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arnaba\Downloads\"/>
    </mc:Choice>
  </mc:AlternateContent>
  <xr:revisionPtr revIDLastSave="0" documentId="13_ncr:1_{A6203766-B899-40D2-B8BA-514E84EDF3F8}" xr6:coauthVersionLast="47" xr6:coauthVersionMax="47" xr10:uidLastSave="{00000000-0000-0000-0000-000000000000}"/>
  <bookViews>
    <workbookView xWindow="2925" yWindow="2310" windowWidth="21600" windowHeight="11295" xr2:uid="{6A344063-6CA9-A548-860F-E95159112C4D}"/>
  </bookViews>
  <sheets>
    <sheet name="Compound_ID" sheetId="5" r:id="rId1"/>
    <sheet name="NOVA classification " sheetId="4" r:id="rId2"/>
    <sheet name="Animal-based" sheetId="1" r:id="rId3"/>
    <sheet name="Plant-based" sheetId="2" r:id="rId4"/>
  </sheets>
  <definedNames>
    <definedName name="_xlnm._FilterDatabase" localSheetId="2" hidden="1">'Animal-based'!$A$1:$FW$1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80" i="1" l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179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36" i="1"/>
  <c r="G1128" i="1"/>
  <c r="G1116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778" i="1"/>
  <c r="G775" i="1"/>
  <c r="G772" i="1"/>
  <c r="G736" i="1"/>
  <c r="G737" i="1"/>
  <c r="G738" i="1"/>
  <c r="G739" i="1"/>
  <c r="G740" i="1"/>
  <c r="G741" i="1"/>
  <c r="G742" i="1"/>
  <c r="G743" i="1"/>
  <c r="G744" i="1"/>
  <c r="G745" i="1"/>
  <c r="G746" i="1"/>
  <c r="G735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06" i="1"/>
  <c r="G65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36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493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331" i="1"/>
  <c r="G326" i="1"/>
  <c r="G325" i="1"/>
  <c r="G317" i="1"/>
  <c r="G316" i="1"/>
  <c r="G311" i="1"/>
  <c r="G310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271" i="1"/>
  <c r="G264" i="1"/>
  <c r="G263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145" i="1"/>
  <c r="G105" i="1"/>
  <c r="G106" i="1"/>
  <c r="G107" i="1"/>
  <c r="G109" i="1"/>
  <c r="G110" i="1"/>
  <c r="G111" i="1"/>
  <c r="G103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66" i="1"/>
  <c r="G62" i="1"/>
  <c r="G61" i="1"/>
  <c r="G44" i="1"/>
  <c r="G45" i="1"/>
  <c r="G4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327" i="1"/>
  <c r="G21" i="1"/>
  <c r="C3" i="4"/>
  <c r="V266" i="1"/>
  <c r="C446" i="1" l="1"/>
  <c r="C445" i="1"/>
  <c r="C440" i="1"/>
  <c r="C439" i="1"/>
  <c r="C431" i="1"/>
  <c r="C6" i="4" l="1"/>
  <c r="C5" i="4"/>
  <c r="C4" i="4"/>
  <c r="A1221" i="1"/>
  <c r="A1220" i="1"/>
  <c r="A1214" i="1"/>
  <c r="A1215" i="1"/>
  <c r="A1213" i="1"/>
  <c r="A1211" i="1"/>
  <c r="A1212" i="1"/>
  <c r="A1210" i="1"/>
  <c r="A1208" i="1"/>
  <c r="A1209" i="1"/>
  <c r="A1207" i="1"/>
  <c r="A1195" i="1"/>
  <c r="A1200" i="1" s="1"/>
  <c r="A1196" i="1"/>
  <c r="A1201" i="1" s="1"/>
  <c r="A1197" i="1"/>
  <c r="A1202" i="1" s="1"/>
  <c r="A1198" i="1"/>
  <c r="A1203" i="1" s="1"/>
  <c r="A1194" i="1"/>
  <c r="A1199" i="1" s="1"/>
  <c r="A1156" i="1"/>
  <c r="A1157" i="1"/>
  <c r="A1155" i="1"/>
  <c r="A1144" i="1"/>
  <c r="A1150" i="1" s="1"/>
  <c r="A1168" i="1" s="1"/>
  <c r="A1145" i="1"/>
  <c r="A1151" i="1" s="1"/>
  <c r="A1169" i="1" s="1"/>
  <c r="A1143" i="1"/>
  <c r="A1149" i="1" s="1"/>
  <c r="A1167" i="1" s="1"/>
  <c r="A1141" i="1"/>
  <c r="A1147" i="1" s="1"/>
  <c r="A1153" i="1" s="1"/>
  <c r="A1171" i="1" s="1"/>
  <c r="A1142" i="1"/>
  <c r="A1148" i="1" s="1"/>
  <c r="A1154" i="1" s="1"/>
  <c r="A1172" i="1" s="1"/>
  <c r="A1140" i="1"/>
  <c r="A1146" i="1" s="1"/>
  <c r="A1152" i="1" s="1"/>
  <c r="A1170" i="1" s="1"/>
  <c r="A1111" i="1"/>
  <c r="A1112" i="1"/>
  <c r="A1110" i="1"/>
  <c r="A1126" i="1"/>
  <c r="A1117" i="1" s="1"/>
  <c r="A1127" i="1"/>
  <c r="A1118" i="1" s="1"/>
  <c r="A1125" i="1"/>
  <c r="A1116" i="1" s="1"/>
  <c r="A1123" i="1"/>
  <c r="A1114" i="1" s="1"/>
  <c r="A1124" i="1"/>
  <c r="A1115" i="1" s="1"/>
  <c r="A1122" i="1"/>
  <c r="A1113" i="1" s="1"/>
  <c r="A1101" i="1"/>
  <c r="A1106" i="1" s="1"/>
  <c r="A1102" i="1"/>
  <c r="A1107" i="1" s="1"/>
  <c r="A1103" i="1"/>
  <c r="A1108" i="1" s="1"/>
  <c r="A1104" i="1"/>
  <c r="A1109" i="1" s="1"/>
  <c r="A1100" i="1"/>
  <c r="A1105" i="1" s="1"/>
  <c r="A1090" i="1"/>
  <c r="A1091" i="1"/>
  <c r="A1092" i="1"/>
  <c r="A1089" i="1"/>
  <c r="A1086" i="1"/>
  <c r="A1087" i="1"/>
  <c r="A1088" i="1"/>
  <c r="A1085" i="1"/>
  <c r="A1068" i="1"/>
  <c r="A1069" i="1"/>
  <c r="A1070" i="1"/>
  <c r="A1067" i="1"/>
  <c r="A1052" i="1"/>
  <c r="A1060" i="1" s="1"/>
  <c r="A1053" i="1"/>
  <c r="A1061" i="1" s="1"/>
  <c r="A1054" i="1"/>
  <c r="A1062" i="1" s="1"/>
  <c r="A1055" i="1"/>
  <c r="A1056" i="1"/>
  <c r="A1057" i="1"/>
  <c r="A1058" i="1"/>
  <c r="A1051" i="1"/>
  <c r="A1059" i="1" s="1"/>
  <c r="A1024" i="1"/>
  <c r="A1025" i="1"/>
  <c r="A1026" i="1"/>
  <c r="A1027" i="1"/>
  <c r="A1028" i="1"/>
  <c r="A1023" i="1"/>
  <c r="A1018" i="1"/>
  <c r="A1019" i="1"/>
  <c r="A1020" i="1"/>
  <c r="A1021" i="1"/>
  <c r="A1022" i="1"/>
  <c r="A1017" i="1"/>
  <c r="A1012" i="1"/>
  <c r="A1013" i="1"/>
  <c r="A1014" i="1"/>
  <c r="A1015" i="1"/>
  <c r="A1016" i="1"/>
  <c r="A1011" i="1"/>
  <c r="A985" i="1"/>
  <c r="A986" i="1"/>
  <c r="A987" i="1"/>
  <c r="A988" i="1"/>
  <c r="A989" i="1"/>
  <c r="A984" i="1"/>
  <c r="A980" i="1"/>
  <c r="A981" i="1"/>
  <c r="A982" i="1"/>
  <c r="A983" i="1"/>
  <c r="A979" i="1"/>
  <c r="A974" i="1"/>
  <c r="A991" i="1" s="1"/>
  <c r="A975" i="1"/>
  <c r="A992" i="1" s="1"/>
  <c r="A976" i="1"/>
  <c r="A993" i="1" s="1"/>
  <c r="A977" i="1"/>
  <c r="A994" i="1" s="1"/>
  <c r="A978" i="1"/>
  <c r="A995" i="1" s="1"/>
  <c r="A973" i="1"/>
  <c r="A990" i="1" s="1"/>
  <c r="A830" i="1"/>
  <c r="A831" i="1"/>
  <c r="A832" i="1"/>
  <c r="A829" i="1"/>
  <c r="A771" i="1"/>
  <c r="A772" i="1"/>
  <c r="A773" i="1"/>
  <c r="A774" i="1"/>
  <c r="A775" i="1"/>
  <c r="A776" i="1"/>
  <c r="A777" i="1"/>
  <c r="A778" i="1"/>
  <c r="A770" i="1"/>
  <c r="A644" i="1"/>
  <c r="A643" i="1"/>
  <c r="A642" i="1"/>
  <c r="A641" i="1"/>
  <c r="A630" i="1"/>
  <c r="A634" i="1"/>
  <c r="A635" i="1"/>
  <c r="A636" i="1"/>
  <c r="A637" i="1"/>
  <c r="A633" i="1"/>
  <c r="A631" i="1"/>
  <c r="A632" i="1"/>
  <c r="A623" i="1"/>
  <c r="A622" i="1"/>
  <c r="A621" i="1"/>
  <c r="A620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A611" i="1"/>
  <c r="A612" i="1"/>
  <c r="A613" i="1"/>
  <c r="A610" i="1"/>
  <c r="A603" i="1"/>
  <c r="A604" i="1"/>
  <c r="A605" i="1"/>
  <c r="A602" i="1"/>
  <c r="A599" i="1"/>
  <c r="A615" i="1" s="1"/>
  <c r="A600" i="1"/>
  <c r="A616" i="1" s="1"/>
  <c r="A601" i="1"/>
  <c r="A617" i="1" s="1"/>
  <c r="A598" i="1"/>
  <c r="A606" i="1" s="1"/>
  <c r="A583" i="1"/>
  <c r="A584" i="1"/>
  <c r="A585" i="1"/>
  <c r="A586" i="1"/>
  <c r="A587" i="1"/>
  <c r="A582" i="1"/>
  <c r="A577" i="1"/>
  <c r="A589" i="1" s="1"/>
  <c r="A578" i="1"/>
  <c r="A590" i="1" s="1"/>
  <c r="A579" i="1"/>
  <c r="A591" i="1" s="1"/>
  <c r="A580" i="1"/>
  <c r="A592" i="1" s="1"/>
  <c r="A581" i="1"/>
  <c r="A593" i="1" s="1"/>
  <c r="A576" i="1"/>
  <c r="A588" i="1" s="1"/>
  <c r="A547" i="1"/>
  <c r="A546" i="1"/>
  <c r="A541" i="1"/>
  <c r="A542" i="1"/>
  <c r="A543" i="1"/>
  <c r="A540" i="1"/>
  <c r="A535" i="1"/>
  <c r="A534" i="1"/>
  <c r="A533" i="1"/>
  <c r="A532" i="1"/>
  <c r="A527" i="1"/>
  <c r="A526" i="1"/>
  <c r="A506" i="1"/>
  <c r="A507" i="1"/>
  <c r="A508" i="1"/>
  <c r="A509" i="1"/>
  <c r="A510" i="1"/>
  <c r="A511" i="1"/>
  <c r="A512" i="1"/>
  <c r="A513" i="1"/>
  <c r="A514" i="1"/>
  <c r="A515" i="1"/>
  <c r="A516" i="1"/>
  <c r="A505" i="1"/>
  <c r="A461" i="2"/>
  <c r="A462" i="2"/>
  <c r="A463" i="2"/>
  <c r="A464" i="2"/>
  <c r="A465" i="2"/>
  <c r="A460" i="2"/>
  <c r="A440" i="2"/>
  <c r="A444" i="2" s="1"/>
  <c r="A448" i="2" s="1"/>
  <c r="A452" i="2" s="1"/>
  <c r="A441" i="2"/>
  <c r="A445" i="2" s="1"/>
  <c r="A449" i="2" s="1"/>
  <c r="A453" i="2" s="1"/>
  <c r="A439" i="2"/>
  <c r="A443" i="2" s="1"/>
  <c r="A447" i="2" s="1"/>
  <c r="A451" i="2" s="1"/>
  <c r="A438" i="2"/>
  <c r="A442" i="2" s="1"/>
  <c r="A446" i="2" s="1"/>
  <c r="A450" i="2" s="1"/>
  <c r="A406" i="1"/>
  <c r="A405" i="1"/>
  <c r="AU104" i="1"/>
  <c r="G104" i="1" s="1"/>
  <c r="A364" i="1"/>
  <c r="A363" i="1"/>
  <c r="A360" i="1"/>
  <c r="A359" i="1"/>
  <c r="M341" i="1"/>
  <c r="K341" i="1"/>
  <c r="I327" i="1"/>
  <c r="U304" i="1"/>
  <c r="Q304" i="1"/>
  <c r="A278" i="1"/>
  <c r="A277" i="1"/>
  <c r="A276" i="1"/>
  <c r="A275" i="1"/>
  <c r="A319" i="2"/>
  <c r="A318" i="2"/>
  <c r="A310" i="2"/>
  <c r="A311" i="2"/>
  <c r="A312" i="2"/>
  <c r="A313" i="2"/>
  <c r="A309" i="2"/>
  <c r="A301" i="2"/>
  <c r="A302" i="2"/>
  <c r="A303" i="2"/>
  <c r="A300" i="2"/>
  <c r="A294" i="2"/>
  <c r="A295" i="2"/>
  <c r="A293" i="2"/>
  <c r="A291" i="2"/>
  <c r="A292" i="2"/>
  <c r="A290" i="2"/>
  <c r="A286" i="2"/>
  <c r="A285" i="2"/>
  <c r="A284" i="2"/>
  <c r="A283" i="2"/>
  <c r="A282" i="2"/>
  <c r="A281" i="2"/>
  <c r="A277" i="2"/>
  <c r="A278" i="2"/>
  <c r="A276" i="2"/>
  <c r="A274" i="2"/>
  <c r="A275" i="2"/>
  <c r="F273" i="2"/>
  <c r="G273" i="2"/>
  <c r="A273" i="2"/>
  <c r="BW178" i="2"/>
  <c r="I160" i="2"/>
  <c r="I159" i="2"/>
  <c r="I158" i="2"/>
  <c r="I157" i="2"/>
  <c r="I156" i="2"/>
  <c r="I155" i="2"/>
  <c r="I154" i="2"/>
  <c r="A159" i="2"/>
  <c r="A160" i="2"/>
  <c r="A158" i="2"/>
  <c r="CA153" i="2"/>
  <c r="BS153" i="2"/>
  <c r="BO153" i="2"/>
  <c r="BM153" i="2"/>
  <c r="A140" i="2"/>
  <c r="A139" i="2"/>
  <c r="A62" i="2"/>
  <c r="A52" i="2"/>
  <c r="A63" i="2"/>
  <c r="A53" i="2"/>
  <c r="A43" i="2"/>
  <c r="A35" i="2"/>
  <c r="A65" i="2" s="1"/>
  <c r="A36" i="2"/>
  <c r="A66" i="2" s="1"/>
  <c r="A37" i="2"/>
  <c r="A47" i="2" s="1"/>
  <c r="A38" i="2"/>
  <c r="A58" i="2" s="1"/>
  <c r="A39" i="2"/>
  <c r="A69" i="2" s="1"/>
  <c r="A40" i="2"/>
  <c r="A70" i="2" s="1"/>
  <c r="A41" i="2"/>
  <c r="A51" i="2" s="1"/>
  <c r="A34" i="2"/>
  <c r="A64" i="2" s="1"/>
  <c r="AG21" i="1"/>
  <c r="I21" i="1"/>
  <c r="S22" i="1"/>
  <c r="C8" i="4" l="1"/>
  <c r="D3" i="4" s="1"/>
  <c r="A1161" i="1"/>
  <c r="A1159" i="1"/>
  <c r="A1163" i="1"/>
  <c r="A1166" i="1"/>
  <c r="A1162" i="1"/>
  <c r="A1158" i="1"/>
  <c r="A1165" i="1"/>
  <c r="A1164" i="1"/>
  <c r="A1160" i="1"/>
  <c r="A607" i="1"/>
  <c r="A614" i="1"/>
  <c r="A609" i="1"/>
  <c r="A608" i="1"/>
  <c r="A57" i="2"/>
  <c r="A71" i="2"/>
  <c r="A61" i="2"/>
  <c r="A68" i="2"/>
  <c r="A67" i="2"/>
  <c r="A50" i="2"/>
  <c r="A46" i="2"/>
  <c r="A45" i="2"/>
  <c r="A60" i="2"/>
  <c r="A56" i="2"/>
  <c r="A48" i="2"/>
  <c r="A44" i="2"/>
  <c r="A59" i="2"/>
  <c r="A55" i="2"/>
  <c r="A49" i="2"/>
  <c r="A54" i="2"/>
  <c r="W108" i="1"/>
  <c r="G108" i="1" s="1"/>
  <c r="Y309" i="1"/>
  <c r="G309" i="1" s="1"/>
  <c r="AB266" i="1"/>
  <c r="AA266" i="1"/>
  <c r="R266" i="1"/>
  <c r="Q266" i="1"/>
  <c r="U266" i="1"/>
  <c r="D6" i="4" l="1"/>
  <c r="D5" i="4"/>
  <c r="D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tc={21B2F84C-5877-984C-A6DA-B76EBB485F36}</author>
  </authors>
  <commentList>
    <comment ref="W154" authorId="0" shapeId="0" xr:uid="{21B2F84C-5877-984C-A6DA-B76EBB485F36}">
      <text>
        <t>[Threaded comment]
Your version of Excel allows you to read this threaded comment; however, any edits to it will get removed if the file is opened in a newer version of Excel. Learn more: https://go.microsoft.com/fwlink/?linkid=870924
Comment:
    range of triplicate samples</t>
      </text>
    </comment>
  </commentList>
</comments>
</file>

<file path=xl/sharedStrings.xml><?xml version="1.0" encoding="utf-8"?>
<sst xmlns="http://schemas.openxmlformats.org/spreadsheetml/2006/main" count="174247" uniqueCount="1831">
  <si>
    <t xml:space="preserve">Reference </t>
  </si>
  <si>
    <t xml:space="preserve">Food Description </t>
  </si>
  <si>
    <t>Infant formula</t>
  </si>
  <si>
    <t xml:space="preserve">7-Keto (ug/g) </t>
  </si>
  <si>
    <t xml:space="preserve">7⍺-OH (ug/g) </t>
  </si>
  <si>
    <t>7β-OH (ug/g)</t>
  </si>
  <si>
    <t xml:space="preserve">5,6⍺-epoxy (ug/g) </t>
  </si>
  <si>
    <t xml:space="preserve">5,6β-epoxy (ug/g) </t>
  </si>
  <si>
    <t>triol (ug/g)</t>
  </si>
  <si>
    <t>Chicken, cutlet</t>
  </si>
  <si>
    <t>Chicken, smoked</t>
  </si>
  <si>
    <t xml:space="preserve">Jameed, commercial, stored for 7 months </t>
  </si>
  <si>
    <t>Ham, raw</t>
  </si>
  <si>
    <t>Ham, roast</t>
  </si>
  <si>
    <t>Ham, dry-cured, Iberian, montanera</t>
  </si>
  <si>
    <t>Ham, dry-cured, Iberian, concentrate feed</t>
  </si>
  <si>
    <t>Ham, dry-cured, Iberian x Duroc montanera</t>
  </si>
  <si>
    <t>Ham, dry-cured, Iberian x Duroc, concentrate feed</t>
  </si>
  <si>
    <t>Sausage</t>
  </si>
  <si>
    <t>Pork, boiled</t>
  </si>
  <si>
    <t>Pork, cutlet</t>
  </si>
  <si>
    <t>Pork, roast</t>
  </si>
  <si>
    <t>Pork, bacon</t>
  </si>
  <si>
    <t>Salami sausage, commercial</t>
  </si>
  <si>
    <t>Sausage, commercial</t>
  </si>
  <si>
    <t>Al-Ismail (2002)</t>
  </si>
  <si>
    <t>Vore (1988)</t>
  </si>
  <si>
    <t>Chiu et al. (2018)</t>
  </si>
  <si>
    <t>Al-Ismail et al. (2007)</t>
  </si>
  <si>
    <t>Osada et al. (2000)</t>
  </si>
  <si>
    <t xml:space="preserve">Clariana and Garcia-Regueiro (2011) </t>
  </si>
  <si>
    <t xml:space="preserve">Petrón et al. (2003) </t>
  </si>
  <si>
    <t xml:space="preserve">Jo et al. (1999) </t>
  </si>
  <si>
    <t>Pie et al.  (1991)</t>
  </si>
  <si>
    <t>Park and Addis (1985)</t>
  </si>
  <si>
    <t>Ham, dry-cured, high pressure processing, 600 Mpa</t>
  </si>
  <si>
    <t>Ham, dry-cured, high pressure processing, 900 Mpa</t>
  </si>
  <si>
    <t xml:space="preserve">25-OH (ug/g) </t>
  </si>
  <si>
    <t xml:space="preserve">27-OH (ug/g) </t>
  </si>
  <si>
    <t xml:space="preserve">Std. Dev. </t>
  </si>
  <si>
    <t>Evaporated milk</t>
  </si>
  <si>
    <t>Condensed milk</t>
  </si>
  <si>
    <t>&lt;LOQ</t>
  </si>
  <si>
    <t>Egg, fresh</t>
  </si>
  <si>
    <t>Egg, pasteurized</t>
  </si>
  <si>
    <t>Egg, spray-dried</t>
  </si>
  <si>
    <t>Turkey meat, raw</t>
  </si>
  <si>
    <t>na</t>
  </si>
  <si>
    <t>&lt;LOD</t>
  </si>
  <si>
    <t xml:space="preserve">Total COPs (ug/g) </t>
  </si>
  <si>
    <t>Cocoa paste</t>
  </si>
  <si>
    <t>Cocoa butter</t>
  </si>
  <si>
    <t>Soy lecithin</t>
  </si>
  <si>
    <t>tr</t>
  </si>
  <si>
    <t>nd</t>
  </si>
  <si>
    <t>Pork , minced, raw</t>
  </si>
  <si>
    <t>Pork, minced, cooked</t>
  </si>
  <si>
    <t>Cheese spread</t>
  </si>
  <si>
    <t>Schmarr et al. (1996)</t>
  </si>
  <si>
    <t>n/a</t>
  </si>
  <si>
    <t>not available</t>
  </si>
  <si>
    <t>not applicable</t>
  </si>
  <si>
    <t>not detected</t>
  </si>
  <si>
    <t>Biscuit with egg, pasteurized</t>
  </si>
  <si>
    <t>Biscuit with egg, spray-dried</t>
  </si>
  <si>
    <t>Milk chocolate, Bar A</t>
  </si>
  <si>
    <t>Milk chocolate, Bar B</t>
  </si>
  <si>
    <t>Milk Chocolate, Bar C</t>
  </si>
  <si>
    <t>S. J. Hur et al. (2007)</t>
  </si>
  <si>
    <t>M. Calderón-Santiago et al. (2012)</t>
  </si>
  <si>
    <t>A. Kilvington et al. (2021)</t>
  </si>
  <si>
    <t>D. Risso et al. (2021)</t>
  </si>
  <si>
    <t>M. F. Caboni et al. (2005)</t>
  </si>
  <si>
    <t>V. Verardo et al. (2020)</t>
  </si>
  <si>
    <t>S. Zardetto et al. (2014)</t>
  </si>
  <si>
    <t>D. Risso et al. (2022)</t>
  </si>
  <si>
    <t>Soft cheese, melted, 6 months</t>
  </si>
  <si>
    <t>Soft cheese, melted, 12 months</t>
  </si>
  <si>
    <t>Soft cheese, melted, 18 months</t>
  </si>
  <si>
    <t>Hard cheese, melted, 2 months</t>
  </si>
  <si>
    <t>Hard cheese, melted, 4 months</t>
  </si>
  <si>
    <t>Butter, fresh, unheated</t>
  </si>
  <si>
    <t>Butter, fresh, heated for 10 min at 170°C</t>
  </si>
  <si>
    <t>Butter, fresh, heated for 10 min at 180°C</t>
  </si>
  <si>
    <t>Butter, fresh, heated for 20 min at 180°C</t>
  </si>
  <si>
    <t>Butter, 3 months, unheated</t>
  </si>
  <si>
    <t>Butter, 3 months, heated for 10 min at 170°C</t>
  </si>
  <si>
    <t>Butter, 3 months, heated for 10 min at 180°C</t>
  </si>
  <si>
    <t>Butter, 3 months, heated for 20 min at 180°C</t>
  </si>
  <si>
    <t>Butter, 6 months, unheated</t>
  </si>
  <si>
    <t>Butter, 6 months, heated for 10 min at 170°C</t>
  </si>
  <si>
    <t>Butter, 6 months, heated for 10 min at 180°C</t>
  </si>
  <si>
    <t>Butter, 6 months, heated for 20 min at 180°C</t>
  </si>
  <si>
    <t>Pie et al.  (1990)</t>
  </si>
  <si>
    <t xml:space="preserve">20-OH (ug/g) </t>
  </si>
  <si>
    <t>Egg, boiled, heat for 10 min</t>
  </si>
  <si>
    <t>Egg, boiled, heat for 3 min</t>
  </si>
  <si>
    <t>Sarantinos (1993)</t>
  </si>
  <si>
    <t xml:space="preserve">Chen et al. (2010) </t>
  </si>
  <si>
    <t>Egg, tea leaf, heat 12 hours</t>
  </si>
  <si>
    <t>Egg, tea leaf, 100% water, heat 48 hours</t>
  </si>
  <si>
    <t>Egg, tea leaf, heat 0 hours</t>
  </si>
  <si>
    <t>Egg, tea leaf, heat 24 hours</t>
  </si>
  <si>
    <t>Egg, tea leaf, heat 48 hours</t>
  </si>
  <si>
    <t>Egg, tea leaf, heat 36 hours</t>
  </si>
  <si>
    <t>Egg, fried, heat for 1 min</t>
  </si>
  <si>
    <t>Egg, fried, heat for 2 min</t>
  </si>
  <si>
    <t>Egg yolk powder</t>
  </si>
  <si>
    <t>Pasta with egg, treatment A, no 2nd treatment</t>
  </si>
  <si>
    <t>Pasta with egg, Treatment B, 45 min at 100°C</t>
  </si>
  <si>
    <t>Pasta with egg, treatment C, 85 min at 100°C</t>
  </si>
  <si>
    <t>Pasta with egg, treatment D, 140 min at 100°C</t>
  </si>
  <si>
    <t>Anchovy, salt dried</t>
  </si>
  <si>
    <t>Ohshima et al. (1993)</t>
  </si>
  <si>
    <t>Li et al. (1994)</t>
  </si>
  <si>
    <t>Northern cod, salt dried</t>
  </si>
  <si>
    <t>Pacific cod, salt dried</t>
  </si>
  <si>
    <t>Northern cod, raw</t>
  </si>
  <si>
    <t>Northern cod, grilled</t>
  </si>
  <si>
    <t>Pacific cod, raw</t>
  </si>
  <si>
    <t>Pacific cod, grilled</t>
  </si>
  <si>
    <t>Shozen et al. (1995)</t>
  </si>
  <si>
    <t>Japanese whiting, salt dried</t>
  </si>
  <si>
    <t>Japanese whiting, raw</t>
  </si>
  <si>
    <t>Japanese whiting, grilled</t>
  </si>
  <si>
    <t>Pacific saury, salt dried</t>
  </si>
  <si>
    <t>Pacific herring, salt dried</t>
  </si>
  <si>
    <t>Pacific herring, raw</t>
  </si>
  <si>
    <t>Pacific herring, grilled</t>
  </si>
  <si>
    <t>Anchovy, boiled dried</t>
  </si>
  <si>
    <t>Shrimp, boiled dried</t>
  </si>
  <si>
    <t>Keta salmon, smoked</t>
  </si>
  <si>
    <t>Squid buccal mass, raw</t>
  </si>
  <si>
    <t>Squid buccal mass, grilled</t>
  </si>
  <si>
    <t>Horse mackerel, raw</t>
  </si>
  <si>
    <t>Horse mackerel, grilled</t>
  </si>
  <si>
    <t>Sardine, air dried</t>
  </si>
  <si>
    <t>Squid, air dried</t>
  </si>
  <si>
    <t>Osada et al. (1993)</t>
  </si>
  <si>
    <t>Tuna, boiled-canned</t>
  </si>
  <si>
    <t xml:space="preserve">Zunin et al. (2001) </t>
  </si>
  <si>
    <t>Shrimp, raw</t>
  </si>
  <si>
    <t xml:space="preserve">Shrimp, boiled </t>
  </si>
  <si>
    <t>Shrimp, dried and stored, 0 days</t>
  </si>
  <si>
    <t>Shrimp, dried and stored, 90 days</t>
  </si>
  <si>
    <t>Hernandez Becerra et al. (2014)</t>
  </si>
  <si>
    <t>Fish patés, salmon, cooked</t>
  </si>
  <si>
    <t>Fish patés, cod, cooked</t>
  </si>
  <si>
    <t>Echarte et al. (2004)</t>
  </si>
  <si>
    <t>Dry basis</t>
  </si>
  <si>
    <t>Wet basis</t>
  </si>
  <si>
    <t>Alaskan pollack roe, pickled and spiced</t>
  </si>
  <si>
    <t>Fish patés, anchovy, cooked</t>
  </si>
  <si>
    <t>Notes</t>
  </si>
  <si>
    <t>Salmon, raw</t>
  </si>
  <si>
    <t>Salmon, fried with olive oil</t>
  </si>
  <si>
    <t>Salmon, fried with soya oil</t>
  </si>
  <si>
    <t>Salmon, roasted</t>
  </si>
  <si>
    <t>Kumar and Singhal (1992)</t>
  </si>
  <si>
    <t>Indian ghee, frying at 180-200°C for 1 hour, first time</t>
  </si>
  <si>
    <t>Indian ghee, frying at 180-200°C for 1 hour, second time</t>
  </si>
  <si>
    <t>Indian ghee, frying at 180-200°C for 1 hour, third time</t>
  </si>
  <si>
    <t>Indian ghee, cow, intermittent heating at 225°C for 30 min and stored for 24 h, day 1</t>
  </si>
  <si>
    <t>Indian ghee, cow, intermittent heating at 225°C for 30 min and stored for 24 h, day 2</t>
  </si>
  <si>
    <t>Indian ghee, cow, intermittent heating at 225°C for 30 min and stored for 24 h, day 3</t>
  </si>
  <si>
    <t xml:space="preserve">Scopesi et al. (2002) </t>
  </si>
  <si>
    <t>Croissant</t>
  </si>
  <si>
    <t>Cholestrol standard, heat at 150°C for 120 min</t>
  </si>
  <si>
    <t>Cholestrol standard, unheated</t>
  </si>
  <si>
    <t>Cholestrerol standard, heat at 180°C for 7 min, storage for 72 h</t>
  </si>
  <si>
    <t>Veal, minced, cooked</t>
  </si>
  <si>
    <t>Tallow, sample 3</t>
  </si>
  <si>
    <t>Ghee, cow</t>
  </si>
  <si>
    <t>Ghee, buffalo</t>
  </si>
  <si>
    <t>Milk, bovine, raw</t>
  </si>
  <si>
    <t>J. M. Pikul et al. (2013)</t>
  </si>
  <si>
    <t>Milk, bovine, UHT</t>
  </si>
  <si>
    <t>Milk, bovine, UHT, storage for 2 months at 4°C</t>
  </si>
  <si>
    <t>Milk, bovine, UHT, storage for 4 months at 4°C</t>
  </si>
  <si>
    <t>Milk, bovine, UHT, storage for 6 months at 4°C</t>
  </si>
  <si>
    <t>Milk, bovine, UHT, storage for 2 months at 20°C</t>
  </si>
  <si>
    <t>Milk, bovine, UHT, storage for 4 months at 20°C</t>
  </si>
  <si>
    <t>Milk, bovine, UHT, storage for 6 months at 20°C</t>
  </si>
  <si>
    <t>Milk, caprine, raw</t>
  </si>
  <si>
    <t>Milk, caprine, pasteurized</t>
  </si>
  <si>
    <t>Milk, bovine, pasteurized</t>
  </si>
  <si>
    <t>Milk, caprine, UHT</t>
  </si>
  <si>
    <t>Milk, caprine, UHT, storage for 2 months at 4°C</t>
  </si>
  <si>
    <t>Milk, caprine, UHT, storage for 4 months at 4°C</t>
  </si>
  <si>
    <t>Milk, caprine, UHT, storage for 6 months at 4°C</t>
  </si>
  <si>
    <t>Milk, caprine, UHT, storage for 4 months at 20°C</t>
  </si>
  <si>
    <t>Milk, caprine, UHT, storage for 6 months at 20°C</t>
  </si>
  <si>
    <t>Milk, caprine, UHT, storage for 2 months at 20°C</t>
  </si>
  <si>
    <t>Milk cream, raw</t>
  </si>
  <si>
    <t>Milk, semi-skimmed, UHT</t>
  </si>
  <si>
    <t>Milk, Skimmed, UHT</t>
  </si>
  <si>
    <t>Milk, whole, raw</t>
  </si>
  <si>
    <t>Milk, skimmed, raw</t>
  </si>
  <si>
    <t>Milk fat, anhydrous, concentrated</t>
  </si>
  <si>
    <t>Milk powder, whole, spray dried</t>
  </si>
  <si>
    <t>Milk powder, skimmed, spray dried</t>
  </si>
  <si>
    <t>Milk powder, whole, storage 6 months</t>
  </si>
  <si>
    <t>Milk powder, skimmed, storage 6 months</t>
  </si>
  <si>
    <t>Milk powder, whole, storage 12 months</t>
  </si>
  <si>
    <t>Milk powder, skimmed, storage 12 months</t>
  </si>
  <si>
    <t>Milk, whole, pasteurized, standard temperature,standardized</t>
  </si>
  <si>
    <t>Milk cream, pasteurized, standard temeperature, standaridzed</t>
  </si>
  <si>
    <t>Milk, whole, high temperature treatment, concentrated</t>
  </si>
  <si>
    <t>Milk, skimmed, pasteurized, standard temperature, standaridzed</t>
  </si>
  <si>
    <t>Milk, skimmed, high temperature treatment, concentrated</t>
  </si>
  <si>
    <t>Infant formula, powder</t>
  </si>
  <si>
    <t>Infant formula, liquid</t>
  </si>
  <si>
    <t>Mean</t>
  </si>
  <si>
    <t>Egg, spray-dried, fresh</t>
  </si>
  <si>
    <t>Egg, pasteurized, fresh</t>
  </si>
  <si>
    <t>Egg spray dried, stoarge 1 month at 4°C</t>
  </si>
  <si>
    <t>Egg, spray dried, storage 1 month at 20°C</t>
  </si>
  <si>
    <t>Egg spray dried, stoarge 3 months at 4°C</t>
  </si>
  <si>
    <t>Egg, spray dried, storage 3 months at 20°C</t>
  </si>
  <si>
    <t>Egg spray dried, stoarge 6 months at 4°C</t>
  </si>
  <si>
    <t>Egg, spray dried, storage 6 months at 20°C</t>
  </si>
  <si>
    <t>Egg spray dried, stoarge 12 months at 4°C</t>
  </si>
  <si>
    <t>Egg, spray dried, storage 12 months at 20°C</t>
  </si>
  <si>
    <t>Beef, shawerma, blue heat, grilling for 0 min</t>
  </si>
  <si>
    <t>Beef, shawerma, blue heat, grilling for 30 min</t>
  </si>
  <si>
    <t>Beef, shawerma, blue heat, grilling for 60 min</t>
  </si>
  <si>
    <t>Beef, shawerma, blue heat, grilling for 120 min</t>
  </si>
  <si>
    <t>Beef, shawerma, blue heat, grilling for 180 min</t>
  </si>
  <si>
    <t>Beef, shawerma, coal heat, grilling for 0 min</t>
  </si>
  <si>
    <t>Beef, shawerma, coal heat, grilling for 30 min</t>
  </si>
  <si>
    <t>Beef, shawerma, coal heat, grilling for 60 min</t>
  </si>
  <si>
    <t>Beef, shawerma, coal heat, grilling for 120 min</t>
  </si>
  <si>
    <t>Beef, shawerma, coal heat, grilling for 180 min</t>
  </si>
  <si>
    <t>Chicken, shawerma, blue heat, grilling for 0 min</t>
  </si>
  <si>
    <t>Chicken, shawerma, blue heat, grilling for 30 min</t>
  </si>
  <si>
    <t>Chicken, shawerma, blue heat, grilling for 60 min</t>
  </si>
  <si>
    <t>Chicken, shawerma, blue heat, grilling for 120 min</t>
  </si>
  <si>
    <t>Chicken, shawerma, blue heat, grilling for 180 min</t>
  </si>
  <si>
    <t>Chicken, shawerma, coal heat, grilling for 0 min</t>
  </si>
  <si>
    <t>Chicken, shawerma, coal heat, grilling for 30 min</t>
  </si>
  <si>
    <t>Chicken, shawerma, coal heat, grilling for 60 min</t>
  </si>
  <si>
    <t>Chicken, shawerma, coal heat, grilling for 120 min</t>
  </si>
  <si>
    <t>Chicken, shawerma, coal heat, grilling for 180 min</t>
  </si>
  <si>
    <t>Beef, ground patties, raw, stored for 2 days at 4°C</t>
  </si>
  <si>
    <t>Beef, ground patties, raw, stored for 4 days at 4°C</t>
  </si>
  <si>
    <t>Beef, ground patties, cooked, stored for 2 days at 4°C</t>
  </si>
  <si>
    <t>Beef, ground patties, cooked, stored for 4 days at 4°C</t>
  </si>
  <si>
    <t>Beef, ground patties, cooked, fresh</t>
  </si>
  <si>
    <t>Beef, ground patties, raw, fresh</t>
  </si>
  <si>
    <t xml:space="preserve">Britt et al. (1998) </t>
  </si>
  <si>
    <t>Beef, ground patties, cooked, fresh, control</t>
  </si>
  <si>
    <t>Beef, ground patties, cooked, stored 2 days, control</t>
  </si>
  <si>
    <t>Beef, ground patties, cooked, stored 4 days, control</t>
  </si>
  <si>
    <t>Beef, ground patties, cooked, fresh, montmorency cherries added</t>
  </si>
  <si>
    <t>Beef, ground patties, cooked, stored 2 days, montmorency cherries added</t>
  </si>
  <si>
    <t>Beef, ground patties, cooked, stored 4 days, montmorency cherries added</t>
  </si>
  <si>
    <t>Beef, ground patties, cooked, fresh, balaton cherries added</t>
  </si>
  <si>
    <t>Beef, ground patties, cooked, stored 2 days, balaton cherries added</t>
  </si>
  <si>
    <t>Beef, ground patties, cooked, stored 4 days, balaton cherries added</t>
  </si>
  <si>
    <t>Chen et al. (2012)</t>
  </si>
  <si>
    <t>Sausage, pig feet skin, fresh</t>
  </si>
  <si>
    <t>Sausage, pig feet skin, control</t>
  </si>
  <si>
    <t>Sausage, pig feet skin, marinating 2 hours</t>
  </si>
  <si>
    <t>Sausage, pig feet skin, marinating 4 hours</t>
  </si>
  <si>
    <t>Sausage, pig feet skin, marinating 8 hours</t>
  </si>
  <si>
    <t>Sausage, pig feet skin, marinating 12 hours</t>
  </si>
  <si>
    <t>Sausage, pig feet skin, marinating 24 hours</t>
  </si>
  <si>
    <t>Sausage, pig feet juice, control</t>
  </si>
  <si>
    <t>Sausage, pig feet juice, fresh</t>
  </si>
  <si>
    <t>Sausage, pig feet juice, marinating 2 hours</t>
  </si>
  <si>
    <t>Sausage, pig feet juice, marinating 4 hours</t>
  </si>
  <si>
    <t>Sausage, pig feet juice, marinating 8 hours</t>
  </si>
  <si>
    <t>Sausage, pig feet juice, marinating 12 hours</t>
  </si>
  <si>
    <t>Sausage, pig feet juice, marinating 24 hours</t>
  </si>
  <si>
    <t>Sausage, pig feet meat, control</t>
  </si>
  <si>
    <t>Sausage, pig feet meat, fresh</t>
  </si>
  <si>
    <t>Sausage, pig feet meat, marinating 2 hours</t>
  </si>
  <si>
    <t>Sausage, pig feet meat, marinating 4 hours</t>
  </si>
  <si>
    <t>Sausage, pig feet meat, marinating 8 hours</t>
  </si>
  <si>
    <t>Sausage, pig feet meat, marinating 12 hours</t>
  </si>
  <si>
    <t>Sausage, pig feet meat, marinating 24 hours</t>
  </si>
  <si>
    <t>Meat batter, pork, raw, non-irridated</t>
  </si>
  <si>
    <t>Meat batter, pork, raw, irridated</t>
  </si>
  <si>
    <t>6-Keto (ug/g)</t>
  </si>
  <si>
    <t>22-Keto (ug/g)</t>
  </si>
  <si>
    <t>Salame, sample A</t>
  </si>
  <si>
    <t>Salame, sample B</t>
  </si>
  <si>
    <t xml:space="preserve">Parmesan </t>
  </si>
  <si>
    <t>Pork links</t>
  </si>
  <si>
    <t>Liverwurst</t>
  </si>
  <si>
    <t>19-OH (ug/g)</t>
  </si>
  <si>
    <t>Cheese, grated, 4 months, sample 1</t>
  </si>
  <si>
    <t>Cheese, grated, 8 months, sample 1</t>
  </si>
  <si>
    <t>Cheese, grated, 12 months, sample 1</t>
  </si>
  <si>
    <t>Cheese, grated, 9 months, sample 2</t>
  </si>
  <si>
    <t>Cheese, grated, 12 months, sample 3</t>
  </si>
  <si>
    <t>nq</t>
  </si>
  <si>
    <t>not quantifiable due to interferimg compound</t>
  </si>
  <si>
    <t>Butter, fresh</t>
  </si>
  <si>
    <t>Butter, storage for 32 weeks at -18°C</t>
  </si>
  <si>
    <t>Butter, storage for 11 weeks at 4°C</t>
  </si>
  <si>
    <t>Butter, storage for 13 weeks at 20°C</t>
  </si>
  <si>
    <t>Dairy spread, fresh</t>
  </si>
  <si>
    <t>Dairy spread, storage for 13 weeks at -18°C</t>
  </si>
  <si>
    <t>Dairy spread, storage for 13 weeks at 4°C</t>
  </si>
  <si>
    <t>Dairy spread, storage for 13 weeks at 20°C</t>
  </si>
  <si>
    <t>Nielsen et al. (1996a)</t>
  </si>
  <si>
    <t>Cheese, yellow, sliced, fresh</t>
  </si>
  <si>
    <t>Cheese, yellow, sliced, storage 55 days</t>
  </si>
  <si>
    <t>Nielsen et al. (1995)</t>
  </si>
  <si>
    <t>Cheese, yellow, grated, fresh</t>
  </si>
  <si>
    <t>Cheese, yellow, grated, storage 72 days</t>
  </si>
  <si>
    <t>Cheese, feta, fresh</t>
  </si>
  <si>
    <t>Cheese, feta, storage 30 days</t>
  </si>
  <si>
    <t>Cheese, feta, non-bleached, storage 5 months at 4°C</t>
  </si>
  <si>
    <t>Cheese, feta, bleached for 4.3 min at 280°C, storage 5 months at 4°C</t>
  </si>
  <si>
    <t>Cheese, feta, bleached for 3.1 min at 280°C, storage 5 months at 4°C</t>
  </si>
  <si>
    <t>Cheese, feta, bleached for 2.4 min at 280°C, storage 5 months at 4°C</t>
  </si>
  <si>
    <t>Cheese, feta, bleached for 4.3 min at 265°C, storage 5 months at 4°C</t>
  </si>
  <si>
    <t>Cheese, feta, bleached for 3.1 min at 65°C, storage 5 months at 4°C</t>
  </si>
  <si>
    <t>Cheese, feta, bleached for 2.4 min at 265°C, storage 5 months at 4°C</t>
  </si>
  <si>
    <t>Nielsen et al. (1996b)</t>
  </si>
  <si>
    <t>Brain, bovine, raw, tablets, processed below 37°C</t>
  </si>
  <si>
    <t>Liver, bovine, raw, tablets, processed below 37°C</t>
  </si>
  <si>
    <t>Beef, brain, raw</t>
  </si>
  <si>
    <t>Beef, liver, raw</t>
  </si>
  <si>
    <t>Beef, muscle, raw</t>
  </si>
  <si>
    <t>French fries</t>
  </si>
  <si>
    <t>Fried chicken crust</t>
  </si>
  <si>
    <t xml:space="preserve">Fried chicken </t>
  </si>
  <si>
    <t>Hamburger, cooked</t>
  </si>
  <si>
    <t>Beef jerky</t>
  </si>
  <si>
    <t>Liver sausage</t>
  </si>
  <si>
    <t>Pancake mix</t>
  </si>
  <si>
    <t>Veal, minced, raw</t>
  </si>
  <si>
    <t>Butter cake, sample 1, 25% butter</t>
  </si>
  <si>
    <t>Butter cake, sample 2, 25% butter</t>
  </si>
  <si>
    <t>Butter cake, sample 3, 22% butter</t>
  </si>
  <si>
    <t>Butter cake, sample 4, 13% butter</t>
  </si>
  <si>
    <t>Butter cookie, sample 1, 28% butter</t>
  </si>
  <si>
    <t>Butter cookie, sample 2, 30% butter</t>
  </si>
  <si>
    <t>Egg powder, whole, sample 1</t>
  </si>
  <si>
    <t>Egg powder, whole, sample 2</t>
  </si>
  <si>
    <t>Egg powder, whole, sample 3</t>
  </si>
  <si>
    <t>Egg mix, sample 1</t>
  </si>
  <si>
    <t>Egg mix, sample 2</t>
  </si>
  <si>
    <t>Egg mix, sample 3</t>
  </si>
  <si>
    <t>Egg mix, sample 4</t>
  </si>
  <si>
    <t>Egg mix, sample 4, cooked</t>
  </si>
  <si>
    <t>Beef, raw</t>
  </si>
  <si>
    <t>Beef, cooked for 3 min</t>
  </si>
  <si>
    <t>Beef, cooked for 10 min</t>
  </si>
  <si>
    <t>Total POPs (ug/g)</t>
  </si>
  <si>
    <t>Lin et al. (2017)</t>
  </si>
  <si>
    <t>Sunflower oil</t>
  </si>
  <si>
    <t>Margarine, brick</t>
  </si>
  <si>
    <t>Margarine, soft, PS added</t>
  </si>
  <si>
    <t>Margarine, liquid</t>
  </si>
  <si>
    <t>Margarine, liquid, PS added</t>
  </si>
  <si>
    <t>Sunflower oil, heating for 8 min at 150°C</t>
  </si>
  <si>
    <t>Sunflower oil, heating for 12 min at 150°C</t>
  </si>
  <si>
    <t>Sunflower oil, heating for 16 min at 150°C</t>
  </si>
  <si>
    <t>Rapeseed oil, heating for 8 min at 150°C</t>
  </si>
  <si>
    <t>Sunflower oil, heating for 8 min at 180°C</t>
  </si>
  <si>
    <t>Sunflower oil, heating for 12 min at 180°C</t>
  </si>
  <si>
    <t>Sunflower oil, heating for 16 min at 180°C</t>
  </si>
  <si>
    <t>Sunflower oil, heating for 8 min at 210°C</t>
  </si>
  <si>
    <t>Sunflower oil, heating for 12 min at 210°C</t>
  </si>
  <si>
    <t>Sunflower oil, heating for 16 min at 210°C</t>
  </si>
  <si>
    <t>Rapeseed oil, heating for 12 min at 150°C</t>
  </si>
  <si>
    <t>Rapeseed oil, heating for 16 min at 150°C</t>
  </si>
  <si>
    <t>Rapeseed oil, heating for 8 min at 180°C</t>
  </si>
  <si>
    <t>Rapeseed oil, heating for 12 min at 180°C</t>
  </si>
  <si>
    <t>Rapeseed oil, heating for 16 min at 180°C</t>
  </si>
  <si>
    <t>Rapeseed oil, heating for 8 min at 210°C</t>
  </si>
  <si>
    <t>Rapeseed oil, heating for 12 min at 210°C</t>
  </si>
  <si>
    <t>Rapeseed oil, heating for 16 min at 210°C</t>
  </si>
  <si>
    <t>Margarine, brick, heating for 8 min at 150°C</t>
  </si>
  <si>
    <t>Sunflower oil, heating for 0 min</t>
  </si>
  <si>
    <t>Rapeseed oil, heating for 0 min</t>
  </si>
  <si>
    <t>Margarine, brick,  heating for 0 min</t>
  </si>
  <si>
    <t>Margarine, soft, PS added,  heating for 0 min</t>
  </si>
  <si>
    <t>Sitosterol-POP (ug/g)</t>
  </si>
  <si>
    <t>Campesterol-POP (ug/g)</t>
  </si>
  <si>
    <t>González-Larena et al. (2011)</t>
  </si>
  <si>
    <t>Soy, 25% sterol purity, liquid emulsion</t>
  </si>
  <si>
    <t>Pine tree (tall oil), 25% sterol purity, liquid emulsion</t>
  </si>
  <si>
    <t>Pine tree (tall oil), 68-75% sterol purity, powder</t>
  </si>
  <si>
    <t>Soy, 68-75% sterol purity, powder</t>
  </si>
  <si>
    <t>Soybean, rapeseed, sunflower, corn oil, 43.9% sterol purity, spray dry powder</t>
  </si>
  <si>
    <t>Soybean, rapeseed, sunflower, corn oil, 86-92% sterol purity, spray dry powder</t>
  </si>
  <si>
    <t>Sunflower, tall oils, 12% sterol purity, liquid emulsion</t>
  </si>
  <si>
    <t>High oleic sunflower, tall oils, 30% sterol purity, oil paste</t>
  </si>
  <si>
    <t>Total Phytosterols (mg/g)</t>
  </si>
  <si>
    <t>Avenasterol (mg/g)</t>
  </si>
  <si>
    <t>Δ-5-Avenasterol (mg/g)</t>
  </si>
  <si>
    <t>Δ-7-Avenasterol (mg/g)</t>
  </si>
  <si>
    <t>Brassicasterol (mg/g)</t>
  </si>
  <si>
    <t>Campesterol (mg/g)</t>
  </si>
  <si>
    <t>Campestanol (mg/g)</t>
  </si>
  <si>
    <t>Sitostanol (mg/g)</t>
  </si>
  <si>
    <t>Sitosterol (mg/g)</t>
  </si>
  <si>
    <t>Stigmasterol (mg/g)</t>
  </si>
  <si>
    <t>Stigmastanol (mg/g)</t>
  </si>
  <si>
    <t>Hu et al. (2018)</t>
  </si>
  <si>
    <t>Islam et al. (2017)</t>
  </si>
  <si>
    <t>Almond, nut, USA</t>
  </si>
  <si>
    <t>Cashew, nut, India</t>
  </si>
  <si>
    <t>Macadamia, nut, Australia</t>
  </si>
  <si>
    <t>Pecan, nut, USA</t>
  </si>
  <si>
    <t>Pine nut, nut, China</t>
  </si>
  <si>
    <t>Pistachio, nut, USA</t>
  </si>
  <si>
    <t>Walnut, nut, USA</t>
  </si>
  <si>
    <t>Fennel seed, seed, India</t>
  </si>
  <si>
    <t>Safflower, seed, India</t>
  </si>
  <si>
    <t>White quinoa, seed, Peru</t>
  </si>
  <si>
    <t>Chickpea, legume, Australia</t>
  </si>
  <si>
    <t>Lentil bean, legume, India</t>
  </si>
  <si>
    <t>Amaranth, grain, India</t>
  </si>
  <si>
    <t>Sunflower, seed, USA</t>
  </si>
  <si>
    <t>Maize, oil</t>
  </si>
  <si>
    <t>Rape, oil</t>
  </si>
  <si>
    <t>Sunflower, oil</t>
  </si>
  <si>
    <t>Groundnut, oil</t>
  </si>
  <si>
    <t>Soya, oil</t>
  </si>
  <si>
    <t>Olive, oil</t>
  </si>
  <si>
    <t>Hazel, oil</t>
  </si>
  <si>
    <t>Wheat, germ</t>
  </si>
  <si>
    <t>Rape, seed</t>
  </si>
  <si>
    <t xml:space="preserve">Sunflower, seed. </t>
  </si>
  <si>
    <t>Wheat, bran</t>
  </si>
  <si>
    <t>Wheat, kernel</t>
  </si>
  <si>
    <t>Maize, seed</t>
  </si>
  <si>
    <t>Hazelnut, oil</t>
  </si>
  <si>
    <t>Olive, oil, refined</t>
  </si>
  <si>
    <t>Carrot</t>
  </si>
  <si>
    <t>Cauliflower</t>
  </si>
  <si>
    <t>Onion</t>
  </si>
  <si>
    <t>Tomato</t>
  </si>
  <si>
    <t>Banana</t>
  </si>
  <si>
    <t>Kiwi</t>
  </si>
  <si>
    <t>Orange</t>
  </si>
  <si>
    <t>Sunflower, seed</t>
  </si>
  <si>
    <t>Winkler, Warner, and Glynn (2007)</t>
  </si>
  <si>
    <t>Corn, oil</t>
  </si>
  <si>
    <t>Soybean, oil</t>
  </si>
  <si>
    <t>Soybean, oil, expellar pressed</t>
  </si>
  <si>
    <t>Soybean, oil, expellar pressed low linolein acid</t>
  </si>
  <si>
    <t>Soybean, oil, hydrogenated</t>
  </si>
  <si>
    <t>Sunflower, oil, high oleic</t>
  </si>
  <si>
    <t>Peanut, oil</t>
  </si>
  <si>
    <t>Rapeseed, oil</t>
  </si>
  <si>
    <t>Peanut, oil, microwave heating for 0 min</t>
  </si>
  <si>
    <t>Peanut, oil, microwave heating for 1 min</t>
  </si>
  <si>
    <t>Peanut, oil, microwave heating for 2 min</t>
  </si>
  <si>
    <t>Peanut, oil, microwave heating for 3 min</t>
  </si>
  <si>
    <t>Peanut, oil, microwave heating for 5 min</t>
  </si>
  <si>
    <t>Peanut, oil, microwave heating for 4 min</t>
  </si>
  <si>
    <t>Chia, seed, Mexico</t>
  </si>
  <si>
    <t>Basil, seed, India</t>
  </si>
  <si>
    <t>Hemp, seed, Canada</t>
  </si>
  <si>
    <t>Pumpkin, seed, China</t>
  </si>
  <si>
    <t>Nieminen et al. (2016)</t>
  </si>
  <si>
    <t>Spread, margarine-type, 35% fat, storage 0 weeks at 6°C</t>
  </si>
  <si>
    <t>Spread, margarine-type, 35% fat, storage 18 weeks at 6°C</t>
  </si>
  <si>
    <t>Biscuit, sample 1, storage 0 weeks at 22°C</t>
  </si>
  <si>
    <t>Biscuit, sample 1, storage 46 weeks at 22°C</t>
  </si>
  <si>
    <t>Biscuit, sample 2, storage 0 weeks at 22°C</t>
  </si>
  <si>
    <t>Biscuit, sample 2, storage 46 weeks at 22°C</t>
  </si>
  <si>
    <t>Maize yogurt, fermented</t>
  </si>
  <si>
    <t>Descalzo et al. (2018) </t>
  </si>
  <si>
    <t>Srigley and Haile (2015)</t>
  </si>
  <si>
    <t>Milk</t>
  </si>
  <si>
    <t>Spread/margarine, sample 1</t>
  </si>
  <si>
    <t>Spread/margarine, sample 2</t>
  </si>
  <si>
    <t>Spread/margarine, sample 3</t>
  </si>
  <si>
    <t>Spread/margarine, sample 4</t>
  </si>
  <si>
    <t>Light mayonnaise</t>
  </si>
  <si>
    <t>Orange juice</t>
  </si>
  <si>
    <t>Protein shake, sample 1</t>
  </si>
  <si>
    <t>Protein shake, sample 2</t>
  </si>
  <si>
    <t>Instant coffee</t>
  </si>
  <si>
    <t>Dietary chew, sample 1</t>
  </si>
  <si>
    <t>Dietary chew, sample 2</t>
  </si>
  <si>
    <t>Whole wheat pita</t>
  </si>
  <si>
    <t>Oatmeal square, sample 1</t>
  </si>
  <si>
    <t>Oatmeal square, sample 2</t>
  </si>
  <si>
    <t>Oatmeal cookie</t>
  </si>
  <si>
    <t>Brownie</t>
  </si>
  <si>
    <t xml:space="preserve">Menéndez-Carreño et al. (2016) </t>
  </si>
  <si>
    <t>Eggs</t>
  </si>
  <si>
    <t xml:space="preserve">Margarine </t>
  </si>
  <si>
    <t>Margarine, control</t>
  </si>
  <si>
    <t>Margarine, storage 6 weeks at 4°C</t>
  </si>
  <si>
    <t>Margarine, storage 12 weeks at 4°C</t>
  </si>
  <si>
    <t>Margarine, storage 18 weeks at 4°C</t>
  </si>
  <si>
    <t>Ryan, Galvin, O’Connor, Maguire, and O’Brien (2007)</t>
  </si>
  <si>
    <t>Linseed</t>
  </si>
  <si>
    <t xml:space="preserve">Pumpkin, seed </t>
  </si>
  <si>
    <t>Poppy, seed</t>
  </si>
  <si>
    <t>Mustard, seeds</t>
  </si>
  <si>
    <t>Sesame, seed</t>
  </si>
  <si>
    <t xml:space="preserve">Barley, grain </t>
  </si>
  <si>
    <t>Buckwheat, seed</t>
  </si>
  <si>
    <t>Maize, grain</t>
  </si>
  <si>
    <t>Millet, grain</t>
  </si>
  <si>
    <t>Red quinoa, grain, USA</t>
  </si>
  <si>
    <t>Quinoa, grain</t>
  </si>
  <si>
    <t>Rye, grain</t>
  </si>
  <si>
    <t>Spelt, grain</t>
  </si>
  <si>
    <t>Butter beans</t>
  </si>
  <si>
    <t>Chick peas</t>
  </si>
  <si>
    <t>Kidney beans</t>
  </si>
  <si>
    <t xml:space="preserve">Lentils </t>
  </si>
  <si>
    <t>Peas, legume</t>
  </si>
  <si>
    <t>Ferioli, Armaforte, and Caboni (2014)</t>
  </si>
  <si>
    <t>Royal jelly, local</t>
  </si>
  <si>
    <t>Royal jelly, commercial</t>
  </si>
  <si>
    <t>Soybean, flour</t>
  </si>
  <si>
    <t>Tofu, traditional</t>
  </si>
  <si>
    <t>Tofu, fermented</t>
  </si>
  <si>
    <t>Riciputi et al. (2016)</t>
  </si>
  <si>
    <t>Verardo et al. (2014)</t>
  </si>
  <si>
    <t>Citrostandiennol (mg/g)</t>
  </si>
  <si>
    <t>Pomegranate oil, Akko</t>
  </si>
  <si>
    <t>Pomegranate oil, Radisa</t>
  </si>
  <si>
    <t>Pomegranate oil, Hershkovits</t>
  </si>
  <si>
    <t>Pomegranate oil, Valencia</t>
  </si>
  <si>
    <t>Pomegranate oil, Ravenna</t>
  </si>
  <si>
    <t>Pomegranate oil, Veneti</t>
  </si>
  <si>
    <t>Pomegranate oil, Hijaz</t>
  </si>
  <si>
    <t>Pomegranate oil, Shiraz</t>
  </si>
  <si>
    <t>Pomegranate oil, Dente di Cavallo</t>
  </si>
  <si>
    <t>Pomegranate oil, Mollar(1)</t>
  </si>
  <si>
    <t>Pomegranate oil, Mollar(2)</t>
  </si>
  <si>
    <t>Pomegranate oil, Wonderful1</t>
  </si>
  <si>
    <t xml:space="preserve">Pomegranate oil, Wonderful </t>
  </si>
  <si>
    <t>Pomegranate oil, G(1)</t>
  </si>
  <si>
    <t>Pomegranate oil, G(2)</t>
  </si>
  <si>
    <t>Pomegranate oil, Ecotipo(1)</t>
  </si>
  <si>
    <t>Pomegranate oil, Ecotipo(2)</t>
  </si>
  <si>
    <t>Normén et al. (2002)</t>
  </si>
  <si>
    <t>Buckwheat flour</t>
  </si>
  <si>
    <t>Cornflour</t>
  </si>
  <si>
    <t>Couscous, raw</t>
  </si>
  <si>
    <t>Couscous, cooked</t>
  </si>
  <si>
    <t>Flour blend: wheat, rye</t>
  </si>
  <si>
    <t>Flour blend: wheat, rye, barley, oat</t>
  </si>
  <si>
    <t>Flour blend: coarse wheat, rye</t>
  </si>
  <si>
    <t>Millet, cooked</t>
  </si>
  <si>
    <t>Rice flour</t>
  </si>
  <si>
    <t>Rice, brown, cooked</t>
  </si>
  <si>
    <t>Rice, jasmine, cooked</t>
  </si>
  <si>
    <t>Rice, parboiled, cooked</t>
  </si>
  <si>
    <t>Rye, crushed grains</t>
  </si>
  <si>
    <t>Rye flour</t>
  </si>
  <si>
    <t>Semolina, cooked</t>
  </si>
  <si>
    <t>Whole wheat flour</t>
  </si>
  <si>
    <t>Wheat, crushed grains</t>
  </si>
  <si>
    <t>Wheat flour</t>
  </si>
  <si>
    <t>Wheat germs</t>
  </si>
  <si>
    <t>Bambix (mixed cereals for porridge)</t>
  </si>
  <si>
    <t>Buckwheat flakes</t>
  </si>
  <si>
    <t>Branflakes</t>
  </si>
  <si>
    <t>Corn flakes, normal</t>
  </si>
  <si>
    <t>Corn flakes, frosties</t>
  </si>
  <si>
    <t>Corn starch</t>
  </si>
  <si>
    <t>Gruel meal, corn, raw</t>
  </si>
  <si>
    <t>Gruel meal, corn, cooked</t>
  </si>
  <si>
    <t>Gruel meal, wheat, raw</t>
  </si>
  <si>
    <t>Gruel meal, wheat, cooked</t>
  </si>
  <si>
    <t>Gruel meal, wholemeal, raw</t>
  </si>
  <si>
    <t>Gruel meal, wholemeal, cooked</t>
  </si>
  <si>
    <t>Musli without sugar added</t>
  </si>
  <si>
    <t>Musli, fruit, with low sugar content</t>
  </si>
  <si>
    <t>Musli with high sugar content</t>
  </si>
  <si>
    <t>Oat bran</t>
  </si>
  <si>
    <t>Oat crunches</t>
  </si>
  <si>
    <t>Pasta, cooked</t>
  </si>
  <si>
    <t>Rice krispies</t>
  </si>
  <si>
    <t>Rice, puffed, roasted</t>
  </si>
  <si>
    <t>Rolled oats, raw</t>
  </si>
  <si>
    <t>Rolled oats, cooked</t>
  </si>
  <si>
    <t>Rolled oats with added fibre, raw</t>
  </si>
  <si>
    <t>Rolled oats with added fibre, cooked</t>
  </si>
  <si>
    <t>Special K</t>
  </si>
  <si>
    <t>Weetabix</t>
  </si>
  <si>
    <t>Wheat bran</t>
  </si>
  <si>
    <t>Wheat bran, coarse</t>
  </si>
  <si>
    <t>Wheat flakes</t>
  </si>
  <si>
    <r>
      <t>Oat must,</t>
    </r>
    <r>
      <rPr>
        <vertAlign val="super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raw</t>
    </r>
  </si>
  <si>
    <r>
      <t>Oat must,</t>
    </r>
    <r>
      <rPr>
        <vertAlign val="super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cooked</t>
    </r>
  </si>
  <si>
    <t>Bread crumbs</t>
  </si>
  <si>
    <t>Dutch rusks</t>
  </si>
  <si>
    <t>Rye bread, light</t>
  </si>
  <si>
    <t>Rye bread, dark</t>
  </si>
  <si>
    <t>Swedish hard bread</t>
  </si>
  <si>
    <t>Wheat bread</t>
  </si>
  <si>
    <t>White bread, made with water</t>
  </si>
  <si>
    <t>White bread, made with milk</t>
  </si>
  <si>
    <t>Wholemeal bread</t>
  </si>
  <si>
    <t>Biscuits, salted</t>
  </si>
  <si>
    <t>Cake, Swedish</t>
  </si>
  <si>
    <t>Cake, cream</t>
  </si>
  <si>
    <t>Cake, cream layered</t>
  </si>
  <si>
    <t>Crackers, sweet</t>
  </si>
  <si>
    <t>Digestive crackers</t>
  </si>
  <si>
    <t>Fruit pie</t>
  </si>
  <si>
    <t>Gingerbread biscuits</t>
  </si>
  <si>
    <t>Marzipan pastry</t>
  </si>
  <si>
    <t>Maryland cookies</t>
  </si>
  <si>
    <t>Pastry, Danish</t>
  </si>
  <si>
    <t>Pastry, puffed, salt</t>
  </si>
  <si>
    <t>Sweet biscuits, pooled Dutch sample</t>
  </si>
  <si>
    <t>Wafers, chocolate</t>
  </si>
  <si>
    <t>Wheat cinnamon buns</t>
  </si>
  <si>
    <t>Apple cake</t>
  </si>
  <si>
    <t>Derewiaka and Obiedziński (2012)</t>
  </si>
  <si>
    <t>French fries, control</t>
  </si>
  <si>
    <t>French fries, heating in oven for 15 min at 225°C</t>
  </si>
  <si>
    <t>Noodles, control</t>
  </si>
  <si>
    <t>Noodles, cooked in boiling water for 5-8 min</t>
  </si>
  <si>
    <t>Fish fillet, pollock, control</t>
  </si>
  <si>
    <t>Fish fillet, pollock, panfried in rapeseed oil for several minutes</t>
  </si>
  <si>
    <t>Fillet fish fingers, control</t>
  </si>
  <si>
    <t>Fillet fish fingers, panfried in rapeseed oil for several minutes</t>
  </si>
  <si>
    <t>Salmon with spinach in puff pastry, control</t>
  </si>
  <si>
    <t>Salmon with spinach in puff pastry, heated in oven at 220°C for 20 min</t>
  </si>
  <si>
    <t>Chocolate bar, storage 30°C for 5 months</t>
  </si>
  <si>
    <t>Chocolate bar with palm oil, storage 30°C for 5 months</t>
  </si>
  <si>
    <t>Borges Botelho et al. (2014)</t>
  </si>
  <si>
    <t>Chocolate bar, control</t>
  </si>
  <si>
    <t>Chocolate bar with palm oil, control</t>
  </si>
  <si>
    <t>Chocolate bar with palm oil, ascorbic acid, and ⍺-tocopherol, contol</t>
  </si>
  <si>
    <t>Chocolate bar with palm oil, ascorbic acid, and ⍺-tocopherol, storage 30°C for 5 months</t>
  </si>
  <si>
    <t>M. Rudzińska et al. (2014)</t>
  </si>
  <si>
    <t>Johnsson and Dutta (2006)</t>
  </si>
  <si>
    <t>7β-Hydroxycampesterol (ug/g)</t>
  </si>
  <si>
    <t>7⍺-Hydroxycampesterol (ug/g)</t>
  </si>
  <si>
    <t>7⍺-Hydroxystigmasterol (ug/g)</t>
  </si>
  <si>
    <t>7β-Hydroxystigmasterol (ug/g)</t>
  </si>
  <si>
    <t>7β-Hydroxysitosterol (ug/g)</t>
  </si>
  <si>
    <t>24-Hydroxystigmasterol (ug/g)</t>
  </si>
  <si>
    <t>24-Hydroxycampesterol (ug/g)</t>
  </si>
  <si>
    <t>24-Hydroxysitosterol (ug/g)</t>
  </si>
  <si>
    <t>Campesterol-5β,6β-epoxide (ug/g)</t>
  </si>
  <si>
    <t>Stigmasterol-5β,6β-epoxide (ug/g)</t>
  </si>
  <si>
    <t>Stigmasterol-5⍺,6⍺-epoxide (ug/g)</t>
  </si>
  <si>
    <t>Sitosterol-5β,6β-epoxide (ug/g)</t>
  </si>
  <si>
    <t>Sitosterol-5⍺,6⍺-epoxide (ug/g)</t>
  </si>
  <si>
    <t>7-Ketocampesterol (ug/g)</t>
  </si>
  <si>
    <t>7-Ketostigmasterol (ug/g)</t>
  </si>
  <si>
    <t>7-Ketositosterol (ug/g)</t>
  </si>
  <si>
    <t>Olive, oil, unheated</t>
  </si>
  <si>
    <t>Olive, oil, heating for 1 hour at 180°C</t>
  </si>
  <si>
    <t>Olive, oil, heating for 2 hours at 180°C</t>
  </si>
  <si>
    <t>Soy, oil, contol</t>
  </si>
  <si>
    <t>Soy, oil, heating for 16 min at 210°C</t>
  </si>
  <si>
    <t>Lebovics et al. (1999)</t>
  </si>
  <si>
    <t>7β-hydroxysterols</t>
  </si>
  <si>
    <t>7-ketosterols</t>
  </si>
  <si>
    <t>Dutta and Appelqvist (1997)</t>
  </si>
  <si>
    <t>Potato chips, fried in palm oil, fresh</t>
  </si>
  <si>
    <t>Potato chips, fried in palm oil, storage 10 weeks</t>
  </si>
  <si>
    <t>Potato chips, fried in palm oil, storage 25 weeks</t>
  </si>
  <si>
    <t>Epoxysitosterol (ug/g)</t>
  </si>
  <si>
    <t>Epoxycampesterol (ug/g)</t>
  </si>
  <si>
    <t>Egg, shallow-fried with liquid margarine</t>
  </si>
  <si>
    <t>Onion, shallow-fried with liquid margarine</t>
  </si>
  <si>
    <t>Codfish, shallow-fried with liquid margarine</t>
  </si>
  <si>
    <t>Fish fingers, shallow-fried with liquid margarine</t>
  </si>
  <si>
    <t>Pork fillet, shallow-fried with liquid margarine</t>
  </si>
  <si>
    <t>Beef, steak, shallow-fried with liquid margarine</t>
  </si>
  <si>
    <t>Salmon, shallow-fried with liquid margarine</t>
  </si>
  <si>
    <t>Potatoes, shallow-fried with liquid margarine</t>
  </si>
  <si>
    <t>Minced meat, shallow-fried with liquid margarine</t>
  </si>
  <si>
    <t>Green beans, stir-fried with liquid margarine</t>
  </si>
  <si>
    <t>Cabbage, stir-fried with liquid margarine</t>
  </si>
  <si>
    <t>Chicken,stir-fried with liquid margarine</t>
  </si>
  <si>
    <t>Beef, stewed with liquid margarine</t>
  </si>
  <si>
    <t>Beef, roasted with liquid margarine</t>
  </si>
  <si>
    <t>Codfish, microwave cooking with liquid margarine</t>
  </si>
  <si>
    <t>Cookies, baked with liquid margarine</t>
  </si>
  <si>
    <t>Muffins/cupcakes, baked with liquid margarine</t>
  </si>
  <si>
    <t>Banana bread, baked with liquid margarine</t>
  </si>
  <si>
    <t>Sponge cake, baked with liquid margarine</t>
  </si>
  <si>
    <t>Campesterol-5⍺,6⍺-epoxide (ug/g)</t>
  </si>
  <si>
    <t>Minced meats, pork chops, control</t>
  </si>
  <si>
    <t>Minced meats, pork chops, panfried in rapeseed oil for several minutes</t>
  </si>
  <si>
    <t xml:space="preserve">6β-Hydroxycampesterol (ug/g)	</t>
  </si>
  <si>
    <t>6-Ketositosterol (ug/g)</t>
  </si>
  <si>
    <t xml:space="preserve">Margarine, pan-frying for 9 min at 200°C </t>
  </si>
  <si>
    <t>Margerine, oven heating, casserole, 20 min at 200°C</t>
  </si>
  <si>
    <t>Margarine, oven heating, bottle, 20 min at 200°C</t>
  </si>
  <si>
    <t>Margarine, microwave heating, bottle, 800 W for 4 min</t>
  </si>
  <si>
    <t>Scholz (2016)</t>
  </si>
  <si>
    <t>7⍺-Hydroxysitosterol (ug/g)</t>
  </si>
  <si>
    <t>6⍺-Hydroxysitostanol (ug/g)</t>
  </si>
  <si>
    <t>7-hydroxysitostanol (ug/g)</t>
  </si>
  <si>
    <t>Dutta (1997)</t>
  </si>
  <si>
    <t>Rapeseed + palm oil, hydrogenated, unheated</t>
  </si>
  <si>
    <t>Rapeseed + palm oil, hydrogenated, 2 days after frying</t>
  </si>
  <si>
    <t>Sunflower oil, unheated</t>
  </si>
  <si>
    <t>Sunflower oil, 2 days after frying</t>
  </si>
  <si>
    <t>Epoxystigmasterol (ug/g)</t>
  </si>
  <si>
    <t>French fries, fried in rapeseed oil</t>
  </si>
  <si>
    <t>French fries, fried in sunflower oil</t>
  </si>
  <si>
    <t>French fries, fried in high-oleic sunflower oil</t>
  </si>
  <si>
    <t>Tablet supplements, Tri Tolosen Kasvisteroli, manufactured in Finland</t>
  </si>
  <si>
    <t>Tablet supplements, Anti k-steroli, manufactured in Finland</t>
  </si>
  <si>
    <t>Tablet supplements, Kolestop, manufactured in Finland</t>
  </si>
  <si>
    <t>Dutta (1999)</t>
  </si>
  <si>
    <t>Lin et al. (2016), Lin et al. (2018)</t>
  </si>
  <si>
    <t>7-hydroxysitosterol (ug/g)</t>
  </si>
  <si>
    <t>7-hydroxycampesterol (ug/g)</t>
  </si>
  <si>
    <t>Triolcampesterol (ug/g)</t>
  </si>
  <si>
    <t>Triolstigmasterol (ug/g)</t>
  </si>
  <si>
    <t>Triolsitosterol (ug/g)</t>
  </si>
  <si>
    <t xml:space="preserve">Range  </t>
  </si>
  <si>
    <t>Pasta made from egg products, pasteurized eggs, high temperature drying</t>
  </si>
  <si>
    <t>Pasta made from egg products, pasteurized eggs, low temperature drying</t>
  </si>
  <si>
    <t>nn/a</t>
  </si>
  <si>
    <t>Squid, boiled-canned</t>
  </si>
  <si>
    <t>multiplied by 0.2</t>
  </si>
  <si>
    <t>Derewiaka and Obiedzinski (2015)</t>
  </si>
  <si>
    <t>Cholestrerol standard, antioxidant addition, heat at 180°C for 7 min, storage for 72 h</t>
  </si>
  <si>
    <t>Human milk</t>
  </si>
  <si>
    <t>Formula milk</t>
  </si>
  <si>
    <t>β-sitosterol (mg/g)</t>
  </si>
  <si>
    <t>Chicken,stir-fried with PS added liquid margarine</t>
  </si>
  <si>
    <t>Egg, shallow-fried with PS added liquid margarine</t>
  </si>
  <si>
    <t>Codfish, shallow-fried with PS added liquid margarine</t>
  </si>
  <si>
    <t>Fish fingers, shallow-fried with PS added liquid margarine</t>
  </si>
  <si>
    <t>Pork fillet, shallow-fried with PS added liquid margarine</t>
  </si>
  <si>
    <t>Beef, steak, shallow-fried with PS added liquid margarine</t>
  </si>
  <si>
    <t>Salmon, shallow-fried with PS added liquid margarine</t>
  </si>
  <si>
    <t>Minced meat, shallow-fried with PS added liquid margarine</t>
  </si>
  <si>
    <t>Beef, stewed with PS added liquid margarine</t>
  </si>
  <si>
    <t>Beef, roasted with PS added liquid margarine</t>
  </si>
  <si>
    <t>Codfish, microwave cooking with PS added liquid margarine</t>
  </si>
  <si>
    <t>Cookies, baked with PS added liquid margarine</t>
  </si>
  <si>
    <t>Muffins/cupcakes, baked with PS added liquid margarine</t>
  </si>
  <si>
    <t>Banana bread, baked with PS added liquid margarine</t>
  </si>
  <si>
    <t>Sponge cake, baked with PS added liquid margarine</t>
  </si>
  <si>
    <t>7β-OH+5,6β (ug/g)</t>
  </si>
  <si>
    <t>mg/kg fat: does not give sample size</t>
  </si>
  <si>
    <t>Indian sweet, burfee, sample 1</t>
  </si>
  <si>
    <t>Indian sweet, burfee, sample 2</t>
  </si>
  <si>
    <t>Indian sweet, burfee, sample 3</t>
  </si>
  <si>
    <t>Indian sweet, burfee, sample 4</t>
  </si>
  <si>
    <t>Indian sweet, burfee, sample 5</t>
  </si>
  <si>
    <t>Indian sweet, burfee, sample 6</t>
  </si>
  <si>
    <t>Indian sweet, burfee, sample 7</t>
  </si>
  <si>
    <t>Indian sweet, burfee, sample 8</t>
  </si>
  <si>
    <t>Indian sweet, burfee, sample 9</t>
  </si>
  <si>
    <t>Indian sweet, ladoo, sample 10</t>
  </si>
  <si>
    <t>Indian sweet, ladoo, sample 11</t>
  </si>
  <si>
    <t>Indian sweet, carrot halvah, sample 12</t>
  </si>
  <si>
    <t>Indian sweet, carrot halvah, sample 13</t>
  </si>
  <si>
    <t>Indian sweet, carrot halvah, sample 14</t>
  </si>
  <si>
    <t>Indian sweet, patisa, sample 15</t>
  </si>
  <si>
    <t>multiplied by 0.1</t>
  </si>
  <si>
    <t>Ferioli et al. (2010)</t>
  </si>
  <si>
    <t>Beef, raw, aerobic packaging, storage 1 day at 3-4°C</t>
  </si>
  <si>
    <t>Beef, cooked, aerobic packaging, storage 1 day at 3-4°C</t>
  </si>
  <si>
    <t>Baby food - beef and broth/gravy - Beech Nut</t>
  </si>
  <si>
    <t>Baby food – chicken and broth/gravy - Gerber</t>
  </si>
  <si>
    <t>Baby food - vegetables and beef - Gerber</t>
  </si>
  <si>
    <t>Baby food - vegetables and chicken - Gerber</t>
  </si>
  <si>
    <t>Baby food - chicken noodle dinner - Gerber</t>
  </si>
  <si>
    <t>Baby food -  macaroni, tomato and cheese - Gerber</t>
  </si>
  <si>
    <t>Baby food - turkey and rice - Gerber</t>
  </si>
  <si>
    <t>Baby food – turkey and broth/gravy - Beech Nut</t>
  </si>
  <si>
    <t>Baby food – fruit yogurt - Gerber</t>
  </si>
  <si>
    <t>Baby food – chicken with rice - Gerber</t>
  </si>
  <si>
    <t>Baby food – vegetables and turkey - Gerber</t>
  </si>
  <si>
    <t>Baby food – macaroni and cheese with vegetables - Gerber</t>
  </si>
  <si>
    <t>Pasta pick up - cheese ravioli</t>
  </si>
  <si>
    <t>Infant Formula</t>
  </si>
  <si>
    <t xml:space="preserve">22-OH (ug/g) </t>
  </si>
  <si>
    <t xml:space="preserve">24-OH (ug/g) </t>
  </si>
  <si>
    <t xml:space="preserve"> n/a</t>
  </si>
  <si>
    <t>3β,5-dihydroxy-5⍺-cholesten-6-one (ug/g)</t>
  </si>
  <si>
    <t>4-cholesten-3-one (ug/g)</t>
  </si>
  <si>
    <t>4-cholesten-3,6-dione (ug/g)</t>
  </si>
  <si>
    <t>McDonald's Hamburger</t>
  </si>
  <si>
    <t>McDonald's chicken nuggets</t>
  </si>
  <si>
    <t>McDonald's french fries</t>
  </si>
  <si>
    <t>McDonald's Cheeseburger</t>
  </si>
  <si>
    <t>McDonald's fish sandwich</t>
  </si>
  <si>
    <t>McDonald's hotcake</t>
  </si>
  <si>
    <t>McDonald's biscuit</t>
  </si>
  <si>
    <t>steak taco and cheese - Chipotle</t>
  </si>
  <si>
    <t>Pepperoni and cheese pizza - Dominos</t>
  </si>
  <si>
    <t>Chicken breast - KCF</t>
  </si>
  <si>
    <t>Chicken wing - KFC</t>
  </si>
  <si>
    <t>Beef w/vegetables - Panda Express</t>
  </si>
  <si>
    <t>Chicken w/vegetables - Panda Express</t>
  </si>
  <si>
    <t>Chicken filet - (broiled sandwich)</t>
  </si>
  <si>
    <t>Roast beef, ham &amp; Provolone - Jimmy Johns</t>
  </si>
  <si>
    <t>Sliced turkey and bacon - Jimmy Johns</t>
  </si>
  <si>
    <t>Cheese and chicken quesadilla - Chipotle</t>
  </si>
  <si>
    <t>chicken burrito w/lettuce, cheese, pico - Chipotle</t>
  </si>
  <si>
    <t>Supreme pizza - Marco's Pizza</t>
  </si>
  <si>
    <t>KFC BICUIT</t>
  </si>
  <si>
    <t>KFC FRENCH FRIES</t>
  </si>
  <si>
    <t>MASHED POTATOES</t>
  </si>
  <si>
    <t>4β-OH (ug/g)</t>
  </si>
  <si>
    <t>Mac &amp; Cheese (microwaved)</t>
  </si>
  <si>
    <t>Mac &amp; Cheese (boiled)</t>
  </si>
  <si>
    <t>n/s</t>
  </si>
  <si>
    <t>β-sitosterol- POP (mg/g)</t>
  </si>
  <si>
    <t>Fucosterol (mg/g)</t>
  </si>
  <si>
    <t>Blended oil</t>
  </si>
  <si>
    <t>Coconut oil</t>
  </si>
  <si>
    <t>Corn germ oil</t>
  </si>
  <si>
    <t>Corn oil</t>
  </si>
  <si>
    <t>Grape seed oil</t>
  </si>
  <si>
    <t>Linseed oil</t>
  </si>
  <si>
    <t>Oat oil</t>
  </si>
  <si>
    <t>Olive oil</t>
  </si>
  <si>
    <t>Palm oil</t>
  </si>
  <si>
    <t>Peanut oil</t>
  </si>
  <si>
    <t>Rape seed oil</t>
  </si>
  <si>
    <t>Saffloro oil</t>
  </si>
  <si>
    <t>Sesame seed oil</t>
  </si>
  <si>
    <t>Soy oil</t>
  </si>
  <si>
    <t>Walnut oil</t>
  </si>
  <si>
    <t>Wheat germ oil</t>
  </si>
  <si>
    <t>Almonds</t>
  </si>
  <si>
    <t>Brazil nuts</t>
  </si>
  <si>
    <t>Cashew nuts</t>
  </si>
  <si>
    <t>Coconut rasps</t>
  </si>
  <si>
    <t>Hazelnuts</t>
  </si>
  <si>
    <t>Linseeds</t>
  </si>
  <si>
    <t>Peanuts</t>
  </si>
  <si>
    <t>Pistachio nuts</t>
  </si>
  <si>
    <t>Pumpkin seeds</t>
  </si>
  <si>
    <t>Sesame seed</t>
  </si>
  <si>
    <t>Sunflower seeds</t>
  </si>
  <si>
    <t>Walnuts</t>
  </si>
  <si>
    <t>Chocolate, dark</t>
  </si>
  <si>
    <t>Chocolate, milk</t>
  </si>
  <si>
    <t>Crisps</t>
  </si>
  <si>
    <t>Flapjacks</t>
  </si>
  <si>
    <t>Peanut butter</t>
  </si>
  <si>
    <t>Baking fat, Baken.en bradvet</t>
  </si>
  <si>
    <t>Coconut fat, Kokosfett</t>
  </si>
  <si>
    <t>Cooking fat, Cooking fat</t>
  </si>
  <si>
    <t>Cooking fat, Cooking fat cro</t>
  </si>
  <si>
    <t>Frying fat, Diamant</t>
  </si>
  <si>
    <t>Frying fat, Reci</t>
  </si>
  <si>
    <t>Margarine, AH</t>
  </si>
  <si>
    <t>Margarine, Brio</t>
  </si>
  <si>
    <t>Margarine, Low trans</t>
  </si>
  <si>
    <t>Margarine, Wajang</t>
  </si>
  <si>
    <t>Margarine, Blue band</t>
  </si>
  <si>
    <t>Margarine, Bona</t>
  </si>
  <si>
    <t>Margarine, Det goda</t>
  </si>
  <si>
    <t>Margarine, Flora</t>
  </si>
  <si>
    <t>Margarine, Het Volle Pond</t>
  </si>
  <si>
    <t>Margarine, Linnea</t>
  </si>
  <si>
    <t>Margarine, Melba</t>
  </si>
  <si>
    <t>Margarine, Ruitjes</t>
  </si>
  <si>
    <t>Margarine, Runda</t>
  </si>
  <si>
    <t>Margarine, Zeeuws Meisje</t>
  </si>
  <si>
    <t>Margarine, A¨ del</t>
  </si>
  <si>
    <t>Margarine, Golden Regen</t>
  </si>
  <si>
    <t>Margarine, Milda</t>
  </si>
  <si>
    <t>Margarine, Tre ess</t>
  </si>
  <si>
    <t>Margarine 80% fat, poly, Vitaqell</t>
  </si>
  <si>
    <t>Margarine 40% fat, Halvarine blue</t>
  </si>
  <si>
    <t>Margarine 40% fat, Halvarine Golden Regen</t>
  </si>
  <si>
    <t>Margarine 40% fat, Halvarine gouda0s Glorie</t>
  </si>
  <si>
    <t>Margarine 40% fat, Halvarine light</t>
  </si>
  <si>
    <t>Margarine 40% fat, Halvarine Low 35%</t>
  </si>
  <si>
    <t>Margarine 40% fat, Low fat spread</t>
  </si>
  <si>
    <t>Margarine 40% fat, La¨ tt &amp; Lagom</t>
  </si>
  <si>
    <t>Margarine 40% fat, La¨ tta</t>
  </si>
  <si>
    <t>Margarine 40% fat, poly, Nytta</t>
  </si>
  <si>
    <t>Margarine 70%fat, Becel 70%</t>
  </si>
  <si>
    <t>Margarine 70%fat, Dieetella</t>
  </si>
  <si>
    <t>Margarine liquid 80%fat, Carlshamns</t>
  </si>
  <si>
    <t>Margarine liquid 80%fat, Milda</t>
  </si>
  <si>
    <t>Margarine liquid 80%fat, Nytta</t>
  </si>
  <si>
    <t>Margarine liquid 80%fat, Vigo¨ r</t>
  </si>
  <si>
    <t>Margarine w butter 80%fat, Bregott</t>
  </si>
  <si>
    <t>Chocolate biscuit, KitKat</t>
  </si>
  <si>
    <t>Ice cream, non-dairy</t>
  </si>
  <si>
    <t>Ice -cream, Soy based, non-dairy</t>
  </si>
  <si>
    <t>Mayonaise, Rapeseed oil based</t>
  </si>
  <si>
    <t>Sallad dressing, Becel dressing</t>
  </si>
  <si>
    <t>Sallad dressing, Fritessaus</t>
  </si>
  <si>
    <t>Sallad dressing, Slasaus</t>
  </si>
  <si>
    <t>Normén et al. (2007)</t>
  </si>
  <si>
    <t>Desmosterol (mg/g)</t>
  </si>
  <si>
    <t>Ubhayasekara et al. (2006)</t>
  </si>
  <si>
    <t>Stigmasterol + Campesterol (mg/g)</t>
  </si>
  <si>
    <t>Echarte et al. (2003)</t>
  </si>
  <si>
    <t>Milk powder, whole, spray dried, fresh</t>
  </si>
  <si>
    <t>Milk powder, whole, spray dried, storage 6 months</t>
  </si>
  <si>
    <t>Milk powder, skim, spray dried, fresh</t>
  </si>
  <si>
    <t>Milk powder, skim, spray dried, storage 6 months</t>
  </si>
  <si>
    <t>Butter oil</t>
  </si>
  <si>
    <t>Butter oil, ghee, sample 16</t>
  </si>
  <si>
    <t>Angulo et al. (1997)</t>
  </si>
  <si>
    <t>Protein powder, isolated casein</t>
  </si>
  <si>
    <t>Protein powder, isolated lactoalbumin</t>
  </si>
  <si>
    <t>Hazelnut oil, crude</t>
  </si>
  <si>
    <t>Hazelnut oil, degummed</t>
  </si>
  <si>
    <t>Hazelnut oil, neutralized</t>
  </si>
  <si>
    <t>Hazelnut oil, bleached</t>
  </si>
  <si>
    <t>Hazelnut oil, deodorized</t>
  </si>
  <si>
    <t>Azadmard-Damirchi and Dutta (2009)</t>
  </si>
  <si>
    <t>6β-Hydroxysitostanol (ug/g)</t>
  </si>
  <si>
    <t>25-Hydroxysitosterol (ug/g)</t>
  </si>
  <si>
    <t>24-Ethylcholest-4-ene-6β-ol-3-one (ug/g)</t>
  </si>
  <si>
    <t>24-Ethylcholest-4-ene-6⍺-ol-3-one (ug/g)</t>
  </si>
  <si>
    <t>Rapeseed oil, transesterified</t>
  </si>
  <si>
    <t>Rapeseed oil, cold saponified</t>
  </si>
  <si>
    <t>6β-Hydroxybrassicastanol (ug/g)</t>
  </si>
  <si>
    <t xml:space="preserve">6β-Hydroxycampestanol (ug/g)	</t>
  </si>
  <si>
    <t>7-Ketobrassicasterol (ug/g)</t>
  </si>
  <si>
    <t>M. Rudzińska et al. (2005)</t>
  </si>
  <si>
    <t>Rapeseed oil, pressed</t>
  </si>
  <si>
    <t>Rapeseed oil, extracted</t>
  </si>
  <si>
    <t>Rapeseed oil, degumming</t>
  </si>
  <si>
    <t>Rapeseed oil, neutralized</t>
  </si>
  <si>
    <t>Rapeseed oil, bleached</t>
  </si>
  <si>
    <t>Rapeseed oil, refined</t>
  </si>
  <si>
    <t xml:space="preserve">Rapeseed oil, cold pressed </t>
  </si>
  <si>
    <t>Rapeseed oil, storage 6 months</t>
  </si>
  <si>
    <t>Rapeseed oil, after 14th frying of french fries</t>
  </si>
  <si>
    <t>Margarine</t>
  </si>
  <si>
    <t>Corn oil, refined</t>
  </si>
  <si>
    <t>Corn oil, cold pressed</t>
  </si>
  <si>
    <t>Corn oil, refined, storage 6 months</t>
  </si>
  <si>
    <t xml:space="preserve">Peanut </t>
  </si>
  <si>
    <t>Peanut, after 6 days incubation at 60°C</t>
  </si>
  <si>
    <t>Rapeseed, Bor variety</t>
  </si>
  <si>
    <t>Rapeseed, Kronos variety</t>
  </si>
  <si>
    <t>Rapeseed oil, high oleic, unheated</t>
  </si>
  <si>
    <t>Palm olein, unheated</t>
  </si>
  <si>
    <t>Olive oil, refined, added 0.2% ⍺-tocopherol, unheated</t>
  </si>
  <si>
    <t>Tabee (2008)</t>
  </si>
  <si>
    <t>Olive oil, refined, unheated</t>
  </si>
  <si>
    <t>Olive oil, refined, fresh</t>
  </si>
  <si>
    <t>Olive oil, refined, used to fry 1 batch of french fries at 180°C for up to 5 h</t>
  </si>
  <si>
    <t>Olive oil, refined, used to fry 2 batches of french fries at 180°C for up to 5 h</t>
  </si>
  <si>
    <t>Olive oil, refined, used to fry 3 batches of french fries at 180°C for up to 5 h</t>
  </si>
  <si>
    <t>Olive oil, refined, used to fry 4 batches of french fries at 180°C for up to 5 h</t>
  </si>
  <si>
    <t>Olive oil, refined, used to fry 5 batches of french fries at 180°C for up to 5 h</t>
  </si>
  <si>
    <t>Sausage, dry fermented</t>
  </si>
  <si>
    <t>Talon (2008)</t>
  </si>
  <si>
    <t>Sausage, dry fermented, inoculated with autochthonous starters</t>
  </si>
  <si>
    <t>Beef, bottom round, unirradiated</t>
  </si>
  <si>
    <t>Lamb, loin chop, detection method 1, unirradiated</t>
  </si>
  <si>
    <t>Lamb, loin chop, detection method 2, unirradiated</t>
  </si>
  <si>
    <t>Veal, loin chop, unirradiated</t>
  </si>
  <si>
    <t>Shrimp, unirradiated</t>
  </si>
  <si>
    <t>Chicken breast, tender loin, detection method 1, unirradiated</t>
  </si>
  <si>
    <t>Chicken breast, thin slice, detection method 2, unirradiated</t>
  </si>
  <si>
    <t>Chicken drumsticks, detection method 1, unirradiated</t>
  </si>
  <si>
    <t>Chicken drumsticks, detection method 2, unirradiated</t>
  </si>
  <si>
    <t>Hwang and Maerkaer (1993)</t>
  </si>
  <si>
    <t>Chicken drumsticks, storage 0 days, unirradiated</t>
  </si>
  <si>
    <t>Chicken drumsticks, storage 2 weeks, unirradiated</t>
  </si>
  <si>
    <t>Chicken drumsticks, storage 3 weeks, unirradiated</t>
  </si>
  <si>
    <t>Verleyen et al. (2003)</t>
  </si>
  <si>
    <t>Tallow, natural</t>
  </si>
  <si>
    <t>Tallow, bleached, 1% optimum 215, very acid-activated bleaching earth</t>
  </si>
  <si>
    <t xml:space="preserve">Tallow, bleached, 1% optimum 215 </t>
  </si>
  <si>
    <t>Tallow, bleached, 2% optimum 215</t>
  </si>
  <si>
    <t>Tallow, bleached, 1% Ex 640</t>
  </si>
  <si>
    <t>Tallow, bleached, 1% standard 310</t>
  </si>
  <si>
    <t>Tallow, deodorised</t>
  </si>
  <si>
    <t>Beef, round steak, raw, fresh</t>
  </si>
  <si>
    <t>Beef, round steak, raw, storage at 4°C for 4 days</t>
  </si>
  <si>
    <t>Engeseth and Gray (1994)</t>
  </si>
  <si>
    <t>Grau et al. (2001)</t>
  </si>
  <si>
    <t>Chicken, beef tallow fed, raw</t>
  </si>
  <si>
    <t>Chicken, sunflower oil feed, raw</t>
  </si>
  <si>
    <t>Chicken, oxidized sunflower oil feed, raw</t>
  </si>
  <si>
    <t>Chicken, linseed oil feed, raw</t>
  </si>
  <si>
    <t>Ham, dry-cured, aged for 12 months, lean fraction</t>
  </si>
  <si>
    <t>Ham, dry-cured, aged for 15 months, lean fraction</t>
  </si>
  <si>
    <t>Ham, dry-cured, aged for 18 months, lean fraction</t>
  </si>
  <si>
    <t>Ham, dry-cured, aged for 24 months, lean fraction</t>
  </si>
  <si>
    <t>Vestergaard and Parolari (1999)</t>
  </si>
  <si>
    <t>Finocchiaro et al. (1984)</t>
  </si>
  <si>
    <t>Butter oil, bleached, nitrogen, storage at 15°C for 90 days then at 20°C for one year</t>
  </si>
  <si>
    <t>Butter oil, bleached, nitrogen, storage at 15°C for 90 days</t>
  </si>
  <si>
    <t>Parmesan, brand A in cardboard shaker box</t>
  </si>
  <si>
    <t>Parmesan, brand D in cardboard shaker box</t>
  </si>
  <si>
    <t>Romano, brand A in clear glass bottle</t>
  </si>
  <si>
    <t>Parmesan, brand A in clear glass bottle</t>
  </si>
  <si>
    <t>Infant formula, powder, adapted for ages 0 to 4-6 months, sample 1</t>
  </si>
  <si>
    <t>Infant formula, powder, adapted for ages 0 to 4-6 months, sample 2</t>
  </si>
  <si>
    <t>Infant formula, powder, adapted for ages 0 to 4-6 months, sample 3</t>
  </si>
  <si>
    <t>Infant formula, powder, adapted for ages 0 to 4-6 months, sample 4</t>
  </si>
  <si>
    <t>Infant formula, powder, adapted for ages 0 to 4-6 months, sample 5</t>
  </si>
  <si>
    <t>Infant formula, powder, adapted for ages 0 to 4-6 months, sample 6</t>
  </si>
  <si>
    <t>Infant formula, powder, follow-up for ages &gt; 4months, sample 7</t>
  </si>
  <si>
    <t>Infant formula, powder, follow-up for ages &gt; 4months, sample 8</t>
  </si>
  <si>
    <t>Infant formula, powder, follow-up for ages &gt; 4months, sample 9</t>
  </si>
  <si>
    <t>Infant formula, powder, follow-up for ages &gt; 4months, sample 10</t>
  </si>
  <si>
    <t>Infant formula, powder, follow-up for ages &gt; 4months, sample 11</t>
  </si>
  <si>
    <t>Infant formula, powder, follow-up for ages &gt; 4months, sample 12</t>
  </si>
  <si>
    <t>Infant fomula, milk cereals, sample 13</t>
  </si>
  <si>
    <t>Infant fomula, milk cereals, sample 14</t>
  </si>
  <si>
    <t>Infant fomula, milk cereals, sample 15</t>
  </si>
  <si>
    <t>Infant fomula, milk cereals, sample 16</t>
  </si>
  <si>
    <t>Infant fomula, milk cereals, sample 17</t>
  </si>
  <si>
    <t>Infant fomula, milk cereals, sample 18</t>
  </si>
  <si>
    <t>Zunin et al. (1998)</t>
  </si>
  <si>
    <t>Obara et al. (2006)</t>
  </si>
  <si>
    <t>Egg powder, freeze-dried, storage 0 months</t>
  </si>
  <si>
    <t>Egg powder, freeze-dried, storage 3 months</t>
  </si>
  <si>
    <t>Egg powder, freeze-dried, 7-8% water content, storage 0 months</t>
  </si>
  <si>
    <t>Egg powder, freeze-dried, 7-8% water content, storage 3 months</t>
  </si>
  <si>
    <t>Egg powder, freeze-dried, 11-12% water content, storage 0 months</t>
  </si>
  <si>
    <t>Egg powder, freeze-dried, 11-12% water content, storage 3 months</t>
  </si>
  <si>
    <t>Egg, raw</t>
  </si>
  <si>
    <t>Egg, boiled</t>
  </si>
  <si>
    <t>Bacon, raw</t>
  </si>
  <si>
    <t>Bacon, cooked</t>
  </si>
  <si>
    <t xml:space="preserve">7⍺-OH + 7⍺-OH (ug/g) </t>
  </si>
  <si>
    <t>Turkey leg, raw, vacuum packaging, non-irradiated, day 0</t>
  </si>
  <si>
    <t>Turkey leg, raw, vacuum packaging, irradiated, day 0</t>
  </si>
  <si>
    <t>Turkey leg, raw, aerobic packaging, non-irradiated, day 0</t>
  </si>
  <si>
    <t>Turkey leg, raw, aerobic packaging, irradiated, day 0</t>
  </si>
  <si>
    <t>Nam et al. (2001)</t>
  </si>
  <si>
    <t>Conchillo et al. (2005)</t>
  </si>
  <si>
    <t>Chicken breast, raw, aerobic conditions, storage 3 months at 18°C</t>
  </si>
  <si>
    <t>Chicken breast, raw, vacuum packaging, storage 3 months at 18°C</t>
  </si>
  <si>
    <t>Boselli et al. (2005)</t>
  </si>
  <si>
    <t>*0.25/60</t>
  </si>
  <si>
    <t>Turkey, raw, storage at 4°C for 1 day, dark, experiment A (11-day storage)</t>
  </si>
  <si>
    <t>Turkey, raw, storage at 4°C for 5 days, dark, experiment A (11-day storage)</t>
  </si>
  <si>
    <t>Turkey, raw, storage at 4°C for 7 days, dark, experiment A (11-day storage)</t>
  </si>
  <si>
    <t>Turkey, raw, storage at 4°C for 9 days, dark, experiment A (11-day storage)</t>
  </si>
  <si>
    <t>Turkey, raw, storage at 4°C for 11 days, dark, experiment A (11-day storage)</t>
  </si>
  <si>
    <t>Turkey, raw, day 0, experiment A (11-day storage)</t>
  </si>
  <si>
    <t>Turkey, raw, day 0, experiment B (3-day storage)</t>
  </si>
  <si>
    <t>Turkey, raw, storage at 4°C for 1 day, dark, experiment B (3-day storage)</t>
  </si>
  <si>
    <t>Turkey, raw, storage at 4°C for 3 days, dark, experiment B (3-day storage)</t>
  </si>
  <si>
    <t>Przygonski et al. (2000)</t>
  </si>
  <si>
    <t>Infant formula, fresh, sample A</t>
  </si>
  <si>
    <t>Infant formula, fresh, sample B</t>
  </si>
  <si>
    <t>Infant formula, fresh, sample C</t>
  </si>
  <si>
    <t>Infant formula, fresh, sample D</t>
  </si>
  <si>
    <t>Infant formula, fresh, sample E</t>
  </si>
  <si>
    <t>Infant formula, milk powder, sample F</t>
  </si>
  <si>
    <t>Infant formula, milk powder, sample G</t>
  </si>
  <si>
    <t>Infant formula, milk powder, sample H</t>
  </si>
  <si>
    <t>Ciriano et al. (2009)</t>
  </si>
  <si>
    <t>Sausage, dry fermented, synthetic antioxidant</t>
  </si>
  <si>
    <t>Sausage, dry fermented, natural antioxidant</t>
  </si>
  <si>
    <t>Chicken, patty, raw</t>
  </si>
  <si>
    <t>Derewiaka and Obiedziński (2009a)</t>
  </si>
  <si>
    <t>*.22</t>
  </si>
  <si>
    <t>*1/8000</t>
  </si>
  <si>
    <t>/113 (excluding total cop)</t>
  </si>
  <si>
    <t>Pork chops, pan fried in shallow layer of rapeseed oil for 10 min</t>
  </si>
  <si>
    <t>Beef chops, pan fried in shallow layer of rapeseed oil for 10 min</t>
  </si>
  <si>
    <t>Turkey chops, coated with breadcrumbs, pan fried in shallow layer of rapeseed oil for 10 min</t>
  </si>
  <si>
    <t>*21.7/10000</t>
  </si>
  <si>
    <t>*29.3/10000</t>
  </si>
  <si>
    <t>*23/10000</t>
  </si>
  <si>
    <t>*32/10000</t>
  </si>
  <si>
    <t>*20.5/10000</t>
  </si>
  <si>
    <t>*25.4/10000</t>
  </si>
  <si>
    <t>*23.4/10000</t>
  </si>
  <si>
    <t>*28.4/10000</t>
  </si>
  <si>
    <t>Milk, skim, unheated</t>
  </si>
  <si>
    <t>Milk, skim, heated</t>
  </si>
  <si>
    <t>Cleveland and Harris (1987)</t>
  </si>
  <si>
    <t>cholest-3,5-dien-7-one (ug/g)</t>
  </si>
  <si>
    <t>Milk, whole, pasteurized, unheated</t>
  </si>
  <si>
    <t>Milk, instant nonfat dry, unheated</t>
  </si>
  <si>
    <t>Milk, whole, pasteurized, heated</t>
  </si>
  <si>
    <t>Milk, instant nonfat dry, heated</t>
  </si>
  <si>
    <t>Milk, whole, pasteurized, storage for 2 months at 5°C</t>
  </si>
  <si>
    <t>detected</t>
  </si>
  <si>
    <t>Butter, unheated</t>
  </si>
  <si>
    <t>Butter, heated for 5 min at 180°C</t>
  </si>
  <si>
    <t>Butter, heated for 10 min at 180°C</t>
  </si>
  <si>
    <t>Csiky (1982)</t>
  </si>
  <si>
    <t>Cheese, processed, sample A</t>
  </si>
  <si>
    <t>Cheese, processed, sample B</t>
  </si>
  <si>
    <t>Cheese, processed, sample C</t>
  </si>
  <si>
    <t>Cheese, processed, sample D</t>
  </si>
  <si>
    <t>Cheese, processed, sample E</t>
  </si>
  <si>
    <t>Rose-Sallin et al. (1997)</t>
  </si>
  <si>
    <t>&lt;0.10</t>
  </si>
  <si>
    <t>Parmesan, grated</t>
  </si>
  <si>
    <t>Parmesan, grated, open packaging</t>
  </si>
  <si>
    <t>Raclette</t>
  </si>
  <si>
    <t>&lt;0.20</t>
  </si>
  <si>
    <t>Butter oil, hardened</t>
  </si>
  <si>
    <t>Butter oil, foam</t>
  </si>
  <si>
    <t>Butter oil, heated for 5 min at 170-175°C</t>
  </si>
  <si>
    <t>Butter oil, heated for 15 min at 170-175°C</t>
  </si>
  <si>
    <t>Butter oil, heated for 30 min at 170-175°C</t>
  </si>
  <si>
    <t>Butter oil, heated for 5 min at 205-210°C</t>
  </si>
  <si>
    <t>Butter oil, heated for 10 min at 205-210°C</t>
  </si>
  <si>
    <t>Butter oil, heated for 30 min at 205-210°C</t>
  </si>
  <si>
    <t>Table cheese, storage for 63 days at 6°C</t>
  </si>
  <si>
    <t>Table cheese, storage for 63 days at 6°C, exposed to cold white light</t>
  </si>
  <si>
    <t>Table cheese, storage for 63 days at 6°C, exposed to cold white light, defective packaging caused mold</t>
  </si>
  <si>
    <t>Cheese fondue, storage for 63 days at 6°C</t>
  </si>
  <si>
    <t>Cheese fondue, storage for 63 days at 6°C, exposed to cold white light</t>
  </si>
  <si>
    <t>Cheese fondue, storage for 113 days at 6°C</t>
  </si>
  <si>
    <t>Cheese fondue, storage for 113 days at 6°C, exposed to cold white light</t>
  </si>
  <si>
    <t>Cheese fondue, storage for 113 days at 6°C, surface skimming zone</t>
  </si>
  <si>
    <t>Raclette, liquid, heating for 15 min at 70°C</t>
  </si>
  <si>
    <t>Raclette, boiled, heating for 3.5 min at 105°C</t>
  </si>
  <si>
    <t>Raclette, 2-phase separation, heating for 5 min at 134°C</t>
  </si>
  <si>
    <t>Cheese fondue, liquid, heating for 1 min at 64°C</t>
  </si>
  <si>
    <t>Cheese fondue, boiled, heating for 3 min at 98°C</t>
  </si>
  <si>
    <t>Cheese fondue, browned, heating for 4.5 min at 98°C'</t>
  </si>
  <si>
    <t>Butter oil, unheated</t>
  </si>
  <si>
    <t>Jacobson (1987)</t>
  </si>
  <si>
    <t>Ghee</t>
  </si>
  <si>
    <t>Sen at al. (1994)</t>
  </si>
  <si>
    <t>Ghee, heat-damaged</t>
  </si>
  <si>
    <t>Kumar at al. (1999)</t>
  </si>
  <si>
    <t>Ghee, fresh</t>
  </si>
  <si>
    <t>Ghee, heated at 120°C for 50 hours</t>
  </si>
  <si>
    <t>3-keto5-cholestene (ug/g)</t>
  </si>
  <si>
    <t>Egg powder, whole, spray-dried, sample A</t>
  </si>
  <si>
    <t>Egg powder, whole, spray-dried, sample B</t>
  </si>
  <si>
    <t>Egg powder, whole, spray-dried, sample C</t>
  </si>
  <si>
    <t>Egg yolk powder, spray-dried, sample A</t>
  </si>
  <si>
    <t>Egg yolk powder, spray-dried, sample B</t>
  </si>
  <si>
    <t>Egg yolk powder, spray-dried, sample C</t>
  </si>
  <si>
    <t>Egg yolk powder, isolated from egg nog, freeze-dried, sample E</t>
  </si>
  <si>
    <t>Parmesan, grated, sample A</t>
  </si>
  <si>
    <t>Parmesan, grated, sample B</t>
  </si>
  <si>
    <t>Parmesan, grated, sample C</t>
  </si>
  <si>
    <t>Soft cheese (blue mold)</t>
  </si>
  <si>
    <t>Fischer et al. (1985)</t>
  </si>
  <si>
    <t>Butter, cold storage 2 weeks</t>
  </si>
  <si>
    <t>Butter, cold storage 2 months</t>
  </si>
  <si>
    <t xml:space="preserve">Butter, cold storage 18 months </t>
  </si>
  <si>
    <t>Egg powder, whole, freeze-dried, sample A, prepared in lab</t>
  </si>
  <si>
    <t>Egg powder, whole, freeze-dried, sample B, prepared in lab</t>
  </si>
  <si>
    <t>Ghee, heated at 150°C for 3 min until brown</t>
  </si>
  <si>
    <t>Ghee, industrial product</t>
  </si>
  <si>
    <t>Ghee, homemade</t>
  </si>
  <si>
    <t>Beef tallow</t>
  </si>
  <si>
    <t>Condensed milk, 10% fat</t>
  </si>
  <si>
    <t>Milk powder</t>
  </si>
  <si>
    <t>Veal liver sausage</t>
  </si>
  <si>
    <t>Bregenwurst, canned</t>
  </si>
  <si>
    <t xml:space="preserve">Nourooz-Zadeh and Appelqvist (1988b) </t>
  </si>
  <si>
    <t>ND</t>
  </si>
  <si>
    <t>Skim milk powder, storage for 13 months</t>
  </si>
  <si>
    <t xml:space="preserve">Nourooz-Zadeh and Appelqvist (1988a) </t>
  </si>
  <si>
    <t>Milk powder, whole, spray dried, fresh, company C</t>
  </si>
  <si>
    <t>Cream powder, spray dried, fresh, company A</t>
  </si>
  <si>
    <t>Milk powder, whole, spray dried, fresh, company A</t>
  </si>
  <si>
    <t>Milk powder, whole, roller dried, fresh, company A</t>
  </si>
  <si>
    <t>Milk powder, skim, spray dried, fresh, company A</t>
  </si>
  <si>
    <t>Milk powder, skim, spray dried, fresh, company B</t>
  </si>
  <si>
    <t>Milk powder, skim, spray dried, fresh, company C</t>
  </si>
  <si>
    <t>Milk powder, skim, spray dried, fresh, company D</t>
  </si>
  <si>
    <t>*0.5/50</t>
  </si>
  <si>
    <t>*0.5/5</t>
  </si>
  <si>
    <t>Milk powder, whole, storage 12 months, company A</t>
  </si>
  <si>
    <t>Milk powder, whole, storage 12 months, company B</t>
  </si>
  <si>
    <t>Milk powder, whole, storage 12 months, company C</t>
  </si>
  <si>
    <t>Milk powder, skim, storage 13 months, warehouse 33</t>
  </si>
  <si>
    <t>Milk powder, skim, storage 18 months, warehouse 32B</t>
  </si>
  <si>
    <t>Milk powder, skim, storage 22 months, warehouse 36B</t>
  </si>
  <si>
    <t>Milk powder, skim, storage 30 months, warehouse 35</t>
  </si>
  <si>
    <t>Milk powder, skim, storage 30 months, warehouse 110</t>
  </si>
  <si>
    <t>Milk powder, skim, storage 31 months, warehouse 36</t>
  </si>
  <si>
    <t>Milk powder, skim, storage 33 months, warehouse 36A</t>
  </si>
  <si>
    <t>Milk powder, skim, storage 34 months, warehouse 38</t>
  </si>
  <si>
    <t>Milk powder, skim, storage 36 months, warehouse 32</t>
  </si>
  <si>
    <t>Milk powder, skim, storage 37 months, warehouse 32A</t>
  </si>
  <si>
    <t>Butter, storage for 10 days, dairy B batch 2, Batch churning</t>
  </si>
  <si>
    <t>Butter, storage for 1 month, dairy B batch 3, Continuous churning</t>
  </si>
  <si>
    <t>Butter, storage for 1 month, dairy C batch 4, Continuous churning</t>
  </si>
  <si>
    <t>Butter, storage for 1 month, dairy D batch 5, Batch churning</t>
  </si>
  <si>
    <t>Butter, storage for 4 months, dairy D batch 5, Batch churning</t>
  </si>
  <si>
    <t>Butter, storage for 1 month, dairy E batch 6, Batch churning</t>
  </si>
  <si>
    <t>Butter, storage for 4 months, dairy E batch 6, Batch churning</t>
  </si>
  <si>
    <t>Butter, storage for 8 days, dairy A batch 1, Continuous churning</t>
  </si>
  <si>
    <t>Butter, storage for 2 months, dairy A batch 1, Continuous churning</t>
  </si>
  <si>
    <t>*0.5/20</t>
  </si>
  <si>
    <t>Butter, heated at 150°C for 10 min</t>
  </si>
  <si>
    <t>Butter, heated at 160°C for 10 min</t>
  </si>
  <si>
    <t>Butter, heated at 170°C for 10 min</t>
  </si>
  <si>
    <t>Butter, heated at 180°C for 10 min</t>
  </si>
  <si>
    <t>Butter, heated at 190°C for 10 min</t>
  </si>
  <si>
    <t>Butter, heated at 200°C for 5 min</t>
  </si>
  <si>
    <t>Butter, heated at 200°C for 10 min</t>
  </si>
  <si>
    <t>Butter oil, batch 1</t>
  </si>
  <si>
    <t>Butter oil, batch 2</t>
  </si>
  <si>
    <t>Cream oil, batch 1</t>
  </si>
  <si>
    <t>Cream oil, batch 2</t>
  </si>
  <si>
    <t>Milk powder, whole, electric drying, stored at 20°C for 6 months in PE pouch</t>
  </si>
  <si>
    <t>Milk powder, whole, electric drying, stored at 20°C for 6 months in glass vial w/ out oxygen absorbers</t>
  </si>
  <si>
    <t>Milk powder, whole, electric drying, stored at 20°C for 6 months in glass vial with oxygen abosrbers</t>
  </si>
  <si>
    <t>Milk powder, whole, low NOx drying, stored at 20°C for 6 months in PE pouch</t>
  </si>
  <si>
    <t>Milk powder, whole, low NOx drying, stored at 20°C for 6 months in glass vial w/ out oxygen absorbers</t>
  </si>
  <si>
    <t>Milk powder, whole, low NOx drying, stored at 20°C for 6 months in glass vial with oxygen abosrbers</t>
  </si>
  <si>
    <t>Milk powder, whole, high NOx drying, stored at 20°C for 6 months in PE pouch</t>
  </si>
  <si>
    <t>Milk powder, whole, high NOx drying, stored at 20°C for 6 months in glass vial w/ out oxygen absorbers</t>
  </si>
  <si>
    <t>Milk powder, whole, high NOx drying, stored at 20°C for 6 months in glass vial with oxygen abosrbers</t>
  </si>
  <si>
    <t>*0.25/100</t>
  </si>
  <si>
    <t>Chan et al. (1993)</t>
  </si>
  <si>
    <t>Whole milk powder, fresh, high pre-heating</t>
  </si>
  <si>
    <t>McCluskey (1997)</t>
  </si>
  <si>
    <t>Whole milk powder, fresh, med/high pre-heating</t>
  </si>
  <si>
    <t>Whole milk powder, fresh, low pre-heating</t>
  </si>
  <si>
    <t>Skim milk powder, fresh, high pre-heating</t>
  </si>
  <si>
    <t>Skim milk powder, fresh, low pre-heating</t>
  </si>
  <si>
    <t>Full cream milk powder, fresh, high pre-heating</t>
  </si>
  <si>
    <t xml:space="preserve">Full cream milk powder, fresh, low pre heating </t>
  </si>
  <si>
    <t>ug/g lipid</t>
  </si>
  <si>
    <t>Calvo et al. (2003)</t>
  </si>
  <si>
    <t>*0.1/1</t>
  </si>
  <si>
    <t>Infant formula, powder, sample L1</t>
  </si>
  <si>
    <t>Infant formula, powder, sample L2</t>
  </si>
  <si>
    <t>Infant formula, powder, sample L3</t>
  </si>
  <si>
    <t>Infant formula, liquid growth milk, sample L4</t>
  </si>
  <si>
    <t>Infant formula, liquid growth milk, sample L%</t>
  </si>
  <si>
    <t>&lt;0.001</t>
  </si>
  <si>
    <t>Egg yolk, fresh</t>
  </si>
  <si>
    <t>Egg yolk powder, manufacturer 1</t>
  </si>
  <si>
    <t>Egg yolk powder, manufacturer 2</t>
  </si>
  <si>
    <t>Egg yolk powder, manufacturer 3</t>
  </si>
  <si>
    <t>Egg yolk powder, manufacturer 4</t>
  </si>
  <si>
    <t>Egg yolk powder, manufacturer 2, desugared</t>
  </si>
  <si>
    <t>Egg yolk powder, manufacturer 3, desugared</t>
  </si>
  <si>
    <t>Egg yolk powder, manufacturer 4, storage 4 years at ambient temperature</t>
  </si>
  <si>
    <t>Egg yolk powder, manufacturer 4, after irradiation of sample C w/ UV light for 3 weeks</t>
  </si>
  <si>
    <t>van de Bovenkamp et al. (1988)</t>
  </si>
  <si>
    <t>Egg powder, whole, manufacturer 1</t>
  </si>
  <si>
    <t>Egg powder, whole, manufacturer 2</t>
  </si>
  <si>
    <t>Egg powder, whole, manufacturer 2, desugared</t>
  </si>
  <si>
    <t>Egg powder, whole, manufacturer 4, desugared</t>
  </si>
  <si>
    <t>Egg powder, whole, manufacturer 4, storage 4 years at ambient temperature</t>
  </si>
  <si>
    <t>Dry milk, full-fat, manufacturer 1, storage 7 years</t>
  </si>
  <si>
    <t>Dry milk, full-fat, maufacturer 2, storage 2 years</t>
  </si>
  <si>
    <t>Rat feed, commerical</t>
  </si>
  <si>
    <t>Rat feed, commercial, with extra fruits and vegetables</t>
  </si>
  <si>
    <t>Duplicate Dutch diet, raw</t>
  </si>
  <si>
    <t>Duplicate Dutch diet, baked/fried/grilled</t>
  </si>
  <si>
    <t>Duplicate Dutch diet, baked/fried/grilled, plus extra fruit and vegetables</t>
  </si>
  <si>
    <t>&lt;0.1</t>
  </si>
  <si>
    <t>Kristensen et al. (2001)</t>
  </si>
  <si>
    <t>Processed cheese, storage 1 year at 37°C, exposed to light</t>
  </si>
  <si>
    <t>Processed cheese, storage 1 year at 5°C, exposed to light</t>
  </si>
  <si>
    <t>Processed cheese, storage 1 year at 37°C, held in the dark</t>
  </si>
  <si>
    <t>Processed cheese, storage 1 year at 5°C, held in the dark</t>
  </si>
  <si>
    <t>Processed cheese, storage 112 days at 37°C, exposed to light</t>
  </si>
  <si>
    <t>Processed cheese, storage 364 days at 37°C, exposed to light</t>
  </si>
  <si>
    <t>Processed cheese, storage 259 days at 37°C, exposed to light</t>
  </si>
  <si>
    <t>Nabulsi cheese, fresh curd, milk batch 1</t>
  </si>
  <si>
    <t>Nabulsi cheese, salted curd, milk batch 1</t>
  </si>
  <si>
    <t>Nabulsi cheese, freshly boiled curd, milk batch 1</t>
  </si>
  <si>
    <t>Nabulsi cheese, fresh curd, milk batch 2</t>
  </si>
  <si>
    <t>Nabulsi cheese, salted curd, milk batch 2</t>
  </si>
  <si>
    <t>Nabulsi cheese, freshly boiled curd, milk batch 2</t>
  </si>
  <si>
    <t>Al-Ismail and Humied (2003)</t>
  </si>
  <si>
    <t>Nabulsi cheese, storage 0 months in transparent jar</t>
  </si>
  <si>
    <t>Nabulsi cheese, storage 3 months in transparent jar</t>
  </si>
  <si>
    <t>Nabulsi cheese, storage 6 months in transparent jar</t>
  </si>
  <si>
    <t>Nabulsi cheese, storage 9 months in transparent jar</t>
  </si>
  <si>
    <t>Nabulsi cheese, milk batch 2, storage 2 weeks at room temp on open tray</t>
  </si>
  <si>
    <t>Nabulsi cheese, milk batch 2, storage 1 week at room temp on open tray</t>
  </si>
  <si>
    <t>Nabulsi cheese, milk batch 2, storage 3 weeks at room temp on open tray</t>
  </si>
  <si>
    <t>Nabulsi cheese, commercial, sample 1</t>
  </si>
  <si>
    <t>Nabulsi cheese, commercial, sample 2</t>
  </si>
  <si>
    <t>Nabulsi cheese, commercial, sample 3</t>
  </si>
  <si>
    <t>Nabulsi cheese, commercial, sample 4</t>
  </si>
  <si>
    <t>Nabulsi cheese, commercial, sample 5</t>
  </si>
  <si>
    <t>Nabulsi cheese, commercial, sample 6</t>
  </si>
  <si>
    <t>Nabulsi cheese, commercial, sample 7</t>
  </si>
  <si>
    <t>Nabulsi cheese, commercial, sample 8</t>
  </si>
  <si>
    <t>Nabulsi cheese, commercial, average of 8 samples</t>
  </si>
  <si>
    <t>Sander (1989a)</t>
  </si>
  <si>
    <t>Egg powder, whole, commerical/local market, sample 1</t>
  </si>
  <si>
    <t>Egg powder, whole, commerical/local market, sample 2</t>
  </si>
  <si>
    <t>Egg powder, whole, commerical/local market, sample 3</t>
  </si>
  <si>
    <t>Egg powder, whole, commerical/local market, sample 4</t>
  </si>
  <si>
    <t>Egg powder, whole, commerical/local market, sample 5</t>
  </si>
  <si>
    <t>Egg powder, whole, commerical/local market, sample 6</t>
  </si>
  <si>
    <t>Egg powder, whole, commerical/local market, sample 7</t>
  </si>
  <si>
    <t>Omelet mix, commercial/local market</t>
  </si>
  <si>
    <t>Egg yolk powder, commercial/local market</t>
  </si>
  <si>
    <t>Chicken, freeze-dried, sample 1</t>
  </si>
  <si>
    <t>Chicken, freeze-dried, sample 2</t>
  </si>
  <si>
    <t>Chicken, freeze-dried, sample 3</t>
  </si>
  <si>
    <t>Chicken, freeze-dried, sample 4</t>
  </si>
  <si>
    <t>Chicken, freeze-dried, sample 5</t>
  </si>
  <si>
    <t>Chicken, freeze-dried, sample 6</t>
  </si>
  <si>
    <t>Chicken, freeze-dried, sample 7</t>
  </si>
  <si>
    <t>Beef, freeze-dried, sample 1</t>
  </si>
  <si>
    <t>Beef, freeze-dried, sample 2</t>
  </si>
  <si>
    <t>Beef, freeze-dried, sample 3</t>
  </si>
  <si>
    <t>Beef, freeze-dried, sample 4</t>
  </si>
  <si>
    <t>Beef, freeze-dried, sample 5</t>
  </si>
  <si>
    <t>Beef, freeze-dried, sample 6</t>
  </si>
  <si>
    <t>Beef, freeze-dried, sample 7</t>
  </si>
  <si>
    <t>Turkey, freeze-dried, sample 1</t>
  </si>
  <si>
    <t>Turkey, freeze-dried, sample 2</t>
  </si>
  <si>
    <t>Cheese powder, cheddar, sample 1</t>
  </si>
  <si>
    <t>Cheese powder, cheddar, sample 2</t>
  </si>
  <si>
    <t>Cheese powder, cheddar, sample 3</t>
  </si>
  <si>
    <t>Cheese powder, cheddar, sample 4</t>
  </si>
  <si>
    <t>Cheese powder, cheddar, sample 5</t>
  </si>
  <si>
    <t>Cheese powder, cheddar, sample 6</t>
  </si>
  <si>
    <t>Cheese powder, cheddar, sample 7</t>
  </si>
  <si>
    <t>Cheese powder, cheddar, sample 8</t>
  </si>
  <si>
    <t>Cheese powder, cheddar, sample 9</t>
  </si>
  <si>
    <t>Cheese powder, cheddar, sample 10</t>
  </si>
  <si>
    <t>Cheese powder, cheddar, sample 11</t>
  </si>
  <si>
    <t>Cheese powder, blue cheese, sample 1</t>
  </si>
  <si>
    <t>Cheese powder, blue cheese, sample 2</t>
  </si>
  <si>
    <t>Cheese powder, blue cheese, sample 3</t>
  </si>
  <si>
    <t>Cheese powder, blue cheese, sample 4</t>
  </si>
  <si>
    <t>Cheese powder, parmesan, sample 1</t>
  </si>
  <si>
    <t>Cheese powder, parmesan, sample 2</t>
  </si>
  <si>
    <t>Cheese powder, parmesan, sample 3</t>
  </si>
  <si>
    <t>Cheese powder, parmesan, sample 4</t>
  </si>
  <si>
    <t>Cheese powder, parmesan, sample 5</t>
  </si>
  <si>
    <t>Cheese powder, parmesan, sample 6</t>
  </si>
  <si>
    <t>Cheese powder, romano, sample 1</t>
  </si>
  <si>
    <t>Cheese powder, romano, sample 2</t>
  </si>
  <si>
    <t>Cheese powder, romano, sample 3</t>
  </si>
  <si>
    <t>Cheese powder, romano, sample 4</t>
  </si>
  <si>
    <t>Cheese powder, romano, sample 5</t>
  </si>
  <si>
    <t>Cheese powder, romano, sample 6</t>
  </si>
  <si>
    <t>Sour cream powder, sample 1</t>
  </si>
  <si>
    <t>Sour cream powder, sample 2</t>
  </si>
  <si>
    <t>Sour cream powder, sample 3</t>
  </si>
  <si>
    <t>Butter powder, sample 1</t>
  </si>
  <si>
    <t>Butter powder, sample 2</t>
  </si>
  <si>
    <t>NFDM powder</t>
  </si>
  <si>
    <t>Chocolate powder</t>
  </si>
  <si>
    <t>Malted milk powder</t>
  </si>
  <si>
    <t>Infant formula, powder, sample 1</t>
  </si>
  <si>
    <t>Infant formula powder, sample 1 + Fe</t>
  </si>
  <si>
    <t>Infant formula, powder, sample 3</t>
  </si>
  <si>
    <t>Protein powder</t>
  </si>
  <si>
    <t>Baby food, dehydrated, veg. chicken</t>
  </si>
  <si>
    <t>Baby food, dehydrated, veg. beef</t>
  </si>
  <si>
    <t>Baby food, dehydrated, veg. turkey</t>
  </si>
  <si>
    <t>Baby food, canned, chicken and chicken broth</t>
  </si>
  <si>
    <t>Baby food, canned, turkey and turkey broth</t>
  </si>
  <si>
    <t>Baby food, canned, pork and pork broth</t>
  </si>
  <si>
    <t>Baby food, canned, ham and ham broth</t>
  </si>
  <si>
    <t xml:space="preserve">Baby food, canned, beef and beef broth </t>
  </si>
  <si>
    <t>Baby food, canned, beef liver and beef liver broth</t>
  </si>
  <si>
    <t>Baby food, canned, egg yolks</t>
  </si>
  <si>
    <t>Baby food, canned, creamed corn</t>
  </si>
  <si>
    <t>Baby food, canned, carrots</t>
  </si>
  <si>
    <t>Baby foods, canned, mixed vegetables</t>
  </si>
  <si>
    <t>Sour cream, fresh</t>
  </si>
  <si>
    <t>Milkfat, fresh</t>
  </si>
  <si>
    <t>Cheese spread, fresh, sample 1</t>
  </si>
  <si>
    <t>Cheese spread, fresh, sample 2</t>
  </si>
  <si>
    <t>Cheese spread, fresh, sample 3</t>
  </si>
  <si>
    <t>Cottage cheese, fresh</t>
  </si>
  <si>
    <t>Evaporated milk, fresh</t>
  </si>
  <si>
    <t>Cream cheese, fresh</t>
  </si>
  <si>
    <t>Vanilla ice cream, fresh</t>
  </si>
  <si>
    <t>Vanilla yogurt, fresh</t>
  </si>
  <si>
    <t>Whole milk, fresh, sample 1</t>
  </si>
  <si>
    <t>Whole milk, fresh, sample 2</t>
  </si>
  <si>
    <t>Salame milano, sample 1</t>
  </si>
  <si>
    <t>Salame milano, sample 2</t>
  </si>
  <si>
    <t>Salame milano, sample 3</t>
  </si>
  <si>
    <t>Salame milano, sample 4</t>
  </si>
  <si>
    <t>Salame milano, sample 5</t>
  </si>
  <si>
    <t>Salame milano, sample 6</t>
  </si>
  <si>
    <t>Salame milano, sample 7</t>
  </si>
  <si>
    <t>Salame milano, sample 8</t>
  </si>
  <si>
    <t>Salame milano, sample 9</t>
  </si>
  <si>
    <t>Salame milano, sample 10</t>
  </si>
  <si>
    <t>Salame milano, sample 11</t>
  </si>
  <si>
    <t>Salame milano, sample 12</t>
  </si>
  <si>
    <t>Salame milano, sample 13</t>
  </si>
  <si>
    <t>Salame milano, sample 14</t>
  </si>
  <si>
    <t>Mortadella, sample 1</t>
  </si>
  <si>
    <t>Mortadella, sample 2</t>
  </si>
  <si>
    <t>Mortadella, sample 3</t>
  </si>
  <si>
    <t>Mortadella, sample 4</t>
  </si>
  <si>
    <t>Mortadella, sample 5</t>
  </si>
  <si>
    <t>Mortadella, sample 6</t>
  </si>
  <si>
    <t>Mortadella, sample 7</t>
  </si>
  <si>
    <t>Mortadella, sample 8</t>
  </si>
  <si>
    <t>Mortadella, sample 9</t>
  </si>
  <si>
    <t>Mortadella, sample 10</t>
  </si>
  <si>
    <t>Mortadella, sample 11</t>
  </si>
  <si>
    <t>Novelli et al. (1998)</t>
  </si>
  <si>
    <t>Hiesberger and Luf (2000)</t>
  </si>
  <si>
    <t xml:space="preserve">Sour cream butter, frozen for 6 months </t>
  </si>
  <si>
    <t>Sour cream butter, frozen for 6 months then refrigerated for 23 days, day light lamp</t>
  </si>
  <si>
    <t>Sour cream butter, frozen for 6 months then refrigerated for 42 days, day light lamp</t>
  </si>
  <si>
    <t>Sour cream butter, frozen for 6 months then refrigerated for 23 days, light for food</t>
  </si>
  <si>
    <t>Sour cream butter, frozen for 6 months then refrigerated for 42 days, light for food</t>
  </si>
  <si>
    <t>Sweet cream butter, fresh, refrigerated with daylight lamp</t>
  </si>
  <si>
    <t>Sweet cream butter, storage 23 days, refrigerated with daylight lamp</t>
  </si>
  <si>
    <t>Sweet cream butter, storage 42 days, refrigerated with daylight lamp</t>
  </si>
  <si>
    <t>Sweet cream butter, fresh, refrigerated with light for food</t>
  </si>
  <si>
    <t>Sweet cream butter, storage 23 days, refrigerated with light for food</t>
  </si>
  <si>
    <t>Sweet cream butter, storage 42 days, refrigerated with light for food</t>
  </si>
  <si>
    <t>Sour cream butter, frozen for 6 months, then stored at room temp with UV-light, 2 days</t>
  </si>
  <si>
    <t>Sour cream butter, frozen for 6 months, then stored at room temp with UV-light, 4 days</t>
  </si>
  <si>
    <t>Sweet cream butter, fresh, stored at room temp with UV-light, 2 days</t>
  </si>
  <si>
    <t>Sweet cream butter, fresh, stored at room temp with UV-light, 4 days</t>
  </si>
  <si>
    <t>Sour cream butter, fresh, stored at room temp with UV-light, 2 days</t>
  </si>
  <si>
    <t>Sour cream butter, fresh, stored at room temp with UV-light, 4 days</t>
  </si>
  <si>
    <t xml:space="preserve">Cheese powder, parmesan </t>
  </si>
  <si>
    <t>Cheese powder, parmesan, stored at 21°C for 2 weeks</t>
  </si>
  <si>
    <t>Cheese powder, parmesan, stored at 38°C for 2 weeks</t>
  </si>
  <si>
    <t>Cheese powder, cheddar, stored at 21°C for 2 weeks, sample 1</t>
  </si>
  <si>
    <t>Cheese powder, cheddar, stored at 38°C for 2 weeks, sample 1</t>
  </si>
  <si>
    <t>Cheese powder, cheddar, stored at 21°C for 2 weeks, sample 2</t>
  </si>
  <si>
    <t>Cheese powder, cheddar, stored at 38°C for 2 weeks, sample 2</t>
  </si>
  <si>
    <t>Sander (1989b)</t>
  </si>
  <si>
    <t>Cheese powder, cheddar, fresh, sample 1</t>
  </si>
  <si>
    <t>Cheese powder, cheddar, stored at 4°C for 18 months, sample 1</t>
  </si>
  <si>
    <t>Cheese powder, cheddar, fresh, sample 2</t>
  </si>
  <si>
    <t>Cheese powder, cheddar, stored at 4°C for 18 months, sample 2</t>
  </si>
  <si>
    <t>Cheese powder, cheddar, fresh, sample 3</t>
  </si>
  <si>
    <t>Cheese powder, cheddar, stored at 4°C for 18 months, sample 3</t>
  </si>
  <si>
    <t>Cheese powder, cheddar, fresh, sample 4</t>
  </si>
  <si>
    <t>Cheese powder, cheddar, stored at 4°C for 18 months, sample 4</t>
  </si>
  <si>
    <t>Cheese powder, cheddar, fresh, sample 5</t>
  </si>
  <si>
    <t>Cheese powder, cheddar, stored at 4°C for 18 months, sample 5</t>
  </si>
  <si>
    <t>Cheese powder, cheddar, fresh, sample 6</t>
  </si>
  <si>
    <t>Cheese powder, cheddar, stored at 4°C for 18 months, sample 6</t>
  </si>
  <si>
    <t>Cheese powder, cheddar, fresh, sample 7</t>
  </si>
  <si>
    <t>Cheese powder, cheddar, stored at 4°C for 18 months, sample 7</t>
  </si>
  <si>
    <t>Cheese powder, blue cheese, fresh, sample 1</t>
  </si>
  <si>
    <t>Cheese powder, blue cheese, stored at 4°C for 18 months, sample 1</t>
  </si>
  <si>
    <t>Cheese powder, blue cheese, fresh, sample 2</t>
  </si>
  <si>
    <t>Cheese powder, blue cheese, stored at 4°C for 18 months, sample 2</t>
  </si>
  <si>
    <t>Cheese powder, blue cheese, fresh, sample 3</t>
  </si>
  <si>
    <t>Cheese powder, blue cheese, stored at 4°C for 18 months, sample 3</t>
  </si>
  <si>
    <t>Cheese powder, blue cheese, fresh, sample 4</t>
  </si>
  <si>
    <t>Cheese powder, blue cheese, stored at 4°C for 18 months, sample 4</t>
  </si>
  <si>
    <t>Sour cream powder, fresh, sample 1</t>
  </si>
  <si>
    <t>Sour cream powder, stored at 4°C for 18 months, sample 1</t>
  </si>
  <si>
    <t>Sour cream powder, fresh, sample 2</t>
  </si>
  <si>
    <t>Sour cream powder, stored at 4°C for 18 months, sample 2</t>
  </si>
  <si>
    <t>Cheese powder, exposed to fluorescent light, week 0</t>
  </si>
  <si>
    <t>Cheese powder, exposed to fluorescent light, week 1</t>
  </si>
  <si>
    <t>Cheese powder, exposed to fluorescent light, week 2</t>
  </si>
  <si>
    <t>Cheese powder, exposed to fluorescent light, week 3</t>
  </si>
  <si>
    <t>Cheese powder, exposed to fluorescent light, week 5</t>
  </si>
  <si>
    <t>Cheese powder, exposed to fluorescent light, week 6</t>
  </si>
  <si>
    <t>Cheese powder, exposed to fluorescent light, week 7</t>
  </si>
  <si>
    <t>Cheese powder, exposed to fluorescent light, week 8</t>
  </si>
  <si>
    <t>Cheese powder, exposed to fluorescent light, week 12</t>
  </si>
  <si>
    <t>Butter oil, unsalted</t>
  </si>
  <si>
    <t>Butter oil, unsalted, heating at 105°C for 4 days</t>
  </si>
  <si>
    <t>Butter oil, 0.1% NaCl, heating at 105°C for 4 days</t>
  </si>
  <si>
    <t>Butter oil, 0.2% NaCl, heating at 105°C for 4 days</t>
  </si>
  <si>
    <t>Butter oil, 0.3% NaCl, heating at 105°C for 4 days</t>
  </si>
  <si>
    <t>Galobart and Guardiola (2002)</t>
  </si>
  <si>
    <t>Galvin et al. (1998)</t>
  </si>
  <si>
    <t>Egg, spray dried, stored for 12 months at room temp in the dark, enriched with n-3 PUFA</t>
  </si>
  <si>
    <t>Egg, spray dried, stored for 12 months at room temp in the dark, enriched with n-6 PUFA</t>
  </si>
  <si>
    <t>Egg powder, indirect drying, fresh</t>
  </si>
  <si>
    <t>Egg powder, indirect drying, OP feed, fresh</t>
  </si>
  <si>
    <t>Egg powder, direct drying, fresh</t>
  </si>
  <si>
    <t>Egg powder, direct drying, OP feed, fresh</t>
  </si>
  <si>
    <t>Egg powder, direct drying, OP/⍺-tocopherol feed, fresh</t>
  </si>
  <si>
    <t>Lai et al. (1996)</t>
  </si>
  <si>
    <t>Chicken, breast minced cooked, storage 4°C for 5 days, non-irradiated, 100 mg ⍺-tocopherol feed</t>
  </si>
  <si>
    <t>Chicken, breast minced cooked, storage 4°C for 5 days, irraddiated to 2.5 kGy, 100 mg ⍺-tocopherol feed</t>
  </si>
  <si>
    <t>Chicken, breast minced cooked, storage 4°C for 5 days, irraddiated to 4 kGy, 100 mg ⍺-tocopherol feed</t>
  </si>
  <si>
    <t>Fontana et al. (1992)</t>
  </si>
  <si>
    <t>Egg yolk powder, spray-dried</t>
  </si>
  <si>
    <t>Egg, Tiedan</t>
  </si>
  <si>
    <t>Egg, Ludan</t>
  </si>
  <si>
    <t>Egg, Chayedan</t>
  </si>
  <si>
    <t>Yang and Chen (2001)</t>
  </si>
  <si>
    <t>Egg, duck, raw Xiandan</t>
  </si>
  <si>
    <t>Egg, duck, cooked Xiandan</t>
  </si>
  <si>
    <t>Egg, duck, immersed Pidan</t>
  </si>
  <si>
    <t>Egg, duck, coated Pidan</t>
  </si>
  <si>
    <t>Chicoye et al. (1968)</t>
  </si>
  <si>
    <t xml:space="preserve">value not given </t>
  </si>
  <si>
    <t>Du and Ahn (2000)</t>
  </si>
  <si>
    <t>Egg yolk, irradiated</t>
  </si>
  <si>
    <t>Egg yolk powder, fresh, non-irradiated, aerobic packaging</t>
  </si>
  <si>
    <t>Egg yolk powder, fresh, non-irradiated, vitamin e added, aerobic packaging</t>
  </si>
  <si>
    <t>Egg yolk powder, fresh, non-irradiated, BHT added, aerobic packaging</t>
  </si>
  <si>
    <t>Ahn et al. (1999)</t>
  </si>
  <si>
    <t>Egg yolk, stored at 4°C for 8 months, solvent IId</t>
  </si>
  <si>
    <t>Egg yolk, stored at 4°C for 8 months, solvent IIa</t>
  </si>
  <si>
    <t>Egg yolk, stored at 22°C for 8 months, solvent IIa</t>
  </si>
  <si>
    <t>Egg yolk, stored at 22°C for 8 months, solvent IID</t>
  </si>
  <si>
    <t>Turkey meat, cooked, storage at 4°c for 7 days, solvent IIa</t>
  </si>
  <si>
    <t>Turkey meat, cooked, storage at 4°c for 7 days, solvent Iid</t>
  </si>
  <si>
    <t>Egg yolk, liquid, spray dried, 10% H2O2, inlet temp 200-350°C, outlet temp 150°C</t>
  </si>
  <si>
    <t>Egg yolk, liquid</t>
  </si>
  <si>
    <t>Morgan and Armstrong (1987)</t>
  </si>
  <si>
    <t>Egg yolk, liquid, spray dried, indirect heating</t>
  </si>
  <si>
    <t>Egg yolk, liquid, spray dried, indirect heating, 67 ppm propyl gallate added</t>
  </si>
  <si>
    <t>Egg yolk, liquid, spray dried, indirect heating, 200 ppm propyl gallate added</t>
  </si>
  <si>
    <t>Egg yolk, liquid, spray dried, indirect heating, 67 BHT gallate added</t>
  </si>
  <si>
    <t>Egg yolk, liquid, spray dried, indirect heating, 200 ppm BHT added</t>
  </si>
  <si>
    <t>Egg yolk, liquid, spray dried, indirect heating, 200 ppm BHA added</t>
  </si>
  <si>
    <t>Egg yolk, spray-dried, fresh</t>
  </si>
  <si>
    <t>Egg yolk, spray-dried, 5% H2O2, fresh</t>
  </si>
  <si>
    <t>Egg yolk, spray-dried, 10% H2O2, fresh</t>
  </si>
  <si>
    <t>Egg yolk, spray-dried, 10% H2O2+67ppm, fresh</t>
  </si>
  <si>
    <t>Egg yolk, liquid, spray dried, indirect heating, 67 BHA added</t>
  </si>
  <si>
    <t>Egg yolk, spray-dried, N2O, fresh</t>
  </si>
  <si>
    <t>Egg yolk powder, spray-dried, 5 ppm Nox, outlet temp 150°C</t>
  </si>
  <si>
    <t>Egg yolk powder, spray-dried, 5 ppm Nox, outlet temp 100°C</t>
  </si>
  <si>
    <t>Egg yolk powder, spray-dried, 5 ppm Nox, outlet temp 75°C</t>
  </si>
  <si>
    <t>Morgan and Armstrong (1992)</t>
  </si>
  <si>
    <t>Egg powder, polyethelyne package, 2 kGy radiation</t>
  </si>
  <si>
    <t>Egg powder, polyethelyne package, 4 kGy radiation</t>
  </si>
  <si>
    <t>Egg powder, air-packed laminated foil package, 2 kGy radiation</t>
  </si>
  <si>
    <t>Egg powder, air-packed laminated foil package, 4 kGy radiation</t>
  </si>
  <si>
    <t>Lebovics and Gaál (1994)</t>
  </si>
  <si>
    <t>Echarte et al. (2001)</t>
  </si>
  <si>
    <t>Chicken, patty, fried in olive oil</t>
  </si>
  <si>
    <t>Chicken, patty, microwaved</t>
  </si>
  <si>
    <t>Beef, patty, raw</t>
  </si>
  <si>
    <t>Beef, patty, microwaved</t>
  </si>
  <si>
    <t>Beef, patty, fried in olive oil</t>
  </si>
  <si>
    <t>Pork chops, raw</t>
  </si>
  <si>
    <t>Beef chops, raw</t>
  </si>
  <si>
    <t>Turkey chops, coated with breadcrumbs, raw</t>
  </si>
  <si>
    <t>Inafant formula, powder, sample 2</t>
  </si>
  <si>
    <t>Inafant formula, powder, sample 2 + Fe</t>
  </si>
  <si>
    <t>NOVA Group</t>
  </si>
  <si>
    <t>NOVA 1</t>
  </si>
  <si>
    <t>NOVA 2</t>
  </si>
  <si>
    <t>NOVA 3</t>
  </si>
  <si>
    <t>NOVA 4</t>
  </si>
  <si>
    <t># of food items</t>
  </si>
  <si>
    <t>5,6⍺+5,6β (ug/g)</t>
  </si>
  <si>
    <t>7⍺-Hydroxysterols (ug/g)</t>
  </si>
  <si>
    <t>7β-hydroxysterols (ug/g)</t>
  </si>
  <si>
    <t>7-ketosterols (ug/g)</t>
  </si>
  <si>
    <t>*102.93/1000</t>
  </si>
  <si>
    <t>*20.85/1000</t>
  </si>
  <si>
    <t>*744.6/1000</t>
  </si>
  <si>
    <t>*898.41/1000</t>
  </si>
  <si>
    <t>*161.69/1000</t>
  </si>
  <si>
    <t>/9</t>
  </si>
  <si>
    <t>Serving size (g)</t>
  </si>
  <si>
    <t>WWEIA Category #</t>
  </si>
  <si>
    <t>Fried shrimp - Panda Express</t>
  </si>
  <si>
    <t>Cordon bleu chops, coated with breadcrumbs, raw</t>
  </si>
  <si>
    <t>Cordon bleu chops, coated with breadcrumbs, pan fried in shallow layer of rapeseed oil for 10 min</t>
  </si>
  <si>
    <t>β-sitosterol- POP (ug/g)</t>
  </si>
  <si>
    <t>*.0025/15</t>
  </si>
  <si>
    <t>.0025/5</t>
  </si>
  <si>
    <t>*.0025/19.7</t>
  </si>
  <si>
    <t>* .0025/24</t>
  </si>
  <si>
    <t>*.0025/21.4</t>
  </si>
  <si>
    <t>* .0025/21.2</t>
  </si>
  <si>
    <t>*0.5</t>
  </si>
  <si>
    <t>*0.6</t>
  </si>
  <si>
    <t>*0.7</t>
  </si>
  <si>
    <t>*0.8</t>
  </si>
  <si>
    <t>*0.9</t>
  </si>
  <si>
    <t>*0.10</t>
  </si>
  <si>
    <t>*0.11</t>
  </si>
  <si>
    <t>*0.12</t>
  </si>
  <si>
    <t>*0.13</t>
  </si>
  <si>
    <t>*7.46268656716418</t>
  </si>
  <si>
    <t>*8.40336134453782</t>
  </si>
  <si>
    <t>*16.6666666666667</t>
  </si>
  <si>
    <t>* 4.83091787439614</t>
  </si>
  <si>
    <t>* 0.25/ 3</t>
  </si>
  <si>
    <t>* 0.25/ 5</t>
  </si>
  <si>
    <t>*0.25/2</t>
  </si>
  <si>
    <t>*.146</t>
  </si>
  <si>
    <t>*.122</t>
  </si>
  <si>
    <t>*.111</t>
  </si>
  <si>
    <t>*.109</t>
  </si>
  <si>
    <t>* 0.25/15</t>
  </si>
  <si>
    <t>*0.25/15</t>
  </si>
  <si>
    <t>* 0.08/15</t>
  </si>
  <si>
    <t>*0.1/15</t>
  </si>
  <si>
    <t>/g lipid</t>
  </si>
  <si>
    <t>*0.2</t>
  </si>
  <si>
    <t>*.02</t>
  </si>
  <si>
    <t>*0.25/16</t>
  </si>
  <si>
    <t xml:space="preserve">*0.8/10 </t>
  </si>
  <si>
    <t>* 0.2/10 ml</t>
  </si>
  <si>
    <t>*0.2/ 5</t>
  </si>
  <si>
    <t>*0.1</t>
  </si>
  <si>
    <t>/30</t>
  </si>
  <si>
    <t>*8.33333333333333</t>
  </si>
  <si>
    <t>*11.3636363636364</t>
  </si>
  <si>
    <t>*7.69230769230769</t>
  </si>
  <si>
    <t>*7.04225352112676</t>
  </si>
  <si>
    <t>*8.06451612903226</t>
  </si>
  <si>
    <t>*9.09090909090909</t>
  </si>
  <si>
    <t>*8.26446280991735</t>
  </si>
  <si>
    <t>*7.8125</t>
  </si>
  <si>
    <t>*5</t>
  </si>
  <si>
    <t>*8.62068965517241</t>
  </si>
  <si>
    <t>*0.008</t>
  </si>
  <si>
    <t>* 0.013</t>
  </si>
  <si>
    <t>*0.013</t>
  </si>
  <si>
    <t>* 0.2/5</t>
  </si>
  <si>
    <t>* 0.22*10/40</t>
  </si>
  <si>
    <t>*.2/ 5</t>
  </si>
  <si>
    <t>value not given, paper chromatography</t>
  </si>
  <si>
    <t xml:space="preserve">Total </t>
  </si>
  <si>
    <t>% each</t>
  </si>
  <si>
    <t>Name</t>
  </si>
  <si>
    <t>Abbreviation</t>
  </si>
  <si>
    <t>ACD/IUPAC name</t>
  </si>
  <si>
    <t>CompTox Chemical Dashboard</t>
  </si>
  <si>
    <t>Cholesterol</t>
  </si>
  <si>
    <t>(3β)-Cholest-5-en-3-ol</t>
  </si>
  <si>
    <t>DTXSID3022401</t>
  </si>
  <si>
    <t>7-ketocholesterol</t>
  </si>
  <si>
    <t>7-keto</t>
  </si>
  <si>
    <t>(3β)-3-Hydroxycholest-5-en-7-one</t>
  </si>
  <si>
    <t>DTXSID901033744</t>
  </si>
  <si>
    <t>25-hydroxycholesterol</t>
  </si>
  <si>
    <t>25-OH</t>
  </si>
  <si>
    <t>(3β)-Cholest-5-ene-3,25-diol</t>
  </si>
  <si>
    <t xml:space="preserve">DTXSID5044023 </t>
  </si>
  <si>
    <r>
      <t>7</t>
    </r>
    <r>
      <rPr>
        <sz val="11"/>
        <color theme="1"/>
        <rFont val="Calibri"/>
        <family val="2"/>
      </rPr>
      <t>α-hydroxycholesterol</t>
    </r>
  </si>
  <si>
    <r>
      <t>7</t>
    </r>
    <r>
      <rPr>
        <sz val="11"/>
        <color theme="1"/>
        <rFont val="Calibri"/>
        <family val="2"/>
      </rPr>
      <t>α-OH</t>
    </r>
  </si>
  <si>
    <t>(3β,7α)-Cholest-5-ene-3,7-diol</t>
  </si>
  <si>
    <t xml:space="preserve">DTXSID40903965 </t>
  </si>
  <si>
    <r>
      <t>7</t>
    </r>
    <r>
      <rPr>
        <sz val="11"/>
        <color theme="1"/>
        <rFont val="Calibri"/>
        <family val="2"/>
      </rPr>
      <t>β-hydroxycholesterol</t>
    </r>
  </si>
  <si>
    <r>
      <t>7</t>
    </r>
    <r>
      <rPr>
        <sz val="11"/>
        <color theme="1"/>
        <rFont val="Calibri"/>
        <family val="2"/>
      </rPr>
      <t>β-OH</t>
    </r>
  </si>
  <si>
    <r>
      <t>(3β,7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)-Cholest-5-ene-3,7-diol</t>
    </r>
  </si>
  <si>
    <t xml:space="preserve">DTXSID60862207 </t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</si>
  <si>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,6α-epoxycholesterol</t>
    </r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</si>
  <si>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,6α-epoxy</t>
    </r>
  </si>
  <si>
    <t>(3β,5α,6α)-5,6-Epoxycholestan-3-ol</t>
  </si>
  <si>
    <t xml:space="preserve">DTXSID80921305 </t>
  </si>
  <si>
    <r>
      <t>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-epoxycholesterol</t>
    </r>
  </si>
  <si>
    <r>
      <t>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-epoxy</t>
    </r>
  </si>
  <si>
    <r>
      <t>(3β,5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,6β)-5,6-Epoxycholestan-3-ol</t>
    </r>
  </si>
  <si>
    <t>DTXSID501314152</t>
  </si>
  <si>
    <t>6-ketocholestanol</t>
  </si>
  <si>
    <t>6-keto</t>
  </si>
  <si>
    <t>(3β,5α)-3-Hydroxycholestan-6-one</t>
  </si>
  <si>
    <t>DTXSID10922441</t>
  </si>
  <si>
    <t>20-OH</t>
  </si>
  <si>
    <t>(3β)-Cholest-5-ene-3,20-diol</t>
  </si>
  <si>
    <t>DTXSID70862096</t>
  </si>
  <si>
    <t>Cholestane-3,5,6-triol</t>
  </si>
  <si>
    <t>triol</t>
  </si>
  <si>
    <t>(3β,5α,6β)-Cholestane-3,5,6-triol</t>
  </si>
  <si>
    <t>DTXSID70862612</t>
  </si>
  <si>
    <t>4β-hydroxycholesterol</t>
  </si>
  <si>
    <t>4β-OH</t>
  </si>
  <si>
    <t>(3β,4β)-Cholest-5-ene-3,4-diol</t>
  </si>
  <si>
    <t>N/A</t>
  </si>
  <si>
    <t>27-hydroxycholesterol</t>
  </si>
  <si>
    <t>27-OH</t>
  </si>
  <si>
    <t>(25R)-cholest-5-ene-3β,26-diol</t>
  </si>
  <si>
    <t>DTXSID40864941</t>
  </si>
  <si>
    <t>22-ketocholesterol</t>
  </si>
  <si>
    <t>22-keto</t>
  </si>
  <si>
    <t>(3β)-3-Hydroxycholest-5-en-22-one</t>
  </si>
  <si>
    <t>DTXSID70940904</t>
  </si>
  <si>
    <t>19-hydroxycholesterol</t>
  </si>
  <si>
    <t>19-OH</t>
  </si>
  <si>
    <t>(3β)-Cholest-5-ene-3,19-diol</t>
  </si>
  <si>
    <t>3β,5-dihydroxy-5⍺-cholesten-6-one</t>
  </si>
  <si>
    <t>cholesten-6-one</t>
  </si>
  <si>
    <t>(3β,5α)-3,5-Dihydroxycholestan-6-one</t>
  </si>
  <si>
    <t xml:space="preserve">DTXSID80926658 </t>
  </si>
  <si>
    <t>4-cholesten-3-one</t>
  </si>
  <si>
    <t>cholesten-3-one</t>
  </si>
  <si>
    <t>Cholest-4-en-3-one</t>
  </si>
  <si>
    <t xml:space="preserve">DTXSID90872379 </t>
  </si>
  <si>
    <t>4-cholesten-3,6-dione</t>
  </si>
  <si>
    <t>cholesten-3,6-dione</t>
  </si>
  <si>
    <t>Cholest-4-ene-3,6-dione</t>
  </si>
  <si>
    <t>DTXSID20913305</t>
  </si>
  <si>
    <t>3,5-cholestadien-7-one</t>
  </si>
  <si>
    <t>cholestadien-7-one</t>
  </si>
  <si>
    <t>(20R)-Cholesta-3,5-dien-7-one</t>
  </si>
  <si>
    <t>DTXSID10972143</t>
  </si>
  <si>
    <t>3-keto-5-cholestene</t>
  </si>
  <si>
    <t>Cholest-5-en-3-one</t>
  </si>
  <si>
    <t xml:space="preserve">DTXSID40208841 </t>
  </si>
  <si>
    <t>β-sitosterol</t>
  </si>
  <si>
    <t xml:space="preserve">(3β)-Stigmast-5-en-3-ol </t>
  </si>
  <si>
    <t xml:space="preserve">DTXSID5022481 </t>
  </si>
  <si>
    <t>Campesterol</t>
  </si>
  <si>
    <t>(3β,24R)-Ergost-5-en-3-ol</t>
  </si>
  <si>
    <t>DTXSID801009891</t>
  </si>
  <si>
    <t>Δ7-avenasterol</t>
  </si>
  <si>
    <t>Avenasterol</t>
  </si>
  <si>
    <t>(3β,5α,24Z)-Stigmasta-7,24(28)-dien-3-ol</t>
  </si>
  <si>
    <t>DTXSID10177858</t>
  </si>
  <si>
    <t>Δ5-avenasterol</t>
  </si>
  <si>
    <t>(24Z)-Stigmasta-5,24(28)-dien-3-ol</t>
  </si>
  <si>
    <t>Brassicasterol</t>
  </si>
  <si>
    <t>(3β,22E)-Ergosta-5,22-dien-3-ol</t>
  </si>
  <si>
    <t>DTXSID80197124</t>
  </si>
  <si>
    <t>Campestanol</t>
  </si>
  <si>
    <t>(3β,5α,24R)-Ergostan-3-ol</t>
  </si>
  <si>
    <t>DTXSID3040988</t>
  </si>
  <si>
    <t>Stigmasterol</t>
  </si>
  <si>
    <t>(3β,20R,22E,24S)-Stigmasta-5,22-dien-3-ol</t>
  </si>
  <si>
    <t>DTXSID801015733</t>
  </si>
  <si>
    <t>Stigmastanol</t>
  </si>
  <si>
    <t>(3β)-Stigmastan-3-ol</t>
  </si>
  <si>
    <t>DTXSID8051835</t>
  </si>
  <si>
    <t>Fucosterol</t>
  </si>
  <si>
    <t>(3β,20R,24E)-Stigmasta-5,24(28)-dien-3-ol</t>
  </si>
  <si>
    <t>DTXSID701033229</t>
  </si>
  <si>
    <t>Desmosterol</t>
  </si>
  <si>
    <t>(3β)-Cholesta-5,24-dien-3-ol</t>
  </si>
  <si>
    <t>DTXSID10878676</t>
  </si>
  <si>
    <t>6β-hydroxybrassicastanol</t>
  </si>
  <si>
    <t>6β-OH-brassicastanol</t>
  </si>
  <si>
    <t>6β-hydroxycampesterol</t>
  </si>
  <si>
    <t>6β-OH-campesterol</t>
  </si>
  <si>
    <t>6β-hydroxycampestanol</t>
  </si>
  <si>
    <t>6β-OH-campestanol</t>
  </si>
  <si>
    <t>(3β,5α,6α,24R)-Ergostane-3,6-diol</t>
  </si>
  <si>
    <t>6⍺-hydroxysitostanol</t>
  </si>
  <si>
    <t>6⍺-OH-sitostanol</t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</si>
  <si>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-Stigmast-3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-diol</t>
    </r>
  </si>
  <si>
    <t>7⍺-hydroxycampesterol</t>
  </si>
  <si>
    <t>7⍺-OH-campesterol</t>
  </si>
  <si>
    <t>(3β,7α,24R)-Ergost-5-ene-3,7-diol</t>
  </si>
  <si>
    <t>7⍺-hydroxystigmasterol</t>
  </si>
  <si>
    <t>7⍺-OH-stigmasterol</t>
  </si>
  <si>
    <t>(3β,7α,22E)-Stigmasta-5,22-diene-3,7-diol</t>
  </si>
  <si>
    <t>7⍺-hydroxysitosterol</t>
  </si>
  <si>
    <t>7⍺-OH-sitosterol</t>
  </si>
  <si>
    <t>(3β,7α)-Stigmast-5-ene-3,7-diol</t>
  </si>
  <si>
    <t>7β-hydroxycampesterol</t>
  </si>
  <si>
    <t>7β-OH-campesterol</t>
  </si>
  <si>
    <r>
      <t>(3β,7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,24R)-Ergost-5-ene-3,7-diol</t>
    </r>
  </si>
  <si>
    <t>7β-hydroxystigmasterol</t>
  </si>
  <si>
    <t>7β-OH-stigmasterol</t>
  </si>
  <si>
    <t>(3β,7β,22E)-Stigmasta-5,22-diene-3,7-diol</t>
  </si>
  <si>
    <t>7β-hydroxysitosterol</t>
  </si>
  <si>
    <t>7β-OH-sitosterol</t>
  </si>
  <si>
    <t>(3β,7β)-Stigmast-5-ene-3,7-diol</t>
  </si>
  <si>
    <t>24-ethylcholest-4-ene-6β-ol-3-one</t>
  </si>
  <si>
    <t>6β-Hydroxystigmast-4-en-3-one</t>
  </si>
  <si>
    <t>24-ethylcholest-4-ene-6⍺-ol-3-one</t>
  </si>
  <si>
    <t>6⍺-Hydroxystigmast-4-en-3-one</t>
  </si>
  <si>
    <t>24-hydroxystigmasterol</t>
  </si>
  <si>
    <t>24-OH-stigmasterol</t>
  </si>
  <si>
    <t>(3β,22E)-Stigmasta-5,22-diene-3,24-diol</t>
  </si>
  <si>
    <t>24-hydroxycampesterol</t>
  </si>
  <si>
    <t>24-OH-campesterol</t>
  </si>
  <si>
    <t>(3β,22S,24R)-Ergost-5-ene-3,22-diol</t>
  </si>
  <si>
    <t>24-hydroxysitosterol</t>
  </si>
  <si>
    <t>24-OH-sitosterol</t>
  </si>
  <si>
    <t>(3b,24R)-24-Ethylcholest-5-ene-3,24-diol</t>
  </si>
  <si>
    <t>25-hydroxysitosterol</t>
  </si>
  <si>
    <t>25-OH-sitosterol</t>
  </si>
  <si>
    <t>(3b,24R)-24-Ethylcholest-5-ene-3,25-diol</t>
  </si>
  <si>
    <t>campesterol-5β,6β-epoxide</t>
  </si>
  <si>
    <t>(24R)-5β,6β-Epoxy-24-methylcholestan-3β-ol</t>
  </si>
  <si>
    <t>campesterol-5⍺,6⍺-epoxide</t>
  </si>
  <si>
    <t>(24R)-5α,6α-Epoxy-24-methylcholestan-3β-ol</t>
  </si>
  <si>
    <t>stigmasterol-5⍺,6⍺-epoxide</t>
  </si>
  <si>
    <t>(24S)-5α,6α-Epoxy-24-ethylcholest-22-en-3β-ol</t>
  </si>
  <si>
    <t>stigmasterol-5β,6β-epoxide</t>
  </si>
  <si>
    <t>(24S)-5β,6β-Epoxy-24-ethylcholest-22-en-3β-ol</t>
  </si>
  <si>
    <t>sitosterol-5⍺,6⍺-epoxide</t>
  </si>
  <si>
    <t>(24R)-5α,6α-Epoxy-24-ethylcholestan-3β-ol</t>
  </si>
  <si>
    <t>sitosterol-5β,6β-epoxide</t>
  </si>
  <si>
    <t>(24R)-5β,6β-Epoxy-24-ethylcholestan-3β-ol</t>
  </si>
  <si>
    <t>Campestanetriol</t>
  </si>
  <si>
    <t>(24R)-Methylcholestan-3β,5α,6β-triol</t>
  </si>
  <si>
    <t>Stigmastentriol</t>
  </si>
  <si>
    <t>(24S)-Ethylcholest-22-en-3β,5α,6β-triol</t>
  </si>
  <si>
    <t>Sitostanetriol</t>
  </si>
  <si>
    <t>(24R)-Ethylcholestan-3β,5α,6β-triol</t>
  </si>
  <si>
    <t>Brassicastanetriol</t>
  </si>
  <si>
    <t>(24S)-Methylcholest-22-en-3β,5α,6β-triol</t>
  </si>
  <si>
    <t>7-ketobrassicasterol</t>
  </si>
  <si>
    <t>(24S)-Methylcholest-5,22-dien-3β-ol-7-one</t>
  </si>
  <si>
    <t>7-ketocampesterol</t>
  </si>
  <si>
    <t>(24R)-Methylcholest-5-en-3β-ol-7-one</t>
  </si>
  <si>
    <t>7-ketostigmasterol</t>
  </si>
  <si>
    <t>(24S)-Ethylcholest-5,22-dien-3β-ol-7-one</t>
  </si>
  <si>
    <t>7-ketositosterol</t>
  </si>
  <si>
    <t>(24R)-Ethylcholest-5-en-3β-ol-7-one</t>
  </si>
  <si>
    <t>6-ketositosterol</t>
  </si>
  <si>
    <t>(24R)-Ethylcholest-5-en-3β-ol-6-one</t>
  </si>
  <si>
    <t xml:space="preserve">SUM COPs (ug/g) </t>
  </si>
  <si>
    <t xml:space="preserve">7-keto (ug/g) </t>
  </si>
  <si>
    <t>6-keto (ug/g)</t>
  </si>
  <si>
    <t>3-keto-5-cholestene (ug/g)</t>
  </si>
  <si>
    <t>Δ5-Avenasterol (mg/g)</t>
  </si>
  <si>
    <t>Δ7-Avenasterol (mg/g)</t>
  </si>
  <si>
    <t>6β-hydroxybrassicastanol (ug/g)</t>
  </si>
  <si>
    <t xml:space="preserve">6β-hydroxycampesterol (ug/g)	</t>
  </si>
  <si>
    <t xml:space="preserve">6β-hydroxycampestanol (ug/g)	</t>
  </si>
  <si>
    <t>6⍺-hydroxysitostanol (ug/g)</t>
  </si>
  <si>
    <t>6β-hydroxysitostanol (ug/g)</t>
  </si>
  <si>
    <t>7⍺-hydroxycampesterol (ug/g)</t>
  </si>
  <si>
    <t>7⍺-hydroxystigmasterol (ug/g)</t>
  </si>
  <si>
    <t>7⍺-hydroxysitosterol (ug/g)</t>
  </si>
  <si>
    <t>7β-hydroxycampesterol (ug/g)</t>
  </si>
  <si>
    <t>7β-hydroxystigmasterol (ug/g)</t>
  </si>
  <si>
    <t>7β-hydroxysitosterol (ug/g)</t>
  </si>
  <si>
    <t>24-ethylcholest-4-ene-6β-ol-3-one (ug/g)</t>
  </si>
  <si>
    <t>24-ethylcholest-4-ene-6⍺-ol-3-one (ug/g)</t>
  </si>
  <si>
    <t>24-hydroxystigmasterol (ug/g)</t>
  </si>
  <si>
    <t>24-hydroxycampesterol (ug/g)</t>
  </si>
  <si>
    <t>24-hydroxysitosterol (ug/g)</t>
  </si>
  <si>
    <t>25-hydroxysitosterol (ug/g)</t>
  </si>
  <si>
    <t>7-ketobrassicasterol (ug/g)</t>
  </si>
  <si>
    <t>7-ketocampesterol (ug/g)</t>
  </si>
  <si>
    <t>7-ketostigmasterol (ug/g)</t>
  </si>
  <si>
    <t>6-ketositosterol (ug/g)</t>
  </si>
  <si>
    <t>7-ketositosterol (ug/g)</t>
  </si>
  <si>
    <t>Verardo et al. (2017)</t>
  </si>
  <si>
    <t>Maldonado et al. (2023) FHEL</t>
  </si>
  <si>
    <t>Bacchetti et al. (2011)</t>
  </si>
  <si>
    <t>20-hydroxycholesterol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</si>
</sst>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i/>
      <sz val="11"/>
      <color rgb="FF007AAF"/>
      <name val="Arial"/>
      <family val="2"/>
    </font>
    <font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166" fontId="0" fillId="2" borderId="0" xfId="0" applyNumberFormat="1" applyFill="1" applyAlignment="1">
      <alignment wrapText="1"/>
    </xf>
    <xf numFmtId="2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4" fontId="0" fillId="2" borderId="0" xfId="0" applyNumberFormat="1" applyFill="1"/>
    <xf numFmtId="0" fontId="7" fillId="0" borderId="0" xfId="0" applyFont="1"/>
    <xf numFmtId="0" fontId="2" fillId="0" borderId="0" xfId="0" applyFont="1"/>
    <xf numFmtId="166" fontId="0" fillId="0" borderId="0" xfId="0" applyNumberFormat="1"/>
    <xf numFmtId="165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4" fillId="2" borderId="0" xfId="0" applyFont="1" applyFill="1"/>
    <xf numFmtId="0" fontId="6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wrapText="1"/>
    </xf>
    <xf numFmtId="0" fontId="2" fillId="5" borderId="0" xfId="0" applyFont="1" applyFill="1"/>
    <xf numFmtId="0" fontId="0" fillId="2" borderId="0" xfId="0" applyFill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 indent="1"/>
    </xf>
    <xf numFmtId="3" fontId="0" fillId="0" borderId="0" xfId="0" applyNumberFormat="1"/>
    <xf numFmtId="0" fontId="7" fillId="0" borderId="0" xfId="0" applyFont="1" applyAlignment="1">
      <alignment vertic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wrapText="1"/>
    </xf>
    <xf numFmtId="0" fontId="7" fillId="0" borderId="0" xfId="0" quotePrefix="1" applyFont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474</xdr:row>
      <xdr:rowOff>0</xdr:rowOff>
    </xdr:from>
    <xdr:to>
      <xdr:col>8</xdr:col>
      <xdr:colOff>406400</xdr:colOff>
      <xdr:row>476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F555-7567-C046-897E-8E75C848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183</xdr:row>
      <xdr:rowOff>0</xdr:rowOff>
    </xdr:from>
    <xdr:to>
      <xdr:col>24</xdr:col>
      <xdr:colOff>12700</xdr:colOff>
      <xdr:row>183</xdr:row>
      <xdr:rowOff>12700</xdr:rowOff>
    </xdr:to>
    <xdr:pic>
      <xdr:nvPicPr>
        <xdr:cNvPr id="4" name="Picture 21434">
          <a:extLst>
            <a:ext uri="{FF2B5EF4-FFF2-40B4-BE49-F238E27FC236}">
              <a16:creationId xmlns:a16="http://schemas.microsoft.com/office/drawing/2014/main" id="{79F0CFCC-332E-D443-8A61-5D232E9D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183</xdr:row>
      <xdr:rowOff>0</xdr:rowOff>
    </xdr:from>
    <xdr:to>
      <xdr:col>24</xdr:col>
      <xdr:colOff>12700</xdr:colOff>
      <xdr:row>183</xdr:row>
      <xdr:rowOff>12700</xdr:rowOff>
    </xdr:to>
    <xdr:pic>
      <xdr:nvPicPr>
        <xdr:cNvPr id="6" name="Picture 21434">
          <a:extLst>
            <a:ext uri="{FF2B5EF4-FFF2-40B4-BE49-F238E27FC236}">
              <a16:creationId xmlns:a16="http://schemas.microsoft.com/office/drawing/2014/main" id="{CC947A95-B3FF-5B4C-889D-D0AD7B44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191</xdr:row>
      <xdr:rowOff>0</xdr:rowOff>
    </xdr:from>
    <xdr:to>
      <xdr:col>25</xdr:col>
      <xdr:colOff>12700</xdr:colOff>
      <xdr:row>191</xdr:row>
      <xdr:rowOff>12700</xdr:rowOff>
    </xdr:to>
    <xdr:pic>
      <xdr:nvPicPr>
        <xdr:cNvPr id="8" name="Picture 21434">
          <a:extLst>
            <a:ext uri="{FF2B5EF4-FFF2-40B4-BE49-F238E27FC236}">
              <a16:creationId xmlns:a16="http://schemas.microsoft.com/office/drawing/2014/main" id="{1CC945DB-0860-304F-88D2-2F52A2FB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191</xdr:row>
      <xdr:rowOff>0</xdr:rowOff>
    </xdr:from>
    <xdr:to>
      <xdr:col>26</xdr:col>
      <xdr:colOff>12700</xdr:colOff>
      <xdr:row>191</xdr:row>
      <xdr:rowOff>12700</xdr:rowOff>
    </xdr:to>
    <xdr:pic>
      <xdr:nvPicPr>
        <xdr:cNvPr id="10" name="Picture 21434">
          <a:extLst>
            <a:ext uri="{FF2B5EF4-FFF2-40B4-BE49-F238E27FC236}">
              <a16:creationId xmlns:a16="http://schemas.microsoft.com/office/drawing/2014/main" id="{48607EEF-1474-C34C-A080-6839F36F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" y="390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474</xdr:row>
      <xdr:rowOff>0</xdr:rowOff>
    </xdr:from>
    <xdr:ext cx="406400" cy="409222"/>
    <xdr:pic>
      <xdr:nvPicPr>
        <xdr:cNvPr id="3" name="Picture 2">
          <a:extLst>
            <a:ext uri="{FF2B5EF4-FFF2-40B4-BE49-F238E27FC236}">
              <a16:creationId xmlns:a16="http://schemas.microsoft.com/office/drawing/2014/main" id="{3283488B-2021-4D31-8D00-E592CC13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1500" y="96872778"/>
          <a:ext cx="406400" cy="409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idya, Yashasvi" id="{F4848088-066F-C240-9AF5-8C8F9B9F02BA}" userId="S::vaidyay1@msu.edu::a9fc9e09-03fb-4942-ab0e-dbf1407fc84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4" dT="2022-06-08T17:07:22.65" personId="{F4848088-066F-C240-9AF5-8C8F9B9F02BA}" id="{21B2F84C-5877-984C-A6DA-B76EBB485F36}">
    <text>range of triplicate samples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442-4A9E-4807-97E7-325931B586DE}">
  <dimension ref="A1:D61"/>
  <sheetViews>
    <sheetView tabSelected="1" topLeftCell="A43" workbookViewId="0">
      <selection activeCell="A11" sqref="A11"/>
    </sheetView>
  </sheetViews>
  <sheetFormatPr defaultRowHeight="15.75"/>
  <cols>
    <col min="1" max="2" width="22.125" customWidth="1"/>
    <col min="3" max="3" width="33.375" customWidth="1"/>
    <col min="4" max="5" width="22.125" customWidth="1"/>
  </cols>
  <sheetData>
    <row r="1" spans="1:4">
      <c r="A1" s="56" t="s">
        <v>1619</v>
      </c>
      <c r="B1" s="56" t="s">
        <v>1620</v>
      </c>
      <c r="C1" s="56" t="s">
        <v>1621</v>
      </c>
      <c r="D1" s="56" t="s">
        <v>1622</v>
      </c>
    </row>
    <row r="2" spans="1:4">
      <c r="A2" t="s">
        <v>1623</v>
      </c>
      <c r="B2" t="s">
        <v>1623</v>
      </c>
      <c r="C2" t="s">
        <v>1624</v>
      </c>
      <c r="D2" t="s">
        <v>1625</v>
      </c>
    </row>
    <row r="3" spans="1:4">
      <c r="A3" t="s">
        <v>1626</v>
      </c>
      <c r="B3" t="s">
        <v>1627</v>
      </c>
      <c r="C3" t="s">
        <v>1628</v>
      </c>
      <c r="D3" t="s">
        <v>1629</v>
      </c>
    </row>
    <row r="4" spans="1:4">
      <c r="A4" t="s">
        <v>1630</v>
      </c>
      <c r="B4" t="s">
        <v>1631</v>
      </c>
      <c r="C4" t="s">
        <v>1632</v>
      </c>
      <c r="D4" t="s">
        <v>1633</v>
      </c>
    </row>
    <row r="5" spans="1:4">
      <c r="A5" t="s">
        <v>1634</v>
      </c>
      <c r="B5" t="s">
        <v>1635</v>
      </c>
      <c r="C5" t="s">
        <v>1636</v>
      </c>
      <c r="D5" t="s">
        <v>1637</v>
      </c>
    </row>
    <row r="6" spans="1:4">
      <c r="A6" t="s">
        <v>1638</v>
      </c>
      <c r="B6" t="s">
        <v>1639</v>
      </c>
      <c r="C6" t="s">
        <v>1640</v>
      </c>
      <c r="D6" t="s">
        <v>1641</v>
      </c>
    </row>
    <row r="7" spans="1:4">
      <c r="A7" t="s">
        <v>1642</v>
      </c>
      <c r="B7" t="s">
        <v>1643</v>
      </c>
      <c r="C7" t="s">
        <v>1644</v>
      </c>
      <c r="D7" t="s">
        <v>1645</v>
      </c>
    </row>
    <row r="8" spans="1:4">
      <c r="A8" t="s">
        <v>1646</v>
      </c>
      <c r="B8" t="s">
        <v>1647</v>
      </c>
      <c r="C8" t="s">
        <v>1648</v>
      </c>
      <c r="D8" t="s">
        <v>1649</v>
      </c>
    </row>
    <row r="9" spans="1:4">
      <c r="A9" t="s">
        <v>1650</v>
      </c>
      <c r="B9" t="s">
        <v>1651</v>
      </c>
      <c r="C9" t="s">
        <v>1652</v>
      </c>
      <c r="D9" t="s">
        <v>1653</v>
      </c>
    </row>
    <row r="10" spans="1:4">
      <c r="A10" t="s">
        <v>1830</v>
      </c>
      <c r="B10" t="s">
        <v>1654</v>
      </c>
      <c r="C10" t="s">
        <v>1655</v>
      </c>
      <c r="D10" t="s">
        <v>1656</v>
      </c>
    </row>
    <row r="11" spans="1:4">
      <c r="A11" t="s">
        <v>1657</v>
      </c>
      <c r="B11" t="s">
        <v>1658</v>
      </c>
      <c r="C11" t="s">
        <v>1659</v>
      </c>
      <c r="D11" t="s">
        <v>1660</v>
      </c>
    </row>
    <row r="12" spans="1:4">
      <c r="A12" t="s">
        <v>1661</v>
      </c>
      <c r="B12" t="s">
        <v>1662</v>
      </c>
      <c r="C12" t="s">
        <v>1663</v>
      </c>
      <c r="D12" t="s">
        <v>1664</v>
      </c>
    </row>
    <row r="13" spans="1:4">
      <c r="A13" t="s">
        <v>1665</v>
      </c>
      <c r="B13" t="s">
        <v>1666</v>
      </c>
      <c r="C13" t="s">
        <v>1667</v>
      </c>
      <c r="D13" t="s">
        <v>1668</v>
      </c>
    </row>
    <row r="14" spans="1:4">
      <c r="A14" t="s">
        <v>1669</v>
      </c>
      <c r="B14" t="s">
        <v>1670</v>
      </c>
      <c r="C14" t="s">
        <v>1671</v>
      </c>
      <c r="D14" t="s">
        <v>1672</v>
      </c>
    </row>
    <row r="15" spans="1:4">
      <c r="A15" t="s">
        <v>1673</v>
      </c>
      <c r="B15" t="s">
        <v>1674</v>
      </c>
      <c r="C15" t="s">
        <v>1675</v>
      </c>
      <c r="D15" t="s">
        <v>1664</v>
      </c>
    </row>
    <row r="16" spans="1:4">
      <c r="A16" t="s">
        <v>1676</v>
      </c>
      <c r="B16" t="s">
        <v>1677</v>
      </c>
      <c r="C16" t="s">
        <v>1678</v>
      </c>
      <c r="D16" t="s">
        <v>1679</v>
      </c>
    </row>
    <row r="17" spans="1:4">
      <c r="A17" t="s">
        <v>1680</v>
      </c>
      <c r="B17" t="s">
        <v>1681</v>
      </c>
      <c r="C17" t="s">
        <v>1682</v>
      </c>
      <c r="D17" t="s">
        <v>1683</v>
      </c>
    </row>
    <row r="18" spans="1:4">
      <c r="A18" t="s">
        <v>1684</v>
      </c>
      <c r="B18" t="s">
        <v>1685</v>
      </c>
      <c r="C18" t="s">
        <v>1686</v>
      </c>
      <c r="D18" t="s">
        <v>1687</v>
      </c>
    </row>
    <row r="19" spans="1:4">
      <c r="A19" t="s">
        <v>1688</v>
      </c>
      <c r="B19" t="s">
        <v>1689</v>
      </c>
      <c r="C19" t="s">
        <v>1690</v>
      </c>
      <c r="D19" t="s">
        <v>1691</v>
      </c>
    </row>
    <row r="20" spans="1:4">
      <c r="A20" t="s">
        <v>1692</v>
      </c>
      <c r="B20" t="s">
        <v>1692</v>
      </c>
      <c r="C20" t="s">
        <v>1693</v>
      </c>
      <c r="D20" t="s">
        <v>1694</v>
      </c>
    </row>
    <row r="21" spans="1:4">
      <c r="A21" t="s">
        <v>1695</v>
      </c>
      <c r="B21" t="s">
        <v>1695</v>
      </c>
      <c r="C21" t="s">
        <v>1696</v>
      </c>
      <c r="D21" t="s">
        <v>1697</v>
      </c>
    </row>
    <row r="22" spans="1:4">
      <c r="A22" t="s">
        <v>1698</v>
      </c>
      <c r="B22" t="s">
        <v>1698</v>
      </c>
      <c r="C22" t="s">
        <v>1699</v>
      </c>
      <c r="D22" t="s">
        <v>1700</v>
      </c>
    </row>
    <row r="23" spans="1:4">
      <c r="A23" t="s">
        <v>1701</v>
      </c>
      <c r="B23" t="s">
        <v>1702</v>
      </c>
      <c r="C23" t="s">
        <v>1703</v>
      </c>
      <c r="D23" t="s">
        <v>1704</v>
      </c>
    </row>
    <row r="24" spans="1:4">
      <c r="A24" t="s">
        <v>1705</v>
      </c>
      <c r="B24" t="s">
        <v>1705</v>
      </c>
      <c r="C24" t="s">
        <v>1706</v>
      </c>
      <c r="D24" t="s">
        <v>1664</v>
      </c>
    </row>
    <row r="25" spans="1:4">
      <c r="A25" t="s">
        <v>1707</v>
      </c>
      <c r="B25" t="s">
        <v>1707</v>
      </c>
      <c r="C25" t="s">
        <v>1708</v>
      </c>
      <c r="D25" t="s">
        <v>1709</v>
      </c>
    </row>
    <row r="26" spans="1:4">
      <c r="A26" t="s">
        <v>1710</v>
      </c>
      <c r="B26" t="s">
        <v>1710</v>
      </c>
      <c r="C26" t="s">
        <v>1711</v>
      </c>
      <c r="D26" t="s">
        <v>1712</v>
      </c>
    </row>
    <row r="27" spans="1:4">
      <c r="A27" t="s">
        <v>1713</v>
      </c>
      <c r="B27" t="s">
        <v>1713</v>
      </c>
      <c r="C27" t="s">
        <v>1714</v>
      </c>
      <c r="D27" t="s">
        <v>1715</v>
      </c>
    </row>
    <row r="28" spans="1:4">
      <c r="A28" s="57" t="s">
        <v>1716</v>
      </c>
      <c r="B28" s="57" t="s">
        <v>1716</v>
      </c>
      <c r="C28" t="s">
        <v>1717</v>
      </c>
      <c r="D28" t="s">
        <v>1718</v>
      </c>
    </row>
    <row r="29" spans="1:4">
      <c r="A29" t="s">
        <v>1719</v>
      </c>
      <c r="B29" s="57" t="s">
        <v>1719</v>
      </c>
      <c r="C29" t="s">
        <v>1720</v>
      </c>
      <c r="D29" t="s">
        <v>1721</v>
      </c>
    </row>
    <row r="30" spans="1:4">
      <c r="A30" t="s">
        <v>1722</v>
      </c>
      <c r="B30" t="s">
        <v>1722</v>
      </c>
      <c r="C30" t="s">
        <v>1723</v>
      </c>
      <c r="D30" t="s">
        <v>1724</v>
      </c>
    </row>
    <row r="31" spans="1:4">
      <c r="A31" t="s">
        <v>1725</v>
      </c>
      <c r="B31" s="18" t="s">
        <v>1726</v>
      </c>
      <c r="C31" t="s">
        <v>1664</v>
      </c>
      <c r="D31" t="s">
        <v>1664</v>
      </c>
    </row>
    <row r="32" spans="1:4">
      <c r="A32" t="s">
        <v>1727</v>
      </c>
      <c r="B32" t="s">
        <v>1728</v>
      </c>
      <c r="C32" t="s">
        <v>1664</v>
      </c>
      <c r="D32" t="s">
        <v>1664</v>
      </c>
    </row>
    <row r="33" spans="1:4">
      <c r="A33" t="s">
        <v>1729</v>
      </c>
      <c r="B33" t="s">
        <v>1730</v>
      </c>
      <c r="C33" t="s">
        <v>1731</v>
      </c>
      <c r="D33" t="s">
        <v>1664</v>
      </c>
    </row>
    <row r="34" spans="1:4">
      <c r="A34" t="s">
        <v>1732</v>
      </c>
      <c r="B34" t="s">
        <v>1733</v>
      </c>
      <c r="C34" t="s">
        <v>1734</v>
      </c>
      <c r="D34" t="s">
        <v>1664</v>
      </c>
    </row>
    <row r="35" spans="1:4">
      <c r="A35" t="s">
        <v>1735</v>
      </c>
      <c r="B35" t="s">
        <v>1736</v>
      </c>
      <c r="C35" t="s">
        <v>1737</v>
      </c>
      <c r="D35" t="s">
        <v>1664</v>
      </c>
    </row>
    <row r="36" spans="1:4">
      <c r="A36" t="s">
        <v>1738</v>
      </c>
      <c r="B36" t="s">
        <v>1739</v>
      </c>
      <c r="C36" t="s">
        <v>1740</v>
      </c>
      <c r="D36" t="s">
        <v>1664</v>
      </c>
    </row>
    <row r="37" spans="1:4">
      <c r="A37" t="s">
        <v>1741</v>
      </c>
      <c r="B37" t="s">
        <v>1742</v>
      </c>
      <c r="C37" t="s">
        <v>1743</v>
      </c>
      <c r="D37" t="s">
        <v>1664</v>
      </c>
    </row>
    <row r="38" spans="1:4">
      <c r="A38" t="s">
        <v>1744</v>
      </c>
      <c r="B38" t="s">
        <v>1745</v>
      </c>
      <c r="C38" t="s">
        <v>1746</v>
      </c>
      <c r="D38" t="s">
        <v>1664</v>
      </c>
    </row>
    <row r="39" spans="1:4">
      <c r="A39" t="s">
        <v>1747</v>
      </c>
      <c r="B39" t="s">
        <v>1748</v>
      </c>
      <c r="C39" t="s">
        <v>1749</v>
      </c>
      <c r="D39" t="s">
        <v>1664</v>
      </c>
    </row>
    <row r="40" spans="1:4">
      <c r="A40" t="s">
        <v>1750</v>
      </c>
      <c r="B40" t="s">
        <v>1751</v>
      </c>
      <c r="C40" t="s">
        <v>1752</v>
      </c>
      <c r="D40" t="s">
        <v>1664</v>
      </c>
    </row>
    <row r="41" spans="1:4">
      <c r="A41" t="s">
        <v>1753</v>
      </c>
      <c r="B41" t="s">
        <v>1753</v>
      </c>
      <c r="C41" t="s">
        <v>1754</v>
      </c>
      <c r="D41" t="s">
        <v>1664</v>
      </c>
    </row>
    <row r="42" spans="1:4">
      <c r="A42" t="s">
        <v>1755</v>
      </c>
      <c r="B42" t="s">
        <v>1755</v>
      </c>
      <c r="C42" t="s">
        <v>1756</v>
      </c>
      <c r="D42" t="s">
        <v>1664</v>
      </c>
    </row>
    <row r="43" spans="1:4">
      <c r="A43" t="s">
        <v>1757</v>
      </c>
      <c r="B43" t="s">
        <v>1758</v>
      </c>
      <c r="C43" t="s">
        <v>1759</v>
      </c>
      <c r="D43" t="s">
        <v>1664</v>
      </c>
    </row>
    <row r="44" spans="1:4">
      <c r="A44" s="18" t="s">
        <v>1760</v>
      </c>
      <c r="B44" s="18" t="s">
        <v>1761</v>
      </c>
      <c r="C44" t="s">
        <v>1762</v>
      </c>
      <c r="D44" t="s">
        <v>1664</v>
      </c>
    </row>
    <row r="45" spans="1:4">
      <c r="A45" t="s">
        <v>1763</v>
      </c>
      <c r="B45" t="s">
        <v>1764</v>
      </c>
      <c r="C45" t="s">
        <v>1765</v>
      </c>
      <c r="D45" t="s">
        <v>1664</v>
      </c>
    </row>
    <row r="46" spans="1:4">
      <c r="A46" t="s">
        <v>1766</v>
      </c>
      <c r="B46" t="s">
        <v>1767</v>
      </c>
      <c r="C46" t="s">
        <v>1768</v>
      </c>
      <c r="D46" t="s">
        <v>1664</v>
      </c>
    </row>
    <row r="47" spans="1:4">
      <c r="A47" t="s">
        <v>1769</v>
      </c>
      <c r="B47" t="s">
        <v>1769</v>
      </c>
      <c r="C47" t="s">
        <v>1770</v>
      </c>
      <c r="D47" t="s">
        <v>1664</v>
      </c>
    </row>
    <row r="48" spans="1:4">
      <c r="A48" t="s">
        <v>1771</v>
      </c>
      <c r="B48" t="s">
        <v>1771</v>
      </c>
      <c r="C48" t="s">
        <v>1772</v>
      </c>
      <c r="D48" t="s">
        <v>1664</v>
      </c>
    </row>
    <row r="49" spans="1:4">
      <c r="A49" t="s">
        <v>1773</v>
      </c>
      <c r="B49" t="s">
        <v>1773</v>
      </c>
      <c r="C49" t="s">
        <v>1774</v>
      </c>
      <c r="D49" t="s">
        <v>1664</v>
      </c>
    </row>
    <row r="50" spans="1:4">
      <c r="A50" t="s">
        <v>1775</v>
      </c>
      <c r="B50" t="s">
        <v>1775</v>
      </c>
      <c r="C50" t="s">
        <v>1776</v>
      </c>
      <c r="D50" t="s">
        <v>1664</v>
      </c>
    </row>
    <row r="51" spans="1:4">
      <c r="A51" t="s">
        <v>1777</v>
      </c>
      <c r="B51" t="s">
        <v>1777</v>
      </c>
      <c r="C51" t="s">
        <v>1778</v>
      </c>
      <c r="D51" t="s">
        <v>1664</v>
      </c>
    </row>
    <row r="52" spans="1:4">
      <c r="A52" t="s">
        <v>1779</v>
      </c>
      <c r="B52" t="s">
        <v>1779</v>
      </c>
      <c r="C52" t="s">
        <v>1780</v>
      </c>
      <c r="D52" t="s">
        <v>1664</v>
      </c>
    </row>
    <row r="53" spans="1:4">
      <c r="A53" s="18" t="s">
        <v>1781</v>
      </c>
      <c r="B53" s="18" t="s">
        <v>1781</v>
      </c>
      <c r="C53" t="s">
        <v>1782</v>
      </c>
      <c r="D53" t="s">
        <v>1664</v>
      </c>
    </row>
    <row r="54" spans="1:4">
      <c r="A54" t="s">
        <v>1783</v>
      </c>
      <c r="B54" t="s">
        <v>1783</v>
      </c>
      <c r="C54" t="s">
        <v>1784</v>
      </c>
      <c r="D54" t="s">
        <v>1664</v>
      </c>
    </row>
    <row r="55" spans="1:4">
      <c r="A55" t="s">
        <v>1785</v>
      </c>
      <c r="B55" t="s">
        <v>1785</v>
      </c>
      <c r="C55" t="s">
        <v>1786</v>
      </c>
      <c r="D55" t="s">
        <v>1664</v>
      </c>
    </row>
    <row r="56" spans="1:4">
      <c r="A56" t="s">
        <v>1787</v>
      </c>
      <c r="B56" t="s">
        <v>1787</v>
      </c>
      <c r="C56" t="s">
        <v>1788</v>
      </c>
      <c r="D56" t="s">
        <v>1664</v>
      </c>
    </row>
    <row r="57" spans="1:4">
      <c r="A57" t="s">
        <v>1789</v>
      </c>
      <c r="B57" t="s">
        <v>1789</v>
      </c>
      <c r="C57" t="s">
        <v>1790</v>
      </c>
      <c r="D57" t="s">
        <v>1664</v>
      </c>
    </row>
    <row r="58" spans="1:4">
      <c r="A58" t="s">
        <v>1791</v>
      </c>
      <c r="B58" t="s">
        <v>1791</v>
      </c>
      <c r="C58" t="s">
        <v>1792</v>
      </c>
      <c r="D58" t="s">
        <v>1664</v>
      </c>
    </row>
    <row r="59" spans="1:4">
      <c r="A59" t="s">
        <v>1793</v>
      </c>
      <c r="B59" t="s">
        <v>1793</v>
      </c>
      <c r="C59" t="s">
        <v>1794</v>
      </c>
      <c r="D59" t="s">
        <v>1664</v>
      </c>
    </row>
    <row r="60" spans="1:4">
      <c r="A60" t="s">
        <v>1795</v>
      </c>
      <c r="B60" t="s">
        <v>1795</v>
      </c>
      <c r="C60" t="s">
        <v>1796</v>
      </c>
      <c r="D60" t="s">
        <v>1664</v>
      </c>
    </row>
    <row r="61" spans="1:4">
      <c r="A61" t="s">
        <v>1797</v>
      </c>
      <c r="B61" t="s">
        <v>1797</v>
      </c>
      <c r="C61" t="s">
        <v>1798</v>
      </c>
      <c r="D61" t="s">
        <v>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A094-2625-C44E-9037-9E537D07802F}">
  <dimension ref="B2:G8"/>
  <sheetViews>
    <sheetView workbookViewId="0">
      <selection activeCell="J11" sqref="J11"/>
    </sheetView>
  </sheetViews>
  <sheetFormatPr defaultColWidth="10.625" defaultRowHeight="15.75"/>
  <cols>
    <col min="3" max="3" width="13.625" bestFit="1" customWidth="1"/>
  </cols>
  <sheetData>
    <row r="2" spans="2:7">
      <c r="C2" t="s">
        <v>1544</v>
      </c>
      <c r="D2" s="2" t="s">
        <v>1618</v>
      </c>
    </row>
    <row r="3" spans="2:7">
      <c r="B3" t="s">
        <v>1540</v>
      </c>
      <c r="C3">
        <f>COUNTIF('Animal-based'!B:B,"1")+COUNTIF('Plant-based'!B:B,"1")</f>
        <v>521</v>
      </c>
      <c r="D3" s="1">
        <f>(C3/C8)*100</f>
        <v>31.085918854415272</v>
      </c>
      <c r="F3" t="s">
        <v>47</v>
      </c>
      <c r="G3" t="s">
        <v>60</v>
      </c>
    </row>
    <row r="4" spans="2:7">
      <c r="B4" t="s">
        <v>1541</v>
      </c>
      <c r="C4">
        <f>COUNTIF('Animal-based'!B:B,"2")+COUNTIF('Plant-based'!B:B,"2")</f>
        <v>323</v>
      </c>
      <c r="D4" s="1">
        <f>(C4/C8)*100</f>
        <v>19.272076372315038</v>
      </c>
      <c r="F4" t="s">
        <v>59</v>
      </c>
      <c r="G4" t="s">
        <v>61</v>
      </c>
    </row>
    <row r="5" spans="2:7">
      <c r="B5" t="s">
        <v>1542</v>
      </c>
      <c r="C5">
        <f>COUNTIF('Animal-based'!B:B,"3")+COUNTIF('Plant-based'!B:B,"3")</f>
        <v>252</v>
      </c>
      <c r="D5" s="1">
        <f>(C5/C8)*100</f>
        <v>15.035799522673033</v>
      </c>
      <c r="F5" t="s">
        <v>54</v>
      </c>
      <c r="G5" t="s">
        <v>62</v>
      </c>
    </row>
    <row r="6" spans="2:7">
      <c r="B6" t="s">
        <v>1543</v>
      </c>
      <c r="C6">
        <f>COUNTIF('Animal-based'!B:B,"4")+COUNTIF('Plant-based'!B:B,"4")</f>
        <v>580</v>
      </c>
      <c r="D6" s="1">
        <f>(C6/C8)*100</f>
        <v>34.606205250596659</v>
      </c>
      <c r="F6" t="s">
        <v>296</v>
      </c>
      <c r="G6" t="s">
        <v>297</v>
      </c>
    </row>
    <row r="8" spans="2:7">
      <c r="B8" t="s">
        <v>1617</v>
      </c>
      <c r="C8">
        <f>SUM(C3:C6)</f>
        <v>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EFFC-D52A-4B4F-8549-7F41D5B9A241}">
  <dimension ref="A1:FW1222"/>
  <sheetViews>
    <sheetView topLeftCell="A1212" zoomScale="85" zoomScaleNormal="85" workbookViewId="0">
      <selection activeCell="E1223" sqref="E1223"/>
    </sheetView>
  </sheetViews>
  <sheetFormatPr defaultColWidth="10.625" defaultRowHeight="15.95" customHeight="1"/>
  <cols>
    <col min="1" max="1" width="62.375" customWidth="1"/>
    <col min="2" max="2" width="12.125" bestFit="1" customWidth="1"/>
    <col min="3" max="3" width="13.875" bestFit="1" customWidth="1"/>
    <col min="4" max="4" width="17" bestFit="1" customWidth="1"/>
    <col min="5" max="5" width="32.5" customWidth="1"/>
    <col min="6" max="6" width="17.625" customWidth="1"/>
    <col min="7" max="7" width="10.625" customWidth="1"/>
    <col min="8" max="8" width="10.625" style="15" customWidth="1"/>
    <col min="9" max="9" width="10.625" customWidth="1"/>
    <col min="10" max="10" width="10.625" style="15" customWidth="1"/>
    <col min="11" max="11" width="12" customWidth="1"/>
    <col min="12" max="12" width="11.125" style="15" customWidth="1"/>
    <col min="13" max="13" width="10.625" customWidth="1"/>
    <col min="14" max="14" width="10.625" style="15" customWidth="1"/>
    <col min="15" max="15" width="10.625" customWidth="1"/>
    <col min="16" max="16" width="10.625" style="15" customWidth="1"/>
    <col min="17" max="17" width="9.625" customWidth="1"/>
    <col min="18" max="18" width="9.625" style="15" customWidth="1"/>
    <col min="19" max="19" width="9.5" customWidth="1"/>
    <col min="20" max="20" width="9.125" style="15" customWidth="1"/>
    <col min="21" max="21" width="10" customWidth="1"/>
    <col min="22" max="22" width="9.5" style="15" customWidth="1"/>
    <col min="23" max="23" width="10" customWidth="1"/>
    <col min="24" max="24" width="9.625" style="15" customWidth="1"/>
    <col min="25" max="25" width="10.625" customWidth="1"/>
    <col min="26" max="26" width="11.5" style="15" customWidth="1"/>
    <col min="27" max="27" width="10.5" customWidth="1"/>
    <col min="28" max="28" width="9.875" style="15" customWidth="1"/>
    <col min="29" max="29" width="9.875" customWidth="1"/>
    <col min="30" max="30" width="9.875" style="15" customWidth="1"/>
    <col min="32" max="32" width="10.875" style="15"/>
    <col min="33" max="33" width="10.125" customWidth="1"/>
    <col min="34" max="34" width="9.5" style="15" bestFit="1" customWidth="1"/>
    <col min="35" max="35" width="9.625" customWidth="1"/>
    <col min="36" max="36" width="9.625" style="15" customWidth="1"/>
    <col min="37" max="37" width="9.625" customWidth="1"/>
    <col min="38" max="38" width="9.5" style="15" customWidth="1"/>
    <col min="39" max="39" width="9.625" customWidth="1"/>
    <col min="40" max="40" width="9.625" style="15" customWidth="1"/>
    <col min="42" max="42" width="10.875" style="15"/>
    <col min="44" max="44" width="10.875" style="15"/>
    <col min="46" max="46" width="10.875" style="15"/>
    <col min="48" max="48" width="10.875" style="15"/>
    <col min="50" max="50" width="10.875" style="15"/>
    <col min="51" max="51" width="18.875" customWidth="1"/>
    <col min="52" max="52" width="18.875" style="15" customWidth="1"/>
    <col min="53" max="53" width="16" customWidth="1"/>
    <col min="54" max="54" width="16" style="15" customWidth="1"/>
    <col min="55" max="55" width="16" customWidth="1"/>
    <col min="56" max="56" width="16" style="15" customWidth="1"/>
    <col min="57" max="57" width="16" customWidth="1"/>
    <col min="58" max="58" width="16" style="15" customWidth="1"/>
    <col min="59" max="59" width="16" customWidth="1"/>
    <col min="60" max="60" width="16" style="15" customWidth="1"/>
    <col min="61" max="61" width="10.875" customWidth="1"/>
    <col min="62" max="62" width="10.875" style="15" customWidth="1"/>
    <col min="63" max="63" width="10.875" customWidth="1"/>
    <col min="64" max="64" width="10.875" style="15" customWidth="1"/>
    <col min="65" max="65" width="10.875" customWidth="1"/>
    <col min="66" max="66" width="10.875" style="15" customWidth="1"/>
    <col min="68" max="68" width="10.875" style="15"/>
    <col min="70" max="70" width="10.875" style="15"/>
    <col min="72" max="72" width="10.875" style="15"/>
    <col min="74" max="74" width="10.875" style="15"/>
    <col min="76" max="76" width="10.875" style="15"/>
    <col min="78" max="78" width="10.875" style="15"/>
    <col min="80" max="80" width="10.875" style="15"/>
    <col min="82" max="82" width="10.875" style="15"/>
    <col min="83" max="83" width="15.875" customWidth="1"/>
    <col min="84" max="84" width="15.875" style="15" customWidth="1"/>
    <col min="86" max="86" width="10.875" style="15"/>
    <col min="88" max="88" width="10.875" style="15"/>
    <col min="90" max="90" width="10.875" style="15"/>
    <col min="92" max="92" width="10.875" style="15"/>
    <col min="94" max="94" width="10.875" style="15"/>
    <col min="96" max="96" width="10.875" style="15"/>
    <col min="97" max="97" width="15.875" customWidth="1"/>
    <col min="98" max="98" width="15.875" style="15" customWidth="1"/>
    <col min="99" max="99" width="15.875" customWidth="1"/>
    <col min="100" max="100" width="15.875" style="15" customWidth="1"/>
    <col min="101" max="101" width="15.875" customWidth="1"/>
    <col min="102" max="102" width="15.875" style="15" customWidth="1"/>
    <col min="103" max="103" width="15.875" customWidth="1"/>
    <col min="104" max="104" width="15.875" style="15" customWidth="1"/>
    <col min="105" max="105" width="15.875" customWidth="1"/>
    <col min="106" max="106" width="15.875" style="15" customWidth="1"/>
    <col min="107" max="107" width="15.875" customWidth="1"/>
    <col min="108" max="108" width="15.875" style="15" customWidth="1"/>
    <col min="109" max="109" width="15.875" customWidth="1"/>
    <col min="110" max="110" width="15.875" style="15" customWidth="1"/>
    <col min="111" max="111" width="15.875" customWidth="1"/>
    <col min="112" max="112" width="15.875" style="15" customWidth="1"/>
    <col min="113" max="113" width="15.875" customWidth="1"/>
    <col min="114" max="114" width="15.875" style="15" customWidth="1"/>
    <col min="115" max="115" width="15.875" customWidth="1"/>
    <col min="116" max="116" width="15.875" style="15" customWidth="1"/>
    <col min="117" max="117" width="15.875" customWidth="1"/>
    <col min="118" max="118" width="15.875" style="15" customWidth="1"/>
    <col min="119" max="119" width="15.875" customWidth="1"/>
    <col min="120" max="120" width="15.875" style="15" customWidth="1"/>
    <col min="121" max="121" width="15.875" customWidth="1"/>
    <col min="122" max="122" width="15.875" style="15" customWidth="1"/>
    <col min="123" max="123" width="15.875" customWidth="1"/>
    <col min="124" max="124" width="15.875" style="15" customWidth="1"/>
    <col min="125" max="125" width="15.875" customWidth="1"/>
    <col min="126" max="126" width="15.875" style="15" customWidth="1"/>
    <col min="128" max="128" width="10.875" style="15"/>
    <col min="130" max="130" width="10.875" style="15"/>
    <col min="131" max="131" width="15.875" customWidth="1"/>
    <col min="132" max="132" width="15.875" style="15" customWidth="1"/>
    <col min="133" max="133" width="15.875" customWidth="1"/>
    <col min="134" max="134" width="15.875" style="15" customWidth="1"/>
    <col min="135" max="135" width="15.875" customWidth="1"/>
    <col min="136" max="136" width="15.875" style="15" customWidth="1"/>
    <col min="137" max="137" width="15.875" customWidth="1"/>
    <col min="138" max="138" width="15.875" style="15" customWidth="1"/>
    <col min="139" max="139" width="15.875" customWidth="1"/>
    <col min="140" max="140" width="15.875" style="15" customWidth="1"/>
    <col min="141" max="141" width="15.875" customWidth="1"/>
    <col min="142" max="142" width="15.875" style="15" customWidth="1"/>
    <col min="143" max="143" width="15.875" customWidth="1"/>
    <col min="144" max="144" width="15.875" style="15" customWidth="1"/>
    <col min="145" max="145" width="15.875" customWidth="1"/>
    <col min="146" max="146" width="15.875" style="15" customWidth="1"/>
    <col min="147" max="147" width="15.875" customWidth="1"/>
    <col min="148" max="148" width="15.875" style="15" customWidth="1"/>
    <col min="149" max="149" width="15.875" customWidth="1"/>
    <col min="150" max="150" width="15.875" style="15" customWidth="1"/>
    <col min="151" max="151" width="15.875" customWidth="1"/>
    <col min="152" max="152" width="15.875" style="15" customWidth="1"/>
    <col min="153" max="153" width="15.875" customWidth="1"/>
    <col min="154" max="154" width="15.875" style="15" customWidth="1"/>
    <col min="156" max="156" width="10.875" style="15"/>
    <col min="158" max="158" width="10.875" style="15"/>
    <col min="160" max="160" width="10.875" style="15"/>
    <col min="161" max="161" width="15.875" customWidth="1"/>
    <col min="162" max="162" width="15.875" style="15" customWidth="1"/>
    <col min="163" max="163" width="15.875" customWidth="1"/>
    <col min="164" max="164" width="15.875" style="15" customWidth="1"/>
    <col min="165" max="165" width="15.875" customWidth="1"/>
    <col min="166" max="166" width="15.875" style="15" customWidth="1"/>
    <col min="167" max="167" width="15.875" customWidth="1"/>
    <col min="168" max="168" width="15.875" style="15" customWidth="1"/>
    <col min="169" max="169" width="15.875" customWidth="1"/>
    <col min="170" max="170" width="15.875" style="15" customWidth="1"/>
    <col min="171" max="171" width="15.875" customWidth="1"/>
    <col min="172" max="172" width="15.875" style="15" customWidth="1"/>
    <col min="173" max="173" width="15.875" customWidth="1"/>
    <col min="174" max="174" width="15.875" style="15" customWidth="1"/>
    <col min="175" max="175" width="15.875" customWidth="1"/>
    <col min="176" max="176" width="15.875" style="15" customWidth="1"/>
    <col min="177" max="177" width="16.875" bestFit="1" customWidth="1"/>
    <col min="178" max="178" width="11.875" bestFit="1" customWidth="1"/>
  </cols>
  <sheetData>
    <row r="1" spans="1:176" s="2" customFormat="1" ht="17.100000000000001" customHeight="1">
      <c r="A1" s="22" t="s">
        <v>1</v>
      </c>
      <c r="B1" s="22" t="s">
        <v>1539</v>
      </c>
      <c r="C1" s="22" t="s">
        <v>1555</v>
      </c>
      <c r="D1" s="22" t="s">
        <v>1556</v>
      </c>
      <c r="E1" s="22" t="s">
        <v>0</v>
      </c>
      <c r="F1" s="22" t="s">
        <v>153</v>
      </c>
      <c r="G1" s="58" t="s">
        <v>1799</v>
      </c>
      <c r="H1" s="58"/>
      <c r="I1" s="58" t="s">
        <v>49</v>
      </c>
      <c r="J1" s="58"/>
      <c r="K1" s="58" t="s">
        <v>393</v>
      </c>
      <c r="L1" s="58"/>
      <c r="M1" s="58" t="s">
        <v>352</v>
      </c>
      <c r="N1" s="58"/>
      <c r="O1" s="58" t="s">
        <v>1026</v>
      </c>
      <c r="P1" s="58"/>
      <c r="Q1" s="58" t="s">
        <v>1800</v>
      </c>
      <c r="R1" s="58"/>
      <c r="S1" s="58" t="s">
        <v>37</v>
      </c>
      <c r="T1" s="58"/>
      <c r="U1" s="58" t="s">
        <v>4</v>
      </c>
      <c r="V1" s="58"/>
      <c r="W1" s="58" t="s">
        <v>5</v>
      </c>
      <c r="X1" s="58"/>
      <c r="Y1" s="58" t="s">
        <v>6</v>
      </c>
      <c r="Z1" s="58"/>
      <c r="AA1" s="58" t="s">
        <v>7</v>
      </c>
      <c r="AB1" s="58"/>
      <c r="AC1" s="58" t="s">
        <v>1801</v>
      </c>
      <c r="AD1" s="58"/>
      <c r="AE1" s="58" t="s">
        <v>94</v>
      </c>
      <c r="AF1" s="58"/>
      <c r="AG1" s="58" t="s">
        <v>8</v>
      </c>
      <c r="AH1" s="58"/>
      <c r="AI1" s="58" t="s">
        <v>807</v>
      </c>
      <c r="AJ1" s="58"/>
      <c r="AK1" s="58" t="s">
        <v>38</v>
      </c>
      <c r="AL1" s="58"/>
      <c r="AM1" s="58" t="s">
        <v>780</v>
      </c>
      <c r="AN1" s="58"/>
      <c r="AO1" s="58" t="s">
        <v>779</v>
      </c>
      <c r="AP1" s="58"/>
      <c r="AQ1" s="58" t="s">
        <v>284</v>
      </c>
      <c r="AR1" s="58"/>
      <c r="AS1" s="58" t="s">
        <v>290</v>
      </c>
      <c r="AT1" s="58"/>
      <c r="AU1" s="58" t="s">
        <v>744</v>
      </c>
      <c r="AV1" s="58"/>
      <c r="AW1" s="58" t="s">
        <v>1545</v>
      </c>
      <c r="AX1" s="58"/>
      <c r="AY1" s="58" t="s">
        <v>782</v>
      </c>
      <c r="AZ1" s="58"/>
      <c r="BA1" s="58" t="s">
        <v>783</v>
      </c>
      <c r="BB1" s="58"/>
      <c r="BC1" s="58" t="s">
        <v>784</v>
      </c>
      <c r="BD1" s="58"/>
      <c r="BE1" s="58" t="s">
        <v>1077</v>
      </c>
      <c r="BF1" s="58"/>
      <c r="BG1" s="58" t="s">
        <v>1802</v>
      </c>
      <c r="BH1" s="58"/>
      <c r="BI1" s="58" t="s">
        <v>394</v>
      </c>
      <c r="BJ1" s="58"/>
      <c r="BK1" s="58" t="s">
        <v>1803</v>
      </c>
      <c r="BL1" s="58"/>
      <c r="BM1" s="58" t="s">
        <v>1804</v>
      </c>
      <c r="BN1" s="58"/>
      <c r="BO1" s="58" t="s">
        <v>397</v>
      </c>
      <c r="BP1" s="58"/>
      <c r="BQ1" s="58" t="s">
        <v>398</v>
      </c>
      <c r="BR1" s="58"/>
      <c r="BS1" s="58" t="s">
        <v>399</v>
      </c>
      <c r="BT1" s="58"/>
      <c r="BU1" s="58" t="s">
        <v>402</v>
      </c>
      <c r="BV1" s="58"/>
      <c r="BW1" s="58" t="s">
        <v>403</v>
      </c>
      <c r="BX1" s="58"/>
      <c r="BY1" s="58" t="s">
        <v>401</v>
      </c>
      <c r="BZ1" s="58"/>
      <c r="CA1" s="58" t="s">
        <v>400</v>
      </c>
      <c r="CB1" s="58"/>
      <c r="CC1" s="58" t="s">
        <v>728</v>
      </c>
      <c r="CD1" s="58"/>
      <c r="CE1" s="58" t="s">
        <v>897</v>
      </c>
      <c r="CF1" s="58"/>
      <c r="CG1" s="58" t="s">
        <v>812</v>
      </c>
      <c r="CH1" s="58"/>
      <c r="CI1" s="58" t="s">
        <v>895</v>
      </c>
      <c r="CJ1" s="58"/>
      <c r="CK1" s="58" t="s">
        <v>523</v>
      </c>
      <c r="CL1" s="58"/>
      <c r="CM1" s="58" t="s">
        <v>1560</v>
      </c>
      <c r="CN1" s="58"/>
      <c r="CO1" s="58" t="s">
        <v>382</v>
      </c>
      <c r="CP1" s="58"/>
      <c r="CQ1" s="58" t="s">
        <v>383</v>
      </c>
      <c r="CR1" s="58"/>
      <c r="CS1" s="58" t="s">
        <v>1546</v>
      </c>
      <c r="CT1" s="58"/>
      <c r="CU1" s="58" t="s">
        <v>1547</v>
      </c>
      <c r="CV1" s="58"/>
      <c r="CW1" s="58" t="s">
        <v>1548</v>
      </c>
      <c r="CX1" s="58"/>
      <c r="CY1" s="58" t="s">
        <v>1805</v>
      </c>
      <c r="CZ1" s="58"/>
      <c r="DA1" s="58" t="s">
        <v>1806</v>
      </c>
      <c r="DB1" s="58"/>
      <c r="DC1" s="58" t="s">
        <v>1807</v>
      </c>
      <c r="DD1" s="58"/>
      <c r="DE1" s="58" t="s">
        <v>1808</v>
      </c>
      <c r="DF1" s="58"/>
      <c r="DG1" s="58" t="s">
        <v>1809</v>
      </c>
      <c r="DH1" s="58"/>
      <c r="DI1" s="58" t="s">
        <v>1810</v>
      </c>
      <c r="DJ1" s="58"/>
      <c r="DK1" s="58" t="s">
        <v>1811</v>
      </c>
      <c r="DL1" s="58"/>
      <c r="DM1" s="58" t="s">
        <v>1812</v>
      </c>
      <c r="DN1" s="58"/>
      <c r="DO1" s="58" t="s">
        <v>1813</v>
      </c>
      <c r="DP1" s="58"/>
      <c r="DQ1" s="59" t="s">
        <v>1814</v>
      </c>
      <c r="DR1" s="59"/>
      <c r="DS1" s="59" t="s">
        <v>1815</v>
      </c>
      <c r="DT1" s="59"/>
      <c r="DU1" s="59" t="s">
        <v>698</v>
      </c>
      <c r="DV1" s="59"/>
      <c r="DW1" s="59" t="s">
        <v>713</v>
      </c>
      <c r="DX1" s="59"/>
      <c r="DY1" s="59" t="s">
        <v>714</v>
      </c>
      <c r="DZ1" s="59"/>
      <c r="EA1" s="59" t="s">
        <v>1816</v>
      </c>
      <c r="EB1" s="59"/>
      <c r="EC1" s="59" t="s">
        <v>1817</v>
      </c>
      <c r="ED1" s="59"/>
      <c r="EE1" s="59" t="s">
        <v>1818</v>
      </c>
      <c r="EF1" s="59"/>
      <c r="EG1" s="59" t="s">
        <v>1819</v>
      </c>
      <c r="EH1" s="59"/>
      <c r="EI1" s="59" t="s">
        <v>1820</v>
      </c>
      <c r="EJ1" s="59"/>
      <c r="EK1" s="59" t="s">
        <v>1821</v>
      </c>
      <c r="EL1" s="59"/>
      <c r="EM1" s="59" t="s">
        <v>645</v>
      </c>
      <c r="EN1" s="59"/>
      <c r="EO1" s="59" t="s">
        <v>686</v>
      </c>
      <c r="EP1" s="59"/>
      <c r="EQ1" s="59" t="s">
        <v>646</v>
      </c>
      <c r="ER1" s="59"/>
      <c r="ES1" s="59" t="s">
        <v>647</v>
      </c>
      <c r="ET1" s="59"/>
      <c r="EU1" s="59" t="s">
        <v>648</v>
      </c>
      <c r="EV1" s="59"/>
      <c r="EW1" s="59" t="s">
        <v>649</v>
      </c>
      <c r="EX1" s="59"/>
      <c r="EY1" s="59" t="s">
        <v>715</v>
      </c>
      <c r="EZ1" s="59"/>
      <c r="FA1" s="59" t="s">
        <v>716</v>
      </c>
      <c r="FB1" s="59"/>
      <c r="FC1" s="59" t="s">
        <v>717</v>
      </c>
      <c r="FD1" s="59"/>
      <c r="FE1" s="59" t="s">
        <v>1822</v>
      </c>
      <c r="FF1" s="59"/>
      <c r="FG1" s="59" t="s">
        <v>1823</v>
      </c>
      <c r="FH1" s="59"/>
      <c r="FI1" s="59" t="s">
        <v>1824</v>
      </c>
      <c r="FJ1" s="59"/>
      <c r="FK1" s="59" t="s">
        <v>1825</v>
      </c>
      <c r="FL1" s="59"/>
      <c r="FM1" s="59" t="s">
        <v>1826</v>
      </c>
      <c r="FN1" s="59"/>
      <c r="FO1" s="58" t="s">
        <v>665</v>
      </c>
      <c r="FP1" s="58"/>
      <c r="FQ1" s="58" t="s">
        <v>666</v>
      </c>
      <c r="FR1" s="58"/>
      <c r="FS1" s="58" t="s">
        <v>704</v>
      </c>
      <c r="FT1" s="58"/>
    </row>
    <row r="2" spans="1:176" s="2" customFormat="1" ht="15.95" customHeight="1">
      <c r="G2" s="2" t="s">
        <v>212</v>
      </c>
      <c r="H2" s="10" t="s">
        <v>39</v>
      </c>
      <c r="I2" s="2" t="s">
        <v>212</v>
      </c>
      <c r="J2" s="10" t="s">
        <v>39</v>
      </c>
      <c r="K2" s="2" t="s">
        <v>212</v>
      </c>
      <c r="L2" s="10" t="s">
        <v>39</v>
      </c>
      <c r="M2" s="2" t="s">
        <v>212</v>
      </c>
      <c r="N2" s="10" t="s">
        <v>39</v>
      </c>
      <c r="O2" s="2" t="s">
        <v>212</v>
      </c>
      <c r="P2" s="10" t="s">
        <v>39</v>
      </c>
      <c r="Q2" s="2" t="s">
        <v>212</v>
      </c>
      <c r="R2" s="10" t="s">
        <v>39</v>
      </c>
      <c r="S2" s="2" t="s">
        <v>212</v>
      </c>
      <c r="T2" s="10" t="s">
        <v>39</v>
      </c>
      <c r="U2" s="2" t="s">
        <v>212</v>
      </c>
      <c r="V2" s="10" t="s">
        <v>39</v>
      </c>
      <c r="W2" s="2" t="s">
        <v>212</v>
      </c>
      <c r="X2" s="10" t="s">
        <v>39</v>
      </c>
      <c r="Y2" s="2" t="s">
        <v>212</v>
      </c>
      <c r="Z2" s="10" t="s">
        <v>39</v>
      </c>
      <c r="AA2" s="2" t="s">
        <v>212</v>
      </c>
      <c r="AB2" s="10" t="s">
        <v>39</v>
      </c>
      <c r="AC2" s="2" t="s">
        <v>212</v>
      </c>
      <c r="AD2" s="10" t="s">
        <v>39</v>
      </c>
      <c r="AE2" s="2" t="s">
        <v>212</v>
      </c>
      <c r="AF2" s="10" t="s">
        <v>39</v>
      </c>
      <c r="AG2" s="2" t="s">
        <v>212</v>
      </c>
      <c r="AH2" s="10" t="s">
        <v>39</v>
      </c>
      <c r="AI2" s="2" t="s">
        <v>212</v>
      </c>
      <c r="AJ2" s="10" t="s">
        <v>39</v>
      </c>
      <c r="AK2" s="2" t="s">
        <v>212</v>
      </c>
      <c r="AL2" s="10" t="s">
        <v>39</v>
      </c>
      <c r="AM2" s="2" t="s">
        <v>212</v>
      </c>
      <c r="AN2" s="10" t="s">
        <v>39</v>
      </c>
      <c r="AO2" s="2" t="s">
        <v>212</v>
      </c>
      <c r="AP2" s="10" t="s">
        <v>39</v>
      </c>
      <c r="AQ2" s="2" t="s">
        <v>212</v>
      </c>
      <c r="AR2" s="10" t="s">
        <v>39</v>
      </c>
      <c r="AS2" s="2" t="s">
        <v>212</v>
      </c>
      <c r="AT2" s="10" t="s">
        <v>39</v>
      </c>
      <c r="AU2" s="2" t="s">
        <v>212</v>
      </c>
      <c r="AV2" s="10" t="s">
        <v>39</v>
      </c>
      <c r="AW2" s="2" t="s">
        <v>212</v>
      </c>
      <c r="AX2" s="10" t="s">
        <v>39</v>
      </c>
      <c r="AY2" s="2" t="s">
        <v>212</v>
      </c>
      <c r="AZ2" s="10" t="s">
        <v>39</v>
      </c>
      <c r="BA2" s="2" t="s">
        <v>212</v>
      </c>
      <c r="BB2" s="10" t="s">
        <v>39</v>
      </c>
      <c r="BC2" s="2" t="s">
        <v>212</v>
      </c>
      <c r="BD2" s="10" t="s">
        <v>39</v>
      </c>
      <c r="BE2" s="2" t="s">
        <v>212</v>
      </c>
      <c r="BF2" s="10" t="s">
        <v>39</v>
      </c>
      <c r="BG2" s="2" t="s">
        <v>212</v>
      </c>
      <c r="BH2" s="10" t="s">
        <v>39</v>
      </c>
      <c r="BI2" s="2" t="s">
        <v>212</v>
      </c>
      <c r="BJ2" s="10" t="s">
        <v>39</v>
      </c>
      <c r="BK2" s="2" t="s">
        <v>212</v>
      </c>
      <c r="BL2" s="10" t="s">
        <v>39</v>
      </c>
      <c r="BM2" s="2" t="s">
        <v>212</v>
      </c>
      <c r="BN2" s="10" t="s">
        <v>39</v>
      </c>
      <c r="BO2" s="2" t="s">
        <v>212</v>
      </c>
      <c r="BP2" s="10" t="s">
        <v>39</v>
      </c>
      <c r="BQ2" s="2" t="s">
        <v>212</v>
      </c>
      <c r="BR2" s="10" t="s">
        <v>39</v>
      </c>
      <c r="BS2" s="2" t="s">
        <v>212</v>
      </c>
      <c r="BT2" s="10" t="s">
        <v>39</v>
      </c>
      <c r="BU2" s="2" t="s">
        <v>212</v>
      </c>
      <c r="BV2" s="10" t="s">
        <v>39</v>
      </c>
      <c r="BW2" s="2" t="s">
        <v>212</v>
      </c>
      <c r="BX2" s="10" t="s">
        <v>39</v>
      </c>
      <c r="BY2" s="2" t="s">
        <v>212</v>
      </c>
      <c r="BZ2" s="10" t="s">
        <v>39</v>
      </c>
      <c r="CA2" s="2" t="s">
        <v>212</v>
      </c>
      <c r="CB2" s="10" t="s">
        <v>39</v>
      </c>
      <c r="CC2" s="2" t="s">
        <v>212</v>
      </c>
      <c r="CD2" s="10" t="s">
        <v>39</v>
      </c>
      <c r="CF2" s="10" t="s">
        <v>59</v>
      </c>
      <c r="CH2" s="10" t="s">
        <v>59</v>
      </c>
      <c r="CJ2" s="10" t="s">
        <v>59</v>
      </c>
      <c r="CL2" s="10" t="s">
        <v>59</v>
      </c>
      <c r="CM2" s="2" t="s">
        <v>212</v>
      </c>
      <c r="CN2" s="10" t="s">
        <v>39</v>
      </c>
      <c r="CO2" s="2" t="s">
        <v>212</v>
      </c>
      <c r="CP2" s="10" t="s">
        <v>39</v>
      </c>
      <c r="CQ2" s="2" t="s">
        <v>212</v>
      </c>
      <c r="CR2" s="10" t="s">
        <v>39</v>
      </c>
      <c r="CS2" s="2" t="s">
        <v>212</v>
      </c>
      <c r="CT2" s="10" t="s">
        <v>39</v>
      </c>
      <c r="CU2" s="2" t="s">
        <v>212</v>
      </c>
      <c r="CV2" s="10" t="s">
        <v>39</v>
      </c>
      <c r="CW2" s="2" t="s">
        <v>212</v>
      </c>
      <c r="CX2" s="10" t="s">
        <v>39</v>
      </c>
      <c r="CY2" s="2" t="s">
        <v>212</v>
      </c>
      <c r="CZ2" s="10" t="s">
        <v>39</v>
      </c>
      <c r="DA2" s="2" t="s">
        <v>212</v>
      </c>
      <c r="DB2" s="10" t="s">
        <v>39</v>
      </c>
      <c r="DC2" s="2" t="s">
        <v>212</v>
      </c>
      <c r="DD2" s="10" t="s">
        <v>39</v>
      </c>
      <c r="DE2" s="2" t="s">
        <v>212</v>
      </c>
      <c r="DF2" s="10" t="s">
        <v>39</v>
      </c>
      <c r="DG2" s="2" t="s">
        <v>212</v>
      </c>
      <c r="DH2" s="10" t="s">
        <v>39</v>
      </c>
      <c r="DI2" s="2" t="s">
        <v>212</v>
      </c>
      <c r="DJ2" s="10" t="s">
        <v>39</v>
      </c>
      <c r="DK2" s="2" t="s">
        <v>212</v>
      </c>
      <c r="DL2" s="10" t="s">
        <v>39</v>
      </c>
      <c r="DM2" s="2" t="s">
        <v>212</v>
      </c>
      <c r="DN2" s="10" t="s">
        <v>39</v>
      </c>
      <c r="DO2" s="2" t="s">
        <v>212</v>
      </c>
      <c r="DP2" s="10" t="s">
        <v>39</v>
      </c>
      <c r="DQ2" s="2" t="s">
        <v>212</v>
      </c>
      <c r="DR2" s="10" t="s">
        <v>39</v>
      </c>
      <c r="DT2" s="10" t="s">
        <v>59</v>
      </c>
      <c r="DV2" s="10" t="s">
        <v>59</v>
      </c>
      <c r="DW2" s="2" t="s">
        <v>212</v>
      </c>
      <c r="DX2" s="10" t="s">
        <v>39</v>
      </c>
      <c r="DY2" s="2" t="s">
        <v>212</v>
      </c>
      <c r="DZ2" s="10" t="s">
        <v>39</v>
      </c>
      <c r="EB2" s="10" t="s">
        <v>59</v>
      </c>
      <c r="ED2" s="10" t="s">
        <v>59</v>
      </c>
      <c r="EF2" s="10" t="s">
        <v>59</v>
      </c>
      <c r="EH2" s="10" t="s">
        <v>59</v>
      </c>
      <c r="EJ2" s="10" t="s">
        <v>59</v>
      </c>
      <c r="EL2" s="10" t="s">
        <v>59</v>
      </c>
      <c r="EN2" s="10" t="s">
        <v>59</v>
      </c>
      <c r="EP2" s="10" t="s">
        <v>59</v>
      </c>
      <c r="ER2" s="10" t="s">
        <v>59</v>
      </c>
      <c r="ET2" s="10" t="s">
        <v>59</v>
      </c>
      <c r="EV2" s="10" t="s">
        <v>59</v>
      </c>
      <c r="EX2" s="10" t="s">
        <v>59</v>
      </c>
      <c r="EY2" s="2" t="s">
        <v>212</v>
      </c>
      <c r="EZ2" s="10" t="s">
        <v>39</v>
      </c>
      <c r="FA2" s="2" t="s">
        <v>212</v>
      </c>
      <c r="FB2" s="10" t="s">
        <v>39</v>
      </c>
      <c r="FC2" s="2" t="s">
        <v>212</v>
      </c>
      <c r="FD2" s="10" t="s">
        <v>39</v>
      </c>
      <c r="FE2" s="2" t="s">
        <v>212</v>
      </c>
      <c r="FF2" s="10" t="s">
        <v>39</v>
      </c>
      <c r="FG2" s="2" t="s">
        <v>212</v>
      </c>
      <c r="FH2" s="10" t="s">
        <v>39</v>
      </c>
      <c r="FI2" s="2" t="s">
        <v>212</v>
      </c>
      <c r="FJ2" s="10" t="s">
        <v>39</v>
      </c>
      <c r="FK2" s="2" t="s">
        <v>212</v>
      </c>
      <c r="FL2" s="10" t="s">
        <v>39</v>
      </c>
      <c r="FM2" s="2" t="s">
        <v>212</v>
      </c>
      <c r="FN2" s="10" t="s">
        <v>39</v>
      </c>
      <c r="FO2" s="2" t="s">
        <v>212</v>
      </c>
      <c r="FP2" s="10" t="s">
        <v>39</v>
      </c>
      <c r="FQ2" s="2" t="s">
        <v>212</v>
      </c>
      <c r="FR2" s="10" t="s">
        <v>39</v>
      </c>
      <c r="FS2" s="2" t="s">
        <v>212</v>
      </c>
      <c r="FT2" s="10" t="s">
        <v>39</v>
      </c>
    </row>
    <row r="3" spans="1:176" ht="15.75">
      <c r="A3" t="s">
        <v>174</v>
      </c>
      <c r="B3">
        <v>1</v>
      </c>
      <c r="D3">
        <v>1002</v>
      </c>
      <c r="E3" s="3" t="s">
        <v>175</v>
      </c>
      <c r="F3" s="3"/>
      <c r="G3" s="9">
        <f>SUM(O3,Q3,S3,U3,W3,Y3,AA3,AE3,AG3,AI3,AM3,AO3,AQ3,AS3,AU3,AW3,AY3,BA3,BC3,BE3,BG3)</f>
        <v>0.501</v>
      </c>
      <c r="H3" s="12" t="s">
        <v>59</v>
      </c>
      <c r="I3" s="3" t="s">
        <v>47</v>
      </c>
      <c r="J3" s="12" t="s">
        <v>59</v>
      </c>
      <c r="K3" s="3" t="s">
        <v>47</v>
      </c>
      <c r="L3" s="12" t="s">
        <v>59</v>
      </c>
      <c r="M3" s="3" t="s">
        <v>47</v>
      </c>
      <c r="N3" s="12" t="s">
        <v>59</v>
      </c>
      <c r="O3" s="3" t="s">
        <v>47</v>
      </c>
      <c r="P3" s="12" t="s">
        <v>59</v>
      </c>
      <c r="Q3" s="3">
        <v>0.113</v>
      </c>
      <c r="R3" s="12">
        <v>2.7000000000000003E-2</v>
      </c>
      <c r="S3" s="3">
        <v>8.199999999999999E-2</v>
      </c>
      <c r="T3" s="12">
        <v>1.6E-2</v>
      </c>
      <c r="U3" s="3">
        <v>0.122</v>
      </c>
      <c r="V3" s="12">
        <v>2.5000000000000001E-2</v>
      </c>
      <c r="W3" s="3">
        <v>8.3000000000000004E-2</v>
      </c>
      <c r="X3" s="12">
        <v>2.7999999999999997E-2</v>
      </c>
      <c r="Y3" s="3">
        <v>3.9E-2</v>
      </c>
      <c r="Z3" s="12">
        <v>0.01</v>
      </c>
      <c r="AA3" s="3">
        <v>6.0999999999999999E-2</v>
      </c>
      <c r="AB3" s="12">
        <v>1.7000000000000001E-2</v>
      </c>
      <c r="AC3" s="9" t="s">
        <v>47</v>
      </c>
      <c r="AD3" s="11" t="s">
        <v>59</v>
      </c>
      <c r="AE3" t="s">
        <v>47</v>
      </c>
      <c r="AF3" s="15" t="s">
        <v>59</v>
      </c>
      <c r="AG3" s="3">
        <v>1E-3</v>
      </c>
      <c r="AH3" s="12">
        <v>1E-3</v>
      </c>
      <c r="AI3" s="3" t="s">
        <v>47</v>
      </c>
      <c r="AJ3" s="12" t="s">
        <v>59</v>
      </c>
      <c r="AK3" s="3" t="s">
        <v>47</v>
      </c>
      <c r="AL3" s="15" t="s">
        <v>59</v>
      </c>
      <c r="AM3" s="3" t="s">
        <v>47</v>
      </c>
      <c r="AN3" s="12" t="s">
        <v>59</v>
      </c>
      <c r="AO3" t="s">
        <v>47</v>
      </c>
      <c r="AP3" s="15" t="s">
        <v>59</v>
      </c>
      <c r="AQ3" s="9" t="s">
        <v>47</v>
      </c>
      <c r="AR3" s="15" t="s">
        <v>59</v>
      </c>
      <c r="AS3" s="9" t="s">
        <v>47</v>
      </c>
      <c r="AT3" s="15" t="s">
        <v>59</v>
      </c>
      <c r="AU3" s="9" t="s">
        <v>47</v>
      </c>
      <c r="AV3" s="15" t="s">
        <v>59</v>
      </c>
      <c r="AW3" s="9" t="s">
        <v>47</v>
      </c>
      <c r="AX3" s="15" t="s">
        <v>59</v>
      </c>
      <c r="AY3" s="9" t="s">
        <v>47</v>
      </c>
      <c r="AZ3" s="15" t="s">
        <v>59</v>
      </c>
      <c r="BA3" s="9" t="s">
        <v>47</v>
      </c>
      <c r="BB3" s="15" t="s">
        <v>59</v>
      </c>
      <c r="BC3" s="9" t="s">
        <v>47</v>
      </c>
      <c r="BD3" s="15" t="s">
        <v>59</v>
      </c>
      <c r="BE3" s="9" t="s">
        <v>47</v>
      </c>
      <c r="BF3" s="15" t="s">
        <v>59</v>
      </c>
      <c r="BH3" s="15" t="s">
        <v>59</v>
      </c>
      <c r="BJ3" s="15" t="s">
        <v>59</v>
      </c>
      <c r="BL3" s="15" t="s">
        <v>59</v>
      </c>
      <c r="BN3" s="15" t="s">
        <v>59</v>
      </c>
      <c r="BO3" t="s">
        <v>47</v>
      </c>
      <c r="BP3" s="15" t="s">
        <v>59</v>
      </c>
      <c r="BQ3" t="s">
        <v>47</v>
      </c>
      <c r="BR3" s="15" t="s">
        <v>59</v>
      </c>
      <c r="BS3" t="s">
        <v>47</v>
      </c>
      <c r="BT3" s="15" t="s">
        <v>59</v>
      </c>
      <c r="BU3" t="s">
        <v>47</v>
      </c>
      <c r="BV3" s="15" t="s">
        <v>59</v>
      </c>
      <c r="BX3" s="15" t="s">
        <v>59</v>
      </c>
      <c r="BY3" t="s">
        <v>47</v>
      </c>
      <c r="BZ3" s="15" t="s">
        <v>59</v>
      </c>
      <c r="CA3" t="s">
        <v>47</v>
      </c>
      <c r="CB3" s="15" t="s">
        <v>59</v>
      </c>
      <c r="CC3" t="s">
        <v>47</v>
      </c>
      <c r="CD3" s="15" t="s">
        <v>59</v>
      </c>
      <c r="CF3" s="15" t="s">
        <v>59</v>
      </c>
      <c r="CH3" s="15" t="s">
        <v>59</v>
      </c>
      <c r="CJ3" s="15" t="s">
        <v>59</v>
      </c>
      <c r="CL3" s="15" t="s">
        <v>59</v>
      </c>
      <c r="CN3" s="15" t="s">
        <v>59</v>
      </c>
      <c r="CP3" s="15" t="s">
        <v>59</v>
      </c>
      <c r="CR3" s="15" t="s">
        <v>59</v>
      </c>
      <c r="CT3" s="15" t="s">
        <v>59</v>
      </c>
      <c r="CV3" s="15" t="s">
        <v>59</v>
      </c>
      <c r="CX3" s="15" t="s">
        <v>59</v>
      </c>
      <c r="CZ3" s="15" t="s">
        <v>59</v>
      </c>
      <c r="DA3" t="s">
        <v>47</v>
      </c>
      <c r="DB3" s="15" t="s">
        <v>59</v>
      </c>
      <c r="DD3" s="15" t="s">
        <v>59</v>
      </c>
      <c r="DF3" s="15" t="s">
        <v>59</v>
      </c>
      <c r="DH3" s="15" t="s">
        <v>59</v>
      </c>
      <c r="DI3" t="s">
        <v>47</v>
      </c>
      <c r="DJ3" s="15" t="s">
        <v>59</v>
      </c>
      <c r="DK3" t="s">
        <v>47</v>
      </c>
      <c r="DL3" s="15" t="s">
        <v>59</v>
      </c>
      <c r="DM3" t="s">
        <v>47</v>
      </c>
      <c r="DN3" s="15" t="s">
        <v>59</v>
      </c>
      <c r="DP3" s="15" t="s">
        <v>59</v>
      </c>
      <c r="DQ3" t="s">
        <v>47</v>
      </c>
      <c r="DR3" s="15" t="s">
        <v>59</v>
      </c>
      <c r="DT3" s="15" t="s">
        <v>59</v>
      </c>
      <c r="DV3" s="15" t="s">
        <v>59</v>
      </c>
      <c r="DW3" t="s">
        <v>47</v>
      </c>
      <c r="DX3" s="15" t="s">
        <v>59</v>
      </c>
      <c r="DY3" t="s">
        <v>47</v>
      </c>
      <c r="DZ3" s="15" t="s">
        <v>59</v>
      </c>
      <c r="EB3" s="15" t="s">
        <v>59</v>
      </c>
      <c r="ED3" s="15" t="s">
        <v>59</v>
      </c>
      <c r="EF3" s="15" t="s">
        <v>59</v>
      </c>
      <c r="EH3" s="15" t="s">
        <v>59</v>
      </c>
      <c r="EJ3" s="15" t="s">
        <v>59</v>
      </c>
      <c r="EL3" s="15" t="s">
        <v>59</v>
      </c>
      <c r="EN3" s="15" t="s">
        <v>59</v>
      </c>
      <c r="EP3" s="15" t="s">
        <v>59</v>
      </c>
      <c r="ER3" s="15" t="s">
        <v>59</v>
      </c>
      <c r="ET3" s="15" t="s">
        <v>59</v>
      </c>
      <c r="EV3" s="15" t="s">
        <v>59</v>
      </c>
      <c r="EX3" s="15" t="s">
        <v>59</v>
      </c>
      <c r="EY3" t="s">
        <v>47</v>
      </c>
      <c r="EZ3" s="15" t="s">
        <v>59</v>
      </c>
      <c r="FB3" s="15" t="s">
        <v>59</v>
      </c>
      <c r="FC3" t="s">
        <v>47</v>
      </c>
      <c r="FD3" s="15" t="s">
        <v>59</v>
      </c>
      <c r="FF3" s="15" t="s">
        <v>59</v>
      </c>
      <c r="FG3" t="s">
        <v>47</v>
      </c>
      <c r="FH3" s="15" t="s">
        <v>59</v>
      </c>
      <c r="FJ3" s="15" t="s">
        <v>59</v>
      </c>
      <c r="FL3" s="15" t="s">
        <v>59</v>
      </c>
      <c r="FM3" t="s">
        <v>47</v>
      </c>
      <c r="FN3" s="15" t="s">
        <v>59</v>
      </c>
      <c r="FO3" t="s">
        <v>47</v>
      </c>
      <c r="FP3" s="15" t="s">
        <v>59</v>
      </c>
      <c r="FQ3" t="s">
        <v>47</v>
      </c>
      <c r="FR3" s="15" t="s">
        <v>59</v>
      </c>
      <c r="FT3" s="15" t="s">
        <v>59</v>
      </c>
    </row>
    <row r="4" spans="1:176" ht="15.75">
      <c r="A4" t="s">
        <v>185</v>
      </c>
      <c r="B4">
        <v>1</v>
      </c>
      <c r="D4">
        <v>1002</v>
      </c>
      <c r="E4" s="3" t="s">
        <v>175</v>
      </c>
      <c r="F4" s="3"/>
      <c r="G4" s="9">
        <f t="shared" ref="G4:G20" si="0">SUM(O4,Q4,S4,U4,W4,Y4,AA4,AE4,AG4,AI4,AM4,AO4,AQ4,AS4,AU4,AW4,AY4,BA4,BC4,BE4,BG4)</f>
        <v>0.65200000000000002</v>
      </c>
      <c r="H4" s="12" t="s">
        <v>59</v>
      </c>
      <c r="I4" s="3" t="s">
        <v>47</v>
      </c>
      <c r="J4" s="12" t="s">
        <v>59</v>
      </c>
      <c r="K4" s="3" t="s">
        <v>47</v>
      </c>
      <c r="L4" s="12" t="s">
        <v>59</v>
      </c>
      <c r="M4" s="3" t="s">
        <v>47</v>
      </c>
      <c r="N4" s="12" t="s">
        <v>59</v>
      </c>
      <c r="O4" s="3" t="s">
        <v>47</v>
      </c>
      <c r="P4" s="12" t="s">
        <v>59</v>
      </c>
      <c r="Q4" s="3">
        <v>0.126</v>
      </c>
      <c r="R4" s="12">
        <v>2.2000000000000002E-2</v>
      </c>
      <c r="S4" s="3">
        <v>0.124</v>
      </c>
      <c r="T4" s="12">
        <v>2.5000000000000001E-2</v>
      </c>
      <c r="U4" s="3">
        <v>0.14800000000000002</v>
      </c>
      <c r="V4" s="12">
        <v>0.02</v>
      </c>
      <c r="W4" s="3">
        <v>0.126</v>
      </c>
      <c r="X4" s="12">
        <v>8.0000000000000002E-3</v>
      </c>
      <c r="Y4" s="3">
        <v>5.4000000000000006E-2</v>
      </c>
      <c r="Z4" s="12">
        <v>1.3000000000000001E-2</v>
      </c>
      <c r="AA4" s="3">
        <v>7.2999999999999995E-2</v>
      </c>
      <c r="AB4" s="12">
        <v>1.3000000000000001E-2</v>
      </c>
      <c r="AC4" s="9" t="s">
        <v>47</v>
      </c>
      <c r="AD4" s="11" t="s">
        <v>59</v>
      </c>
      <c r="AE4" t="s">
        <v>47</v>
      </c>
      <c r="AF4" s="15" t="s">
        <v>59</v>
      </c>
      <c r="AG4" s="3">
        <v>1E-3</v>
      </c>
      <c r="AH4" s="12">
        <v>1E-3</v>
      </c>
      <c r="AI4" s="3" t="s">
        <v>47</v>
      </c>
      <c r="AJ4" s="12" t="s">
        <v>59</v>
      </c>
      <c r="AK4" s="3" t="s">
        <v>47</v>
      </c>
      <c r="AL4" s="15" t="s">
        <v>59</v>
      </c>
      <c r="AM4" s="3" t="s">
        <v>47</v>
      </c>
      <c r="AN4" s="12" t="s">
        <v>59</v>
      </c>
      <c r="AO4" t="s">
        <v>47</v>
      </c>
      <c r="AP4" s="15" t="s">
        <v>59</v>
      </c>
      <c r="AQ4" s="9" t="s">
        <v>47</v>
      </c>
      <c r="AR4" s="15" t="s">
        <v>59</v>
      </c>
      <c r="AS4" s="9" t="s">
        <v>47</v>
      </c>
      <c r="AT4" s="15" t="s">
        <v>59</v>
      </c>
      <c r="AU4" s="9" t="s">
        <v>47</v>
      </c>
      <c r="AV4" s="15" t="s">
        <v>59</v>
      </c>
      <c r="AW4" s="9" t="s">
        <v>47</v>
      </c>
      <c r="AX4" s="15" t="s">
        <v>59</v>
      </c>
      <c r="AY4" s="9" t="s">
        <v>47</v>
      </c>
      <c r="AZ4" s="15" t="s">
        <v>59</v>
      </c>
      <c r="BA4" s="9" t="s">
        <v>47</v>
      </c>
      <c r="BB4" s="15" t="s">
        <v>59</v>
      </c>
      <c r="BC4" s="9" t="s">
        <v>47</v>
      </c>
      <c r="BD4" s="15" t="s">
        <v>59</v>
      </c>
      <c r="BE4" s="9" t="s">
        <v>47</v>
      </c>
      <c r="BF4" s="15" t="s">
        <v>59</v>
      </c>
      <c r="BH4" s="15" t="s">
        <v>59</v>
      </c>
      <c r="BJ4" s="15" t="s">
        <v>59</v>
      </c>
      <c r="BL4" s="15" t="s">
        <v>59</v>
      </c>
      <c r="BN4" s="15" t="s">
        <v>59</v>
      </c>
      <c r="BO4" t="s">
        <v>47</v>
      </c>
      <c r="BP4" s="15" t="s">
        <v>59</v>
      </c>
      <c r="BQ4" t="s">
        <v>47</v>
      </c>
      <c r="BR4" s="15" t="s">
        <v>59</v>
      </c>
      <c r="BS4" t="s">
        <v>47</v>
      </c>
      <c r="BT4" s="15" t="s">
        <v>59</v>
      </c>
      <c r="BU4" t="s">
        <v>47</v>
      </c>
      <c r="BV4" s="15" t="s">
        <v>59</v>
      </c>
      <c r="BX4" s="15" t="s">
        <v>59</v>
      </c>
      <c r="BY4" t="s">
        <v>47</v>
      </c>
      <c r="BZ4" s="15" t="s">
        <v>59</v>
      </c>
      <c r="CA4" t="s">
        <v>47</v>
      </c>
      <c r="CB4" s="15" t="s">
        <v>59</v>
      </c>
      <c r="CC4" t="s">
        <v>47</v>
      </c>
      <c r="CD4" s="15" t="s">
        <v>59</v>
      </c>
      <c r="CF4" s="15" t="s">
        <v>59</v>
      </c>
      <c r="CH4" s="15" t="s">
        <v>59</v>
      </c>
      <c r="CJ4" s="15" t="s">
        <v>59</v>
      </c>
      <c r="CL4" s="15" t="s">
        <v>59</v>
      </c>
      <c r="CN4" s="15" t="s">
        <v>59</v>
      </c>
      <c r="CP4" s="15" t="s">
        <v>59</v>
      </c>
      <c r="CR4" s="15" t="s">
        <v>59</v>
      </c>
      <c r="CT4" s="15" t="s">
        <v>59</v>
      </c>
      <c r="CV4" s="15" t="s">
        <v>59</v>
      </c>
      <c r="CX4" s="15" t="s">
        <v>59</v>
      </c>
      <c r="CZ4" s="15" t="s">
        <v>59</v>
      </c>
      <c r="DA4" t="s">
        <v>47</v>
      </c>
      <c r="DB4" s="15" t="s">
        <v>59</v>
      </c>
      <c r="DD4" s="15" t="s">
        <v>59</v>
      </c>
      <c r="DF4" s="15" t="s">
        <v>59</v>
      </c>
      <c r="DH4" s="15" t="s">
        <v>59</v>
      </c>
      <c r="DI4" t="s">
        <v>47</v>
      </c>
      <c r="DJ4" s="15" t="s">
        <v>59</v>
      </c>
      <c r="DK4" t="s">
        <v>47</v>
      </c>
      <c r="DL4" s="15" t="s">
        <v>59</v>
      </c>
      <c r="DM4" t="s">
        <v>47</v>
      </c>
      <c r="DN4" s="15" t="s">
        <v>59</v>
      </c>
      <c r="DP4" s="15" t="s">
        <v>59</v>
      </c>
      <c r="DQ4" t="s">
        <v>47</v>
      </c>
      <c r="DR4" s="15" t="s">
        <v>59</v>
      </c>
      <c r="DT4" s="15" t="s">
        <v>59</v>
      </c>
      <c r="DV4" s="15" t="s">
        <v>59</v>
      </c>
      <c r="DW4" t="s">
        <v>47</v>
      </c>
      <c r="DX4" s="15" t="s">
        <v>59</v>
      </c>
      <c r="DY4" t="s">
        <v>47</v>
      </c>
      <c r="DZ4" s="15" t="s">
        <v>59</v>
      </c>
      <c r="EB4" s="15" t="s">
        <v>59</v>
      </c>
      <c r="ED4" s="15" t="s">
        <v>59</v>
      </c>
      <c r="EF4" s="15" t="s">
        <v>59</v>
      </c>
      <c r="EH4" s="15" t="s">
        <v>59</v>
      </c>
      <c r="EJ4" s="15" t="s">
        <v>59</v>
      </c>
      <c r="EL4" s="15" t="s">
        <v>59</v>
      </c>
      <c r="EN4" s="15" t="s">
        <v>59</v>
      </c>
      <c r="EP4" s="15" t="s">
        <v>59</v>
      </c>
      <c r="ER4" s="15" t="s">
        <v>59</v>
      </c>
      <c r="ET4" s="15" t="s">
        <v>59</v>
      </c>
      <c r="EV4" s="15" t="s">
        <v>59</v>
      </c>
      <c r="EX4" s="15" t="s">
        <v>59</v>
      </c>
      <c r="EY4" t="s">
        <v>47</v>
      </c>
      <c r="EZ4" s="15" t="s">
        <v>59</v>
      </c>
      <c r="FB4" s="15" t="s">
        <v>59</v>
      </c>
      <c r="FC4" t="s">
        <v>47</v>
      </c>
      <c r="FD4" s="15" t="s">
        <v>59</v>
      </c>
      <c r="FF4" s="15" t="s">
        <v>59</v>
      </c>
      <c r="FG4" t="s">
        <v>47</v>
      </c>
      <c r="FH4" s="15" t="s">
        <v>59</v>
      </c>
      <c r="FJ4" s="15" t="s">
        <v>59</v>
      </c>
      <c r="FL4" s="15" t="s">
        <v>59</v>
      </c>
      <c r="FM4" t="s">
        <v>47</v>
      </c>
      <c r="FN4" s="15" t="s">
        <v>59</v>
      </c>
      <c r="FO4" t="s">
        <v>47</v>
      </c>
      <c r="FP4" s="15" t="s">
        <v>59</v>
      </c>
      <c r="FQ4" t="s">
        <v>47</v>
      </c>
      <c r="FR4" s="15" t="s">
        <v>59</v>
      </c>
      <c r="FT4" s="15" t="s">
        <v>59</v>
      </c>
    </row>
    <row r="5" spans="1:176" ht="15.75">
      <c r="A5" t="s">
        <v>176</v>
      </c>
      <c r="B5">
        <v>1</v>
      </c>
      <c r="D5">
        <v>1002</v>
      </c>
      <c r="E5" s="3" t="s">
        <v>175</v>
      </c>
      <c r="F5" s="3"/>
      <c r="G5" s="9">
        <f t="shared" si="0"/>
        <v>0.79200000000000004</v>
      </c>
      <c r="H5" s="12" t="s">
        <v>59</v>
      </c>
      <c r="I5" s="3" t="s">
        <v>47</v>
      </c>
      <c r="J5" s="12" t="s">
        <v>59</v>
      </c>
      <c r="K5" s="3" t="s">
        <v>47</v>
      </c>
      <c r="L5" s="12" t="s">
        <v>59</v>
      </c>
      <c r="M5" s="3" t="s">
        <v>47</v>
      </c>
      <c r="N5" s="12" t="s">
        <v>59</v>
      </c>
      <c r="O5" s="3" t="s">
        <v>47</v>
      </c>
      <c r="P5" s="12" t="s">
        <v>59</v>
      </c>
      <c r="Q5" s="3">
        <v>0.14300000000000002</v>
      </c>
      <c r="R5" s="12">
        <v>5.0000000000000001E-3</v>
      </c>
      <c r="S5" s="3">
        <v>0.158</v>
      </c>
      <c r="T5" s="12">
        <v>0.02</v>
      </c>
      <c r="U5" s="3">
        <v>0.19</v>
      </c>
      <c r="V5" s="12">
        <v>6.0000000000000001E-3</v>
      </c>
      <c r="W5" s="3">
        <v>0.16300000000000001</v>
      </c>
      <c r="X5" s="12">
        <v>8.0000000000000002E-3</v>
      </c>
      <c r="Y5" s="3">
        <v>5.9000000000000004E-2</v>
      </c>
      <c r="Z5" s="12">
        <v>9.0000000000000011E-3</v>
      </c>
      <c r="AA5" s="3">
        <v>7.8E-2</v>
      </c>
      <c r="AB5" s="12">
        <v>9.0000000000000011E-3</v>
      </c>
      <c r="AC5" s="9" t="s">
        <v>47</v>
      </c>
      <c r="AD5" s="11" t="s">
        <v>59</v>
      </c>
      <c r="AE5" t="s">
        <v>47</v>
      </c>
      <c r="AF5" s="15" t="s">
        <v>59</v>
      </c>
      <c r="AG5" s="3">
        <v>1E-3</v>
      </c>
      <c r="AH5" s="12">
        <v>1E-3</v>
      </c>
      <c r="AI5" s="3" t="s">
        <v>47</v>
      </c>
      <c r="AJ5" s="12" t="s">
        <v>59</v>
      </c>
      <c r="AK5" s="3" t="s">
        <v>47</v>
      </c>
      <c r="AL5" s="15" t="s">
        <v>59</v>
      </c>
      <c r="AM5" s="3" t="s">
        <v>47</v>
      </c>
      <c r="AN5" s="12" t="s">
        <v>59</v>
      </c>
      <c r="AO5" t="s">
        <v>47</v>
      </c>
      <c r="AP5" s="15" t="s">
        <v>59</v>
      </c>
      <c r="AQ5" s="9" t="s">
        <v>47</v>
      </c>
      <c r="AR5" s="15" t="s">
        <v>59</v>
      </c>
      <c r="AS5" s="9" t="s">
        <v>47</v>
      </c>
      <c r="AT5" s="15" t="s">
        <v>59</v>
      </c>
      <c r="AU5" s="9" t="s">
        <v>47</v>
      </c>
      <c r="AV5" s="15" t="s">
        <v>59</v>
      </c>
      <c r="AW5" s="9" t="s">
        <v>47</v>
      </c>
      <c r="AX5" s="15" t="s">
        <v>59</v>
      </c>
      <c r="AY5" s="9" t="s">
        <v>47</v>
      </c>
      <c r="AZ5" s="15" t="s">
        <v>59</v>
      </c>
      <c r="BA5" s="9" t="s">
        <v>47</v>
      </c>
      <c r="BB5" s="15" t="s">
        <v>59</v>
      </c>
      <c r="BC5" s="9" t="s">
        <v>47</v>
      </c>
      <c r="BD5" s="15" t="s">
        <v>59</v>
      </c>
      <c r="BE5" s="9" t="s">
        <v>47</v>
      </c>
      <c r="BF5" s="15" t="s">
        <v>59</v>
      </c>
      <c r="BH5" s="15" t="s">
        <v>59</v>
      </c>
      <c r="BJ5" s="15" t="s">
        <v>59</v>
      </c>
      <c r="BL5" s="15" t="s">
        <v>59</v>
      </c>
      <c r="BN5" s="15" t="s">
        <v>59</v>
      </c>
      <c r="BO5" t="s">
        <v>47</v>
      </c>
      <c r="BP5" s="15" t="s">
        <v>59</v>
      </c>
      <c r="BQ5" t="s">
        <v>47</v>
      </c>
      <c r="BR5" s="15" t="s">
        <v>59</v>
      </c>
      <c r="BS5" t="s">
        <v>47</v>
      </c>
      <c r="BT5" s="15" t="s">
        <v>59</v>
      </c>
      <c r="BU5" t="s">
        <v>47</v>
      </c>
      <c r="BV5" s="15" t="s">
        <v>59</v>
      </c>
      <c r="BX5" s="15" t="s">
        <v>59</v>
      </c>
      <c r="BY5" t="s">
        <v>47</v>
      </c>
      <c r="BZ5" s="15" t="s">
        <v>59</v>
      </c>
      <c r="CA5" t="s">
        <v>47</v>
      </c>
      <c r="CB5" s="15" t="s">
        <v>59</v>
      </c>
      <c r="CC5" t="s">
        <v>47</v>
      </c>
      <c r="CD5" s="15" t="s">
        <v>59</v>
      </c>
      <c r="CF5" s="15" t="s">
        <v>59</v>
      </c>
      <c r="CH5" s="15" t="s">
        <v>59</v>
      </c>
      <c r="CJ5" s="15" t="s">
        <v>59</v>
      </c>
      <c r="CL5" s="15" t="s">
        <v>59</v>
      </c>
      <c r="CN5" s="15" t="s">
        <v>59</v>
      </c>
      <c r="CP5" s="15" t="s">
        <v>59</v>
      </c>
      <c r="CR5" s="15" t="s">
        <v>59</v>
      </c>
      <c r="CT5" s="15" t="s">
        <v>59</v>
      </c>
      <c r="CV5" s="15" t="s">
        <v>59</v>
      </c>
      <c r="CX5" s="15" t="s">
        <v>59</v>
      </c>
      <c r="CZ5" s="15" t="s">
        <v>59</v>
      </c>
      <c r="DA5" t="s">
        <v>47</v>
      </c>
      <c r="DB5" s="15" t="s">
        <v>59</v>
      </c>
      <c r="DD5" s="15" t="s">
        <v>59</v>
      </c>
      <c r="DF5" s="15" t="s">
        <v>59</v>
      </c>
      <c r="DH5" s="15" t="s">
        <v>59</v>
      </c>
      <c r="DI5" t="s">
        <v>47</v>
      </c>
      <c r="DJ5" s="15" t="s">
        <v>59</v>
      </c>
      <c r="DK5" t="s">
        <v>47</v>
      </c>
      <c r="DL5" s="15" t="s">
        <v>59</v>
      </c>
      <c r="DM5" t="s">
        <v>47</v>
      </c>
      <c r="DN5" s="15" t="s">
        <v>59</v>
      </c>
      <c r="DP5" s="15" t="s">
        <v>59</v>
      </c>
      <c r="DQ5" t="s">
        <v>47</v>
      </c>
      <c r="DR5" s="15" t="s">
        <v>59</v>
      </c>
      <c r="DT5" s="15" t="s">
        <v>59</v>
      </c>
      <c r="DV5" s="15" t="s">
        <v>59</v>
      </c>
      <c r="DW5" t="s">
        <v>47</v>
      </c>
      <c r="DX5" s="15" t="s">
        <v>59</v>
      </c>
      <c r="DY5" t="s">
        <v>47</v>
      </c>
      <c r="DZ5" s="15" t="s">
        <v>59</v>
      </c>
      <c r="EB5" s="15" t="s">
        <v>59</v>
      </c>
      <c r="ED5" s="15" t="s">
        <v>59</v>
      </c>
      <c r="EF5" s="15" t="s">
        <v>59</v>
      </c>
      <c r="EH5" s="15" t="s">
        <v>59</v>
      </c>
      <c r="EJ5" s="15" t="s">
        <v>59</v>
      </c>
      <c r="EL5" s="15" t="s">
        <v>59</v>
      </c>
      <c r="EN5" s="15" t="s">
        <v>59</v>
      </c>
      <c r="EP5" s="15" t="s">
        <v>59</v>
      </c>
      <c r="ER5" s="15" t="s">
        <v>59</v>
      </c>
      <c r="ET5" s="15" t="s">
        <v>59</v>
      </c>
      <c r="EV5" s="15" t="s">
        <v>59</v>
      </c>
      <c r="EX5" s="15" t="s">
        <v>59</v>
      </c>
      <c r="EY5" t="s">
        <v>47</v>
      </c>
      <c r="EZ5" s="15" t="s">
        <v>59</v>
      </c>
      <c r="FB5" s="15" t="s">
        <v>59</v>
      </c>
      <c r="FC5" t="s">
        <v>47</v>
      </c>
      <c r="FD5" s="15" t="s">
        <v>59</v>
      </c>
      <c r="FF5" s="15" t="s">
        <v>59</v>
      </c>
      <c r="FG5" t="s">
        <v>47</v>
      </c>
      <c r="FH5" s="15" t="s">
        <v>59</v>
      </c>
      <c r="FJ5" s="15" t="s">
        <v>59</v>
      </c>
      <c r="FL5" s="15" t="s">
        <v>59</v>
      </c>
      <c r="FM5" t="s">
        <v>47</v>
      </c>
      <c r="FN5" s="15" t="s">
        <v>59</v>
      </c>
      <c r="FO5" t="s">
        <v>47</v>
      </c>
      <c r="FP5" s="15" t="s">
        <v>59</v>
      </c>
      <c r="FQ5" t="s">
        <v>47</v>
      </c>
      <c r="FR5" s="15" t="s">
        <v>59</v>
      </c>
      <c r="FT5" s="15" t="s">
        <v>59</v>
      </c>
    </row>
    <row r="6" spans="1:176" ht="15.75">
      <c r="A6" t="s">
        <v>177</v>
      </c>
      <c r="B6">
        <v>1</v>
      </c>
      <c r="D6">
        <v>1002</v>
      </c>
      <c r="E6" s="3" t="s">
        <v>175</v>
      </c>
      <c r="F6" s="3"/>
      <c r="G6" s="9">
        <f t="shared" si="0"/>
        <v>1.012</v>
      </c>
      <c r="H6" s="12" t="s">
        <v>59</v>
      </c>
      <c r="I6" s="3" t="s">
        <v>47</v>
      </c>
      <c r="J6" s="12" t="s">
        <v>59</v>
      </c>
      <c r="K6" s="3" t="s">
        <v>47</v>
      </c>
      <c r="L6" s="12" t="s">
        <v>59</v>
      </c>
      <c r="M6" s="3" t="s">
        <v>47</v>
      </c>
      <c r="N6" s="12" t="s">
        <v>59</v>
      </c>
      <c r="O6" s="3" t="s">
        <v>47</v>
      </c>
      <c r="P6" s="12" t="s">
        <v>59</v>
      </c>
      <c r="Q6" s="3">
        <v>0.14400000000000002</v>
      </c>
      <c r="R6" s="12">
        <v>4.0000000000000001E-3</v>
      </c>
      <c r="S6" s="3">
        <v>0.16600000000000001</v>
      </c>
      <c r="T6" s="12">
        <v>1E-3</v>
      </c>
      <c r="U6" s="3">
        <v>0.251</v>
      </c>
      <c r="V6" s="12">
        <v>1.1000000000000001E-2</v>
      </c>
      <c r="W6" s="3">
        <v>0.18</v>
      </c>
      <c r="X6" s="12">
        <v>8.0000000000000002E-3</v>
      </c>
      <c r="Y6" s="3">
        <v>0.13300000000000001</v>
      </c>
      <c r="Z6" s="12">
        <v>2.8999999999999998E-2</v>
      </c>
      <c r="AA6" s="3">
        <v>7.9000000000000001E-2</v>
      </c>
      <c r="AB6" s="12">
        <v>2.4E-2</v>
      </c>
      <c r="AC6" s="9" t="s">
        <v>47</v>
      </c>
      <c r="AD6" s="11" t="s">
        <v>59</v>
      </c>
      <c r="AE6" t="s">
        <v>47</v>
      </c>
      <c r="AF6" s="15" t="s">
        <v>59</v>
      </c>
      <c r="AG6" s="3">
        <v>5.9000000000000004E-2</v>
      </c>
      <c r="AH6" s="12">
        <v>1.8000000000000002E-2</v>
      </c>
      <c r="AI6" s="3" t="s">
        <v>47</v>
      </c>
      <c r="AJ6" s="12" t="s">
        <v>59</v>
      </c>
      <c r="AK6" s="3" t="s">
        <v>47</v>
      </c>
      <c r="AL6" s="15" t="s">
        <v>59</v>
      </c>
      <c r="AM6" s="3" t="s">
        <v>47</v>
      </c>
      <c r="AN6" s="12" t="s">
        <v>59</v>
      </c>
      <c r="AO6" t="s">
        <v>47</v>
      </c>
      <c r="AP6" s="15" t="s">
        <v>59</v>
      </c>
      <c r="AQ6" s="9" t="s">
        <v>47</v>
      </c>
      <c r="AR6" s="15" t="s">
        <v>59</v>
      </c>
      <c r="AS6" s="9" t="s">
        <v>47</v>
      </c>
      <c r="AT6" s="15" t="s">
        <v>59</v>
      </c>
      <c r="AU6" s="9" t="s">
        <v>47</v>
      </c>
      <c r="AV6" s="15" t="s">
        <v>59</v>
      </c>
      <c r="AW6" s="9" t="s">
        <v>47</v>
      </c>
      <c r="AX6" s="15" t="s">
        <v>59</v>
      </c>
      <c r="AY6" s="9" t="s">
        <v>47</v>
      </c>
      <c r="AZ6" s="15" t="s">
        <v>59</v>
      </c>
      <c r="BA6" s="9" t="s">
        <v>47</v>
      </c>
      <c r="BB6" s="15" t="s">
        <v>59</v>
      </c>
      <c r="BC6" s="9" t="s">
        <v>47</v>
      </c>
      <c r="BD6" s="15" t="s">
        <v>59</v>
      </c>
      <c r="BE6" s="9" t="s">
        <v>47</v>
      </c>
      <c r="BF6" s="15" t="s">
        <v>59</v>
      </c>
      <c r="BH6" s="15" t="s">
        <v>59</v>
      </c>
      <c r="BJ6" s="15" t="s">
        <v>59</v>
      </c>
      <c r="BL6" s="15" t="s">
        <v>59</v>
      </c>
      <c r="BN6" s="15" t="s">
        <v>59</v>
      </c>
      <c r="BO6" t="s">
        <v>47</v>
      </c>
      <c r="BP6" s="15" t="s">
        <v>59</v>
      </c>
      <c r="BQ6" t="s">
        <v>47</v>
      </c>
      <c r="BR6" s="15" t="s">
        <v>59</v>
      </c>
      <c r="BS6" t="s">
        <v>47</v>
      </c>
      <c r="BT6" s="15" t="s">
        <v>59</v>
      </c>
      <c r="BU6" t="s">
        <v>47</v>
      </c>
      <c r="BV6" s="15" t="s">
        <v>59</v>
      </c>
      <c r="BX6" s="15" t="s">
        <v>59</v>
      </c>
      <c r="BY6" t="s">
        <v>47</v>
      </c>
      <c r="BZ6" s="15" t="s">
        <v>59</v>
      </c>
      <c r="CA6" t="s">
        <v>47</v>
      </c>
      <c r="CB6" s="15" t="s">
        <v>59</v>
      </c>
      <c r="CC6" t="s">
        <v>47</v>
      </c>
      <c r="CD6" s="15" t="s">
        <v>59</v>
      </c>
      <c r="CF6" s="15" t="s">
        <v>59</v>
      </c>
      <c r="CH6" s="15" t="s">
        <v>59</v>
      </c>
      <c r="CJ6" s="15" t="s">
        <v>59</v>
      </c>
      <c r="CL6" s="15" t="s">
        <v>59</v>
      </c>
      <c r="CN6" s="15" t="s">
        <v>59</v>
      </c>
      <c r="CP6" s="15" t="s">
        <v>59</v>
      </c>
      <c r="CR6" s="15" t="s">
        <v>59</v>
      </c>
      <c r="CT6" s="15" t="s">
        <v>59</v>
      </c>
      <c r="CV6" s="15" t="s">
        <v>59</v>
      </c>
      <c r="CX6" s="15" t="s">
        <v>59</v>
      </c>
      <c r="CZ6" s="15" t="s">
        <v>59</v>
      </c>
      <c r="DA6" t="s">
        <v>47</v>
      </c>
      <c r="DB6" s="15" t="s">
        <v>59</v>
      </c>
      <c r="DD6" s="15" t="s">
        <v>59</v>
      </c>
      <c r="DF6" s="15" t="s">
        <v>59</v>
      </c>
      <c r="DH6" s="15" t="s">
        <v>59</v>
      </c>
      <c r="DI6" t="s">
        <v>47</v>
      </c>
      <c r="DJ6" s="15" t="s">
        <v>59</v>
      </c>
      <c r="DK6" t="s">
        <v>47</v>
      </c>
      <c r="DL6" s="15" t="s">
        <v>59</v>
      </c>
      <c r="DM6" t="s">
        <v>47</v>
      </c>
      <c r="DN6" s="15" t="s">
        <v>59</v>
      </c>
      <c r="DP6" s="15" t="s">
        <v>59</v>
      </c>
      <c r="DQ6" t="s">
        <v>47</v>
      </c>
      <c r="DR6" s="15" t="s">
        <v>59</v>
      </c>
      <c r="DT6" s="15" t="s">
        <v>59</v>
      </c>
      <c r="DV6" s="15" t="s">
        <v>59</v>
      </c>
      <c r="DW6" t="s">
        <v>47</v>
      </c>
      <c r="DX6" s="15" t="s">
        <v>59</v>
      </c>
      <c r="DY6" t="s">
        <v>47</v>
      </c>
      <c r="DZ6" s="15" t="s">
        <v>59</v>
      </c>
      <c r="EB6" s="15" t="s">
        <v>59</v>
      </c>
      <c r="ED6" s="15" t="s">
        <v>59</v>
      </c>
      <c r="EF6" s="15" t="s">
        <v>59</v>
      </c>
      <c r="EH6" s="15" t="s">
        <v>59</v>
      </c>
      <c r="EJ6" s="15" t="s">
        <v>59</v>
      </c>
      <c r="EL6" s="15" t="s">
        <v>59</v>
      </c>
      <c r="EN6" s="15" t="s">
        <v>59</v>
      </c>
      <c r="EP6" s="15" t="s">
        <v>59</v>
      </c>
      <c r="ER6" s="15" t="s">
        <v>59</v>
      </c>
      <c r="ET6" s="15" t="s">
        <v>59</v>
      </c>
      <c r="EV6" s="15" t="s">
        <v>59</v>
      </c>
      <c r="EX6" s="15" t="s">
        <v>59</v>
      </c>
      <c r="EY6" t="s">
        <v>47</v>
      </c>
      <c r="EZ6" s="15" t="s">
        <v>59</v>
      </c>
      <c r="FB6" s="15" t="s">
        <v>59</v>
      </c>
      <c r="FC6" t="s">
        <v>47</v>
      </c>
      <c r="FD6" s="15" t="s">
        <v>59</v>
      </c>
      <c r="FF6" s="15" t="s">
        <v>59</v>
      </c>
      <c r="FG6" t="s">
        <v>47</v>
      </c>
      <c r="FH6" s="15" t="s">
        <v>59</v>
      </c>
      <c r="FJ6" s="15" t="s">
        <v>59</v>
      </c>
      <c r="FL6" s="15" t="s">
        <v>59</v>
      </c>
      <c r="FM6" t="s">
        <v>47</v>
      </c>
      <c r="FN6" s="15" t="s">
        <v>59</v>
      </c>
      <c r="FO6" t="s">
        <v>47</v>
      </c>
      <c r="FP6" s="15" t="s">
        <v>59</v>
      </c>
      <c r="FQ6" t="s">
        <v>47</v>
      </c>
      <c r="FR6" s="15" t="s">
        <v>59</v>
      </c>
      <c r="FT6" s="15" t="s">
        <v>59</v>
      </c>
    </row>
    <row r="7" spans="1:176" ht="15.75">
      <c r="A7" t="s">
        <v>178</v>
      </c>
      <c r="B7">
        <v>1</v>
      </c>
      <c r="D7">
        <v>1002</v>
      </c>
      <c r="E7" s="3" t="s">
        <v>175</v>
      </c>
      <c r="F7" s="3"/>
      <c r="G7" s="9">
        <f t="shared" si="0"/>
        <v>1.323</v>
      </c>
      <c r="H7" s="12" t="s">
        <v>59</v>
      </c>
      <c r="I7" s="3" t="s">
        <v>47</v>
      </c>
      <c r="J7" s="12" t="s">
        <v>59</v>
      </c>
      <c r="K7" s="3" t="s">
        <v>47</v>
      </c>
      <c r="L7" s="12" t="s">
        <v>59</v>
      </c>
      <c r="M7" s="3" t="s">
        <v>47</v>
      </c>
      <c r="N7" s="12" t="s">
        <v>59</v>
      </c>
      <c r="O7" s="3" t="s">
        <v>47</v>
      </c>
      <c r="P7" s="12" t="s">
        <v>59</v>
      </c>
      <c r="Q7" s="3">
        <v>0.14499999999999999</v>
      </c>
      <c r="R7" s="12">
        <v>5.0000000000000001E-3</v>
      </c>
      <c r="S7" s="3">
        <v>0.187</v>
      </c>
      <c r="T7" s="12">
        <v>6.0000000000000001E-3</v>
      </c>
      <c r="U7" s="3">
        <v>0.377</v>
      </c>
      <c r="V7" s="12">
        <v>2.5000000000000001E-2</v>
      </c>
      <c r="W7" s="3">
        <v>0.193</v>
      </c>
      <c r="X7" s="12">
        <v>4.0000000000000001E-3</v>
      </c>
      <c r="Y7" s="3">
        <v>0.161</v>
      </c>
      <c r="Z7" s="12">
        <v>1.1000000000000001E-2</v>
      </c>
      <c r="AA7" s="3">
        <v>0.124</v>
      </c>
      <c r="AB7" s="12">
        <v>2.1000000000000001E-2</v>
      </c>
      <c r="AC7" s="9" t="s">
        <v>47</v>
      </c>
      <c r="AD7" s="11" t="s">
        <v>59</v>
      </c>
      <c r="AE7" t="s">
        <v>47</v>
      </c>
      <c r="AF7" s="15" t="s">
        <v>59</v>
      </c>
      <c r="AG7" s="3">
        <v>0.13600000000000001</v>
      </c>
      <c r="AH7" s="12">
        <v>2.3E-2</v>
      </c>
      <c r="AI7" s="3" t="s">
        <v>47</v>
      </c>
      <c r="AJ7" s="12" t="s">
        <v>59</v>
      </c>
      <c r="AK7" s="3" t="s">
        <v>47</v>
      </c>
      <c r="AL7" s="15" t="s">
        <v>59</v>
      </c>
      <c r="AM7" s="3" t="s">
        <v>47</v>
      </c>
      <c r="AN7" s="12" t="s">
        <v>59</v>
      </c>
      <c r="AO7" t="s">
        <v>47</v>
      </c>
      <c r="AP7" s="15" t="s">
        <v>59</v>
      </c>
      <c r="AQ7" s="9" t="s">
        <v>47</v>
      </c>
      <c r="AR7" s="15" t="s">
        <v>59</v>
      </c>
      <c r="AS7" s="9" t="s">
        <v>47</v>
      </c>
      <c r="AT7" s="15" t="s">
        <v>59</v>
      </c>
      <c r="AU7" s="9" t="s">
        <v>47</v>
      </c>
      <c r="AV7" s="15" t="s">
        <v>59</v>
      </c>
      <c r="AW7" s="9" t="s">
        <v>47</v>
      </c>
      <c r="AX7" s="15" t="s">
        <v>59</v>
      </c>
      <c r="AY7" s="9" t="s">
        <v>47</v>
      </c>
      <c r="AZ7" s="15" t="s">
        <v>59</v>
      </c>
      <c r="BA7" s="9" t="s">
        <v>47</v>
      </c>
      <c r="BB7" s="15" t="s">
        <v>59</v>
      </c>
      <c r="BC7" s="9" t="s">
        <v>47</v>
      </c>
      <c r="BD7" s="15" t="s">
        <v>59</v>
      </c>
      <c r="BE7" s="9" t="s">
        <v>47</v>
      </c>
      <c r="BF7" s="15" t="s">
        <v>59</v>
      </c>
      <c r="BH7" s="15" t="s">
        <v>59</v>
      </c>
      <c r="BJ7" s="15" t="s">
        <v>59</v>
      </c>
      <c r="BL7" s="15" t="s">
        <v>59</v>
      </c>
      <c r="BN7" s="15" t="s">
        <v>59</v>
      </c>
      <c r="BO7" t="s">
        <v>47</v>
      </c>
      <c r="BP7" s="15" t="s">
        <v>59</v>
      </c>
      <c r="BQ7" t="s">
        <v>47</v>
      </c>
      <c r="BR7" s="15" t="s">
        <v>59</v>
      </c>
      <c r="BS7" t="s">
        <v>47</v>
      </c>
      <c r="BT7" s="15" t="s">
        <v>59</v>
      </c>
      <c r="BU7" t="s">
        <v>47</v>
      </c>
      <c r="BV7" s="15" t="s">
        <v>59</v>
      </c>
      <c r="BX7" s="15" t="s">
        <v>59</v>
      </c>
      <c r="BY7" t="s">
        <v>47</v>
      </c>
      <c r="BZ7" s="15" t="s">
        <v>59</v>
      </c>
      <c r="CA7" t="s">
        <v>47</v>
      </c>
      <c r="CB7" s="15" t="s">
        <v>59</v>
      </c>
      <c r="CC7" t="s">
        <v>47</v>
      </c>
      <c r="CD7" s="15" t="s">
        <v>59</v>
      </c>
      <c r="CF7" s="15" t="s">
        <v>59</v>
      </c>
      <c r="CH7" s="15" t="s">
        <v>59</v>
      </c>
      <c r="CJ7" s="15" t="s">
        <v>59</v>
      </c>
      <c r="CL7" s="15" t="s">
        <v>59</v>
      </c>
      <c r="CN7" s="15" t="s">
        <v>59</v>
      </c>
      <c r="CP7" s="15" t="s">
        <v>59</v>
      </c>
      <c r="CR7" s="15" t="s">
        <v>59</v>
      </c>
      <c r="CT7" s="15" t="s">
        <v>59</v>
      </c>
      <c r="CV7" s="15" t="s">
        <v>59</v>
      </c>
      <c r="CX7" s="15" t="s">
        <v>59</v>
      </c>
      <c r="CZ7" s="15" t="s">
        <v>59</v>
      </c>
      <c r="DA7" t="s">
        <v>47</v>
      </c>
      <c r="DB7" s="15" t="s">
        <v>59</v>
      </c>
      <c r="DD7" s="15" t="s">
        <v>59</v>
      </c>
      <c r="DF7" s="15" t="s">
        <v>59</v>
      </c>
      <c r="DH7" s="15" t="s">
        <v>59</v>
      </c>
      <c r="DI7" t="s">
        <v>47</v>
      </c>
      <c r="DJ7" s="15" t="s">
        <v>59</v>
      </c>
      <c r="DK7" t="s">
        <v>47</v>
      </c>
      <c r="DL7" s="15" t="s">
        <v>59</v>
      </c>
      <c r="DM7" t="s">
        <v>47</v>
      </c>
      <c r="DN7" s="15" t="s">
        <v>59</v>
      </c>
      <c r="DP7" s="15" t="s">
        <v>59</v>
      </c>
      <c r="DQ7" t="s">
        <v>47</v>
      </c>
      <c r="DR7" s="15" t="s">
        <v>59</v>
      </c>
      <c r="DT7" s="15" t="s">
        <v>59</v>
      </c>
      <c r="DV7" s="15" t="s">
        <v>59</v>
      </c>
      <c r="DW7" t="s">
        <v>47</v>
      </c>
      <c r="DX7" s="15" t="s">
        <v>59</v>
      </c>
      <c r="DY7" t="s">
        <v>47</v>
      </c>
      <c r="DZ7" s="15" t="s">
        <v>59</v>
      </c>
      <c r="EB7" s="15" t="s">
        <v>59</v>
      </c>
      <c r="ED7" s="15" t="s">
        <v>59</v>
      </c>
      <c r="EF7" s="15" t="s">
        <v>59</v>
      </c>
      <c r="EH7" s="15" t="s">
        <v>59</v>
      </c>
      <c r="EJ7" s="15" t="s">
        <v>59</v>
      </c>
      <c r="EL7" s="15" t="s">
        <v>59</v>
      </c>
      <c r="EN7" s="15" t="s">
        <v>59</v>
      </c>
      <c r="EP7" s="15" t="s">
        <v>59</v>
      </c>
      <c r="ER7" s="15" t="s">
        <v>59</v>
      </c>
      <c r="ET7" s="15" t="s">
        <v>59</v>
      </c>
      <c r="EV7" s="15" t="s">
        <v>59</v>
      </c>
      <c r="EX7" s="15" t="s">
        <v>59</v>
      </c>
      <c r="EY7" t="s">
        <v>47</v>
      </c>
      <c r="EZ7" s="15" t="s">
        <v>59</v>
      </c>
      <c r="FB7" s="15" t="s">
        <v>59</v>
      </c>
      <c r="FC7" t="s">
        <v>47</v>
      </c>
      <c r="FD7" s="15" t="s">
        <v>59</v>
      </c>
      <c r="FF7" s="15" t="s">
        <v>59</v>
      </c>
      <c r="FG7" t="s">
        <v>47</v>
      </c>
      <c r="FH7" s="15" t="s">
        <v>59</v>
      </c>
      <c r="FJ7" s="15" t="s">
        <v>59</v>
      </c>
      <c r="FL7" s="15" t="s">
        <v>59</v>
      </c>
      <c r="FM7" t="s">
        <v>47</v>
      </c>
      <c r="FN7" s="15" t="s">
        <v>59</v>
      </c>
      <c r="FO7" t="s">
        <v>47</v>
      </c>
      <c r="FP7" s="15" t="s">
        <v>59</v>
      </c>
      <c r="FQ7" t="s">
        <v>47</v>
      </c>
      <c r="FR7" s="15" t="s">
        <v>59</v>
      </c>
      <c r="FT7" s="15" t="s">
        <v>59</v>
      </c>
    </row>
    <row r="8" spans="1:176" ht="15.75">
      <c r="A8" t="s">
        <v>179</v>
      </c>
      <c r="B8">
        <v>1</v>
      </c>
      <c r="D8">
        <v>1002</v>
      </c>
      <c r="E8" s="3" t="s">
        <v>175</v>
      </c>
      <c r="F8" s="3"/>
      <c r="G8" s="9">
        <f t="shared" si="0"/>
        <v>2.1740000000000004</v>
      </c>
      <c r="H8" s="12" t="s">
        <v>59</v>
      </c>
      <c r="I8" s="3" t="s">
        <v>47</v>
      </c>
      <c r="J8" s="12" t="s">
        <v>59</v>
      </c>
      <c r="K8" s="3" t="s">
        <v>47</v>
      </c>
      <c r="L8" s="12" t="s">
        <v>59</v>
      </c>
      <c r="M8" s="3" t="s">
        <v>47</v>
      </c>
      <c r="N8" s="12" t="s">
        <v>59</v>
      </c>
      <c r="O8" s="3" t="s">
        <v>47</v>
      </c>
      <c r="P8" s="12" t="s">
        <v>59</v>
      </c>
      <c r="Q8" s="3">
        <v>0.155</v>
      </c>
      <c r="R8" s="12">
        <v>2E-3</v>
      </c>
      <c r="S8" s="3">
        <v>0.20399999999999999</v>
      </c>
      <c r="T8" s="12">
        <v>2.5000000000000001E-2</v>
      </c>
      <c r="U8" s="3">
        <v>0.78500000000000003</v>
      </c>
      <c r="V8" s="12">
        <v>2.6000000000000002E-2</v>
      </c>
      <c r="W8" s="3">
        <v>0.23800000000000002</v>
      </c>
      <c r="X8" s="12">
        <v>2.2000000000000002E-2</v>
      </c>
      <c r="Y8" s="3">
        <v>0.35899999999999999</v>
      </c>
      <c r="Z8" s="12">
        <v>2.7999999999999997E-2</v>
      </c>
      <c r="AA8" s="3">
        <v>0.14000000000000001</v>
      </c>
      <c r="AB8" s="12">
        <v>9.0000000000000011E-3</v>
      </c>
      <c r="AC8" s="9" t="s">
        <v>47</v>
      </c>
      <c r="AD8" s="11" t="s">
        <v>59</v>
      </c>
      <c r="AE8" t="s">
        <v>47</v>
      </c>
      <c r="AF8" s="15" t="s">
        <v>59</v>
      </c>
      <c r="AG8" s="3">
        <v>0.29299999999999998</v>
      </c>
      <c r="AH8" s="12">
        <v>1.6E-2</v>
      </c>
      <c r="AI8" s="3" t="s">
        <v>47</v>
      </c>
      <c r="AJ8" s="12" t="s">
        <v>59</v>
      </c>
      <c r="AK8" s="3" t="s">
        <v>47</v>
      </c>
      <c r="AL8" s="15" t="s">
        <v>59</v>
      </c>
      <c r="AM8" s="3" t="s">
        <v>47</v>
      </c>
      <c r="AN8" s="12" t="s">
        <v>59</v>
      </c>
      <c r="AO8" t="s">
        <v>47</v>
      </c>
      <c r="AP8" s="15" t="s">
        <v>59</v>
      </c>
      <c r="AQ8" s="9" t="s">
        <v>47</v>
      </c>
      <c r="AR8" s="15" t="s">
        <v>59</v>
      </c>
      <c r="AS8" s="9" t="s">
        <v>47</v>
      </c>
      <c r="AT8" s="15" t="s">
        <v>59</v>
      </c>
      <c r="AU8" s="9" t="s">
        <v>47</v>
      </c>
      <c r="AV8" s="15" t="s">
        <v>59</v>
      </c>
      <c r="AW8" s="9" t="s">
        <v>47</v>
      </c>
      <c r="AX8" s="15" t="s">
        <v>59</v>
      </c>
      <c r="AY8" s="9" t="s">
        <v>47</v>
      </c>
      <c r="AZ8" s="15" t="s">
        <v>59</v>
      </c>
      <c r="BA8" s="9" t="s">
        <v>47</v>
      </c>
      <c r="BB8" s="15" t="s">
        <v>59</v>
      </c>
      <c r="BC8" s="9" t="s">
        <v>47</v>
      </c>
      <c r="BD8" s="15" t="s">
        <v>59</v>
      </c>
      <c r="BE8" s="9" t="s">
        <v>47</v>
      </c>
      <c r="BF8" s="15" t="s">
        <v>59</v>
      </c>
      <c r="BH8" s="15" t="s">
        <v>59</v>
      </c>
      <c r="BJ8" s="15" t="s">
        <v>59</v>
      </c>
      <c r="BL8" s="15" t="s">
        <v>59</v>
      </c>
      <c r="BN8" s="15" t="s">
        <v>59</v>
      </c>
      <c r="BO8" t="s">
        <v>47</v>
      </c>
      <c r="BP8" s="15" t="s">
        <v>59</v>
      </c>
      <c r="BQ8" t="s">
        <v>47</v>
      </c>
      <c r="BR8" s="15" t="s">
        <v>59</v>
      </c>
      <c r="BS8" t="s">
        <v>47</v>
      </c>
      <c r="BT8" s="15" t="s">
        <v>59</v>
      </c>
      <c r="BU8" t="s">
        <v>47</v>
      </c>
      <c r="BV8" s="15" t="s">
        <v>59</v>
      </c>
      <c r="BX8" s="15" t="s">
        <v>59</v>
      </c>
      <c r="BY8" t="s">
        <v>47</v>
      </c>
      <c r="BZ8" s="15" t="s">
        <v>59</v>
      </c>
      <c r="CA8" t="s">
        <v>47</v>
      </c>
      <c r="CB8" s="15" t="s">
        <v>59</v>
      </c>
      <c r="CC8" t="s">
        <v>47</v>
      </c>
      <c r="CD8" s="15" t="s">
        <v>59</v>
      </c>
      <c r="CF8" s="15" t="s">
        <v>59</v>
      </c>
      <c r="CH8" s="15" t="s">
        <v>59</v>
      </c>
      <c r="CJ8" s="15" t="s">
        <v>59</v>
      </c>
      <c r="CL8" s="15" t="s">
        <v>59</v>
      </c>
      <c r="CN8" s="15" t="s">
        <v>59</v>
      </c>
      <c r="CP8" s="15" t="s">
        <v>59</v>
      </c>
      <c r="CR8" s="15" t="s">
        <v>59</v>
      </c>
      <c r="CT8" s="15" t="s">
        <v>59</v>
      </c>
      <c r="CV8" s="15" t="s">
        <v>59</v>
      </c>
      <c r="CX8" s="15" t="s">
        <v>59</v>
      </c>
      <c r="CZ8" s="15" t="s">
        <v>59</v>
      </c>
      <c r="DA8" t="s">
        <v>47</v>
      </c>
      <c r="DB8" s="15" t="s">
        <v>59</v>
      </c>
      <c r="DD8" s="15" t="s">
        <v>59</v>
      </c>
      <c r="DF8" s="15" t="s">
        <v>59</v>
      </c>
      <c r="DH8" s="15" t="s">
        <v>59</v>
      </c>
      <c r="DI8" t="s">
        <v>47</v>
      </c>
      <c r="DJ8" s="15" t="s">
        <v>59</v>
      </c>
      <c r="DK8" t="s">
        <v>47</v>
      </c>
      <c r="DL8" s="15" t="s">
        <v>59</v>
      </c>
      <c r="DM8" t="s">
        <v>47</v>
      </c>
      <c r="DN8" s="15" t="s">
        <v>59</v>
      </c>
      <c r="DP8" s="15" t="s">
        <v>59</v>
      </c>
      <c r="DQ8" t="s">
        <v>47</v>
      </c>
      <c r="DR8" s="15" t="s">
        <v>59</v>
      </c>
      <c r="DT8" s="15" t="s">
        <v>59</v>
      </c>
      <c r="DV8" s="15" t="s">
        <v>59</v>
      </c>
      <c r="DW8" t="s">
        <v>47</v>
      </c>
      <c r="DX8" s="15" t="s">
        <v>59</v>
      </c>
      <c r="DY8" t="s">
        <v>47</v>
      </c>
      <c r="DZ8" s="15" t="s">
        <v>59</v>
      </c>
      <c r="EB8" s="15" t="s">
        <v>59</v>
      </c>
      <c r="ED8" s="15" t="s">
        <v>59</v>
      </c>
      <c r="EF8" s="15" t="s">
        <v>59</v>
      </c>
      <c r="EH8" s="15" t="s">
        <v>59</v>
      </c>
      <c r="EJ8" s="15" t="s">
        <v>59</v>
      </c>
      <c r="EL8" s="15" t="s">
        <v>59</v>
      </c>
      <c r="EN8" s="15" t="s">
        <v>59</v>
      </c>
      <c r="EP8" s="15" t="s">
        <v>59</v>
      </c>
      <c r="ER8" s="15" t="s">
        <v>59</v>
      </c>
      <c r="ET8" s="15" t="s">
        <v>59</v>
      </c>
      <c r="EV8" s="15" t="s">
        <v>59</v>
      </c>
      <c r="EX8" s="15" t="s">
        <v>59</v>
      </c>
      <c r="EY8" t="s">
        <v>47</v>
      </c>
      <c r="EZ8" s="15" t="s">
        <v>59</v>
      </c>
      <c r="FB8" s="15" t="s">
        <v>59</v>
      </c>
      <c r="FC8" t="s">
        <v>47</v>
      </c>
      <c r="FD8" s="15" t="s">
        <v>59</v>
      </c>
      <c r="FF8" s="15" t="s">
        <v>59</v>
      </c>
      <c r="FG8" t="s">
        <v>47</v>
      </c>
      <c r="FH8" s="15" t="s">
        <v>59</v>
      </c>
      <c r="FJ8" s="15" t="s">
        <v>59</v>
      </c>
      <c r="FL8" s="15" t="s">
        <v>59</v>
      </c>
      <c r="FM8" t="s">
        <v>47</v>
      </c>
      <c r="FN8" s="15" t="s">
        <v>59</v>
      </c>
      <c r="FO8" t="s">
        <v>47</v>
      </c>
      <c r="FP8" s="15" t="s">
        <v>59</v>
      </c>
      <c r="FQ8" t="s">
        <v>47</v>
      </c>
      <c r="FR8" s="15" t="s">
        <v>59</v>
      </c>
      <c r="FT8" s="15" t="s">
        <v>59</v>
      </c>
    </row>
    <row r="9" spans="1:176" ht="15.75">
      <c r="A9" t="s">
        <v>180</v>
      </c>
      <c r="B9">
        <v>1</v>
      </c>
      <c r="D9">
        <v>1002</v>
      </c>
      <c r="E9" s="3" t="s">
        <v>175</v>
      </c>
      <c r="F9" s="3"/>
      <c r="G9" s="9">
        <f t="shared" si="0"/>
        <v>1.2430000000000001</v>
      </c>
      <c r="H9" s="12" t="s">
        <v>59</v>
      </c>
      <c r="I9" s="3" t="s">
        <v>47</v>
      </c>
      <c r="J9" s="12" t="s">
        <v>59</v>
      </c>
      <c r="K9" s="3" t="s">
        <v>47</v>
      </c>
      <c r="L9" s="12" t="s">
        <v>59</v>
      </c>
      <c r="M9" s="3" t="s">
        <v>47</v>
      </c>
      <c r="N9" s="12" t="s">
        <v>59</v>
      </c>
      <c r="O9" s="3" t="s">
        <v>47</v>
      </c>
      <c r="P9" s="12" t="s">
        <v>59</v>
      </c>
      <c r="Q9" s="3">
        <v>0.16399999999999998</v>
      </c>
      <c r="R9" s="12">
        <v>6.0000000000000001E-3</v>
      </c>
      <c r="S9" s="3">
        <v>0.17399999999999999</v>
      </c>
      <c r="T9" s="12">
        <v>0.01</v>
      </c>
      <c r="U9" s="3">
        <v>0.28699999999999998</v>
      </c>
      <c r="V9" s="12">
        <v>0.02</v>
      </c>
      <c r="W9" s="3">
        <v>0.25700000000000001</v>
      </c>
      <c r="X9" s="12">
        <v>2.5000000000000001E-2</v>
      </c>
      <c r="Y9" s="3">
        <v>0.16</v>
      </c>
      <c r="Z9" s="12">
        <v>6.0000000000000001E-3</v>
      </c>
      <c r="AA9" s="3">
        <v>0.105</v>
      </c>
      <c r="AB9" s="12">
        <v>6.0000000000000001E-3</v>
      </c>
      <c r="AC9" s="9" t="s">
        <v>47</v>
      </c>
      <c r="AD9" s="11" t="s">
        <v>59</v>
      </c>
      <c r="AE9" t="s">
        <v>47</v>
      </c>
      <c r="AF9" s="15" t="s">
        <v>59</v>
      </c>
      <c r="AG9" s="3">
        <v>9.6000000000000002E-2</v>
      </c>
      <c r="AH9" s="12">
        <v>4.0000000000000001E-3</v>
      </c>
      <c r="AI9" s="3" t="s">
        <v>47</v>
      </c>
      <c r="AJ9" s="12" t="s">
        <v>59</v>
      </c>
      <c r="AK9" s="3" t="s">
        <v>47</v>
      </c>
      <c r="AL9" s="15" t="s">
        <v>59</v>
      </c>
      <c r="AM9" s="3" t="s">
        <v>47</v>
      </c>
      <c r="AN9" s="12" t="s">
        <v>59</v>
      </c>
      <c r="AO9" t="s">
        <v>47</v>
      </c>
      <c r="AP9" s="15" t="s">
        <v>59</v>
      </c>
      <c r="AQ9" s="9" t="s">
        <v>47</v>
      </c>
      <c r="AR9" s="15" t="s">
        <v>59</v>
      </c>
      <c r="AS9" s="9" t="s">
        <v>47</v>
      </c>
      <c r="AT9" s="15" t="s">
        <v>59</v>
      </c>
      <c r="AU9" s="9" t="s">
        <v>47</v>
      </c>
      <c r="AV9" s="15" t="s">
        <v>59</v>
      </c>
      <c r="AW9" s="9" t="s">
        <v>47</v>
      </c>
      <c r="AX9" s="15" t="s">
        <v>59</v>
      </c>
      <c r="AY9" s="9" t="s">
        <v>47</v>
      </c>
      <c r="AZ9" s="15" t="s">
        <v>59</v>
      </c>
      <c r="BA9" s="9" t="s">
        <v>47</v>
      </c>
      <c r="BB9" s="15" t="s">
        <v>59</v>
      </c>
      <c r="BC9" s="9" t="s">
        <v>47</v>
      </c>
      <c r="BD9" s="15" t="s">
        <v>59</v>
      </c>
      <c r="BE9" s="9" t="s">
        <v>47</v>
      </c>
      <c r="BF9" s="15" t="s">
        <v>59</v>
      </c>
      <c r="BH9" s="15" t="s">
        <v>59</v>
      </c>
      <c r="BJ9" s="15" t="s">
        <v>59</v>
      </c>
      <c r="BL9" s="15" t="s">
        <v>59</v>
      </c>
      <c r="BN9" s="15" t="s">
        <v>59</v>
      </c>
      <c r="BO9" t="s">
        <v>47</v>
      </c>
      <c r="BP9" s="15" t="s">
        <v>59</v>
      </c>
      <c r="BQ9" t="s">
        <v>47</v>
      </c>
      <c r="BR9" s="15" t="s">
        <v>59</v>
      </c>
      <c r="BS9" t="s">
        <v>47</v>
      </c>
      <c r="BT9" s="15" t="s">
        <v>59</v>
      </c>
      <c r="BU9" t="s">
        <v>47</v>
      </c>
      <c r="BV9" s="15" t="s">
        <v>59</v>
      </c>
      <c r="BX9" s="15" t="s">
        <v>59</v>
      </c>
      <c r="BY9" t="s">
        <v>47</v>
      </c>
      <c r="BZ9" s="15" t="s">
        <v>59</v>
      </c>
      <c r="CA9" t="s">
        <v>47</v>
      </c>
      <c r="CB9" s="15" t="s">
        <v>59</v>
      </c>
      <c r="CC9" t="s">
        <v>47</v>
      </c>
      <c r="CD9" s="15" t="s">
        <v>59</v>
      </c>
      <c r="CF9" s="15" t="s">
        <v>59</v>
      </c>
      <c r="CH9" s="15" t="s">
        <v>59</v>
      </c>
      <c r="CJ9" s="15" t="s">
        <v>59</v>
      </c>
      <c r="CL9" s="15" t="s">
        <v>59</v>
      </c>
      <c r="CN9" s="15" t="s">
        <v>59</v>
      </c>
      <c r="CP9" s="15" t="s">
        <v>59</v>
      </c>
      <c r="CR9" s="15" t="s">
        <v>59</v>
      </c>
      <c r="CT9" s="15" t="s">
        <v>59</v>
      </c>
      <c r="CV9" s="15" t="s">
        <v>59</v>
      </c>
      <c r="CX9" s="15" t="s">
        <v>59</v>
      </c>
      <c r="CZ9" s="15" t="s">
        <v>59</v>
      </c>
      <c r="DA9" t="s">
        <v>47</v>
      </c>
      <c r="DB9" s="15" t="s">
        <v>59</v>
      </c>
      <c r="DD9" s="15" t="s">
        <v>59</v>
      </c>
      <c r="DF9" s="15" t="s">
        <v>59</v>
      </c>
      <c r="DH9" s="15" t="s">
        <v>59</v>
      </c>
      <c r="DI9" t="s">
        <v>47</v>
      </c>
      <c r="DJ9" s="15" t="s">
        <v>59</v>
      </c>
      <c r="DK9" t="s">
        <v>47</v>
      </c>
      <c r="DL9" s="15" t="s">
        <v>59</v>
      </c>
      <c r="DM9" t="s">
        <v>47</v>
      </c>
      <c r="DN9" s="15" t="s">
        <v>59</v>
      </c>
      <c r="DP9" s="15" t="s">
        <v>59</v>
      </c>
      <c r="DQ9" t="s">
        <v>47</v>
      </c>
      <c r="DR9" s="15" t="s">
        <v>59</v>
      </c>
      <c r="DT9" s="15" t="s">
        <v>59</v>
      </c>
      <c r="DV9" s="15" t="s">
        <v>59</v>
      </c>
      <c r="DW9" t="s">
        <v>47</v>
      </c>
      <c r="DX9" s="15" t="s">
        <v>59</v>
      </c>
      <c r="DY9" t="s">
        <v>47</v>
      </c>
      <c r="DZ9" s="15" t="s">
        <v>59</v>
      </c>
      <c r="EB9" s="15" t="s">
        <v>59</v>
      </c>
      <c r="ED9" s="15" t="s">
        <v>59</v>
      </c>
      <c r="EF9" s="15" t="s">
        <v>59</v>
      </c>
      <c r="EH9" s="15" t="s">
        <v>59</v>
      </c>
      <c r="EJ9" s="15" t="s">
        <v>59</v>
      </c>
      <c r="EL9" s="15" t="s">
        <v>59</v>
      </c>
      <c r="EN9" s="15" t="s">
        <v>59</v>
      </c>
      <c r="EP9" s="15" t="s">
        <v>59</v>
      </c>
      <c r="ER9" s="15" t="s">
        <v>59</v>
      </c>
      <c r="ET9" s="15" t="s">
        <v>59</v>
      </c>
      <c r="EV9" s="15" t="s">
        <v>59</v>
      </c>
      <c r="EX9" s="15" t="s">
        <v>59</v>
      </c>
      <c r="EY9" t="s">
        <v>47</v>
      </c>
      <c r="EZ9" s="15" t="s">
        <v>59</v>
      </c>
      <c r="FB9" s="15" t="s">
        <v>59</v>
      </c>
      <c r="FC9" t="s">
        <v>47</v>
      </c>
      <c r="FD9" s="15" t="s">
        <v>59</v>
      </c>
      <c r="FF9" s="15" t="s">
        <v>59</v>
      </c>
      <c r="FG9" t="s">
        <v>47</v>
      </c>
      <c r="FH9" s="15" t="s">
        <v>59</v>
      </c>
      <c r="FJ9" s="15" t="s">
        <v>59</v>
      </c>
      <c r="FL9" s="15" t="s">
        <v>59</v>
      </c>
      <c r="FM9" t="s">
        <v>47</v>
      </c>
      <c r="FN9" s="15" t="s">
        <v>59</v>
      </c>
      <c r="FO9" t="s">
        <v>47</v>
      </c>
      <c r="FP9" s="15" t="s">
        <v>59</v>
      </c>
      <c r="FQ9" t="s">
        <v>47</v>
      </c>
      <c r="FR9" s="15" t="s">
        <v>59</v>
      </c>
      <c r="FT9" s="15" t="s">
        <v>59</v>
      </c>
    </row>
    <row r="10" spans="1:176" ht="15.75">
      <c r="A10" t="s">
        <v>181</v>
      </c>
      <c r="B10">
        <v>1</v>
      </c>
      <c r="D10">
        <v>1002</v>
      </c>
      <c r="E10" s="3" t="s">
        <v>175</v>
      </c>
      <c r="F10" s="3"/>
      <c r="G10" s="9">
        <f t="shared" si="0"/>
        <v>1.524</v>
      </c>
      <c r="H10" s="12" t="s">
        <v>59</v>
      </c>
      <c r="I10" s="3" t="s">
        <v>47</v>
      </c>
      <c r="J10" s="12" t="s">
        <v>59</v>
      </c>
      <c r="K10" s="3" t="s">
        <v>47</v>
      </c>
      <c r="L10" s="12" t="s">
        <v>59</v>
      </c>
      <c r="M10" s="3" t="s">
        <v>47</v>
      </c>
      <c r="N10" s="12" t="s">
        <v>59</v>
      </c>
      <c r="O10" s="3" t="s">
        <v>47</v>
      </c>
      <c r="P10" s="12" t="s">
        <v>59</v>
      </c>
      <c r="Q10" s="3">
        <v>0.151</v>
      </c>
      <c r="R10" s="12">
        <v>4.0000000000000001E-3</v>
      </c>
      <c r="S10" s="3">
        <v>0.187</v>
      </c>
      <c r="T10" s="12">
        <v>1E-3</v>
      </c>
      <c r="U10" s="3">
        <v>0.38100000000000001</v>
      </c>
      <c r="V10" s="12">
        <v>2.3E-2</v>
      </c>
      <c r="W10" s="3">
        <v>0.30299999999999999</v>
      </c>
      <c r="X10" s="12">
        <v>2.5000000000000001E-2</v>
      </c>
      <c r="Y10" s="3">
        <v>0.23199999999999998</v>
      </c>
      <c r="Z10" s="12">
        <v>6.0000000000000001E-3</v>
      </c>
      <c r="AA10" s="3">
        <v>0.124</v>
      </c>
      <c r="AB10" s="12">
        <v>1.3000000000000001E-2</v>
      </c>
      <c r="AC10" s="9" t="s">
        <v>47</v>
      </c>
      <c r="AD10" s="11" t="s">
        <v>59</v>
      </c>
      <c r="AE10" t="s">
        <v>47</v>
      </c>
      <c r="AF10" s="15" t="s">
        <v>59</v>
      </c>
      <c r="AG10" s="3">
        <v>0.14599999999999999</v>
      </c>
      <c r="AH10" s="12">
        <v>2.7999999999999997E-2</v>
      </c>
      <c r="AI10" s="3" t="s">
        <v>47</v>
      </c>
      <c r="AJ10" s="12" t="s">
        <v>59</v>
      </c>
      <c r="AK10" s="3" t="s">
        <v>47</v>
      </c>
      <c r="AL10" s="15" t="s">
        <v>59</v>
      </c>
      <c r="AM10" s="3" t="s">
        <v>47</v>
      </c>
      <c r="AN10" s="12" t="s">
        <v>59</v>
      </c>
      <c r="AO10" t="s">
        <v>47</v>
      </c>
      <c r="AP10" s="15" t="s">
        <v>59</v>
      </c>
      <c r="AQ10" s="9" t="s">
        <v>47</v>
      </c>
      <c r="AR10" s="15" t="s">
        <v>59</v>
      </c>
      <c r="AS10" s="9" t="s">
        <v>47</v>
      </c>
      <c r="AT10" s="15" t="s">
        <v>59</v>
      </c>
      <c r="AU10" s="9" t="s">
        <v>47</v>
      </c>
      <c r="AV10" s="15" t="s">
        <v>59</v>
      </c>
      <c r="AW10" s="9" t="s">
        <v>47</v>
      </c>
      <c r="AX10" s="15" t="s">
        <v>59</v>
      </c>
      <c r="AY10" s="9" t="s">
        <v>47</v>
      </c>
      <c r="AZ10" s="15" t="s">
        <v>59</v>
      </c>
      <c r="BA10" s="9" t="s">
        <v>47</v>
      </c>
      <c r="BB10" s="15" t="s">
        <v>59</v>
      </c>
      <c r="BC10" s="9" t="s">
        <v>47</v>
      </c>
      <c r="BD10" s="15" t="s">
        <v>59</v>
      </c>
      <c r="BE10" s="9" t="s">
        <v>47</v>
      </c>
      <c r="BF10" s="15" t="s">
        <v>59</v>
      </c>
      <c r="BH10" s="15" t="s">
        <v>59</v>
      </c>
      <c r="BJ10" s="15" t="s">
        <v>59</v>
      </c>
      <c r="BL10" s="15" t="s">
        <v>59</v>
      </c>
      <c r="BN10" s="15" t="s">
        <v>59</v>
      </c>
      <c r="BO10" t="s">
        <v>47</v>
      </c>
      <c r="BP10" s="15" t="s">
        <v>59</v>
      </c>
      <c r="BQ10" t="s">
        <v>47</v>
      </c>
      <c r="BR10" s="15" t="s">
        <v>59</v>
      </c>
      <c r="BS10" t="s">
        <v>47</v>
      </c>
      <c r="BT10" s="15" t="s">
        <v>59</v>
      </c>
      <c r="BU10" t="s">
        <v>47</v>
      </c>
      <c r="BV10" s="15" t="s">
        <v>59</v>
      </c>
      <c r="BX10" s="15" t="s">
        <v>59</v>
      </c>
      <c r="BY10" t="s">
        <v>47</v>
      </c>
      <c r="BZ10" s="15" t="s">
        <v>59</v>
      </c>
      <c r="CA10" t="s">
        <v>47</v>
      </c>
      <c r="CB10" s="15" t="s">
        <v>59</v>
      </c>
      <c r="CC10" t="s">
        <v>47</v>
      </c>
      <c r="CD10" s="15" t="s">
        <v>59</v>
      </c>
      <c r="CF10" s="15" t="s">
        <v>59</v>
      </c>
      <c r="CH10" s="15" t="s">
        <v>59</v>
      </c>
      <c r="CJ10" s="15" t="s">
        <v>59</v>
      </c>
      <c r="CL10" s="15" t="s">
        <v>59</v>
      </c>
      <c r="CN10" s="15" t="s">
        <v>59</v>
      </c>
      <c r="CP10" s="15" t="s">
        <v>59</v>
      </c>
      <c r="CR10" s="15" t="s">
        <v>59</v>
      </c>
      <c r="CT10" s="15" t="s">
        <v>59</v>
      </c>
      <c r="CV10" s="15" t="s">
        <v>59</v>
      </c>
      <c r="CX10" s="15" t="s">
        <v>59</v>
      </c>
      <c r="CZ10" s="15" t="s">
        <v>59</v>
      </c>
      <c r="DA10" t="s">
        <v>47</v>
      </c>
      <c r="DB10" s="15" t="s">
        <v>59</v>
      </c>
      <c r="DD10" s="15" t="s">
        <v>59</v>
      </c>
      <c r="DF10" s="15" t="s">
        <v>59</v>
      </c>
      <c r="DH10" s="15" t="s">
        <v>59</v>
      </c>
      <c r="DI10" t="s">
        <v>47</v>
      </c>
      <c r="DJ10" s="15" t="s">
        <v>59</v>
      </c>
      <c r="DK10" t="s">
        <v>47</v>
      </c>
      <c r="DL10" s="15" t="s">
        <v>59</v>
      </c>
      <c r="DM10" t="s">
        <v>47</v>
      </c>
      <c r="DN10" s="15" t="s">
        <v>59</v>
      </c>
      <c r="DP10" s="15" t="s">
        <v>59</v>
      </c>
      <c r="DQ10" t="s">
        <v>47</v>
      </c>
      <c r="DR10" s="15" t="s">
        <v>59</v>
      </c>
      <c r="DT10" s="15" t="s">
        <v>59</v>
      </c>
      <c r="DV10" s="15" t="s">
        <v>59</v>
      </c>
      <c r="DW10" t="s">
        <v>47</v>
      </c>
      <c r="DX10" s="15" t="s">
        <v>59</v>
      </c>
      <c r="DY10" t="s">
        <v>47</v>
      </c>
      <c r="DZ10" s="15" t="s">
        <v>59</v>
      </c>
      <c r="EB10" s="15" t="s">
        <v>59</v>
      </c>
      <c r="ED10" s="15" t="s">
        <v>59</v>
      </c>
      <c r="EF10" s="15" t="s">
        <v>59</v>
      </c>
      <c r="EH10" s="15" t="s">
        <v>59</v>
      </c>
      <c r="EJ10" s="15" t="s">
        <v>59</v>
      </c>
      <c r="EL10" s="15" t="s">
        <v>59</v>
      </c>
      <c r="EN10" s="15" t="s">
        <v>59</v>
      </c>
      <c r="EP10" s="15" t="s">
        <v>59</v>
      </c>
      <c r="ER10" s="15" t="s">
        <v>59</v>
      </c>
      <c r="ET10" s="15" t="s">
        <v>59</v>
      </c>
      <c r="EV10" s="15" t="s">
        <v>59</v>
      </c>
      <c r="EX10" s="15" t="s">
        <v>59</v>
      </c>
      <c r="EY10" t="s">
        <v>47</v>
      </c>
      <c r="EZ10" s="15" t="s">
        <v>59</v>
      </c>
      <c r="FB10" s="15" t="s">
        <v>59</v>
      </c>
      <c r="FC10" t="s">
        <v>47</v>
      </c>
      <c r="FD10" s="15" t="s">
        <v>59</v>
      </c>
      <c r="FF10" s="15" t="s">
        <v>59</v>
      </c>
      <c r="FG10" t="s">
        <v>47</v>
      </c>
      <c r="FH10" s="15" t="s">
        <v>59</v>
      </c>
      <c r="FJ10" s="15" t="s">
        <v>59</v>
      </c>
      <c r="FL10" s="15" t="s">
        <v>59</v>
      </c>
      <c r="FM10" t="s">
        <v>47</v>
      </c>
      <c r="FN10" s="15" t="s">
        <v>59</v>
      </c>
      <c r="FO10" t="s">
        <v>47</v>
      </c>
      <c r="FP10" s="15" t="s">
        <v>59</v>
      </c>
      <c r="FQ10" t="s">
        <v>47</v>
      </c>
      <c r="FR10" s="15" t="s">
        <v>59</v>
      </c>
      <c r="FT10" s="15" t="s">
        <v>59</v>
      </c>
    </row>
    <row r="11" spans="1:176" ht="15.75">
      <c r="A11" t="s">
        <v>182</v>
      </c>
      <c r="B11">
        <v>1</v>
      </c>
      <c r="D11">
        <v>1002</v>
      </c>
      <c r="E11" s="3" t="s">
        <v>175</v>
      </c>
      <c r="F11" s="3"/>
      <c r="G11" s="9">
        <f t="shared" si="0"/>
        <v>2.4830000000000001</v>
      </c>
      <c r="H11" s="12" t="s">
        <v>59</v>
      </c>
      <c r="I11" s="3" t="s">
        <v>47</v>
      </c>
      <c r="J11" s="12" t="s">
        <v>59</v>
      </c>
      <c r="K11" s="3" t="s">
        <v>47</v>
      </c>
      <c r="L11" s="12" t="s">
        <v>59</v>
      </c>
      <c r="M11" s="3" t="s">
        <v>47</v>
      </c>
      <c r="N11" s="12" t="s">
        <v>59</v>
      </c>
      <c r="O11" s="3" t="s">
        <v>47</v>
      </c>
      <c r="P11" s="12" t="s">
        <v>59</v>
      </c>
      <c r="Q11" s="3">
        <v>0.183</v>
      </c>
      <c r="R11" s="12">
        <v>5.0000000000000001E-3</v>
      </c>
      <c r="S11" s="3">
        <v>0.218</v>
      </c>
      <c r="T11" s="12">
        <v>2.1000000000000001E-2</v>
      </c>
      <c r="U11" s="3">
        <v>1.044</v>
      </c>
      <c r="V11" s="12">
        <v>1.3000000000000001E-2</v>
      </c>
      <c r="W11" s="3">
        <v>0.312</v>
      </c>
      <c r="X11" s="12">
        <v>8.0000000000000002E-3</v>
      </c>
      <c r="Y11" s="3">
        <v>0.248</v>
      </c>
      <c r="Z11" s="12">
        <v>2.7000000000000003E-2</v>
      </c>
      <c r="AA11" s="3">
        <v>0.16399999999999998</v>
      </c>
      <c r="AB11" s="12">
        <v>2.6000000000000002E-2</v>
      </c>
      <c r="AC11" s="9" t="s">
        <v>47</v>
      </c>
      <c r="AD11" s="11" t="s">
        <v>59</v>
      </c>
      <c r="AE11" t="s">
        <v>47</v>
      </c>
      <c r="AF11" s="15" t="s">
        <v>59</v>
      </c>
      <c r="AG11" s="3">
        <v>0.314</v>
      </c>
      <c r="AH11" s="12">
        <v>1.1000000000000001E-2</v>
      </c>
      <c r="AI11" s="3" t="s">
        <v>47</v>
      </c>
      <c r="AJ11" s="12" t="s">
        <v>59</v>
      </c>
      <c r="AK11" s="3" t="s">
        <v>47</v>
      </c>
      <c r="AL11" s="15" t="s">
        <v>59</v>
      </c>
      <c r="AM11" s="3" t="s">
        <v>47</v>
      </c>
      <c r="AN11" s="12" t="s">
        <v>59</v>
      </c>
      <c r="AO11" t="s">
        <v>47</v>
      </c>
      <c r="AP11" s="15" t="s">
        <v>59</v>
      </c>
      <c r="AQ11" s="9" t="s">
        <v>47</v>
      </c>
      <c r="AR11" s="15" t="s">
        <v>59</v>
      </c>
      <c r="AS11" s="9" t="s">
        <v>47</v>
      </c>
      <c r="AT11" s="15" t="s">
        <v>59</v>
      </c>
      <c r="AU11" s="9" t="s">
        <v>47</v>
      </c>
      <c r="AV11" s="15" t="s">
        <v>59</v>
      </c>
      <c r="AW11" s="9" t="s">
        <v>47</v>
      </c>
      <c r="AX11" s="15" t="s">
        <v>59</v>
      </c>
      <c r="AY11" s="9" t="s">
        <v>47</v>
      </c>
      <c r="AZ11" s="15" t="s">
        <v>59</v>
      </c>
      <c r="BA11" s="9" t="s">
        <v>47</v>
      </c>
      <c r="BB11" s="15" t="s">
        <v>59</v>
      </c>
      <c r="BC11" s="9" t="s">
        <v>47</v>
      </c>
      <c r="BD11" s="15" t="s">
        <v>59</v>
      </c>
      <c r="BE11" s="9" t="s">
        <v>47</v>
      </c>
      <c r="BF11" s="15" t="s">
        <v>59</v>
      </c>
      <c r="BH11" s="15" t="s">
        <v>59</v>
      </c>
      <c r="BJ11" s="15" t="s">
        <v>59</v>
      </c>
      <c r="BL11" s="15" t="s">
        <v>59</v>
      </c>
      <c r="BN11" s="15" t="s">
        <v>59</v>
      </c>
      <c r="BO11" t="s">
        <v>47</v>
      </c>
      <c r="BP11" s="15" t="s">
        <v>59</v>
      </c>
      <c r="BQ11" t="s">
        <v>47</v>
      </c>
      <c r="BR11" s="15" t="s">
        <v>59</v>
      </c>
      <c r="BS11" t="s">
        <v>47</v>
      </c>
      <c r="BT11" s="15" t="s">
        <v>59</v>
      </c>
      <c r="BU11" t="s">
        <v>47</v>
      </c>
      <c r="BV11" s="15" t="s">
        <v>59</v>
      </c>
      <c r="BX11" s="15" t="s">
        <v>59</v>
      </c>
      <c r="BY11" t="s">
        <v>47</v>
      </c>
      <c r="BZ11" s="15" t="s">
        <v>59</v>
      </c>
      <c r="CA11" t="s">
        <v>47</v>
      </c>
      <c r="CB11" s="15" t="s">
        <v>59</v>
      </c>
      <c r="CC11" t="s">
        <v>47</v>
      </c>
      <c r="CD11" s="15" t="s">
        <v>59</v>
      </c>
      <c r="CF11" s="15" t="s">
        <v>59</v>
      </c>
      <c r="CH11" s="15" t="s">
        <v>59</v>
      </c>
      <c r="CJ11" s="15" t="s">
        <v>59</v>
      </c>
      <c r="CL11" s="15" t="s">
        <v>59</v>
      </c>
      <c r="CN11" s="15" t="s">
        <v>59</v>
      </c>
      <c r="CP11" s="15" t="s">
        <v>59</v>
      </c>
      <c r="CR11" s="15" t="s">
        <v>59</v>
      </c>
      <c r="CT11" s="15" t="s">
        <v>59</v>
      </c>
      <c r="CV11" s="15" t="s">
        <v>59</v>
      </c>
      <c r="CX11" s="15" t="s">
        <v>59</v>
      </c>
      <c r="CZ11" s="15" t="s">
        <v>59</v>
      </c>
      <c r="DA11" t="s">
        <v>47</v>
      </c>
      <c r="DB11" s="15" t="s">
        <v>59</v>
      </c>
      <c r="DD11" s="15" t="s">
        <v>59</v>
      </c>
      <c r="DF11" s="15" t="s">
        <v>59</v>
      </c>
      <c r="DH11" s="15" t="s">
        <v>59</v>
      </c>
      <c r="DI11" t="s">
        <v>47</v>
      </c>
      <c r="DJ11" s="15" t="s">
        <v>59</v>
      </c>
      <c r="DK11" t="s">
        <v>47</v>
      </c>
      <c r="DL11" s="15" t="s">
        <v>59</v>
      </c>
      <c r="DM11" t="s">
        <v>47</v>
      </c>
      <c r="DN11" s="15" t="s">
        <v>59</v>
      </c>
      <c r="DP11" s="15" t="s">
        <v>59</v>
      </c>
      <c r="DQ11" t="s">
        <v>47</v>
      </c>
      <c r="DR11" s="15" t="s">
        <v>59</v>
      </c>
      <c r="DT11" s="15" t="s">
        <v>59</v>
      </c>
      <c r="DV11" s="15" t="s">
        <v>59</v>
      </c>
      <c r="DW11" t="s">
        <v>47</v>
      </c>
      <c r="DX11" s="15" t="s">
        <v>59</v>
      </c>
      <c r="DY11" t="s">
        <v>47</v>
      </c>
      <c r="DZ11" s="15" t="s">
        <v>59</v>
      </c>
      <c r="EB11" s="15" t="s">
        <v>59</v>
      </c>
      <c r="ED11" s="15" t="s">
        <v>59</v>
      </c>
      <c r="EF11" s="15" t="s">
        <v>59</v>
      </c>
      <c r="EH11" s="15" t="s">
        <v>59</v>
      </c>
      <c r="EJ11" s="15" t="s">
        <v>59</v>
      </c>
      <c r="EL11" s="15" t="s">
        <v>59</v>
      </c>
      <c r="EN11" s="15" t="s">
        <v>59</v>
      </c>
      <c r="EP11" s="15" t="s">
        <v>59</v>
      </c>
      <c r="ER11" s="15" t="s">
        <v>59</v>
      </c>
      <c r="ET11" s="15" t="s">
        <v>59</v>
      </c>
      <c r="EV11" s="15" t="s">
        <v>59</v>
      </c>
      <c r="EX11" s="15" t="s">
        <v>59</v>
      </c>
      <c r="EY11" t="s">
        <v>47</v>
      </c>
      <c r="EZ11" s="15" t="s">
        <v>59</v>
      </c>
      <c r="FB11" s="15" t="s">
        <v>59</v>
      </c>
      <c r="FC11" t="s">
        <v>47</v>
      </c>
      <c r="FD11" s="15" t="s">
        <v>59</v>
      </c>
      <c r="FF11" s="15" t="s">
        <v>59</v>
      </c>
      <c r="FG11" t="s">
        <v>47</v>
      </c>
      <c r="FH11" s="15" t="s">
        <v>59</v>
      </c>
      <c r="FJ11" s="15" t="s">
        <v>59</v>
      </c>
      <c r="FL11" s="15" t="s">
        <v>59</v>
      </c>
      <c r="FM11" t="s">
        <v>47</v>
      </c>
      <c r="FN11" s="15" t="s">
        <v>59</v>
      </c>
      <c r="FO11" t="s">
        <v>47</v>
      </c>
      <c r="FP11" s="15" t="s">
        <v>59</v>
      </c>
      <c r="FQ11" t="s">
        <v>47</v>
      </c>
      <c r="FR11" s="15" t="s">
        <v>59</v>
      </c>
      <c r="FT11" s="15" t="s">
        <v>59</v>
      </c>
    </row>
    <row r="12" spans="1:176" ht="15.75">
      <c r="A12" t="s">
        <v>183</v>
      </c>
      <c r="B12">
        <v>1</v>
      </c>
      <c r="D12">
        <v>1002</v>
      </c>
      <c r="E12" s="3" t="s">
        <v>175</v>
      </c>
      <c r="F12" s="3"/>
      <c r="G12" s="9">
        <f t="shared" si="0"/>
        <v>0.378</v>
      </c>
      <c r="H12" s="12" t="s">
        <v>59</v>
      </c>
      <c r="I12" s="3" t="s">
        <v>47</v>
      </c>
      <c r="J12" s="12" t="s">
        <v>59</v>
      </c>
      <c r="K12" s="3" t="s">
        <v>47</v>
      </c>
      <c r="L12" s="12" t="s">
        <v>59</v>
      </c>
      <c r="M12" s="3" t="s">
        <v>47</v>
      </c>
      <c r="N12" s="12" t="s">
        <v>59</v>
      </c>
      <c r="O12" s="3" t="s">
        <v>47</v>
      </c>
      <c r="P12" s="12" t="s">
        <v>59</v>
      </c>
      <c r="Q12" s="3">
        <v>5.0999999999999997E-2</v>
      </c>
      <c r="R12" s="12">
        <v>1.3999999999999999E-2</v>
      </c>
      <c r="S12" s="3">
        <v>0.04</v>
      </c>
      <c r="T12" s="12">
        <v>1.6E-2</v>
      </c>
      <c r="U12" s="3">
        <v>6.7000000000000004E-2</v>
      </c>
      <c r="V12" s="12">
        <v>1.9E-2</v>
      </c>
      <c r="W12" s="3">
        <v>4.2999999999999997E-2</v>
      </c>
      <c r="X12" s="12">
        <v>9.0000000000000011E-3</v>
      </c>
      <c r="Y12" s="3">
        <v>0.121</v>
      </c>
      <c r="Z12" s="12">
        <v>6.0000000000000001E-3</v>
      </c>
      <c r="AA12" s="3">
        <v>5.4000000000000006E-2</v>
      </c>
      <c r="AB12" s="12">
        <v>1.9E-2</v>
      </c>
      <c r="AC12" s="9" t="s">
        <v>47</v>
      </c>
      <c r="AD12" s="11" t="s">
        <v>59</v>
      </c>
      <c r="AE12" t="s">
        <v>47</v>
      </c>
      <c r="AF12" s="15" t="s">
        <v>59</v>
      </c>
      <c r="AG12" s="3">
        <v>2E-3</v>
      </c>
      <c r="AH12" s="12">
        <v>1E-3</v>
      </c>
      <c r="AI12" s="3" t="s">
        <v>47</v>
      </c>
      <c r="AJ12" s="12" t="s">
        <v>59</v>
      </c>
      <c r="AK12" s="3" t="s">
        <v>47</v>
      </c>
      <c r="AL12" s="15" t="s">
        <v>59</v>
      </c>
      <c r="AM12" s="3" t="s">
        <v>47</v>
      </c>
      <c r="AN12" s="12" t="s">
        <v>59</v>
      </c>
      <c r="AO12" t="s">
        <v>47</v>
      </c>
      <c r="AP12" s="15" t="s">
        <v>59</v>
      </c>
      <c r="AQ12" s="9" t="s">
        <v>47</v>
      </c>
      <c r="AR12" s="15" t="s">
        <v>59</v>
      </c>
      <c r="AS12" s="9" t="s">
        <v>47</v>
      </c>
      <c r="AT12" s="15" t="s">
        <v>59</v>
      </c>
      <c r="AU12" s="9" t="s">
        <v>47</v>
      </c>
      <c r="AV12" s="15" t="s">
        <v>59</v>
      </c>
      <c r="AW12" s="9" t="s">
        <v>47</v>
      </c>
      <c r="AX12" s="15" t="s">
        <v>59</v>
      </c>
      <c r="AY12" s="9" t="s">
        <v>47</v>
      </c>
      <c r="AZ12" s="15" t="s">
        <v>59</v>
      </c>
      <c r="BA12" s="9" t="s">
        <v>47</v>
      </c>
      <c r="BB12" s="15" t="s">
        <v>59</v>
      </c>
      <c r="BC12" s="9" t="s">
        <v>47</v>
      </c>
      <c r="BD12" s="15" t="s">
        <v>59</v>
      </c>
      <c r="BE12" s="9" t="s">
        <v>47</v>
      </c>
      <c r="BF12" s="15" t="s">
        <v>59</v>
      </c>
      <c r="BH12" s="15" t="s">
        <v>59</v>
      </c>
      <c r="BJ12" s="15" t="s">
        <v>59</v>
      </c>
      <c r="BL12" s="15" t="s">
        <v>59</v>
      </c>
      <c r="BN12" s="15" t="s">
        <v>59</v>
      </c>
      <c r="BO12" t="s">
        <v>47</v>
      </c>
      <c r="BP12" s="15" t="s">
        <v>59</v>
      </c>
      <c r="BQ12" t="s">
        <v>47</v>
      </c>
      <c r="BR12" s="15" t="s">
        <v>59</v>
      </c>
      <c r="BS12" t="s">
        <v>47</v>
      </c>
      <c r="BT12" s="15" t="s">
        <v>59</v>
      </c>
      <c r="BU12" t="s">
        <v>47</v>
      </c>
      <c r="BV12" s="15" t="s">
        <v>59</v>
      </c>
      <c r="BX12" s="15" t="s">
        <v>59</v>
      </c>
      <c r="BY12" t="s">
        <v>47</v>
      </c>
      <c r="BZ12" s="15" t="s">
        <v>59</v>
      </c>
      <c r="CA12" t="s">
        <v>47</v>
      </c>
      <c r="CB12" s="15" t="s">
        <v>59</v>
      </c>
      <c r="CC12" t="s">
        <v>47</v>
      </c>
      <c r="CD12" s="15" t="s">
        <v>59</v>
      </c>
      <c r="CF12" s="15" t="s">
        <v>59</v>
      </c>
      <c r="CH12" s="15" t="s">
        <v>59</v>
      </c>
      <c r="CJ12" s="15" t="s">
        <v>59</v>
      </c>
      <c r="CL12" s="15" t="s">
        <v>59</v>
      </c>
      <c r="CN12" s="15" t="s">
        <v>59</v>
      </c>
      <c r="CP12" s="15" t="s">
        <v>59</v>
      </c>
      <c r="CR12" s="15" t="s">
        <v>59</v>
      </c>
      <c r="CT12" s="15" t="s">
        <v>59</v>
      </c>
      <c r="CV12" s="15" t="s">
        <v>59</v>
      </c>
      <c r="CX12" s="15" t="s">
        <v>59</v>
      </c>
      <c r="CZ12" s="15" t="s">
        <v>59</v>
      </c>
      <c r="DA12" t="s">
        <v>47</v>
      </c>
      <c r="DB12" s="15" t="s">
        <v>59</v>
      </c>
      <c r="DD12" s="15" t="s">
        <v>59</v>
      </c>
      <c r="DF12" s="15" t="s">
        <v>59</v>
      </c>
      <c r="DH12" s="15" t="s">
        <v>59</v>
      </c>
      <c r="DI12" t="s">
        <v>47</v>
      </c>
      <c r="DJ12" s="15" t="s">
        <v>59</v>
      </c>
      <c r="DK12" t="s">
        <v>47</v>
      </c>
      <c r="DL12" s="15" t="s">
        <v>59</v>
      </c>
      <c r="DM12" t="s">
        <v>47</v>
      </c>
      <c r="DN12" s="15" t="s">
        <v>59</v>
      </c>
      <c r="DP12" s="15" t="s">
        <v>59</v>
      </c>
      <c r="DQ12" t="s">
        <v>47</v>
      </c>
      <c r="DR12" s="15" t="s">
        <v>59</v>
      </c>
      <c r="DT12" s="15" t="s">
        <v>59</v>
      </c>
      <c r="DV12" s="15" t="s">
        <v>59</v>
      </c>
      <c r="DW12" t="s">
        <v>47</v>
      </c>
      <c r="DX12" s="15" t="s">
        <v>59</v>
      </c>
      <c r="DY12" t="s">
        <v>47</v>
      </c>
      <c r="DZ12" s="15" t="s">
        <v>59</v>
      </c>
      <c r="EB12" s="15" t="s">
        <v>59</v>
      </c>
      <c r="ED12" s="15" t="s">
        <v>59</v>
      </c>
      <c r="EF12" s="15" t="s">
        <v>59</v>
      </c>
      <c r="EH12" s="15" t="s">
        <v>59</v>
      </c>
      <c r="EJ12" s="15" t="s">
        <v>59</v>
      </c>
      <c r="EL12" s="15" t="s">
        <v>59</v>
      </c>
      <c r="EN12" s="15" t="s">
        <v>59</v>
      </c>
      <c r="EP12" s="15" t="s">
        <v>59</v>
      </c>
      <c r="ER12" s="15" t="s">
        <v>59</v>
      </c>
      <c r="ET12" s="15" t="s">
        <v>59</v>
      </c>
      <c r="EV12" s="15" t="s">
        <v>59</v>
      </c>
      <c r="EX12" s="15" t="s">
        <v>59</v>
      </c>
      <c r="EY12" t="s">
        <v>47</v>
      </c>
      <c r="EZ12" s="15" t="s">
        <v>59</v>
      </c>
      <c r="FB12" s="15" t="s">
        <v>59</v>
      </c>
      <c r="FC12" t="s">
        <v>47</v>
      </c>
      <c r="FD12" s="15" t="s">
        <v>59</v>
      </c>
      <c r="FF12" s="15" t="s">
        <v>59</v>
      </c>
      <c r="FG12" t="s">
        <v>47</v>
      </c>
      <c r="FH12" s="15" t="s">
        <v>59</v>
      </c>
      <c r="FJ12" s="15" t="s">
        <v>59</v>
      </c>
      <c r="FL12" s="15" t="s">
        <v>59</v>
      </c>
      <c r="FM12" t="s">
        <v>47</v>
      </c>
      <c r="FN12" s="15" t="s">
        <v>59</v>
      </c>
      <c r="FO12" t="s">
        <v>47</v>
      </c>
      <c r="FP12" s="15" t="s">
        <v>59</v>
      </c>
      <c r="FQ12" t="s">
        <v>47</v>
      </c>
      <c r="FR12" s="15" t="s">
        <v>59</v>
      </c>
      <c r="FT12" s="15" t="s">
        <v>59</v>
      </c>
    </row>
    <row r="13" spans="1:176" ht="15.75">
      <c r="A13" t="s">
        <v>184</v>
      </c>
      <c r="B13">
        <v>1</v>
      </c>
      <c r="D13">
        <v>1002</v>
      </c>
      <c r="E13" s="3" t="s">
        <v>175</v>
      </c>
      <c r="F13" s="3"/>
      <c r="G13" s="9">
        <f t="shared" si="0"/>
        <v>0.432</v>
      </c>
      <c r="H13" s="12" t="s">
        <v>59</v>
      </c>
      <c r="I13" s="3" t="s">
        <v>47</v>
      </c>
      <c r="J13" s="12" t="s">
        <v>59</v>
      </c>
      <c r="K13" s="3" t="s">
        <v>47</v>
      </c>
      <c r="L13" s="12" t="s">
        <v>59</v>
      </c>
      <c r="M13" s="3" t="s">
        <v>47</v>
      </c>
      <c r="N13" s="12" t="s">
        <v>59</v>
      </c>
      <c r="O13" s="3" t="s">
        <v>47</v>
      </c>
      <c r="P13" s="12" t="s">
        <v>59</v>
      </c>
      <c r="Q13" s="3">
        <v>6.4000000000000001E-2</v>
      </c>
      <c r="R13" s="12">
        <v>8.0000000000000002E-3</v>
      </c>
      <c r="S13" s="3">
        <v>4.7E-2</v>
      </c>
      <c r="T13" s="12">
        <v>9.0000000000000011E-3</v>
      </c>
      <c r="U13" s="3">
        <v>7.8E-2</v>
      </c>
      <c r="V13" s="12">
        <v>6.0000000000000001E-3</v>
      </c>
      <c r="W13" s="3">
        <v>5.0999999999999997E-2</v>
      </c>
      <c r="X13" s="12">
        <v>6.9999999999999993E-3</v>
      </c>
      <c r="Y13" s="3">
        <v>0.128</v>
      </c>
      <c r="Z13" s="12">
        <v>9.0000000000000011E-3</v>
      </c>
      <c r="AA13" s="3">
        <v>5.7999999999999996E-2</v>
      </c>
      <c r="AB13" s="12">
        <v>8.0000000000000002E-3</v>
      </c>
      <c r="AC13" s="9" t="s">
        <v>47</v>
      </c>
      <c r="AD13" s="11" t="s">
        <v>59</v>
      </c>
      <c r="AE13" t="s">
        <v>47</v>
      </c>
      <c r="AF13" s="15" t="s">
        <v>59</v>
      </c>
      <c r="AG13" s="3">
        <v>6.0000000000000001E-3</v>
      </c>
      <c r="AH13" s="12">
        <v>1E-3</v>
      </c>
      <c r="AI13" s="3" t="s">
        <v>47</v>
      </c>
      <c r="AJ13" s="12" t="s">
        <v>59</v>
      </c>
      <c r="AK13" s="3" t="s">
        <v>47</v>
      </c>
      <c r="AL13" s="15" t="s">
        <v>59</v>
      </c>
      <c r="AM13" s="3" t="s">
        <v>47</v>
      </c>
      <c r="AN13" s="12" t="s">
        <v>59</v>
      </c>
      <c r="AO13" t="s">
        <v>47</v>
      </c>
      <c r="AP13" s="15" t="s">
        <v>59</v>
      </c>
      <c r="AQ13" s="9" t="s">
        <v>47</v>
      </c>
      <c r="AR13" s="15" t="s">
        <v>59</v>
      </c>
      <c r="AS13" s="9" t="s">
        <v>47</v>
      </c>
      <c r="AT13" s="15" t="s">
        <v>59</v>
      </c>
      <c r="AU13" s="9" t="s">
        <v>47</v>
      </c>
      <c r="AV13" s="15" t="s">
        <v>59</v>
      </c>
      <c r="AW13" s="9" t="s">
        <v>47</v>
      </c>
      <c r="AX13" s="15" t="s">
        <v>59</v>
      </c>
      <c r="AY13" s="9" t="s">
        <v>47</v>
      </c>
      <c r="AZ13" s="15" t="s">
        <v>59</v>
      </c>
      <c r="BA13" s="9" t="s">
        <v>47</v>
      </c>
      <c r="BB13" s="15" t="s">
        <v>59</v>
      </c>
      <c r="BC13" s="9" t="s">
        <v>47</v>
      </c>
      <c r="BD13" s="15" t="s">
        <v>59</v>
      </c>
      <c r="BE13" s="9" t="s">
        <v>47</v>
      </c>
      <c r="BF13" s="15" t="s">
        <v>59</v>
      </c>
      <c r="BH13" s="15" t="s">
        <v>59</v>
      </c>
      <c r="BJ13" s="15" t="s">
        <v>59</v>
      </c>
      <c r="BL13" s="15" t="s">
        <v>59</v>
      </c>
      <c r="BN13" s="15" t="s">
        <v>59</v>
      </c>
      <c r="BO13" t="s">
        <v>47</v>
      </c>
      <c r="BP13" s="15" t="s">
        <v>59</v>
      </c>
      <c r="BQ13" t="s">
        <v>47</v>
      </c>
      <c r="BR13" s="15" t="s">
        <v>59</v>
      </c>
      <c r="BS13" t="s">
        <v>47</v>
      </c>
      <c r="BT13" s="15" t="s">
        <v>59</v>
      </c>
      <c r="BU13" t="s">
        <v>47</v>
      </c>
      <c r="BV13" s="15" t="s">
        <v>59</v>
      </c>
      <c r="BX13" s="15" t="s">
        <v>59</v>
      </c>
      <c r="BY13" t="s">
        <v>47</v>
      </c>
      <c r="BZ13" s="15" t="s">
        <v>59</v>
      </c>
      <c r="CA13" t="s">
        <v>47</v>
      </c>
      <c r="CB13" s="15" t="s">
        <v>59</v>
      </c>
      <c r="CC13" t="s">
        <v>47</v>
      </c>
      <c r="CD13" s="15" t="s">
        <v>59</v>
      </c>
      <c r="CF13" s="15" t="s">
        <v>59</v>
      </c>
      <c r="CH13" s="15" t="s">
        <v>59</v>
      </c>
      <c r="CJ13" s="15" t="s">
        <v>59</v>
      </c>
      <c r="CL13" s="15" t="s">
        <v>59</v>
      </c>
      <c r="CN13" s="15" t="s">
        <v>59</v>
      </c>
      <c r="CP13" s="15" t="s">
        <v>59</v>
      </c>
      <c r="CR13" s="15" t="s">
        <v>59</v>
      </c>
      <c r="CT13" s="15" t="s">
        <v>59</v>
      </c>
      <c r="CV13" s="15" t="s">
        <v>59</v>
      </c>
      <c r="CX13" s="15" t="s">
        <v>59</v>
      </c>
      <c r="CZ13" s="15" t="s">
        <v>59</v>
      </c>
      <c r="DA13" t="s">
        <v>47</v>
      </c>
      <c r="DB13" s="15" t="s">
        <v>59</v>
      </c>
      <c r="DD13" s="15" t="s">
        <v>59</v>
      </c>
      <c r="DF13" s="15" t="s">
        <v>59</v>
      </c>
      <c r="DH13" s="15" t="s">
        <v>59</v>
      </c>
      <c r="DI13" t="s">
        <v>47</v>
      </c>
      <c r="DJ13" s="15" t="s">
        <v>59</v>
      </c>
      <c r="DK13" t="s">
        <v>47</v>
      </c>
      <c r="DL13" s="15" t="s">
        <v>59</v>
      </c>
      <c r="DM13" t="s">
        <v>47</v>
      </c>
      <c r="DN13" s="15" t="s">
        <v>59</v>
      </c>
      <c r="DP13" s="15" t="s">
        <v>59</v>
      </c>
      <c r="DQ13" t="s">
        <v>47</v>
      </c>
      <c r="DR13" s="15" t="s">
        <v>59</v>
      </c>
      <c r="DT13" s="15" t="s">
        <v>59</v>
      </c>
      <c r="DV13" s="15" t="s">
        <v>59</v>
      </c>
      <c r="DW13" t="s">
        <v>47</v>
      </c>
      <c r="DX13" s="15" t="s">
        <v>59</v>
      </c>
      <c r="DY13" t="s">
        <v>47</v>
      </c>
      <c r="DZ13" s="15" t="s">
        <v>59</v>
      </c>
      <c r="EB13" s="15" t="s">
        <v>59</v>
      </c>
      <c r="ED13" s="15" t="s">
        <v>59</v>
      </c>
      <c r="EF13" s="15" t="s">
        <v>59</v>
      </c>
      <c r="EH13" s="15" t="s">
        <v>59</v>
      </c>
      <c r="EJ13" s="15" t="s">
        <v>59</v>
      </c>
      <c r="EL13" s="15" t="s">
        <v>59</v>
      </c>
      <c r="EN13" s="15" t="s">
        <v>59</v>
      </c>
      <c r="EP13" s="15" t="s">
        <v>59</v>
      </c>
      <c r="ER13" s="15" t="s">
        <v>59</v>
      </c>
      <c r="ET13" s="15" t="s">
        <v>59</v>
      </c>
      <c r="EV13" s="15" t="s">
        <v>59</v>
      </c>
      <c r="EX13" s="15" t="s">
        <v>59</v>
      </c>
      <c r="EY13" t="s">
        <v>47</v>
      </c>
      <c r="EZ13" s="15" t="s">
        <v>59</v>
      </c>
      <c r="FB13" s="15" t="s">
        <v>59</v>
      </c>
      <c r="FC13" t="s">
        <v>47</v>
      </c>
      <c r="FD13" s="15" t="s">
        <v>59</v>
      </c>
      <c r="FF13" s="15" t="s">
        <v>59</v>
      </c>
      <c r="FG13" t="s">
        <v>47</v>
      </c>
      <c r="FH13" s="15" t="s">
        <v>59</v>
      </c>
      <c r="FJ13" s="15" t="s">
        <v>59</v>
      </c>
      <c r="FL13" s="15" t="s">
        <v>59</v>
      </c>
      <c r="FM13" t="s">
        <v>47</v>
      </c>
      <c r="FN13" s="15" t="s">
        <v>59</v>
      </c>
      <c r="FO13" t="s">
        <v>47</v>
      </c>
      <c r="FP13" s="15" t="s">
        <v>59</v>
      </c>
      <c r="FQ13" t="s">
        <v>47</v>
      </c>
      <c r="FR13" s="15" t="s">
        <v>59</v>
      </c>
      <c r="FT13" s="15" t="s">
        <v>59</v>
      </c>
    </row>
    <row r="14" spans="1:176" ht="15.75">
      <c r="A14" t="s">
        <v>186</v>
      </c>
      <c r="B14">
        <v>1</v>
      </c>
      <c r="D14">
        <v>1002</v>
      </c>
      <c r="E14" s="3" t="s">
        <v>175</v>
      </c>
      <c r="F14" s="3"/>
      <c r="G14" s="9">
        <f t="shared" si="0"/>
        <v>0.54300000000000004</v>
      </c>
      <c r="H14" s="12" t="s">
        <v>59</v>
      </c>
      <c r="I14" s="3" t="s">
        <v>47</v>
      </c>
      <c r="J14" s="12" t="s">
        <v>59</v>
      </c>
      <c r="K14" s="3" t="s">
        <v>47</v>
      </c>
      <c r="L14" s="12" t="s">
        <v>59</v>
      </c>
      <c r="M14" s="3" t="s">
        <v>47</v>
      </c>
      <c r="N14" s="12" t="s">
        <v>59</v>
      </c>
      <c r="O14" s="3" t="s">
        <v>47</v>
      </c>
      <c r="P14" s="12" t="s">
        <v>59</v>
      </c>
      <c r="Q14" s="3">
        <v>8.3000000000000004E-2</v>
      </c>
      <c r="R14" s="12">
        <v>9.0000000000000011E-3</v>
      </c>
      <c r="S14" s="3">
        <v>4.9000000000000002E-2</v>
      </c>
      <c r="T14" s="12">
        <v>6.9999999999999993E-3</v>
      </c>
      <c r="U14" s="3">
        <v>7.9000000000000001E-2</v>
      </c>
      <c r="V14" s="12">
        <v>1.4999999999999999E-2</v>
      </c>
      <c r="W14" s="3">
        <v>8.8000000000000009E-2</v>
      </c>
      <c r="X14" s="12">
        <v>8.0000000000000002E-3</v>
      </c>
      <c r="Y14" s="3">
        <v>0.16600000000000001</v>
      </c>
      <c r="Z14" s="12">
        <v>1.8000000000000002E-2</v>
      </c>
      <c r="AA14" s="3">
        <v>6.5000000000000002E-2</v>
      </c>
      <c r="AB14" s="12">
        <v>1.4999999999999999E-2</v>
      </c>
      <c r="AC14" s="9" t="s">
        <v>47</v>
      </c>
      <c r="AD14" s="11" t="s">
        <v>59</v>
      </c>
      <c r="AE14" t="s">
        <v>47</v>
      </c>
      <c r="AF14" s="15" t="s">
        <v>59</v>
      </c>
      <c r="AG14" s="3">
        <v>1.3000000000000001E-2</v>
      </c>
      <c r="AH14" s="12">
        <v>2E-3</v>
      </c>
      <c r="AI14" s="3" t="s">
        <v>47</v>
      </c>
      <c r="AJ14" s="12" t="s">
        <v>59</v>
      </c>
      <c r="AK14" s="3" t="s">
        <v>47</v>
      </c>
      <c r="AL14" s="15" t="s">
        <v>59</v>
      </c>
      <c r="AM14" s="3" t="s">
        <v>47</v>
      </c>
      <c r="AN14" s="12" t="s">
        <v>59</v>
      </c>
      <c r="AO14" t="s">
        <v>47</v>
      </c>
      <c r="AP14" s="15" t="s">
        <v>59</v>
      </c>
      <c r="AQ14" s="9" t="s">
        <v>47</v>
      </c>
      <c r="AR14" s="15" t="s">
        <v>59</v>
      </c>
      <c r="AS14" s="9" t="s">
        <v>47</v>
      </c>
      <c r="AT14" s="15" t="s">
        <v>59</v>
      </c>
      <c r="AU14" s="9" t="s">
        <v>47</v>
      </c>
      <c r="AV14" s="15" t="s">
        <v>59</v>
      </c>
      <c r="AW14" s="9" t="s">
        <v>47</v>
      </c>
      <c r="AX14" s="15" t="s">
        <v>59</v>
      </c>
      <c r="AY14" s="9" t="s">
        <v>47</v>
      </c>
      <c r="AZ14" s="15" t="s">
        <v>59</v>
      </c>
      <c r="BA14" s="9" t="s">
        <v>47</v>
      </c>
      <c r="BB14" s="15" t="s">
        <v>59</v>
      </c>
      <c r="BC14" s="9" t="s">
        <v>47</v>
      </c>
      <c r="BD14" s="15" t="s">
        <v>59</v>
      </c>
      <c r="BE14" s="9" t="s">
        <v>47</v>
      </c>
      <c r="BF14" s="15" t="s">
        <v>59</v>
      </c>
      <c r="BH14" s="15" t="s">
        <v>59</v>
      </c>
      <c r="BJ14" s="15" t="s">
        <v>59</v>
      </c>
      <c r="BL14" s="15" t="s">
        <v>59</v>
      </c>
      <c r="BN14" s="15" t="s">
        <v>59</v>
      </c>
      <c r="BO14" t="s">
        <v>47</v>
      </c>
      <c r="BP14" s="15" t="s">
        <v>59</v>
      </c>
      <c r="BQ14" t="s">
        <v>47</v>
      </c>
      <c r="BR14" s="15" t="s">
        <v>59</v>
      </c>
      <c r="BS14" t="s">
        <v>47</v>
      </c>
      <c r="BT14" s="15" t="s">
        <v>59</v>
      </c>
      <c r="BU14" t="s">
        <v>47</v>
      </c>
      <c r="BV14" s="15" t="s">
        <v>59</v>
      </c>
      <c r="BX14" s="15" t="s">
        <v>59</v>
      </c>
      <c r="BY14" t="s">
        <v>47</v>
      </c>
      <c r="BZ14" s="15" t="s">
        <v>59</v>
      </c>
      <c r="CA14" t="s">
        <v>47</v>
      </c>
      <c r="CB14" s="15" t="s">
        <v>59</v>
      </c>
      <c r="CC14" t="s">
        <v>47</v>
      </c>
      <c r="CD14" s="15" t="s">
        <v>59</v>
      </c>
      <c r="CF14" s="15" t="s">
        <v>59</v>
      </c>
      <c r="CH14" s="15" t="s">
        <v>59</v>
      </c>
      <c r="CJ14" s="15" t="s">
        <v>59</v>
      </c>
      <c r="CL14" s="15" t="s">
        <v>59</v>
      </c>
      <c r="CN14" s="15" t="s">
        <v>59</v>
      </c>
      <c r="CP14" s="15" t="s">
        <v>59</v>
      </c>
      <c r="CR14" s="15" t="s">
        <v>59</v>
      </c>
      <c r="CT14" s="15" t="s">
        <v>59</v>
      </c>
      <c r="CV14" s="15" t="s">
        <v>59</v>
      </c>
      <c r="CX14" s="15" t="s">
        <v>59</v>
      </c>
      <c r="CZ14" s="15" t="s">
        <v>59</v>
      </c>
      <c r="DA14" t="s">
        <v>47</v>
      </c>
      <c r="DB14" s="15" t="s">
        <v>59</v>
      </c>
      <c r="DD14" s="15" t="s">
        <v>59</v>
      </c>
      <c r="DF14" s="15" t="s">
        <v>59</v>
      </c>
      <c r="DH14" s="15" t="s">
        <v>59</v>
      </c>
      <c r="DI14" t="s">
        <v>47</v>
      </c>
      <c r="DJ14" s="15" t="s">
        <v>59</v>
      </c>
      <c r="DK14" t="s">
        <v>47</v>
      </c>
      <c r="DL14" s="15" t="s">
        <v>59</v>
      </c>
      <c r="DM14" t="s">
        <v>47</v>
      </c>
      <c r="DN14" s="15" t="s">
        <v>59</v>
      </c>
      <c r="DP14" s="15" t="s">
        <v>59</v>
      </c>
      <c r="DQ14" t="s">
        <v>47</v>
      </c>
      <c r="DR14" s="15" t="s">
        <v>59</v>
      </c>
      <c r="DT14" s="15" t="s">
        <v>59</v>
      </c>
      <c r="DV14" s="15" t="s">
        <v>59</v>
      </c>
      <c r="DW14" t="s">
        <v>47</v>
      </c>
      <c r="DX14" s="15" t="s">
        <v>59</v>
      </c>
      <c r="DY14" t="s">
        <v>47</v>
      </c>
      <c r="DZ14" s="15" t="s">
        <v>59</v>
      </c>
      <c r="EB14" s="15" t="s">
        <v>59</v>
      </c>
      <c r="ED14" s="15" t="s">
        <v>59</v>
      </c>
      <c r="EF14" s="15" t="s">
        <v>59</v>
      </c>
      <c r="EH14" s="15" t="s">
        <v>59</v>
      </c>
      <c r="EJ14" s="15" t="s">
        <v>59</v>
      </c>
      <c r="EL14" s="15" t="s">
        <v>59</v>
      </c>
      <c r="EN14" s="15" t="s">
        <v>59</v>
      </c>
      <c r="EP14" s="15" t="s">
        <v>59</v>
      </c>
      <c r="ER14" s="15" t="s">
        <v>59</v>
      </c>
      <c r="ET14" s="15" t="s">
        <v>59</v>
      </c>
      <c r="EV14" s="15" t="s">
        <v>59</v>
      </c>
      <c r="EX14" s="15" t="s">
        <v>59</v>
      </c>
      <c r="EY14" t="s">
        <v>47</v>
      </c>
      <c r="EZ14" s="15" t="s">
        <v>59</v>
      </c>
      <c r="FB14" s="15" t="s">
        <v>59</v>
      </c>
      <c r="FC14" t="s">
        <v>47</v>
      </c>
      <c r="FD14" s="15" t="s">
        <v>59</v>
      </c>
      <c r="FF14" s="15" t="s">
        <v>59</v>
      </c>
      <c r="FG14" t="s">
        <v>47</v>
      </c>
      <c r="FH14" s="15" t="s">
        <v>59</v>
      </c>
      <c r="FJ14" s="15" t="s">
        <v>59</v>
      </c>
      <c r="FL14" s="15" t="s">
        <v>59</v>
      </c>
      <c r="FM14" t="s">
        <v>47</v>
      </c>
      <c r="FN14" s="15" t="s">
        <v>59</v>
      </c>
      <c r="FO14" t="s">
        <v>47</v>
      </c>
      <c r="FP14" s="15" t="s">
        <v>59</v>
      </c>
      <c r="FQ14" t="s">
        <v>47</v>
      </c>
      <c r="FR14" s="15" t="s">
        <v>59</v>
      </c>
      <c r="FT14" s="15" t="s">
        <v>59</v>
      </c>
    </row>
    <row r="15" spans="1:176" ht="15.75">
      <c r="A15" t="s">
        <v>187</v>
      </c>
      <c r="B15">
        <v>1</v>
      </c>
      <c r="D15">
        <v>1002</v>
      </c>
      <c r="E15" s="3" t="s">
        <v>175</v>
      </c>
      <c r="F15" s="3"/>
      <c r="G15" s="9">
        <f t="shared" si="0"/>
        <v>0.78100000000000003</v>
      </c>
      <c r="H15" s="12" t="s">
        <v>59</v>
      </c>
      <c r="I15" s="3" t="s">
        <v>47</v>
      </c>
      <c r="J15" s="12" t="s">
        <v>59</v>
      </c>
      <c r="K15" s="3" t="s">
        <v>47</v>
      </c>
      <c r="L15" s="12" t="s">
        <v>59</v>
      </c>
      <c r="M15" s="3" t="s">
        <v>47</v>
      </c>
      <c r="N15" s="12" t="s">
        <v>59</v>
      </c>
      <c r="O15" s="3" t="s">
        <v>47</v>
      </c>
      <c r="P15" s="12" t="s">
        <v>59</v>
      </c>
      <c r="Q15" s="3">
        <v>7.2000000000000008E-2</v>
      </c>
      <c r="R15" s="12">
        <v>1E-3</v>
      </c>
      <c r="S15" s="3">
        <v>5.5E-2</v>
      </c>
      <c r="T15" s="12">
        <v>5.0000000000000001E-3</v>
      </c>
      <c r="U15" s="3">
        <v>0.14899999999999999</v>
      </c>
      <c r="V15" s="12">
        <v>1.4999999999999999E-2</v>
      </c>
      <c r="W15" s="3">
        <v>0.11800000000000001</v>
      </c>
      <c r="X15" s="12">
        <v>1.2E-2</v>
      </c>
      <c r="Y15" s="3">
        <v>0.17300000000000001</v>
      </c>
      <c r="Z15" s="12">
        <v>1.3000000000000001E-2</v>
      </c>
      <c r="AA15" s="3">
        <v>6.8000000000000005E-2</v>
      </c>
      <c r="AB15" s="12">
        <v>3.0000000000000001E-3</v>
      </c>
      <c r="AC15" s="9" t="s">
        <v>47</v>
      </c>
      <c r="AD15" s="11" t="s">
        <v>59</v>
      </c>
      <c r="AE15" t="s">
        <v>47</v>
      </c>
      <c r="AF15" s="15" t="s">
        <v>59</v>
      </c>
      <c r="AG15" s="3">
        <v>0.14599999999999999</v>
      </c>
      <c r="AH15" s="12">
        <v>1.4999999999999999E-2</v>
      </c>
      <c r="AI15" s="3" t="s">
        <v>47</v>
      </c>
      <c r="AJ15" s="12" t="s">
        <v>59</v>
      </c>
      <c r="AK15" s="3" t="s">
        <v>47</v>
      </c>
      <c r="AL15" s="15" t="s">
        <v>59</v>
      </c>
      <c r="AM15" s="3" t="s">
        <v>47</v>
      </c>
      <c r="AN15" s="12" t="s">
        <v>59</v>
      </c>
      <c r="AO15" t="s">
        <v>47</v>
      </c>
      <c r="AP15" s="15" t="s">
        <v>59</v>
      </c>
      <c r="AQ15" s="9" t="s">
        <v>47</v>
      </c>
      <c r="AR15" s="15" t="s">
        <v>59</v>
      </c>
      <c r="AS15" s="9" t="s">
        <v>47</v>
      </c>
      <c r="AT15" s="15" t="s">
        <v>59</v>
      </c>
      <c r="AU15" s="9" t="s">
        <v>47</v>
      </c>
      <c r="AV15" s="15" t="s">
        <v>59</v>
      </c>
      <c r="AW15" s="9" t="s">
        <v>47</v>
      </c>
      <c r="AX15" s="15" t="s">
        <v>59</v>
      </c>
      <c r="AY15" s="9" t="s">
        <v>47</v>
      </c>
      <c r="AZ15" s="15" t="s">
        <v>59</v>
      </c>
      <c r="BA15" s="9" t="s">
        <v>47</v>
      </c>
      <c r="BB15" s="15" t="s">
        <v>59</v>
      </c>
      <c r="BC15" s="9" t="s">
        <v>47</v>
      </c>
      <c r="BD15" s="15" t="s">
        <v>59</v>
      </c>
      <c r="BE15" s="9" t="s">
        <v>47</v>
      </c>
      <c r="BF15" s="15" t="s">
        <v>59</v>
      </c>
      <c r="BH15" s="15" t="s">
        <v>59</v>
      </c>
      <c r="BJ15" s="15" t="s">
        <v>59</v>
      </c>
      <c r="BL15" s="15" t="s">
        <v>59</v>
      </c>
      <c r="BN15" s="15" t="s">
        <v>59</v>
      </c>
      <c r="BO15" t="s">
        <v>47</v>
      </c>
      <c r="BP15" s="15" t="s">
        <v>59</v>
      </c>
      <c r="BQ15" t="s">
        <v>47</v>
      </c>
      <c r="BR15" s="15" t="s">
        <v>59</v>
      </c>
      <c r="BS15" t="s">
        <v>47</v>
      </c>
      <c r="BT15" s="15" t="s">
        <v>59</v>
      </c>
      <c r="BU15" t="s">
        <v>47</v>
      </c>
      <c r="BV15" s="15" t="s">
        <v>59</v>
      </c>
      <c r="BX15" s="15" t="s">
        <v>59</v>
      </c>
      <c r="BY15" t="s">
        <v>47</v>
      </c>
      <c r="BZ15" s="15" t="s">
        <v>59</v>
      </c>
      <c r="CA15" t="s">
        <v>47</v>
      </c>
      <c r="CB15" s="15" t="s">
        <v>59</v>
      </c>
      <c r="CC15" t="s">
        <v>47</v>
      </c>
      <c r="CD15" s="15" t="s">
        <v>59</v>
      </c>
      <c r="CF15" s="15" t="s">
        <v>59</v>
      </c>
      <c r="CH15" s="15" t="s">
        <v>59</v>
      </c>
      <c r="CJ15" s="15" t="s">
        <v>59</v>
      </c>
      <c r="CL15" s="15" t="s">
        <v>59</v>
      </c>
      <c r="CN15" s="15" t="s">
        <v>59</v>
      </c>
      <c r="CP15" s="15" t="s">
        <v>59</v>
      </c>
      <c r="CR15" s="15" t="s">
        <v>59</v>
      </c>
      <c r="CT15" s="15" t="s">
        <v>59</v>
      </c>
      <c r="CV15" s="15" t="s">
        <v>59</v>
      </c>
      <c r="CX15" s="15" t="s">
        <v>59</v>
      </c>
      <c r="CZ15" s="15" t="s">
        <v>59</v>
      </c>
      <c r="DA15" t="s">
        <v>47</v>
      </c>
      <c r="DB15" s="15" t="s">
        <v>59</v>
      </c>
      <c r="DD15" s="15" t="s">
        <v>59</v>
      </c>
      <c r="DF15" s="15" t="s">
        <v>59</v>
      </c>
      <c r="DH15" s="15" t="s">
        <v>59</v>
      </c>
      <c r="DI15" t="s">
        <v>47</v>
      </c>
      <c r="DJ15" s="15" t="s">
        <v>59</v>
      </c>
      <c r="DK15" t="s">
        <v>47</v>
      </c>
      <c r="DL15" s="15" t="s">
        <v>59</v>
      </c>
      <c r="DM15" t="s">
        <v>47</v>
      </c>
      <c r="DN15" s="15" t="s">
        <v>59</v>
      </c>
      <c r="DP15" s="15" t="s">
        <v>59</v>
      </c>
      <c r="DQ15" t="s">
        <v>47</v>
      </c>
      <c r="DR15" s="15" t="s">
        <v>59</v>
      </c>
      <c r="DT15" s="15" t="s">
        <v>59</v>
      </c>
      <c r="DV15" s="15" t="s">
        <v>59</v>
      </c>
      <c r="DW15" t="s">
        <v>47</v>
      </c>
      <c r="DX15" s="15" t="s">
        <v>59</v>
      </c>
      <c r="DY15" t="s">
        <v>47</v>
      </c>
      <c r="DZ15" s="15" t="s">
        <v>59</v>
      </c>
      <c r="EB15" s="15" t="s">
        <v>59</v>
      </c>
      <c r="ED15" s="15" t="s">
        <v>59</v>
      </c>
      <c r="EF15" s="15" t="s">
        <v>59</v>
      </c>
      <c r="EH15" s="15" t="s">
        <v>59</v>
      </c>
      <c r="EJ15" s="15" t="s">
        <v>59</v>
      </c>
      <c r="EL15" s="15" t="s">
        <v>59</v>
      </c>
      <c r="EN15" s="15" t="s">
        <v>59</v>
      </c>
      <c r="EP15" s="15" t="s">
        <v>59</v>
      </c>
      <c r="ER15" s="15" t="s">
        <v>59</v>
      </c>
      <c r="ET15" s="15" t="s">
        <v>59</v>
      </c>
      <c r="EV15" s="15" t="s">
        <v>59</v>
      </c>
      <c r="EX15" s="15" t="s">
        <v>59</v>
      </c>
      <c r="EY15" t="s">
        <v>47</v>
      </c>
      <c r="EZ15" s="15" t="s">
        <v>59</v>
      </c>
      <c r="FB15" s="15" t="s">
        <v>59</v>
      </c>
      <c r="FC15" t="s">
        <v>47</v>
      </c>
      <c r="FD15" s="15" t="s">
        <v>59</v>
      </c>
      <c r="FF15" s="15" t="s">
        <v>59</v>
      </c>
      <c r="FG15" t="s">
        <v>47</v>
      </c>
      <c r="FH15" s="15" t="s">
        <v>59</v>
      </c>
      <c r="FJ15" s="15" t="s">
        <v>59</v>
      </c>
      <c r="FL15" s="15" t="s">
        <v>59</v>
      </c>
      <c r="FM15" t="s">
        <v>47</v>
      </c>
      <c r="FN15" s="15" t="s">
        <v>59</v>
      </c>
      <c r="FO15" t="s">
        <v>47</v>
      </c>
      <c r="FP15" s="15" t="s">
        <v>59</v>
      </c>
      <c r="FQ15" t="s">
        <v>47</v>
      </c>
      <c r="FR15" s="15" t="s">
        <v>59</v>
      </c>
      <c r="FT15" s="15" t="s">
        <v>59</v>
      </c>
    </row>
    <row r="16" spans="1:176" ht="15.75">
      <c r="A16" t="s">
        <v>188</v>
      </c>
      <c r="B16">
        <v>1</v>
      </c>
      <c r="D16">
        <v>1002</v>
      </c>
      <c r="E16" s="3" t="s">
        <v>175</v>
      </c>
      <c r="F16" s="3"/>
      <c r="G16" s="9">
        <f t="shared" si="0"/>
        <v>1.0129999999999999</v>
      </c>
      <c r="H16" s="12" t="s">
        <v>59</v>
      </c>
      <c r="I16" s="3" t="s">
        <v>47</v>
      </c>
      <c r="J16" s="12" t="s">
        <v>59</v>
      </c>
      <c r="K16" s="3" t="s">
        <v>47</v>
      </c>
      <c r="L16" s="12" t="s">
        <v>59</v>
      </c>
      <c r="M16" s="3" t="s">
        <v>47</v>
      </c>
      <c r="N16" s="12" t="s">
        <v>59</v>
      </c>
      <c r="O16" s="3" t="s">
        <v>47</v>
      </c>
      <c r="P16" s="12" t="s">
        <v>59</v>
      </c>
      <c r="Q16" s="3">
        <v>8.6999999999999994E-2</v>
      </c>
      <c r="R16" s="12">
        <v>6.0000000000000001E-3</v>
      </c>
      <c r="S16" s="3">
        <v>8.199999999999999E-2</v>
      </c>
      <c r="T16" s="12">
        <v>6.0000000000000001E-3</v>
      </c>
      <c r="U16" s="3">
        <v>0.222</v>
      </c>
      <c r="V16" s="12">
        <v>0.02</v>
      </c>
      <c r="W16" s="3">
        <v>0.20300000000000001</v>
      </c>
      <c r="X16" s="12">
        <v>2.5000000000000001E-2</v>
      </c>
      <c r="Y16" s="3">
        <v>0.182</v>
      </c>
      <c r="Z16" s="12">
        <v>8.0000000000000002E-3</v>
      </c>
      <c r="AA16" s="3">
        <v>6.9000000000000006E-2</v>
      </c>
      <c r="AB16" s="12">
        <v>1E-3</v>
      </c>
      <c r="AC16" s="9" t="s">
        <v>47</v>
      </c>
      <c r="AD16" s="11" t="s">
        <v>59</v>
      </c>
      <c r="AE16" t="s">
        <v>47</v>
      </c>
      <c r="AF16" s="15" t="s">
        <v>59</v>
      </c>
      <c r="AG16" s="3">
        <v>0.16800000000000001</v>
      </c>
      <c r="AH16" s="12">
        <v>1.6E-2</v>
      </c>
      <c r="AI16" s="3" t="s">
        <v>47</v>
      </c>
      <c r="AJ16" s="12" t="s">
        <v>59</v>
      </c>
      <c r="AK16" s="3" t="s">
        <v>47</v>
      </c>
      <c r="AL16" s="15" t="s">
        <v>59</v>
      </c>
      <c r="AM16" s="3" t="s">
        <v>47</v>
      </c>
      <c r="AN16" s="12" t="s">
        <v>59</v>
      </c>
      <c r="AO16" t="s">
        <v>47</v>
      </c>
      <c r="AP16" s="15" t="s">
        <v>59</v>
      </c>
      <c r="AQ16" s="9" t="s">
        <v>47</v>
      </c>
      <c r="AR16" s="15" t="s">
        <v>59</v>
      </c>
      <c r="AS16" s="9" t="s">
        <v>47</v>
      </c>
      <c r="AT16" s="15" t="s">
        <v>59</v>
      </c>
      <c r="AU16" s="9" t="s">
        <v>47</v>
      </c>
      <c r="AV16" s="15" t="s">
        <v>59</v>
      </c>
      <c r="AW16" s="9" t="s">
        <v>47</v>
      </c>
      <c r="AX16" s="15" t="s">
        <v>59</v>
      </c>
      <c r="AY16" s="9" t="s">
        <v>47</v>
      </c>
      <c r="AZ16" s="15" t="s">
        <v>59</v>
      </c>
      <c r="BA16" s="9" t="s">
        <v>47</v>
      </c>
      <c r="BB16" s="15" t="s">
        <v>59</v>
      </c>
      <c r="BC16" s="9" t="s">
        <v>47</v>
      </c>
      <c r="BD16" s="15" t="s">
        <v>59</v>
      </c>
      <c r="BE16" s="9" t="s">
        <v>47</v>
      </c>
      <c r="BF16" s="15" t="s">
        <v>59</v>
      </c>
      <c r="BH16" s="15" t="s">
        <v>59</v>
      </c>
      <c r="BJ16" s="15" t="s">
        <v>59</v>
      </c>
      <c r="BL16" s="15" t="s">
        <v>59</v>
      </c>
      <c r="BN16" s="15" t="s">
        <v>59</v>
      </c>
      <c r="BO16" t="s">
        <v>47</v>
      </c>
      <c r="BP16" s="15" t="s">
        <v>59</v>
      </c>
      <c r="BQ16" t="s">
        <v>47</v>
      </c>
      <c r="BR16" s="15" t="s">
        <v>59</v>
      </c>
      <c r="BS16" t="s">
        <v>47</v>
      </c>
      <c r="BT16" s="15" t="s">
        <v>59</v>
      </c>
      <c r="BU16" t="s">
        <v>47</v>
      </c>
      <c r="BV16" s="15" t="s">
        <v>59</v>
      </c>
      <c r="BX16" s="15" t="s">
        <v>59</v>
      </c>
      <c r="BY16" t="s">
        <v>47</v>
      </c>
      <c r="BZ16" s="15" t="s">
        <v>59</v>
      </c>
      <c r="CA16" t="s">
        <v>47</v>
      </c>
      <c r="CB16" s="15" t="s">
        <v>59</v>
      </c>
      <c r="CC16" t="s">
        <v>47</v>
      </c>
      <c r="CD16" s="15" t="s">
        <v>59</v>
      </c>
      <c r="CF16" s="15" t="s">
        <v>59</v>
      </c>
      <c r="CH16" s="15" t="s">
        <v>59</v>
      </c>
      <c r="CJ16" s="15" t="s">
        <v>59</v>
      </c>
      <c r="CL16" s="15" t="s">
        <v>59</v>
      </c>
      <c r="CN16" s="15" t="s">
        <v>59</v>
      </c>
      <c r="CP16" s="15" t="s">
        <v>59</v>
      </c>
      <c r="CR16" s="15" t="s">
        <v>59</v>
      </c>
      <c r="CT16" s="15" t="s">
        <v>59</v>
      </c>
      <c r="CV16" s="15" t="s">
        <v>59</v>
      </c>
      <c r="CX16" s="15" t="s">
        <v>59</v>
      </c>
      <c r="CZ16" s="15" t="s">
        <v>59</v>
      </c>
      <c r="DA16" t="s">
        <v>47</v>
      </c>
      <c r="DB16" s="15" t="s">
        <v>59</v>
      </c>
      <c r="DD16" s="15" t="s">
        <v>59</v>
      </c>
      <c r="DF16" s="15" t="s">
        <v>59</v>
      </c>
      <c r="DH16" s="15" t="s">
        <v>59</v>
      </c>
      <c r="DI16" t="s">
        <v>47</v>
      </c>
      <c r="DJ16" s="15" t="s">
        <v>59</v>
      </c>
      <c r="DK16" t="s">
        <v>47</v>
      </c>
      <c r="DL16" s="15" t="s">
        <v>59</v>
      </c>
      <c r="DM16" t="s">
        <v>47</v>
      </c>
      <c r="DN16" s="15" t="s">
        <v>59</v>
      </c>
      <c r="DP16" s="15" t="s">
        <v>59</v>
      </c>
      <c r="DQ16" t="s">
        <v>47</v>
      </c>
      <c r="DR16" s="15" t="s">
        <v>59</v>
      </c>
      <c r="DT16" s="15" t="s">
        <v>59</v>
      </c>
      <c r="DV16" s="15" t="s">
        <v>59</v>
      </c>
      <c r="DW16" t="s">
        <v>47</v>
      </c>
      <c r="DX16" s="15" t="s">
        <v>59</v>
      </c>
      <c r="DY16" t="s">
        <v>47</v>
      </c>
      <c r="DZ16" s="15" t="s">
        <v>59</v>
      </c>
      <c r="EB16" s="15" t="s">
        <v>59</v>
      </c>
      <c r="ED16" s="15" t="s">
        <v>59</v>
      </c>
      <c r="EF16" s="15" t="s">
        <v>59</v>
      </c>
      <c r="EH16" s="15" t="s">
        <v>59</v>
      </c>
      <c r="EJ16" s="15" t="s">
        <v>59</v>
      </c>
      <c r="EL16" s="15" t="s">
        <v>59</v>
      </c>
      <c r="EN16" s="15" t="s">
        <v>59</v>
      </c>
      <c r="EP16" s="15" t="s">
        <v>59</v>
      </c>
      <c r="ER16" s="15" t="s">
        <v>59</v>
      </c>
      <c r="ET16" s="15" t="s">
        <v>59</v>
      </c>
      <c r="EV16" s="15" t="s">
        <v>59</v>
      </c>
      <c r="EX16" s="15" t="s">
        <v>59</v>
      </c>
      <c r="EY16" t="s">
        <v>47</v>
      </c>
      <c r="EZ16" s="15" t="s">
        <v>59</v>
      </c>
      <c r="FB16" s="15" t="s">
        <v>59</v>
      </c>
      <c r="FC16" t="s">
        <v>47</v>
      </c>
      <c r="FD16" s="15" t="s">
        <v>59</v>
      </c>
      <c r="FF16" s="15" t="s">
        <v>59</v>
      </c>
      <c r="FG16" t="s">
        <v>47</v>
      </c>
      <c r="FH16" s="15" t="s">
        <v>59</v>
      </c>
      <c r="FJ16" s="15" t="s">
        <v>59</v>
      </c>
      <c r="FL16" s="15" t="s">
        <v>59</v>
      </c>
      <c r="FM16" t="s">
        <v>47</v>
      </c>
      <c r="FN16" s="15" t="s">
        <v>59</v>
      </c>
      <c r="FO16" t="s">
        <v>47</v>
      </c>
      <c r="FP16" s="15" t="s">
        <v>59</v>
      </c>
      <c r="FQ16" t="s">
        <v>47</v>
      </c>
      <c r="FR16" s="15" t="s">
        <v>59</v>
      </c>
      <c r="FT16" s="15" t="s">
        <v>59</v>
      </c>
    </row>
    <row r="17" spans="1:176" ht="15.75">
      <c r="A17" t="s">
        <v>189</v>
      </c>
      <c r="B17">
        <v>1</v>
      </c>
      <c r="D17">
        <v>1002</v>
      </c>
      <c r="E17" s="3" t="s">
        <v>175</v>
      </c>
      <c r="F17" s="3"/>
      <c r="G17" s="9">
        <f t="shared" si="0"/>
        <v>1.6050000000000002</v>
      </c>
      <c r="H17" s="12" t="s">
        <v>59</v>
      </c>
      <c r="I17" s="3" t="s">
        <v>47</v>
      </c>
      <c r="J17" s="12" t="s">
        <v>59</v>
      </c>
      <c r="K17" s="3" t="s">
        <v>47</v>
      </c>
      <c r="L17" s="12" t="s">
        <v>59</v>
      </c>
      <c r="M17" s="3" t="s">
        <v>47</v>
      </c>
      <c r="N17" s="12" t="s">
        <v>59</v>
      </c>
      <c r="O17" s="3" t="s">
        <v>47</v>
      </c>
      <c r="P17" s="12" t="s">
        <v>59</v>
      </c>
      <c r="Q17" s="3">
        <v>0.10300000000000001</v>
      </c>
      <c r="R17" s="12">
        <v>1.1000000000000001E-2</v>
      </c>
      <c r="S17" s="3">
        <v>0.12300000000000001</v>
      </c>
      <c r="T17" s="12">
        <v>1.6E-2</v>
      </c>
      <c r="U17" s="3">
        <v>0.55700000000000005</v>
      </c>
      <c r="V17" s="12">
        <v>1.3999999999999999E-2</v>
      </c>
      <c r="W17" s="3">
        <v>0.308</v>
      </c>
      <c r="X17" s="12">
        <v>2.7000000000000003E-2</v>
      </c>
      <c r="Y17" s="3">
        <v>0.17899999999999999</v>
      </c>
      <c r="Z17" s="12">
        <v>5.0000000000000001E-3</v>
      </c>
      <c r="AA17" s="3">
        <v>6.6000000000000003E-2</v>
      </c>
      <c r="AB17" s="12">
        <v>5.0000000000000001E-3</v>
      </c>
      <c r="AC17" s="9" t="s">
        <v>47</v>
      </c>
      <c r="AD17" s="11" t="s">
        <v>59</v>
      </c>
      <c r="AE17" t="s">
        <v>47</v>
      </c>
      <c r="AF17" s="15" t="s">
        <v>59</v>
      </c>
      <c r="AG17" s="3">
        <v>0.26899999999999996</v>
      </c>
      <c r="AH17" s="12">
        <v>1.4999999999999999E-2</v>
      </c>
      <c r="AI17" s="3" t="s">
        <v>47</v>
      </c>
      <c r="AJ17" s="12" t="s">
        <v>59</v>
      </c>
      <c r="AK17" s="3" t="s">
        <v>47</v>
      </c>
      <c r="AL17" s="15" t="s">
        <v>59</v>
      </c>
      <c r="AM17" s="3" t="s">
        <v>47</v>
      </c>
      <c r="AN17" s="12" t="s">
        <v>59</v>
      </c>
      <c r="AO17" t="s">
        <v>47</v>
      </c>
      <c r="AP17" s="15" t="s">
        <v>59</v>
      </c>
      <c r="AQ17" s="9" t="s">
        <v>47</v>
      </c>
      <c r="AR17" s="15" t="s">
        <v>59</v>
      </c>
      <c r="AS17" s="9" t="s">
        <v>47</v>
      </c>
      <c r="AT17" s="15" t="s">
        <v>59</v>
      </c>
      <c r="AU17" s="9" t="s">
        <v>47</v>
      </c>
      <c r="AV17" s="15" t="s">
        <v>59</v>
      </c>
      <c r="AW17" s="9" t="s">
        <v>47</v>
      </c>
      <c r="AX17" s="15" t="s">
        <v>59</v>
      </c>
      <c r="AY17" s="9" t="s">
        <v>47</v>
      </c>
      <c r="AZ17" s="15" t="s">
        <v>59</v>
      </c>
      <c r="BA17" s="9" t="s">
        <v>47</v>
      </c>
      <c r="BB17" s="15" t="s">
        <v>59</v>
      </c>
      <c r="BC17" s="9" t="s">
        <v>47</v>
      </c>
      <c r="BD17" s="15" t="s">
        <v>59</v>
      </c>
      <c r="BE17" s="9" t="s">
        <v>47</v>
      </c>
      <c r="BF17" s="15" t="s">
        <v>59</v>
      </c>
      <c r="BH17" s="15" t="s">
        <v>59</v>
      </c>
      <c r="BJ17" s="15" t="s">
        <v>59</v>
      </c>
      <c r="BL17" s="15" t="s">
        <v>59</v>
      </c>
      <c r="BN17" s="15" t="s">
        <v>59</v>
      </c>
      <c r="BO17" t="s">
        <v>47</v>
      </c>
      <c r="BP17" s="15" t="s">
        <v>59</v>
      </c>
      <c r="BQ17" t="s">
        <v>47</v>
      </c>
      <c r="BR17" s="15" t="s">
        <v>59</v>
      </c>
      <c r="BS17" t="s">
        <v>47</v>
      </c>
      <c r="BT17" s="15" t="s">
        <v>59</v>
      </c>
      <c r="BU17" t="s">
        <v>47</v>
      </c>
      <c r="BV17" s="15" t="s">
        <v>59</v>
      </c>
      <c r="BX17" s="15" t="s">
        <v>59</v>
      </c>
      <c r="BY17" t="s">
        <v>47</v>
      </c>
      <c r="BZ17" s="15" t="s">
        <v>59</v>
      </c>
      <c r="CA17" t="s">
        <v>47</v>
      </c>
      <c r="CB17" s="15" t="s">
        <v>59</v>
      </c>
      <c r="CC17" t="s">
        <v>47</v>
      </c>
      <c r="CD17" s="15" t="s">
        <v>59</v>
      </c>
      <c r="CF17" s="15" t="s">
        <v>59</v>
      </c>
      <c r="CH17" s="15" t="s">
        <v>59</v>
      </c>
      <c r="CJ17" s="15" t="s">
        <v>59</v>
      </c>
      <c r="CL17" s="15" t="s">
        <v>59</v>
      </c>
      <c r="CN17" s="15" t="s">
        <v>59</v>
      </c>
      <c r="CP17" s="15" t="s">
        <v>59</v>
      </c>
      <c r="CR17" s="15" t="s">
        <v>59</v>
      </c>
      <c r="CT17" s="15" t="s">
        <v>59</v>
      </c>
      <c r="CV17" s="15" t="s">
        <v>59</v>
      </c>
      <c r="CX17" s="15" t="s">
        <v>59</v>
      </c>
      <c r="CZ17" s="15" t="s">
        <v>59</v>
      </c>
      <c r="DA17" t="s">
        <v>47</v>
      </c>
      <c r="DB17" s="15" t="s">
        <v>59</v>
      </c>
      <c r="DD17" s="15" t="s">
        <v>59</v>
      </c>
      <c r="DF17" s="15" t="s">
        <v>59</v>
      </c>
      <c r="DH17" s="15" t="s">
        <v>59</v>
      </c>
      <c r="DI17" t="s">
        <v>47</v>
      </c>
      <c r="DJ17" s="15" t="s">
        <v>59</v>
      </c>
      <c r="DK17" t="s">
        <v>47</v>
      </c>
      <c r="DL17" s="15" t="s">
        <v>59</v>
      </c>
      <c r="DM17" t="s">
        <v>47</v>
      </c>
      <c r="DN17" s="15" t="s">
        <v>59</v>
      </c>
      <c r="DP17" s="15" t="s">
        <v>59</v>
      </c>
      <c r="DQ17" t="s">
        <v>47</v>
      </c>
      <c r="DR17" s="15" t="s">
        <v>59</v>
      </c>
      <c r="DT17" s="15" t="s">
        <v>59</v>
      </c>
      <c r="DV17" s="15" t="s">
        <v>59</v>
      </c>
      <c r="DW17" t="s">
        <v>47</v>
      </c>
      <c r="DX17" s="15" t="s">
        <v>59</v>
      </c>
      <c r="DY17" t="s">
        <v>47</v>
      </c>
      <c r="DZ17" s="15" t="s">
        <v>59</v>
      </c>
      <c r="EB17" s="15" t="s">
        <v>59</v>
      </c>
      <c r="ED17" s="15" t="s">
        <v>59</v>
      </c>
      <c r="EF17" s="15" t="s">
        <v>59</v>
      </c>
      <c r="EH17" s="15" t="s">
        <v>59</v>
      </c>
      <c r="EJ17" s="15" t="s">
        <v>59</v>
      </c>
      <c r="EL17" s="15" t="s">
        <v>59</v>
      </c>
      <c r="EN17" s="15" t="s">
        <v>59</v>
      </c>
      <c r="EP17" s="15" t="s">
        <v>59</v>
      </c>
      <c r="ER17" s="15" t="s">
        <v>59</v>
      </c>
      <c r="ET17" s="15" t="s">
        <v>59</v>
      </c>
      <c r="EV17" s="15" t="s">
        <v>59</v>
      </c>
      <c r="EX17" s="15" t="s">
        <v>59</v>
      </c>
      <c r="EY17" t="s">
        <v>47</v>
      </c>
      <c r="EZ17" s="15" t="s">
        <v>59</v>
      </c>
      <c r="FB17" s="15" t="s">
        <v>59</v>
      </c>
      <c r="FC17" t="s">
        <v>47</v>
      </c>
      <c r="FD17" s="15" t="s">
        <v>59</v>
      </c>
      <c r="FF17" s="15" t="s">
        <v>59</v>
      </c>
      <c r="FG17" t="s">
        <v>47</v>
      </c>
      <c r="FH17" s="15" t="s">
        <v>59</v>
      </c>
      <c r="FJ17" s="15" t="s">
        <v>59</v>
      </c>
      <c r="FL17" s="15" t="s">
        <v>59</v>
      </c>
      <c r="FM17" t="s">
        <v>47</v>
      </c>
      <c r="FN17" s="15" t="s">
        <v>59</v>
      </c>
      <c r="FO17" t="s">
        <v>47</v>
      </c>
      <c r="FP17" s="15" t="s">
        <v>59</v>
      </c>
      <c r="FQ17" t="s">
        <v>47</v>
      </c>
      <c r="FR17" s="15" t="s">
        <v>59</v>
      </c>
      <c r="FT17" s="15" t="s">
        <v>59</v>
      </c>
    </row>
    <row r="18" spans="1:176" ht="15.75">
      <c r="A18" t="s">
        <v>192</v>
      </c>
      <c r="B18">
        <v>1</v>
      </c>
      <c r="D18">
        <v>1002</v>
      </c>
      <c r="E18" s="3" t="s">
        <v>175</v>
      </c>
      <c r="F18" s="3"/>
      <c r="G18" s="9">
        <f t="shared" si="0"/>
        <v>1.0209999999999999</v>
      </c>
      <c r="H18" s="12" t="s">
        <v>59</v>
      </c>
      <c r="I18" s="3" t="s">
        <v>47</v>
      </c>
      <c r="J18" s="12" t="s">
        <v>59</v>
      </c>
      <c r="K18" s="3" t="s">
        <v>47</v>
      </c>
      <c r="L18" s="12" t="s">
        <v>59</v>
      </c>
      <c r="M18" s="3" t="s">
        <v>47</v>
      </c>
      <c r="N18" s="12" t="s">
        <v>59</v>
      </c>
      <c r="O18" s="3" t="s">
        <v>47</v>
      </c>
      <c r="P18" s="12" t="s">
        <v>59</v>
      </c>
      <c r="Q18" s="3">
        <v>8.1000000000000003E-2</v>
      </c>
      <c r="R18" s="12">
        <v>4.0000000000000001E-3</v>
      </c>
      <c r="S18" s="3">
        <v>0.06</v>
      </c>
      <c r="T18" s="12">
        <v>5.0000000000000001E-3</v>
      </c>
      <c r="U18" s="3">
        <v>0.13100000000000001</v>
      </c>
      <c r="V18" s="12">
        <v>2.2000000000000002E-2</v>
      </c>
      <c r="W18" s="3">
        <v>0.20699999999999999</v>
      </c>
      <c r="X18" s="12">
        <v>2.3E-2</v>
      </c>
      <c r="Y18" s="3">
        <v>0.24299999999999999</v>
      </c>
      <c r="Z18" s="12">
        <v>3.0000000000000001E-3</v>
      </c>
      <c r="AA18" s="3">
        <v>0.11800000000000001</v>
      </c>
      <c r="AB18" s="12">
        <v>2E-3</v>
      </c>
      <c r="AC18" s="9" t="s">
        <v>47</v>
      </c>
      <c r="AD18" s="11" t="s">
        <v>59</v>
      </c>
      <c r="AE18" t="s">
        <v>47</v>
      </c>
      <c r="AF18" s="15" t="s">
        <v>59</v>
      </c>
      <c r="AG18" s="3">
        <v>0.18100000000000002</v>
      </c>
      <c r="AH18" s="12">
        <v>2.1000000000000001E-2</v>
      </c>
      <c r="AI18" s="3" t="s">
        <v>47</v>
      </c>
      <c r="AJ18" s="12" t="s">
        <v>59</v>
      </c>
      <c r="AK18" s="3" t="s">
        <v>47</v>
      </c>
      <c r="AL18" s="15" t="s">
        <v>59</v>
      </c>
      <c r="AM18" s="3" t="s">
        <v>47</v>
      </c>
      <c r="AN18" s="12" t="s">
        <v>59</v>
      </c>
      <c r="AO18" t="s">
        <v>47</v>
      </c>
      <c r="AP18" s="15" t="s">
        <v>59</v>
      </c>
      <c r="AQ18" s="9" t="s">
        <v>47</v>
      </c>
      <c r="AR18" s="15" t="s">
        <v>59</v>
      </c>
      <c r="AS18" s="9" t="s">
        <v>47</v>
      </c>
      <c r="AT18" s="15" t="s">
        <v>59</v>
      </c>
      <c r="AU18" s="9" t="s">
        <v>47</v>
      </c>
      <c r="AV18" s="15" t="s">
        <v>59</v>
      </c>
      <c r="AW18" s="9" t="s">
        <v>47</v>
      </c>
      <c r="AX18" s="15" t="s">
        <v>59</v>
      </c>
      <c r="AY18" s="9" t="s">
        <v>47</v>
      </c>
      <c r="AZ18" s="15" t="s">
        <v>59</v>
      </c>
      <c r="BA18" s="9" t="s">
        <v>47</v>
      </c>
      <c r="BB18" s="15" t="s">
        <v>59</v>
      </c>
      <c r="BC18" s="9" t="s">
        <v>47</v>
      </c>
      <c r="BD18" s="15" t="s">
        <v>59</v>
      </c>
      <c r="BE18" s="9" t="s">
        <v>47</v>
      </c>
      <c r="BF18" s="15" t="s">
        <v>59</v>
      </c>
      <c r="BH18" s="15" t="s">
        <v>59</v>
      </c>
      <c r="BJ18" s="15" t="s">
        <v>59</v>
      </c>
      <c r="BL18" s="15" t="s">
        <v>59</v>
      </c>
      <c r="BN18" s="15" t="s">
        <v>59</v>
      </c>
      <c r="BO18" t="s">
        <v>47</v>
      </c>
      <c r="BP18" s="15" t="s">
        <v>59</v>
      </c>
      <c r="BQ18" t="s">
        <v>47</v>
      </c>
      <c r="BR18" s="15" t="s">
        <v>59</v>
      </c>
      <c r="BS18" t="s">
        <v>47</v>
      </c>
      <c r="BT18" s="15" t="s">
        <v>59</v>
      </c>
      <c r="BU18" t="s">
        <v>47</v>
      </c>
      <c r="BV18" s="15" t="s">
        <v>59</v>
      </c>
      <c r="BX18" s="15" t="s">
        <v>59</v>
      </c>
      <c r="BY18" t="s">
        <v>47</v>
      </c>
      <c r="BZ18" s="15" t="s">
        <v>59</v>
      </c>
      <c r="CA18" t="s">
        <v>47</v>
      </c>
      <c r="CB18" s="15" t="s">
        <v>59</v>
      </c>
      <c r="CC18" t="s">
        <v>47</v>
      </c>
      <c r="CD18" s="15" t="s">
        <v>59</v>
      </c>
      <c r="CF18" s="15" t="s">
        <v>59</v>
      </c>
      <c r="CH18" s="15" t="s">
        <v>59</v>
      </c>
      <c r="CJ18" s="15" t="s">
        <v>59</v>
      </c>
      <c r="CL18" s="15" t="s">
        <v>59</v>
      </c>
      <c r="CN18" s="15" t="s">
        <v>59</v>
      </c>
      <c r="CP18" s="15" t="s">
        <v>59</v>
      </c>
      <c r="CR18" s="15" t="s">
        <v>59</v>
      </c>
      <c r="CT18" s="15" t="s">
        <v>59</v>
      </c>
      <c r="CV18" s="15" t="s">
        <v>59</v>
      </c>
      <c r="CX18" s="15" t="s">
        <v>59</v>
      </c>
      <c r="CZ18" s="15" t="s">
        <v>59</v>
      </c>
      <c r="DA18" t="s">
        <v>47</v>
      </c>
      <c r="DB18" s="15" t="s">
        <v>59</v>
      </c>
      <c r="DD18" s="15" t="s">
        <v>59</v>
      </c>
      <c r="DF18" s="15" t="s">
        <v>59</v>
      </c>
      <c r="DH18" s="15" t="s">
        <v>59</v>
      </c>
      <c r="DI18" t="s">
        <v>47</v>
      </c>
      <c r="DJ18" s="15" t="s">
        <v>59</v>
      </c>
      <c r="DK18" t="s">
        <v>47</v>
      </c>
      <c r="DL18" s="15" t="s">
        <v>59</v>
      </c>
      <c r="DM18" t="s">
        <v>47</v>
      </c>
      <c r="DN18" s="15" t="s">
        <v>59</v>
      </c>
      <c r="DP18" s="15" t="s">
        <v>59</v>
      </c>
      <c r="DQ18" t="s">
        <v>47</v>
      </c>
      <c r="DR18" s="15" t="s">
        <v>59</v>
      </c>
      <c r="DT18" s="15" t="s">
        <v>59</v>
      </c>
      <c r="DV18" s="15" t="s">
        <v>59</v>
      </c>
      <c r="DW18" t="s">
        <v>47</v>
      </c>
      <c r="DX18" s="15" t="s">
        <v>59</v>
      </c>
      <c r="DY18" t="s">
        <v>47</v>
      </c>
      <c r="DZ18" s="15" t="s">
        <v>59</v>
      </c>
      <c r="EB18" s="15" t="s">
        <v>59</v>
      </c>
      <c r="ED18" s="15" t="s">
        <v>59</v>
      </c>
      <c r="EF18" s="15" t="s">
        <v>59</v>
      </c>
      <c r="EH18" s="15" t="s">
        <v>59</v>
      </c>
      <c r="EJ18" s="15" t="s">
        <v>59</v>
      </c>
      <c r="EL18" s="15" t="s">
        <v>59</v>
      </c>
      <c r="EN18" s="15" t="s">
        <v>59</v>
      </c>
      <c r="EP18" s="15" t="s">
        <v>59</v>
      </c>
      <c r="ER18" s="15" t="s">
        <v>59</v>
      </c>
      <c r="ET18" s="15" t="s">
        <v>59</v>
      </c>
      <c r="EV18" s="15" t="s">
        <v>59</v>
      </c>
      <c r="EX18" s="15" t="s">
        <v>59</v>
      </c>
      <c r="EY18" t="s">
        <v>47</v>
      </c>
      <c r="EZ18" s="15" t="s">
        <v>59</v>
      </c>
      <c r="FB18" s="15" t="s">
        <v>59</v>
      </c>
      <c r="FC18" t="s">
        <v>47</v>
      </c>
      <c r="FD18" s="15" t="s">
        <v>59</v>
      </c>
      <c r="FF18" s="15" t="s">
        <v>59</v>
      </c>
      <c r="FG18" t="s">
        <v>47</v>
      </c>
      <c r="FH18" s="15" t="s">
        <v>59</v>
      </c>
      <c r="FJ18" s="15" t="s">
        <v>59</v>
      </c>
      <c r="FL18" s="15" t="s">
        <v>59</v>
      </c>
      <c r="FM18" t="s">
        <v>47</v>
      </c>
      <c r="FN18" s="15" t="s">
        <v>59</v>
      </c>
      <c r="FO18" t="s">
        <v>47</v>
      </c>
      <c r="FP18" s="15" t="s">
        <v>59</v>
      </c>
      <c r="FQ18" t="s">
        <v>47</v>
      </c>
      <c r="FR18" s="15" t="s">
        <v>59</v>
      </c>
      <c r="FT18" s="15" t="s">
        <v>59</v>
      </c>
    </row>
    <row r="19" spans="1:176" ht="15.75">
      <c r="A19" t="s">
        <v>190</v>
      </c>
      <c r="B19">
        <v>1</v>
      </c>
      <c r="D19">
        <v>1002</v>
      </c>
      <c r="E19" s="3" t="s">
        <v>175</v>
      </c>
      <c r="F19" s="3"/>
      <c r="G19" s="9">
        <f t="shared" si="0"/>
        <v>1.3250000000000002</v>
      </c>
      <c r="H19" s="12" t="s">
        <v>59</v>
      </c>
      <c r="I19" s="3" t="s">
        <v>47</v>
      </c>
      <c r="J19" s="12" t="s">
        <v>59</v>
      </c>
      <c r="K19" s="3" t="s">
        <v>47</v>
      </c>
      <c r="L19" s="12" t="s">
        <v>59</v>
      </c>
      <c r="M19" s="3" t="s">
        <v>47</v>
      </c>
      <c r="N19" s="12" t="s">
        <v>59</v>
      </c>
      <c r="O19" s="3" t="s">
        <v>47</v>
      </c>
      <c r="P19" s="12" t="s">
        <v>59</v>
      </c>
      <c r="Q19" s="3">
        <v>9.0999999999999998E-2</v>
      </c>
      <c r="R19" s="12">
        <v>8.0000000000000002E-3</v>
      </c>
      <c r="S19" s="3">
        <v>7.8E-2</v>
      </c>
      <c r="T19" s="12">
        <v>8.0000000000000002E-3</v>
      </c>
      <c r="U19" s="3">
        <v>0.252</v>
      </c>
      <c r="V19" s="12">
        <v>2.4E-2</v>
      </c>
      <c r="W19" s="3">
        <v>0.26</v>
      </c>
      <c r="X19" s="12">
        <v>1.3000000000000001E-2</v>
      </c>
      <c r="Y19" s="3">
        <v>0.28199999999999997</v>
      </c>
      <c r="Z19" s="12">
        <v>2.7999999999999997E-2</v>
      </c>
      <c r="AA19" s="3">
        <v>0.127</v>
      </c>
      <c r="AB19" s="12">
        <v>8.0000000000000002E-3</v>
      </c>
      <c r="AC19" s="9" t="s">
        <v>47</v>
      </c>
      <c r="AD19" s="11" t="s">
        <v>59</v>
      </c>
      <c r="AE19" t="s">
        <v>47</v>
      </c>
      <c r="AF19" s="15" t="s">
        <v>59</v>
      </c>
      <c r="AG19" s="3">
        <v>0.23499999999999999</v>
      </c>
      <c r="AH19" s="12">
        <v>2.6000000000000002E-2</v>
      </c>
      <c r="AI19" s="3" t="s">
        <v>47</v>
      </c>
      <c r="AJ19" s="12" t="s">
        <v>59</v>
      </c>
      <c r="AK19" s="3" t="s">
        <v>47</v>
      </c>
      <c r="AL19" s="15" t="s">
        <v>59</v>
      </c>
      <c r="AM19" s="3" t="s">
        <v>47</v>
      </c>
      <c r="AN19" s="12" t="s">
        <v>59</v>
      </c>
      <c r="AO19" t="s">
        <v>47</v>
      </c>
      <c r="AP19" s="15" t="s">
        <v>59</v>
      </c>
      <c r="AQ19" s="9" t="s">
        <v>47</v>
      </c>
      <c r="AR19" s="15" t="s">
        <v>59</v>
      </c>
      <c r="AS19" s="9" t="s">
        <v>47</v>
      </c>
      <c r="AT19" s="15" t="s">
        <v>59</v>
      </c>
      <c r="AU19" s="9" t="s">
        <v>47</v>
      </c>
      <c r="AV19" s="15" t="s">
        <v>59</v>
      </c>
      <c r="AW19" s="9" t="s">
        <v>47</v>
      </c>
      <c r="AX19" s="15" t="s">
        <v>59</v>
      </c>
      <c r="AY19" s="9" t="s">
        <v>47</v>
      </c>
      <c r="AZ19" s="15" t="s">
        <v>59</v>
      </c>
      <c r="BA19" s="9" t="s">
        <v>47</v>
      </c>
      <c r="BB19" s="15" t="s">
        <v>59</v>
      </c>
      <c r="BC19" s="9" t="s">
        <v>47</v>
      </c>
      <c r="BD19" s="15" t="s">
        <v>59</v>
      </c>
      <c r="BE19" s="9" t="s">
        <v>47</v>
      </c>
      <c r="BF19" s="15" t="s">
        <v>59</v>
      </c>
      <c r="BH19" s="15" t="s">
        <v>59</v>
      </c>
      <c r="BJ19" s="15" t="s">
        <v>59</v>
      </c>
      <c r="BL19" s="15" t="s">
        <v>59</v>
      </c>
      <c r="BN19" s="15" t="s">
        <v>59</v>
      </c>
      <c r="BO19" t="s">
        <v>47</v>
      </c>
      <c r="BP19" s="15" t="s">
        <v>59</v>
      </c>
      <c r="BQ19" t="s">
        <v>47</v>
      </c>
      <c r="BR19" s="15" t="s">
        <v>59</v>
      </c>
      <c r="BS19" t="s">
        <v>47</v>
      </c>
      <c r="BT19" s="15" t="s">
        <v>59</v>
      </c>
      <c r="BU19" t="s">
        <v>47</v>
      </c>
      <c r="BV19" s="15" t="s">
        <v>59</v>
      </c>
      <c r="BX19" s="15" t="s">
        <v>59</v>
      </c>
      <c r="BY19" t="s">
        <v>47</v>
      </c>
      <c r="BZ19" s="15" t="s">
        <v>59</v>
      </c>
      <c r="CA19" t="s">
        <v>47</v>
      </c>
      <c r="CB19" s="15" t="s">
        <v>59</v>
      </c>
      <c r="CC19" t="s">
        <v>47</v>
      </c>
      <c r="CD19" s="15" t="s">
        <v>59</v>
      </c>
      <c r="CF19" s="15" t="s">
        <v>59</v>
      </c>
      <c r="CH19" s="15" t="s">
        <v>59</v>
      </c>
      <c r="CJ19" s="15" t="s">
        <v>59</v>
      </c>
      <c r="CL19" s="15" t="s">
        <v>59</v>
      </c>
      <c r="CN19" s="15" t="s">
        <v>59</v>
      </c>
      <c r="CP19" s="15" t="s">
        <v>59</v>
      </c>
      <c r="CR19" s="15" t="s">
        <v>59</v>
      </c>
      <c r="CT19" s="15" t="s">
        <v>59</v>
      </c>
      <c r="CV19" s="15" t="s">
        <v>59</v>
      </c>
      <c r="CX19" s="15" t="s">
        <v>59</v>
      </c>
      <c r="CZ19" s="15" t="s">
        <v>59</v>
      </c>
      <c r="DA19" t="s">
        <v>47</v>
      </c>
      <c r="DB19" s="15" t="s">
        <v>59</v>
      </c>
      <c r="DD19" s="15" t="s">
        <v>59</v>
      </c>
      <c r="DF19" s="15" t="s">
        <v>59</v>
      </c>
      <c r="DH19" s="15" t="s">
        <v>59</v>
      </c>
      <c r="DI19" t="s">
        <v>47</v>
      </c>
      <c r="DJ19" s="15" t="s">
        <v>59</v>
      </c>
      <c r="DK19" t="s">
        <v>47</v>
      </c>
      <c r="DL19" s="15" t="s">
        <v>59</v>
      </c>
      <c r="DM19" t="s">
        <v>47</v>
      </c>
      <c r="DN19" s="15" t="s">
        <v>59</v>
      </c>
      <c r="DP19" s="15" t="s">
        <v>59</v>
      </c>
      <c r="DQ19" t="s">
        <v>47</v>
      </c>
      <c r="DR19" s="15" t="s">
        <v>59</v>
      </c>
      <c r="DT19" s="15" t="s">
        <v>59</v>
      </c>
      <c r="DV19" s="15" t="s">
        <v>59</v>
      </c>
      <c r="DW19" t="s">
        <v>47</v>
      </c>
      <c r="DX19" s="15" t="s">
        <v>59</v>
      </c>
      <c r="DY19" t="s">
        <v>47</v>
      </c>
      <c r="DZ19" s="15" t="s">
        <v>59</v>
      </c>
      <c r="EB19" s="15" t="s">
        <v>59</v>
      </c>
      <c r="ED19" s="15" t="s">
        <v>59</v>
      </c>
      <c r="EF19" s="15" t="s">
        <v>59</v>
      </c>
      <c r="EH19" s="15" t="s">
        <v>59</v>
      </c>
      <c r="EJ19" s="15" t="s">
        <v>59</v>
      </c>
      <c r="EL19" s="15" t="s">
        <v>59</v>
      </c>
      <c r="EN19" s="15" t="s">
        <v>59</v>
      </c>
      <c r="EP19" s="15" t="s">
        <v>59</v>
      </c>
      <c r="ER19" s="15" t="s">
        <v>59</v>
      </c>
      <c r="ET19" s="15" t="s">
        <v>59</v>
      </c>
      <c r="EV19" s="15" t="s">
        <v>59</v>
      </c>
      <c r="EX19" s="15" t="s">
        <v>59</v>
      </c>
      <c r="EY19" t="s">
        <v>47</v>
      </c>
      <c r="EZ19" s="15" t="s">
        <v>59</v>
      </c>
      <c r="FB19" s="15" t="s">
        <v>59</v>
      </c>
      <c r="FC19" t="s">
        <v>47</v>
      </c>
      <c r="FD19" s="15" t="s">
        <v>59</v>
      </c>
      <c r="FF19" s="15" t="s">
        <v>59</v>
      </c>
      <c r="FG19" t="s">
        <v>47</v>
      </c>
      <c r="FH19" s="15" t="s">
        <v>59</v>
      </c>
      <c r="FJ19" s="15" t="s">
        <v>59</v>
      </c>
      <c r="FL19" s="15" t="s">
        <v>59</v>
      </c>
      <c r="FM19" t="s">
        <v>47</v>
      </c>
      <c r="FN19" s="15" t="s">
        <v>59</v>
      </c>
      <c r="FO19" t="s">
        <v>47</v>
      </c>
      <c r="FP19" s="15" t="s">
        <v>59</v>
      </c>
      <c r="FQ19" t="s">
        <v>47</v>
      </c>
      <c r="FR19" s="15" t="s">
        <v>59</v>
      </c>
      <c r="FT19" s="15" t="s">
        <v>59</v>
      </c>
    </row>
    <row r="20" spans="1:176" ht="15.75">
      <c r="A20" t="s">
        <v>191</v>
      </c>
      <c r="B20">
        <v>1</v>
      </c>
      <c r="D20">
        <v>1002</v>
      </c>
      <c r="E20" s="3" t="s">
        <v>175</v>
      </c>
      <c r="F20" s="3"/>
      <c r="G20" s="9">
        <f t="shared" si="0"/>
        <v>2.4890000000000003</v>
      </c>
      <c r="H20" s="12" t="s">
        <v>59</v>
      </c>
      <c r="I20" s="3" t="s">
        <v>47</v>
      </c>
      <c r="J20" s="12" t="s">
        <v>59</v>
      </c>
      <c r="K20" s="3" t="s">
        <v>47</v>
      </c>
      <c r="L20" s="12" t="s">
        <v>59</v>
      </c>
      <c r="M20" s="3" t="s">
        <v>47</v>
      </c>
      <c r="N20" s="12" t="s">
        <v>59</v>
      </c>
      <c r="O20" s="3" t="s">
        <v>47</v>
      </c>
      <c r="P20" s="12" t="s">
        <v>59</v>
      </c>
      <c r="Q20" s="3">
        <v>0.161</v>
      </c>
      <c r="R20" s="12">
        <v>1.1000000000000001E-2</v>
      </c>
      <c r="S20" s="3">
        <v>0.16899999999999998</v>
      </c>
      <c r="T20" s="12">
        <v>1.1000000000000001E-2</v>
      </c>
      <c r="U20" s="3">
        <v>0.73</v>
      </c>
      <c r="V20" s="12">
        <v>3.0000000000000001E-3</v>
      </c>
      <c r="W20" s="3">
        <v>0.33700000000000002</v>
      </c>
      <c r="X20" s="12">
        <v>1.7000000000000001E-2</v>
      </c>
      <c r="Y20" s="3">
        <v>0.312</v>
      </c>
      <c r="Z20" s="12">
        <v>0.02</v>
      </c>
      <c r="AA20" s="3">
        <v>0.495</v>
      </c>
      <c r="AB20" s="12">
        <v>1.3000000000000001E-2</v>
      </c>
      <c r="AC20" s="9" t="s">
        <v>47</v>
      </c>
      <c r="AD20" s="11" t="s">
        <v>59</v>
      </c>
      <c r="AE20" t="s">
        <v>47</v>
      </c>
      <c r="AF20" s="15" t="s">
        <v>59</v>
      </c>
      <c r="AG20" s="3">
        <v>0.28499999999999998</v>
      </c>
      <c r="AH20" s="12">
        <v>0.03</v>
      </c>
      <c r="AI20" s="3" t="s">
        <v>47</v>
      </c>
      <c r="AJ20" s="12" t="s">
        <v>59</v>
      </c>
      <c r="AK20" s="3" t="s">
        <v>47</v>
      </c>
      <c r="AL20" s="15" t="s">
        <v>59</v>
      </c>
      <c r="AM20" s="3" t="s">
        <v>47</v>
      </c>
      <c r="AN20" s="12" t="s">
        <v>59</v>
      </c>
      <c r="AO20" t="s">
        <v>47</v>
      </c>
      <c r="AP20" s="15" t="s">
        <v>59</v>
      </c>
      <c r="AQ20" s="9" t="s">
        <v>47</v>
      </c>
      <c r="AR20" s="15" t="s">
        <v>59</v>
      </c>
      <c r="AS20" s="9" t="s">
        <v>47</v>
      </c>
      <c r="AT20" s="15" t="s">
        <v>59</v>
      </c>
      <c r="AU20" s="9" t="s">
        <v>47</v>
      </c>
      <c r="AV20" s="15" t="s">
        <v>59</v>
      </c>
      <c r="AW20" s="9" t="s">
        <v>47</v>
      </c>
      <c r="AX20" s="15" t="s">
        <v>59</v>
      </c>
      <c r="AY20" s="9" t="s">
        <v>47</v>
      </c>
      <c r="AZ20" s="15" t="s">
        <v>59</v>
      </c>
      <c r="BA20" s="9" t="s">
        <v>47</v>
      </c>
      <c r="BB20" s="15" t="s">
        <v>59</v>
      </c>
      <c r="BC20" s="9" t="s">
        <v>47</v>
      </c>
      <c r="BD20" s="15" t="s">
        <v>59</v>
      </c>
      <c r="BE20" s="9" t="s">
        <v>47</v>
      </c>
      <c r="BF20" s="15" t="s">
        <v>59</v>
      </c>
      <c r="BH20" s="15" t="s">
        <v>59</v>
      </c>
      <c r="BJ20" s="15" t="s">
        <v>59</v>
      </c>
      <c r="BL20" s="15" t="s">
        <v>59</v>
      </c>
      <c r="BN20" s="15" t="s">
        <v>59</v>
      </c>
      <c r="BO20" t="s">
        <v>47</v>
      </c>
      <c r="BP20" s="15" t="s">
        <v>59</v>
      </c>
      <c r="BQ20" t="s">
        <v>47</v>
      </c>
      <c r="BR20" s="15" t="s">
        <v>59</v>
      </c>
      <c r="BS20" t="s">
        <v>47</v>
      </c>
      <c r="BT20" s="15" t="s">
        <v>59</v>
      </c>
      <c r="BU20" t="s">
        <v>47</v>
      </c>
      <c r="BV20" s="15" t="s">
        <v>59</v>
      </c>
      <c r="BX20" s="15" t="s">
        <v>59</v>
      </c>
      <c r="BY20" t="s">
        <v>47</v>
      </c>
      <c r="BZ20" s="15" t="s">
        <v>59</v>
      </c>
      <c r="CA20" t="s">
        <v>47</v>
      </c>
      <c r="CB20" s="15" t="s">
        <v>59</v>
      </c>
      <c r="CC20" t="s">
        <v>47</v>
      </c>
      <c r="CD20" s="15" t="s">
        <v>59</v>
      </c>
      <c r="CF20" s="15" t="s">
        <v>59</v>
      </c>
      <c r="CH20" s="15" t="s">
        <v>59</v>
      </c>
      <c r="CJ20" s="15" t="s">
        <v>59</v>
      </c>
      <c r="CL20" s="15" t="s">
        <v>59</v>
      </c>
      <c r="CN20" s="15" t="s">
        <v>59</v>
      </c>
      <c r="CP20" s="15" t="s">
        <v>59</v>
      </c>
      <c r="CR20" s="15" t="s">
        <v>59</v>
      </c>
      <c r="CT20" s="15" t="s">
        <v>59</v>
      </c>
      <c r="CV20" s="15" t="s">
        <v>59</v>
      </c>
      <c r="CX20" s="15" t="s">
        <v>59</v>
      </c>
      <c r="CZ20" s="15" t="s">
        <v>59</v>
      </c>
      <c r="DA20" t="s">
        <v>47</v>
      </c>
      <c r="DB20" s="15" t="s">
        <v>59</v>
      </c>
      <c r="DD20" s="15" t="s">
        <v>59</v>
      </c>
      <c r="DF20" s="15" t="s">
        <v>59</v>
      </c>
      <c r="DH20" s="15" t="s">
        <v>59</v>
      </c>
      <c r="DI20" t="s">
        <v>47</v>
      </c>
      <c r="DJ20" s="15" t="s">
        <v>59</v>
      </c>
      <c r="DK20" t="s">
        <v>47</v>
      </c>
      <c r="DL20" s="15" t="s">
        <v>59</v>
      </c>
      <c r="DM20" t="s">
        <v>47</v>
      </c>
      <c r="DN20" s="15" t="s">
        <v>59</v>
      </c>
      <c r="DP20" s="15" t="s">
        <v>59</v>
      </c>
      <c r="DQ20" t="s">
        <v>47</v>
      </c>
      <c r="DR20" s="15" t="s">
        <v>59</v>
      </c>
      <c r="DT20" s="15" t="s">
        <v>59</v>
      </c>
      <c r="DV20" s="15" t="s">
        <v>59</v>
      </c>
      <c r="DW20" t="s">
        <v>47</v>
      </c>
      <c r="DX20" s="15" t="s">
        <v>59</v>
      </c>
      <c r="DY20" t="s">
        <v>47</v>
      </c>
      <c r="DZ20" s="15" t="s">
        <v>59</v>
      </c>
      <c r="EB20" s="15" t="s">
        <v>59</v>
      </c>
      <c r="ED20" s="15" t="s">
        <v>59</v>
      </c>
      <c r="EF20" s="15" t="s">
        <v>59</v>
      </c>
      <c r="EH20" s="15" t="s">
        <v>59</v>
      </c>
      <c r="EJ20" s="15" t="s">
        <v>59</v>
      </c>
      <c r="EL20" s="15" t="s">
        <v>59</v>
      </c>
      <c r="EN20" s="15" t="s">
        <v>59</v>
      </c>
      <c r="EP20" s="15" t="s">
        <v>59</v>
      </c>
      <c r="ER20" s="15" t="s">
        <v>59</v>
      </c>
      <c r="ET20" s="15" t="s">
        <v>59</v>
      </c>
      <c r="EV20" s="15" t="s">
        <v>59</v>
      </c>
      <c r="EX20" s="15" t="s">
        <v>59</v>
      </c>
      <c r="EY20" t="s">
        <v>47</v>
      </c>
      <c r="EZ20" s="15" t="s">
        <v>59</v>
      </c>
      <c r="FB20" s="15" t="s">
        <v>59</v>
      </c>
      <c r="FC20" t="s">
        <v>47</v>
      </c>
      <c r="FD20" s="15" t="s">
        <v>59</v>
      </c>
      <c r="FF20" s="15" t="s">
        <v>59</v>
      </c>
      <c r="FG20" t="s">
        <v>47</v>
      </c>
      <c r="FH20" s="15" t="s">
        <v>59</v>
      </c>
      <c r="FJ20" s="15" t="s">
        <v>59</v>
      </c>
      <c r="FL20" s="15" t="s">
        <v>59</v>
      </c>
      <c r="FM20" t="s">
        <v>47</v>
      </c>
      <c r="FN20" s="15" t="s">
        <v>59</v>
      </c>
      <c r="FO20" t="s">
        <v>47</v>
      </c>
      <c r="FP20" s="15" t="s">
        <v>59</v>
      </c>
      <c r="FQ20" t="s">
        <v>47</v>
      </c>
      <c r="FR20" s="15" t="s">
        <v>59</v>
      </c>
      <c r="FT20" s="15" t="s">
        <v>59</v>
      </c>
    </row>
    <row r="21" spans="1:176" ht="15.95" customHeight="1">
      <c r="A21" t="s">
        <v>194</v>
      </c>
      <c r="B21">
        <v>1</v>
      </c>
      <c r="D21">
        <v>1008</v>
      </c>
      <c r="E21" t="s">
        <v>69</v>
      </c>
      <c r="G21" s="3">
        <f>0.7/1000</f>
        <v>6.9999999999999999E-4</v>
      </c>
      <c r="H21" s="12" t="s">
        <v>59</v>
      </c>
      <c r="I21" s="3">
        <f>0.7/1000</f>
        <v>6.9999999999999999E-4</v>
      </c>
      <c r="J21" s="12" t="s">
        <v>59</v>
      </c>
      <c r="K21" s="3" t="s">
        <v>47</v>
      </c>
      <c r="L21" s="12" t="s">
        <v>59</v>
      </c>
      <c r="M21" s="3" t="s">
        <v>47</v>
      </c>
      <c r="N21" s="12" t="s">
        <v>59</v>
      </c>
      <c r="O21" s="3" t="s">
        <v>47</v>
      </c>
      <c r="P21" s="12" t="s">
        <v>59</v>
      </c>
      <c r="Q21" s="8" t="s">
        <v>47</v>
      </c>
      <c r="R21" s="13" t="s">
        <v>59</v>
      </c>
      <c r="S21" s="8" t="s">
        <v>42</v>
      </c>
      <c r="T21" s="13" t="s">
        <v>59</v>
      </c>
      <c r="U21" s="8" t="s">
        <v>47</v>
      </c>
      <c r="V21" s="13" t="s">
        <v>59</v>
      </c>
      <c r="W21" s="21" t="s">
        <v>42</v>
      </c>
      <c r="X21" s="13" t="s">
        <v>59</v>
      </c>
      <c r="Y21" s="21" t="s">
        <v>42</v>
      </c>
      <c r="Z21" s="13" t="s">
        <v>59</v>
      </c>
      <c r="AA21" s="8" t="s">
        <v>47</v>
      </c>
      <c r="AB21" s="13" t="s">
        <v>59</v>
      </c>
      <c r="AC21" s="9" t="s">
        <v>47</v>
      </c>
      <c r="AD21" s="11" t="s">
        <v>59</v>
      </c>
      <c r="AE21" t="s">
        <v>47</v>
      </c>
      <c r="AF21" s="15" t="s">
        <v>59</v>
      </c>
      <c r="AG21" s="21">
        <f>0.7/1000</f>
        <v>6.9999999999999999E-4</v>
      </c>
      <c r="AH21" s="16" t="s">
        <v>59</v>
      </c>
      <c r="AI21" s="8" t="s">
        <v>47</v>
      </c>
      <c r="AJ21" s="13" t="s">
        <v>59</v>
      </c>
      <c r="AK21" s="8" t="s">
        <v>47</v>
      </c>
      <c r="AL21" s="14" t="s">
        <v>59</v>
      </c>
      <c r="AM21" s="8" t="s">
        <v>47</v>
      </c>
      <c r="AN21" s="13" t="s">
        <v>59</v>
      </c>
      <c r="AO21" t="s">
        <v>47</v>
      </c>
      <c r="AP21" s="15" t="s">
        <v>59</v>
      </c>
      <c r="AQ21" s="9" t="s">
        <v>47</v>
      </c>
      <c r="AR21" s="15" t="s">
        <v>59</v>
      </c>
      <c r="AS21" s="9" t="s">
        <v>47</v>
      </c>
      <c r="AT21" s="15" t="s">
        <v>59</v>
      </c>
      <c r="AU21" s="9" t="s">
        <v>47</v>
      </c>
      <c r="AV21" s="15" t="s">
        <v>59</v>
      </c>
      <c r="AW21" s="9" t="s">
        <v>47</v>
      </c>
      <c r="AX21" s="15" t="s">
        <v>59</v>
      </c>
      <c r="AY21" s="9" t="s">
        <v>47</v>
      </c>
      <c r="AZ21" s="15" t="s">
        <v>59</v>
      </c>
      <c r="BA21" s="9" t="s">
        <v>47</v>
      </c>
      <c r="BB21" s="15" t="s">
        <v>59</v>
      </c>
      <c r="BC21" s="9" t="s">
        <v>47</v>
      </c>
      <c r="BD21" s="15" t="s">
        <v>59</v>
      </c>
      <c r="BE21" s="9" t="s">
        <v>47</v>
      </c>
      <c r="BF21" s="15" t="s">
        <v>59</v>
      </c>
      <c r="BH21" s="15" t="s">
        <v>59</v>
      </c>
      <c r="BJ21" s="15" t="s">
        <v>59</v>
      </c>
      <c r="BL21" s="15" t="s">
        <v>59</v>
      </c>
      <c r="BN21" s="15" t="s">
        <v>59</v>
      </c>
      <c r="BO21" t="s">
        <v>47</v>
      </c>
      <c r="BP21" s="15" t="s">
        <v>59</v>
      </c>
      <c r="BQ21" t="s">
        <v>47</v>
      </c>
      <c r="BR21" s="15" t="s">
        <v>59</v>
      </c>
      <c r="BS21" t="s">
        <v>47</v>
      </c>
      <c r="BT21" s="15" t="s">
        <v>59</v>
      </c>
      <c r="BU21" t="s">
        <v>47</v>
      </c>
      <c r="BV21" s="15" t="s">
        <v>59</v>
      </c>
      <c r="BX21" s="15" t="s">
        <v>59</v>
      </c>
      <c r="BY21" t="s">
        <v>47</v>
      </c>
      <c r="BZ21" s="15" t="s">
        <v>59</v>
      </c>
      <c r="CA21" t="s">
        <v>47</v>
      </c>
      <c r="CB21" s="15" t="s">
        <v>59</v>
      </c>
      <c r="CC21" t="s">
        <v>47</v>
      </c>
      <c r="CD21" s="15" t="s">
        <v>59</v>
      </c>
      <c r="CF21" s="15" t="s">
        <v>59</v>
      </c>
      <c r="CH21" s="15" t="s">
        <v>59</v>
      </c>
      <c r="CJ21" s="15" t="s">
        <v>59</v>
      </c>
      <c r="CL21" s="15" t="s">
        <v>59</v>
      </c>
      <c r="CN21" s="15" t="s">
        <v>59</v>
      </c>
      <c r="CP21" s="15" t="s">
        <v>59</v>
      </c>
      <c r="CR21" s="15" t="s">
        <v>59</v>
      </c>
      <c r="CT21" s="15" t="s">
        <v>59</v>
      </c>
      <c r="CV21" s="15" t="s">
        <v>59</v>
      </c>
      <c r="CX21" s="15" t="s">
        <v>59</v>
      </c>
      <c r="CZ21" s="15" t="s">
        <v>59</v>
      </c>
      <c r="DA21" t="s">
        <v>47</v>
      </c>
      <c r="DB21" s="15" t="s">
        <v>59</v>
      </c>
      <c r="DD21" s="15" t="s">
        <v>59</v>
      </c>
      <c r="DF21" s="15" t="s">
        <v>59</v>
      </c>
      <c r="DH21" s="15" t="s">
        <v>59</v>
      </c>
      <c r="DI21" t="s">
        <v>47</v>
      </c>
      <c r="DJ21" s="15" t="s">
        <v>59</v>
      </c>
      <c r="DK21" t="s">
        <v>47</v>
      </c>
      <c r="DL21" s="15" t="s">
        <v>59</v>
      </c>
      <c r="DM21" t="s">
        <v>47</v>
      </c>
      <c r="DN21" s="15" t="s">
        <v>59</v>
      </c>
      <c r="DP21" s="15" t="s">
        <v>59</v>
      </c>
      <c r="DQ21" t="s">
        <v>47</v>
      </c>
      <c r="DR21" s="15" t="s">
        <v>59</v>
      </c>
      <c r="DT21" s="15" t="s">
        <v>59</v>
      </c>
      <c r="DV21" s="15" t="s">
        <v>59</v>
      </c>
      <c r="DW21" t="s">
        <v>47</v>
      </c>
      <c r="DX21" s="15" t="s">
        <v>59</v>
      </c>
      <c r="DY21" t="s">
        <v>47</v>
      </c>
      <c r="DZ21" s="15" t="s">
        <v>59</v>
      </c>
      <c r="EB21" s="15" t="s">
        <v>59</v>
      </c>
      <c r="ED21" s="15" t="s">
        <v>59</v>
      </c>
      <c r="EF21" s="15" t="s">
        <v>59</v>
      </c>
      <c r="EH21" s="15" t="s">
        <v>59</v>
      </c>
      <c r="EJ21" s="15" t="s">
        <v>59</v>
      </c>
      <c r="EL21" s="15" t="s">
        <v>59</v>
      </c>
      <c r="EN21" s="15" t="s">
        <v>59</v>
      </c>
      <c r="EP21" s="15" t="s">
        <v>59</v>
      </c>
      <c r="ER21" s="15" t="s">
        <v>59</v>
      </c>
      <c r="ET21" s="15" t="s">
        <v>59</v>
      </c>
      <c r="EV21" s="15" t="s">
        <v>59</v>
      </c>
      <c r="EX21" s="15" t="s">
        <v>59</v>
      </c>
      <c r="EY21" t="s">
        <v>47</v>
      </c>
      <c r="EZ21" s="15" t="s">
        <v>59</v>
      </c>
      <c r="FB21" s="15" t="s">
        <v>59</v>
      </c>
      <c r="FC21" t="s">
        <v>47</v>
      </c>
      <c r="FD21" s="15" t="s">
        <v>59</v>
      </c>
      <c r="FF21" s="15" t="s">
        <v>59</v>
      </c>
      <c r="FG21" t="s">
        <v>47</v>
      </c>
      <c r="FH21" s="15" t="s">
        <v>59</v>
      </c>
      <c r="FJ21" s="15" t="s">
        <v>59</v>
      </c>
      <c r="FL21" s="15" t="s">
        <v>59</v>
      </c>
      <c r="FM21" t="s">
        <v>47</v>
      </c>
      <c r="FN21" s="15" t="s">
        <v>59</v>
      </c>
      <c r="FO21" t="s">
        <v>47</v>
      </c>
      <c r="FP21" s="15" t="s">
        <v>59</v>
      </c>
      <c r="FQ21" t="s">
        <v>47</v>
      </c>
      <c r="FR21" s="15" t="s">
        <v>59</v>
      </c>
      <c r="FT21" s="15" t="s">
        <v>59</v>
      </c>
    </row>
    <row r="22" spans="1:176" ht="15.95" customHeight="1">
      <c r="A22" t="s">
        <v>195</v>
      </c>
      <c r="B22">
        <v>1</v>
      </c>
      <c r="D22">
        <v>1008</v>
      </c>
      <c r="E22" t="s">
        <v>69</v>
      </c>
      <c r="G22" s="3">
        <v>0.1396</v>
      </c>
      <c r="H22" s="12" t="s">
        <v>59</v>
      </c>
      <c r="I22" s="3">
        <v>0.1396</v>
      </c>
      <c r="J22" s="12" t="s">
        <v>59</v>
      </c>
      <c r="K22" s="3" t="s">
        <v>47</v>
      </c>
      <c r="L22" s="12" t="s">
        <v>59</v>
      </c>
      <c r="M22" s="3" t="s">
        <v>47</v>
      </c>
      <c r="N22" s="12" t="s">
        <v>59</v>
      </c>
      <c r="O22" s="3" t="s">
        <v>47</v>
      </c>
      <c r="P22" s="12" t="s">
        <v>59</v>
      </c>
      <c r="Q22" s="8" t="s">
        <v>47</v>
      </c>
      <c r="R22" s="13" t="s">
        <v>59</v>
      </c>
      <c r="S22" s="8">
        <f>3.3/1000</f>
        <v>3.3E-3</v>
      </c>
      <c r="T22" s="13" t="s">
        <v>59</v>
      </c>
      <c r="U22" s="8" t="s">
        <v>47</v>
      </c>
      <c r="V22" s="13" t="s">
        <v>59</v>
      </c>
      <c r="W22" s="21">
        <v>0.20649999999999999</v>
      </c>
      <c r="X22" s="13" t="s">
        <v>59</v>
      </c>
      <c r="Y22" s="8" t="s">
        <v>42</v>
      </c>
      <c r="Z22" s="13" t="s">
        <v>59</v>
      </c>
      <c r="AA22" s="8" t="s">
        <v>47</v>
      </c>
      <c r="AB22" s="13" t="s">
        <v>59</v>
      </c>
      <c r="AC22" s="9" t="s">
        <v>47</v>
      </c>
      <c r="AD22" s="11" t="s">
        <v>59</v>
      </c>
      <c r="AE22" t="s">
        <v>47</v>
      </c>
      <c r="AF22" s="15" t="s">
        <v>59</v>
      </c>
      <c r="AG22" s="8" t="s">
        <v>42</v>
      </c>
      <c r="AH22" s="16" t="s">
        <v>59</v>
      </c>
      <c r="AI22" s="8" t="s">
        <v>47</v>
      </c>
      <c r="AJ22" s="13" t="s">
        <v>59</v>
      </c>
      <c r="AK22" s="8" t="s">
        <v>47</v>
      </c>
      <c r="AL22" s="16" t="s">
        <v>59</v>
      </c>
      <c r="AM22" s="8" t="s">
        <v>47</v>
      </c>
      <c r="AN22" s="13" t="s">
        <v>59</v>
      </c>
      <c r="AO22" t="s">
        <v>47</v>
      </c>
      <c r="AP22" s="15" t="s">
        <v>59</v>
      </c>
      <c r="AQ22" s="9" t="s">
        <v>47</v>
      </c>
      <c r="AR22" s="15" t="s">
        <v>59</v>
      </c>
      <c r="AS22" s="9" t="s">
        <v>47</v>
      </c>
      <c r="AT22" s="15" t="s">
        <v>59</v>
      </c>
      <c r="AU22" s="9" t="s">
        <v>47</v>
      </c>
      <c r="AV22" s="15" t="s">
        <v>59</v>
      </c>
      <c r="AW22" s="9" t="s">
        <v>47</v>
      </c>
      <c r="AX22" s="15" t="s">
        <v>59</v>
      </c>
      <c r="AY22" s="9" t="s">
        <v>47</v>
      </c>
      <c r="AZ22" s="15" t="s">
        <v>59</v>
      </c>
      <c r="BA22" s="9" t="s">
        <v>47</v>
      </c>
      <c r="BB22" s="15" t="s">
        <v>59</v>
      </c>
      <c r="BC22" s="9" t="s">
        <v>47</v>
      </c>
      <c r="BD22" s="15" t="s">
        <v>59</v>
      </c>
      <c r="BE22" s="9" t="s">
        <v>47</v>
      </c>
      <c r="BF22" s="15" t="s">
        <v>59</v>
      </c>
      <c r="BH22" s="15" t="s">
        <v>59</v>
      </c>
      <c r="BJ22" s="15" t="s">
        <v>59</v>
      </c>
      <c r="BL22" s="15" t="s">
        <v>59</v>
      </c>
      <c r="BN22" s="15" t="s">
        <v>59</v>
      </c>
      <c r="BO22" t="s">
        <v>47</v>
      </c>
      <c r="BP22" s="15" t="s">
        <v>59</v>
      </c>
      <c r="BQ22" t="s">
        <v>47</v>
      </c>
      <c r="BR22" s="15" t="s">
        <v>59</v>
      </c>
      <c r="BS22" t="s">
        <v>47</v>
      </c>
      <c r="BT22" s="15" t="s">
        <v>59</v>
      </c>
      <c r="BU22" t="s">
        <v>47</v>
      </c>
      <c r="BV22" s="15" t="s">
        <v>59</v>
      </c>
      <c r="BX22" s="15" t="s">
        <v>59</v>
      </c>
      <c r="BY22" t="s">
        <v>47</v>
      </c>
      <c r="BZ22" s="15" t="s">
        <v>59</v>
      </c>
      <c r="CA22" t="s">
        <v>47</v>
      </c>
      <c r="CB22" s="15" t="s">
        <v>59</v>
      </c>
      <c r="CC22" t="s">
        <v>47</v>
      </c>
      <c r="CD22" s="15" t="s">
        <v>59</v>
      </c>
      <c r="CF22" s="15" t="s">
        <v>59</v>
      </c>
      <c r="CH22" s="15" t="s">
        <v>59</v>
      </c>
      <c r="CJ22" s="15" t="s">
        <v>59</v>
      </c>
      <c r="CL22" s="15" t="s">
        <v>59</v>
      </c>
      <c r="CN22" s="15" t="s">
        <v>59</v>
      </c>
      <c r="CP22" s="15" t="s">
        <v>59</v>
      </c>
      <c r="CR22" s="15" t="s">
        <v>59</v>
      </c>
      <c r="CT22" s="15" t="s">
        <v>59</v>
      </c>
      <c r="CV22" s="15" t="s">
        <v>59</v>
      </c>
      <c r="CX22" s="15" t="s">
        <v>59</v>
      </c>
      <c r="CZ22" s="15" t="s">
        <v>59</v>
      </c>
      <c r="DA22" t="s">
        <v>47</v>
      </c>
      <c r="DB22" s="15" t="s">
        <v>59</v>
      </c>
      <c r="DD22" s="15" t="s">
        <v>59</v>
      </c>
      <c r="DF22" s="15" t="s">
        <v>59</v>
      </c>
      <c r="DH22" s="15" t="s">
        <v>59</v>
      </c>
      <c r="DI22" t="s">
        <v>47</v>
      </c>
      <c r="DJ22" s="15" t="s">
        <v>59</v>
      </c>
      <c r="DK22" t="s">
        <v>47</v>
      </c>
      <c r="DL22" s="15" t="s">
        <v>59</v>
      </c>
      <c r="DM22" t="s">
        <v>47</v>
      </c>
      <c r="DN22" s="15" t="s">
        <v>59</v>
      </c>
      <c r="DP22" s="15" t="s">
        <v>59</v>
      </c>
      <c r="DQ22" t="s">
        <v>47</v>
      </c>
      <c r="DR22" s="15" t="s">
        <v>59</v>
      </c>
      <c r="DT22" s="15" t="s">
        <v>59</v>
      </c>
      <c r="DV22" s="15" t="s">
        <v>59</v>
      </c>
      <c r="DW22" t="s">
        <v>47</v>
      </c>
      <c r="DX22" s="15" t="s">
        <v>59</v>
      </c>
      <c r="DY22" t="s">
        <v>47</v>
      </c>
      <c r="DZ22" s="15" t="s">
        <v>59</v>
      </c>
      <c r="EB22" s="15" t="s">
        <v>59</v>
      </c>
      <c r="ED22" s="15" t="s">
        <v>59</v>
      </c>
      <c r="EF22" s="15" t="s">
        <v>59</v>
      </c>
      <c r="EH22" s="15" t="s">
        <v>59</v>
      </c>
      <c r="EJ22" s="15" t="s">
        <v>59</v>
      </c>
      <c r="EL22" s="15" t="s">
        <v>59</v>
      </c>
      <c r="EN22" s="15" t="s">
        <v>59</v>
      </c>
      <c r="EP22" s="15" t="s">
        <v>59</v>
      </c>
      <c r="ER22" s="15" t="s">
        <v>59</v>
      </c>
      <c r="ET22" s="15" t="s">
        <v>59</v>
      </c>
      <c r="EV22" s="15" t="s">
        <v>59</v>
      </c>
      <c r="EX22" s="15" t="s">
        <v>59</v>
      </c>
      <c r="EY22" t="s">
        <v>47</v>
      </c>
      <c r="EZ22" s="15" t="s">
        <v>59</v>
      </c>
      <c r="FB22" s="15" t="s">
        <v>59</v>
      </c>
      <c r="FC22" t="s">
        <v>47</v>
      </c>
      <c r="FD22" s="15" t="s">
        <v>59</v>
      </c>
      <c r="FF22" s="15" t="s">
        <v>59</v>
      </c>
      <c r="FG22" t="s">
        <v>47</v>
      </c>
      <c r="FH22" s="15" t="s">
        <v>59</v>
      </c>
      <c r="FJ22" s="15" t="s">
        <v>59</v>
      </c>
      <c r="FL22" s="15" t="s">
        <v>59</v>
      </c>
      <c r="FM22" t="s">
        <v>47</v>
      </c>
      <c r="FN22" s="15" t="s">
        <v>59</v>
      </c>
      <c r="FO22" t="s">
        <v>47</v>
      </c>
      <c r="FP22" s="15" t="s">
        <v>59</v>
      </c>
      <c r="FQ22" t="s">
        <v>47</v>
      </c>
      <c r="FR22" s="15" t="s">
        <v>59</v>
      </c>
      <c r="FT22" s="15" t="s">
        <v>59</v>
      </c>
    </row>
    <row r="23" spans="1:176" ht="15.95" customHeight="1">
      <c r="A23" t="s">
        <v>196</v>
      </c>
      <c r="B23">
        <v>1</v>
      </c>
      <c r="D23">
        <v>1002</v>
      </c>
      <c r="E23" s="3" t="s">
        <v>71</v>
      </c>
      <c r="F23" t="s">
        <v>1549</v>
      </c>
      <c r="G23" s="9">
        <f t="shared" ref="G23:G37" si="1">SUM(O23,Q23,S23,U23,W23,Y23,AA23,AE23,AG23,AI23,AM23,AO23,AQ23,AS23,AU23,AW23,AY23,BA23,BC23,BE23,BG23)</f>
        <v>2.5732500000000002E-2</v>
      </c>
      <c r="H23" s="12" t="s">
        <v>59</v>
      </c>
      <c r="I23" s="3" t="s">
        <v>47</v>
      </c>
      <c r="J23" s="12" t="s">
        <v>59</v>
      </c>
      <c r="K23" s="3" t="s">
        <v>47</v>
      </c>
      <c r="L23" s="12" t="s">
        <v>59</v>
      </c>
      <c r="M23" s="3" t="s">
        <v>47</v>
      </c>
      <c r="N23" s="12" t="s">
        <v>59</v>
      </c>
      <c r="O23" s="3" t="s">
        <v>47</v>
      </c>
      <c r="P23" s="12" t="s">
        <v>59</v>
      </c>
      <c r="Q23" s="8">
        <v>1.3380900000000001E-2</v>
      </c>
      <c r="R23" s="13">
        <v>1.0293000000000001E-3</v>
      </c>
      <c r="S23" s="8" t="s">
        <v>47</v>
      </c>
      <c r="T23" s="13" t="s">
        <v>59</v>
      </c>
      <c r="U23" s="8" t="s">
        <v>47</v>
      </c>
      <c r="V23" s="13" t="s">
        <v>59</v>
      </c>
      <c r="W23" s="8">
        <v>1.2351600000000001E-2</v>
      </c>
      <c r="X23" s="13">
        <v>1.0293000000000001E-3</v>
      </c>
      <c r="Y23" s="8" t="s">
        <v>47</v>
      </c>
      <c r="Z23" s="13" t="s">
        <v>59</v>
      </c>
      <c r="AA23" s="8" t="s">
        <v>47</v>
      </c>
      <c r="AB23" s="13" t="s">
        <v>59</v>
      </c>
      <c r="AC23" s="9" t="s">
        <v>47</v>
      </c>
      <c r="AD23" s="11" t="s">
        <v>59</v>
      </c>
      <c r="AE23" t="s">
        <v>47</v>
      </c>
      <c r="AF23" s="15" t="s">
        <v>59</v>
      </c>
      <c r="AG23" s="8" t="s">
        <v>47</v>
      </c>
      <c r="AH23" s="16" t="s">
        <v>59</v>
      </c>
      <c r="AI23" s="8" t="s">
        <v>47</v>
      </c>
      <c r="AJ23" s="13" t="s">
        <v>59</v>
      </c>
      <c r="AK23" s="8">
        <v>3.3966900000000001E-2</v>
      </c>
      <c r="AL23" s="13">
        <v>3.0879000000000002E-3</v>
      </c>
      <c r="AM23" s="8" t="s">
        <v>47</v>
      </c>
      <c r="AN23" s="13" t="s">
        <v>59</v>
      </c>
      <c r="AO23" t="s">
        <v>47</v>
      </c>
      <c r="AP23" s="15" t="s">
        <v>59</v>
      </c>
      <c r="AQ23" s="9" t="s">
        <v>47</v>
      </c>
      <c r="AR23" s="15" t="s">
        <v>59</v>
      </c>
      <c r="AS23" s="9" t="s">
        <v>47</v>
      </c>
      <c r="AT23" s="15" t="s">
        <v>59</v>
      </c>
      <c r="AU23" s="9" t="s">
        <v>47</v>
      </c>
      <c r="AV23" s="15" t="s">
        <v>59</v>
      </c>
      <c r="AW23" s="9" t="s">
        <v>47</v>
      </c>
      <c r="AX23" s="15" t="s">
        <v>59</v>
      </c>
      <c r="AY23" s="9" t="s">
        <v>47</v>
      </c>
      <c r="AZ23" s="15" t="s">
        <v>59</v>
      </c>
      <c r="BA23" s="9" t="s">
        <v>47</v>
      </c>
      <c r="BB23" s="15" t="s">
        <v>59</v>
      </c>
      <c r="BC23" s="9" t="s">
        <v>47</v>
      </c>
      <c r="BD23" s="15" t="s">
        <v>59</v>
      </c>
      <c r="BE23" s="9" t="s">
        <v>47</v>
      </c>
      <c r="BF23" s="15" t="s">
        <v>59</v>
      </c>
      <c r="BH23" s="15" t="s">
        <v>59</v>
      </c>
      <c r="BJ23" s="15" t="s">
        <v>59</v>
      </c>
      <c r="BL23" s="15" t="s">
        <v>59</v>
      </c>
      <c r="BN23" s="15" t="s">
        <v>59</v>
      </c>
      <c r="BO23" t="s">
        <v>47</v>
      </c>
      <c r="BP23" s="15" t="s">
        <v>59</v>
      </c>
      <c r="BQ23" t="s">
        <v>47</v>
      </c>
      <c r="BR23" s="15" t="s">
        <v>59</v>
      </c>
      <c r="BS23" t="s">
        <v>47</v>
      </c>
      <c r="BT23" s="15" t="s">
        <v>59</v>
      </c>
      <c r="BU23" t="s">
        <v>47</v>
      </c>
      <c r="BV23" s="15" t="s">
        <v>59</v>
      </c>
      <c r="BX23" s="15" t="s">
        <v>59</v>
      </c>
      <c r="BY23" t="s">
        <v>47</v>
      </c>
      <c r="BZ23" s="15" t="s">
        <v>59</v>
      </c>
      <c r="CA23" t="s">
        <v>47</v>
      </c>
      <c r="CB23" s="15" t="s">
        <v>59</v>
      </c>
      <c r="CC23" t="s">
        <v>47</v>
      </c>
      <c r="CD23" s="15" t="s">
        <v>59</v>
      </c>
      <c r="CF23" s="15" t="s">
        <v>59</v>
      </c>
      <c r="CH23" s="15" t="s">
        <v>59</v>
      </c>
      <c r="CJ23" s="15" t="s">
        <v>59</v>
      </c>
      <c r="CL23" s="15" t="s">
        <v>59</v>
      </c>
      <c r="CN23" s="15" t="s">
        <v>59</v>
      </c>
      <c r="CP23" s="15" t="s">
        <v>59</v>
      </c>
      <c r="CR23" s="15" t="s">
        <v>59</v>
      </c>
      <c r="CT23" s="15" t="s">
        <v>59</v>
      </c>
      <c r="CV23" s="15" t="s">
        <v>59</v>
      </c>
      <c r="CX23" s="15" t="s">
        <v>59</v>
      </c>
      <c r="CZ23" s="15" t="s">
        <v>59</v>
      </c>
      <c r="DA23" t="s">
        <v>47</v>
      </c>
      <c r="DB23" s="15" t="s">
        <v>59</v>
      </c>
      <c r="DD23" s="15" t="s">
        <v>59</v>
      </c>
      <c r="DF23" s="15" t="s">
        <v>59</v>
      </c>
      <c r="DH23" s="15" t="s">
        <v>59</v>
      </c>
      <c r="DI23" t="s">
        <v>47</v>
      </c>
      <c r="DJ23" s="15" t="s">
        <v>59</v>
      </c>
      <c r="DK23" t="s">
        <v>47</v>
      </c>
      <c r="DL23" s="15" t="s">
        <v>59</v>
      </c>
      <c r="DM23" t="s">
        <v>47</v>
      </c>
      <c r="DN23" s="15" t="s">
        <v>59</v>
      </c>
      <c r="DP23" s="15" t="s">
        <v>59</v>
      </c>
      <c r="DQ23" t="s">
        <v>47</v>
      </c>
      <c r="DR23" s="15" t="s">
        <v>59</v>
      </c>
      <c r="DT23" s="15" t="s">
        <v>59</v>
      </c>
      <c r="DV23" s="15" t="s">
        <v>59</v>
      </c>
      <c r="DW23" t="s">
        <v>47</v>
      </c>
      <c r="DX23" s="15" t="s">
        <v>59</v>
      </c>
      <c r="DY23" t="s">
        <v>47</v>
      </c>
      <c r="DZ23" s="15" t="s">
        <v>59</v>
      </c>
      <c r="EB23" s="15" t="s">
        <v>59</v>
      </c>
      <c r="ED23" s="15" t="s">
        <v>59</v>
      </c>
      <c r="EF23" s="15" t="s">
        <v>59</v>
      </c>
      <c r="EH23" s="15" t="s">
        <v>59</v>
      </c>
      <c r="EJ23" s="15" t="s">
        <v>59</v>
      </c>
      <c r="EL23" s="15" t="s">
        <v>59</v>
      </c>
      <c r="EN23" s="15" t="s">
        <v>59</v>
      </c>
      <c r="EP23" s="15" t="s">
        <v>59</v>
      </c>
      <c r="ER23" s="15" t="s">
        <v>59</v>
      </c>
      <c r="ET23" s="15" t="s">
        <v>59</v>
      </c>
      <c r="EV23" s="15" t="s">
        <v>59</v>
      </c>
      <c r="EX23" s="15" t="s">
        <v>59</v>
      </c>
      <c r="EY23" t="s">
        <v>47</v>
      </c>
      <c r="EZ23" s="15" t="s">
        <v>59</v>
      </c>
      <c r="FB23" s="15" t="s">
        <v>59</v>
      </c>
      <c r="FC23" t="s">
        <v>47</v>
      </c>
      <c r="FD23" s="15" t="s">
        <v>59</v>
      </c>
      <c r="FF23" s="15" t="s">
        <v>59</v>
      </c>
      <c r="FG23" t="s">
        <v>47</v>
      </c>
      <c r="FH23" s="15" t="s">
        <v>59</v>
      </c>
      <c r="FJ23" s="15" t="s">
        <v>59</v>
      </c>
      <c r="FL23" s="15" t="s">
        <v>59</v>
      </c>
      <c r="FM23" t="s">
        <v>47</v>
      </c>
      <c r="FN23" s="15" t="s">
        <v>59</v>
      </c>
      <c r="FO23" t="s">
        <v>47</v>
      </c>
      <c r="FP23" s="15" t="s">
        <v>59</v>
      </c>
      <c r="FQ23" t="s">
        <v>47</v>
      </c>
      <c r="FR23" s="15" t="s">
        <v>59</v>
      </c>
      <c r="FT23" s="15" t="s">
        <v>59</v>
      </c>
    </row>
    <row r="24" spans="1:176" ht="15.95" customHeight="1">
      <c r="A24" t="s">
        <v>197</v>
      </c>
      <c r="B24">
        <v>1</v>
      </c>
      <c r="D24">
        <v>1008</v>
      </c>
      <c r="E24" s="3" t="s">
        <v>71</v>
      </c>
      <c r="F24" t="s">
        <v>1550</v>
      </c>
      <c r="G24" s="9">
        <f t="shared" si="1"/>
        <v>1.43865E-2</v>
      </c>
      <c r="H24" s="12" t="s">
        <v>59</v>
      </c>
      <c r="I24" s="3" t="s">
        <v>47</v>
      </c>
      <c r="J24" s="12" t="s">
        <v>59</v>
      </c>
      <c r="K24" s="3" t="s">
        <v>47</v>
      </c>
      <c r="L24" s="12" t="s">
        <v>59</v>
      </c>
      <c r="M24" s="3" t="s">
        <v>47</v>
      </c>
      <c r="N24" s="12" t="s">
        <v>59</v>
      </c>
      <c r="O24" s="3" t="s">
        <v>47</v>
      </c>
      <c r="P24" s="12" t="s">
        <v>59</v>
      </c>
      <c r="Q24" s="8">
        <v>7.0890000000000007E-3</v>
      </c>
      <c r="R24" s="13">
        <v>4.17E-4</v>
      </c>
      <c r="S24" s="8" t="s">
        <v>47</v>
      </c>
      <c r="T24" s="13" t="s">
        <v>59</v>
      </c>
      <c r="U24" s="8" t="s">
        <v>47</v>
      </c>
      <c r="V24" s="13" t="s">
        <v>59</v>
      </c>
      <c r="W24" s="8">
        <v>7.2974999999999993E-3</v>
      </c>
      <c r="X24" s="13">
        <v>4.17E-4</v>
      </c>
      <c r="Y24" s="8" t="s">
        <v>47</v>
      </c>
      <c r="Z24" s="13" t="s">
        <v>59</v>
      </c>
      <c r="AA24" s="8" t="s">
        <v>47</v>
      </c>
      <c r="AB24" s="13" t="s">
        <v>59</v>
      </c>
      <c r="AC24" s="9" t="s">
        <v>47</v>
      </c>
      <c r="AD24" s="11" t="s">
        <v>59</v>
      </c>
      <c r="AE24" t="s">
        <v>47</v>
      </c>
      <c r="AF24" s="15" t="s">
        <v>59</v>
      </c>
      <c r="AG24" s="8" t="s">
        <v>47</v>
      </c>
      <c r="AH24" s="16" t="s">
        <v>59</v>
      </c>
      <c r="AI24" s="8" t="s">
        <v>47</v>
      </c>
      <c r="AJ24" s="13" t="s">
        <v>59</v>
      </c>
      <c r="AK24" s="8">
        <v>1.0425E-2</v>
      </c>
      <c r="AL24" s="13">
        <v>1.4595000000000001E-3</v>
      </c>
      <c r="AM24" s="8" t="s">
        <v>47</v>
      </c>
      <c r="AN24" s="13" t="s">
        <v>59</v>
      </c>
      <c r="AO24" t="s">
        <v>47</v>
      </c>
      <c r="AP24" s="15" t="s">
        <v>59</v>
      </c>
      <c r="AQ24" s="9" t="s">
        <v>47</v>
      </c>
      <c r="AR24" s="15" t="s">
        <v>59</v>
      </c>
      <c r="AS24" s="9" t="s">
        <v>47</v>
      </c>
      <c r="AT24" s="15" t="s">
        <v>59</v>
      </c>
      <c r="AU24" s="9" t="s">
        <v>47</v>
      </c>
      <c r="AV24" s="15" t="s">
        <v>59</v>
      </c>
      <c r="AW24" s="9" t="s">
        <v>47</v>
      </c>
      <c r="AX24" s="15" t="s">
        <v>59</v>
      </c>
      <c r="AY24" s="9" t="s">
        <v>47</v>
      </c>
      <c r="AZ24" s="15" t="s">
        <v>59</v>
      </c>
      <c r="BA24" s="9" t="s">
        <v>47</v>
      </c>
      <c r="BB24" s="15" t="s">
        <v>59</v>
      </c>
      <c r="BC24" s="9" t="s">
        <v>47</v>
      </c>
      <c r="BD24" s="15" t="s">
        <v>59</v>
      </c>
      <c r="BE24" s="9" t="s">
        <v>47</v>
      </c>
      <c r="BF24" s="15" t="s">
        <v>59</v>
      </c>
      <c r="BH24" s="15" t="s">
        <v>59</v>
      </c>
      <c r="BJ24" s="15" t="s">
        <v>59</v>
      </c>
      <c r="BL24" s="15" t="s">
        <v>59</v>
      </c>
      <c r="BN24" s="15" t="s">
        <v>59</v>
      </c>
      <c r="BO24" t="s">
        <v>47</v>
      </c>
      <c r="BP24" s="15" t="s">
        <v>59</v>
      </c>
      <c r="BQ24" t="s">
        <v>47</v>
      </c>
      <c r="BR24" s="15" t="s">
        <v>59</v>
      </c>
      <c r="BS24" t="s">
        <v>47</v>
      </c>
      <c r="BT24" s="15" t="s">
        <v>59</v>
      </c>
      <c r="BU24" t="s">
        <v>47</v>
      </c>
      <c r="BV24" s="15" t="s">
        <v>59</v>
      </c>
      <c r="BX24" s="15" t="s">
        <v>59</v>
      </c>
      <c r="BY24" t="s">
        <v>47</v>
      </c>
      <c r="BZ24" s="15" t="s">
        <v>59</v>
      </c>
      <c r="CA24" t="s">
        <v>47</v>
      </c>
      <c r="CB24" s="15" t="s">
        <v>59</v>
      </c>
      <c r="CC24" t="s">
        <v>47</v>
      </c>
      <c r="CD24" s="15" t="s">
        <v>59</v>
      </c>
      <c r="CF24" s="15" t="s">
        <v>59</v>
      </c>
      <c r="CH24" s="15" t="s">
        <v>59</v>
      </c>
      <c r="CJ24" s="15" t="s">
        <v>59</v>
      </c>
      <c r="CL24" s="15" t="s">
        <v>59</v>
      </c>
      <c r="CN24" s="15" t="s">
        <v>59</v>
      </c>
      <c r="CP24" s="15" t="s">
        <v>59</v>
      </c>
      <c r="CR24" s="15" t="s">
        <v>59</v>
      </c>
      <c r="CT24" s="15" t="s">
        <v>59</v>
      </c>
      <c r="CV24" s="15" t="s">
        <v>59</v>
      </c>
      <c r="CX24" s="15" t="s">
        <v>59</v>
      </c>
      <c r="CZ24" s="15" t="s">
        <v>59</v>
      </c>
      <c r="DA24" t="s">
        <v>47</v>
      </c>
      <c r="DB24" s="15" t="s">
        <v>59</v>
      </c>
      <c r="DD24" s="15" t="s">
        <v>59</v>
      </c>
      <c r="DF24" s="15" t="s">
        <v>59</v>
      </c>
      <c r="DH24" s="15" t="s">
        <v>59</v>
      </c>
      <c r="DI24" t="s">
        <v>47</v>
      </c>
      <c r="DJ24" s="15" t="s">
        <v>59</v>
      </c>
      <c r="DK24" t="s">
        <v>47</v>
      </c>
      <c r="DL24" s="15" t="s">
        <v>59</v>
      </c>
      <c r="DM24" t="s">
        <v>47</v>
      </c>
      <c r="DN24" s="15" t="s">
        <v>59</v>
      </c>
      <c r="DP24" s="15" t="s">
        <v>59</v>
      </c>
      <c r="DQ24" t="s">
        <v>47</v>
      </c>
      <c r="DR24" s="15" t="s">
        <v>59</v>
      </c>
      <c r="DT24" s="15" t="s">
        <v>59</v>
      </c>
      <c r="DV24" s="15" t="s">
        <v>59</v>
      </c>
      <c r="DW24" t="s">
        <v>47</v>
      </c>
      <c r="DX24" s="15" t="s">
        <v>59</v>
      </c>
      <c r="DY24" t="s">
        <v>47</v>
      </c>
      <c r="DZ24" s="15" t="s">
        <v>59</v>
      </c>
      <c r="EB24" s="15" t="s">
        <v>59</v>
      </c>
      <c r="ED24" s="15" t="s">
        <v>59</v>
      </c>
      <c r="EF24" s="15" t="s">
        <v>59</v>
      </c>
      <c r="EH24" s="15" t="s">
        <v>59</v>
      </c>
      <c r="EJ24" s="15" t="s">
        <v>59</v>
      </c>
      <c r="EL24" s="15" t="s">
        <v>59</v>
      </c>
      <c r="EN24" s="15" t="s">
        <v>59</v>
      </c>
      <c r="EP24" s="15" t="s">
        <v>59</v>
      </c>
      <c r="ER24" s="15" t="s">
        <v>59</v>
      </c>
      <c r="ET24" s="15" t="s">
        <v>59</v>
      </c>
      <c r="EV24" s="15" t="s">
        <v>59</v>
      </c>
      <c r="EX24" s="15" t="s">
        <v>59</v>
      </c>
      <c r="EY24" t="s">
        <v>47</v>
      </c>
      <c r="EZ24" s="15" t="s">
        <v>59</v>
      </c>
      <c r="FB24" s="15" t="s">
        <v>59</v>
      </c>
      <c r="FC24" t="s">
        <v>47</v>
      </c>
      <c r="FD24" s="15" t="s">
        <v>59</v>
      </c>
      <c r="FF24" s="15" t="s">
        <v>59</v>
      </c>
      <c r="FG24" t="s">
        <v>47</v>
      </c>
      <c r="FH24" s="15" t="s">
        <v>59</v>
      </c>
      <c r="FJ24" s="15" t="s">
        <v>59</v>
      </c>
      <c r="FL24" s="15" t="s">
        <v>59</v>
      </c>
      <c r="FM24" t="s">
        <v>47</v>
      </c>
      <c r="FN24" s="15" t="s">
        <v>59</v>
      </c>
      <c r="FO24" t="s">
        <v>47</v>
      </c>
      <c r="FP24" s="15" t="s">
        <v>59</v>
      </c>
      <c r="FQ24" t="s">
        <v>47</v>
      </c>
      <c r="FR24" s="15" t="s">
        <v>59</v>
      </c>
      <c r="FT24" s="15" t="s">
        <v>59</v>
      </c>
    </row>
    <row r="25" spans="1:176" ht="15.95" customHeight="1">
      <c r="A25" t="s">
        <v>193</v>
      </c>
      <c r="B25">
        <v>1</v>
      </c>
      <c r="D25">
        <v>8008</v>
      </c>
      <c r="E25" s="3" t="s">
        <v>71</v>
      </c>
      <c r="F25" t="s">
        <v>1551</v>
      </c>
      <c r="G25" s="9">
        <f t="shared" si="1"/>
        <v>8.9352000000000015E-2</v>
      </c>
      <c r="H25" s="12" t="s">
        <v>59</v>
      </c>
      <c r="I25" s="3" t="s">
        <v>47</v>
      </c>
      <c r="J25" s="12" t="s">
        <v>59</v>
      </c>
      <c r="K25" s="3" t="s">
        <v>47</v>
      </c>
      <c r="L25" s="12" t="s">
        <v>59</v>
      </c>
      <c r="M25" s="3" t="s">
        <v>47</v>
      </c>
      <c r="N25" s="12" t="s">
        <v>59</v>
      </c>
      <c r="O25" s="3" t="s">
        <v>47</v>
      </c>
      <c r="P25" s="12" t="s">
        <v>59</v>
      </c>
      <c r="Q25" s="8">
        <v>3.7230000000000006E-2</v>
      </c>
      <c r="R25" s="13">
        <v>7.4460000000000004E-3</v>
      </c>
      <c r="S25" s="8" t="s">
        <v>47</v>
      </c>
      <c r="T25" s="13" t="s">
        <v>59</v>
      </c>
      <c r="U25" s="8" t="s">
        <v>47</v>
      </c>
      <c r="V25" s="13" t="s">
        <v>59</v>
      </c>
      <c r="W25" s="8">
        <v>5.2122000000000009E-2</v>
      </c>
      <c r="X25" s="13">
        <v>7.4460000000000004E-3</v>
      </c>
      <c r="Y25" s="8" t="s">
        <v>47</v>
      </c>
      <c r="Z25" s="13" t="s">
        <v>59</v>
      </c>
      <c r="AA25" s="8" t="s">
        <v>47</v>
      </c>
      <c r="AB25" s="13" t="s">
        <v>59</v>
      </c>
      <c r="AC25" s="9" t="s">
        <v>47</v>
      </c>
      <c r="AD25" s="11" t="s">
        <v>59</v>
      </c>
      <c r="AE25" t="s">
        <v>47</v>
      </c>
      <c r="AF25" s="15" t="s">
        <v>59</v>
      </c>
      <c r="AG25" s="8" t="s">
        <v>47</v>
      </c>
      <c r="AH25" s="16" t="s">
        <v>59</v>
      </c>
      <c r="AI25" s="8" t="s">
        <v>47</v>
      </c>
      <c r="AJ25" s="13" t="s">
        <v>59</v>
      </c>
      <c r="AK25" s="8">
        <v>6.7014000000000004E-2</v>
      </c>
      <c r="AL25" s="13">
        <v>7.4460000000000004E-3</v>
      </c>
      <c r="AM25" s="8" t="s">
        <v>47</v>
      </c>
      <c r="AN25" s="13" t="s">
        <v>59</v>
      </c>
      <c r="AO25" t="s">
        <v>47</v>
      </c>
      <c r="AP25" s="15" t="s">
        <v>59</v>
      </c>
      <c r="AQ25" s="9" t="s">
        <v>47</v>
      </c>
      <c r="AR25" s="15" t="s">
        <v>59</v>
      </c>
      <c r="AS25" s="9" t="s">
        <v>47</v>
      </c>
      <c r="AT25" s="15" t="s">
        <v>59</v>
      </c>
      <c r="AU25" s="9" t="s">
        <v>47</v>
      </c>
      <c r="AV25" s="15" t="s">
        <v>59</v>
      </c>
      <c r="AW25" s="9" t="s">
        <v>47</v>
      </c>
      <c r="AX25" s="15" t="s">
        <v>59</v>
      </c>
      <c r="AY25" s="9" t="s">
        <v>47</v>
      </c>
      <c r="AZ25" s="15" t="s">
        <v>59</v>
      </c>
      <c r="BA25" s="9" t="s">
        <v>47</v>
      </c>
      <c r="BB25" s="15" t="s">
        <v>59</v>
      </c>
      <c r="BC25" s="9" t="s">
        <v>47</v>
      </c>
      <c r="BD25" s="15" t="s">
        <v>59</v>
      </c>
      <c r="BE25" s="9" t="s">
        <v>47</v>
      </c>
      <c r="BF25" s="15" t="s">
        <v>59</v>
      </c>
      <c r="BH25" s="15" t="s">
        <v>59</v>
      </c>
      <c r="BJ25" s="15" t="s">
        <v>59</v>
      </c>
      <c r="BL25" s="15" t="s">
        <v>59</v>
      </c>
      <c r="BN25" s="15" t="s">
        <v>59</v>
      </c>
      <c r="BO25" t="s">
        <v>47</v>
      </c>
      <c r="BP25" s="15" t="s">
        <v>59</v>
      </c>
      <c r="BQ25" t="s">
        <v>47</v>
      </c>
      <c r="BR25" s="15" t="s">
        <v>59</v>
      </c>
      <c r="BS25" t="s">
        <v>47</v>
      </c>
      <c r="BT25" s="15" t="s">
        <v>59</v>
      </c>
      <c r="BU25" t="s">
        <v>47</v>
      </c>
      <c r="BV25" s="15" t="s">
        <v>59</v>
      </c>
      <c r="BX25" s="15" t="s">
        <v>59</v>
      </c>
      <c r="BY25" t="s">
        <v>47</v>
      </c>
      <c r="BZ25" s="15" t="s">
        <v>59</v>
      </c>
      <c r="CA25" t="s">
        <v>47</v>
      </c>
      <c r="CB25" s="15" t="s">
        <v>59</v>
      </c>
      <c r="CC25" t="s">
        <v>47</v>
      </c>
      <c r="CD25" s="15" t="s">
        <v>59</v>
      </c>
      <c r="CF25" s="15" t="s">
        <v>59</v>
      </c>
      <c r="CH25" s="15" t="s">
        <v>59</v>
      </c>
      <c r="CJ25" s="15" t="s">
        <v>59</v>
      </c>
      <c r="CL25" s="15" t="s">
        <v>59</v>
      </c>
      <c r="CN25" s="15" t="s">
        <v>59</v>
      </c>
      <c r="CP25" s="15" t="s">
        <v>59</v>
      </c>
      <c r="CR25" s="15" t="s">
        <v>59</v>
      </c>
      <c r="CT25" s="15" t="s">
        <v>59</v>
      </c>
      <c r="CV25" s="15" t="s">
        <v>59</v>
      </c>
      <c r="CX25" s="15" t="s">
        <v>59</v>
      </c>
      <c r="CZ25" s="15" t="s">
        <v>59</v>
      </c>
      <c r="DA25" t="s">
        <v>47</v>
      </c>
      <c r="DB25" s="15" t="s">
        <v>59</v>
      </c>
      <c r="DD25" s="15" t="s">
        <v>59</v>
      </c>
      <c r="DF25" s="15" t="s">
        <v>59</v>
      </c>
      <c r="DH25" s="15" t="s">
        <v>59</v>
      </c>
      <c r="DI25" t="s">
        <v>47</v>
      </c>
      <c r="DJ25" s="15" t="s">
        <v>59</v>
      </c>
      <c r="DK25" t="s">
        <v>47</v>
      </c>
      <c r="DL25" s="15" t="s">
        <v>59</v>
      </c>
      <c r="DM25" t="s">
        <v>47</v>
      </c>
      <c r="DN25" s="15" t="s">
        <v>59</v>
      </c>
      <c r="DP25" s="15" t="s">
        <v>59</v>
      </c>
      <c r="DQ25" t="s">
        <v>47</v>
      </c>
      <c r="DR25" s="15" t="s">
        <v>59</v>
      </c>
      <c r="DT25" s="15" t="s">
        <v>59</v>
      </c>
      <c r="DV25" s="15" t="s">
        <v>59</v>
      </c>
      <c r="DW25" t="s">
        <v>47</v>
      </c>
      <c r="DX25" s="15" t="s">
        <v>59</v>
      </c>
      <c r="DY25" t="s">
        <v>47</v>
      </c>
      <c r="DZ25" s="15" t="s">
        <v>59</v>
      </c>
      <c r="EB25" s="15" t="s">
        <v>59</v>
      </c>
      <c r="ED25" s="15" t="s">
        <v>59</v>
      </c>
      <c r="EF25" s="15" t="s">
        <v>59</v>
      </c>
      <c r="EH25" s="15" t="s">
        <v>59</v>
      </c>
      <c r="EJ25" s="15" t="s">
        <v>59</v>
      </c>
      <c r="EL25" s="15" t="s">
        <v>59</v>
      </c>
      <c r="EN25" s="15" t="s">
        <v>59</v>
      </c>
      <c r="EP25" s="15" t="s">
        <v>59</v>
      </c>
      <c r="ER25" s="15" t="s">
        <v>59</v>
      </c>
      <c r="ET25" s="15" t="s">
        <v>59</v>
      </c>
      <c r="EV25" s="15" t="s">
        <v>59</v>
      </c>
      <c r="EX25" s="15" t="s">
        <v>59</v>
      </c>
      <c r="EY25" t="s">
        <v>47</v>
      </c>
      <c r="EZ25" s="15" t="s">
        <v>59</v>
      </c>
      <c r="FB25" s="15" t="s">
        <v>59</v>
      </c>
      <c r="FC25" t="s">
        <v>47</v>
      </c>
      <c r="FD25" s="15" t="s">
        <v>59</v>
      </c>
      <c r="FF25" s="15" t="s">
        <v>59</v>
      </c>
      <c r="FG25" t="s">
        <v>47</v>
      </c>
      <c r="FH25" s="15" t="s">
        <v>59</v>
      </c>
      <c r="FJ25" s="15" t="s">
        <v>59</v>
      </c>
      <c r="FL25" s="15" t="s">
        <v>59</v>
      </c>
      <c r="FM25" t="s">
        <v>47</v>
      </c>
      <c r="FN25" s="15" t="s">
        <v>59</v>
      </c>
      <c r="FO25" t="s">
        <v>47</v>
      </c>
      <c r="FP25" s="15" t="s">
        <v>59</v>
      </c>
      <c r="FQ25" t="s">
        <v>47</v>
      </c>
      <c r="FR25" s="15" t="s">
        <v>59</v>
      </c>
      <c r="FT25" s="15" t="s">
        <v>59</v>
      </c>
    </row>
    <row r="26" spans="1:176" ht="15.95" customHeight="1">
      <c r="A26" t="s">
        <v>205</v>
      </c>
      <c r="B26">
        <v>1</v>
      </c>
      <c r="D26">
        <v>1002</v>
      </c>
      <c r="E26" s="3" t="s">
        <v>71</v>
      </c>
      <c r="F26" t="s">
        <v>1549</v>
      </c>
      <c r="G26" s="9">
        <f t="shared" si="1"/>
        <v>3.2937600000000004E-2</v>
      </c>
      <c r="H26" s="12" t="s">
        <v>59</v>
      </c>
      <c r="I26" s="3" t="s">
        <v>47</v>
      </c>
      <c r="J26" s="12" t="s">
        <v>59</v>
      </c>
      <c r="K26" s="3" t="s">
        <v>47</v>
      </c>
      <c r="L26" s="12" t="s">
        <v>59</v>
      </c>
      <c r="M26" s="3" t="s">
        <v>47</v>
      </c>
      <c r="N26" s="12" t="s">
        <v>59</v>
      </c>
      <c r="O26" s="3" t="s">
        <v>47</v>
      </c>
      <c r="P26" s="12" t="s">
        <v>59</v>
      </c>
      <c r="Q26" s="8">
        <v>1.9556700000000003E-2</v>
      </c>
      <c r="R26" s="13">
        <v>3.0879000000000002E-3</v>
      </c>
      <c r="S26" s="8" t="s">
        <v>47</v>
      </c>
      <c r="T26" s="13" t="s">
        <v>59</v>
      </c>
      <c r="U26" s="8" t="s">
        <v>47</v>
      </c>
      <c r="V26" s="13" t="s">
        <v>59</v>
      </c>
      <c r="W26" s="8">
        <v>1.3380900000000001E-2</v>
      </c>
      <c r="X26" s="13">
        <v>2.0586000000000003E-3</v>
      </c>
      <c r="Y26" s="8" t="s">
        <v>47</v>
      </c>
      <c r="Z26" s="13" t="s">
        <v>59</v>
      </c>
      <c r="AA26" s="8" t="s">
        <v>47</v>
      </c>
      <c r="AB26" s="13" t="s">
        <v>59</v>
      </c>
      <c r="AC26" s="9" t="s">
        <v>47</v>
      </c>
      <c r="AD26" s="11" t="s">
        <v>59</v>
      </c>
      <c r="AE26" t="s">
        <v>47</v>
      </c>
      <c r="AF26" s="15" t="s">
        <v>59</v>
      </c>
      <c r="AG26" s="8" t="s">
        <v>47</v>
      </c>
      <c r="AH26" s="16" t="s">
        <v>59</v>
      </c>
      <c r="AI26" s="8" t="s">
        <v>47</v>
      </c>
      <c r="AJ26" s="13" t="s">
        <v>59</v>
      </c>
      <c r="AK26" s="8">
        <v>3.3966900000000001E-2</v>
      </c>
      <c r="AL26" s="13">
        <v>6.1758000000000004E-3</v>
      </c>
      <c r="AM26" s="8" t="s">
        <v>47</v>
      </c>
      <c r="AN26" s="13" t="s">
        <v>59</v>
      </c>
      <c r="AO26" t="s">
        <v>47</v>
      </c>
      <c r="AP26" s="15" t="s">
        <v>59</v>
      </c>
      <c r="AQ26" s="9" t="s">
        <v>47</v>
      </c>
      <c r="AR26" s="15" t="s">
        <v>59</v>
      </c>
      <c r="AS26" s="9" t="s">
        <v>47</v>
      </c>
      <c r="AT26" s="15" t="s">
        <v>59</v>
      </c>
      <c r="AU26" s="9" t="s">
        <v>47</v>
      </c>
      <c r="AV26" s="15" t="s">
        <v>59</v>
      </c>
      <c r="AW26" s="9" t="s">
        <v>47</v>
      </c>
      <c r="AX26" s="15" t="s">
        <v>59</v>
      </c>
      <c r="AY26" s="9" t="s">
        <v>47</v>
      </c>
      <c r="AZ26" s="15" t="s">
        <v>59</v>
      </c>
      <c r="BA26" s="9" t="s">
        <v>47</v>
      </c>
      <c r="BB26" s="15" t="s">
        <v>59</v>
      </c>
      <c r="BC26" s="9" t="s">
        <v>47</v>
      </c>
      <c r="BD26" s="15" t="s">
        <v>59</v>
      </c>
      <c r="BE26" s="9" t="s">
        <v>47</v>
      </c>
      <c r="BF26" s="15" t="s">
        <v>59</v>
      </c>
      <c r="BH26" s="15" t="s">
        <v>59</v>
      </c>
      <c r="BJ26" s="15" t="s">
        <v>59</v>
      </c>
      <c r="BL26" s="15" t="s">
        <v>59</v>
      </c>
      <c r="BN26" s="15" t="s">
        <v>59</v>
      </c>
      <c r="BO26" t="s">
        <v>47</v>
      </c>
      <c r="BP26" s="15" t="s">
        <v>59</v>
      </c>
      <c r="BQ26" t="s">
        <v>47</v>
      </c>
      <c r="BR26" s="15" t="s">
        <v>59</v>
      </c>
      <c r="BS26" t="s">
        <v>47</v>
      </c>
      <c r="BT26" s="15" t="s">
        <v>59</v>
      </c>
      <c r="BU26" t="s">
        <v>47</v>
      </c>
      <c r="BV26" s="15" t="s">
        <v>59</v>
      </c>
      <c r="BX26" s="15" t="s">
        <v>59</v>
      </c>
      <c r="BY26" t="s">
        <v>47</v>
      </c>
      <c r="BZ26" s="15" t="s">
        <v>59</v>
      </c>
      <c r="CA26" t="s">
        <v>47</v>
      </c>
      <c r="CB26" s="15" t="s">
        <v>59</v>
      </c>
      <c r="CC26" t="s">
        <v>47</v>
      </c>
      <c r="CD26" s="15" t="s">
        <v>59</v>
      </c>
      <c r="CF26" s="15" t="s">
        <v>59</v>
      </c>
      <c r="CH26" s="15" t="s">
        <v>59</v>
      </c>
      <c r="CJ26" s="15" t="s">
        <v>59</v>
      </c>
      <c r="CL26" s="15" t="s">
        <v>59</v>
      </c>
      <c r="CN26" s="15" t="s">
        <v>59</v>
      </c>
      <c r="CP26" s="15" t="s">
        <v>59</v>
      </c>
      <c r="CR26" s="15" t="s">
        <v>59</v>
      </c>
      <c r="CT26" s="15" t="s">
        <v>59</v>
      </c>
      <c r="CV26" s="15" t="s">
        <v>59</v>
      </c>
      <c r="CX26" s="15" t="s">
        <v>59</v>
      </c>
      <c r="CZ26" s="15" t="s">
        <v>59</v>
      </c>
      <c r="DA26" t="s">
        <v>47</v>
      </c>
      <c r="DB26" s="15" t="s">
        <v>59</v>
      </c>
      <c r="DD26" s="15" t="s">
        <v>59</v>
      </c>
      <c r="DF26" s="15" t="s">
        <v>59</v>
      </c>
      <c r="DH26" s="15" t="s">
        <v>59</v>
      </c>
      <c r="DI26" t="s">
        <v>47</v>
      </c>
      <c r="DJ26" s="15" t="s">
        <v>59</v>
      </c>
      <c r="DK26" t="s">
        <v>47</v>
      </c>
      <c r="DL26" s="15" t="s">
        <v>59</v>
      </c>
      <c r="DM26" t="s">
        <v>47</v>
      </c>
      <c r="DN26" s="15" t="s">
        <v>59</v>
      </c>
      <c r="DP26" s="15" t="s">
        <v>59</v>
      </c>
      <c r="DQ26" t="s">
        <v>47</v>
      </c>
      <c r="DR26" s="15" t="s">
        <v>59</v>
      </c>
      <c r="DT26" s="15" t="s">
        <v>59</v>
      </c>
      <c r="DV26" s="15" t="s">
        <v>59</v>
      </c>
      <c r="DW26" t="s">
        <v>47</v>
      </c>
      <c r="DX26" s="15" t="s">
        <v>59</v>
      </c>
      <c r="DY26" t="s">
        <v>47</v>
      </c>
      <c r="DZ26" s="15" t="s">
        <v>59</v>
      </c>
      <c r="EB26" s="15" t="s">
        <v>59</v>
      </c>
      <c r="ED26" s="15" t="s">
        <v>59</v>
      </c>
      <c r="EF26" s="15" t="s">
        <v>59</v>
      </c>
      <c r="EH26" s="15" t="s">
        <v>59</v>
      </c>
      <c r="EJ26" s="15" t="s">
        <v>59</v>
      </c>
      <c r="EL26" s="15" t="s">
        <v>59</v>
      </c>
      <c r="EN26" s="15" t="s">
        <v>59</v>
      </c>
      <c r="EP26" s="15" t="s">
        <v>59</v>
      </c>
      <c r="ER26" s="15" t="s">
        <v>59</v>
      </c>
      <c r="ET26" s="15" t="s">
        <v>59</v>
      </c>
      <c r="EV26" s="15" t="s">
        <v>59</v>
      </c>
      <c r="EX26" s="15" t="s">
        <v>59</v>
      </c>
      <c r="EY26" t="s">
        <v>47</v>
      </c>
      <c r="EZ26" s="15" t="s">
        <v>59</v>
      </c>
      <c r="FB26" s="15" t="s">
        <v>59</v>
      </c>
      <c r="FC26" t="s">
        <v>47</v>
      </c>
      <c r="FD26" s="15" t="s">
        <v>59</v>
      </c>
      <c r="FF26" s="15" t="s">
        <v>59</v>
      </c>
      <c r="FG26" t="s">
        <v>47</v>
      </c>
      <c r="FH26" s="15" t="s">
        <v>59</v>
      </c>
      <c r="FJ26" s="15" t="s">
        <v>59</v>
      </c>
      <c r="FL26" s="15" t="s">
        <v>59</v>
      </c>
      <c r="FM26" t="s">
        <v>47</v>
      </c>
      <c r="FN26" s="15" t="s">
        <v>59</v>
      </c>
      <c r="FO26" t="s">
        <v>47</v>
      </c>
      <c r="FP26" s="15" t="s">
        <v>59</v>
      </c>
      <c r="FQ26" t="s">
        <v>47</v>
      </c>
      <c r="FR26" s="15" t="s">
        <v>59</v>
      </c>
      <c r="FT26" s="15" t="s">
        <v>59</v>
      </c>
    </row>
    <row r="27" spans="1:176" ht="15.95" customHeight="1">
      <c r="A27" t="s">
        <v>208</v>
      </c>
      <c r="B27">
        <v>1</v>
      </c>
      <c r="D27">
        <v>1008</v>
      </c>
      <c r="E27" s="3" t="s">
        <v>71</v>
      </c>
      <c r="F27" t="s">
        <v>1550</v>
      </c>
      <c r="G27" s="9">
        <f t="shared" si="1"/>
        <v>9.1739999999999999E-3</v>
      </c>
      <c r="H27" s="12" t="s">
        <v>59</v>
      </c>
      <c r="I27" s="3" t="s">
        <v>47</v>
      </c>
      <c r="J27" s="12" t="s">
        <v>59</v>
      </c>
      <c r="K27" s="3" t="s">
        <v>47</v>
      </c>
      <c r="L27" s="12" t="s">
        <v>59</v>
      </c>
      <c r="M27" s="3" t="s">
        <v>47</v>
      </c>
      <c r="N27" s="12" t="s">
        <v>59</v>
      </c>
      <c r="O27" s="3" t="s">
        <v>47</v>
      </c>
      <c r="P27" s="12" t="s">
        <v>59</v>
      </c>
      <c r="Q27" s="8">
        <v>3.9614999999999997E-3</v>
      </c>
      <c r="R27" s="13">
        <v>6.2549999999999997E-4</v>
      </c>
      <c r="S27" s="8" t="s">
        <v>47</v>
      </c>
      <c r="T27" s="13" t="s">
        <v>59</v>
      </c>
      <c r="U27" s="8" t="s">
        <v>47</v>
      </c>
      <c r="V27" s="13" t="s">
        <v>59</v>
      </c>
      <c r="W27" s="8">
        <v>5.2125000000000001E-3</v>
      </c>
      <c r="X27" s="13">
        <v>6.2549999999999997E-4</v>
      </c>
      <c r="Y27" s="8" t="s">
        <v>47</v>
      </c>
      <c r="Z27" s="13" t="s">
        <v>59</v>
      </c>
      <c r="AA27" s="8" t="s">
        <v>47</v>
      </c>
      <c r="AB27" s="13" t="s">
        <v>59</v>
      </c>
      <c r="AC27" s="9" t="s">
        <v>47</v>
      </c>
      <c r="AD27" s="11" t="s">
        <v>59</v>
      </c>
      <c r="AE27" t="s">
        <v>47</v>
      </c>
      <c r="AF27" s="15" t="s">
        <v>59</v>
      </c>
      <c r="AG27" s="8" t="s">
        <v>47</v>
      </c>
      <c r="AH27" s="16" t="s">
        <v>59</v>
      </c>
      <c r="AI27" s="8" t="s">
        <v>47</v>
      </c>
      <c r="AJ27" s="13" t="s">
        <v>59</v>
      </c>
      <c r="AK27" s="8">
        <v>1.1884499999999999E-2</v>
      </c>
      <c r="AL27" s="13">
        <v>2.9190000000000002E-3</v>
      </c>
      <c r="AM27" s="8" t="s">
        <v>47</v>
      </c>
      <c r="AN27" s="13" t="s">
        <v>59</v>
      </c>
      <c r="AO27" t="s">
        <v>47</v>
      </c>
      <c r="AP27" s="15" t="s">
        <v>59</v>
      </c>
      <c r="AQ27" s="9" t="s">
        <v>47</v>
      </c>
      <c r="AR27" s="15" t="s">
        <v>59</v>
      </c>
      <c r="AS27" s="9" t="s">
        <v>47</v>
      </c>
      <c r="AT27" s="15" t="s">
        <v>59</v>
      </c>
      <c r="AU27" s="9" t="s">
        <v>47</v>
      </c>
      <c r="AV27" s="15" t="s">
        <v>59</v>
      </c>
      <c r="AW27" s="9" t="s">
        <v>47</v>
      </c>
      <c r="AX27" s="15" t="s">
        <v>59</v>
      </c>
      <c r="AY27" s="9" t="s">
        <v>47</v>
      </c>
      <c r="AZ27" s="15" t="s">
        <v>59</v>
      </c>
      <c r="BA27" s="9" t="s">
        <v>47</v>
      </c>
      <c r="BB27" s="15" t="s">
        <v>59</v>
      </c>
      <c r="BC27" s="9" t="s">
        <v>47</v>
      </c>
      <c r="BD27" s="15" t="s">
        <v>59</v>
      </c>
      <c r="BE27" s="9" t="s">
        <v>47</v>
      </c>
      <c r="BF27" s="15" t="s">
        <v>59</v>
      </c>
      <c r="BH27" s="15" t="s">
        <v>59</v>
      </c>
      <c r="BJ27" s="15" t="s">
        <v>59</v>
      </c>
      <c r="BL27" s="15" t="s">
        <v>59</v>
      </c>
      <c r="BN27" s="15" t="s">
        <v>59</v>
      </c>
      <c r="BO27" t="s">
        <v>47</v>
      </c>
      <c r="BP27" s="15" t="s">
        <v>59</v>
      </c>
      <c r="BQ27" t="s">
        <v>47</v>
      </c>
      <c r="BR27" s="15" t="s">
        <v>59</v>
      </c>
      <c r="BS27" t="s">
        <v>47</v>
      </c>
      <c r="BT27" s="15" t="s">
        <v>59</v>
      </c>
      <c r="BU27" t="s">
        <v>47</v>
      </c>
      <c r="BV27" s="15" t="s">
        <v>59</v>
      </c>
      <c r="BX27" s="15" t="s">
        <v>59</v>
      </c>
      <c r="BY27" t="s">
        <v>47</v>
      </c>
      <c r="BZ27" s="15" t="s">
        <v>59</v>
      </c>
      <c r="CA27" t="s">
        <v>47</v>
      </c>
      <c r="CB27" s="15" t="s">
        <v>59</v>
      </c>
      <c r="CC27" t="s">
        <v>47</v>
      </c>
      <c r="CD27" s="15" t="s">
        <v>59</v>
      </c>
      <c r="CF27" s="15" t="s">
        <v>59</v>
      </c>
      <c r="CH27" s="15" t="s">
        <v>59</v>
      </c>
      <c r="CJ27" s="15" t="s">
        <v>59</v>
      </c>
      <c r="CL27" s="15" t="s">
        <v>59</v>
      </c>
      <c r="CN27" s="15" t="s">
        <v>59</v>
      </c>
      <c r="CP27" s="15" t="s">
        <v>59</v>
      </c>
      <c r="CR27" s="15" t="s">
        <v>59</v>
      </c>
      <c r="CT27" s="15" t="s">
        <v>59</v>
      </c>
      <c r="CV27" s="15" t="s">
        <v>59</v>
      </c>
      <c r="CX27" s="15" t="s">
        <v>59</v>
      </c>
      <c r="CZ27" s="15" t="s">
        <v>59</v>
      </c>
      <c r="DA27" t="s">
        <v>47</v>
      </c>
      <c r="DB27" s="15" t="s">
        <v>59</v>
      </c>
      <c r="DD27" s="15" t="s">
        <v>59</v>
      </c>
      <c r="DF27" s="15" t="s">
        <v>59</v>
      </c>
      <c r="DH27" s="15" t="s">
        <v>59</v>
      </c>
      <c r="DI27" t="s">
        <v>47</v>
      </c>
      <c r="DJ27" s="15" t="s">
        <v>59</v>
      </c>
      <c r="DK27" t="s">
        <v>47</v>
      </c>
      <c r="DL27" s="15" t="s">
        <v>59</v>
      </c>
      <c r="DM27" t="s">
        <v>47</v>
      </c>
      <c r="DN27" s="15" t="s">
        <v>59</v>
      </c>
      <c r="DP27" s="15" t="s">
        <v>59</v>
      </c>
      <c r="DQ27" t="s">
        <v>47</v>
      </c>
      <c r="DR27" s="15" t="s">
        <v>59</v>
      </c>
      <c r="DT27" s="15" t="s">
        <v>59</v>
      </c>
      <c r="DV27" s="15" t="s">
        <v>59</v>
      </c>
      <c r="DW27" t="s">
        <v>47</v>
      </c>
      <c r="DX27" s="15" t="s">
        <v>59</v>
      </c>
      <c r="DY27" t="s">
        <v>47</v>
      </c>
      <c r="DZ27" s="15" t="s">
        <v>59</v>
      </c>
      <c r="EB27" s="15" t="s">
        <v>59</v>
      </c>
      <c r="ED27" s="15" t="s">
        <v>59</v>
      </c>
      <c r="EF27" s="15" t="s">
        <v>59</v>
      </c>
      <c r="EH27" s="15" t="s">
        <v>59</v>
      </c>
      <c r="EJ27" s="15" t="s">
        <v>59</v>
      </c>
      <c r="EL27" s="15" t="s">
        <v>59</v>
      </c>
      <c r="EN27" s="15" t="s">
        <v>59</v>
      </c>
      <c r="EP27" s="15" t="s">
        <v>59</v>
      </c>
      <c r="ER27" s="15" t="s">
        <v>59</v>
      </c>
      <c r="ET27" s="15" t="s">
        <v>59</v>
      </c>
      <c r="EV27" s="15" t="s">
        <v>59</v>
      </c>
      <c r="EX27" s="15" t="s">
        <v>59</v>
      </c>
      <c r="EY27" t="s">
        <v>47</v>
      </c>
      <c r="EZ27" s="15" t="s">
        <v>59</v>
      </c>
      <c r="FB27" s="15" t="s">
        <v>59</v>
      </c>
      <c r="FC27" t="s">
        <v>47</v>
      </c>
      <c r="FD27" s="15" t="s">
        <v>59</v>
      </c>
      <c r="FF27" s="15" t="s">
        <v>59</v>
      </c>
      <c r="FG27" t="s">
        <v>47</v>
      </c>
      <c r="FH27" s="15" t="s">
        <v>59</v>
      </c>
      <c r="FJ27" s="15" t="s">
        <v>59</v>
      </c>
      <c r="FL27" s="15" t="s">
        <v>59</v>
      </c>
      <c r="FM27" t="s">
        <v>47</v>
      </c>
      <c r="FN27" s="15" t="s">
        <v>59</v>
      </c>
      <c r="FO27" t="s">
        <v>47</v>
      </c>
      <c r="FP27" s="15" t="s">
        <v>59</v>
      </c>
      <c r="FQ27" t="s">
        <v>47</v>
      </c>
      <c r="FR27" s="15" t="s">
        <v>59</v>
      </c>
      <c r="FT27" s="15" t="s">
        <v>59</v>
      </c>
    </row>
    <row r="28" spans="1:176" ht="15.95" customHeight="1">
      <c r="A28" t="s">
        <v>206</v>
      </c>
      <c r="B28">
        <v>1</v>
      </c>
      <c r="D28">
        <v>8008</v>
      </c>
      <c r="E28" s="3" t="s">
        <v>71</v>
      </c>
      <c r="F28" t="s">
        <v>1551</v>
      </c>
      <c r="G28" s="9">
        <f t="shared" si="1"/>
        <v>5.9568000000000003E-2</v>
      </c>
      <c r="H28" s="12" t="s">
        <v>59</v>
      </c>
      <c r="I28" s="3" t="s">
        <v>47</v>
      </c>
      <c r="J28" s="12" t="s">
        <v>59</v>
      </c>
      <c r="K28" s="3" t="s">
        <v>47</v>
      </c>
      <c r="L28" s="12" t="s">
        <v>59</v>
      </c>
      <c r="M28" s="3" t="s">
        <v>47</v>
      </c>
      <c r="N28" s="12" t="s">
        <v>59</v>
      </c>
      <c r="O28" s="3" t="s">
        <v>47</v>
      </c>
      <c r="P28" s="12" t="s">
        <v>59</v>
      </c>
      <c r="Q28" s="8">
        <v>2.9784000000000001E-2</v>
      </c>
      <c r="R28" s="13">
        <v>7.4460000000000004E-3</v>
      </c>
      <c r="S28" s="8" t="s">
        <v>47</v>
      </c>
      <c r="T28" s="13" t="s">
        <v>59</v>
      </c>
      <c r="U28" s="8" t="s">
        <v>47</v>
      </c>
      <c r="V28" s="13" t="s">
        <v>59</v>
      </c>
      <c r="W28" s="8">
        <v>2.9784000000000001E-2</v>
      </c>
      <c r="X28" s="13">
        <v>1.4892000000000001E-2</v>
      </c>
      <c r="Y28" s="8" t="s">
        <v>47</v>
      </c>
      <c r="Z28" s="13" t="s">
        <v>59</v>
      </c>
      <c r="AA28" s="8" t="s">
        <v>47</v>
      </c>
      <c r="AB28" s="13" t="s">
        <v>59</v>
      </c>
      <c r="AC28" s="9" t="s">
        <v>47</v>
      </c>
      <c r="AD28" s="11" t="s">
        <v>59</v>
      </c>
      <c r="AE28" t="s">
        <v>47</v>
      </c>
      <c r="AF28" s="15" t="s">
        <v>59</v>
      </c>
      <c r="AG28" s="8" t="s">
        <v>47</v>
      </c>
      <c r="AH28" s="16" t="s">
        <v>59</v>
      </c>
      <c r="AI28" s="8" t="s">
        <v>47</v>
      </c>
      <c r="AJ28" s="13" t="s">
        <v>59</v>
      </c>
      <c r="AK28" s="8">
        <v>0.12658200000000003</v>
      </c>
      <c r="AL28" s="13">
        <v>1.4892000000000001E-2</v>
      </c>
      <c r="AM28" s="8" t="s">
        <v>47</v>
      </c>
      <c r="AN28" s="13" t="s">
        <v>59</v>
      </c>
      <c r="AO28" t="s">
        <v>47</v>
      </c>
      <c r="AP28" s="15" t="s">
        <v>59</v>
      </c>
      <c r="AQ28" s="9" t="s">
        <v>47</v>
      </c>
      <c r="AR28" s="15" t="s">
        <v>59</v>
      </c>
      <c r="AS28" s="9" t="s">
        <v>47</v>
      </c>
      <c r="AT28" s="15" t="s">
        <v>59</v>
      </c>
      <c r="AU28" s="9" t="s">
        <v>47</v>
      </c>
      <c r="AV28" s="15" t="s">
        <v>59</v>
      </c>
      <c r="AW28" s="9" t="s">
        <v>47</v>
      </c>
      <c r="AX28" s="15" t="s">
        <v>59</v>
      </c>
      <c r="AY28" s="9" t="s">
        <v>47</v>
      </c>
      <c r="AZ28" s="15" t="s">
        <v>59</v>
      </c>
      <c r="BA28" s="9" t="s">
        <v>47</v>
      </c>
      <c r="BB28" s="15" t="s">
        <v>59</v>
      </c>
      <c r="BC28" s="9" t="s">
        <v>47</v>
      </c>
      <c r="BD28" s="15" t="s">
        <v>59</v>
      </c>
      <c r="BE28" s="9" t="s">
        <v>47</v>
      </c>
      <c r="BF28" s="15" t="s">
        <v>59</v>
      </c>
      <c r="BH28" s="15" t="s">
        <v>59</v>
      </c>
      <c r="BJ28" s="15" t="s">
        <v>59</v>
      </c>
      <c r="BL28" s="15" t="s">
        <v>59</v>
      </c>
      <c r="BN28" s="15" t="s">
        <v>59</v>
      </c>
      <c r="BO28" t="s">
        <v>47</v>
      </c>
      <c r="BP28" s="15" t="s">
        <v>59</v>
      </c>
      <c r="BQ28" t="s">
        <v>47</v>
      </c>
      <c r="BR28" s="15" t="s">
        <v>59</v>
      </c>
      <c r="BS28" t="s">
        <v>47</v>
      </c>
      <c r="BT28" s="15" t="s">
        <v>59</v>
      </c>
      <c r="BU28" t="s">
        <v>47</v>
      </c>
      <c r="BV28" s="15" t="s">
        <v>59</v>
      </c>
      <c r="BX28" s="15" t="s">
        <v>59</v>
      </c>
      <c r="BY28" t="s">
        <v>47</v>
      </c>
      <c r="BZ28" s="15" t="s">
        <v>59</v>
      </c>
      <c r="CA28" t="s">
        <v>47</v>
      </c>
      <c r="CB28" s="15" t="s">
        <v>59</v>
      </c>
      <c r="CC28" t="s">
        <v>47</v>
      </c>
      <c r="CD28" s="15" t="s">
        <v>59</v>
      </c>
      <c r="CF28" s="15" t="s">
        <v>59</v>
      </c>
      <c r="CH28" s="15" t="s">
        <v>59</v>
      </c>
      <c r="CJ28" s="15" t="s">
        <v>59</v>
      </c>
      <c r="CL28" s="15" t="s">
        <v>59</v>
      </c>
      <c r="CN28" s="15" t="s">
        <v>59</v>
      </c>
      <c r="CP28" s="15" t="s">
        <v>59</v>
      </c>
      <c r="CR28" s="15" t="s">
        <v>59</v>
      </c>
      <c r="CT28" s="15" t="s">
        <v>59</v>
      </c>
      <c r="CV28" s="15" t="s">
        <v>59</v>
      </c>
      <c r="CX28" s="15" t="s">
        <v>59</v>
      </c>
      <c r="CZ28" s="15" t="s">
        <v>59</v>
      </c>
      <c r="DA28" t="s">
        <v>47</v>
      </c>
      <c r="DB28" s="15" t="s">
        <v>59</v>
      </c>
      <c r="DD28" s="15" t="s">
        <v>59</v>
      </c>
      <c r="DF28" s="15" t="s">
        <v>59</v>
      </c>
      <c r="DH28" s="15" t="s">
        <v>59</v>
      </c>
      <c r="DI28" t="s">
        <v>47</v>
      </c>
      <c r="DJ28" s="15" t="s">
        <v>59</v>
      </c>
      <c r="DK28" t="s">
        <v>47</v>
      </c>
      <c r="DL28" s="15" t="s">
        <v>59</v>
      </c>
      <c r="DM28" t="s">
        <v>47</v>
      </c>
      <c r="DN28" s="15" t="s">
        <v>59</v>
      </c>
      <c r="DP28" s="15" t="s">
        <v>59</v>
      </c>
      <c r="DQ28" t="s">
        <v>47</v>
      </c>
      <c r="DR28" s="15" t="s">
        <v>59</v>
      </c>
      <c r="DT28" s="15" t="s">
        <v>59</v>
      </c>
      <c r="DV28" s="15" t="s">
        <v>59</v>
      </c>
      <c r="DW28" t="s">
        <v>47</v>
      </c>
      <c r="DX28" s="15" t="s">
        <v>59</v>
      </c>
      <c r="DY28" t="s">
        <v>47</v>
      </c>
      <c r="DZ28" s="15" t="s">
        <v>59</v>
      </c>
      <c r="EB28" s="15" t="s">
        <v>59</v>
      </c>
      <c r="ED28" s="15" t="s">
        <v>59</v>
      </c>
      <c r="EF28" s="15" t="s">
        <v>59</v>
      </c>
      <c r="EH28" s="15" t="s">
        <v>59</v>
      </c>
      <c r="EJ28" s="15" t="s">
        <v>59</v>
      </c>
      <c r="EL28" s="15" t="s">
        <v>59</v>
      </c>
      <c r="EN28" s="15" t="s">
        <v>59</v>
      </c>
      <c r="EP28" s="15" t="s">
        <v>59</v>
      </c>
      <c r="ER28" s="15" t="s">
        <v>59</v>
      </c>
      <c r="ET28" s="15" t="s">
        <v>59</v>
      </c>
      <c r="EV28" s="15" t="s">
        <v>59</v>
      </c>
      <c r="EX28" s="15" t="s">
        <v>59</v>
      </c>
      <c r="EY28" t="s">
        <v>47</v>
      </c>
      <c r="EZ28" s="15" t="s">
        <v>59</v>
      </c>
      <c r="FB28" s="15" t="s">
        <v>59</v>
      </c>
      <c r="FC28" t="s">
        <v>47</v>
      </c>
      <c r="FD28" s="15" t="s">
        <v>59</v>
      </c>
      <c r="FF28" s="15" t="s">
        <v>59</v>
      </c>
      <c r="FG28" t="s">
        <v>47</v>
      </c>
      <c r="FH28" s="15" t="s">
        <v>59</v>
      </c>
      <c r="FJ28" s="15" t="s">
        <v>59</v>
      </c>
      <c r="FL28" s="15" t="s">
        <v>59</v>
      </c>
      <c r="FM28" t="s">
        <v>47</v>
      </c>
      <c r="FN28" s="15" t="s">
        <v>59</v>
      </c>
      <c r="FO28" t="s">
        <v>47</v>
      </c>
      <c r="FP28" s="15" t="s">
        <v>59</v>
      </c>
      <c r="FQ28" t="s">
        <v>47</v>
      </c>
      <c r="FR28" s="15" t="s">
        <v>59</v>
      </c>
      <c r="FT28" s="15" t="s">
        <v>59</v>
      </c>
    </row>
    <row r="29" spans="1:176" ht="15.95" customHeight="1">
      <c r="A29" t="s">
        <v>207</v>
      </c>
      <c r="B29">
        <v>1</v>
      </c>
      <c r="D29">
        <v>1002</v>
      </c>
      <c r="E29" s="3" t="s">
        <v>71</v>
      </c>
      <c r="F29" t="s">
        <v>1549</v>
      </c>
      <c r="G29" s="9">
        <f t="shared" si="1"/>
        <v>1.5439500000000002E-2</v>
      </c>
      <c r="H29" s="12" t="s">
        <v>59</v>
      </c>
      <c r="I29" s="3" t="s">
        <v>47</v>
      </c>
      <c r="J29" s="12" t="s">
        <v>59</v>
      </c>
      <c r="K29" s="3" t="s">
        <v>47</v>
      </c>
      <c r="L29" s="12" t="s">
        <v>59</v>
      </c>
      <c r="M29" s="3" t="s">
        <v>47</v>
      </c>
      <c r="N29" s="12" t="s">
        <v>59</v>
      </c>
      <c r="O29" s="3" t="s">
        <v>47</v>
      </c>
      <c r="P29" s="12" t="s">
        <v>59</v>
      </c>
      <c r="Q29" s="8">
        <v>8.2344000000000011E-3</v>
      </c>
      <c r="R29" s="13">
        <v>0</v>
      </c>
      <c r="S29" s="8" t="s">
        <v>47</v>
      </c>
      <c r="T29" s="13" t="s">
        <v>59</v>
      </c>
      <c r="U29" s="8" t="s">
        <v>47</v>
      </c>
      <c r="V29" s="13" t="s">
        <v>59</v>
      </c>
      <c r="W29" s="8">
        <v>7.2051000000000016E-3</v>
      </c>
      <c r="X29" s="13">
        <v>0</v>
      </c>
      <c r="Y29" s="8" t="s">
        <v>47</v>
      </c>
      <c r="Z29" s="13" t="s">
        <v>59</v>
      </c>
      <c r="AA29" s="8" t="s">
        <v>47</v>
      </c>
      <c r="AB29" s="13" t="s">
        <v>59</v>
      </c>
      <c r="AC29" s="9" t="s">
        <v>47</v>
      </c>
      <c r="AD29" s="11" t="s">
        <v>59</v>
      </c>
      <c r="AE29" t="s">
        <v>47</v>
      </c>
      <c r="AF29" s="15" t="s">
        <v>59</v>
      </c>
      <c r="AG29" s="8" t="s">
        <v>47</v>
      </c>
      <c r="AH29" s="16" t="s">
        <v>59</v>
      </c>
      <c r="AI29" s="8" t="s">
        <v>47</v>
      </c>
      <c r="AJ29" s="13" t="s">
        <v>59</v>
      </c>
      <c r="AK29" s="8">
        <v>2.7791100000000003E-2</v>
      </c>
      <c r="AL29" s="13">
        <v>0</v>
      </c>
      <c r="AM29" s="8" t="s">
        <v>47</v>
      </c>
      <c r="AN29" s="13" t="s">
        <v>59</v>
      </c>
      <c r="AO29" t="s">
        <v>47</v>
      </c>
      <c r="AP29" s="15" t="s">
        <v>59</v>
      </c>
      <c r="AQ29" s="9" t="s">
        <v>47</v>
      </c>
      <c r="AR29" s="15" t="s">
        <v>59</v>
      </c>
      <c r="AS29" s="9" t="s">
        <v>47</v>
      </c>
      <c r="AT29" s="15" t="s">
        <v>59</v>
      </c>
      <c r="AU29" s="9" t="s">
        <v>47</v>
      </c>
      <c r="AV29" s="15" t="s">
        <v>59</v>
      </c>
      <c r="AW29" s="9" t="s">
        <v>47</v>
      </c>
      <c r="AX29" s="15" t="s">
        <v>59</v>
      </c>
      <c r="AY29" s="9" t="s">
        <v>47</v>
      </c>
      <c r="AZ29" s="15" t="s">
        <v>59</v>
      </c>
      <c r="BA29" s="9" t="s">
        <v>47</v>
      </c>
      <c r="BB29" s="15" t="s">
        <v>59</v>
      </c>
      <c r="BC29" s="9" t="s">
        <v>47</v>
      </c>
      <c r="BD29" s="15" t="s">
        <v>59</v>
      </c>
      <c r="BE29" s="9" t="s">
        <v>47</v>
      </c>
      <c r="BF29" s="15" t="s">
        <v>59</v>
      </c>
      <c r="BH29" s="15" t="s">
        <v>59</v>
      </c>
      <c r="BJ29" s="15" t="s">
        <v>59</v>
      </c>
      <c r="BL29" s="15" t="s">
        <v>59</v>
      </c>
      <c r="BN29" s="15" t="s">
        <v>59</v>
      </c>
      <c r="BO29" t="s">
        <v>47</v>
      </c>
      <c r="BP29" s="15" t="s">
        <v>59</v>
      </c>
      <c r="BQ29" t="s">
        <v>47</v>
      </c>
      <c r="BR29" s="15" t="s">
        <v>59</v>
      </c>
      <c r="BS29" t="s">
        <v>47</v>
      </c>
      <c r="BT29" s="15" t="s">
        <v>59</v>
      </c>
      <c r="BU29" t="s">
        <v>47</v>
      </c>
      <c r="BV29" s="15" t="s">
        <v>59</v>
      </c>
      <c r="BX29" s="15" t="s">
        <v>59</v>
      </c>
      <c r="BY29" t="s">
        <v>47</v>
      </c>
      <c r="BZ29" s="15" t="s">
        <v>59</v>
      </c>
      <c r="CA29" t="s">
        <v>47</v>
      </c>
      <c r="CB29" s="15" t="s">
        <v>59</v>
      </c>
      <c r="CC29" t="s">
        <v>47</v>
      </c>
      <c r="CD29" s="15" t="s">
        <v>59</v>
      </c>
      <c r="CF29" s="15" t="s">
        <v>59</v>
      </c>
      <c r="CH29" s="15" t="s">
        <v>59</v>
      </c>
      <c r="CJ29" s="15" t="s">
        <v>59</v>
      </c>
      <c r="CL29" s="15" t="s">
        <v>59</v>
      </c>
      <c r="CN29" s="15" t="s">
        <v>59</v>
      </c>
      <c r="CP29" s="15" t="s">
        <v>59</v>
      </c>
      <c r="CR29" s="15" t="s">
        <v>59</v>
      </c>
      <c r="CT29" s="15" t="s">
        <v>59</v>
      </c>
      <c r="CV29" s="15" t="s">
        <v>59</v>
      </c>
      <c r="CX29" s="15" t="s">
        <v>59</v>
      </c>
      <c r="CZ29" s="15" t="s">
        <v>59</v>
      </c>
      <c r="DA29" t="s">
        <v>47</v>
      </c>
      <c r="DB29" s="15" t="s">
        <v>59</v>
      </c>
      <c r="DD29" s="15" t="s">
        <v>59</v>
      </c>
      <c r="DF29" s="15" t="s">
        <v>59</v>
      </c>
      <c r="DH29" s="15" t="s">
        <v>59</v>
      </c>
      <c r="DI29" t="s">
        <v>47</v>
      </c>
      <c r="DJ29" s="15" t="s">
        <v>59</v>
      </c>
      <c r="DK29" t="s">
        <v>47</v>
      </c>
      <c r="DL29" s="15" t="s">
        <v>59</v>
      </c>
      <c r="DM29" t="s">
        <v>47</v>
      </c>
      <c r="DN29" s="15" t="s">
        <v>59</v>
      </c>
      <c r="DP29" s="15" t="s">
        <v>59</v>
      </c>
      <c r="DQ29" t="s">
        <v>47</v>
      </c>
      <c r="DR29" s="15" t="s">
        <v>59</v>
      </c>
      <c r="DT29" s="15" t="s">
        <v>59</v>
      </c>
      <c r="DV29" s="15" t="s">
        <v>59</v>
      </c>
      <c r="DW29" t="s">
        <v>47</v>
      </c>
      <c r="DX29" s="15" t="s">
        <v>59</v>
      </c>
      <c r="DY29" t="s">
        <v>47</v>
      </c>
      <c r="DZ29" s="15" t="s">
        <v>59</v>
      </c>
      <c r="EB29" s="15" t="s">
        <v>59</v>
      </c>
      <c r="ED29" s="15" t="s">
        <v>59</v>
      </c>
      <c r="EF29" s="15" t="s">
        <v>59</v>
      </c>
      <c r="EH29" s="15" t="s">
        <v>59</v>
      </c>
      <c r="EJ29" s="15" t="s">
        <v>59</v>
      </c>
      <c r="EL29" s="15" t="s">
        <v>59</v>
      </c>
      <c r="EN29" s="15" t="s">
        <v>59</v>
      </c>
      <c r="EP29" s="15" t="s">
        <v>59</v>
      </c>
      <c r="ER29" s="15" t="s">
        <v>59</v>
      </c>
      <c r="ET29" s="15" t="s">
        <v>59</v>
      </c>
      <c r="EV29" s="15" t="s">
        <v>59</v>
      </c>
      <c r="EX29" s="15" t="s">
        <v>59</v>
      </c>
      <c r="EY29" t="s">
        <v>47</v>
      </c>
      <c r="EZ29" s="15" t="s">
        <v>59</v>
      </c>
      <c r="FB29" s="15" t="s">
        <v>59</v>
      </c>
      <c r="FC29" t="s">
        <v>47</v>
      </c>
      <c r="FD29" s="15" t="s">
        <v>59</v>
      </c>
      <c r="FF29" s="15" t="s">
        <v>59</v>
      </c>
      <c r="FG29" t="s">
        <v>47</v>
      </c>
      <c r="FH29" s="15" t="s">
        <v>59</v>
      </c>
      <c r="FJ29" s="15" t="s">
        <v>59</v>
      </c>
      <c r="FL29" s="15" t="s">
        <v>59</v>
      </c>
      <c r="FM29" t="s">
        <v>47</v>
      </c>
      <c r="FN29" s="15" t="s">
        <v>59</v>
      </c>
      <c r="FO29" t="s">
        <v>47</v>
      </c>
      <c r="FP29" s="15" t="s">
        <v>59</v>
      </c>
      <c r="FQ29" t="s">
        <v>47</v>
      </c>
      <c r="FR29" s="15" t="s">
        <v>59</v>
      </c>
      <c r="FT29" s="15" t="s">
        <v>59</v>
      </c>
    </row>
    <row r="30" spans="1:176" ht="15.95" customHeight="1">
      <c r="A30" s="39" t="s">
        <v>209</v>
      </c>
      <c r="B30">
        <v>1</v>
      </c>
      <c r="D30">
        <v>1008</v>
      </c>
      <c r="E30" s="3" t="s">
        <v>71</v>
      </c>
      <c r="F30" t="s">
        <v>1550</v>
      </c>
      <c r="G30" s="9">
        <f t="shared" si="1"/>
        <v>4.2325500000000002E-2</v>
      </c>
      <c r="H30" s="12" t="s">
        <v>59</v>
      </c>
      <c r="I30" s="3" t="s">
        <v>47</v>
      </c>
      <c r="J30" s="12" t="s">
        <v>59</v>
      </c>
      <c r="K30" s="3" t="s">
        <v>47</v>
      </c>
      <c r="L30" s="12" t="s">
        <v>59</v>
      </c>
      <c r="M30" s="3" t="s">
        <v>47</v>
      </c>
      <c r="N30" s="12" t="s">
        <v>59</v>
      </c>
      <c r="O30" s="3" t="s">
        <v>47</v>
      </c>
      <c r="P30" s="12" t="s">
        <v>59</v>
      </c>
      <c r="Q30" s="8">
        <v>5.6295000000000008E-3</v>
      </c>
      <c r="R30" s="13">
        <v>0</v>
      </c>
      <c r="S30" s="8" t="s">
        <v>47</v>
      </c>
      <c r="T30" s="13" t="s">
        <v>59</v>
      </c>
      <c r="U30" s="8" t="s">
        <v>47</v>
      </c>
      <c r="V30" s="13" t="s">
        <v>59</v>
      </c>
      <c r="W30" s="8">
        <v>3.6695999999999999E-2</v>
      </c>
      <c r="X30" s="13">
        <v>2.2935E-3</v>
      </c>
      <c r="Y30" s="8" t="s">
        <v>47</v>
      </c>
      <c r="Z30" s="13" t="s">
        <v>59</v>
      </c>
      <c r="AA30" s="8" t="s">
        <v>47</v>
      </c>
      <c r="AB30" s="13" t="s">
        <v>59</v>
      </c>
      <c r="AC30" s="9" t="s">
        <v>47</v>
      </c>
      <c r="AD30" s="11" t="s">
        <v>59</v>
      </c>
      <c r="AE30" t="s">
        <v>47</v>
      </c>
      <c r="AF30" s="15" t="s">
        <v>59</v>
      </c>
      <c r="AG30" s="8" t="s">
        <v>47</v>
      </c>
      <c r="AH30" s="16" t="s">
        <v>59</v>
      </c>
      <c r="AI30" s="8" t="s">
        <v>47</v>
      </c>
      <c r="AJ30" s="13" t="s">
        <v>59</v>
      </c>
      <c r="AK30" s="8">
        <v>1.9182000000000001E-2</v>
      </c>
      <c r="AL30" s="13">
        <v>1.8764999999999999E-3</v>
      </c>
      <c r="AM30" s="8" t="s">
        <v>47</v>
      </c>
      <c r="AN30" s="13" t="s">
        <v>59</v>
      </c>
      <c r="AO30" t="s">
        <v>47</v>
      </c>
      <c r="AP30" s="15" t="s">
        <v>59</v>
      </c>
      <c r="AQ30" s="9" t="s">
        <v>47</v>
      </c>
      <c r="AR30" s="15" t="s">
        <v>59</v>
      </c>
      <c r="AS30" s="9" t="s">
        <v>47</v>
      </c>
      <c r="AT30" s="15" t="s">
        <v>59</v>
      </c>
      <c r="AU30" s="9" t="s">
        <v>47</v>
      </c>
      <c r="AV30" s="15" t="s">
        <v>59</v>
      </c>
      <c r="AW30" s="9" t="s">
        <v>47</v>
      </c>
      <c r="AX30" s="15" t="s">
        <v>59</v>
      </c>
      <c r="AY30" s="9" t="s">
        <v>47</v>
      </c>
      <c r="AZ30" s="15" t="s">
        <v>59</v>
      </c>
      <c r="BA30" s="9" t="s">
        <v>47</v>
      </c>
      <c r="BB30" s="15" t="s">
        <v>59</v>
      </c>
      <c r="BC30" s="9" t="s">
        <v>47</v>
      </c>
      <c r="BD30" s="15" t="s">
        <v>59</v>
      </c>
      <c r="BE30" s="9" t="s">
        <v>47</v>
      </c>
      <c r="BF30" s="15" t="s">
        <v>59</v>
      </c>
      <c r="BH30" s="15" t="s">
        <v>59</v>
      </c>
      <c r="BJ30" s="15" t="s">
        <v>59</v>
      </c>
      <c r="BL30" s="15" t="s">
        <v>59</v>
      </c>
      <c r="BN30" s="15" t="s">
        <v>59</v>
      </c>
      <c r="BO30" t="s">
        <v>47</v>
      </c>
      <c r="BP30" s="15" t="s">
        <v>59</v>
      </c>
      <c r="BQ30" t="s">
        <v>47</v>
      </c>
      <c r="BR30" s="15" t="s">
        <v>59</v>
      </c>
      <c r="BS30" t="s">
        <v>47</v>
      </c>
      <c r="BT30" s="15" t="s">
        <v>59</v>
      </c>
      <c r="BU30" t="s">
        <v>47</v>
      </c>
      <c r="BV30" s="15" t="s">
        <v>59</v>
      </c>
      <c r="BX30" s="15" t="s">
        <v>59</v>
      </c>
      <c r="BY30" t="s">
        <v>47</v>
      </c>
      <c r="BZ30" s="15" t="s">
        <v>59</v>
      </c>
      <c r="CA30" t="s">
        <v>47</v>
      </c>
      <c r="CB30" s="15" t="s">
        <v>59</v>
      </c>
      <c r="CC30" t="s">
        <v>47</v>
      </c>
      <c r="CD30" s="15" t="s">
        <v>59</v>
      </c>
      <c r="CF30" s="15" t="s">
        <v>59</v>
      </c>
      <c r="CH30" s="15" t="s">
        <v>59</v>
      </c>
      <c r="CJ30" s="15" t="s">
        <v>59</v>
      </c>
      <c r="CL30" s="15" t="s">
        <v>59</v>
      </c>
      <c r="CN30" s="15" t="s">
        <v>59</v>
      </c>
      <c r="CP30" s="15" t="s">
        <v>59</v>
      </c>
      <c r="CR30" s="15" t="s">
        <v>59</v>
      </c>
      <c r="CT30" s="15" t="s">
        <v>59</v>
      </c>
      <c r="CV30" s="15" t="s">
        <v>59</v>
      </c>
      <c r="CX30" s="15" t="s">
        <v>59</v>
      </c>
      <c r="CZ30" s="15" t="s">
        <v>59</v>
      </c>
      <c r="DA30" t="s">
        <v>47</v>
      </c>
      <c r="DB30" s="15" t="s">
        <v>59</v>
      </c>
      <c r="DD30" s="15" t="s">
        <v>59</v>
      </c>
      <c r="DF30" s="15" t="s">
        <v>59</v>
      </c>
      <c r="DH30" s="15" t="s">
        <v>59</v>
      </c>
      <c r="DI30" t="s">
        <v>47</v>
      </c>
      <c r="DJ30" s="15" t="s">
        <v>59</v>
      </c>
      <c r="DK30" t="s">
        <v>47</v>
      </c>
      <c r="DL30" s="15" t="s">
        <v>59</v>
      </c>
      <c r="DM30" t="s">
        <v>47</v>
      </c>
      <c r="DN30" s="15" t="s">
        <v>59</v>
      </c>
      <c r="DP30" s="15" t="s">
        <v>59</v>
      </c>
      <c r="DQ30" t="s">
        <v>47</v>
      </c>
      <c r="DR30" s="15" t="s">
        <v>59</v>
      </c>
      <c r="DT30" s="15" t="s">
        <v>59</v>
      </c>
      <c r="DV30" s="15" t="s">
        <v>59</v>
      </c>
      <c r="DW30" t="s">
        <v>47</v>
      </c>
      <c r="DX30" s="15" t="s">
        <v>59</v>
      </c>
      <c r="DY30" t="s">
        <v>47</v>
      </c>
      <c r="DZ30" s="15" t="s">
        <v>59</v>
      </c>
      <c r="EB30" s="15" t="s">
        <v>59</v>
      </c>
      <c r="ED30" s="15" t="s">
        <v>59</v>
      </c>
      <c r="EF30" s="15" t="s">
        <v>59</v>
      </c>
      <c r="EH30" s="15" t="s">
        <v>59</v>
      </c>
      <c r="EJ30" s="15" t="s">
        <v>59</v>
      </c>
      <c r="EL30" s="15" t="s">
        <v>59</v>
      </c>
      <c r="EN30" s="15" t="s">
        <v>59</v>
      </c>
      <c r="EP30" s="15" t="s">
        <v>59</v>
      </c>
      <c r="ER30" s="15" t="s">
        <v>59</v>
      </c>
      <c r="ET30" s="15" t="s">
        <v>59</v>
      </c>
      <c r="EV30" s="15" t="s">
        <v>59</v>
      </c>
      <c r="EX30" s="15" t="s">
        <v>59</v>
      </c>
      <c r="EY30" t="s">
        <v>47</v>
      </c>
      <c r="EZ30" s="15" t="s">
        <v>59</v>
      </c>
      <c r="FB30" s="15" t="s">
        <v>59</v>
      </c>
      <c r="FC30" t="s">
        <v>47</v>
      </c>
      <c r="FD30" s="15" t="s">
        <v>59</v>
      </c>
      <c r="FF30" s="15" t="s">
        <v>59</v>
      </c>
      <c r="FG30" t="s">
        <v>47</v>
      </c>
      <c r="FH30" s="15" t="s">
        <v>59</v>
      </c>
      <c r="FJ30" s="15" t="s">
        <v>59</v>
      </c>
      <c r="FL30" s="15" t="s">
        <v>59</v>
      </c>
      <c r="FM30" t="s">
        <v>47</v>
      </c>
      <c r="FN30" s="15" t="s">
        <v>59</v>
      </c>
      <c r="FO30" t="s">
        <v>47</v>
      </c>
      <c r="FP30" s="15" t="s">
        <v>59</v>
      </c>
      <c r="FQ30" t="s">
        <v>47</v>
      </c>
      <c r="FR30" s="15" t="s">
        <v>59</v>
      </c>
      <c r="FT30" s="15" t="s">
        <v>59</v>
      </c>
    </row>
    <row r="31" spans="1:176" ht="15.95" customHeight="1">
      <c r="A31" s="39" t="s">
        <v>198</v>
      </c>
      <c r="B31">
        <v>1</v>
      </c>
      <c r="D31">
        <v>8002</v>
      </c>
      <c r="E31" s="3" t="s">
        <v>71</v>
      </c>
      <c r="F31" t="s">
        <v>1551</v>
      </c>
      <c r="G31" s="9">
        <f t="shared" si="1"/>
        <v>5.2122000000000002E-2</v>
      </c>
      <c r="H31" s="12" t="s">
        <v>59</v>
      </c>
      <c r="I31" s="3" t="s">
        <v>47</v>
      </c>
      <c r="J31" s="12" t="s">
        <v>59</v>
      </c>
      <c r="K31" s="3" t="s">
        <v>47</v>
      </c>
      <c r="L31" s="12" t="s">
        <v>59</v>
      </c>
      <c r="M31" s="3" t="s">
        <v>47</v>
      </c>
      <c r="N31" s="12" t="s">
        <v>59</v>
      </c>
      <c r="O31" s="3" t="s">
        <v>47</v>
      </c>
      <c r="P31" s="12" t="s">
        <v>59</v>
      </c>
      <c r="Q31" s="8">
        <v>2.2338E-2</v>
      </c>
      <c r="R31" s="13">
        <v>0</v>
      </c>
      <c r="S31" s="8" t="s">
        <v>47</v>
      </c>
      <c r="T31" s="13" t="s">
        <v>59</v>
      </c>
      <c r="U31" s="8" t="s">
        <v>47</v>
      </c>
      <c r="V31" s="13" t="s">
        <v>59</v>
      </c>
      <c r="W31" s="8">
        <v>2.9784000000000001E-2</v>
      </c>
      <c r="X31" s="13">
        <v>0</v>
      </c>
      <c r="Y31" s="8" t="s">
        <v>47</v>
      </c>
      <c r="Z31" s="13" t="s">
        <v>59</v>
      </c>
      <c r="AA31" s="8" t="s">
        <v>47</v>
      </c>
      <c r="AB31" s="13" t="s">
        <v>59</v>
      </c>
      <c r="AC31" s="9" t="s">
        <v>47</v>
      </c>
      <c r="AD31" s="11" t="s">
        <v>59</v>
      </c>
      <c r="AE31" t="s">
        <v>47</v>
      </c>
      <c r="AF31" s="15" t="s">
        <v>59</v>
      </c>
      <c r="AG31" s="8" t="s">
        <v>47</v>
      </c>
      <c r="AH31" s="16" t="s">
        <v>59</v>
      </c>
      <c r="AI31" s="8" t="s">
        <v>47</v>
      </c>
      <c r="AJ31" s="13" t="s">
        <v>59</v>
      </c>
      <c r="AK31" s="8">
        <v>6.7014000000000004E-2</v>
      </c>
      <c r="AL31" s="13">
        <v>7.4460000000000004E-3</v>
      </c>
      <c r="AM31" s="8" t="s">
        <v>47</v>
      </c>
      <c r="AN31" s="13" t="s">
        <v>59</v>
      </c>
      <c r="AO31" t="s">
        <v>47</v>
      </c>
      <c r="AP31" s="15" t="s">
        <v>59</v>
      </c>
      <c r="AQ31" s="9" t="s">
        <v>47</v>
      </c>
      <c r="AR31" s="15" t="s">
        <v>59</v>
      </c>
      <c r="AS31" s="9" t="s">
        <v>47</v>
      </c>
      <c r="AT31" s="15" t="s">
        <v>59</v>
      </c>
      <c r="AU31" s="9" t="s">
        <v>47</v>
      </c>
      <c r="AV31" s="15" t="s">
        <v>59</v>
      </c>
      <c r="AW31" s="9" t="s">
        <v>47</v>
      </c>
      <c r="AX31" s="15" t="s">
        <v>59</v>
      </c>
      <c r="AY31" s="9" t="s">
        <v>47</v>
      </c>
      <c r="AZ31" s="15" t="s">
        <v>59</v>
      </c>
      <c r="BA31" s="9" t="s">
        <v>47</v>
      </c>
      <c r="BB31" s="15" t="s">
        <v>59</v>
      </c>
      <c r="BC31" s="9" t="s">
        <v>47</v>
      </c>
      <c r="BD31" s="15" t="s">
        <v>59</v>
      </c>
      <c r="BE31" s="9" t="s">
        <v>47</v>
      </c>
      <c r="BF31" s="15" t="s">
        <v>59</v>
      </c>
      <c r="BH31" s="15" t="s">
        <v>59</v>
      </c>
      <c r="BJ31" s="15" t="s">
        <v>59</v>
      </c>
      <c r="BL31" s="15" t="s">
        <v>59</v>
      </c>
      <c r="BN31" s="15" t="s">
        <v>59</v>
      </c>
      <c r="BO31" t="s">
        <v>47</v>
      </c>
      <c r="BP31" s="15" t="s">
        <v>59</v>
      </c>
      <c r="BQ31" t="s">
        <v>47</v>
      </c>
      <c r="BR31" s="15" t="s">
        <v>59</v>
      </c>
      <c r="BS31" t="s">
        <v>47</v>
      </c>
      <c r="BT31" s="15" t="s">
        <v>59</v>
      </c>
      <c r="BU31" t="s">
        <v>47</v>
      </c>
      <c r="BV31" s="15" t="s">
        <v>59</v>
      </c>
      <c r="BX31" s="15" t="s">
        <v>59</v>
      </c>
      <c r="BY31" t="s">
        <v>47</v>
      </c>
      <c r="BZ31" s="15" t="s">
        <v>59</v>
      </c>
      <c r="CA31" t="s">
        <v>47</v>
      </c>
      <c r="CB31" s="15" t="s">
        <v>59</v>
      </c>
      <c r="CC31" t="s">
        <v>47</v>
      </c>
      <c r="CD31" s="15" t="s">
        <v>59</v>
      </c>
      <c r="CF31" s="15" t="s">
        <v>59</v>
      </c>
      <c r="CH31" s="15" t="s">
        <v>59</v>
      </c>
      <c r="CJ31" s="15" t="s">
        <v>59</v>
      </c>
      <c r="CL31" s="15" t="s">
        <v>59</v>
      </c>
      <c r="CN31" s="15" t="s">
        <v>59</v>
      </c>
      <c r="CP31" s="15" t="s">
        <v>59</v>
      </c>
      <c r="CR31" s="15" t="s">
        <v>59</v>
      </c>
      <c r="CT31" s="15" t="s">
        <v>59</v>
      </c>
      <c r="CV31" s="15" t="s">
        <v>59</v>
      </c>
      <c r="CX31" s="15" t="s">
        <v>59</v>
      </c>
      <c r="CZ31" s="15" t="s">
        <v>59</v>
      </c>
      <c r="DA31" t="s">
        <v>47</v>
      </c>
      <c r="DB31" s="15" t="s">
        <v>59</v>
      </c>
      <c r="DD31" s="15" t="s">
        <v>59</v>
      </c>
      <c r="DF31" s="15" t="s">
        <v>59</v>
      </c>
      <c r="DH31" s="15" t="s">
        <v>59</v>
      </c>
      <c r="DI31" t="s">
        <v>47</v>
      </c>
      <c r="DJ31" s="15" t="s">
        <v>59</v>
      </c>
      <c r="DK31" t="s">
        <v>47</v>
      </c>
      <c r="DL31" s="15" t="s">
        <v>59</v>
      </c>
      <c r="DM31" t="s">
        <v>47</v>
      </c>
      <c r="DN31" s="15" t="s">
        <v>59</v>
      </c>
      <c r="DP31" s="15" t="s">
        <v>59</v>
      </c>
      <c r="DQ31" t="s">
        <v>47</v>
      </c>
      <c r="DR31" s="15" t="s">
        <v>59</v>
      </c>
      <c r="DT31" s="15" t="s">
        <v>59</v>
      </c>
      <c r="DV31" s="15" t="s">
        <v>59</v>
      </c>
      <c r="DW31" t="s">
        <v>47</v>
      </c>
      <c r="DX31" s="15" t="s">
        <v>59</v>
      </c>
      <c r="DY31" t="s">
        <v>47</v>
      </c>
      <c r="DZ31" s="15" t="s">
        <v>59</v>
      </c>
      <c r="EB31" s="15" t="s">
        <v>59</v>
      </c>
      <c r="ED31" s="15" t="s">
        <v>59</v>
      </c>
      <c r="EF31" s="15" t="s">
        <v>59</v>
      </c>
      <c r="EH31" s="15" t="s">
        <v>59</v>
      </c>
      <c r="EJ31" s="15" t="s">
        <v>59</v>
      </c>
      <c r="EL31" s="15" t="s">
        <v>59</v>
      </c>
      <c r="EN31" s="15" t="s">
        <v>59</v>
      </c>
      <c r="EP31" s="15" t="s">
        <v>59</v>
      </c>
      <c r="ER31" s="15" t="s">
        <v>59</v>
      </c>
      <c r="ET31" s="15" t="s">
        <v>59</v>
      </c>
      <c r="EV31" s="15" t="s">
        <v>59</v>
      </c>
      <c r="EX31" s="15" t="s">
        <v>59</v>
      </c>
      <c r="EY31" t="s">
        <v>47</v>
      </c>
      <c r="EZ31" s="15" t="s">
        <v>59</v>
      </c>
      <c r="FB31" s="15" t="s">
        <v>59</v>
      </c>
      <c r="FC31" t="s">
        <v>47</v>
      </c>
      <c r="FD31" s="15" t="s">
        <v>59</v>
      </c>
      <c r="FF31" s="15" t="s">
        <v>59</v>
      </c>
      <c r="FG31" t="s">
        <v>47</v>
      </c>
      <c r="FH31" s="15" t="s">
        <v>59</v>
      </c>
      <c r="FJ31" s="15" t="s">
        <v>59</v>
      </c>
      <c r="FL31" s="15" t="s">
        <v>59</v>
      </c>
      <c r="FM31" t="s">
        <v>47</v>
      </c>
      <c r="FN31" s="15" t="s">
        <v>59</v>
      </c>
      <c r="FO31" t="s">
        <v>47</v>
      </c>
      <c r="FP31" s="15" t="s">
        <v>59</v>
      </c>
      <c r="FQ31" t="s">
        <v>47</v>
      </c>
      <c r="FR31" s="15" t="s">
        <v>59</v>
      </c>
      <c r="FT31" s="15" t="s">
        <v>59</v>
      </c>
    </row>
    <row r="32" spans="1:176" ht="15.95" customHeight="1">
      <c r="A32" s="39" t="s">
        <v>199</v>
      </c>
      <c r="B32">
        <v>1</v>
      </c>
      <c r="D32">
        <v>1404</v>
      </c>
      <c r="E32" s="3" t="s">
        <v>71</v>
      </c>
      <c r="F32" t="s">
        <v>1552</v>
      </c>
      <c r="G32" s="9">
        <f t="shared" si="1"/>
        <v>8.0856900000000009E-2</v>
      </c>
      <c r="H32" s="12" t="s">
        <v>59</v>
      </c>
      <c r="I32" s="3" t="s">
        <v>47</v>
      </c>
      <c r="J32" s="12" t="s">
        <v>59</v>
      </c>
      <c r="K32" s="3" t="s">
        <v>47</v>
      </c>
      <c r="L32" s="12" t="s">
        <v>59</v>
      </c>
      <c r="M32" s="3" t="s">
        <v>47</v>
      </c>
      <c r="N32" s="12" t="s">
        <v>59</v>
      </c>
      <c r="O32" s="3" t="s">
        <v>47</v>
      </c>
      <c r="P32" s="12" t="s">
        <v>59</v>
      </c>
      <c r="Q32" s="8">
        <v>4.4920500000000002E-2</v>
      </c>
      <c r="R32" s="13">
        <v>0</v>
      </c>
      <c r="S32" s="8" t="s">
        <v>47</v>
      </c>
      <c r="T32" s="13" t="s">
        <v>59</v>
      </c>
      <c r="U32" s="8" t="s">
        <v>47</v>
      </c>
      <c r="V32" s="13" t="s">
        <v>59</v>
      </c>
      <c r="W32" s="8">
        <v>3.59364E-2</v>
      </c>
      <c r="X32" s="13">
        <v>0</v>
      </c>
      <c r="Y32" s="8" t="s">
        <v>47</v>
      </c>
      <c r="Z32" s="13" t="s">
        <v>59</v>
      </c>
      <c r="AA32" s="8" t="s">
        <v>47</v>
      </c>
      <c r="AB32" s="13" t="s">
        <v>59</v>
      </c>
      <c r="AC32" s="9" t="s">
        <v>47</v>
      </c>
      <c r="AD32" s="11" t="s">
        <v>59</v>
      </c>
      <c r="AE32" t="s">
        <v>47</v>
      </c>
      <c r="AF32" s="15" t="s">
        <v>59</v>
      </c>
      <c r="AG32" s="8" t="s">
        <v>47</v>
      </c>
      <c r="AH32" s="16" t="s">
        <v>59</v>
      </c>
      <c r="AI32" s="8" t="s">
        <v>47</v>
      </c>
      <c r="AJ32" s="13" t="s">
        <v>59</v>
      </c>
      <c r="AK32" s="8">
        <v>0.1437456</v>
      </c>
      <c r="AL32" s="13">
        <v>8.9841000000000001E-3</v>
      </c>
      <c r="AM32" s="8" t="s">
        <v>47</v>
      </c>
      <c r="AN32" s="13" t="s">
        <v>59</v>
      </c>
      <c r="AO32" t="s">
        <v>47</v>
      </c>
      <c r="AP32" s="15" t="s">
        <v>59</v>
      </c>
      <c r="AQ32" s="9" t="s">
        <v>47</v>
      </c>
      <c r="AR32" s="15" t="s">
        <v>59</v>
      </c>
      <c r="AS32" s="9" t="s">
        <v>47</v>
      </c>
      <c r="AT32" s="15" t="s">
        <v>59</v>
      </c>
      <c r="AU32" s="9" t="s">
        <v>47</v>
      </c>
      <c r="AV32" s="15" t="s">
        <v>59</v>
      </c>
      <c r="AW32" s="9" t="s">
        <v>47</v>
      </c>
      <c r="AX32" s="15" t="s">
        <v>59</v>
      </c>
      <c r="AY32" s="9" t="s">
        <v>47</v>
      </c>
      <c r="AZ32" s="15" t="s">
        <v>59</v>
      </c>
      <c r="BA32" s="9" t="s">
        <v>47</v>
      </c>
      <c r="BB32" s="15" t="s">
        <v>59</v>
      </c>
      <c r="BC32" s="9" t="s">
        <v>47</v>
      </c>
      <c r="BD32" s="15" t="s">
        <v>59</v>
      </c>
      <c r="BE32" s="9" t="s">
        <v>47</v>
      </c>
      <c r="BF32" s="15" t="s">
        <v>59</v>
      </c>
      <c r="BH32" s="15" t="s">
        <v>59</v>
      </c>
      <c r="BJ32" s="15" t="s">
        <v>59</v>
      </c>
      <c r="BL32" s="15" t="s">
        <v>59</v>
      </c>
      <c r="BN32" s="15" t="s">
        <v>59</v>
      </c>
      <c r="BO32" t="s">
        <v>47</v>
      </c>
      <c r="BP32" s="15" t="s">
        <v>59</v>
      </c>
      <c r="BQ32" t="s">
        <v>47</v>
      </c>
      <c r="BR32" s="15" t="s">
        <v>59</v>
      </c>
      <c r="BS32" t="s">
        <v>47</v>
      </c>
      <c r="BT32" s="15" t="s">
        <v>59</v>
      </c>
      <c r="BU32" t="s">
        <v>47</v>
      </c>
      <c r="BV32" s="15" t="s">
        <v>59</v>
      </c>
      <c r="BX32" s="15" t="s">
        <v>59</v>
      </c>
      <c r="BY32" t="s">
        <v>47</v>
      </c>
      <c r="BZ32" s="15" t="s">
        <v>59</v>
      </c>
      <c r="CA32" t="s">
        <v>47</v>
      </c>
      <c r="CB32" s="15" t="s">
        <v>59</v>
      </c>
      <c r="CC32" t="s">
        <v>47</v>
      </c>
      <c r="CD32" s="15" t="s">
        <v>59</v>
      </c>
      <c r="CF32" s="15" t="s">
        <v>59</v>
      </c>
      <c r="CH32" s="15" t="s">
        <v>59</v>
      </c>
      <c r="CJ32" s="15" t="s">
        <v>59</v>
      </c>
      <c r="CL32" s="15" t="s">
        <v>59</v>
      </c>
      <c r="CN32" s="15" t="s">
        <v>59</v>
      </c>
      <c r="CP32" s="15" t="s">
        <v>59</v>
      </c>
      <c r="CR32" s="15" t="s">
        <v>59</v>
      </c>
      <c r="CT32" s="15" t="s">
        <v>59</v>
      </c>
      <c r="CV32" s="15" t="s">
        <v>59</v>
      </c>
      <c r="CX32" s="15" t="s">
        <v>59</v>
      </c>
      <c r="CZ32" s="15" t="s">
        <v>59</v>
      </c>
      <c r="DA32" t="s">
        <v>47</v>
      </c>
      <c r="DB32" s="15" t="s">
        <v>59</v>
      </c>
      <c r="DD32" s="15" t="s">
        <v>59</v>
      </c>
      <c r="DF32" s="15" t="s">
        <v>59</v>
      </c>
      <c r="DH32" s="15" t="s">
        <v>59</v>
      </c>
      <c r="DI32" t="s">
        <v>47</v>
      </c>
      <c r="DJ32" s="15" t="s">
        <v>59</v>
      </c>
      <c r="DK32" t="s">
        <v>47</v>
      </c>
      <c r="DL32" s="15" t="s">
        <v>59</v>
      </c>
      <c r="DM32" t="s">
        <v>47</v>
      </c>
      <c r="DN32" s="15" t="s">
        <v>59</v>
      </c>
      <c r="DP32" s="15" t="s">
        <v>59</v>
      </c>
      <c r="DQ32" t="s">
        <v>47</v>
      </c>
      <c r="DR32" s="15" t="s">
        <v>59</v>
      </c>
      <c r="DT32" s="15" t="s">
        <v>59</v>
      </c>
      <c r="DV32" s="15" t="s">
        <v>59</v>
      </c>
      <c r="DW32" t="s">
        <v>47</v>
      </c>
      <c r="DX32" s="15" t="s">
        <v>59</v>
      </c>
      <c r="DY32" t="s">
        <v>47</v>
      </c>
      <c r="DZ32" s="15" t="s">
        <v>59</v>
      </c>
      <c r="EB32" s="15" t="s">
        <v>59</v>
      </c>
      <c r="ED32" s="15" t="s">
        <v>59</v>
      </c>
      <c r="EF32" s="15" t="s">
        <v>59</v>
      </c>
      <c r="EH32" s="15" t="s">
        <v>59</v>
      </c>
      <c r="EJ32" s="15" t="s">
        <v>59</v>
      </c>
      <c r="EL32" s="15" t="s">
        <v>59</v>
      </c>
      <c r="EN32" s="15" t="s">
        <v>59</v>
      </c>
      <c r="EP32" s="15" t="s">
        <v>59</v>
      </c>
      <c r="ER32" s="15" t="s">
        <v>59</v>
      </c>
      <c r="ET32" s="15" t="s">
        <v>59</v>
      </c>
      <c r="EV32" s="15" t="s">
        <v>59</v>
      </c>
      <c r="EX32" s="15" t="s">
        <v>59</v>
      </c>
      <c r="EY32" t="s">
        <v>47</v>
      </c>
      <c r="EZ32" s="15" t="s">
        <v>59</v>
      </c>
      <c r="FB32" s="15" t="s">
        <v>59</v>
      </c>
      <c r="FC32" t="s">
        <v>47</v>
      </c>
      <c r="FD32" s="15" t="s">
        <v>59</v>
      </c>
      <c r="FF32" s="15" t="s">
        <v>59</v>
      </c>
      <c r="FG32" t="s">
        <v>47</v>
      </c>
      <c r="FH32" s="15" t="s">
        <v>59</v>
      </c>
      <c r="FJ32" s="15" t="s">
        <v>59</v>
      </c>
      <c r="FL32" s="15" t="s">
        <v>59</v>
      </c>
      <c r="FM32" t="s">
        <v>47</v>
      </c>
      <c r="FN32" s="15" t="s">
        <v>59</v>
      </c>
      <c r="FO32" t="s">
        <v>47</v>
      </c>
      <c r="FP32" s="15" t="s">
        <v>59</v>
      </c>
      <c r="FQ32" t="s">
        <v>47</v>
      </c>
      <c r="FR32" s="15" t="s">
        <v>59</v>
      </c>
      <c r="FT32" s="15" t="s">
        <v>59</v>
      </c>
    </row>
    <row r="33" spans="1:179" ht="15.95" customHeight="1">
      <c r="A33" s="39" t="s">
        <v>200</v>
      </c>
      <c r="B33">
        <v>1</v>
      </c>
      <c r="D33">
        <v>1404</v>
      </c>
      <c r="E33" s="3" t="s">
        <v>71</v>
      </c>
      <c r="F33" t="s">
        <v>1553</v>
      </c>
      <c r="G33" s="9">
        <f t="shared" si="1"/>
        <v>0.19402800000000001</v>
      </c>
      <c r="H33" s="12" t="s">
        <v>59</v>
      </c>
      <c r="I33" s="3" t="s">
        <v>47</v>
      </c>
      <c r="J33" s="12" t="s">
        <v>59</v>
      </c>
      <c r="K33" s="3" t="s">
        <v>47</v>
      </c>
      <c r="L33" s="12" t="s">
        <v>59</v>
      </c>
      <c r="M33" s="3" t="s">
        <v>47</v>
      </c>
      <c r="N33" s="12" t="s">
        <v>59</v>
      </c>
      <c r="O33" s="3" t="s">
        <v>47</v>
      </c>
      <c r="P33" s="12" t="s">
        <v>59</v>
      </c>
      <c r="Q33" s="8">
        <v>7.437740000000001E-2</v>
      </c>
      <c r="R33" s="13">
        <v>8.0844999999999997E-3</v>
      </c>
      <c r="S33" s="8" t="s">
        <v>47</v>
      </c>
      <c r="T33" s="13" t="s">
        <v>59</v>
      </c>
      <c r="U33" s="8" t="s">
        <v>47</v>
      </c>
      <c r="V33" s="13" t="s">
        <v>59</v>
      </c>
      <c r="W33" s="8">
        <v>0.1196506</v>
      </c>
      <c r="X33" s="13">
        <v>2.1019700000000002E-2</v>
      </c>
      <c r="Y33" s="8" t="s">
        <v>47</v>
      </c>
      <c r="Z33" s="13" t="s">
        <v>59</v>
      </c>
      <c r="AA33" s="8" t="s">
        <v>47</v>
      </c>
      <c r="AB33" s="13" t="s">
        <v>59</v>
      </c>
      <c r="AC33" s="9" t="s">
        <v>47</v>
      </c>
      <c r="AD33" s="11" t="s">
        <v>59</v>
      </c>
      <c r="AE33" t="s">
        <v>47</v>
      </c>
      <c r="AF33" s="15" t="s">
        <v>59</v>
      </c>
      <c r="AG33" s="8" t="s">
        <v>47</v>
      </c>
      <c r="AH33" s="16" t="s">
        <v>59</v>
      </c>
      <c r="AI33" s="8" t="s">
        <v>47</v>
      </c>
      <c r="AJ33" s="13" t="s">
        <v>59</v>
      </c>
      <c r="AK33" s="8">
        <v>4.6890099999999997E-2</v>
      </c>
      <c r="AL33" s="13">
        <v>9.7013999999999989E-3</v>
      </c>
      <c r="AM33" s="8" t="s">
        <v>47</v>
      </c>
      <c r="AN33" s="13" t="s">
        <v>59</v>
      </c>
      <c r="AO33" t="s">
        <v>47</v>
      </c>
      <c r="AP33" s="15" t="s">
        <v>59</v>
      </c>
      <c r="AQ33" s="9" t="s">
        <v>47</v>
      </c>
      <c r="AR33" s="15" t="s">
        <v>59</v>
      </c>
      <c r="AS33" s="9" t="s">
        <v>47</v>
      </c>
      <c r="AT33" s="15" t="s">
        <v>59</v>
      </c>
      <c r="AU33" s="9" t="s">
        <v>47</v>
      </c>
      <c r="AV33" s="15" t="s">
        <v>59</v>
      </c>
      <c r="AW33" s="9" t="s">
        <v>47</v>
      </c>
      <c r="AX33" s="15" t="s">
        <v>59</v>
      </c>
      <c r="AY33" s="9" t="s">
        <v>47</v>
      </c>
      <c r="AZ33" s="15" t="s">
        <v>59</v>
      </c>
      <c r="BA33" s="9" t="s">
        <v>47</v>
      </c>
      <c r="BB33" s="15" t="s">
        <v>59</v>
      </c>
      <c r="BC33" s="9" t="s">
        <v>47</v>
      </c>
      <c r="BD33" s="15" t="s">
        <v>59</v>
      </c>
      <c r="BE33" s="9" t="s">
        <v>47</v>
      </c>
      <c r="BF33" s="15" t="s">
        <v>59</v>
      </c>
      <c r="BH33" s="15" t="s">
        <v>59</v>
      </c>
      <c r="BJ33" s="15" t="s">
        <v>59</v>
      </c>
      <c r="BL33" s="15" t="s">
        <v>59</v>
      </c>
      <c r="BN33" s="15" t="s">
        <v>59</v>
      </c>
      <c r="BO33" t="s">
        <v>47</v>
      </c>
      <c r="BP33" s="15" t="s">
        <v>59</v>
      </c>
      <c r="BQ33" t="s">
        <v>47</v>
      </c>
      <c r="BR33" s="15" t="s">
        <v>59</v>
      </c>
      <c r="BS33" t="s">
        <v>47</v>
      </c>
      <c r="BT33" s="15" t="s">
        <v>59</v>
      </c>
      <c r="BU33" t="s">
        <v>47</v>
      </c>
      <c r="BV33" s="15" t="s">
        <v>59</v>
      </c>
      <c r="BX33" s="15" t="s">
        <v>59</v>
      </c>
      <c r="BY33" t="s">
        <v>47</v>
      </c>
      <c r="BZ33" s="15" t="s">
        <v>59</v>
      </c>
      <c r="CA33" t="s">
        <v>47</v>
      </c>
      <c r="CB33" s="15" t="s">
        <v>59</v>
      </c>
      <c r="CC33" t="s">
        <v>47</v>
      </c>
      <c r="CD33" s="15" t="s">
        <v>59</v>
      </c>
      <c r="CF33" s="15" t="s">
        <v>59</v>
      </c>
      <c r="CH33" s="15" t="s">
        <v>59</v>
      </c>
      <c r="CJ33" s="15" t="s">
        <v>59</v>
      </c>
      <c r="CL33" s="15" t="s">
        <v>59</v>
      </c>
      <c r="CN33" s="15" t="s">
        <v>59</v>
      </c>
      <c r="CP33" s="15" t="s">
        <v>59</v>
      </c>
      <c r="CR33" s="15" t="s">
        <v>59</v>
      </c>
      <c r="CT33" s="15" t="s">
        <v>59</v>
      </c>
      <c r="CV33" s="15" t="s">
        <v>59</v>
      </c>
      <c r="CX33" s="15" t="s">
        <v>59</v>
      </c>
      <c r="CZ33" s="15" t="s">
        <v>59</v>
      </c>
      <c r="DA33" t="s">
        <v>47</v>
      </c>
      <c r="DB33" s="15" t="s">
        <v>59</v>
      </c>
      <c r="DD33" s="15" t="s">
        <v>59</v>
      </c>
      <c r="DF33" s="15" t="s">
        <v>59</v>
      </c>
      <c r="DH33" s="15" t="s">
        <v>59</v>
      </c>
      <c r="DI33" t="s">
        <v>47</v>
      </c>
      <c r="DJ33" s="15" t="s">
        <v>59</v>
      </c>
      <c r="DK33" t="s">
        <v>47</v>
      </c>
      <c r="DL33" s="15" t="s">
        <v>59</v>
      </c>
      <c r="DM33" t="s">
        <v>47</v>
      </c>
      <c r="DN33" s="15" t="s">
        <v>59</v>
      </c>
      <c r="DP33" s="15" t="s">
        <v>59</v>
      </c>
      <c r="DQ33" t="s">
        <v>47</v>
      </c>
      <c r="DR33" s="15" t="s">
        <v>59</v>
      </c>
      <c r="DT33" s="15" t="s">
        <v>59</v>
      </c>
      <c r="DV33" s="15" t="s">
        <v>59</v>
      </c>
      <c r="DW33" t="s">
        <v>47</v>
      </c>
      <c r="DX33" s="15" t="s">
        <v>59</v>
      </c>
      <c r="DY33" t="s">
        <v>47</v>
      </c>
      <c r="DZ33" s="15" t="s">
        <v>59</v>
      </c>
      <c r="EB33" s="15" t="s">
        <v>59</v>
      </c>
      <c r="ED33" s="15" t="s">
        <v>59</v>
      </c>
      <c r="EF33" s="15" t="s">
        <v>59</v>
      </c>
      <c r="EH33" s="15" t="s">
        <v>59</v>
      </c>
      <c r="EJ33" s="15" t="s">
        <v>59</v>
      </c>
      <c r="EL33" s="15" t="s">
        <v>59</v>
      </c>
      <c r="EN33" s="15" t="s">
        <v>59</v>
      </c>
      <c r="EP33" s="15" t="s">
        <v>59</v>
      </c>
      <c r="ER33" s="15" t="s">
        <v>59</v>
      </c>
      <c r="ET33" s="15" t="s">
        <v>59</v>
      </c>
      <c r="EV33" s="15" t="s">
        <v>59</v>
      </c>
      <c r="EX33" s="15" t="s">
        <v>59</v>
      </c>
      <c r="EY33" t="s">
        <v>47</v>
      </c>
      <c r="EZ33" s="15" t="s">
        <v>59</v>
      </c>
      <c r="FB33" s="15" t="s">
        <v>59</v>
      </c>
      <c r="FC33" t="s">
        <v>47</v>
      </c>
      <c r="FD33" s="15" t="s">
        <v>59</v>
      </c>
      <c r="FF33" s="15" t="s">
        <v>59</v>
      </c>
      <c r="FG33" t="s">
        <v>47</v>
      </c>
      <c r="FH33" s="15" t="s">
        <v>59</v>
      </c>
      <c r="FJ33" s="15" t="s">
        <v>59</v>
      </c>
      <c r="FL33" s="15" t="s">
        <v>59</v>
      </c>
      <c r="FM33" t="s">
        <v>47</v>
      </c>
      <c r="FN33" s="15" t="s">
        <v>59</v>
      </c>
      <c r="FO33" t="s">
        <v>47</v>
      </c>
      <c r="FP33" s="15" t="s">
        <v>59</v>
      </c>
      <c r="FQ33" t="s">
        <v>47</v>
      </c>
      <c r="FR33" s="15" t="s">
        <v>59</v>
      </c>
      <c r="FT33" s="15" t="s">
        <v>59</v>
      </c>
    </row>
    <row r="34" spans="1:179" ht="15.95" customHeight="1">
      <c r="A34" s="39" t="s">
        <v>201</v>
      </c>
      <c r="B34">
        <v>1</v>
      </c>
      <c r="D34">
        <v>1404</v>
      </c>
      <c r="E34" s="3" t="s">
        <v>71</v>
      </c>
      <c r="F34" t="s">
        <v>1552</v>
      </c>
      <c r="G34" s="9">
        <f t="shared" si="1"/>
        <v>0.25155480000000002</v>
      </c>
      <c r="H34" s="12" t="s">
        <v>59</v>
      </c>
      <c r="I34" s="3" t="s">
        <v>47</v>
      </c>
      <c r="J34" s="12" t="s">
        <v>59</v>
      </c>
      <c r="K34" s="3" t="s">
        <v>47</v>
      </c>
      <c r="L34" s="12" t="s">
        <v>59</v>
      </c>
      <c r="M34" s="3" t="s">
        <v>47</v>
      </c>
      <c r="N34" s="12" t="s">
        <v>59</v>
      </c>
      <c r="O34" s="3" t="s">
        <v>47</v>
      </c>
      <c r="P34" s="12" t="s">
        <v>59</v>
      </c>
      <c r="Q34" s="8">
        <v>7.1872800000000001E-2</v>
      </c>
      <c r="R34" s="13">
        <v>8.9841000000000001E-3</v>
      </c>
      <c r="S34" s="8" t="s">
        <v>47</v>
      </c>
      <c r="T34" s="13" t="s">
        <v>59</v>
      </c>
      <c r="U34" s="8" t="s">
        <v>47</v>
      </c>
      <c r="V34" s="13" t="s">
        <v>59</v>
      </c>
      <c r="W34" s="8">
        <v>0.17968200000000001</v>
      </c>
      <c r="X34" s="13">
        <v>1.79682E-2</v>
      </c>
      <c r="Y34" s="8" t="s">
        <v>47</v>
      </c>
      <c r="Z34" s="13" t="s">
        <v>59</v>
      </c>
      <c r="AA34" s="8" t="s">
        <v>47</v>
      </c>
      <c r="AB34" s="13" t="s">
        <v>59</v>
      </c>
      <c r="AC34" s="9" t="s">
        <v>47</v>
      </c>
      <c r="AD34" s="11" t="s">
        <v>59</v>
      </c>
      <c r="AE34" t="s">
        <v>47</v>
      </c>
      <c r="AF34" s="15" t="s">
        <v>59</v>
      </c>
      <c r="AG34" s="8" t="s">
        <v>47</v>
      </c>
      <c r="AH34" s="16" t="s">
        <v>59</v>
      </c>
      <c r="AI34" s="8" t="s">
        <v>47</v>
      </c>
      <c r="AJ34" s="13" t="s">
        <v>59</v>
      </c>
      <c r="AK34" s="8">
        <v>0.25155480000000002</v>
      </c>
      <c r="AL34" s="13">
        <v>1.79682E-2</v>
      </c>
      <c r="AM34" s="8" t="s">
        <v>47</v>
      </c>
      <c r="AN34" s="13" t="s">
        <v>59</v>
      </c>
      <c r="AO34" t="s">
        <v>47</v>
      </c>
      <c r="AP34" s="15" t="s">
        <v>59</v>
      </c>
      <c r="AQ34" s="9" t="s">
        <v>47</v>
      </c>
      <c r="AR34" s="15" t="s">
        <v>59</v>
      </c>
      <c r="AS34" s="9" t="s">
        <v>47</v>
      </c>
      <c r="AT34" s="15" t="s">
        <v>59</v>
      </c>
      <c r="AU34" s="9" t="s">
        <v>47</v>
      </c>
      <c r="AV34" s="15" t="s">
        <v>59</v>
      </c>
      <c r="AW34" s="9" t="s">
        <v>47</v>
      </c>
      <c r="AX34" s="15" t="s">
        <v>59</v>
      </c>
      <c r="AY34" s="9" t="s">
        <v>47</v>
      </c>
      <c r="AZ34" s="15" t="s">
        <v>59</v>
      </c>
      <c r="BA34" s="9" t="s">
        <v>47</v>
      </c>
      <c r="BB34" s="15" t="s">
        <v>59</v>
      </c>
      <c r="BC34" s="9" t="s">
        <v>47</v>
      </c>
      <c r="BD34" s="15" t="s">
        <v>59</v>
      </c>
      <c r="BE34" s="9" t="s">
        <v>47</v>
      </c>
      <c r="BF34" s="15" t="s">
        <v>59</v>
      </c>
      <c r="BH34" s="15" t="s">
        <v>59</v>
      </c>
      <c r="BJ34" s="15" t="s">
        <v>59</v>
      </c>
      <c r="BL34" s="15" t="s">
        <v>59</v>
      </c>
      <c r="BN34" s="15" t="s">
        <v>59</v>
      </c>
      <c r="BO34" t="s">
        <v>47</v>
      </c>
      <c r="BP34" s="15" t="s">
        <v>59</v>
      </c>
      <c r="BQ34" t="s">
        <v>47</v>
      </c>
      <c r="BR34" s="15" t="s">
        <v>59</v>
      </c>
      <c r="BS34" t="s">
        <v>47</v>
      </c>
      <c r="BT34" s="15" t="s">
        <v>59</v>
      </c>
      <c r="BU34" t="s">
        <v>47</v>
      </c>
      <c r="BV34" s="15" t="s">
        <v>59</v>
      </c>
      <c r="BX34" s="15" t="s">
        <v>59</v>
      </c>
      <c r="BY34" t="s">
        <v>47</v>
      </c>
      <c r="BZ34" s="15" t="s">
        <v>59</v>
      </c>
      <c r="CA34" t="s">
        <v>47</v>
      </c>
      <c r="CB34" s="15" t="s">
        <v>59</v>
      </c>
      <c r="CC34" t="s">
        <v>47</v>
      </c>
      <c r="CD34" s="15" t="s">
        <v>59</v>
      </c>
      <c r="CF34" s="15" t="s">
        <v>59</v>
      </c>
      <c r="CH34" s="15" t="s">
        <v>59</v>
      </c>
      <c r="CJ34" s="15" t="s">
        <v>59</v>
      </c>
      <c r="CL34" s="15" t="s">
        <v>59</v>
      </c>
      <c r="CN34" s="15" t="s">
        <v>59</v>
      </c>
      <c r="CP34" s="15" t="s">
        <v>59</v>
      </c>
      <c r="CR34" s="15" t="s">
        <v>59</v>
      </c>
      <c r="CT34" s="15" t="s">
        <v>59</v>
      </c>
      <c r="CV34" s="15" t="s">
        <v>59</v>
      </c>
      <c r="CX34" s="15" t="s">
        <v>59</v>
      </c>
      <c r="CZ34" s="15" t="s">
        <v>59</v>
      </c>
      <c r="DA34" t="s">
        <v>47</v>
      </c>
      <c r="DB34" s="15" t="s">
        <v>59</v>
      </c>
      <c r="DD34" s="15" t="s">
        <v>59</v>
      </c>
      <c r="DF34" s="15" t="s">
        <v>59</v>
      </c>
      <c r="DH34" s="15" t="s">
        <v>59</v>
      </c>
      <c r="DI34" t="s">
        <v>47</v>
      </c>
      <c r="DJ34" s="15" t="s">
        <v>59</v>
      </c>
      <c r="DK34" t="s">
        <v>47</v>
      </c>
      <c r="DL34" s="15" t="s">
        <v>59</v>
      </c>
      <c r="DM34" t="s">
        <v>47</v>
      </c>
      <c r="DN34" s="15" t="s">
        <v>59</v>
      </c>
      <c r="DP34" s="15" t="s">
        <v>59</v>
      </c>
      <c r="DQ34" t="s">
        <v>47</v>
      </c>
      <c r="DR34" s="15" t="s">
        <v>59</v>
      </c>
      <c r="DT34" s="15" t="s">
        <v>59</v>
      </c>
      <c r="DV34" s="15" t="s">
        <v>59</v>
      </c>
      <c r="DW34" t="s">
        <v>47</v>
      </c>
      <c r="DX34" s="15" t="s">
        <v>59</v>
      </c>
      <c r="DY34" t="s">
        <v>47</v>
      </c>
      <c r="DZ34" s="15" t="s">
        <v>59</v>
      </c>
      <c r="EB34" s="15" t="s">
        <v>59</v>
      </c>
      <c r="ED34" s="15" t="s">
        <v>59</v>
      </c>
      <c r="EF34" s="15" t="s">
        <v>59</v>
      </c>
      <c r="EH34" s="15" t="s">
        <v>59</v>
      </c>
      <c r="EJ34" s="15" t="s">
        <v>59</v>
      </c>
      <c r="EL34" s="15" t="s">
        <v>59</v>
      </c>
      <c r="EN34" s="15" t="s">
        <v>59</v>
      </c>
      <c r="EP34" s="15" t="s">
        <v>59</v>
      </c>
      <c r="ER34" s="15" t="s">
        <v>59</v>
      </c>
      <c r="ET34" s="15" t="s">
        <v>59</v>
      </c>
      <c r="EV34" s="15" t="s">
        <v>59</v>
      </c>
      <c r="EX34" s="15" t="s">
        <v>59</v>
      </c>
      <c r="EY34" t="s">
        <v>47</v>
      </c>
      <c r="EZ34" s="15" t="s">
        <v>59</v>
      </c>
      <c r="FB34" s="15" t="s">
        <v>59</v>
      </c>
      <c r="FC34" t="s">
        <v>47</v>
      </c>
      <c r="FD34" s="15" t="s">
        <v>59</v>
      </c>
      <c r="FF34" s="15" t="s">
        <v>59</v>
      </c>
      <c r="FG34" t="s">
        <v>47</v>
      </c>
      <c r="FH34" s="15" t="s">
        <v>59</v>
      </c>
      <c r="FJ34" s="15" t="s">
        <v>59</v>
      </c>
      <c r="FL34" s="15" t="s">
        <v>59</v>
      </c>
      <c r="FM34" t="s">
        <v>47</v>
      </c>
      <c r="FN34" s="15" t="s">
        <v>59</v>
      </c>
      <c r="FO34" t="s">
        <v>47</v>
      </c>
      <c r="FP34" s="15" t="s">
        <v>59</v>
      </c>
      <c r="FQ34" t="s">
        <v>47</v>
      </c>
      <c r="FR34" s="15" t="s">
        <v>59</v>
      </c>
      <c r="FT34" s="15" t="s">
        <v>59</v>
      </c>
    </row>
    <row r="35" spans="1:179" ht="15.95" customHeight="1">
      <c r="A35" s="39" t="s">
        <v>202</v>
      </c>
      <c r="B35">
        <v>1</v>
      </c>
      <c r="D35">
        <v>1404</v>
      </c>
      <c r="E35" s="3" t="s">
        <v>71</v>
      </c>
      <c r="F35" t="s">
        <v>1553</v>
      </c>
      <c r="G35" s="9">
        <f t="shared" si="1"/>
        <v>0.18594349999999998</v>
      </c>
      <c r="H35" s="12" t="s">
        <v>59</v>
      </c>
      <c r="I35" s="3" t="s">
        <v>47</v>
      </c>
      <c r="J35" s="12" t="s">
        <v>59</v>
      </c>
      <c r="K35" s="3" t="s">
        <v>47</v>
      </c>
      <c r="L35" s="12" t="s">
        <v>59</v>
      </c>
      <c r="M35" s="3" t="s">
        <v>47</v>
      </c>
      <c r="N35" s="12" t="s">
        <v>59</v>
      </c>
      <c r="O35" s="3" t="s">
        <v>47</v>
      </c>
      <c r="P35" s="12" t="s">
        <v>59</v>
      </c>
      <c r="Q35" s="8">
        <v>5.0123899999999999E-2</v>
      </c>
      <c r="R35" s="13">
        <v>3.2338000000000002E-3</v>
      </c>
      <c r="S35" s="8" t="s">
        <v>47</v>
      </c>
      <c r="T35" s="13" t="s">
        <v>59</v>
      </c>
      <c r="U35" s="8" t="s">
        <v>47</v>
      </c>
      <c r="V35" s="13" t="s">
        <v>59</v>
      </c>
      <c r="W35" s="8">
        <v>0.13581959999999998</v>
      </c>
      <c r="X35" s="13">
        <v>9.7013999999999989E-3</v>
      </c>
      <c r="Y35" s="8" t="s">
        <v>47</v>
      </c>
      <c r="Z35" s="13" t="s">
        <v>59</v>
      </c>
      <c r="AA35" s="8" t="s">
        <v>47</v>
      </c>
      <c r="AB35" s="13" t="s">
        <v>59</v>
      </c>
      <c r="AC35" s="9" t="s">
        <v>47</v>
      </c>
      <c r="AD35" s="11" t="s">
        <v>59</v>
      </c>
      <c r="AE35" t="s">
        <v>47</v>
      </c>
      <c r="AF35" s="15" t="s">
        <v>59</v>
      </c>
      <c r="AG35" s="8" t="s">
        <v>47</v>
      </c>
      <c r="AH35" s="16" t="s">
        <v>59</v>
      </c>
      <c r="AI35" s="8" t="s">
        <v>47</v>
      </c>
      <c r="AJ35" s="13" t="s">
        <v>59</v>
      </c>
      <c r="AK35" s="8">
        <v>3.2337999999999999E-2</v>
      </c>
      <c r="AL35" s="13">
        <v>4.8506999999999995E-3</v>
      </c>
      <c r="AM35" s="8" t="s">
        <v>47</v>
      </c>
      <c r="AN35" s="13" t="s">
        <v>59</v>
      </c>
      <c r="AO35" t="s">
        <v>47</v>
      </c>
      <c r="AP35" s="15" t="s">
        <v>59</v>
      </c>
      <c r="AQ35" s="9" t="s">
        <v>47</v>
      </c>
      <c r="AR35" s="15" t="s">
        <v>59</v>
      </c>
      <c r="AS35" s="9" t="s">
        <v>47</v>
      </c>
      <c r="AT35" s="15" t="s">
        <v>59</v>
      </c>
      <c r="AU35" s="9" t="s">
        <v>47</v>
      </c>
      <c r="AV35" s="15" t="s">
        <v>59</v>
      </c>
      <c r="AW35" s="9" t="s">
        <v>47</v>
      </c>
      <c r="AX35" s="15" t="s">
        <v>59</v>
      </c>
      <c r="AY35" s="9" t="s">
        <v>47</v>
      </c>
      <c r="AZ35" s="15" t="s">
        <v>59</v>
      </c>
      <c r="BA35" s="9" t="s">
        <v>47</v>
      </c>
      <c r="BB35" s="15" t="s">
        <v>59</v>
      </c>
      <c r="BC35" s="9" t="s">
        <v>47</v>
      </c>
      <c r="BD35" s="15" t="s">
        <v>59</v>
      </c>
      <c r="BE35" s="9" t="s">
        <v>47</v>
      </c>
      <c r="BF35" s="15" t="s">
        <v>59</v>
      </c>
      <c r="BH35" s="15" t="s">
        <v>59</v>
      </c>
      <c r="BJ35" s="15" t="s">
        <v>59</v>
      </c>
      <c r="BL35" s="15" t="s">
        <v>59</v>
      </c>
      <c r="BN35" s="15" t="s">
        <v>59</v>
      </c>
      <c r="BO35" t="s">
        <v>47</v>
      </c>
      <c r="BP35" s="15" t="s">
        <v>59</v>
      </c>
      <c r="BQ35" t="s">
        <v>47</v>
      </c>
      <c r="BR35" s="15" t="s">
        <v>59</v>
      </c>
      <c r="BS35" t="s">
        <v>47</v>
      </c>
      <c r="BT35" s="15" t="s">
        <v>59</v>
      </c>
      <c r="BU35" t="s">
        <v>47</v>
      </c>
      <c r="BV35" s="15" t="s">
        <v>59</v>
      </c>
      <c r="BX35" s="15" t="s">
        <v>59</v>
      </c>
      <c r="BY35" t="s">
        <v>47</v>
      </c>
      <c r="BZ35" s="15" t="s">
        <v>59</v>
      </c>
      <c r="CA35" t="s">
        <v>47</v>
      </c>
      <c r="CB35" s="15" t="s">
        <v>59</v>
      </c>
      <c r="CC35" t="s">
        <v>47</v>
      </c>
      <c r="CD35" s="15" t="s">
        <v>59</v>
      </c>
      <c r="CF35" s="15" t="s">
        <v>59</v>
      </c>
      <c r="CH35" s="15" t="s">
        <v>59</v>
      </c>
      <c r="CJ35" s="15" t="s">
        <v>59</v>
      </c>
      <c r="CL35" s="15" t="s">
        <v>59</v>
      </c>
      <c r="CN35" s="15" t="s">
        <v>59</v>
      </c>
      <c r="CP35" s="15" t="s">
        <v>59</v>
      </c>
      <c r="CR35" s="15" t="s">
        <v>59</v>
      </c>
      <c r="CT35" s="15" t="s">
        <v>59</v>
      </c>
      <c r="CV35" s="15" t="s">
        <v>59</v>
      </c>
      <c r="CX35" s="15" t="s">
        <v>59</v>
      </c>
      <c r="CZ35" s="15" t="s">
        <v>59</v>
      </c>
      <c r="DA35" t="s">
        <v>47</v>
      </c>
      <c r="DB35" s="15" t="s">
        <v>59</v>
      </c>
      <c r="DD35" s="15" t="s">
        <v>59</v>
      </c>
      <c r="DF35" s="15" t="s">
        <v>59</v>
      </c>
      <c r="DH35" s="15" t="s">
        <v>59</v>
      </c>
      <c r="DI35" t="s">
        <v>47</v>
      </c>
      <c r="DJ35" s="15" t="s">
        <v>59</v>
      </c>
      <c r="DK35" t="s">
        <v>47</v>
      </c>
      <c r="DL35" s="15" t="s">
        <v>59</v>
      </c>
      <c r="DM35" t="s">
        <v>47</v>
      </c>
      <c r="DN35" s="15" t="s">
        <v>59</v>
      </c>
      <c r="DP35" s="15" t="s">
        <v>59</v>
      </c>
      <c r="DQ35" t="s">
        <v>47</v>
      </c>
      <c r="DR35" s="15" t="s">
        <v>59</v>
      </c>
      <c r="DT35" s="15" t="s">
        <v>59</v>
      </c>
      <c r="DV35" s="15" t="s">
        <v>59</v>
      </c>
      <c r="DW35" t="s">
        <v>47</v>
      </c>
      <c r="DX35" s="15" t="s">
        <v>59</v>
      </c>
      <c r="DY35" t="s">
        <v>47</v>
      </c>
      <c r="DZ35" s="15" t="s">
        <v>59</v>
      </c>
      <c r="EB35" s="15" t="s">
        <v>59</v>
      </c>
      <c r="ED35" s="15" t="s">
        <v>59</v>
      </c>
      <c r="EF35" s="15" t="s">
        <v>59</v>
      </c>
      <c r="EH35" s="15" t="s">
        <v>59</v>
      </c>
      <c r="EJ35" s="15" t="s">
        <v>59</v>
      </c>
      <c r="EL35" s="15" t="s">
        <v>59</v>
      </c>
      <c r="EN35" s="15" t="s">
        <v>59</v>
      </c>
      <c r="EP35" s="15" t="s">
        <v>59</v>
      </c>
      <c r="ER35" s="15" t="s">
        <v>59</v>
      </c>
      <c r="ET35" s="15" t="s">
        <v>59</v>
      </c>
      <c r="EV35" s="15" t="s">
        <v>59</v>
      </c>
      <c r="EX35" s="15" t="s">
        <v>59</v>
      </c>
      <c r="EY35" t="s">
        <v>47</v>
      </c>
      <c r="EZ35" s="15" t="s">
        <v>59</v>
      </c>
      <c r="FB35" s="15" t="s">
        <v>59</v>
      </c>
      <c r="FC35" t="s">
        <v>47</v>
      </c>
      <c r="FD35" s="15" t="s">
        <v>59</v>
      </c>
      <c r="FF35" s="15" t="s">
        <v>59</v>
      </c>
      <c r="FG35" t="s">
        <v>47</v>
      </c>
      <c r="FH35" s="15" t="s">
        <v>59</v>
      </c>
      <c r="FJ35" s="15" t="s">
        <v>59</v>
      </c>
      <c r="FL35" s="15" t="s">
        <v>59</v>
      </c>
      <c r="FM35" t="s">
        <v>47</v>
      </c>
      <c r="FN35" s="15" t="s">
        <v>59</v>
      </c>
      <c r="FO35" t="s">
        <v>47</v>
      </c>
      <c r="FP35" s="15" t="s">
        <v>59</v>
      </c>
      <c r="FQ35" t="s">
        <v>47</v>
      </c>
      <c r="FR35" s="15" t="s">
        <v>59</v>
      </c>
      <c r="FT35" s="15" t="s">
        <v>59</v>
      </c>
    </row>
    <row r="36" spans="1:179" ht="15.95" customHeight="1">
      <c r="A36" s="39" t="s">
        <v>203</v>
      </c>
      <c r="B36">
        <v>1</v>
      </c>
      <c r="D36">
        <v>1404</v>
      </c>
      <c r="E36" s="3" t="s">
        <v>71</v>
      </c>
      <c r="F36" t="s">
        <v>1552</v>
      </c>
      <c r="G36" s="9">
        <f t="shared" si="1"/>
        <v>0.78161670000000005</v>
      </c>
      <c r="H36" s="12" t="s">
        <v>59</v>
      </c>
      <c r="I36" s="3" t="s">
        <v>47</v>
      </c>
      <c r="J36" s="12" t="s">
        <v>59</v>
      </c>
      <c r="K36" s="3" t="s">
        <v>47</v>
      </c>
      <c r="L36" s="12" t="s">
        <v>59</v>
      </c>
      <c r="M36" s="3" t="s">
        <v>47</v>
      </c>
      <c r="N36" s="12" t="s">
        <v>59</v>
      </c>
      <c r="O36" s="3" t="s">
        <v>47</v>
      </c>
      <c r="P36" s="12" t="s">
        <v>59</v>
      </c>
      <c r="Q36" s="8">
        <v>0.17968200000000001</v>
      </c>
      <c r="R36" s="13">
        <v>8.9841000000000001E-3</v>
      </c>
      <c r="S36" s="8" t="s">
        <v>47</v>
      </c>
      <c r="T36" s="13" t="s">
        <v>59</v>
      </c>
      <c r="U36" s="8" t="s">
        <v>47</v>
      </c>
      <c r="V36" s="13" t="s">
        <v>59</v>
      </c>
      <c r="W36" s="8">
        <v>0.60193470000000004</v>
      </c>
      <c r="X36" s="13">
        <v>2.6952299999999998E-2</v>
      </c>
      <c r="Y36" s="8" t="s">
        <v>47</v>
      </c>
      <c r="Z36" s="13" t="s">
        <v>59</v>
      </c>
      <c r="AA36" s="8" t="s">
        <v>47</v>
      </c>
      <c r="AB36" s="13" t="s">
        <v>59</v>
      </c>
      <c r="AC36" s="9" t="s">
        <v>47</v>
      </c>
      <c r="AD36" s="11" t="s">
        <v>59</v>
      </c>
      <c r="AE36" t="s">
        <v>47</v>
      </c>
      <c r="AF36" s="15" t="s">
        <v>59</v>
      </c>
      <c r="AG36" s="8" t="s">
        <v>47</v>
      </c>
      <c r="AH36" s="16" t="s">
        <v>59</v>
      </c>
      <c r="AI36" s="8" t="s">
        <v>47</v>
      </c>
      <c r="AJ36" s="13" t="s">
        <v>59</v>
      </c>
      <c r="AK36" s="8">
        <v>0.1527297</v>
      </c>
      <c r="AL36" s="13">
        <v>8.9841000000000001E-3</v>
      </c>
      <c r="AM36" s="8" t="s">
        <v>47</v>
      </c>
      <c r="AN36" s="13" t="s">
        <v>59</v>
      </c>
      <c r="AO36" t="s">
        <v>47</v>
      </c>
      <c r="AP36" s="15" t="s">
        <v>59</v>
      </c>
      <c r="AQ36" s="9" t="s">
        <v>47</v>
      </c>
      <c r="AR36" s="15" t="s">
        <v>59</v>
      </c>
      <c r="AS36" s="9" t="s">
        <v>47</v>
      </c>
      <c r="AT36" s="15" t="s">
        <v>59</v>
      </c>
      <c r="AU36" s="9" t="s">
        <v>47</v>
      </c>
      <c r="AV36" s="15" t="s">
        <v>59</v>
      </c>
      <c r="AW36" s="9" t="s">
        <v>47</v>
      </c>
      <c r="AX36" s="15" t="s">
        <v>59</v>
      </c>
      <c r="AY36" s="9" t="s">
        <v>47</v>
      </c>
      <c r="AZ36" s="15" t="s">
        <v>59</v>
      </c>
      <c r="BA36" s="9" t="s">
        <v>47</v>
      </c>
      <c r="BB36" s="15" t="s">
        <v>59</v>
      </c>
      <c r="BC36" s="9" t="s">
        <v>47</v>
      </c>
      <c r="BD36" s="15" t="s">
        <v>59</v>
      </c>
      <c r="BE36" s="9" t="s">
        <v>47</v>
      </c>
      <c r="BF36" s="15" t="s">
        <v>59</v>
      </c>
      <c r="BH36" s="15" t="s">
        <v>59</v>
      </c>
      <c r="BJ36" s="15" t="s">
        <v>59</v>
      </c>
      <c r="BL36" s="15" t="s">
        <v>59</v>
      </c>
      <c r="BN36" s="15" t="s">
        <v>59</v>
      </c>
      <c r="BO36" t="s">
        <v>47</v>
      </c>
      <c r="BP36" s="15" t="s">
        <v>59</v>
      </c>
      <c r="BQ36" t="s">
        <v>47</v>
      </c>
      <c r="BR36" s="15" t="s">
        <v>59</v>
      </c>
      <c r="BS36" t="s">
        <v>47</v>
      </c>
      <c r="BT36" s="15" t="s">
        <v>59</v>
      </c>
      <c r="BU36" t="s">
        <v>47</v>
      </c>
      <c r="BV36" s="15" t="s">
        <v>59</v>
      </c>
      <c r="BX36" s="15" t="s">
        <v>59</v>
      </c>
      <c r="BY36" t="s">
        <v>47</v>
      </c>
      <c r="BZ36" s="15" t="s">
        <v>59</v>
      </c>
      <c r="CA36" t="s">
        <v>47</v>
      </c>
      <c r="CB36" s="15" t="s">
        <v>59</v>
      </c>
      <c r="CC36" t="s">
        <v>47</v>
      </c>
      <c r="CD36" s="15" t="s">
        <v>59</v>
      </c>
      <c r="CF36" s="15" t="s">
        <v>59</v>
      </c>
      <c r="CH36" s="15" t="s">
        <v>59</v>
      </c>
      <c r="CJ36" s="15" t="s">
        <v>59</v>
      </c>
      <c r="CL36" s="15" t="s">
        <v>59</v>
      </c>
      <c r="CN36" s="15" t="s">
        <v>59</v>
      </c>
      <c r="CP36" s="15" t="s">
        <v>59</v>
      </c>
      <c r="CR36" s="15" t="s">
        <v>59</v>
      </c>
      <c r="CT36" s="15" t="s">
        <v>59</v>
      </c>
      <c r="CV36" s="15" t="s">
        <v>59</v>
      </c>
      <c r="CX36" s="15" t="s">
        <v>59</v>
      </c>
      <c r="CZ36" s="15" t="s">
        <v>59</v>
      </c>
      <c r="DA36" t="s">
        <v>47</v>
      </c>
      <c r="DB36" s="15" t="s">
        <v>59</v>
      </c>
      <c r="DD36" s="15" t="s">
        <v>59</v>
      </c>
      <c r="DF36" s="15" t="s">
        <v>59</v>
      </c>
      <c r="DH36" s="15" t="s">
        <v>59</v>
      </c>
      <c r="DI36" t="s">
        <v>47</v>
      </c>
      <c r="DJ36" s="15" t="s">
        <v>59</v>
      </c>
      <c r="DK36" t="s">
        <v>47</v>
      </c>
      <c r="DL36" s="15" t="s">
        <v>59</v>
      </c>
      <c r="DM36" t="s">
        <v>47</v>
      </c>
      <c r="DN36" s="15" t="s">
        <v>59</v>
      </c>
      <c r="DP36" s="15" t="s">
        <v>59</v>
      </c>
      <c r="DQ36" t="s">
        <v>47</v>
      </c>
      <c r="DR36" s="15" t="s">
        <v>59</v>
      </c>
      <c r="DT36" s="15" t="s">
        <v>59</v>
      </c>
      <c r="DV36" s="15" t="s">
        <v>59</v>
      </c>
      <c r="DW36" t="s">
        <v>47</v>
      </c>
      <c r="DX36" s="15" t="s">
        <v>59</v>
      </c>
      <c r="DY36" t="s">
        <v>47</v>
      </c>
      <c r="DZ36" s="15" t="s">
        <v>59</v>
      </c>
      <c r="EB36" s="15" t="s">
        <v>59</v>
      </c>
      <c r="ED36" s="15" t="s">
        <v>59</v>
      </c>
      <c r="EF36" s="15" t="s">
        <v>59</v>
      </c>
      <c r="EH36" s="15" t="s">
        <v>59</v>
      </c>
      <c r="EJ36" s="15" t="s">
        <v>59</v>
      </c>
      <c r="EL36" s="15" t="s">
        <v>59</v>
      </c>
      <c r="EN36" s="15" t="s">
        <v>59</v>
      </c>
      <c r="EP36" s="15" t="s">
        <v>59</v>
      </c>
      <c r="ER36" s="15" t="s">
        <v>59</v>
      </c>
      <c r="ET36" s="15" t="s">
        <v>59</v>
      </c>
      <c r="EV36" s="15" t="s">
        <v>59</v>
      </c>
      <c r="EX36" s="15" t="s">
        <v>59</v>
      </c>
      <c r="EY36" t="s">
        <v>47</v>
      </c>
      <c r="EZ36" s="15" t="s">
        <v>59</v>
      </c>
      <c r="FB36" s="15" t="s">
        <v>59</v>
      </c>
      <c r="FC36" t="s">
        <v>47</v>
      </c>
      <c r="FD36" s="15" t="s">
        <v>59</v>
      </c>
      <c r="FF36" s="15" t="s">
        <v>59</v>
      </c>
      <c r="FG36" t="s">
        <v>47</v>
      </c>
      <c r="FH36" s="15" t="s">
        <v>59</v>
      </c>
      <c r="FJ36" s="15" t="s">
        <v>59</v>
      </c>
      <c r="FL36" s="15" t="s">
        <v>59</v>
      </c>
      <c r="FM36" t="s">
        <v>47</v>
      </c>
      <c r="FN36" s="15" t="s">
        <v>59</v>
      </c>
      <c r="FO36" t="s">
        <v>47</v>
      </c>
      <c r="FP36" s="15" t="s">
        <v>59</v>
      </c>
      <c r="FQ36" t="s">
        <v>47</v>
      </c>
      <c r="FR36" s="15" t="s">
        <v>59</v>
      </c>
      <c r="FT36" s="15" t="s">
        <v>59</v>
      </c>
    </row>
    <row r="37" spans="1:179" ht="15.95" customHeight="1">
      <c r="A37" s="39" t="s">
        <v>204</v>
      </c>
      <c r="B37">
        <v>1</v>
      </c>
      <c r="D37">
        <v>1404</v>
      </c>
      <c r="E37" s="3" t="s">
        <v>71</v>
      </c>
      <c r="F37" t="s">
        <v>1553</v>
      </c>
      <c r="G37" s="9">
        <f t="shared" si="1"/>
        <v>0.2732561</v>
      </c>
      <c r="H37" s="12" t="s">
        <v>59</v>
      </c>
      <c r="I37" s="3" t="s">
        <v>47</v>
      </c>
      <c r="J37" s="12" t="s">
        <v>59</v>
      </c>
      <c r="K37" s="3" t="s">
        <v>47</v>
      </c>
      <c r="L37" s="12" t="s">
        <v>59</v>
      </c>
      <c r="M37" s="3" t="s">
        <v>47</v>
      </c>
      <c r="N37" s="12" t="s">
        <v>59</v>
      </c>
      <c r="O37" s="3" t="s">
        <v>47</v>
      </c>
      <c r="P37" s="12" t="s">
        <v>59</v>
      </c>
      <c r="Q37" s="8">
        <v>6.3059100000000007E-2</v>
      </c>
      <c r="R37" s="13">
        <v>4.8506999999999995E-3</v>
      </c>
      <c r="S37" s="8" t="s">
        <v>47</v>
      </c>
      <c r="T37" s="13" t="s">
        <v>59</v>
      </c>
      <c r="U37" s="8" t="s">
        <v>47</v>
      </c>
      <c r="V37" s="13" t="s">
        <v>59</v>
      </c>
      <c r="W37" s="8">
        <v>0.21019699999999999</v>
      </c>
      <c r="X37" s="13">
        <v>1.2935200000000001E-2</v>
      </c>
      <c r="Y37" s="8" t="s">
        <v>47</v>
      </c>
      <c r="Z37" s="13" t="s">
        <v>59</v>
      </c>
      <c r="AA37" s="8" t="s">
        <v>47</v>
      </c>
      <c r="AB37" s="13" t="s">
        <v>59</v>
      </c>
      <c r="AC37" s="9" t="s">
        <v>47</v>
      </c>
      <c r="AD37" s="11" t="s">
        <v>59</v>
      </c>
      <c r="AE37" t="s">
        <v>47</v>
      </c>
      <c r="AF37" s="15" t="s">
        <v>59</v>
      </c>
      <c r="AG37" s="8" t="s">
        <v>47</v>
      </c>
      <c r="AH37" s="16" t="s">
        <v>59</v>
      </c>
      <c r="AI37" s="8" t="s">
        <v>47</v>
      </c>
      <c r="AJ37" s="13" t="s">
        <v>59</v>
      </c>
      <c r="AK37" s="8">
        <v>3.7188700000000005E-2</v>
      </c>
      <c r="AL37" s="13">
        <v>6.4676000000000004E-3</v>
      </c>
      <c r="AM37" s="8" t="s">
        <v>47</v>
      </c>
      <c r="AN37" s="13" t="s">
        <v>59</v>
      </c>
      <c r="AO37" t="s">
        <v>47</v>
      </c>
      <c r="AP37" s="15" t="s">
        <v>59</v>
      </c>
      <c r="AQ37" s="9" t="s">
        <v>47</v>
      </c>
      <c r="AR37" s="15" t="s">
        <v>59</v>
      </c>
      <c r="AS37" s="9" t="s">
        <v>47</v>
      </c>
      <c r="AT37" s="15" t="s">
        <v>59</v>
      </c>
      <c r="AU37" s="9" t="s">
        <v>47</v>
      </c>
      <c r="AV37" s="15" t="s">
        <v>59</v>
      </c>
      <c r="AW37" s="9" t="s">
        <v>47</v>
      </c>
      <c r="AX37" s="15" t="s">
        <v>59</v>
      </c>
      <c r="AY37" s="9" t="s">
        <v>47</v>
      </c>
      <c r="AZ37" s="15" t="s">
        <v>59</v>
      </c>
      <c r="BA37" s="9" t="s">
        <v>47</v>
      </c>
      <c r="BB37" s="15" t="s">
        <v>59</v>
      </c>
      <c r="BC37" s="9" t="s">
        <v>47</v>
      </c>
      <c r="BD37" s="15" t="s">
        <v>59</v>
      </c>
      <c r="BE37" s="9" t="s">
        <v>47</v>
      </c>
      <c r="BF37" s="15" t="s">
        <v>59</v>
      </c>
      <c r="BH37" s="15" t="s">
        <v>59</v>
      </c>
      <c r="BJ37" s="15" t="s">
        <v>59</v>
      </c>
      <c r="BL37" s="15" t="s">
        <v>59</v>
      </c>
      <c r="BN37" s="15" t="s">
        <v>59</v>
      </c>
      <c r="BO37" t="s">
        <v>47</v>
      </c>
      <c r="BP37" s="15" t="s">
        <v>59</v>
      </c>
      <c r="BQ37" t="s">
        <v>47</v>
      </c>
      <c r="BR37" s="15" t="s">
        <v>59</v>
      </c>
      <c r="BS37" t="s">
        <v>47</v>
      </c>
      <c r="BT37" s="15" t="s">
        <v>59</v>
      </c>
      <c r="BU37" t="s">
        <v>47</v>
      </c>
      <c r="BV37" s="15" t="s">
        <v>59</v>
      </c>
      <c r="BX37" s="15" t="s">
        <v>59</v>
      </c>
      <c r="BY37" t="s">
        <v>47</v>
      </c>
      <c r="BZ37" s="15" t="s">
        <v>59</v>
      </c>
      <c r="CA37" t="s">
        <v>47</v>
      </c>
      <c r="CB37" s="15" t="s">
        <v>59</v>
      </c>
      <c r="CC37" t="s">
        <v>47</v>
      </c>
      <c r="CD37" s="15" t="s">
        <v>59</v>
      </c>
      <c r="CF37" s="15" t="s">
        <v>59</v>
      </c>
      <c r="CH37" s="15" t="s">
        <v>59</v>
      </c>
      <c r="CJ37" s="15" t="s">
        <v>59</v>
      </c>
      <c r="CL37" s="15" t="s">
        <v>59</v>
      </c>
      <c r="CN37" s="15" t="s">
        <v>59</v>
      </c>
      <c r="CP37" s="15" t="s">
        <v>59</v>
      </c>
      <c r="CR37" s="15" t="s">
        <v>59</v>
      </c>
      <c r="CT37" s="15" t="s">
        <v>59</v>
      </c>
      <c r="CV37" s="15" t="s">
        <v>59</v>
      </c>
      <c r="CX37" s="15" t="s">
        <v>59</v>
      </c>
      <c r="CZ37" s="15" t="s">
        <v>59</v>
      </c>
      <c r="DA37" t="s">
        <v>47</v>
      </c>
      <c r="DB37" s="15" t="s">
        <v>59</v>
      </c>
      <c r="DD37" s="15" t="s">
        <v>59</v>
      </c>
      <c r="DF37" s="15" t="s">
        <v>59</v>
      </c>
      <c r="DH37" s="15" t="s">
        <v>59</v>
      </c>
      <c r="DI37" t="s">
        <v>47</v>
      </c>
      <c r="DJ37" s="15" t="s">
        <v>59</v>
      </c>
      <c r="DK37" t="s">
        <v>47</v>
      </c>
      <c r="DL37" s="15" t="s">
        <v>59</v>
      </c>
      <c r="DM37" t="s">
        <v>47</v>
      </c>
      <c r="DN37" s="15" t="s">
        <v>59</v>
      </c>
      <c r="DP37" s="15" t="s">
        <v>59</v>
      </c>
      <c r="DQ37" t="s">
        <v>47</v>
      </c>
      <c r="DR37" s="15" t="s">
        <v>59</v>
      </c>
      <c r="DT37" s="15" t="s">
        <v>59</v>
      </c>
      <c r="DV37" s="15" t="s">
        <v>59</v>
      </c>
      <c r="DW37" t="s">
        <v>47</v>
      </c>
      <c r="DX37" s="15" t="s">
        <v>59</v>
      </c>
      <c r="DY37" t="s">
        <v>47</v>
      </c>
      <c r="DZ37" s="15" t="s">
        <v>59</v>
      </c>
      <c r="EB37" s="15" t="s">
        <v>59</v>
      </c>
      <c r="ED37" s="15" t="s">
        <v>59</v>
      </c>
      <c r="EF37" s="15" t="s">
        <v>59</v>
      </c>
      <c r="EH37" s="15" t="s">
        <v>59</v>
      </c>
      <c r="EJ37" s="15" t="s">
        <v>59</v>
      </c>
      <c r="EL37" s="15" t="s">
        <v>59</v>
      </c>
      <c r="EN37" s="15" t="s">
        <v>59</v>
      </c>
      <c r="EP37" s="15" t="s">
        <v>59</v>
      </c>
      <c r="ER37" s="15" t="s">
        <v>59</v>
      </c>
      <c r="ET37" s="15" t="s">
        <v>59</v>
      </c>
      <c r="EV37" s="15" t="s">
        <v>59</v>
      </c>
      <c r="EX37" s="15" t="s">
        <v>59</v>
      </c>
      <c r="EY37" t="s">
        <v>47</v>
      </c>
      <c r="EZ37" s="15" t="s">
        <v>59</v>
      </c>
      <c r="FB37" s="15" t="s">
        <v>59</v>
      </c>
      <c r="FC37" t="s">
        <v>47</v>
      </c>
      <c r="FD37" s="15" t="s">
        <v>59</v>
      </c>
      <c r="FF37" s="15" t="s">
        <v>59</v>
      </c>
      <c r="FG37" t="s">
        <v>47</v>
      </c>
      <c r="FH37" s="15" t="s">
        <v>59</v>
      </c>
      <c r="FJ37" s="15" t="s">
        <v>59</v>
      </c>
      <c r="FL37" s="15" t="s">
        <v>59</v>
      </c>
      <c r="FM37" t="s">
        <v>47</v>
      </c>
      <c r="FN37" s="15" t="s">
        <v>59</v>
      </c>
      <c r="FO37" t="s">
        <v>47</v>
      </c>
      <c r="FP37" s="15" t="s">
        <v>59</v>
      </c>
      <c r="FQ37" t="s">
        <v>47</v>
      </c>
      <c r="FR37" s="15" t="s">
        <v>59</v>
      </c>
      <c r="FT37" s="15" t="s">
        <v>59</v>
      </c>
    </row>
    <row r="38" spans="1:179" ht="15.95" customHeight="1">
      <c r="A38" s="39" t="s">
        <v>40</v>
      </c>
      <c r="B38">
        <v>1</v>
      </c>
      <c r="D38">
        <v>9999</v>
      </c>
      <c r="E38" t="s">
        <v>69</v>
      </c>
      <c r="G38" s="3">
        <v>2.3599999999999999E-2</v>
      </c>
      <c r="H38" s="12" t="s">
        <v>59</v>
      </c>
      <c r="I38" s="3">
        <v>2.3599999999999999E-2</v>
      </c>
      <c r="J38" s="12" t="s">
        <v>59</v>
      </c>
      <c r="K38" s="3" t="s">
        <v>47</v>
      </c>
      <c r="L38" s="12" t="s">
        <v>59</v>
      </c>
      <c r="M38" s="3" t="s">
        <v>47</v>
      </c>
      <c r="N38" s="12" t="s">
        <v>59</v>
      </c>
      <c r="O38" s="3" t="s">
        <v>47</v>
      </c>
      <c r="P38" s="12" t="s">
        <v>59</v>
      </c>
      <c r="Q38" s="8" t="s">
        <v>47</v>
      </c>
      <c r="R38" s="13" t="s">
        <v>59</v>
      </c>
      <c r="S38" s="3" t="s">
        <v>42</v>
      </c>
      <c r="T38" s="13" t="s">
        <v>59</v>
      </c>
      <c r="U38" s="8" t="s">
        <v>47</v>
      </c>
      <c r="V38" s="13" t="s">
        <v>59</v>
      </c>
      <c r="W38" s="21">
        <v>1.83E-2</v>
      </c>
      <c r="X38" s="13" t="s">
        <v>59</v>
      </c>
      <c r="Y38" s="21">
        <v>5.3E-3</v>
      </c>
      <c r="Z38" s="13" t="s">
        <v>59</v>
      </c>
      <c r="AA38" s="8" t="s">
        <v>47</v>
      </c>
      <c r="AB38" s="13" t="s">
        <v>59</v>
      </c>
      <c r="AC38" s="9" t="s">
        <v>47</v>
      </c>
      <c r="AD38" s="11" t="s">
        <v>59</v>
      </c>
      <c r="AE38" t="s">
        <v>47</v>
      </c>
      <c r="AF38" s="15" t="s">
        <v>59</v>
      </c>
      <c r="AG38" s="3" t="s">
        <v>42</v>
      </c>
      <c r="AH38" s="15" t="s">
        <v>59</v>
      </c>
      <c r="AI38" s="8" t="s">
        <v>47</v>
      </c>
      <c r="AJ38" s="13" t="s">
        <v>59</v>
      </c>
      <c r="AK38" s="8" t="s">
        <v>47</v>
      </c>
      <c r="AL38" s="16" t="s">
        <v>59</v>
      </c>
      <c r="AM38" s="8" t="s">
        <v>47</v>
      </c>
      <c r="AN38" s="13" t="s">
        <v>59</v>
      </c>
      <c r="AO38" t="s">
        <v>47</v>
      </c>
      <c r="AP38" s="15" t="s">
        <v>59</v>
      </c>
      <c r="AQ38" s="9" t="s">
        <v>47</v>
      </c>
      <c r="AR38" s="15" t="s">
        <v>59</v>
      </c>
      <c r="AS38" s="9" t="s">
        <v>47</v>
      </c>
      <c r="AT38" s="15" t="s">
        <v>59</v>
      </c>
      <c r="AU38" s="9" t="s">
        <v>47</v>
      </c>
      <c r="AV38" s="15" t="s">
        <v>59</v>
      </c>
      <c r="AW38" s="9" t="s">
        <v>47</v>
      </c>
      <c r="AX38" s="15" t="s">
        <v>59</v>
      </c>
      <c r="AY38" s="9" t="s">
        <v>47</v>
      </c>
      <c r="AZ38" s="15" t="s">
        <v>59</v>
      </c>
      <c r="BA38" s="9" t="s">
        <v>47</v>
      </c>
      <c r="BB38" s="15" t="s">
        <v>59</v>
      </c>
      <c r="BC38" s="9" t="s">
        <v>47</v>
      </c>
      <c r="BD38" s="15" t="s">
        <v>59</v>
      </c>
      <c r="BE38" s="9" t="s">
        <v>47</v>
      </c>
      <c r="BF38" s="15" t="s">
        <v>59</v>
      </c>
      <c r="BH38" s="15" t="s">
        <v>59</v>
      </c>
      <c r="BJ38" s="15" t="s">
        <v>59</v>
      </c>
      <c r="BL38" s="15" t="s">
        <v>59</v>
      </c>
      <c r="BN38" s="15" t="s">
        <v>59</v>
      </c>
      <c r="BO38" t="s">
        <v>47</v>
      </c>
      <c r="BP38" s="15" t="s">
        <v>59</v>
      </c>
      <c r="BQ38" t="s">
        <v>47</v>
      </c>
      <c r="BR38" s="15" t="s">
        <v>59</v>
      </c>
      <c r="BS38" t="s">
        <v>47</v>
      </c>
      <c r="BT38" s="15" t="s">
        <v>59</v>
      </c>
      <c r="BU38" t="s">
        <v>47</v>
      </c>
      <c r="BV38" s="15" t="s">
        <v>59</v>
      </c>
      <c r="BX38" s="15" t="s">
        <v>59</v>
      </c>
      <c r="BY38" t="s">
        <v>47</v>
      </c>
      <c r="BZ38" s="15" t="s">
        <v>59</v>
      </c>
      <c r="CA38" t="s">
        <v>47</v>
      </c>
      <c r="CB38" s="15" t="s">
        <v>59</v>
      </c>
      <c r="CC38" t="s">
        <v>47</v>
      </c>
      <c r="CD38" s="15" t="s">
        <v>59</v>
      </c>
      <c r="CF38" s="15" t="s">
        <v>59</v>
      </c>
      <c r="CH38" s="15" t="s">
        <v>59</v>
      </c>
      <c r="CJ38" s="15" t="s">
        <v>59</v>
      </c>
      <c r="CL38" s="15" t="s">
        <v>59</v>
      </c>
      <c r="CN38" s="15" t="s">
        <v>59</v>
      </c>
      <c r="CP38" s="15" t="s">
        <v>59</v>
      </c>
      <c r="CR38" s="15" t="s">
        <v>59</v>
      </c>
      <c r="CT38" s="15" t="s">
        <v>59</v>
      </c>
      <c r="CV38" s="15" t="s">
        <v>59</v>
      </c>
      <c r="CX38" s="15" t="s">
        <v>59</v>
      </c>
      <c r="CZ38" s="15" t="s">
        <v>59</v>
      </c>
      <c r="DA38" t="s">
        <v>47</v>
      </c>
      <c r="DB38" s="15" t="s">
        <v>59</v>
      </c>
      <c r="DD38" s="15" t="s">
        <v>59</v>
      </c>
      <c r="DF38" s="15" t="s">
        <v>59</v>
      </c>
      <c r="DH38" s="15" t="s">
        <v>59</v>
      </c>
      <c r="DI38" t="s">
        <v>47</v>
      </c>
      <c r="DJ38" s="15" t="s">
        <v>59</v>
      </c>
      <c r="DK38" t="s">
        <v>47</v>
      </c>
      <c r="DL38" s="15" t="s">
        <v>59</v>
      </c>
      <c r="DM38" t="s">
        <v>47</v>
      </c>
      <c r="DN38" s="15" t="s">
        <v>59</v>
      </c>
      <c r="DP38" s="15" t="s">
        <v>59</v>
      </c>
      <c r="DQ38" t="s">
        <v>47</v>
      </c>
      <c r="DR38" s="15" t="s">
        <v>59</v>
      </c>
      <c r="DT38" s="15" t="s">
        <v>59</v>
      </c>
      <c r="DV38" s="15" t="s">
        <v>59</v>
      </c>
      <c r="DW38" t="s">
        <v>47</v>
      </c>
      <c r="DX38" s="15" t="s">
        <v>59</v>
      </c>
      <c r="DY38" t="s">
        <v>47</v>
      </c>
      <c r="DZ38" s="15" t="s">
        <v>59</v>
      </c>
      <c r="EB38" s="15" t="s">
        <v>59</v>
      </c>
      <c r="ED38" s="15" t="s">
        <v>59</v>
      </c>
      <c r="EF38" s="15" t="s">
        <v>59</v>
      </c>
      <c r="EH38" s="15" t="s">
        <v>59</v>
      </c>
      <c r="EJ38" s="15" t="s">
        <v>59</v>
      </c>
      <c r="EL38" s="15" t="s">
        <v>59</v>
      </c>
      <c r="EN38" s="15" t="s">
        <v>59</v>
      </c>
      <c r="EP38" s="15" t="s">
        <v>59</v>
      </c>
      <c r="ER38" s="15" t="s">
        <v>59</v>
      </c>
      <c r="ET38" s="15" t="s">
        <v>59</v>
      </c>
      <c r="EV38" s="15" t="s">
        <v>59</v>
      </c>
      <c r="EX38" s="15" t="s">
        <v>59</v>
      </c>
      <c r="EY38" t="s">
        <v>47</v>
      </c>
      <c r="EZ38" s="15" t="s">
        <v>59</v>
      </c>
      <c r="FB38" s="15" t="s">
        <v>59</v>
      </c>
      <c r="FC38" t="s">
        <v>47</v>
      </c>
      <c r="FD38" s="15" t="s">
        <v>59</v>
      </c>
      <c r="FF38" s="15" t="s">
        <v>59</v>
      </c>
      <c r="FG38" t="s">
        <v>47</v>
      </c>
      <c r="FH38" s="15" t="s">
        <v>59</v>
      </c>
      <c r="FJ38" s="15" t="s">
        <v>59</v>
      </c>
      <c r="FL38" s="15" t="s">
        <v>59</v>
      </c>
      <c r="FM38" t="s">
        <v>47</v>
      </c>
      <c r="FN38" s="15" t="s">
        <v>59</v>
      </c>
      <c r="FO38" t="s">
        <v>47</v>
      </c>
      <c r="FP38" s="15" t="s">
        <v>59</v>
      </c>
      <c r="FQ38" t="s">
        <v>47</v>
      </c>
      <c r="FR38" s="15" t="s">
        <v>59</v>
      </c>
      <c r="FS38" s="7"/>
      <c r="FT38" s="28" t="s">
        <v>59</v>
      </c>
      <c r="FU38" s="7"/>
      <c r="FV38" s="7"/>
      <c r="FW38" s="7"/>
    </row>
    <row r="39" spans="1:179" ht="15.95" customHeight="1">
      <c r="A39" s="39" t="s">
        <v>41</v>
      </c>
      <c r="B39">
        <v>1</v>
      </c>
      <c r="D39">
        <v>9999</v>
      </c>
      <c r="E39" t="s">
        <v>69</v>
      </c>
      <c r="G39" s="3">
        <v>2.9100000000000001E-2</v>
      </c>
      <c r="H39" s="12" t="s">
        <v>59</v>
      </c>
      <c r="I39" s="3">
        <v>2.9100000000000001E-2</v>
      </c>
      <c r="J39" s="12" t="s">
        <v>59</v>
      </c>
      <c r="K39" s="3" t="s">
        <v>47</v>
      </c>
      <c r="L39" s="12" t="s">
        <v>59</v>
      </c>
      <c r="M39" s="3" t="s">
        <v>47</v>
      </c>
      <c r="N39" s="12" t="s">
        <v>59</v>
      </c>
      <c r="O39" s="3" t="s">
        <v>47</v>
      </c>
      <c r="P39" s="12" t="s">
        <v>59</v>
      </c>
      <c r="Q39" s="3" t="s">
        <v>47</v>
      </c>
      <c r="R39" s="12" t="s">
        <v>59</v>
      </c>
      <c r="S39" s="3" t="s">
        <v>42</v>
      </c>
      <c r="T39" s="12" t="s">
        <v>59</v>
      </c>
      <c r="U39" s="3" t="s">
        <v>47</v>
      </c>
      <c r="V39" s="12" t="s">
        <v>59</v>
      </c>
      <c r="W39" s="3">
        <v>2.5999999999999999E-2</v>
      </c>
      <c r="X39" s="12" t="s">
        <v>59</v>
      </c>
      <c r="Y39" s="3">
        <v>2E-3</v>
      </c>
      <c r="Z39" s="12" t="s">
        <v>59</v>
      </c>
      <c r="AA39" s="3" t="s">
        <v>47</v>
      </c>
      <c r="AB39" s="12" t="s">
        <v>59</v>
      </c>
      <c r="AC39" s="9" t="s">
        <v>47</v>
      </c>
      <c r="AD39" s="11" t="s">
        <v>59</v>
      </c>
      <c r="AE39" t="s">
        <v>47</v>
      </c>
      <c r="AF39" s="15" t="s">
        <v>59</v>
      </c>
      <c r="AG39" s="3" t="s">
        <v>42</v>
      </c>
      <c r="AH39" s="15" t="s">
        <v>59</v>
      </c>
      <c r="AI39" s="3" t="s">
        <v>47</v>
      </c>
      <c r="AJ39" s="12" t="s">
        <v>59</v>
      </c>
      <c r="AK39" s="3" t="s">
        <v>47</v>
      </c>
      <c r="AL39" s="15" t="s">
        <v>59</v>
      </c>
      <c r="AM39" s="3" t="s">
        <v>47</v>
      </c>
      <c r="AN39" s="12" t="s">
        <v>59</v>
      </c>
      <c r="AO39" t="s">
        <v>47</v>
      </c>
      <c r="AP39" s="15" t="s">
        <v>59</v>
      </c>
      <c r="AQ39" s="9" t="s">
        <v>47</v>
      </c>
      <c r="AR39" s="15" t="s">
        <v>59</v>
      </c>
      <c r="AS39" s="9" t="s">
        <v>47</v>
      </c>
      <c r="AT39" s="15" t="s">
        <v>59</v>
      </c>
      <c r="AU39" s="9" t="s">
        <v>47</v>
      </c>
      <c r="AV39" s="15" t="s">
        <v>59</v>
      </c>
      <c r="AW39" s="9" t="s">
        <v>47</v>
      </c>
      <c r="AX39" s="15" t="s">
        <v>59</v>
      </c>
      <c r="AY39" s="9" t="s">
        <v>47</v>
      </c>
      <c r="AZ39" s="15" t="s">
        <v>59</v>
      </c>
      <c r="BA39" s="9" t="s">
        <v>47</v>
      </c>
      <c r="BB39" s="15" t="s">
        <v>59</v>
      </c>
      <c r="BC39" s="9" t="s">
        <v>47</v>
      </c>
      <c r="BD39" s="15" t="s">
        <v>59</v>
      </c>
      <c r="BE39" s="9" t="s">
        <v>47</v>
      </c>
      <c r="BF39" s="15" t="s">
        <v>59</v>
      </c>
      <c r="BH39" s="15" t="s">
        <v>59</v>
      </c>
      <c r="BJ39" s="15" t="s">
        <v>59</v>
      </c>
      <c r="BL39" s="15" t="s">
        <v>59</v>
      </c>
      <c r="BN39" s="15" t="s">
        <v>59</v>
      </c>
      <c r="BO39" t="s">
        <v>47</v>
      </c>
      <c r="BP39" s="15" t="s">
        <v>59</v>
      </c>
      <c r="BQ39" t="s">
        <v>47</v>
      </c>
      <c r="BR39" s="15" t="s">
        <v>59</v>
      </c>
      <c r="BS39" t="s">
        <v>47</v>
      </c>
      <c r="BT39" s="15" t="s">
        <v>59</v>
      </c>
      <c r="BU39" t="s">
        <v>47</v>
      </c>
      <c r="BV39" s="15" t="s">
        <v>59</v>
      </c>
      <c r="BX39" s="15" t="s">
        <v>59</v>
      </c>
      <c r="BY39" t="s">
        <v>47</v>
      </c>
      <c r="BZ39" s="15" t="s">
        <v>59</v>
      </c>
      <c r="CA39" t="s">
        <v>47</v>
      </c>
      <c r="CB39" s="15" t="s">
        <v>59</v>
      </c>
      <c r="CC39" t="s">
        <v>47</v>
      </c>
      <c r="CD39" s="15" t="s">
        <v>59</v>
      </c>
      <c r="CF39" s="15" t="s">
        <v>59</v>
      </c>
      <c r="CH39" s="15" t="s">
        <v>59</v>
      </c>
      <c r="CJ39" s="15" t="s">
        <v>59</v>
      </c>
      <c r="CL39" s="15" t="s">
        <v>59</v>
      </c>
      <c r="CN39" s="15" t="s">
        <v>59</v>
      </c>
      <c r="CP39" s="15" t="s">
        <v>59</v>
      </c>
      <c r="CR39" s="15" t="s">
        <v>59</v>
      </c>
      <c r="CT39" s="15" t="s">
        <v>59</v>
      </c>
      <c r="CV39" s="15" t="s">
        <v>59</v>
      </c>
      <c r="CX39" s="15" t="s">
        <v>59</v>
      </c>
      <c r="CZ39" s="15" t="s">
        <v>59</v>
      </c>
      <c r="DA39" t="s">
        <v>47</v>
      </c>
      <c r="DB39" s="15" t="s">
        <v>59</v>
      </c>
      <c r="DD39" s="15" t="s">
        <v>59</v>
      </c>
      <c r="DF39" s="15" t="s">
        <v>59</v>
      </c>
      <c r="DH39" s="15" t="s">
        <v>59</v>
      </c>
      <c r="DI39" t="s">
        <v>47</v>
      </c>
      <c r="DJ39" s="15" t="s">
        <v>59</v>
      </c>
      <c r="DK39" t="s">
        <v>47</v>
      </c>
      <c r="DL39" s="15" t="s">
        <v>59</v>
      </c>
      <c r="DM39" t="s">
        <v>47</v>
      </c>
      <c r="DN39" s="15" t="s">
        <v>59</v>
      </c>
      <c r="DP39" s="15" t="s">
        <v>59</v>
      </c>
      <c r="DQ39" t="s">
        <v>47</v>
      </c>
      <c r="DR39" s="15" t="s">
        <v>59</v>
      </c>
      <c r="DT39" s="15" t="s">
        <v>59</v>
      </c>
      <c r="DV39" s="15" t="s">
        <v>59</v>
      </c>
      <c r="DW39" t="s">
        <v>47</v>
      </c>
      <c r="DX39" s="15" t="s">
        <v>59</v>
      </c>
      <c r="DY39" t="s">
        <v>47</v>
      </c>
      <c r="DZ39" s="15" t="s">
        <v>59</v>
      </c>
      <c r="EB39" s="15" t="s">
        <v>59</v>
      </c>
      <c r="ED39" s="15" t="s">
        <v>59</v>
      </c>
      <c r="EF39" s="15" t="s">
        <v>59</v>
      </c>
      <c r="EH39" s="15" t="s">
        <v>59</v>
      </c>
      <c r="EJ39" s="15" t="s">
        <v>59</v>
      </c>
      <c r="EL39" s="15" t="s">
        <v>59</v>
      </c>
      <c r="EN39" s="15" t="s">
        <v>59</v>
      </c>
      <c r="EP39" s="15" t="s">
        <v>59</v>
      </c>
      <c r="ER39" s="15" t="s">
        <v>59</v>
      </c>
      <c r="ET39" s="15" t="s">
        <v>59</v>
      </c>
      <c r="EV39" s="15" t="s">
        <v>59</v>
      </c>
      <c r="EX39" s="15" t="s">
        <v>59</v>
      </c>
      <c r="EY39" t="s">
        <v>47</v>
      </c>
      <c r="EZ39" s="15" t="s">
        <v>59</v>
      </c>
      <c r="FB39" s="15" t="s">
        <v>59</v>
      </c>
      <c r="FC39" t="s">
        <v>47</v>
      </c>
      <c r="FD39" s="15" t="s">
        <v>59</v>
      </c>
      <c r="FF39" s="15" t="s">
        <v>59</v>
      </c>
      <c r="FG39" t="s">
        <v>47</v>
      </c>
      <c r="FH39" s="15" t="s">
        <v>59</v>
      </c>
      <c r="FJ39" s="15" t="s">
        <v>59</v>
      </c>
      <c r="FL39" s="15" t="s">
        <v>59</v>
      </c>
      <c r="FM39" t="s">
        <v>47</v>
      </c>
      <c r="FN39" s="15" t="s">
        <v>59</v>
      </c>
      <c r="FO39" t="s">
        <v>47</v>
      </c>
      <c r="FP39" s="15" t="s">
        <v>59</v>
      </c>
      <c r="FQ39" t="s">
        <v>47</v>
      </c>
      <c r="FR39" s="15" t="s">
        <v>59</v>
      </c>
      <c r="FS39" s="7"/>
      <c r="FT39" s="28" t="s">
        <v>59</v>
      </c>
      <c r="FU39" s="7"/>
      <c r="FV39" s="7"/>
      <c r="FW39" s="7"/>
    </row>
    <row r="40" spans="1:179" ht="15.95" customHeight="1">
      <c r="A40" s="39" t="s">
        <v>2</v>
      </c>
      <c r="B40" s="39">
        <v>4</v>
      </c>
      <c r="C40" s="39"/>
      <c r="D40" s="39">
        <v>9402</v>
      </c>
      <c r="E40" t="s">
        <v>70</v>
      </c>
      <c r="F40" t="s">
        <v>1554</v>
      </c>
      <c r="G40" s="3">
        <v>2.13</v>
      </c>
      <c r="H40" s="12" t="s">
        <v>59</v>
      </c>
      <c r="I40" s="3">
        <v>2.13</v>
      </c>
      <c r="J40" s="12" t="s">
        <v>59</v>
      </c>
      <c r="K40" s="3">
        <v>0.29333333333333333</v>
      </c>
      <c r="L40" s="12" t="s">
        <v>59</v>
      </c>
      <c r="M40" s="3" t="s">
        <v>47</v>
      </c>
      <c r="N40" s="12" t="s">
        <v>59</v>
      </c>
      <c r="O40" s="3" t="s">
        <v>47</v>
      </c>
      <c r="P40" s="12" t="s">
        <v>59</v>
      </c>
      <c r="Q40" s="3">
        <v>0.16</v>
      </c>
      <c r="R40" s="12" t="s">
        <v>59</v>
      </c>
      <c r="S40" s="3">
        <v>0.1</v>
      </c>
      <c r="T40" s="12" t="s">
        <v>59</v>
      </c>
      <c r="U40" s="3">
        <v>0.57999999999999996</v>
      </c>
      <c r="V40" s="12" t="s">
        <v>59</v>
      </c>
      <c r="W40" s="3">
        <v>0.75</v>
      </c>
      <c r="X40" s="12" t="s">
        <v>59</v>
      </c>
      <c r="Y40" s="3">
        <v>0.02</v>
      </c>
      <c r="Z40" s="12" t="s">
        <v>59</v>
      </c>
      <c r="AA40" s="3">
        <v>0.02</v>
      </c>
      <c r="AB40" s="12" t="s">
        <v>59</v>
      </c>
      <c r="AC40" s="9" t="s">
        <v>47</v>
      </c>
      <c r="AD40" s="11" t="s">
        <v>59</v>
      </c>
      <c r="AE40" t="s">
        <v>47</v>
      </c>
      <c r="AF40" s="15" t="s">
        <v>59</v>
      </c>
      <c r="AG40" s="3">
        <v>0.12</v>
      </c>
      <c r="AH40" s="12" t="s">
        <v>59</v>
      </c>
      <c r="AI40" s="3" t="s">
        <v>47</v>
      </c>
      <c r="AJ40" s="12" t="s">
        <v>59</v>
      </c>
      <c r="AK40" s="3" t="s">
        <v>47</v>
      </c>
      <c r="AL40" s="15" t="s">
        <v>59</v>
      </c>
      <c r="AM40" s="3" t="s">
        <v>47</v>
      </c>
      <c r="AN40" s="12" t="s">
        <v>59</v>
      </c>
      <c r="AO40" t="s">
        <v>47</v>
      </c>
      <c r="AP40" s="15" t="s">
        <v>59</v>
      </c>
      <c r="AQ40" s="9" t="s">
        <v>47</v>
      </c>
      <c r="AR40" s="15" t="s">
        <v>59</v>
      </c>
      <c r="AS40" s="9" t="s">
        <v>47</v>
      </c>
      <c r="AT40" s="15" t="s">
        <v>59</v>
      </c>
      <c r="AU40" s="9" t="s">
        <v>47</v>
      </c>
      <c r="AV40" s="15" t="s">
        <v>59</v>
      </c>
      <c r="AW40" s="9" t="s">
        <v>47</v>
      </c>
      <c r="AX40" s="15" t="s">
        <v>59</v>
      </c>
      <c r="AY40" s="9" t="s">
        <v>47</v>
      </c>
      <c r="AZ40" s="15" t="s">
        <v>59</v>
      </c>
      <c r="BA40" s="9" t="s">
        <v>47</v>
      </c>
      <c r="BB40" s="15" t="s">
        <v>59</v>
      </c>
      <c r="BC40" s="9" t="s">
        <v>47</v>
      </c>
      <c r="BD40" s="15" t="s">
        <v>59</v>
      </c>
      <c r="BE40" s="9" t="s">
        <v>47</v>
      </c>
      <c r="BF40" s="15" t="s">
        <v>59</v>
      </c>
      <c r="BH40" s="15" t="s">
        <v>59</v>
      </c>
      <c r="BJ40" s="15" t="s">
        <v>59</v>
      </c>
      <c r="BL40" s="15" t="s">
        <v>59</v>
      </c>
      <c r="BN40" s="15" t="s">
        <v>59</v>
      </c>
      <c r="BO40" t="s">
        <v>47</v>
      </c>
      <c r="BP40" s="15" t="s">
        <v>59</v>
      </c>
      <c r="BQ40">
        <v>5.1111111111111114E-2</v>
      </c>
      <c r="BR40" s="15" t="s">
        <v>59</v>
      </c>
      <c r="BS40" t="s">
        <v>47</v>
      </c>
      <c r="BT40" s="15" t="s">
        <v>59</v>
      </c>
      <c r="BU40">
        <v>1.4444444444444446E-2</v>
      </c>
      <c r="BV40" s="15" t="s">
        <v>59</v>
      </c>
      <c r="BW40" t="s">
        <v>47</v>
      </c>
      <c r="BX40" s="15" t="s">
        <v>59</v>
      </c>
      <c r="BY40" t="s">
        <v>47</v>
      </c>
      <c r="BZ40" s="15" t="s">
        <v>59</v>
      </c>
      <c r="CA40" t="s">
        <v>47</v>
      </c>
      <c r="CB40" s="15" t="s">
        <v>59</v>
      </c>
      <c r="CC40">
        <v>7.4444444444444452E-2</v>
      </c>
      <c r="CD40" s="15" t="s">
        <v>59</v>
      </c>
      <c r="CF40" s="15" t="s">
        <v>59</v>
      </c>
      <c r="CG40">
        <v>1.5555555555555557E-2</v>
      </c>
      <c r="CH40" s="15" t="s">
        <v>59</v>
      </c>
      <c r="CI40">
        <v>2.5555555555555557E-2</v>
      </c>
      <c r="CJ40" s="15" t="s">
        <v>59</v>
      </c>
      <c r="CL40" s="15" t="s">
        <v>59</v>
      </c>
      <c r="CM40" t="s">
        <v>47</v>
      </c>
      <c r="CN40" s="15" t="s">
        <v>59</v>
      </c>
      <c r="CP40" s="15" t="s">
        <v>59</v>
      </c>
      <c r="CR40" s="15" t="s">
        <v>59</v>
      </c>
      <c r="CT40" s="15" t="s">
        <v>59</v>
      </c>
      <c r="CV40" s="15" t="s">
        <v>59</v>
      </c>
      <c r="CX40" s="15" t="s">
        <v>59</v>
      </c>
      <c r="CZ40" s="15" t="s">
        <v>59</v>
      </c>
      <c r="DA40" t="s">
        <v>47</v>
      </c>
      <c r="DB40" s="15" t="s">
        <v>59</v>
      </c>
      <c r="DD40" s="15" t="s">
        <v>59</v>
      </c>
      <c r="DF40" s="15" t="s">
        <v>59</v>
      </c>
      <c r="DH40" s="15" t="s">
        <v>59</v>
      </c>
      <c r="DI40" t="s">
        <v>47</v>
      </c>
      <c r="DJ40" s="15" t="s">
        <v>59</v>
      </c>
      <c r="DK40" t="s">
        <v>47</v>
      </c>
      <c r="DL40" s="15" t="s">
        <v>59</v>
      </c>
      <c r="DM40" t="s">
        <v>47</v>
      </c>
      <c r="DN40" s="15" t="s">
        <v>59</v>
      </c>
      <c r="DP40" s="15" t="s">
        <v>59</v>
      </c>
      <c r="DQ40" t="s">
        <v>47</v>
      </c>
      <c r="DR40" s="15" t="s">
        <v>59</v>
      </c>
      <c r="DT40" s="15" t="s">
        <v>59</v>
      </c>
      <c r="DV40" s="15" t="s">
        <v>59</v>
      </c>
      <c r="DW40" t="s">
        <v>47</v>
      </c>
      <c r="DX40" s="15" t="s">
        <v>59</v>
      </c>
      <c r="DY40" t="s">
        <v>47</v>
      </c>
      <c r="DZ40" s="15" t="s">
        <v>59</v>
      </c>
      <c r="EB40" s="15" t="s">
        <v>59</v>
      </c>
      <c r="ED40" s="15" t="s">
        <v>59</v>
      </c>
      <c r="EF40" s="15" t="s">
        <v>59</v>
      </c>
      <c r="EH40" s="15" t="s">
        <v>59</v>
      </c>
      <c r="EJ40" s="15" t="s">
        <v>59</v>
      </c>
      <c r="EL40" s="15" t="s">
        <v>59</v>
      </c>
      <c r="EN40" s="15" t="s">
        <v>59</v>
      </c>
      <c r="EP40" s="15" t="s">
        <v>59</v>
      </c>
      <c r="ER40" s="15" t="s">
        <v>59</v>
      </c>
      <c r="ET40" s="15" t="s">
        <v>59</v>
      </c>
      <c r="EV40" s="15" t="s">
        <v>59</v>
      </c>
      <c r="EX40" s="15" t="s">
        <v>59</v>
      </c>
      <c r="EY40" t="s">
        <v>47</v>
      </c>
      <c r="EZ40" s="15" t="s">
        <v>59</v>
      </c>
      <c r="FB40" s="15" t="s">
        <v>59</v>
      </c>
      <c r="FC40" t="s">
        <v>47</v>
      </c>
      <c r="FD40" s="15" t="s">
        <v>59</v>
      </c>
      <c r="FF40" s="15" t="s">
        <v>59</v>
      </c>
      <c r="FG40" t="s">
        <v>47</v>
      </c>
      <c r="FH40" s="15" t="s">
        <v>59</v>
      </c>
      <c r="FJ40" s="15" t="s">
        <v>59</v>
      </c>
      <c r="FL40" s="15" t="s">
        <v>59</v>
      </c>
      <c r="FM40" t="s">
        <v>47</v>
      </c>
      <c r="FN40" s="15" t="s">
        <v>59</v>
      </c>
      <c r="FO40" t="s">
        <v>47</v>
      </c>
      <c r="FP40" s="15" t="s">
        <v>59</v>
      </c>
      <c r="FQ40" t="s">
        <v>47</v>
      </c>
      <c r="FR40" s="15" t="s">
        <v>59</v>
      </c>
      <c r="FT40" s="15" t="s">
        <v>59</v>
      </c>
    </row>
    <row r="41" spans="1:179" ht="15.95" customHeight="1">
      <c r="A41" s="39" t="s">
        <v>210</v>
      </c>
      <c r="B41" s="39">
        <v>4</v>
      </c>
      <c r="C41" s="39"/>
      <c r="D41" s="39">
        <v>9404</v>
      </c>
      <c r="E41" t="s">
        <v>70</v>
      </c>
      <c r="F41" t="s">
        <v>1554</v>
      </c>
      <c r="G41" s="8">
        <v>1.8666666666666667</v>
      </c>
      <c r="H41" s="13" t="s">
        <v>59</v>
      </c>
      <c r="I41" s="8">
        <v>1.8666666666666667</v>
      </c>
      <c r="J41" s="13" t="s">
        <v>59</v>
      </c>
      <c r="K41" s="3">
        <v>0.37</v>
      </c>
      <c r="L41" s="12" t="s">
        <v>59</v>
      </c>
      <c r="M41" s="3" t="s">
        <v>47</v>
      </c>
      <c r="N41" s="12" t="s">
        <v>59</v>
      </c>
      <c r="O41" s="3" t="s">
        <v>47</v>
      </c>
      <c r="P41" s="12" t="s">
        <v>59</v>
      </c>
      <c r="Q41" s="8">
        <v>0.21888888888888888</v>
      </c>
      <c r="R41" s="13" t="s">
        <v>59</v>
      </c>
      <c r="S41" s="8">
        <v>0.12111111111111111</v>
      </c>
      <c r="T41" s="13" t="s">
        <v>59</v>
      </c>
      <c r="U41" s="8">
        <v>0.46888888888888886</v>
      </c>
      <c r="V41" s="13" t="s">
        <v>59</v>
      </c>
      <c r="W41" s="8">
        <v>0.5822222222222222</v>
      </c>
      <c r="X41" s="13" t="s">
        <v>59</v>
      </c>
      <c r="Y41" s="8">
        <v>2.6666666666666665E-2</v>
      </c>
      <c r="Z41" s="13" t="s">
        <v>59</v>
      </c>
      <c r="AA41" s="8">
        <v>2.4444444444444446E-2</v>
      </c>
      <c r="AB41" s="13" t="s">
        <v>59</v>
      </c>
      <c r="AC41" s="9" t="s">
        <v>47</v>
      </c>
      <c r="AD41" s="11" t="s">
        <v>59</v>
      </c>
      <c r="AE41" t="s">
        <v>47</v>
      </c>
      <c r="AF41" s="15" t="s">
        <v>59</v>
      </c>
      <c r="AG41" s="8">
        <v>0.12111111111111111</v>
      </c>
      <c r="AH41" s="12" t="s">
        <v>59</v>
      </c>
      <c r="AI41" s="8" t="s">
        <v>47</v>
      </c>
      <c r="AJ41" s="13" t="s">
        <v>59</v>
      </c>
      <c r="AK41" s="8" t="s">
        <v>47</v>
      </c>
      <c r="AL41" s="16" t="s">
        <v>59</v>
      </c>
      <c r="AM41" s="8" t="s">
        <v>47</v>
      </c>
      <c r="AN41" s="13" t="s">
        <v>59</v>
      </c>
      <c r="AO41" t="s">
        <v>47</v>
      </c>
      <c r="AP41" s="15" t="s">
        <v>59</v>
      </c>
      <c r="AQ41" s="9" t="s">
        <v>47</v>
      </c>
      <c r="AR41" s="15" t="s">
        <v>59</v>
      </c>
      <c r="AS41" s="9" t="s">
        <v>47</v>
      </c>
      <c r="AT41" s="15" t="s">
        <v>59</v>
      </c>
      <c r="AU41" s="9" t="s">
        <v>47</v>
      </c>
      <c r="AV41" s="15" t="s">
        <v>59</v>
      </c>
      <c r="AW41" s="9" t="s">
        <v>47</v>
      </c>
      <c r="AX41" s="15" t="s">
        <v>59</v>
      </c>
      <c r="AY41" s="9" t="s">
        <v>47</v>
      </c>
      <c r="AZ41" s="15" t="s">
        <v>59</v>
      </c>
      <c r="BA41" s="9" t="s">
        <v>47</v>
      </c>
      <c r="BB41" s="15" t="s">
        <v>59</v>
      </c>
      <c r="BC41" s="9" t="s">
        <v>47</v>
      </c>
      <c r="BD41" s="15" t="s">
        <v>59</v>
      </c>
      <c r="BE41" s="9" t="s">
        <v>47</v>
      </c>
      <c r="BF41" s="15" t="s">
        <v>59</v>
      </c>
      <c r="BH41" s="15" t="s">
        <v>59</v>
      </c>
      <c r="BJ41" s="15" t="s">
        <v>59</v>
      </c>
      <c r="BL41" s="15" t="s">
        <v>59</v>
      </c>
      <c r="BN41" s="15" t="s">
        <v>59</v>
      </c>
      <c r="BO41" t="s">
        <v>47</v>
      </c>
      <c r="BP41" s="15" t="s">
        <v>59</v>
      </c>
      <c r="BQ41">
        <v>6.6666666666666666E-2</v>
      </c>
      <c r="BR41" s="15" t="s">
        <v>59</v>
      </c>
      <c r="BS41" t="s">
        <v>47</v>
      </c>
      <c r="BT41" s="15" t="s">
        <v>59</v>
      </c>
      <c r="BU41">
        <v>1.5555555555555557E-2</v>
      </c>
      <c r="BV41" s="15" t="s">
        <v>59</v>
      </c>
      <c r="BW41" t="s">
        <v>47</v>
      </c>
      <c r="BX41" s="15" t="s">
        <v>59</v>
      </c>
      <c r="BY41" t="s">
        <v>47</v>
      </c>
      <c r="BZ41" s="15" t="s">
        <v>59</v>
      </c>
      <c r="CA41" t="s">
        <v>47</v>
      </c>
      <c r="CB41" s="15" t="s">
        <v>59</v>
      </c>
      <c r="CC41">
        <v>9.0000000000000011E-2</v>
      </c>
      <c r="CD41" s="15" t="s">
        <v>59</v>
      </c>
      <c r="CF41" s="15" t="s">
        <v>59</v>
      </c>
      <c r="CG41">
        <v>0.02</v>
      </c>
      <c r="CH41" s="15" t="s">
        <v>59</v>
      </c>
      <c r="CI41">
        <v>2.8888888888888891E-2</v>
      </c>
      <c r="CJ41" s="15" t="s">
        <v>59</v>
      </c>
      <c r="CL41" s="15" t="s">
        <v>59</v>
      </c>
      <c r="CM41" t="s">
        <v>47</v>
      </c>
      <c r="CN41" s="15" t="s">
        <v>59</v>
      </c>
      <c r="CP41" s="15" t="s">
        <v>59</v>
      </c>
      <c r="CR41" s="15" t="s">
        <v>59</v>
      </c>
      <c r="CT41" s="15" t="s">
        <v>59</v>
      </c>
      <c r="CV41" s="15" t="s">
        <v>59</v>
      </c>
      <c r="CX41" s="15" t="s">
        <v>59</v>
      </c>
      <c r="CZ41" s="15" t="s">
        <v>59</v>
      </c>
      <c r="DA41" t="s">
        <v>47</v>
      </c>
      <c r="DB41" s="15" t="s">
        <v>59</v>
      </c>
      <c r="DD41" s="15" t="s">
        <v>59</v>
      </c>
      <c r="DF41" s="15" t="s">
        <v>59</v>
      </c>
      <c r="DH41" s="15" t="s">
        <v>59</v>
      </c>
      <c r="DI41" t="s">
        <v>47</v>
      </c>
      <c r="DJ41" s="15" t="s">
        <v>59</v>
      </c>
      <c r="DK41" t="s">
        <v>47</v>
      </c>
      <c r="DL41" s="15" t="s">
        <v>59</v>
      </c>
      <c r="DM41" t="s">
        <v>47</v>
      </c>
      <c r="DN41" s="15" t="s">
        <v>59</v>
      </c>
      <c r="DP41" s="15" t="s">
        <v>59</v>
      </c>
      <c r="DQ41" t="s">
        <v>47</v>
      </c>
      <c r="DR41" s="15" t="s">
        <v>59</v>
      </c>
      <c r="DT41" s="15" t="s">
        <v>59</v>
      </c>
      <c r="DV41" s="15" t="s">
        <v>59</v>
      </c>
      <c r="DW41" t="s">
        <v>47</v>
      </c>
      <c r="DX41" s="15" t="s">
        <v>59</v>
      </c>
      <c r="DY41" t="s">
        <v>47</v>
      </c>
      <c r="DZ41" s="15" t="s">
        <v>59</v>
      </c>
      <c r="EB41" s="15" t="s">
        <v>59</v>
      </c>
      <c r="ED41" s="15" t="s">
        <v>59</v>
      </c>
      <c r="EF41" s="15" t="s">
        <v>59</v>
      </c>
      <c r="EH41" s="15" t="s">
        <v>59</v>
      </c>
      <c r="EJ41" s="15" t="s">
        <v>59</v>
      </c>
      <c r="EL41" s="15" t="s">
        <v>59</v>
      </c>
      <c r="EN41" s="15" t="s">
        <v>59</v>
      </c>
      <c r="EP41" s="15" t="s">
        <v>59</v>
      </c>
      <c r="ER41" s="15" t="s">
        <v>59</v>
      </c>
      <c r="ET41" s="15" t="s">
        <v>59</v>
      </c>
      <c r="EV41" s="15" t="s">
        <v>59</v>
      </c>
      <c r="EX41" s="15" t="s">
        <v>59</v>
      </c>
      <c r="EY41" t="s">
        <v>47</v>
      </c>
      <c r="EZ41" s="15" t="s">
        <v>59</v>
      </c>
      <c r="FB41" s="15" t="s">
        <v>59</v>
      </c>
      <c r="FC41" t="s">
        <v>47</v>
      </c>
      <c r="FD41" s="15" t="s">
        <v>59</v>
      </c>
      <c r="FF41" s="15" t="s">
        <v>59</v>
      </c>
      <c r="FG41" t="s">
        <v>47</v>
      </c>
      <c r="FH41" s="15" t="s">
        <v>59</v>
      </c>
      <c r="FJ41" s="15" t="s">
        <v>59</v>
      </c>
      <c r="FL41" s="15" t="s">
        <v>59</v>
      </c>
      <c r="FM41" t="s">
        <v>47</v>
      </c>
      <c r="FN41" s="15" t="s">
        <v>59</v>
      </c>
      <c r="FO41" t="s">
        <v>47</v>
      </c>
      <c r="FP41" s="15" t="s">
        <v>59</v>
      </c>
      <c r="FQ41" t="s">
        <v>47</v>
      </c>
      <c r="FR41" s="15" t="s">
        <v>59</v>
      </c>
      <c r="FT41" s="15" t="s">
        <v>59</v>
      </c>
    </row>
    <row r="42" spans="1:179" ht="15.95" customHeight="1">
      <c r="A42" s="39" t="s">
        <v>211</v>
      </c>
      <c r="B42" s="39">
        <v>4</v>
      </c>
      <c r="C42" s="39"/>
      <c r="D42" s="39">
        <v>9402</v>
      </c>
      <c r="E42" t="s">
        <v>70</v>
      </c>
      <c r="F42" t="s">
        <v>1554</v>
      </c>
      <c r="G42" s="8">
        <v>2.4000000000000004</v>
      </c>
      <c r="H42" s="13" t="s">
        <v>59</v>
      </c>
      <c r="I42" s="8">
        <v>2.4000000000000004</v>
      </c>
      <c r="J42" s="13" t="s">
        <v>59</v>
      </c>
      <c r="K42" s="3">
        <v>0.21666666666666667</v>
      </c>
      <c r="L42" s="12" t="s">
        <v>59</v>
      </c>
      <c r="M42" s="3" t="s">
        <v>47</v>
      </c>
      <c r="N42" s="12" t="s">
        <v>59</v>
      </c>
      <c r="O42" s="3" t="s">
        <v>47</v>
      </c>
      <c r="P42" s="12" t="s">
        <v>59</v>
      </c>
      <c r="Q42" s="8">
        <v>9.555555555555556E-2</v>
      </c>
      <c r="R42" s="13" t="s">
        <v>59</v>
      </c>
      <c r="S42" s="8">
        <v>9.0000000000000011E-2</v>
      </c>
      <c r="T42" s="13" t="s">
        <v>59</v>
      </c>
      <c r="U42" s="8">
        <v>0.68555555555555558</v>
      </c>
      <c r="V42" s="13" t="s">
        <v>59</v>
      </c>
      <c r="W42" s="8">
        <v>0.91666666666666663</v>
      </c>
      <c r="X42" s="13" t="s">
        <v>59</v>
      </c>
      <c r="Y42" s="8">
        <v>1.2222222222222223E-2</v>
      </c>
      <c r="Z42" s="13" t="s">
        <v>59</v>
      </c>
      <c r="AA42" s="8">
        <v>2.2222222222222223E-2</v>
      </c>
      <c r="AB42" s="13" t="s">
        <v>59</v>
      </c>
      <c r="AC42" s="9" t="s">
        <v>47</v>
      </c>
      <c r="AD42" s="11" t="s">
        <v>59</v>
      </c>
      <c r="AE42" t="s">
        <v>47</v>
      </c>
      <c r="AF42" s="15" t="s">
        <v>59</v>
      </c>
      <c r="AG42" s="8">
        <v>9.0000000000000011E-2</v>
      </c>
      <c r="AH42" s="12" t="s">
        <v>59</v>
      </c>
      <c r="AI42" s="8" t="s">
        <v>47</v>
      </c>
      <c r="AJ42" s="13" t="s">
        <v>59</v>
      </c>
      <c r="AK42" s="8" t="s">
        <v>47</v>
      </c>
      <c r="AL42" s="16" t="s">
        <v>59</v>
      </c>
      <c r="AM42" s="8" t="s">
        <v>47</v>
      </c>
      <c r="AN42" s="13" t="s">
        <v>59</v>
      </c>
      <c r="AO42" t="s">
        <v>47</v>
      </c>
      <c r="AP42" s="15" t="s">
        <v>59</v>
      </c>
      <c r="AQ42" s="9" t="s">
        <v>47</v>
      </c>
      <c r="AR42" s="15" t="s">
        <v>59</v>
      </c>
      <c r="AS42" s="9" t="s">
        <v>47</v>
      </c>
      <c r="AT42" s="15" t="s">
        <v>59</v>
      </c>
      <c r="AU42" s="9" t="s">
        <v>47</v>
      </c>
      <c r="AV42" s="15" t="s">
        <v>59</v>
      </c>
      <c r="AW42" s="9" t="s">
        <v>47</v>
      </c>
      <c r="AX42" s="15" t="s">
        <v>59</v>
      </c>
      <c r="AY42" s="9" t="s">
        <v>47</v>
      </c>
      <c r="AZ42" s="15" t="s">
        <v>59</v>
      </c>
      <c r="BA42" s="9" t="s">
        <v>47</v>
      </c>
      <c r="BB42" s="15" t="s">
        <v>59</v>
      </c>
      <c r="BC42" s="9" t="s">
        <v>47</v>
      </c>
      <c r="BD42" s="15" t="s">
        <v>59</v>
      </c>
      <c r="BE42" s="9" t="s">
        <v>47</v>
      </c>
      <c r="BF42" s="15" t="s">
        <v>59</v>
      </c>
      <c r="BH42" s="15" t="s">
        <v>59</v>
      </c>
      <c r="BJ42" s="15" t="s">
        <v>59</v>
      </c>
      <c r="BL42" s="15" t="s">
        <v>59</v>
      </c>
      <c r="BN42" s="15" t="s">
        <v>59</v>
      </c>
      <c r="BO42" t="s">
        <v>47</v>
      </c>
      <c r="BP42" s="15" t="s">
        <v>59</v>
      </c>
      <c r="BQ42">
        <v>3.6666666666666667E-2</v>
      </c>
      <c r="BR42" s="15" t="s">
        <v>59</v>
      </c>
      <c r="BS42" t="s">
        <v>47</v>
      </c>
      <c r="BT42" s="15" t="s">
        <v>59</v>
      </c>
      <c r="BU42">
        <v>1.2222222222222223E-2</v>
      </c>
      <c r="BV42" s="15" t="s">
        <v>59</v>
      </c>
      <c r="BW42" t="s">
        <v>47</v>
      </c>
      <c r="BX42" s="15" t="s">
        <v>59</v>
      </c>
      <c r="BY42" t="s">
        <v>47</v>
      </c>
      <c r="BZ42" s="15" t="s">
        <v>59</v>
      </c>
      <c r="CA42" t="s">
        <v>47</v>
      </c>
      <c r="CB42" s="15" t="s">
        <v>59</v>
      </c>
      <c r="CC42">
        <v>5.8888888888888893E-2</v>
      </c>
      <c r="CD42" s="15" t="s">
        <v>59</v>
      </c>
      <c r="CF42" s="15" t="s">
        <v>59</v>
      </c>
      <c r="CG42">
        <v>1.2222222222222223E-2</v>
      </c>
      <c r="CH42" s="15" t="s">
        <v>59</v>
      </c>
      <c r="CI42">
        <v>2.3333333333333331E-2</v>
      </c>
      <c r="CJ42" s="15" t="s">
        <v>59</v>
      </c>
      <c r="CL42" s="15" t="s">
        <v>59</v>
      </c>
      <c r="CM42" t="s">
        <v>47</v>
      </c>
      <c r="CN42" s="15" t="s">
        <v>59</v>
      </c>
      <c r="CP42" s="15" t="s">
        <v>59</v>
      </c>
      <c r="CR42" s="15" t="s">
        <v>59</v>
      </c>
      <c r="CT42" s="15" t="s">
        <v>59</v>
      </c>
      <c r="CV42" s="15" t="s">
        <v>59</v>
      </c>
      <c r="CX42" s="15" t="s">
        <v>59</v>
      </c>
      <c r="CZ42" s="15" t="s">
        <v>59</v>
      </c>
      <c r="DA42" t="s">
        <v>47</v>
      </c>
      <c r="DB42" s="15" t="s">
        <v>59</v>
      </c>
      <c r="DD42" s="15" t="s">
        <v>59</v>
      </c>
      <c r="DF42" s="15" t="s">
        <v>59</v>
      </c>
      <c r="DH42" s="15" t="s">
        <v>59</v>
      </c>
      <c r="DI42" t="s">
        <v>47</v>
      </c>
      <c r="DJ42" s="15" t="s">
        <v>59</v>
      </c>
      <c r="DK42" t="s">
        <v>47</v>
      </c>
      <c r="DL42" s="15" t="s">
        <v>59</v>
      </c>
      <c r="DM42" t="s">
        <v>47</v>
      </c>
      <c r="DN42" s="15" t="s">
        <v>59</v>
      </c>
      <c r="DP42" s="15" t="s">
        <v>59</v>
      </c>
      <c r="DQ42" t="s">
        <v>47</v>
      </c>
      <c r="DR42" s="15" t="s">
        <v>59</v>
      </c>
      <c r="DT42" s="15" t="s">
        <v>59</v>
      </c>
      <c r="DV42" s="15" t="s">
        <v>59</v>
      </c>
      <c r="DW42" t="s">
        <v>47</v>
      </c>
      <c r="DX42" s="15" t="s">
        <v>59</v>
      </c>
      <c r="DY42" t="s">
        <v>47</v>
      </c>
      <c r="DZ42" s="15" t="s">
        <v>59</v>
      </c>
      <c r="EB42" s="15" t="s">
        <v>59</v>
      </c>
      <c r="ED42" s="15" t="s">
        <v>59</v>
      </c>
      <c r="EF42" s="15" t="s">
        <v>59</v>
      </c>
      <c r="EH42" s="15" t="s">
        <v>59</v>
      </c>
      <c r="EJ42" s="15" t="s">
        <v>59</v>
      </c>
      <c r="EL42" s="15" t="s">
        <v>59</v>
      </c>
      <c r="EN42" s="15" t="s">
        <v>59</v>
      </c>
      <c r="EP42" s="15" t="s">
        <v>59</v>
      </c>
      <c r="ER42" s="15" t="s">
        <v>59</v>
      </c>
      <c r="ET42" s="15" t="s">
        <v>59</v>
      </c>
      <c r="EV42" s="15" t="s">
        <v>59</v>
      </c>
      <c r="EX42" s="15" t="s">
        <v>59</v>
      </c>
      <c r="EY42" t="s">
        <v>47</v>
      </c>
      <c r="EZ42" s="15" t="s">
        <v>59</v>
      </c>
      <c r="FB42" s="15" t="s">
        <v>59</v>
      </c>
      <c r="FC42" t="s">
        <v>47</v>
      </c>
      <c r="FD42" s="15" t="s">
        <v>59</v>
      </c>
      <c r="FF42" s="15" t="s">
        <v>59</v>
      </c>
      <c r="FG42" t="s">
        <v>47</v>
      </c>
      <c r="FH42" s="15" t="s">
        <v>59</v>
      </c>
      <c r="FJ42" s="15" t="s">
        <v>59</v>
      </c>
      <c r="FL42" s="15" t="s">
        <v>59</v>
      </c>
      <c r="FM42" t="s">
        <v>47</v>
      </c>
      <c r="FN42" s="15" t="s">
        <v>59</v>
      </c>
      <c r="FO42" t="s">
        <v>47</v>
      </c>
      <c r="FP42" s="15" t="s">
        <v>59</v>
      </c>
      <c r="FQ42" t="s">
        <v>47</v>
      </c>
      <c r="FR42" s="15" t="s">
        <v>59</v>
      </c>
      <c r="FT42" s="15" t="s">
        <v>59</v>
      </c>
    </row>
    <row r="43" spans="1:179" ht="15.95" customHeight="1">
      <c r="A43" s="39" t="s">
        <v>43</v>
      </c>
      <c r="B43" s="39">
        <v>1</v>
      </c>
      <c r="C43" s="39"/>
      <c r="D43" s="39">
        <v>2502</v>
      </c>
      <c r="E43" t="s">
        <v>73</v>
      </c>
      <c r="G43" s="9">
        <f t="shared" ref="G43:G45" si="2">SUM(O43,Q43,S43,U43,W43,Y43,AA43,AE43,AG43,AI43,AM43,AO43,AQ43,AS43,AU43,AW43,AY43,BA43,BC43,BE43,BG43)</f>
        <v>0</v>
      </c>
      <c r="H43" s="12" t="s">
        <v>59</v>
      </c>
      <c r="I43" s="3" t="s">
        <v>47</v>
      </c>
      <c r="J43" s="12" t="s">
        <v>59</v>
      </c>
      <c r="K43" s="3" t="s">
        <v>47</v>
      </c>
      <c r="L43" s="12" t="s">
        <v>59</v>
      </c>
      <c r="M43" s="3" t="s">
        <v>47</v>
      </c>
      <c r="N43" s="12" t="s">
        <v>59</v>
      </c>
      <c r="O43" s="3" t="s">
        <v>47</v>
      </c>
      <c r="P43" s="12" t="s">
        <v>59</v>
      </c>
      <c r="Q43" s="3" t="s">
        <v>48</v>
      </c>
      <c r="R43" s="12" t="s">
        <v>59</v>
      </c>
      <c r="S43" t="s">
        <v>47</v>
      </c>
      <c r="T43" s="15" t="s">
        <v>59</v>
      </c>
      <c r="U43" s="3" t="s">
        <v>48</v>
      </c>
      <c r="V43" s="12" t="s">
        <v>59</v>
      </c>
      <c r="W43" s="3" t="s">
        <v>48</v>
      </c>
      <c r="X43" s="12" t="s">
        <v>59</v>
      </c>
      <c r="Y43" s="3" t="s">
        <v>48</v>
      </c>
      <c r="Z43" s="12" t="s">
        <v>59</v>
      </c>
      <c r="AA43" s="3" t="s">
        <v>48</v>
      </c>
      <c r="AB43" s="12" t="s">
        <v>59</v>
      </c>
      <c r="AC43" s="9" t="s">
        <v>47</v>
      </c>
      <c r="AD43" s="11" t="s">
        <v>59</v>
      </c>
      <c r="AE43" t="s">
        <v>47</v>
      </c>
      <c r="AF43" s="15" t="s">
        <v>59</v>
      </c>
      <c r="AG43" t="s">
        <v>47</v>
      </c>
      <c r="AH43" s="15" t="s">
        <v>59</v>
      </c>
      <c r="AI43" s="3" t="s">
        <v>47</v>
      </c>
      <c r="AJ43" s="12" t="s">
        <v>59</v>
      </c>
      <c r="AK43" t="s">
        <v>47</v>
      </c>
      <c r="AL43" s="15" t="s">
        <v>59</v>
      </c>
      <c r="AM43" s="3" t="s">
        <v>47</v>
      </c>
      <c r="AN43" s="12" t="s">
        <v>59</v>
      </c>
      <c r="AO43" t="s">
        <v>47</v>
      </c>
      <c r="AP43" s="15" t="s">
        <v>59</v>
      </c>
      <c r="AQ43" s="9" t="s">
        <v>47</v>
      </c>
      <c r="AR43" s="15" t="s">
        <v>59</v>
      </c>
      <c r="AS43" s="9" t="s">
        <v>47</v>
      </c>
      <c r="AT43" s="15" t="s">
        <v>59</v>
      </c>
      <c r="AU43" s="9" t="s">
        <v>47</v>
      </c>
      <c r="AV43" s="15" t="s">
        <v>59</v>
      </c>
      <c r="AW43" s="9" t="s">
        <v>47</v>
      </c>
      <c r="AX43" s="15" t="s">
        <v>59</v>
      </c>
      <c r="AY43" s="9" t="s">
        <v>47</v>
      </c>
      <c r="AZ43" s="15" t="s">
        <v>59</v>
      </c>
      <c r="BA43" s="9" t="s">
        <v>47</v>
      </c>
      <c r="BB43" s="15" t="s">
        <v>59</v>
      </c>
      <c r="BC43" s="9" t="s">
        <v>47</v>
      </c>
      <c r="BD43" s="15" t="s">
        <v>59</v>
      </c>
      <c r="BE43" s="9" t="s">
        <v>47</v>
      </c>
      <c r="BF43" s="15" t="s">
        <v>59</v>
      </c>
      <c r="BH43" s="15" t="s">
        <v>59</v>
      </c>
      <c r="BJ43" s="15" t="s">
        <v>59</v>
      </c>
      <c r="BL43" s="15" t="s">
        <v>59</v>
      </c>
      <c r="BN43" s="15" t="s">
        <v>59</v>
      </c>
      <c r="BO43" t="s">
        <v>47</v>
      </c>
      <c r="BP43" s="15" t="s">
        <v>59</v>
      </c>
      <c r="BQ43" t="s">
        <v>47</v>
      </c>
      <c r="BR43" s="15" t="s">
        <v>59</v>
      </c>
      <c r="BS43" t="s">
        <v>47</v>
      </c>
      <c r="BT43" s="15" t="s">
        <v>59</v>
      </c>
      <c r="BU43" t="s">
        <v>47</v>
      </c>
      <c r="BV43" s="15" t="s">
        <v>59</v>
      </c>
      <c r="BX43" s="15" t="s">
        <v>59</v>
      </c>
      <c r="BY43" t="s">
        <v>47</v>
      </c>
      <c r="BZ43" s="15" t="s">
        <v>59</v>
      </c>
      <c r="CA43" t="s">
        <v>47</v>
      </c>
      <c r="CB43" s="15" t="s">
        <v>59</v>
      </c>
      <c r="CC43" t="s">
        <v>47</v>
      </c>
      <c r="CD43" s="15" t="s">
        <v>59</v>
      </c>
      <c r="CF43" s="15" t="s">
        <v>59</v>
      </c>
      <c r="CH43" s="15" t="s">
        <v>59</v>
      </c>
      <c r="CJ43" s="15" t="s">
        <v>59</v>
      </c>
      <c r="CL43" s="15" t="s">
        <v>59</v>
      </c>
      <c r="CN43" s="15" t="s">
        <v>59</v>
      </c>
      <c r="CP43" s="15" t="s">
        <v>59</v>
      </c>
      <c r="CR43" s="15" t="s">
        <v>59</v>
      </c>
      <c r="CT43" s="15" t="s">
        <v>59</v>
      </c>
      <c r="CV43" s="15" t="s">
        <v>59</v>
      </c>
      <c r="CX43" s="15" t="s">
        <v>59</v>
      </c>
      <c r="CZ43" s="15" t="s">
        <v>59</v>
      </c>
      <c r="DA43" t="s">
        <v>47</v>
      </c>
      <c r="DB43" s="15" t="s">
        <v>59</v>
      </c>
      <c r="DD43" s="15" t="s">
        <v>59</v>
      </c>
      <c r="DF43" s="15" t="s">
        <v>59</v>
      </c>
      <c r="DH43" s="15" t="s">
        <v>59</v>
      </c>
      <c r="DI43" t="s">
        <v>47</v>
      </c>
      <c r="DJ43" s="15" t="s">
        <v>59</v>
      </c>
      <c r="DK43" t="s">
        <v>47</v>
      </c>
      <c r="DL43" s="15" t="s">
        <v>59</v>
      </c>
      <c r="DM43" t="s">
        <v>47</v>
      </c>
      <c r="DN43" s="15" t="s">
        <v>59</v>
      </c>
      <c r="DP43" s="15" t="s">
        <v>59</v>
      </c>
      <c r="DQ43" t="s">
        <v>47</v>
      </c>
      <c r="DR43" s="15" t="s">
        <v>59</v>
      </c>
      <c r="DT43" s="15" t="s">
        <v>59</v>
      </c>
      <c r="DV43" s="15" t="s">
        <v>59</v>
      </c>
      <c r="DW43" t="s">
        <v>47</v>
      </c>
      <c r="DX43" s="15" t="s">
        <v>59</v>
      </c>
      <c r="DY43" t="s">
        <v>47</v>
      </c>
      <c r="DZ43" s="15" t="s">
        <v>59</v>
      </c>
      <c r="EB43" s="15" t="s">
        <v>59</v>
      </c>
      <c r="ED43" s="15" t="s">
        <v>59</v>
      </c>
      <c r="EF43" s="15" t="s">
        <v>59</v>
      </c>
      <c r="EH43" s="15" t="s">
        <v>59</v>
      </c>
      <c r="EJ43" s="15" t="s">
        <v>59</v>
      </c>
      <c r="EL43" s="15" t="s">
        <v>59</v>
      </c>
      <c r="EN43" s="15" t="s">
        <v>59</v>
      </c>
      <c r="EP43" s="15" t="s">
        <v>59</v>
      </c>
      <c r="ER43" s="15" t="s">
        <v>59</v>
      </c>
      <c r="ET43" s="15" t="s">
        <v>59</v>
      </c>
      <c r="EV43" s="15" t="s">
        <v>59</v>
      </c>
      <c r="EX43" s="15" t="s">
        <v>59</v>
      </c>
      <c r="EY43" t="s">
        <v>47</v>
      </c>
      <c r="EZ43" s="15" t="s">
        <v>59</v>
      </c>
      <c r="FB43" s="15" t="s">
        <v>59</v>
      </c>
      <c r="FC43" t="s">
        <v>47</v>
      </c>
      <c r="FD43" s="15" t="s">
        <v>59</v>
      </c>
      <c r="FF43" s="15" t="s">
        <v>59</v>
      </c>
      <c r="FG43" t="s">
        <v>47</v>
      </c>
      <c r="FH43" s="15" t="s">
        <v>59</v>
      </c>
      <c r="FJ43" s="15" t="s">
        <v>59</v>
      </c>
      <c r="FL43" s="15" t="s">
        <v>59</v>
      </c>
      <c r="FM43" t="s">
        <v>47</v>
      </c>
      <c r="FN43" s="15" t="s">
        <v>59</v>
      </c>
      <c r="FO43" t="s">
        <v>47</v>
      </c>
      <c r="FP43" s="15" t="s">
        <v>59</v>
      </c>
      <c r="FQ43" t="s">
        <v>47</v>
      </c>
      <c r="FR43" s="15" t="s">
        <v>59</v>
      </c>
      <c r="FT43" s="15" t="s">
        <v>59</v>
      </c>
    </row>
    <row r="44" spans="1:179" ht="15.95" customHeight="1">
      <c r="A44" s="39" t="s">
        <v>44</v>
      </c>
      <c r="B44" s="39">
        <v>1</v>
      </c>
      <c r="C44" s="39"/>
      <c r="D44" s="39">
        <v>2502</v>
      </c>
      <c r="E44" t="s">
        <v>73</v>
      </c>
      <c r="F44" t="s">
        <v>1580</v>
      </c>
      <c r="G44" s="9">
        <f t="shared" si="2"/>
        <v>2.3241666666666667</v>
      </c>
      <c r="H44" s="12" t="s">
        <v>59</v>
      </c>
      <c r="I44" s="3" t="s">
        <v>47</v>
      </c>
      <c r="J44" s="12" t="s">
        <v>59</v>
      </c>
      <c r="K44" s="3" t="s">
        <v>47</v>
      </c>
      <c r="L44" s="12" t="s">
        <v>59</v>
      </c>
      <c r="M44" s="3" t="s">
        <v>47</v>
      </c>
      <c r="N44" s="12" t="s">
        <v>59</v>
      </c>
      <c r="O44" s="3" t="s">
        <v>47</v>
      </c>
      <c r="P44" s="12" t="s">
        <v>59</v>
      </c>
      <c r="Q44" s="3">
        <v>0.60833333333333328</v>
      </c>
      <c r="R44" s="12">
        <v>3.8333333333333337E-2</v>
      </c>
      <c r="S44" t="s">
        <v>47</v>
      </c>
      <c r="T44" s="15" t="s">
        <v>59</v>
      </c>
      <c r="U44" s="3">
        <v>0.55666666666666664</v>
      </c>
      <c r="V44" s="12">
        <v>7.4999999999999997E-3</v>
      </c>
      <c r="W44" s="3">
        <v>0.15416666666666667</v>
      </c>
      <c r="X44" s="12">
        <v>7.4999999999999997E-3</v>
      </c>
      <c r="Y44" s="3">
        <v>0.38500000000000001</v>
      </c>
      <c r="Z44" s="12">
        <v>1.5833333333333335E-2</v>
      </c>
      <c r="AA44" s="3">
        <v>0.62</v>
      </c>
      <c r="AB44" s="12">
        <v>3.7499999999999999E-2</v>
      </c>
      <c r="AC44" s="9" t="s">
        <v>47</v>
      </c>
      <c r="AD44" s="11" t="s">
        <v>59</v>
      </c>
      <c r="AE44" t="s">
        <v>47</v>
      </c>
      <c r="AF44" s="15" t="s">
        <v>59</v>
      </c>
      <c r="AG44" t="s">
        <v>47</v>
      </c>
      <c r="AH44" s="15" t="s">
        <v>59</v>
      </c>
      <c r="AI44" s="9" t="s">
        <v>47</v>
      </c>
      <c r="AJ44" s="11" t="s">
        <v>59</v>
      </c>
      <c r="AK44" t="s">
        <v>47</v>
      </c>
      <c r="AL44" s="15" t="s">
        <v>59</v>
      </c>
      <c r="AM44" s="9" t="s">
        <v>47</v>
      </c>
      <c r="AN44" s="11" t="s">
        <v>59</v>
      </c>
      <c r="AO44" t="s">
        <v>47</v>
      </c>
      <c r="AP44" s="15" t="s">
        <v>59</v>
      </c>
      <c r="AQ44" s="9" t="s">
        <v>47</v>
      </c>
      <c r="AR44" s="15" t="s">
        <v>59</v>
      </c>
      <c r="AS44" s="9" t="s">
        <v>47</v>
      </c>
      <c r="AT44" s="15" t="s">
        <v>59</v>
      </c>
      <c r="AU44" s="9" t="s">
        <v>47</v>
      </c>
      <c r="AV44" s="15" t="s">
        <v>59</v>
      </c>
      <c r="AW44" s="9" t="s">
        <v>47</v>
      </c>
      <c r="AX44" s="15" t="s">
        <v>59</v>
      </c>
      <c r="AY44" s="9" t="s">
        <v>47</v>
      </c>
      <c r="AZ44" s="15" t="s">
        <v>59</v>
      </c>
      <c r="BA44" s="9" t="s">
        <v>47</v>
      </c>
      <c r="BB44" s="15" t="s">
        <v>59</v>
      </c>
      <c r="BC44" s="9" t="s">
        <v>47</v>
      </c>
      <c r="BD44" s="15" t="s">
        <v>59</v>
      </c>
      <c r="BE44" s="9" t="s">
        <v>47</v>
      </c>
      <c r="BF44" s="15" t="s">
        <v>59</v>
      </c>
      <c r="BH44" s="15" t="s">
        <v>59</v>
      </c>
      <c r="BJ44" s="15" t="s">
        <v>59</v>
      </c>
      <c r="BL44" s="15" t="s">
        <v>59</v>
      </c>
      <c r="BN44" s="15" t="s">
        <v>59</v>
      </c>
      <c r="BO44" t="s">
        <v>47</v>
      </c>
      <c r="BP44" s="15" t="s">
        <v>59</v>
      </c>
      <c r="BQ44" t="s">
        <v>47</v>
      </c>
      <c r="BR44" s="15" t="s">
        <v>59</v>
      </c>
      <c r="BS44" t="s">
        <v>47</v>
      </c>
      <c r="BT44" s="15" t="s">
        <v>59</v>
      </c>
      <c r="BU44" t="s">
        <v>47</v>
      </c>
      <c r="BV44" s="15" t="s">
        <v>59</v>
      </c>
      <c r="BX44" s="15" t="s">
        <v>59</v>
      </c>
      <c r="BY44" t="s">
        <v>47</v>
      </c>
      <c r="BZ44" s="15" t="s">
        <v>59</v>
      </c>
      <c r="CA44" t="s">
        <v>47</v>
      </c>
      <c r="CB44" s="15" t="s">
        <v>59</v>
      </c>
      <c r="CC44" t="s">
        <v>47</v>
      </c>
      <c r="CD44" s="15" t="s">
        <v>59</v>
      </c>
      <c r="CF44" s="15" t="s">
        <v>59</v>
      </c>
      <c r="CH44" s="15" t="s">
        <v>59</v>
      </c>
      <c r="CJ44" s="15" t="s">
        <v>59</v>
      </c>
      <c r="CL44" s="15" t="s">
        <v>59</v>
      </c>
      <c r="CN44" s="15" t="s">
        <v>59</v>
      </c>
      <c r="CP44" s="15" t="s">
        <v>59</v>
      </c>
      <c r="CR44" s="15" t="s">
        <v>59</v>
      </c>
      <c r="CT44" s="15" t="s">
        <v>59</v>
      </c>
      <c r="CV44" s="15" t="s">
        <v>59</v>
      </c>
      <c r="CX44" s="15" t="s">
        <v>59</v>
      </c>
      <c r="CZ44" s="15" t="s">
        <v>59</v>
      </c>
      <c r="DA44" t="s">
        <v>47</v>
      </c>
      <c r="DB44" s="15" t="s">
        <v>59</v>
      </c>
      <c r="DD44" s="15" t="s">
        <v>59</v>
      </c>
      <c r="DF44" s="15" t="s">
        <v>59</v>
      </c>
      <c r="DH44" s="15" t="s">
        <v>59</v>
      </c>
      <c r="DI44" t="s">
        <v>47</v>
      </c>
      <c r="DJ44" s="15" t="s">
        <v>59</v>
      </c>
      <c r="DK44" t="s">
        <v>47</v>
      </c>
      <c r="DL44" s="15" t="s">
        <v>59</v>
      </c>
      <c r="DM44" t="s">
        <v>47</v>
      </c>
      <c r="DN44" s="15" t="s">
        <v>59</v>
      </c>
      <c r="DP44" s="15" t="s">
        <v>59</v>
      </c>
      <c r="DQ44" t="s">
        <v>47</v>
      </c>
      <c r="DR44" s="15" t="s">
        <v>59</v>
      </c>
      <c r="DT44" s="15" t="s">
        <v>59</v>
      </c>
      <c r="DV44" s="15" t="s">
        <v>59</v>
      </c>
      <c r="DW44" t="s">
        <v>47</v>
      </c>
      <c r="DX44" s="15" t="s">
        <v>59</v>
      </c>
      <c r="DY44" t="s">
        <v>47</v>
      </c>
      <c r="DZ44" s="15" t="s">
        <v>59</v>
      </c>
      <c r="EB44" s="15" t="s">
        <v>59</v>
      </c>
      <c r="ED44" s="15" t="s">
        <v>59</v>
      </c>
      <c r="EF44" s="15" t="s">
        <v>59</v>
      </c>
      <c r="EH44" s="15" t="s">
        <v>59</v>
      </c>
      <c r="EJ44" s="15" t="s">
        <v>59</v>
      </c>
      <c r="EL44" s="15" t="s">
        <v>59</v>
      </c>
      <c r="EN44" s="15" t="s">
        <v>59</v>
      </c>
      <c r="EP44" s="15" t="s">
        <v>59</v>
      </c>
      <c r="ER44" s="15" t="s">
        <v>59</v>
      </c>
      <c r="ET44" s="15" t="s">
        <v>59</v>
      </c>
      <c r="EV44" s="15" t="s">
        <v>59</v>
      </c>
      <c r="EX44" s="15" t="s">
        <v>59</v>
      </c>
      <c r="EY44" t="s">
        <v>47</v>
      </c>
      <c r="EZ44" s="15" t="s">
        <v>59</v>
      </c>
      <c r="FB44" s="15" t="s">
        <v>59</v>
      </c>
      <c r="FC44" t="s">
        <v>47</v>
      </c>
      <c r="FD44" s="15" t="s">
        <v>59</v>
      </c>
      <c r="FF44" s="15" t="s">
        <v>59</v>
      </c>
      <c r="FG44" t="s">
        <v>47</v>
      </c>
      <c r="FH44" s="15" t="s">
        <v>59</v>
      </c>
      <c r="FJ44" s="15" t="s">
        <v>59</v>
      </c>
      <c r="FL44" s="15" t="s">
        <v>59</v>
      </c>
      <c r="FM44" t="s">
        <v>47</v>
      </c>
      <c r="FN44" s="15" t="s">
        <v>59</v>
      </c>
      <c r="FO44" t="s">
        <v>47</v>
      </c>
      <c r="FP44" s="15" t="s">
        <v>59</v>
      </c>
      <c r="FQ44" t="s">
        <v>47</v>
      </c>
      <c r="FR44" s="15" t="s">
        <v>59</v>
      </c>
      <c r="FT44" s="15" t="s">
        <v>59</v>
      </c>
    </row>
    <row r="45" spans="1:179" ht="15.95" customHeight="1">
      <c r="A45" s="39" t="s">
        <v>45</v>
      </c>
      <c r="B45" s="39">
        <v>1</v>
      </c>
      <c r="C45" s="39"/>
      <c r="D45" s="39">
        <v>2502</v>
      </c>
      <c r="E45" t="s">
        <v>73</v>
      </c>
      <c r="F45" t="s">
        <v>1580</v>
      </c>
      <c r="G45" s="9">
        <f t="shared" si="2"/>
        <v>5.9416666666666664</v>
      </c>
      <c r="H45" s="12" t="s">
        <v>59</v>
      </c>
      <c r="I45" s="3" t="s">
        <v>47</v>
      </c>
      <c r="J45" s="12" t="s">
        <v>59</v>
      </c>
      <c r="K45" s="3" t="s">
        <v>47</v>
      </c>
      <c r="L45" s="12" t="s">
        <v>59</v>
      </c>
      <c r="M45" s="3" t="s">
        <v>47</v>
      </c>
      <c r="N45" s="12" t="s">
        <v>59</v>
      </c>
      <c r="O45" s="3" t="s">
        <v>47</v>
      </c>
      <c r="P45" s="12" t="s">
        <v>59</v>
      </c>
      <c r="Q45" s="3">
        <v>0.75249999999999995</v>
      </c>
      <c r="R45" s="12">
        <v>2.5833333333333333E-2</v>
      </c>
      <c r="S45" t="s">
        <v>47</v>
      </c>
      <c r="T45" s="15" t="s">
        <v>59</v>
      </c>
      <c r="U45" s="3">
        <v>1.7225000000000001</v>
      </c>
      <c r="V45" s="12">
        <v>7.5833333333333336E-2</v>
      </c>
      <c r="W45" s="3">
        <v>1.5983333333333334</v>
      </c>
      <c r="X45" s="12">
        <v>3.5833333333333335E-2</v>
      </c>
      <c r="Y45" s="3">
        <v>0.61499999999999999</v>
      </c>
      <c r="Z45" s="12">
        <v>1.8333333333333333E-2</v>
      </c>
      <c r="AA45" s="3">
        <v>1.2533333333333332</v>
      </c>
      <c r="AB45" s="12">
        <v>2.3333333333333334E-2</v>
      </c>
      <c r="AC45" s="9" t="s">
        <v>47</v>
      </c>
      <c r="AD45" s="11" t="s">
        <v>59</v>
      </c>
      <c r="AE45" t="s">
        <v>47</v>
      </c>
      <c r="AF45" s="15" t="s">
        <v>59</v>
      </c>
      <c r="AG45" t="s">
        <v>47</v>
      </c>
      <c r="AH45" s="15" t="s">
        <v>59</v>
      </c>
      <c r="AI45" s="9" t="s">
        <v>47</v>
      </c>
      <c r="AJ45" s="11" t="s">
        <v>59</v>
      </c>
      <c r="AK45" t="s">
        <v>47</v>
      </c>
      <c r="AL45" s="15" t="s">
        <v>59</v>
      </c>
      <c r="AM45" s="9" t="s">
        <v>47</v>
      </c>
      <c r="AN45" s="11" t="s">
        <v>59</v>
      </c>
      <c r="AO45" t="s">
        <v>47</v>
      </c>
      <c r="AP45" s="15" t="s">
        <v>59</v>
      </c>
      <c r="AQ45" s="9" t="s">
        <v>47</v>
      </c>
      <c r="AR45" s="15" t="s">
        <v>59</v>
      </c>
      <c r="AS45" s="9" t="s">
        <v>47</v>
      </c>
      <c r="AT45" s="15" t="s">
        <v>59</v>
      </c>
      <c r="AU45" s="9" t="s">
        <v>47</v>
      </c>
      <c r="AV45" s="15" t="s">
        <v>59</v>
      </c>
      <c r="AW45" s="9" t="s">
        <v>47</v>
      </c>
      <c r="AX45" s="15" t="s">
        <v>59</v>
      </c>
      <c r="AY45" s="9" t="s">
        <v>47</v>
      </c>
      <c r="AZ45" s="15" t="s">
        <v>59</v>
      </c>
      <c r="BA45" s="9" t="s">
        <v>47</v>
      </c>
      <c r="BB45" s="15" t="s">
        <v>59</v>
      </c>
      <c r="BC45" s="9" t="s">
        <v>47</v>
      </c>
      <c r="BD45" s="15" t="s">
        <v>59</v>
      </c>
      <c r="BE45" s="9" t="s">
        <v>47</v>
      </c>
      <c r="BF45" s="15" t="s">
        <v>59</v>
      </c>
      <c r="BH45" s="15" t="s">
        <v>59</v>
      </c>
      <c r="BJ45" s="15" t="s">
        <v>59</v>
      </c>
      <c r="BL45" s="15" t="s">
        <v>59</v>
      </c>
      <c r="BN45" s="15" t="s">
        <v>59</v>
      </c>
      <c r="BO45" t="s">
        <v>47</v>
      </c>
      <c r="BP45" s="15" t="s">
        <v>59</v>
      </c>
      <c r="BQ45" t="s">
        <v>47</v>
      </c>
      <c r="BR45" s="15" t="s">
        <v>59</v>
      </c>
      <c r="BS45" t="s">
        <v>47</v>
      </c>
      <c r="BT45" s="15" t="s">
        <v>59</v>
      </c>
      <c r="BU45" t="s">
        <v>47</v>
      </c>
      <c r="BV45" s="15" t="s">
        <v>59</v>
      </c>
      <c r="BX45" s="15" t="s">
        <v>59</v>
      </c>
      <c r="BY45" t="s">
        <v>47</v>
      </c>
      <c r="BZ45" s="15" t="s">
        <v>59</v>
      </c>
      <c r="CA45" t="s">
        <v>47</v>
      </c>
      <c r="CB45" s="15" t="s">
        <v>59</v>
      </c>
      <c r="CC45" t="s">
        <v>47</v>
      </c>
      <c r="CD45" s="15" t="s">
        <v>59</v>
      </c>
      <c r="CF45" s="15" t="s">
        <v>59</v>
      </c>
      <c r="CH45" s="15" t="s">
        <v>59</v>
      </c>
      <c r="CJ45" s="15" t="s">
        <v>59</v>
      </c>
      <c r="CL45" s="15" t="s">
        <v>59</v>
      </c>
      <c r="CN45" s="15" t="s">
        <v>59</v>
      </c>
      <c r="CP45" s="15" t="s">
        <v>59</v>
      </c>
      <c r="CR45" s="15" t="s">
        <v>59</v>
      </c>
      <c r="CT45" s="15" t="s">
        <v>59</v>
      </c>
      <c r="CV45" s="15" t="s">
        <v>59</v>
      </c>
      <c r="CX45" s="15" t="s">
        <v>59</v>
      </c>
      <c r="CZ45" s="15" t="s">
        <v>59</v>
      </c>
      <c r="DA45" t="s">
        <v>47</v>
      </c>
      <c r="DB45" s="15" t="s">
        <v>59</v>
      </c>
      <c r="DD45" s="15" t="s">
        <v>59</v>
      </c>
      <c r="DF45" s="15" t="s">
        <v>59</v>
      </c>
      <c r="DH45" s="15" t="s">
        <v>59</v>
      </c>
      <c r="DI45" t="s">
        <v>47</v>
      </c>
      <c r="DJ45" s="15" t="s">
        <v>59</v>
      </c>
      <c r="DK45" t="s">
        <v>47</v>
      </c>
      <c r="DL45" s="15" t="s">
        <v>59</v>
      </c>
      <c r="DM45" t="s">
        <v>47</v>
      </c>
      <c r="DN45" s="15" t="s">
        <v>59</v>
      </c>
      <c r="DP45" s="15" t="s">
        <v>59</v>
      </c>
      <c r="DQ45" t="s">
        <v>47</v>
      </c>
      <c r="DR45" s="15" t="s">
        <v>59</v>
      </c>
      <c r="DT45" s="15" t="s">
        <v>59</v>
      </c>
      <c r="DV45" s="15" t="s">
        <v>59</v>
      </c>
      <c r="DW45" t="s">
        <v>47</v>
      </c>
      <c r="DX45" s="15" t="s">
        <v>59</v>
      </c>
      <c r="DY45" t="s">
        <v>47</v>
      </c>
      <c r="DZ45" s="15" t="s">
        <v>59</v>
      </c>
      <c r="EB45" s="15" t="s">
        <v>59</v>
      </c>
      <c r="ED45" s="15" t="s">
        <v>59</v>
      </c>
      <c r="EF45" s="15" t="s">
        <v>59</v>
      </c>
      <c r="EH45" s="15" t="s">
        <v>59</v>
      </c>
      <c r="EJ45" s="15" t="s">
        <v>59</v>
      </c>
      <c r="EL45" s="15" t="s">
        <v>59</v>
      </c>
      <c r="EN45" s="15" t="s">
        <v>59</v>
      </c>
      <c r="EP45" s="15" t="s">
        <v>59</v>
      </c>
      <c r="ER45" s="15" t="s">
        <v>59</v>
      </c>
      <c r="ET45" s="15" t="s">
        <v>59</v>
      </c>
      <c r="EV45" s="15" t="s">
        <v>59</v>
      </c>
      <c r="EX45" s="15" t="s">
        <v>59</v>
      </c>
      <c r="EY45" t="s">
        <v>47</v>
      </c>
      <c r="EZ45" s="15" t="s">
        <v>59</v>
      </c>
      <c r="FB45" s="15" t="s">
        <v>59</v>
      </c>
      <c r="FC45" t="s">
        <v>47</v>
      </c>
      <c r="FD45" s="15" t="s">
        <v>59</v>
      </c>
      <c r="FF45" s="15" t="s">
        <v>59</v>
      </c>
      <c r="FG45" t="s">
        <v>47</v>
      </c>
      <c r="FH45" s="15" t="s">
        <v>59</v>
      </c>
      <c r="FJ45" s="15" t="s">
        <v>59</v>
      </c>
      <c r="FL45" s="15" t="s">
        <v>59</v>
      </c>
      <c r="FM45" t="s">
        <v>47</v>
      </c>
      <c r="FN45" s="15" t="s">
        <v>59</v>
      </c>
      <c r="FO45" t="s">
        <v>47</v>
      </c>
      <c r="FP45" s="15" t="s">
        <v>59</v>
      </c>
      <c r="FQ45" t="s">
        <v>47</v>
      </c>
      <c r="FR45" s="15" t="s">
        <v>59</v>
      </c>
      <c r="FT45" s="15" t="s">
        <v>59</v>
      </c>
    </row>
    <row r="46" spans="1:179" ht="15.95" customHeight="1">
      <c r="A46" s="39" t="s">
        <v>214</v>
      </c>
      <c r="B46" s="39">
        <v>1</v>
      </c>
      <c r="C46" s="39"/>
      <c r="D46" s="39">
        <v>2502</v>
      </c>
      <c r="E46" t="s">
        <v>72</v>
      </c>
      <c r="F46" t="s">
        <v>1581</v>
      </c>
      <c r="G46" s="3">
        <v>1.2250000000000001</v>
      </c>
      <c r="H46" s="12">
        <v>0.19500000000000001</v>
      </c>
      <c r="I46" s="3">
        <v>1.2250000000000001</v>
      </c>
      <c r="J46" s="12">
        <v>0.19500000000000001</v>
      </c>
      <c r="K46" s="3" t="s">
        <v>47</v>
      </c>
      <c r="L46" s="12" t="s">
        <v>59</v>
      </c>
      <c r="M46" s="3" t="s">
        <v>47</v>
      </c>
      <c r="N46" s="12" t="s">
        <v>59</v>
      </c>
      <c r="O46" s="3" t="s">
        <v>47</v>
      </c>
      <c r="P46" s="12" t="s">
        <v>59</v>
      </c>
      <c r="Q46" s="3">
        <v>0.22999999999999998</v>
      </c>
      <c r="R46" s="12">
        <v>7.8E-2</v>
      </c>
      <c r="S46" t="s">
        <v>47</v>
      </c>
      <c r="T46" s="15" t="s">
        <v>59</v>
      </c>
      <c r="U46" s="3">
        <v>0.36499999999999999</v>
      </c>
      <c r="V46" s="12">
        <v>8.8499999999999995E-2</v>
      </c>
      <c r="W46" s="3">
        <v>0.26</v>
      </c>
      <c r="X46" s="12">
        <v>1.0499999999999999E-2</v>
      </c>
      <c r="Y46" s="3">
        <v>3.4999999999999996E-2</v>
      </c>
      <c r="Z46" s="12">
        <v>4.2499999999999996E-2</v>
      </c>
      <c r="AA46" s="3">
        <v>0.22999999999999998</v>
      </c>
      <c r="AB46" s="12">
        <v>2.8499999999999998E-2</v>
      </c>
      <c r="AC46" s="3" t="s">
        <v>47</v>
      </c>
      <c r="AD46" s="12" t="s">
        <v>59</v>
      </c>
      <c r="AE46" t="s">
        <v>47</v>
      </c>
      <c r="AF46" s="15" t="s">
        <v>59</v>
      </c>
      <c r="AG46">
        <v>0.10500000000000001</v>
      </c>
      <c r="AH46" s="15">
        <v>9.4999999999999998E-3</v>
      </c>
      <c r="AI46" s="3" t="s">
        <v>47</v>
      </c>
      <c r="AJ46" s="12" t="s">
        <v>59</v>
      </c>
      <c r="AK46" t="s">
        <v>47</v>
      </c>
      <c r="AL46" s="15" t="s">
        <v>59</v>
      </c>
      <c r="AM46" s="3" t="s">
        <v>47</v>
      </c>
      <c r="AN46" s="12" t="s">
        <v>59</v>
      </c>
      <c r="AO46" t="s">
        <v>47</v>
      </c>
      <c r="AP46" s="15" t="s">
        <v>59</v>
      </c>
      <c r="AQ46" s="9" t="s">
        <v>47</v>
      </c>
      <c r="AR46" s="15" t="s">
        <v>59</v>
      </c>
      <c r="AS46" s="9" t="s">
        <v>47</v>
      </c>
      <c r="AT46" s="15" t="s">
        <v>59</v>
      </c>
      <c r="AU46" s="9" t="s">
        <v>47</v>
      </c>
      <c r="AV46" s="15" t="s">
        <v>59</v>
      </c>
      <c r="AW46" s="9" t="s">
        <v>47</v>
      </c>
      <c r="AX46" s="15" t="s">
        <v>59</v>
      </c>
      <c r="AY46" s="9" t="s">
        <v>47</v>
      </c>
      <c r="AZ46" s="15" t="s">
        <v>59</v>
      </c>
      <c r="BA46" s="9" t="s">
        <v>47</v>
      </c>
      <c r="BB46" s="15" t="s">
        <v>59</v>
      </c>
      <c r="BC46" s="9" t="s">
        <v>47</v>
      </c>
      <c r="BD46" s="15" t="s">
        <v>59</v>
      </c>
      <c r="BE46" s="9" t="s">
        <v>47</v>
      </c>
      <c r="BF46" s="15" t="s">
        <v>59</v>
      </c>
      <c r="BH46" s="15" t="s">
        <v>59</v>
      </c>
      <c r="BJ46" s="15" t="s">
        <v>59</v>
      </c>
      <c r="BL46" s="15" t="s">
        <v>59</v>
      </c>
      <c r="BN46" s="15" t="s">
        <v>59</v>
      </c>
      <c r="BO46" t="s">
        <v>47</v>
      </c>
      <c r="BP46" s="15" t="s">
        <v>59</v>
      </c>
      <c r="BQ46" t="s">
        <v>47</v>
      </c>
      <c r="BR46" s="15" t="s">
        <v>59</v>
      </c>
      <c r="BS46" t="s">
        <v>47</v>
      </c>
      <c r="BT46" s="15" t="s">
        <v>59</v>
      </c>
      <c r="BU46" t="s">
        <v>47</v>
      </c>
      <c r="BV46" s="15" t="s">
        <v>59</v>
      </c>
      <c r="BX46" s="15" t="s">
        <v>59</v>
      </c>
      <c r="BY46" t="s">
        <v>47</v>
      </c>
      <c r="BZ46" s="15" t="s">
        <v>59</v>
      </c>
      <c r="CA46" t="s">
        <v>47</v>
      </c>
      <c r="CB46" s="15" t="s">
        <v>59</v>
      </c>
      <c r="CC46" t="s">
        <v>47</v>
      </c>
      <c r="CD46" s="15" t="s">
        <v>59</v>
      </c>
      <c r="CF46" s="15" t="s">
        <v>59</v>
      </c>
      <c r="CH46" s="15" t="s">
        <v>59</v>
      </c>
      <c r="CJ46" s="15" t="s">
        <v>59</v>
      </c>
      <c r="CL46" s="15" t="s">
        <v>59</v>
      </c>
      <c r="CN46" s="15" t="s">
        <v>59</v>
      </c>
      <c r="CP46" s="15" t="s">
        <v>59</v>
      </c>
      <c r="CR46" s="15" t="s">
        <v>59</v>
      </c>
      <c r="CT46" s="15" t="s">
        <v>59</v>
      </c>
      <c r="CV46" s="15" t="s">
        <v>59</v>
      </c>
      <c r="CX46" s="15" t="s">
        <v>59</v>
      </c>
      <c r="CZ46" s="15" t="s">
        <v>59</v>
      </c>
      <c r="DA46" t="s">
        <v>47</v>
      </c>
      <c r="DB46" s="15" t="s">
        <v>59</v>
      </c>
      <c r="DD46" s="15" t="s">
        <v>59</v>
      </c>
      <c r="DF46" s="15" t="s">
        <v>59</v>
      </c>
      <c r="DH46" s="15" t="s">
        <v>59</v>
      </c>
      <c r="DI46" t="s">
        <v>47</v>
      </c>
      <c r="DJ46" s="15" t="s">
        <v>59</v>
      </c>
      <c r="DK46" t="s">
        <v>47</v>
      </c>
      <c r="DL46" s="15" t="s">
        <v>59</v>
      </c>
      <c r="DM46" t="s">
        <v>47</v>
      </c>
      <c r="DN46" s="15" t="s">
        <v>59</v>
      </c>
      <c r="DP46" s="15" t="s">
        <v>59</v>
      </c>
      <c r="DQ46" t="s">
        <v>47</v>
      </c>
      <c r="DR46" s="15" t="s">
        <v>59</v>
      </c>
      <c r="DT46" s="15" t="s">
        <v>59</v>
      </c>
      <c r="DV46" s="15" t="s">
        <v>59</v>
      </c>
      <c r="DW46" t="s">
        <v>47</v>
      </c>
      <c r="DX46" s="15" t="s">
        <v>59</v>
      </c>
      <c r="DY46" t="s">
        <v>47</v>
      </c>
      <c r="DZ46" s="15" t="s">
        <v>59</v>
      </c>
      <c r="EB46" s="15" t="s">
        <v>59</v>
      </c>
      <c r="ED46" s="15" t="s">
        <v>59</v>
      </c>
      <c r="EF46" s="15" t="s">
        <v>59</v>
      </c>
      <c r="EH46" s="15" t="s">
        <v>59</v>
      </c>
      <c r="EJ46" s="15" t="s">
        <v>59</v>
      </c>
      <c r="EL46" s="15" t="s">
        <v>59</v>
      </c>
      <c r="EN46" s="15" t="s">
        <v>59</v>
      </c>
      <c r="EP46" s="15" t="s">
        <v>59</v>
      </c>
      <c r="ER46" s="15" t="s">
        <v>59</v>
      </c>
      <c r="ET46" s="15" t="s">
        <v>59</v>
      </c>
      <c r="EV46" s="15" t="s">
        <v>59</v>
      </c>
      <c r="EX46" s="15" t="s">
        <v>59</v>
      </c>
      <c r="EY46" t="s">
        <v>47</v>
      </c>
      <c r="EZ46" s="15" t="s">
        <v>59</v>
      </c>
      <c r="FB46" s="15" t="s">
        <v>59</v>
      </c>
      <c r="FC46" t="s">
        <v>47</v>
      </c>
      <c r="FD46" s="15" t="s">
        <v>59</v>
      </c>
      <c r="FF46" s="15" t="s">
        <v>59</v>
      </c>
      <c r="FG46" t="s">
        <v>47</v>
      </c>
      <c r="FH46" s="15" t="s">
        <v>59</v>
      </c>
      <c r="FJ46" s="15" t="s">
        <v>59</v>
      </c>
      <c r="FL46" s="15" t="s">
        <v>59</v>
      </c>
      <c r="FM46" t="s">
        <v>47</v>
      </c>
      <c r="FN46" s="15" t="s">
        <v>59</v>
      </c>
      <c r="FO46" t="s">
        <v>47</v>
      </c>
      <c r="FP46" s="15" t="s">
        <v>59</v>
      </c>
      <c r="FQ46" t="s">
        <v>47</v>
      </c>
      <c r="FR46" s="15" t="s">
        <v>59</v>
      </c>
      <c r="FT46" s="15" t="s">
        <v>59</v>
      </c>
    </row>
    <row r="47" spans="1:179" ht="15.95" customHeight="1">
      <c r="A47" s="39" t="s">
        <v>213</v>
      </c>
      <c r="B47" s="39">
        <v>1</v>
      </c>
      <c r="C47" s="39"/>
      <c r="D47" s="39">
        <v>2502</v>
      </c>
      <c r="E47" t="s">
        <v>72</v>
      </c>
      <c r="F47" t="s">
        <v>1582</v>
      </c>
      <c r="G47" s="3">
        <v>6.8375000000000004</v>
      </c>
      <c r="H47" s="12">
        <v>3.5000000000000003E-2</v>
      </c>
      <c r="I47" s="3">
        <v>6.8375000000000004</v>
      </c>
      <c r="J47" s="12">
        <v>3.5000000000000003E-2</v>
      </c>
      <c r="K47" s="3" t="s">
        <v>47</v>
      </c>
      <c r="L47" s="12" t="s">
        <v>59</v>
      </c>
      <c r="M47" s="3" t="s">
        <v>47</v>
      </c>
      <c r="N47" s="12" t="s">
        <v>59</v>
      </c>
      <c r="O47" s="3" t="s">
        <v>47</v>
      </c>
      <c r="P47" s="12" t="s">
        <v>59</v>
      </c>
      <c r="Q47">
        <v>1.125</v>
      </c>
      <c r="R47" s="15">
        <v>9.7500000000000003E-2</v>
      </c>
      <c r="S47" t="s">
        <v>47</v>
      </c>
      <c r="T47" s="15" t="s">
        <v>59</v>
      </c>
      <c r="U47">
        <v>1.7875000000000001</v>
      </c>
      <c r="V47" s="15">
        <v>8.7500000000000008E-3</v>
      </c>
      <c r="W47">
        <v>1.375</v>
      </c>
      <c r="X47" s="15">
        <v>0.23</v>
      </c>
      <c r="Y47">
        <v>0.61250000000000004</v>
      </c>
      <c r="Z47" s="15">
        <v>0.15875</v>
      </c>
      <c r="AA47">
        <v>1.25</v>
      </c>
      <c r="AB47" s="15">
        <v>0.16750000000000001</v>
      </c>
      <c r="AC47" s="3" t="s">
        <v>47</v>
      </c>
      <c r="AD47" s="12" t="s">
        <v>59</v>
      </c>
      <c r="AE47" t="s">
        <v>47</v>
      </c>
      <c r="AF47" s="15" t="s">
        <v>59</v>
      </c>
      <c r="AG47">
        <v>0.25</v>
      </c>
      <c r="AH47" s="15">
        <v>0.13750000000000001</v>
      </c>
      <c r="AI47" t="s">
        <v>47</v>
      </c>
      <c r="AJ47" s="15" t="s">
        <v>59</v>
      </c>
      <c r="AK47" t="s">
        <v>47</v>
      </c>
      <c r="AL47" s="15" t="s">
        <v>59</v>
      </c>
      <c r="AM47" t="s">
        <v>47</v>
      </c>
      <c r="AN47" s="15" t="s">
        <v>59</v>
      </c>
      <c r="AO47" t="s">
        <v>47</v>
      </c>
      <c r="AP47" s="15" t="s">
        <v>59</v>
      </c>
      <c r="AQ47" s="9" t="s">
        <v>47</v>
      </c>
      <c r="AR47" s="15" t="s">
        <v>59</v>
      </c>
      <c r="AS47" s="9" t="s">
        <v>47</v>
      </c>
      <c r="AT47" s="15" t="s">
        <v>59</v>
      </c>
      <c r="AU47" s="9" t="s">
        <v>47</v>
      </c>
      <c r="AV47" s="15" t="s">
        <v>59</v>
      </c>
      <c r="AW47" s="9" t="s">
        <v>47</v>
      </c>
      <c r="AX47" s="15" t="s">
        <v>59</v>
      </c>
      <c r="AY47" s="9" t="s">
        <v>47</v>
      </c>
      <c r="AZ47" s="15" t="s">
        <v>59</v>
      </c>
      <c r="BA47" s="9" t="s">
        <v>47</v>
      </c>
      <c r="BB47" s="15" t="s">
        <v>59</v>
      </c>
      <c r="BC47" s="9" t="s">
        <v>47</v>
      </c>
      <c r="BD47" s="15" t="s">
        <v>59</v>
      </c>
      <c r="BE47" s="9" t="s">
        <v>47</v>
      </c>
      <c r="BF47" s="15" t="s">
        <v>59</v>
      </c>
      <c r="BH47" s="15" t="s">
        <v>59</v>
      </c>
      <c r="BJ47" s="15" t="s">
        <v>59</v>
      </c>
      <c r="BL47" s="15" t="s">
        <v>59</v>
      </c>
      <c r="BN47" s="15" t="s">
        <v>59</v>
      </c>
      <c r="BO47" t="s">
        <v>47</v>
      </c>
      <c r="BP47" s="15" t="s">
        <v>59</v>
      </c>
      <c r="BQ47" t="s">
        <v>47</v>
      </c>
      <c r="BR47" s="15" t="s">
        <v>59</v>
      </c>
      <c r="BS47" t="s">
        <v>47</v>
      </c>
      <c r="BT47" s="15" t="s">
        <v>59</v>
      </c>
      <c r="BU47" t="s">
        <v>47</v>
      </c>
      <c r="BV47" s="15" t="s">
        <v>59</v>
      </c>
      <c r="BX47" s="15" t="s">
        <v>59</v>
      </c>
      <c r="BY47" t="s">
        <v>47</v>
      </c>
      <c r="BZ47" s="15" t="s">
        <v>59</v>
      </c>
      <c r="CA47" t="s">
        <v>47</v>
      </c>
      <c r="CB47" s="15" t="s">
        <v>59</v>
      </c>
      <c r="CC47" t="s">
        <v>47</v>
      </c>
      <c r="CD47" s="15" t="s">
        <v>59</v>
      </c>
      <c r="CF47" s="15" t="s">
        <v>59</v>
      </c>
      <c r="CH47" s="15" t="s">
        <v>59</v>
      </c>
      <c r="CJ47" s="15" t="s">
        <v>59</v>
      </c>
      <c r="CL47" s="15" t="s">
        <v>59</v>
      </c>
      <c r="CN47" s="15" t="s">
        <v>59</v>
      </c>
      <c r="CP47" s="15" t="s">
        <v>59</v>
      </c>
      <c r="CR47" s="15" t="s">
        <v>59</v>
      </c>
      <c r="CT47" s="15" t="s">
        <v>59</v>
      </c>
      <c r="CV47" s="15" t="s">
        <v>59</v>
      </c>
      <c r="CX47" s="15" t="s">
        <v>59</v>
      </c>
      <c r="CZ47" s="15" t="s">
        <v>59</v>
      </c>
      <c r="DA47" t="s">
        <v>47</v>
      </c>
      <c r="DB47" s="15" t="s">
        <v>59</v>
      </c>
      <c r="DD47" s="15" t="s">
        <v>59</v>
      </c>
      <c r="DF47" s="15" t="s">
        <v>59</v>
      </c>
      <c r="DH47" s="15" t="s">
        <v>59</v>
      </c>
      <c r="DI47" t="s">
        <v>47</v>
      </c>
      <c r="DJ47" s="15" t="s">
        <v>59</v>
      </c>
      <c r="DK47" t="s">
        <v>47</v>
      </c>
      <c r="DL47" s="15" t="s">
        <v>59</v>
      </c>
      <c r="DM47" t="s">
        <v>47</v>
      </c>
      <c r="DN47" s="15" t="s">
        <v>59</v>
      </c>
      <c r="DP47" s="15" t="s">
        <v>59</v>
      </c>
      <c r="DQ47" t="s">
        <v>47</v>
      </c>
      <c r="DR47" s="15" t="s">
        <v>59</v>
      </c>
      <c r="DT47" s="15" t="s">
        <v>59</v>
      </c>
      <c r="DV47" s="15" t="s">
        <v>59</v>
      </c>
      <c r="DW47" t="s">
        <v>47</v>
      </c>
      <c r="DX47" s="15" t="s">
        <v>59</v>
      </c>
      <c r="DY47" t="s">
        <v>47</v>
      </c>
      <c r="DZ47" s="15" t="s">
        <v>59</v>
      </c>
      <c r="EB47" s="15" t="s">
        <v>59</v>
      </c>
      <c r="ED47" s="15" t="s">
        <v>59</v>
      </c>
      <c r="EF47" s="15" t="s">
        <v>59</v>
      </c>
      <c r="EH47" s="15" t="s">
        <v>59</v>
      </c>
      <c r="EJ47" s="15" t="s">
        <v>59</v>
      </c>
      <c r="EL47" s="15" t="s">
        <v>59</v>
      </c>
      <c r="EN47" s="15" t="s">
        <v>59</v>
      </c>
      <c r="EP47" s="15" t="s">
        <v>59</v>
      </c>
      <c r="ER47" s="15" t="s">
        <v>59</v>
      </c>
      <c r="ET47" s="15" t="s">
        <v>59</v>
      </c>
      <c r="EV47" s="15" t="s">
        <v>59</v>
      </c>
      <c r="EX47" s="15" t="s">
        <v>59</v>
      </c>
      <c r="EY47" t="s">
        <v>47</v>
      </c>
      <c r="EZ47" s="15" t="s">
        <v>59</v>
      </c>
      <c r="FB47" s="15" t="s">
        <v>59</v>
      </c>
      <c r="FC47" t="s">
        <v>47</v>
      </c>
      <c r="FD47" s="15" t="s">
        <v>59</v>
      </c>
      <c r="FF47" s="15" t="s">
        <v>59</v>
      </c>
      <c r="FG47" t="s">
        <v>47</v>
      </c>
      <c r="FH47" s="15" t="s">
        <v>59</v>
      </c>
      <c r="FJ47" s="15" t="s">
        <v>59</v>
      </c>
      <c r="FL47" s="15" t="s">
        <v>59</v>
      </c>
      <c r="FM47" t="s">
        <v>47</v>
      </c>
      <c r="FN47" s="15" t="s">
        <v>59</v>
      </c>
      <c r="FO47" t="s">
        <v>47</v>
      </c>
      <c r="FP47" s="15" t="s">
        <v>59</v>
      </c>
      <c r="FQ47" t="s">
        <v>47</v>
      </c>
      <c r="FR47" s="15" t="s">
        <v>59</v>
      </c>
      <c r="FT47" s="15" t="s">
        <v>59</v>
      </c>
    </row>
    <row r="48" spans="1:179" ht="15.95" customHeight="1">
      <c r="A48" s="39" t="s">
        <v>215</v>
      </c>
      <c r="B48" s="39">
        <v>1</v>
      </c>
      <c r="C48" s="39"/>
      <c r="D48" s="39">
        <v>2502</v>
      </c>
      <c r="E48" t="s">
        <v>72</v>
      </c>
      <c r="F48" t="s">
        <v>1582</v>
      </c>
      <c r="G48" s="3">
        <v>5.9749999999999996</v>
      </c>
      <c r="H48" s="12" t="s">
        <v>59</v>
      </c>
      <c r="I48" s="3">
        <v>5.9749999999999996</v>
      </c>
      <c r="J48" s="12" t="s">
        <v>59</v>
      </c>
      <c r="K48" s="3" t="s">
        <v>47</v>
      </c>
      <c r="L48" s="12" t="s">
        <v>59</v>
      </c>
      <c r="M48" s="3" t="s">
        <v>47</v>
      </c>
      <c r="N48" s="12" t="s">
        <v>59</v>
      </c>
      <c r="O48" s="3" t="s">
        <v>47</v>
      </c>
      <c r="P48" s="12" t="s">
        <v>59</v>
      </c>
      <c r="Q48">
        <v>0.6875</v>
      </c>
      <c r="R48" s="15" t="s">
        <v>59</v>
      </c>
      <c r="S48" t="s">
        <v>47</v>
      </c>
      <c r="T48" s="15" t="s">
        <v>59</v>
      </c>
      <c r="U48">
        <v>1.4624999999999999</v>
      </c>
      <c r="V48" s="15" t="s">
        <v>59</v>
      </c>
      <c r="W48">
        <v>1.45</v>
      </c>
      <c r="X48" s="15" t="s">
        <v>59</v>
      </c>
      <c r="Y48">
        <v>0.27500000000000002</v>
      </c>
      <c r="Z48" s="15" t="s">
        <v>59</v>
      </c>
      <c r="AA48">
        <v>1.425</v>
      </c>
      <c r="AB48" s="15" t="s">
        <v>59</v>
      </c>
      <c r="AC48" s="3" t="s">
        <v>47</v>
      </c>
      <c r="AD48" s="12" t="s">
        <v>59</v>
      </c>
      <c r="AE48" t="s">
        <v>47</v>
      </c>
      <c r="AF48" s="15" t="s">
        <v>59</v>
      </c>
      <c r="AG48">
        <v>0.26250000000000001</v>
      </c>
      <c r="AH48" s="15" t="s">
        <v>59</v>
      </c>
      <c r="AI48" t="s">
        <v>47</v>
      </c>
      <c r="AJ48" s="15" t="s">
        <v>59</v>
      </c>
      <c r="AK48" t="s">
        <v>47</v>
      </c>
      <c r="AL48" s="15" t="s">
        <v>59</v>
      </c>
      <c r="AM48" t="s">
        <v>47</v>
      </c>
      <c r="AN48" s="15" t="s">
        <v>59</v>
      </c>
      <c r="AO48" t="s">
        <v>47</v>
      </c>
      <c r="AP48" s="15" t="s">
        <v>59</v>
      </c>
      <c r="AQ48" s="9" t="s">
        <v>47</v>
      </c>
      <c r="AR48" s="15" t="s">
        <v>59</v>
      </c>
      <c r="AS48" s="9" t="s">
        <v>47</v>
      </c>
      <c r="AT48" s="15" t="s">
        <v>59</v>
      </c>
      <c r="AU48" s="9" t="s">
        <v>47</v>
      </c>
      <c r="AV48" s="15" t="s">
        <v>59</v>
      </c>
      <c r="AW48" s="9" t="s">
        <v>47</v>
      </c>
      <c r="AX48" s="15" t="s">
        <v>59</v>
      </c>
      <c r="AY48" s="9" t="s">
        <v>47</v>
      </c>
      <c r="AZ48" s="15" t="s">
        <v>59</v>
      </c>
      <c r="BA48" s="9" t="s">
        <v>47</v>
      </c>
      <c r="BB48" s="15" t="s">
        <v>59</v>
      </c>
      <c r="BC48" s="9" t="s">
        <v>47</v>
      </c>
      <c r="BD48" s="15" t="s">
        <v>59</v>
      </c>
      <c r="BE48" s="9" t="s">
        <v>47</v>
      </c>
      <c r="BF48" s="15" t="s">
        <v>59</v>
      </c>
      <c r="BH48" s="15" t="s">
        <v>59</v>
      </c>
      <c r="BJ48" s="15" t="s">
        <v>59</v>
      </c>
      <c r="BL48" s="15" t="s">
        <v>59</v>
      </c>
      <c r="BN48" s="15" t="s">
        <v>59</v>
      </c>
      <c r="BO48" t="s">
        <v>47</v>
      </c>
      <c r="BP48" s="15" t="s">
        <v>59</v>
      </c>
      <c r="BQ48" t="s">
        <v>47</v>
      </c>
      <c r="BR48" s="15" t="s">
        <v>59</v>
      </c>
      <c r="BS48" t="s">
        <v>47</v>
      </c>
      <c r="BT48" s="15" t="s">
        <v>59</v>
      </c>
      <c r="BU48" t="s">
        <v>47</v>
      </c>
      <c r="BV48" s="15" t="s">
        <v>59</v>
      </c>
      <c r="BX48" s="15" t="s">
        <v>59</v>
      </c>
      <c r="BY48" t="s">
        <v>47</v>
      </c>
      <c r="BZ48" s="15" t="s">
        <v>59</v>
      </c>
      <c r="CA48" t="s">
        <v>47</v>
      </c>
      <c r="CB48" s="15" t="s">
        <v>59</v>
      </c>
      <c r="CC48" t="s">
        <v>47</v>
      </c>
      <c r="CD48" s="15" t="s">
        <v>59</v>
      </c>
      <c r="CF48" s="15" t="s">
        <v>59</v>
      </c>
      <c r="CH48" s="15" t="s">
        <v>59</v>
      </c>
      <c r="CJ48" s="15" t="s">
        <v>59</v>
      </c>
      <c r="CL48" s="15" t="s">
        <v>59</v>
      </c>
      <c r="CN48" s="15" t="s">
        <v>59</v>
      </c>
      <c r="CP48" s="15" t="s">
        <v>59</v>
      </c>
      <c r="CR48" s="15" t="s">
        <v>59</v>
      </c>
      <c r="CT48" s="15" t="s">
        <v>59</v>
      </c>
      <c r="CV48" s="15" t="s">
        <v>59</v>
      </c>
      <c r="CX48" s="15" t="s">
        <v>59</v>
      </c>
      <c r="CZ48" s="15" t="s">
        <v>59</v>
      </c>
      <c r="DA48" t="s">
        <v>47</v>
      </c>
      <c r="DB48" s="15" t="s">
        <v>59</v>
      </c>
      <c r="DD48" s="15" t="s">
        <v>59</v>
      </c>
      <c r="DF48" s="15" t="s">
        <v>59</v>
      </c>
      <c r="DH48" s="15" t="s">
        <v>59</v>
      </c>
      <c r="DI48" t="s">
        <v>47</v>
      </c>
      <c r="DJ48" s="15" t="s">
        <v>59</v>
      </c>
      <c r="DK48" t="s">
        <v>47</v>
      </c>
      <c r="DL48" s="15" t="s">
        <v>59</v>
      </c>
      <c r="DM48" t="s">
        <v>47</v>
      </c>
      <c r="DN48" s="15" t="s">
        <v>59</v>
      </c>
      <c r="DP48" s="15" t="s">
        <v>59</v>
      </c>
      <c r="DQ48" t="s">
        <v>47</v>
      </c>
      <c r="DR48" s="15" t="s">
        <v>59</v>
      </c>
      <c r="DT48" s="15" t="s">
        <v>59</v>
      </c>
      <c r="DV48" s="15" t="s">
        <v>59</v>
      </c>
      <c r="DW48" t="s">
        <v>47</v>
      </c>
      <c r="DX48" s="15" t="s">
        <v>59</v>
      </c>
      <c r="DY48" t="s">
        <v>47</v>
      </c>
      <c r="DZ48" s="15" t="s">
        <v>59</v>
      </c>
      <c r="EB48" s="15" t="s">
        <v>59</v>
      </c>
      <c r="ED48" s="15" t="s">
        <v>59</v>
      </c>
      <c r="EF48" s="15" t="s">
        <v>59</v>
      </c>
      <c r="EH48" s="15" t="s">
        <v>59</v>
      </c>
      <c r="EJ48" s="15" t="s">
        <v>59</v>
      </c>
      <c r="EL48" s="15" t="s">
        <v>59</v>
      </c>
      <c r="EN48" s="15" t="s">
        <v>59</v>
      </c>
      <c r="EP48" s="15" t="s">
        <v>59</v>
      </c>
      <c r="ER48" s="15" t="s">
        <v>59</v>
      </c>
      <c r="ET48" s="15" t="s">
        <v>59</v>
      </c>
      <c r="EV48" s="15" t="s">
        <v>59</v>
      </c>
      <c r="EX48" s="15" t="s">
        <v>59</v>
      </c>
      <c r="EY48" t="s">
        <v>47</v>
      </c>
      <c r="EZ48" s="15" t="s">
        <v>59</v>
      </c>
      <c r="FB48" s="15" t="s">
        <v>59</v>
      </c>
      <c r="FC48" t="s">
        <v>47</v>
      </c>
      <c r="FD48" s="15" t="s">
        <v>59</v>
      </c>
      <c r="FF48" s="15" t="s">
        <v>59</v>
      </c>
      <c r="FG48" t="s">
        <v>47</v>
      </c>
      <c r="FH48" s="15" t="s">
        <v>59</v>
      </c>
      <c r="FJ48" s="15" t="s">
        <v>59</v>
      </c>
      <c r="FL48" s="15" t="s">
        <v>59</v>
      </c>
      <c r="FM48" t="s">
        <v>47</v>
      </c>
      <c r="FN48" s="15" t="s">
        <v>59</v>
      </c>
      <c r="FO48" t="s">
        <v>47</v>
      </c>
      <c r="FP48" s="15" t="s">
        <v>59</v>
      </c>
      <c r="FQ48" t="s">
        <v>47</v>
      </c>
      <c r="FR48" s="15" t="s">
        <v>59</v>
      </c>
      <c r="FT48" s="15" t="s">
        <v>59</v>
      </c>
    </row>
    <row r="49" spans="1:176" ht="15.95" customHeight="1">
      <c r="A49" s="39" t="s">
        <v>216</v>
      </c>
      <c r="B49" s="39">
        <v>1</v>
      </c>
      <c r="C49" s="39"/>
      <c r="D49" s="39">
        <v>2502</v>
      </c>
      <c r="E49" t="s">
        <v>72</v>
      </c>
      <c r="F49" t="s">
        <v>1582</v>
      </c>
      <c r="G49" s="3">
        <v>7.9749999999999996</v>
      </c>
      <c r="H49" s="12" t="s">
        <v>59</v>
      </c>
      <c r="I49" s="3">
        <v>7.9749999999999996</v>
      </c>
      <c r="J49" s="12" t="s">
        <v>59</v>
      </c>
      <c r="K49" s="3" t="s">
        <v>47</v>
      </c>
      <c r="L49" s="12" t="s">
        <v>59</v>
      </c>
      <c r="M49" s="3" t="s">
        <v>47</v>
      </c>
      <c r="N49" s="12" t="s">
        <v>59</v>
      </c>
      <c r="O49" s="3" t="s">
        <v>47</v>
      </c>
      <c r="P49" s="12" t="s">
        <v>59</v>
      </c>
      <c r="Q49">
        <v>1.2250000000000001</v>
      </c>
      <c r="R49" s="15" t="s">
        <v>59</v>
      </c>
      <c r="S49" t="s">
        <v>47</v>
      </c>
      <c r="T49" s="15" t="s">
        <v>59</v>
      </c>
      <c r="U49">
        <v>2.1749999999999998</v>
      </c>
      <c r="V49" s="15" t="s">
        <v>59</v>
      </c>
      <c r="W49">
        <v>2.0375000000000001</v>
      </c>
      <c r="X49" s="15" t="s">
        <v>59</v>
      </c>
      <c r="Y49">
        <v>0.51249999999999996</v>
      </c>
      <c r="Z49" s="15" t="s">
        <v>59</v>
      </c>
      <c r="AA49">
        <v>1.75</v>
      </c>
      <c r="AB49" s="15" t="s">
        <v>59</v>
      </c>
      <c r="AC49" s="3" t="s">
        <v>47</v>
      </c>
      <c r="AD49" s="12" t="s">
        <v>59</v>
      </c>
      <c r="AE49" t="s">
        <v>47</v>
      </c>
      <c r="AF49" s="15" t="s">
        <v>59</v>
      </c>
      <c r="AG49">
        <v>0.22500000000000001</v>
      </c>
      <c r="AH49" s="15" t="s">
        <v>59</v>
      </c>
      <c r="AI49" t="s">
        <v>47</v>
      </c>
      <c r="AJ49" s="15" t="s">
        <v>59</v>
      </c>
      <c r="AK49" t="s">
        <v>47</v>
      </c>
      <c r="AL49" s="15" t="s">
        <v>59</v>
      </c>
      <c r="AM49" t="s">
        <v>47</v>
      </c>
      <c r="AN49" s="15" t="s">
        <v>59</v>
      </c>
      <c r="AO49" t="s">
        <v>47</v>
      </c>
      <c r="AP49" s="15" t="s">
        <v>59</v>
      </c>
      <c r="AQ49" s="9" t="s">
        <v>47</v>
      </c>
      <c r="AR49" s="15" t="s">
        <v>59</v>
      </c>
      <c r="AS49" s="9" t="s">
        <v>47</v>
      </c>
      <c r="AT49" s="15" t="s">
        <v>59</v>
      </c>
      <c r="AU49" s="9" t="s">
        <v>47</v>
      </c>
      <c r="AV49" s="15" t="s">
        <v>59</v>
      </c>
      <c r="AW49" s="9" t="s">
        <v>47</v>
      </c>
      <c r="AX49" s="15" t="s">
        <v>59</v>
      </c>
      <c r="AY49" s="9" t="s">
        <v>47</v>
      </c>
      <c r="AZ49" s="15" t="s">
        <v>59</v>
      </c>
      <c r="BA49" s="9" t="s">
        <v>47</v>
      </c>
      <c r="BB49" s="15" t="s">
        <v>59</v>
      </c>
      <c r="BC49" s="9" t="s">
        <v>47</v>
      </c>
      <c r="BD49" s="15" t="s">
        <v>59</v>
      </c>
      <c r="BE49" s="9" t="s">
        <v>47</v>
      </c>
      <c r="BF49" s="15" t="s">
        <v>59</v>
      </c>
      <c r="BH49" s="15" t="s">
        <v>59</v>
      </c>
      <c r="BJ49" s="15" t="s">
        <v>59</v>
      </c>
      <c r="BL49" s="15" t="s">
        <v>59</v>
      </c>
      <c r="BN49" s="15" t="s">
        <v>59</v>
      </c>
      <c r="BO49" t="s">
        <v>47</v>
      </c>
      <c r="BP49" s="15" t="s">
        <v>59</v>
      </c>
      <c r="BQ49" t="s">
        <v>47</v>
      </c>
      <c r="BR49" s="15" t="s">
        <v>59</v>
      </c>
      <c r="BS49" t="s">
        <v>47</v>
      </c>
      <c r="BT49" s="15" t="s">
        <v>59</v>
      </c>
      <c r="BU49" t="s">
        <v>47</v>
      </c>
      <c r="BV49" s="15" t="s">
        <v>59</v>
      </c>
      <c r="BX49" s="15" t="s">
        <v>59</v>
      </c>
      <c r="BY49" t="s">
        <v>47</v>
      </c>
      <c r="BZ49" s="15" t="s">
        <v>59</v>
      </c>
      <c r="CA49" t="s">
        <v>47</v>
      </c>
      <c r="CB49" s="15" t="s">
        <v>59</v>
      </c>
      <c r="CC49" t="s">
        <v>47</v>
      </c>
      <c r="CD49" s="15" t="s">
        <v>59</v>
      </c>
      <c r="CF49" s="15" t="s">
        <v>59</v>
      </c>
      <c r="CH49" s="15" t="s">
        <v>59</v>
      </c>
      <c r="CJ49" s="15" t="s">
        <v>59</v>
      </c>
      <c r="CL49" s="15" t="s">
        <v>59</v>
      </c>
      <c r="CN49" s="15" t="s">
        <v>59</v>
      </c>
      <c r="CP49" s="15" t="s">
        <v>59</v>
      </c>
      <c r="CR49" s="15" t="s">
        <v>59</v>
      </c>
      <c r="CT49" s="15" t="s">
        <v>59</v>
      </c>
      <c r="CV49" s="15" t="s">
        <v>59</v>
      </c>
      <c r="CX49" s="15" t="s">
        <v>59</v>
      </c>
      <c r="CZ49" s="15" t="s">
        <v>59</v>
      </c>
      <c r="DA49" t="s">
        <v>47</v>
      </c>
      <c r="DB49" s="15" t="s">
        <v>59</v>
      </c>
      <c r="DD49" s="15" t="s">
        <v>59</v>
      </c>
      <c r="DF49" s="15" t="s">
        <v>59</v>
      </c>
      <c r="DH49" s="15" t="s">
        <v>59</v>
      </c>
      <c r="DI49" t="s">
        <v>47</v>
      </c>
      <c r="DJ49" s="15" t="s">
        <v>59</v>
      </c>
      <c r="DK49" t="s">
        <v>47</v>
      </c>
      <c r="DL49" s="15" t="s">
        <v>59</v>
      </c>
      <c r="DM49" t="s">
        <v>47</v>
      </c>
      <c r="DN49" s="15" t="s">
        <v>59</v>
      </c>
      <c r="DP49" s="15" t="s">
        <v>59</v>
      </c>
      <c r="DQ49" t="s">
        <v>47</v>
      </c>
      <c r="DR49" s="15" t="s">
        <v>59</v>
      </c>
      <c r="DT49" s="15" t="s">
        <v>59</v>
      </c>
      <c r="DV49" s="15" t="s">
        <v>59</v>
      </c>
      <c r="DW49" t="s">
        <v>47</v>
      </c>
      <c r="DX49" s="15" t="s">
        <v>59</v>
      </c>
      <c r="DY49" t="s">
        <v>47</v>
      </c>
      <c r="DZ49" s="15" t="s">
        <v>59</v>
      </c>
      <c r="EB49" s="15" t="s">
        <v>59</v>
      </c>
      <c r="ED49" s="15" t="s">
        <v>59</v>
      </c>
      <c r="EF49" s="15" t="s">
        <v>59</v>
      </c>
      <c r="EH49" s="15" t="s">
        <v>59</v>
      </c>
      <c r="EJ49" s="15" t="s">
        <v>59</v>
      </c>
      <c r="EL49" s="15" t="s">
        <v>59</v>
      </c>
      <c r="EN49" s="15" t="s">
        <v>59</v>
      </c>
      <c r="EP49" s="15" t="s">
        <v>59</v>
      </c>
      <c r="ER49" s="15" t="s">
        <v>59</v>
      </c>
      <c r="ET49" s="15" t="s">
        <v>59</v>
      </c>
      <c r="EV49" s="15" t="s">
        <v>59</v>
      </c>
      <c r="EX49" s="15" t="s">
        <v>59</v>
      </c>
      <c r="EY49" t="s">
        <v>47</v>
      </c>
      <c r="EZ49" s="15" t="s">
        <v>59</v>
      </c>
      <c r="FB49" s="15" t="s">
        <v>59</v>
      </c>
      <c r="FC49" t="s">
        <v>47</v>
      </c>
      <c r="FD49" s="15" t="s">
        <v>59</v>
      </c>
      <c r="FF49" s="15" t="s">
        <v>59</v>
      </c>
      <c r="FG49" t="s">
        <v>47</v>
      </c>
      <c r="FH49" s="15" t="s">
        <v>59</v>
      </c>
      <c r="FJ49" s="15" t="s">
        <v>59</v>
      </c>
      <c r="FL49" s="15" t="s">
        <v>59</v>
      </c>
      <c r="FM49" t="s">
        <v>47</v>
      </c>
      <c r="FN49" s="15" t="s">
        <v>59</v>
      </c>
      <c r="FO49" t="s">
        <v>47</v>
      </c>
      <c r="FP49" s="15" t="s">
        <v>59</v>
      </c>
      <c r="FQ49" t="s">
        <v>47</v>
      </c>
      <c r="FR49" s="15" t="s">
        <v>59</v>
      </c>
      <c r="FT49" s="15" t="s">
        <v>59</v>
      </c>
    </row>
    <row r="50" spans="1:176" ht="15.95" customHeight="1">
      <c r="A50" s="39" t="s">
        <v>217</v>
      </c>
      <c r="B50" s="39">
        <v>1</v>
      </c>
      <c r="C50" s="39"/>
      <c r="D50" s="39">
        <v>2502</v>
      </c>
      <c r="E50" t="s">
        <v>72</v>
      </c>
      <c r="F50" t="s">
        <v>1582</v>
      </c>
      <c r="G50" s="3">
        <v>5.8624999999999998</v>
      </c>
      <c r="H50" s="12" t="s">
        <v>59</v>
      </c>
      <c r="I50" s="3">
        <v>5.8624999999999998</v>
      </c>
      <c r="J50" s="12" t="s">
        <v>59</v>
      </c>
      <c r="K50" s="3" t="s">
        <v>47</v>
      </c>
      <c r="L50" s="12" t="s">
        <v>59</v>
      </c>
      <c r="M50" s="3" t="s">
        <v>47</v>
      </c>
      <c r="N50" s="12" t="s">
        <v>59</v>
      </c>
      <c r="O50" s="3" t="s">
        <v>47</v>
      </c>
      <c r="P50" s="12" t="s">
        <v>59</v>
      </c>
      <c r="Q50">
        <v>0.78749999999999998</v>
      </c>
      <c r="R50" s="15" t="s">
        <v>59</v>
      </c>
      <c r="S50" t="s">
        <v>47</v>
      </c>
      <c r="T50" s="15" t="s">
        <v>59</v>
      </c>
      <c r="U50">
        <v>1.5125</v>
      </c>
      <c r="V50" s="15" t="s">
        <v>59</v>
      </c>
      <c r="W50">
        <v>1.5375000000000001</v>
      </c>
      <c r="X50" s="15" t="s">
        <v>59</v>
      </c>
      <c r="Y50">
        <v>0.33750000000000002</v>
      </c>
      <c r="Z50" s="15" t="s">
        <v>59</v>
      </c>
      <c r="AA50">
        <v>1.3875</v>
      </c>
      <c r="AB50" s="15" t="s">
        <v>59</v>
      </c>
      <c r="AC50" s="3" t="s">
        <v>47</v>
      </c>
      <c r="AD50" s="12" t="s">
        <v>59</v>
      </c>
      <c r="AE50" t="s">
        <v>47</v>
      </c>
      <c r="AF50" s="15" t="s">
        <v>59</v>
      </c>
      <c r="AG50">
        <v>0.25</v>
      </c>
      <c r="AH50" s="15" t="s">
        <v>59</v>
      </c>
      <c r="AI50" t="s">
        <v>47</v>
      </c>
      <c r="AJ50" s="15" t="s">
        <v>59</v>
      </c>
      <c r="AK50" t="s">
        <v>47</v>
      </c>
      <c r="AL50" s="15" t="s">
        <v>59</v>
      </c>
      <c r="AM50" t="s">
        <v>47</v>
      </c>
      <c r="AN50" s="15" t="s">
        <v>59</v>
      </c>
      <c r="AO50" t="s">
        <v>47</v>
      </c>
      <c r="AP50" s="15" t="s">
        <v>59</v>
      </c>
      <c r="AQ50" s="9" t="s">
        <v>47</v>
      </c>
      <c r="AR50" s="15" t="s">
        <v>59</v>
      </c>
      <c r="AS50" s="9" t="s">
        <v>47</v>
      </c>
      <c r="AT50" s="15" t="s">
        <v>59</v>
      </c>
      <c r="AU50" s="9" t="s">
        <v>47</v>
      </c>
      <c r="AV50" s="15" t="s">
        <v>59</v>
      </c>
      <c r="AW50" s="9" t="s">
        <v>47</v>
      </c>
      <c r="AX50" s="15" t="s">
        <v>59</v>
      </c>
      <c r="AY50" s="9" t="s">
        <v>47</v>
      </c>
      <c r="AZ50" s="15" t="s">
        <v>59</v>
      </c>
      <c r="BA50" s="9" t="s">
        <v>47</v>
      </c>
      <c r="BB50" s="15" t="s">
        <v>59</v>
      </c>
      <c r="BC50" s="9" t="s">
        <v>47</v>
      </c>
      <c r="BD50" s="15" t="s">
        <v>59</v>
      </c>
      <c r="BE50" s="9" t="s">
        <v>47</v>
      </c>
      <c r="BF50" s="15" t="s">
        <v>59</v>
      </c>
      <c r="BH50" s="15" t="s">
        <v>59</v>
      </c>
      <c r="BJ50" s="15" t="s">
        <v>59</v>
      </c>
      <c r="BL50" s="15" t="s">
        <v>59</v>
      </c>
      <c r="BN50" s="15" t="s">
        <v>59</v>
      </c>
      <c r="BO50" t="s">
        <v>47</v>
      </c>
      <c r="BP50" s="15" t="s">
        <v>59</v>
      </c>
      <c r="BQ50" t="s">
        <v>47</v>
      </c>
      <c r="BR50" s="15" t="s">
        <v>59</v>
      </c>
      <c r="BS50" t="s">
        <v>47</v>
      </c>
      <c r="BT50" s="15" t="s">
        <v>59</v>
      </c>
      <c r="BU50" t="s">
        <v>47</v>
      </c>
      <c r="BV50" s="15" t="s">
        <v>59</v>
      </c>
      <c r="BX50" s="15" t="s">
        <v>59</v>
      </c>
      <c r="BY50" t="s">
        <v>47</v>
      </c>
      <c r="BZ50" s="15" t="s">
        <v>59</v>
      </c>
      <c r="CA50" t="s">
        <v>47</v>
      </c>
      <c r="CB50" s="15" t="s">
        <v>59</v>
      </c>
      <c r="CC50" t="s">
        <v>47</v>
      </c>
      <c r="CD50" s="15" t="s">
        <v>59</v>
      </c>
      <c r="CF50" s="15" t="s">
        <v>59</v>
      </c>
      <c r="CH50" s="15" t="s">
        <v>59</v>
      </c>
      <c r="CJ50" s="15" t="s">
        <v>59</v>
      </c>
      <c r="CL50" s="15" t="s">
        <v>59</v>
      </c>
      <c r="CN50" s="15" t="s">
        <v>59</v>
      </c>
      <c r="CP50" s="15" t="s">
        <v>59</v>
      </c>
      <c r="CR50" s="15" t="s">
        <v>59</v>
      </c>
      <c r="CT50" s="15" t="s">
        <v>59</v>
      </c>
      <c r="CV50" s="15" t="s">
        <v>59</v>
      </c>
      <c r="CX50" s="15" t="s">
        <v>59</v>
      </c>
      <c r="CZ50" s="15" t="s">
        <v>59</v>
      </c>
      <c r="DA50" t="s">
        <v>47</v>
      </c>
      <c r="DB50" s="15" t="s">
        <v>59</v>
      </c>
      <c r="DD50" s="15" t="s">
        <v>59</v>
      </c>
      <c r="DF50" s="15" t="s">
        <v>59</v>
      </c>
      <c r="DH50" s="15" t="s">
        <v>59</v>
      </c>
      <c r="DI50" t="s">
        <v>47</v>
      </c>
      <c r="DJ50" s="15" t="s">
        <v>59</v>
      </c>
      <c r="DK50" t="s">
        <v>47</v>
      </c>
      <c r="DL50" s="15" t="s">
        <v>59</v>
      </c>
      <c r="DM50" t="s">
        <v>47</v>
      </c>
      <c r="DN50" s="15" t="s">
        <v>59</v>
      </c>
      <c r="DP50" s="15" t="s">
        <v>59</v>
      </c>
      <c r="DQ50" t="s">
        <v>47</v>
      </c>
      <c r="DR50" s="15" t="s">
        <v>59</v>
      </c>
      <c r="DT50" s="15" t="s">
        <v>59</v>
      </c>
      <c r="DV50" s="15" t="s">
        <v>59</v>
      </c>
      <c r="DW50" t="s">
        <v>47</v>
      </c>
      <c r="DX50" s="15" t="s">
        <v>59</v>
      </c>
      <c r="DY50" t="s">
        <v>47</v>
      </c>
      <c r="DZ50" s="15" t="s">
        <v>59</v>
      </c>
      <c r="EB50" s="15" t="s">
        <v>59</v>
      </c>
      <c r="ED50" s="15" t="s">
        <v>59</v>
      </c>
      <c r="EF50" s="15" t="s">
        <v>59</v>
      </c>
      <c r="EH50" s="15" t="s">
        <v>59</v>
      </c>
      <c r="EJ50" s="15" t="s">
        <v>59</v>
      </c>
      <c r="EL50" s="15" t="s">
        <v>59</v>
      </c>
      <c r="EN50" s="15" t="s">
        <v>59</v>
      </c>
      <c r="EP50" s="15" t="s">
        <v>59</v>
      </c>
      <c r="ER50" s="15" t="s">
        <v>59</v>
      </c>
      <c r="ET50" s="15" t="s">
        <v>59</v>
      </c>
      <c r="EV50" s="15" t="s">
        <v>59</v>
      </c>
      <c r="EX50" s="15" t="s">
        <v>59</v>
      </c>
      <c r="EY50" t="s">
        <v>47</v>
      </c>
      <c r="EZ50" s="15" t="s">
        <v>59</v>
      </c>
      <c r="FB50" s="15" t="s">
        <v>59</v>
      </c>
      <c r="FC50" t="s">
        <v>47</v>
      </c>
      <c r="FD50" s="15" t="s">
        <v>59</v>
      </c>
      <c r="FF50" s="15" t="s">
        <v>59</v>
      </c>
      <c r="FG50" t="s">
        <v>47</v>
      </c>
      <c r="FH50" s="15" t="s">
        <v>59</v>
      </c>
      <c r="FJ50" s="15" t="s">
        <v>59</v>
      </c>
      <c r="FL50" s="15" t="s">
        <v>59</v>
      </c>
      <c r="FM50" t="s">
        <v>47</v>
      </c>
      <c r="FN50" s="15" t="s">
        <v>59</v>
      </c>
      <c r="FO50" t="s">
        <v>47</v>
      </c>
      <c r="FP50" s="15" t="s">
        <v>59</v>
      </c>
      <c r="FQ50" t="s">
        <v>47</v>
      </c>
      <c r="FR50" s="15" t="s">
        <v>59</v>
      </c>
      <c r="FT50" s="15" t="s">
        <v>59</v>
      </c>
    </row>
    <row r="51" spans="1:176" ht="15.95" customHeight="1">
      <c r="A51" s="39" t="s">
        <v>218</v>
      </c>
      <c r="B51" s="39">
        <v>1</v>
      </c>
      <c r="C51" s="39"/>
      <c r="D51" s="39">
        <v>2502</v>
      </c>
      <c r="E51" t="s">
        <v>72</v>
      </c>
      <c r="F51" t="s">
        <v>1582</v>
      </c>
      <c r="G51" s="3">
        <v>13.625</v>
      </c>
      <c r="H51" s="12" t="s">
        <v>59</v>
      </c>
      <c r="I51" s="3">
        <v>13.625</v>
      </c>
      <c r="J51" s="12" t="s">
        <v>59</v>
      </c>
      <c r="K51" s="3" t="s">
        <v>47</v>
      </c>
      <c r="L51" s="12" t="s">
        <v>59</v>
      </c>
      <c r="M51" s="3" t="s">
        <v>47</v>
      </c>
      <c r="N51" s="12" t="s">
        <v>59</v>
      </c>
      <c r="O51" s="3" t="s">
        <v>47</v>
      </c>
      <c r="P51" s="12" t="s">
        <v>59</v>
      </c>
      <c r="Q51">
        <v>1.85</v>
      </c>
      <c r="R51" s="15" t="s">
        <v>59</v>
      </c>
      <c r="S51" t="s">
        <v>47</v>
      </c>
      <c r="T51" s="15" t="s">
        <v>59</v>
      </c>
      <c r="U51">
        <v>3.1</v>
      </c>
      <c r="V51" s="15" t="s">
        <v>59</v>
      </c>
      <c r="W51">
        <v>3.6124999999999998</v>
      </c>
      <c r="X51" s="15" t="s">
        <v>59</v>
      </c>
      <c r="Y51">
        <v>1.2250000000000001</v>
      </c>
      <c r="Z51" s="15" t="s">
        <v>59</v>
      </c>
      <c r="AA51">
        <v>3.2374999999999998</v>
      </c>
      <c r="AB51" s="15" t="s">
        <v>59</v>
      </c>
      <c r="AC51" s="3" t="s">
        <v>47</v>
      </c>
      <c r="AD51" s="12" t="s">
        <v>59</v>
      </c>
      <c r="AE51" t="s">
        <v>47</v>
      </c>
      <c r="AF51" s="15" t="s">
        <v>59</v>
      </c>
      <c r="AG51">
        <v>0.3</v>
      </c>
      <c r="AH51" s="15" t="s">
        <v>59</v>
      </c>
      <c r="AI51" t="s">
        <v>47</v>
      </c>
      <c r="AJ51" s="15" t="s">
        <v>59</v>
      </c>
      <c r="AK51" t="s">
        <v>47</v>
      </c>
      <c r="AL51" s="15" t="s">
        <v>59</v>
      </c>
      <c r="AM51" t="s">
        <v>47</v>
      </c>
      <c r="AN51" s="15" t="s">
        <v>59</v>
      </c>
      <c r="AO51" t="s">
        <v>47</v>
      </c>
      <c r="AP51" s="15" t="s">
        <v>59</v>
      </c>
      <c r="AQ51" s="9" t="s">
        <v>47</v>
      </c>
      <c r="AR51" s="15" t="s">
        <v>59</v>
      </c>
      <c r="AS51" s="9" t="s">
        <v>47</v>
      </c>
      <c r="AT51" s="15" t="s">
        <v>59</v>
      </c>
      <c r="AU51" s="9" t="s">
        <v>47</v>
      </c>
      <c r="AV51" s="15" t="s">
        <v>59</v>
      </c>
      <c r="AW51" s="9" t="s">
        <v>47</v>
      </c>
      <c r="AX51" s="15" t="s">
        <v>59</v>
      </c>
      <c r="AY51" s="9" t="s">
        <v>47</v>
      </c>
      <c r="AZ51" s="15" t="s">
        <v>59</v>
      </c>
      <c r="BA51" s="9" t="s">
        <v>47</v>
      </c>
      <c r="BB51" s="15" t="s">
        <v>59</v>
      </c>
      <c r="BC51" s="9" t="s">
        <v>47</v>
      </c>
      <c r="BD51" s="15" t="s">
        <v>59</v>
      </c>
      <c r="BE51" s="9" t="s">
        <v>47</v>
      </c>
      <c r="BF51" s="15" t="s">
        <v>59</v>
      </c>
      <c r="BH51" s="15" t="s">
        <v>59</v>
      </c>
      <c r="BJ51" s="15" t="s">
        <v>59</v>
      </c>
      <c r="BL51" s="15" t="s">
        <v>59</v>
      </c>
      <c r="BN51" s="15" t="s">
        <v>59</v>
      </c>
      <c r="BO51" t="s">
        <v>47</v>
      </c>
      <c r="BP51" s="15" t="s">
        <v>59</v>
      </c>
      <c r="BQ51" t="s">
        <v>47</v>
      </c>
      <c r="BR51" s="15" t="s">
        <v>59</v>
      </c>
      <c r="BS51" t="s">
        <v>47</v>
      </c>
      <c r="BT51" s="15" t="s">
        <v>59</v>
      </c>
      <c r="BU51" t="s">
        <v>47</v>
      </c>
      <c r="BV51" s="15" t="s">
        <v>59</v>
      </c>
      <c r="BX51" s="15" t="s">
        <v>59</v>
      </c>
      <c r="BY51" t="s">
        <v>47</v>
      </c>
      <c r="BZ51" s="15" t="s">
        <v>59</v>
      </c>
      <c r="CA51" t="s">
        <v>47</v>
      </c>
      <c r="CB51" s="15" t="s">
        <v>59</v>
      </c>
      <c r="CC51" t="s">
        <v>47</v>
      </c>
      <c r="CD51" s="15" t="s">
        <v>59</v>
      </c>
      <c r="CF51" s="15" t="s">
        <v>59</v>
      </c>
      <c r="CH51" s="15" t="s">
        <v>59</v>
      </c>
      <c r="CJ51" s="15" t="s">
        <v>59</v>
      </c>
      <c r="CL51" s="15" t="s">
        <v>59</v>
      </c>
      <c r="CN51" s="15" t="s">
        <v>59</v>
      </c>
      <c r="CP51" s="15" t="s">
        <v>59</v>
      </c>
      <c r="CR51" s="15" t="s">
        <v>59</v>
      </c>
      <c r="CT51" s="15" t="s">
        <v>59</v>
      </c>
      <c r="CV51" s="15" t="s">
        <v>59</v>
      </c>
      <c r="CX51" s="15" t="s">
        <v>59</v>
      </c>
      <c r="CZ51" s="15" t="s">
        <v>59</v>
      </c>
      <c r="DA51" t="s">
        <v>47</v>
      </c>
      <c r="DB51" s="15" t="s">
        <v>59</v>
      </c>
      <c r="DD51" s="15" t="s">
        <v>59</v>
      </c>
      <c r="DF51" s="15" t="s">
        <v>59</v>
      </c>
      <c r="DH51" s="15" t="s">
        <v>59</v>
      </c>
      <c r="DI51" t="s">
        <v>47</v>
      </c>
      <c r="DJ51" s="15" t="s">
        <v>59</v>
      </c>
      <c r="DK51" t="s">
        <v>47</v>
      </c>
      <c r="DL51" s="15" t="s">
        <v>59</v>
      </c>
      <c r="DM51" t="s">
        <v>47</v>
      </c>
      <c r="DN51" s="15" t="s">
        <v>59</v>
      </c>
      <c r="DP51" s="15" t="s">
        <v>59</v>
      </c>
      <c r="DQ51" t="s">
        <v>47</v>
      </c>
      <c r="DR51" s="15" t="s">
        <v>59</v>
      </c>
      <c r="DT51" s="15" t="s">
        <v>59</v>
      </c>
      <c r="DV51" s="15" t="s">
        <v>59</v>
      </c>
      <c r="DW51" t="s">
        <v>47</v>
      </c>
      <c r="DX51" s="15" t="s">
        <v>59</v>
      </c>
      <c r="DY51" t="s">
        <v>47</v>
      </c>
      <c r="DZ51" s="15" t="s">
        <v>59</v>
      </c>
      <c r="EB51" s="15" t="s">
        <v>59</v>
      </c>
      <c r="ED51" s="15" t="s">
        <v>59</v>
      </c>
      <c r="EF51" s="15" t="s">
        <v>59</v>
      </c>
      <c r="EH51" s="15" t="s">
        <v>59</v>
      </c>
      <c r="EJ51" s="15" t="s">
        <v>59</v>
      </c>
      <c r="EL51" s="15" t="s">
        <v>59</v>
      </c>
      <c r="EN51" s="15" t="s">
        <v>59</v>
      </c>
      <c r="EP51" s="15" t="s">
        <v>59</v>
      </c>
      <c r="ER51" s="15" t="s">
        <v>59</v>
      </c>
      <c r="ET51" s="15" t="s">
        <v>59</v>
      </c>
      <c r="EV51" s="15" t="s">
        <v>59</v>
      </c>
      <c r="EX51" s="15" t="s">
        <v>59</v>
      </c>
      <c r="EY51" t="s">
        <v>47</v>
      </c>
      <c r="EZ51" s="15" t="s">
        <v>59</v>
      </c>
      <c r="FB51" s="15" t="s">
        <v>59</v>
      </c>
      <c r="FC51" t="s">
        <v>47</v>
      </c>
      <c r="FD51" s="15" t="s">
        <v>59</v>
      </c>
      <c r="FF51" s="15" t="s">
        <v>59</v>
      </c>
      <c r="FG51" t="s">
        <v>47</v>
      </c>
      <c r="FH51" s="15" t="s">
        <v>59</v>
      </c>
      <c r="FJ51" s="15" t="s">
        <v>59</v>
      </c>
      <c r="FL51" s="15" t="s">
        <v>59</v>
      </c>
      <c r="FM51" t="s">
        <v>47</v>
      </c>
      <c r="FN51" s="15" t="s">
        <v>59</v>
      </c>
      <c r="FO51" t="s">
        <v>47</v>
      </c>
      <c r="FP51" s="15" t="s">
        <v>59</v>
      </c>
      <c r="FQ51" t="s">
        <v>47</v>
      </c>
      <c r="FR51" s="15" t="s">
        <v>59</v>
      </c>
      <c r="FT51" s="15" t="s">
        <v>59</v>
      </c>
    </row>
    <row r="52" spans="1:176" ht="15.95" customHeight="1">
      <c r="A52" s="39" t="s">
        <v>219</v>
      </c>
      <c r="B52" s="39">
        <v>1</v>
      </c>
      <c r="C52" s="39"/>
      <c r="D52" s="39">
        <v>2502</v>
      </c>
      <c r="E52" t="s">
        <v>72</v>
      </c>
      <c r="F52" t="s">
        <v>1582</v>
      </c>
      <c r="G52" s="3">
        <v>5.0999999999999996</v>
      </c>
      <c r="H52" s="12" t="s">
        <v>59</v>
      </c>
      <c r="I52" s="3">
        <v>5.0999999999999996</v>
      </c>
      <c r="J52" s="12" t="s">
        <v>59</v>
      </c>
      <c r="K52" s="3" t="s">
        <v>47</v>
      </c>
      <c r="L52" s="12" t="s">
        <v>59</v>
      </c>
      <c r="M52" s="3" t="s">
        <v>47</v>
      </c>
      <c r="N52" s="12" t="s">
        <v>59</v>
      </c>
      <c r="O52" s="3" t="s">
        <v>47</v>
      </c>
      <c r="P52" s="12" t="s">
        <v>59</v>
      </c>
      <c r="Q52">
        <v>0.7</v>
      </c>
      <c r="R52" s="15" t="s">
        <v>59</v>
      </c>
      <c r="S52" t="s">
        <v>47</v>
      </c>
      <c r="T52" s="15" t="s">
        <v>59</v>
      </c>
      <c r="U52">
        <v>1.5375000000000001</v>
      </c>
      <c r="V52" s="15" t="s">
        <v>59</v>
      </c>
      <c r="W52">
        <v>1.1625000000000001</v>
      </c>
      <c r="X52" s="15" t="s">
        <v>59</v>
      </c>
      <c r="Y52">
        <v>0.33750000000000002</v>
      </c>
      <c r="Z52" s="15" t="s">
        <v>59</v>
      </c>
      <c r="AA52">
        <v>1.0625</v>
      </c>
      <c r="AB52" s="15" t="s">
        <v>59</v>
      </c>
      <c r="AC52" s="3" t="s">
        <v>47</v>
      </c>
      <c r="AD52" s="12" t="s">
        <v>59</v>
      </c>
      <c r="AE52" t="s">
        <v>47</v>
      </c>
      <c r="AF52" s="15" t="s">
        <v>59</v>
      </c>
      <c r="AG52">
        <v>0.125</v>
      </c>
      <c r="AH52" s="15" t="s">
        <v>59</v>
      </c>
      <c r="AI52" t="s">
        <v>47</v>
      </c>
      <c r="AJ52" s="15" t="s">
        <v>59</v>
      </c>
      <c r="AK52" t="s">
        <v>47</v>
      </c>
      <c r="AL52" s="15" t="s">
        <v>59</v>
      </c>
      <c r="AM52" t="s">
        <v>47</v>
      </c>
      <c r="AN52" s="15" t="s">
        <v>59</v>
      </c>
      <c r="AO52" t="s">
        <v>47</v>
      </c>
      <c r="AP52" s="15" t="s">
        <v>59</v>
      </c>
      <c r="AQ52" s="9" t="s">
        <v>47</v>
      </c>
      <c r="AR52" s="15" t="s">
        <v>59</v>
      </c>
      <c r="AS52" s="9" t="s">
        <v>47</v>
      </c>
      <c r="AT52" s="15" t="s">
        <v>59</v>
      </c>
      <c r="AU52" s="9" t="s">
        <v>47</v>
      </c>
      <c r="AV52" s="15" t="s">
        <v>59</v>
      </c>
      <c r="AW52" s="9" t="s">
        <v>47</v>
      </c>
      <c r="AX52" s="15" t="s">
        <v>59</v>
      </c>
      <c r="AY52" s="9" t="s">
        <v>47</v>
      </c>
      <c r="AZ52" s="15" t="s">
        <v>59</v>
      </c>
      <c r="BA52" s="9" t="s">
        <v>47</v>
      </c>
      <c r="BB52" s="15" t="s">
        <v>59</v>
      </c>
      <c r="BC52" s="9" t="s">
        <v>47</v>
      </c>
      <c r="BD52" s="15" t="s">
        <v>59</v>
      </c>
      <c r="BE52" s="9" t="s">
        <v>47</v>
      </c>
      <c r="BF52" s="15" t="s">
        <v>59</v>
      </c>
      <c r="BH52" s="15" t="s">
        <v>59</v>
      </c>
      <c r="BJ52" s="15" t="s">
        <v>59</v>
      </c>
      <c r="BL52" s="15" t="s">
        <v>59</v>
      </c>
      <c r="BN52" s="15" t="s">
        <v>59</v>
      </c>
      <c r="BO52" t="s">
        <v>47</v>
      </c>
      <c r="BP52" s="15" t="s">
        <v>59</v>
      </c>
      <c r="BQ52" t="s">
        <v>47</v>
      </c>
      <c r="BR52" s="15" t="s">
        <v>59</v>
      </c>
      <c r="BS52" t="s">
        <v>47</v>
      </c>
      <c r="BT52" s="15" t="s">
        <v>59</v>
      </c>
      <c r="BU52" t="s">
        <v>47</v>
      </c>
      <c r="BV52" s="15" t="s">
        <v>59</v>
      </c>
      <c r="BX52" s="15" t="s">
        <v>59</v>
      </c>
      <c r="BY52" t="s">
        <v>47</v>
      </c>
      <c r="BZ52" s="15" t="s">
        <v>59</v>
      </c>
      <c r="CA52" t="s">
        <v>47</v>
      </c>
      <c r="CB52" s="15" t="s">
        <v>59</v>
      </c>
      <c r="CC52" t="s">
        <v>47</v>
      </c>
      <c r="CD52" s="15" t="s">
        <v>59</v>
      </c>
      <c r="CF52" s="15" t="s">
        <v>59</v>
      </c>
      <c r="CH52" s="15" t="s">
        <v>59</v>
      </c>
      <c r="CJ52" s="15" t="s">
        <v>59</v>
      </c>
      <c r="CL52" s="15" t="s">
        <v>59</v>
      </c>
      <c r="CN52" s="15" t="s">
        <v>59</v>
      </c>
      <c r="CP52" s="15" t="s">
        <v>59</v>
      </c>
      <c r="CR52" s="15" t="s">
        <v>59</v>
      </c>
      <c r="CT52" s="15" t="s">
        <v>59</v>
      </c>
      <c r="CV52" s="15" t="s">
        <v>59</v>
      </c>
      <c r="CX52" s="15" t="s">
        <v>59</v>
      </c>
      <c r="CZ52" s="15" t="s">
        <v>59</v>
      </c>
      <c r="DA52" t="s">
        <v>47</v>
      </c>
      <c r="DB52" s="15" t="s">
        <v>59</v>
      </c>
      <c r="DD52" s="15" t="s">
        <v>59</v>
      </c>
      <c r="DF52" s="15" t="s">
        <v>59</v>
      </c>
      <c r="DH52" s="15" t="s">
        <v>59</v>
      </c>
      <c r="DI52" t="s">
        <v>47</v>
      </c>
      <c r="DJ52" s="15" t="s">
        <v>59</v>
      </c>
      <c r="DK52" t="s">
        <v>47</v>
      </c>
      <c r="DL52" s="15" t="s">
        <v>59</v>
      </c>
      <c r="DM52" t="s">
        <v>47</v>
      </c>
      <c r="DN52" s="15" t="s">
        <v>59</v>
      </c>
      <c r="DP52" s="15" t="s">
        <v>59</v>
      </c>
      <c r="DQ52" t="s">
        <v>47</v>
      </c>
      <c r="DR52" s="15" t="s">
        <v>59</v>
      </c>
      <c r="DT52" s="15" t="s">
        <v>59</v>
      </c>
      <c r="DV52" s="15" t="s">
        <v>59</v>
      </c>
      <c r="DW52" t="s">
        <v>47</v>
      </c>
      <c r="DX52" s="15" t="s">
        <v>59</v>
      </c>
      <c r="DY52" t="s">
        <v>47</v>
      </c>
      <c r="DZ52" s="15" t="s">
        <v>59</v>
      </c>
      <c r="EB52" s="15" t="s">
        <v>59</v>
      </c>
      <c r="ED52" s="15" t="s">
        <v>59</v>
      </c>
      <c r="EF52" s="15" t="s">
        <v>59</v>
      </c>
      <c r="EH52" s="15" t="s">
        <v>59</v>
      </c>
      <c r="EJ52" s="15" t="s">
        <v>59</v>
      </c>
      <c r="EL52" s="15" t="s">
        <v>59</v>
      </c>
      <c r="EN52" s="15" t="s">
        <v>59</v>
      </c>
      <c r="EP52" s="15" t="s">
        <v>59</v>
      </c>
      <c r="ER52" s="15" t="s">
        <v>59</v>
      </c>
      <c r="ET52" s="15" t="s">
        <v>59</v>
      </c>
      <c r="EV52" s="15" t="s">
        <v>59</v>
      </c>
      <c r="EX52" s="15" t="s">
        <v>59</v>
      </c>
      <c r="EY52" t="s">
        <v>47</v>
      </c>
      <c r="EZ52" s="15" t="s">
        <v>59</v>
      </c>
      <c r="FB52" s="15" t="s">
        <v>59</v>
      </c>
      <c r="FC52" t="s">
        <v>47</v>
      </c>
      <c r="FD52" s="15" t="s">
        <v>59</v>
      </c>
      <c r="FF52" s="15" t="s">
        <v>59</v>
      </c>
      <c r="FG52" t="s">
        <v>47</v>
      </c>
      <c r="FH52" s="15" t="s">
        <v>59</v>
      </c>
      <c r="FJ52" s="15" t="s">
        <v>59</v>
      </c>
      <c r="FL52" s="15" t="s">
        <v>59</v>
      </c>
      <c r="FM52" t="s">
        <v>47</v>
      </c>
      <c r="FN52" s="15" t="s">
        <v>59</v>
      </c>
      <c r="FO52" t="s">
        <v>47</v>
      </c>
      <c r="FP52" s="15" t="s">
        <v>59</v>
      </c>
      <c r="FQ52" t="s">
        <v>47</v>
      </c>
      <c r="FR52" s="15" t="s">
        <v>59</v>
      </c>
      <c r="FT52" s="15" t="s">
        <v>59</v>
      </c>
    </row>
    <row r="53" spans="1:176" ht="15.95" customHeight="1">
      <c r="A53" s="39" t="s">
        <v>220</v>
      </c>
      <c r="B53" s="39">
        <v>1</v>
      </c>
      <c r="C53" s="39"/>
      <c r="D53" s="39">
        <v>2502</v>
      </c>
      <c r="E53" t="s">
        <v>72</v>
      </c>
      <c r="F53" t="s">
        <v>1582</v>
      </c>
      <c r="G53" s="3">
        <v>18.125</v>
      </c>
      <c r="H53" s="12" t="s">
        <v>59</v>
      </c>
      <c r="I53" s="3">
        <v>18.125</v>
      </c>
      <c r="J53" s="12" t="s">
        <v>59</v>
      </c>
      <c r="K53" s="3" t="s">
        <v>47</v>
      </c>
      <c r="L53" s="12" t="s">
        <v>59</v>
      </c>
      <c r="M53" s="3" t="s">
        <v>47</v>
      </c>
      <c r="N53" s="12" t="s">
        <v>59</v>
      </c>
      <c r="O53" s="3" t="s">
        <v>47</v>
      </c>
      <c r="P53" s="12" t="s">
        <v>59</v>
      </c>
      <c r="Q53">
        <v>2.0249999999999999</v>
      </c>
      <c r="R53" s="15" t="s">
        <v>59</v>
      </c>
      <c r="S53" t="s">
        <v>47</v>
      </c>
      <c r="T53" s="15" t="s">
        <v>59</v>
      </c>
      <c r="U53">
        <v>4.1749999999999998</v>
      </c>
      <c r="V53" s="15" t="s">
        <v>59</v>
      </c>
      <c r="W53">
        <v>4.9749999999999996</v>
      </c>
      <c r="X53" s="15" t="s">
        <v>59</v>
      </c>
      <c r="Y53">
        <v>1.4624999999999999</v>
      </c>
      <c r="Z53" s="15" t="s">
        <v>59</v>
      </c>
      <c r="AA53">
        <v>5.1124999999999998</v>
      </c>
      <c r="AB53" s="15" t="s">
        <v>59</v>
      </c>
      <c r="AC53" s="3" t="s">
        <v>47</v>
      </c>
      <c r="AD53" s="12" t="s">
        <v>59</v>
      </c>
      <c r="AE53" t="s">
        <v>47</v>
      </c>
      <c r="AF53" s="15" t="s">
        <v>59</v>
      </c>
      <c r="AG53">
        <v>0.2</v>
      </c>
      <c r="AH53" s="15" t="s">
        <v>59</v>
      </c>
      <c r="AI53" t="s">
        <v>47</v>
      </c>
      <c r="AJ53" s="15" t="s">
        <v>59</v>
      </c>
      <c r="AK53" t="s">
        <v>47</v>
      </c>
      <c r="AL53" s="15" t="s">
        <v>59</v>
      </c>
      <c r="AM53" t="s">
        <v>47</v>
      </c>
      <c r="AN53" s="15" t="s">
        <v>59</v>
      </c>
      <c r="AO53" t="s">
        <v>47</v>
      </c>
      <c r="AP53" s="15" t="s">
        <v>59</v>
      </c>
      <c r="AQ53" s="9" t="s">
        <v>47</v>
      </c>
      <c r="AR53" s="15" t="s">
        <v>59</v>
      </c>
      <c r="AS53" s="9" t="s">
        <v>47</v>
      </c>
      <c r="AT53" s="15" t="s">
        <v>59</v>
      </c>
      <c r="AU53" s="9" t="s">
        <v>47</v>
      </c>
      <c r="AV53" s="15" t="s">
        <v>59</v>
      </c>
      <c r="AW53" s="9" t="s">
        <v>47</v>
      </c>
      <c r="AX53" s="15" t="s">
        <v>59</v>
      </c>
      <c r="AY53" s="9" t="s">
        <v>47</v>
      </c>
      <c r="AZ53" s="15" t="s">
        <v>59</v>
      </c>
      <c r="BA53" s="9" t="s">
        <v>47</v>
      </c>
      <c r="BB53" s="15" t="s">
        <v>59</v>
      </c>
      <c r="BC53" s="9" t="s">
        <v>47</v>
      </c>
      <c r="BD53" s="15" t="s">
        <v>59</v>
      </c>
      <c r="BE53" s="9" t="s">
        <v>47</v>
      </c>
      <c r="BF53" s="15" t="s">
        <v>59</v>
      </c>
      <c r="BH53" s="15" t="s">
        <v>59</v>
      </c>
      <c r="BJ53" s="15" t="s">
        <v>59</v>
      </c>
      <c r="BL53" s="15" t="s">
        <v>59</v>
      </c>
      <c r="BN53" s="15" t="s">
        <v>59</v>
      </c>
      <c r="BO53" t="s">
        <v>47</v>
      </c>
      <c r="BP53" s="15" t="s">
        <v>59</v>
      </c>
      <c r="BQ53" t="s">
        <v>47</v>
      </c>
      <c r="BR53" s="15" t="s">
        <v>59</v>
      </c>
      <c r="BS53" t="s">
        <v>47</v>
      </c>
      <c r="BT53" s="15" t="s">
        <v>59</v>
      </c>
      <c r="BU53" t="s">
        <v>47</v>
      </c>
      <c r="BV53" s="15" t="s">
        <v>59</v>
      </c>
      <c r="BX53" s="15" t="s">
        <v>59</v>
      </c>
      <c r="BY53" t="s">
        <v>47</v>
      </c>
      <c r="BZ53" s="15" t="s">
        <v>59</v>
      </c>
      <c r="CA53" t="s">
        <v>47</v>
      </c>
      <c r="CB53" s="15" t="s">
        <v>59</v>
      </c>
      <c r="CC53" t="s">
        <v>47</v>
      </c>
      <c r="CD53" s="15" t="s">
        <v>59</v>
      </c>
      <c r="CF53" s="15" t="s">
        <v>59</v>
      </c>
      <c r="CH53" s="15" t="s">
        <v>59</v>
      </c>
      <c r="CJ53" s="15" t="s">
        <v>59</v>
      </c>
      <c r="CL53" s="15" t="s">
        <v>59</v>
      </c>
      <c r="CN53" s="15" t="s">
        <v>59</v>
      </c>
      <c r="CP53" s="15" t="s">
        <v>59</v>
      </c>
      <c r="CR53" s="15" t="s">
        <v>59</v>
      </c>
      <c r="CT53" s="15" t="s">
        <v>59</v>
      </c>
      <c r="CV53" s="15" t="s">
        <v>59</v>
      </c>
      <c r="CX53" s="15" t="s">
        <v>59</v>
      </c>
      <c r="CZ53" s="15" t="s">
        <v>59</v>
      </c>
      <c r="DA53" t="s">
        <v>47</v>
      </c>
      <c r="DB53" s="15" t="s">
        <v>59</v>
      </c>
      <c r="DD53" s="15" t="s">
        <v>59</v>
      </c>
      <c r="DF53" s="15" t="s">
        <v>59</v>
      </c>
      <c r="DH53" s="15" t="s">
        <v>59</v>
      </c>
      <c r="DI53" t="s">
        <v>47</v>
      </c>
      <c r="DJ53" s="15" t="s">
        <v>59</v>
      </c>
      <c r="DK53" t="s">
        <v>47</v>
      </c>
      <c r="DL53" s="15" t="s">
        <v>59</v>
      </c>
      <c r="DM53" t="s">
        <v>47</v>
      </c>
      <c r="DN53" s="15" t="s">
        <v>59</v>
      </c>
      <c r="DP53" s="15" t="s">
        <v>59</v>
      </c>
      <c r="DQ53" t="s">
        <v>47</v>
      </c>
      <c r="DR53" s="15" t="s">
        <v>59</v>
      </c>
      <c r="DT53" s="15" t="s">
        <v>59</v>
      </c>
      <c r="DV53" s="15" t="s">
        <v>59</v>
      </c>
      <c r="DW53" t="s">
        <v>47</v>
      </c>
      <c r="DX53" s="15" t="s">
        <v>59</v>
      </c>
      <c r="DY53" t="s">
        <v>47</v>
      </c>
      <c r="DZ53" s="15" t="s">
        <v>59</v>
      </c>
      <c r="EB53" s="15" t="s">
        <v>59</v>
      </c>
      <c r="ED53" s="15" t="s">
        <v>59</v>
      </c>
      <c r="EF53" s="15" t="s">
        <v>59</v>
      </c>
      <c r="EH53" s="15" t="s">
        <v>59</v>
      </c>
      <c r="EJ53" s="15" t="s">
        <v>59</v>
      </c>
      <c r="EL53" s="15" t="s">
        <v>59</v>
      </c>
      <c r="EN53" s="15" t="s">
        <v>59</v>
      </c>
      <c r="EP53" s="15" t="s">
        <v>59</v>
      </c>
      <c r="ER53" s="15" t="s">
        <v>59</v>
      </c>
      <c r="ET53" s="15" t="s">
        <v>59</v>
      </c>
      <c r="EV53" s="15" t="s">
        <v>59</v>
      </c>
      <c r="EX53" s="15" t="s">
        <v>59</v>
      </c>
      <c r="EY53" t="s">
        <v>47</v>
      </c>
      <c r="EZ53" s="15" t="s">
        <v>59</v>
      </c>
      <c r="FB53" s="15" t="s">
        <v>59</v>
      </c>
      <c r="FC53" t="s">
        <v>47</v>
      </c>
      <c r="FD53" s="15" t="s">
        <v>59</v>
      </c>
      <c r="FF53" s="15" t="s">
        <v>59</v>
      </c>
      <c r="FG53" t="s">
        <v>47</v>
      </c>
      <c r="FH53" s="15" t="s">
        <v>59</v>
      </c>
      <c r="FJ53" s="15" t="s">
        <v>59</v>
      </c>
      <c r="FL53" s="15" t="s">
        <v>59</v>
      </c>
      <c r="FM53" t="s">
        <v>47</v>
      </c>
      <c r="FN53" s="15" t="s">
        <v>59</v>
      </c>
      <c r="FO53" t="s">
        <v>47</v>
      </c>
      <c r="FP53" s="15" t="s">
        <v>59</v>
      </c>
      <c r="FQ53" t="s">
        <v>47</v>
      </c>
      <c r="FR53" s="15" t="s">
        <v>59</v>
      </c>
      <c r="FT53" s="15" t="s">
        <v>59</v>
      </c>
    </row>
    <row r="54" spans="1:176" ht="15.95" customHeight="1">
      <c r="A54" s="39" t="s">
        <v>221</v>
      </c>
      <c r="B54" s="39">
        <v>1</v>
      </c>
      <c r="C54" s="39"/>
      <c r="D54" s="39">
        <v>2502</v>
      </c>
      <c r="E54" t="s">
        <v>72</v>
      </c>
      <c r="F54" t="s">
        <v>1582</v>
      </c>
      <c r="G54" s="3">
        <v>8.5625</v>
      </c>
      <c r="H54" s="12" t="s">
        <v>59</v>
      </c>
      <c r="I54" s="3">
        <v>8.5625</v>
      </c>
      <c r="J54" s="12" t="s">
        <v>59</v>
      </c>
      <c r="K54" s="3" t="s">
        <v>47</v>
      </c>
      <c r="L54" s="12" t="s">
        <v>59</v>
      </c>
      <c r="M54" s="3" t="s">
        <v>47</v>
      </c>
      <c r="N54" s="12" t="s">
        <v>59</v>
      </c>
      <c r="O54" s="3" t="s">
        <v>47</v>
      </c>
      <c r="P54" s="12" t="s">
        <v>59</v>
      </c>
      <c r="Q54">
        <v>1.35</v>
      </c>
      <c r="R54" s="15" t="s">
        <v>59</v>
      </c>
      <c r="S54" t="s">
        <v>47</v>
      </c>
      <c r="T54" s="15" t="s">
        <v>59</v>
      </c>
      <c r="U54">
        <v>2.0499999999999998</v>
      </c>
      <c r="V54" s="15" t="s">
        <v>59</v>
      </c>
      <c r="W54">
        <v>1.825</v>
      </c>
      <c r="X54" s="15" t="s">
        <v>59</v>
      </c>
      <c r="Y54">
        <v>0.71250000000000002</v>
      </c>
      <c r="Z54" s="15" t="s">
        <v>59</v>
      </c>
      <c r="AA54">
        <v>1.65</v>
      </c>
      <c r="AB54" s="15" t="s">
        <v>59</v>
      </c>
      <c r="AC54" s="3" t="s">
        <v>47</v>
      </c>
      <c r="AD54" s="12" t="s">
        <v>59</v>
      </c>
      <c r="AE54" t="s">
        <v>47</v>
      </c>
      <c r="AF54" s="15" t="s">
        <v>59</v>
      </c>
      <c r="AG54">
        <v>0.58750000000000002</v>
      </c>
      <c r="AH54" s="15" t="s">
        <v>59</v>
      </c>
      <c r="AI54" t="s">
        <v>47</v>
      </c>
      <c r="AJ54" s="15" t="s">
        <v>59</v>
      </c>
      <c r="AK54" t="s">
        <v>47</v>
      </c>
      <c r="AL54" s="15" t="s">
        <v>59</v>
      </c>
      <c r="AM54" t="s">
        <v>47</v>
      </c>
      <c r="AN54" s="15" t="s">
        <v>59</v>
      </c>
      <c r="AO54" t="s">
        <v>47</v>
      </c>
      <c r="AP54" s="15" t="s">
        <v>59</v>
      </c>
      <c r="AQ54" s="9" t="s">
        <v>47</v>
      </c>
      <c r="AR54" s="15" t="s">
        <v>59</v>
      </c>
      <c r="AS54" s="9" t="s">
        <v>47</v>
      </c>
      <c r="AT54" s="15" t="s">
        <v>59</v>
      </c>
      <c r="AU54" s="9" t="s">
        <v>47</v>
      </c>
      <c r="AV54" s="15" t="s">
        <v>59</v>
      </c>
      <c r="AW54" s="9" t="s">
        <v>47</v>
      </c>
      <c r="AX54" s="15" t="s">
        <v>59</v>
      </c>
      <c r="AY54" s="9" t="s">
        <v>47</v>
      </c>
      <c r="AZ54" s="15" t="s">
        <v>59</v>
      </c>
      <c r="BA54" s="9" t="s">
        <v>47</v>
      </c>
      <c r="BB54" s="15" t="s">
        <v>59</v>
      </c>
      <c r="BC54" s="9" t="s">
        <v>47</v>
      </c>
      <c r="BD54" s="15" t="s">
        <v>59</v>
      </c>
      <c r="BE54" s="9" t="s">
        <v>47</v>
      </c>
      <c r="BF54" s="15" t="s">
        <v>59</v>
      </c>
      <c r="BH54" s="15" t="s">
        <v>59</v>
      </c>
      <c r="BJ54" s="15" t="s">
        <v>59</v>
      </c>
      <c r="BL54" s="15" t="s">
        <v>59</v>
      </c>
      <c r="BN54" s="15" t="s">
        <v>59</v>
      </c>
      <c r="BO54" t="s">
        <v>47</v>
      </c>
      <c r="BP54" s="15" t="s">
        <v>59</v>
      </c>
      <c r="BQ54" t="s">
        <v>47</v>
      </c>
      <c r="BR54" s="15" t="s">
        <v>59</v>
      </c>
      <c r="BS54" t="s">
        <v>47</v>
      </c>
      <c r="BT54" s="15" t="s">
        <v>59</v>
      </c>
      <c r="BU54" t="s">
        <v>47</v>
      </c>
      <c r="BV54" s="15" t="s">
        <v>59</v>
      </c>
      <c r="BX54" s="15" t="s">
        <v>59</v>
      </c>
      <c r="BY54" t="s">
        <v>47</v>
      </c>
      <c r="BZ54" s="15" t="s">
        <v>59</v>
      </c>
      <c r="CA54" t="s">
        <v>47</v>
      </c>
      <c r="CB54" s="15" t="s">
        <v>59</v>
      </c>
      <c r="CC54" t="s">
        <v>47</v>
      </c>
      <c r="CD54" s="15" t="s">
        <v>59</v>
      </c>
      <c r="CF54" s="15" t="s">
        <v>59</v>
      </c>
      <c r="CH54" s="15" t="s">
        <v>59</v>
      </c>
      <c r="CJ54" s="15" t="s">
        <v>59</v>
      </c>
      <c r="CL54" s="15" t="s">
        <v>59</v>
      </c>
      <c r="CN54" s="15" t="s">
        <v>59</v>
      </c>
      <c r="CP54" s="15" t="s">
        <v>59</v>
      </c>
      <c r="CR54" s="15" t="s">
        <v>59</v>
      </c>
      <c r="CT54" s="15" t="s">
        <v>59</v>
      </c>
      <c r="CV54" s="15" t="s">
        <v>59</v>
      </c>
      <c r="CX54" s="15" t="s">
        <v>59</v>
      </c>
      <c r="CZ54" s="15" t="s">
        <v>59</v>
      </c>
      <c r="DA54" t="s">
        <v>47</v>
      </c>
      <c r="DB54" s="15" t="s">
        <v>59</v>
      </c>
      <c r="DD54" s="15" t="s">
        <v>59</v>
      </c>
      <c r="DF54" s="15" t="s">
        <v>59</v>
      </c>
      <c r="DH54" s="15" t="s">
        <v>59</v>
      </c>
      <c r="DI54" t="s">
        <v>47</v>
      </c>
      <c r="DJ54" s="15" t="s">
        <v>59</v>
      </c>
      <c r="DK54" t="s">
        <v>47</v>
      </c>
      <c r="DL54" s="15" t="s">
        <v>59</v>
      </c>
      <c r="DM54" t="s">
        <v>47</v>
      </c>
      <c r="DN54" s="15" t="s">
        <v>59</v>
      </c>
      <c r="DP54" s="15" t="s">
        <v>59</v>
      </c>
      <c r="DQ54" t="s">
        <v>47</v>
      </c>
      <c r="DR54" s="15" t="s">
        <v>59</v>
      </c>
      <c r="DT54" s="15" t="s">
        <v>59</v>
      </c>
      <c r="DV54" s="15" t="s">
        <v>59</v>
      </c>
      <c r="DW54" t="s">
        <v>47</v>
      </c>
      <c r="DX54" s="15" t="s">
        <v>59</v>
      </c>
      <c r="DY54" t="s">
        <v>47</v>
      </c>
      <c r="DZ54" s="15" t="s">
        <v>59</v>
      </c>
      <c r="EB54" s="15" t="s">
        <v>59</v>
      </c>
      <c r="ED54" s="15" t="s">
        <v>59</v>
      </c>
      <c r="EF54" s="15" t="s">
        <v>59</v>
      </c>
      <c r="EH54" s="15" t="s">
        <v>59</v>
      </c>
      <c r="EJ54" s="15" t="s">
        <v>59</v>
      </c>
      <c r="EL54" s="15" t="s">
        <v>59</v>
      </c>
      <c r="EN54" s="15" t="s">
        <v>59</v>
      </c>
      <c r="EP54" s="15" t="s">
        <v>59</v>
      </c>
      <c r="ER54" s="15" t="s">
        <v>59</v>
      </c>
      <c r="ET54" s="15" t="s">
        <v>59</v>
      </c>
      <c r="EV54" s="15" t="s">
        <v>59</v>
      </c>
      <c r="EX54" s="15" t="s">
        <v>59</v>
      </c>
      <c r="EY54" t="s">
        <v>47</v>
      </c>
      <c r="EZ54" s="15" t="s">
        <v>59</v>
      </c>
      <c r="FB54" s="15" t="s">
        <v>59</v>
      </c>
      <c r="FC54" t="s">
        <v>47</v>
      </c>
      <c r="FD54" s="15" t="s">
        <v>59</v>
      </c>
      <c r="FF54" s="15" t="s">
        <v>59</v>
      </c>
      <c r="FG54" t="s">
        <v>47</v>
      </c>
      <c r="FH54" s="15" t="s">
        <v>59</v>
      </c>
      <c r="FJ54" s="15" t="s">
        <v>59</v>
      </c>
      <c r="FL54" s="15" t="s">
        <v>59</v>
      </c>
      <c r="FM54" t="s">
        <v>47</v>
      </c>
      <c r="FN54" s="15" t="s">
        <v>59</v>
      </c>
      <c r="FO54" t="s">
        <v>47</v>
      </c>
      <c r="FP54" s="15" t="s">
        <v>59</v>
      </c>
      <c r="FQ54" t="s">
        <v>47</v>
      </c>
      <c r="FR54" s="15" t="s">
        <v>59</v>
      </c>
      <c r="FT54" s="15" t="s">
        <v>59</v>
      </c>
    </row>
    <row r="55" spans="1:176" ht="15.95" customHeight="1">
      <c r="A55" s="39" t="s">
        <v>222</v>
      </c>
      <c r="B55" s="39">
        <v>1</v>
      </c>
      <c r="C55" s="39"/>
      <c r="D55" s="39">
        <v>2502</v>
      </c>
      <c r="E55" t="s">
        <v>72</v>
      </c>
      <c r="F55" t="s">
        <v>1582</v>
      </c>
      <c r="G55" s="3">
        <v>20.875</v>
      </c>
      <c r="H55" s="12" t="s">
        <v>59</v>
      </c>
      <c r="I55" s="3">
        <v>20.875</v>
      </c>
      <c r="J55" s="12" t="s">
        <v>59</v>
      </c>
      <c r="K55" s="3" t="s">
        <v>47</v>
      </c>
      <c r="L55" s="12" t="s">
        <v>59</v>
      </c>
      <c r="M55" s="3" t="s">
        <v>47</v>
      </c>
      <c r="N55" s="12" t="s">
        <v>59</v>
      </c>
      <c r="O55" s="3" t="s">
        <v>47</v>
      </c>
      <c r="P55" s="12" t="s">
        <v>59</v>
      </c>
      <c r="Q55">
        <v>2.0625</v>
      </c>
      <c r="R55" s="15" t="s">
        <v>59</v>
      </c>
      <c r="S55" t="s">
        <v>47</v>
      </c>
      <c r="T55" s="15" t="s">
        <v>59</v>
      </c>
      <c r="U55">
        <v>4.9249999999999998</v>
      </c>
      <c r="V55" s="15" t="s">
        <v>59</v>
      </c>
      <c r="W55">
        <v>5.9625000000000004</v>
      </c>
      <c r="X55" s="15" t="s">
        <v>59</v>
      </c>
      <c r="Y55">
        <v>1.375</v>
      </c>
      <c r="Z55" s="15" t="s">
        <v>59</v>
      </c>
      <c r="AA55">
        <v>5.2750000000000004</v>
      </c>
      <c r="AB55" s="15" t="s">
        <v>59</v>
      </c>
      <c r="AC55" s="3" t="s">
        <v>47</v>
      </c>
      <c r="AD55" s="12" t="s">
        <v>59</v>
      </c>
      <c r="AE55" t="s">
        <v>47</v>
      </c>
      <c r="AF55" s="15" t="s">
        <v>59</v>
      </c>
      <c r="AG55">
        <v>0.6</v>
      </c>
      <c r="AH55" s="15" t="s">
        <v>59</v>
      </c>
      <c r="AI55" t="s">
        <v>47</v>
      </c>
      <c r="AJ55" s="15" t="s">
        <v>59</v>
      </c>
      <c r="AK55" t="s">
        <v>47</v>
      </c>
      <c r="AL55" s="15" t="s">
        <v>59</v>
      </c>
      <c r="AM55" t="s">
        <v>47</v>
      </c>
      <c r="AN55" s="15" t="s">
        <v>59</v>
      </c>
      <c r="AO55" t="s">
        <v>47</v>
      </c>
      <c r="AP55" s="15" t="s">
        <v>59</v>
      </c>
      <c r="AQ55" s="9" t="s">
        <v>47</v>
      </c>
      <c r="AR55" s="15" t="s">
        <v>59</v>
      </c>
      <c r="AS55" s="9" t="s">
        <v>47</v>
      </c>
      <c r="AT55" s="15" t="s">
        <v>59</v>
      </c>
      <c r="AU55" s="9" t="s">
        <v>47</v>
      </c>
      <c r="AV55" s="15" t="s">
        <v>59</v>
      </c>
      <c r="AW55" s="9" t="s">
        <v>47</v>
      </c>
      <c r="AX55" s="15" t="s">
        <v>59</v>
      </c>
      <c r="AY55" s="9" t="s">
        <v>47</v>
      </c>
      <c r="AZ55" s="15" t="s">
        <v>59</v>
      </c>
      <c r="BA55" s="9" t="s">
        <v>47</v>
      </c>
      <c r="BB55" s="15" t="s">
        <v>59</v>
      </c>
      <c r="BC55" s="9" t="s">
        <v>47</v>
      </c>
      <c r="BD55" s="15" t="s">
        <v>59</v>
      </c>
      <c r="BE55" s="9" t="s">
        <v>47</v>
      </c>
      <c r="BF55" s="15" t="s">
        <v>59</v>
      </c>
      <c r="BH55" s="15" t="s">
        <v>59</v>
      </c>
      <c r="BJ55" s="15" t="s">
        <v>59</v>
      </c>
      <c r="BL55" s="15" t="s">
        <v>59</v>
      </c>
      <c r="BN55" s="15" t="s">
        <v>59</v>
      </c>
      <c r="BO55" t="s">
        <v>47</v>
      </c>
      <c r="BP55" s="15" t="s">
        <v>59</v>
      </c>
      <c r="BQ55" t="s">
        <v>47</v>
      </c>
      <c r="BR55" s="15" t="s">
        <v>59</v>
      </c>
      <c r="BS55" t="s">
        <v>47</v>
      </c>
      <c r="BT55" s="15" t="s">
        <v>59</v>
      </c>
      <c r="BU55" t="s">
        <v>47</v>
      </c>
      <c r="BV55" s="15" t="s">
        <v>59</v>
      </c>
      <c r="BX55" s="15" t="s">
        <v>59</v>
      </c>
      <c r="BY55" t="s">
        <v>47</v>
      </c>
      <c r="BZ55" s="15" t="s">
        <v>59</v>
      </c>
      <c r="CA55" t="s">
        <v>47</v>
      </c>
      <c r="CB55" s="15" t="s">
        <v>59</v>
      </c>
      <c r="CC55" t="s">
        <v>47</v>
      </c>
      <c r="CD55" s="15" t="s">
        <v>59</v>
      </c>
      <c r="CF55" s="15" t="s">
        <v>59</v>
      </c>
      <c r="CH55" s="15" t="s">
        <v>59</v>
      </c>
      <c r="CJ55" s="15" t="s">
        <v>59</v>
      </c>
      <c r="CL55" s="15" t="s">
        <v>59</v>
      </c>
      <c r="CN55" s="15" t="s">
        <v>59</v>
      </c>
      <c r="CP55" s="15" t="s">
        <v>59</v>
      </c>
      <c r="CR55" s="15" t="s">
        <v>59</v>
      </c>
      <c r="CT55" s="15" t="s">
        <v>59</v>
      </c>
      <c r="CV55" s="15" t="s">
        <v>59</v>
      </c>
      <c r="CX55" s="15" t="s">
        <v>59</v>
      </c>
      <c r="CZ55" s="15" t="s">
        <v>59</v>
      </c>
      <c r="DA55" t="s">
        <v>47</v>
      </c>
      <c r="DB55" s="15" t="s">
        <v>59</v>
      </c>
      <c r="DD55" s="15" t="s">
        <v>59</v>
      </c>
      <c r="DF55" s="15" t="s">
        <v>59</v>
      </c>
      <c r="DH55" s="15" t="s">
        <v>59</v>
      </c>
      <c r="DI55" t="s">
        <v>47</v>
      </c>
      <c r="DJ55" s="15" t="s">
        <v>59</v>
      </c>
      <c r="DK55" t="s">
        <v>47</v>
      </c>
      <c r="DL55" s="15" t="s">
        <v>59</v>
      </c>
      <c r="DM55" t="s">
        <v>47</v>
      </c>
      <c r="DN55" s="15" t="s">
        <v>59</v>
      </c>
      <c r="DP55" s="15" t="s">
        <v>59</v>
      </c>
      <c r="DQ55" t="s">
        <v>47</v>
      </c>
      <c r="DR55" s="15" t="s">
        <v>59</v>
      </c>
      <c r="DT55" s="15" t="s">
        <v>59</v>
      </c>
      <c r="DV55" s="15" t="s">
        <v>59</v>
      </c>
      <c r="DW55" t="s">
        <v>47</v>
      </c>
      <c r="DX55" s="15" t="s">
        <v>59</v>
      </c>
      <c r="DY55" t="s">
        <v>47</v>
      </c>
      <c r="DZ55" s="15" t="s">
        <v>59</v>
      </c>
      <c r="EB55" s="15" t="s">
        <v>59</v>
      </c>
      <c r="ED55" s="15" t="s">
        <v>59</v>
      </c>
      <c r="EF55" s="15" t="s">
        <v>59</v>
      </c>
      <c r="EH55" s="15" t="s">
        <v>59</v>
      </c>
      <c r="EJ55" s="15" t="s">
        <v>59</v>
      </c>
      <c r="EL55" s="15" t="s">
        <v>59</v>
      </c>
      <c r="EN55" s="15" t="s">
        <v>59</v>
      </c>
      <c r="EP55" s="15" t="s">
        <v>59</v>
      </c>
      <c r="ER55" s="15" t="s">
        <v>59</v>
      </c>
      <c r="ET55" s="15" t="s">
        <v>59</v>
      </c>
      <c r="EV55" s="15" t="s">
        <v>59</v>
      </c>
      <c r="EX55" s="15" t="s">
        <v>59</v>
      </c>
      <c r="EY55" t="s">
        <v>47</v>
      </c>
      <c r="EZ55" s="15" t="s">
        <v>59</v>
      </c>
      <c r="FB55" s="15" t="s">
        <v>59</v>
      </c>
      <c r="FC55" t="s">
        <v>47</v>
      </c>
      <c r="FD55" s="15" t="s">
        <v>59</v>
      </c>
      <c r="FF55" s="15" t="s">
        <v>59</v>
      </c>
      <c r="FG55" t="s">
        <v>47</v>
      </c>
      <c r="FH55" s="15" t="s">
        <v>59</v>
      </c>
      <c r="FJ55" s="15" t="s">
        <v>59</v>
      </c>
      <c r="FL55" s="15" t="s">
        <v>59</v>
      </c>
      <c r="FM55" t="s">
        <v>47</v>
      </c>
      <c r="FN55" s="15" t="s">
        <v>59</v>
      </c>
      <c r="FO55" t="s">
        <v>47</v>
      </c>
      <c r="FP55" s="15" t="s">
        <v>59</v>
      </c>
      <c r="FQ55" t="s">
        <v>47</v>
      </c>
      <c r="FR55" s="15" t="s">
        <v>59</v>
      </c>
      <c r="FT55" s="15" t="s">
        <v>59</v>
      </c>
    </row>
    <row r="56" spans="1:176" ht="15.95" customHeight="1">
      <c r="A56" s="39" t="s">
        <v>46</v>
      </c>
      <c r="B56" s="39">
        <v>4</v>
      </c>
      <c r="C56" s="39"/>
      <c r="D56" s="39">
        <v>2206</v>
      </c>
      <c r="E56" t="s">
        <v>68</v>
      </c>
      <c r="G56" s="3">
        <v>22.1</v>
      </c>
      <c r="H56" s="12" t="s">
        <v>59</v>
      </c>
      <c r="I56" s="3">
        <v>22.1</v>
      </c>
      <c r="J56" s="12" t="s">
        <v>59</v>
      </c>
      <c r="K56" s="3" t="s">
        <v>47</v>
      </c>
      <c r="L56" s="12" t="s">
        <v>59</v>
      </c>
      <c r="M56" s="3" t="s">
        <v>47</v>
      </c>
      <c r="N56" s="12" t="s">
        <v>59</v>
      </c>
      <c r="O56" s="3" t="s">
        <v>47</v>
      </c>
      <c r="P56" s="12" t="s">
        <v>59</v>
      </c>
      <c r="Q56" s="3">
        <v>5.0999999999999996</v>
      </c>
      <c r="R56" s="12" t="s">
        <v>59</v>
      </c>
      <c r="S56" s="3" t="s">
        <v>47</v>
      </c>
      <c r="T56" s="15" t="s">
        <v>59</v>
      </c>
      <c r="U56" s="3">
        <v>3.6</v>
      </c>
      <c r="V56" s="15" t="s">
        <v>59</v>
      </c>
      <c r="W56" s="3">
        <v>4.8</v>
      </c>
      <c r="X56" s="15" t="s">
        <v>59</v>
      </c>
      <c r="Y56" s="3">
        <v>1.6</v>
      </c>
      <c r="Z56" s="15" t="s">
        <v>59</v>
      </c>
      <c r="AA56" s="3">
        <v>7</v>
      </c>
      <c r="AB56" s="15" t="s">
        <v>59</v>
      </c>
      <c r="AC56" s="9" t="s">
        <v>47</v>
      </c>
      <c r="AD56" s="11" t="s">
        <v>59</v>
      </c>
      <c r="AE56" s="3" t="s">
        <v>47</v>
      </c>
      <c r="AF56" s="15" t="s">
        <v>59</v>
      </c>
      <c r="AG56">
        <v>1.5</v>
      </c>
      <c r="AH56" s="15" t="s">
        <v>59</v>
      </c>
      <c r="AI56" t="s">
        <v>47</v>
      </c>
      <c r="AJ56" s="15" t="s">
        <v>59</v>
      </c>
      <c r="AK56" s="3" t="s">
        <v>47</v>
      </c>
      <c r="AL56" s="15" t="s">
        <v>59</v>
      </c>
      <c r="AM56" s="3" t="s">
        <v>47</v>
      </c>
      <c r="AN56" s="12" t="s">
        <v>59</v>
      </c>
      <c r="AO56" t="s">
        <v>47</v>
      </c>
      <c r="AP56" s="15" t="s">
        <v>59</v>
      </c>
      <c r="AQ56" s="9" t="s">
        <v>47</v>
      </c>
      <c r="AR56" s="15" t="s">
        <v>59</v>
      </c>
      <c r="AS56" s="9" t="s">
        <v>47</v>
      </c>
      <c r="AT56" s="15" t="s">
        <v>59</v>
      </c>
      <c r="AU56" s="9" t="s">
        <v>47</v>
      </c>
      <c r="AV56" s="15" t="s">
        <v>59</v>
      </c>
      <c r="AW56" s="9" t="s">
        <v>47</v>
      </c>
      <c r="AX56" s="15" t="s">
        <v>59</v>
      </c>
      <c r="AY56" s="9" t="s">
        <v>47</v>
      </c>
      <c r="AZ56" s="15" t="s">
        <v>59</v>
      </c>
      <c r="BA56" s="9" t="s">
        <v>47</v>
      </c>
      <c r="BB56" s="15" t="s">
        <v>59</v>
      </c>
      <c r="BC56" s="9" t="s">
        <v>47</v>
      </c>
      <c r="BD56" s="15" t="s">
        <v>59</v>
      </c>
      <c r="BE56" s="9" t="s">
        <v>47</v>
      </c>
      <c r="BF56" s="15" t="s">
        <v>59</v>
      </c>
      <c r="BH56" s="15" t="s">
        <v>59</v>
      </c>
      <c r="BJ56" s="15" t="s">
        <v>59</v>
      </c>
      <c r="BL56" s="15" t="s">
        <v>59</v>
      </c>
      <c r="BN56" s="15" t="s">
        <v>59</v>
      </c>
      <c r="BO56" t="s">
        <v>47</v>
      </c>
      <c r="BP56" s="15" t="s">
        <v>59</v>
      </c>
      <c r="BQ56" t="s">
        <v>47</v>
      </c>
      <c r="BR56" s="15" t="s">
        <v>59</v>
      </c>
      <c r="BS56" t="s">
        <v>47</v>
      </c>
      <c r="BT56" s="15" t="s">
        <v>59</v>
      </c>
      <c r="BU56" t="s">
        <v>47</v>
      </c>
      <c r="BV56" s="15" t="s">
        <v>59</v>
      </c>
      <c r="BX56" s="15" t="s">
        <v>59</v>
      </c>
      <c r="BY56" t="s">
        <v>47</v>
      </c>
      <c r="BZ56" s="15" t="s">
        <v>59</v>
      </c>
      <c r="CA56" t="s">
        <v>47</v>
      </c>
      <c r="CB56" s="15" t="s">
        <v>59</v>
      </c>
      <c r="CC56" t="s">
        <v>47</v>
      </c>
      <c r="CD56" s="15" t="s">
        <v>59</v>
      </c>
      <c r="CF56" s="15" t="s">
        <v>59</v>
      </c>
      <c r="CH56" s="15" t="s">
        <v>59</v>
      </c>
      <c r="CJ56" s="15" t="s">
        <v>59</v>
      </c>
      <c r="CL56" s="15" t="s">
        <v>59</v>
      </c>
      <c r="CN56" s="15" t="s">
        <v>59</v>
      </c>
      <c r="CP56" s="15" t="s">
        <v>59</v>
      </c>
      <c r="CR56" s="15" t="s">
        <v>59</v>
      </c>
      <c r="CT56" s="15" t="s">
        <v>59</v>
      </c>
      <c r="CV56" s="15" t="s">
        <v>59</v>
      </c>
      <c r="CX56" s="15" t="s">
        <v>59</v>
      </c>
      <c r="CZ56" s="15" t="s">
        <v>59</v>
      </c>
      <c r="DA56" t="s">
        <v>47</v>
      </c>
      <c r="DB56" s="15" t="s">
        <v>59</v>
      </c>
      <c r="DD56" s="15" t="s">
        <v>59</v>
      </c>
      <c r="DF56" s="15" t="s">
        <v>59</v>
      </c>
      <c r="DH56" s="15" t="s">
        <v>59</v>
      </c>
      <c r="DI56" t="s">
        <v>47</v>
      </c>
      <c r="DJ56" s="15" t="s">
        <v>59</v>
      </c>
      <c r="DK56" t="s">
        <v>47</v>
      </c>
      <c r="DL56" s="15" t="s">
        <v>59</v>
      </c>
      <c r="DM56" t="s">
        <v>47</v>
      </c>
      <c r="DN56" s="15" t="s">
        <v>59</v>
      </c>
      <c r="DP56" s="15" t="s">
        <v>59</v>
      </c>
      <c r="DQ56" t="s">
        <v>47</v>
      </c>
      <c r="DR56" s="15" t="s">
        <v>59</v>
      </c>
      <c r="DT56" s="15" t="s">
        <v>59</v>
      </c>
      <c r="DV56" s="15" t="s">
        <v>59</v>
      </c>
      <c r="DW56" t="s">
        <v>47</v>
      </c>
      <c r="DX56" s="15" t="s">
        <v>59</v>
      </c>
      <c r="DY56" t="s">
        <v>47</v>
      </c>
      <c r="DZ56" s="15" t="s">
        <v>59</v>
      </c>
      <c r="EB56" s="15" t="s">
        <v>59</v>
      </c>
      <c r="ED56" s="15" t="s">
        <v>59</v>
      </c>
      <c r="EF56" s="15" t="s">
        <v>59</v>
      </c>
      <c r="EH56" s="15" t="s">
        <v>59</v>
      </c>
      <c r="EJ56" s="15" t="s">
        <v>59</v>
      </c>
      <c r="EL56" s="15" t="s">
        <v>59</v>
      </c>
      <c r="EN56" s="15" t="s">
        <v>59</v>
      </c>
      <c r="EP56" s="15" t="s">
        <v>59</v>
      </c>
      <c r="ER56" s="15" t="s">
        <v>59</v>
      </c>
      <c r="ET56" s="15" t="s">
        <v>59</v>
      </c>
      <c r="EV56" s="15" t="s">
        <v>59</v>
      </c>
      <c r="EX56" s="15" t="s">
        <v>59</v>
      </c>
      <c r="EY56" t="s">
        <v>47</v>
      </c>
      <c r="EZ56" s="15" t="s">
        <v>59</v>
      </c>
      <c r="FB56" s="15" t="s">
        <v>59</v>
      </c>
      <c r="FC56" t="s">
        <v>47</v>
      </c>
      <c r="FD56" s="15" t="s">
        <v>59</v>
      </c>
      <c r="FF56" s="15" t="s">
        <v>59</v>
      </c>
      <c r="FG56" t="s">
        <v>47</v>
      </c>
      <c r="FH56" s="15" t="s">
        <v>59</v>
      </c>
      <c r="FJ56" s="15" t="s">
        <v>59</v>
      </c>
      <c r="FL56" s="15" t="s">
        <v>59</v>
      </c>
      <c r="FM56" t="s">
        <v>47</v>
      </c>
      <c r="FN56" s="15" t="s">
        <v>59</v>
      </c>
      <c r="FO56" t="s">
        <v>47</v>
      </c>
      <c r="FP56" s="15" t="s">
        <v>59</v>
      </c>
      <c r="FQ56" t="s">
        <v>47</v>
      </c>
      <c r="FR56" s="15" t="s">
        <v>59</v>
      </c>
      <c r="FT56" s="15" t="s">
        <v>59</v>
      </c>
    </row>
    <row r="57" spans="1:176" ht="15.95" customHeight="1">
      <c r="A57" s="39" t="s">
        <v>108</v>
      </c>
      <c r="B57" s="39">
        <v>1</v>
      </c>
      <c r="C57" s="39"/>
      <c r="D57" s="39">
        <v>4004</v>
      </c>
      <c r="E57" t="s">
        <v>74</v>
      </c>
      <c r="F57" t="s">
        <v>1583</v>
      </c>
      <c r="G57" s="3">
        <v>10.4682</v>
      </c>
      <c r="H57" s="12">
        <v>1.7519999999999998</v>
      </c>
      <c r="I57" s="3">
        <v>10.4682</v>
      </c>
      <c r="J57" s="12">
        <v>1.7519999999999998</v>
      </c>
      <c r="K57" s="3" t="s">
        <v>47</v>
      </c>
      <c r="L57" s="12" t="s">
        <v>59</v>
      </c>
      <c r="M57" s="3" t="s">
        <v>47</v>
      </c>
      <c r="N57" s="12" t="s">
        <v>59</v>
      </c>
      <c r="O57" s="3" t="s">
        <v>47</v>
      </c>
      <c r="P57" s="12" t="s">
        <v>59</v>
      </c>
      <c r="Q57" s="3">
        <v>4.2062599999999994</v>
      </c>
      <c r="R57" s="15">
        <v>0.65699999999999992</v>
      </c>
      <c r="S57">
        <v>1.3344400000000001</v>
      </c>
      <c r="T57" s="15">
        <v>0.52559999999999996</v>
      </c>
      <c r="U57" t="s">
        <v>47</v>
      </c>
      <c r="V57" s="15" t="s">
        <v>59</v>
      </c>
      <c r="W57">
        <v>2.5987999999999998</v>
      </c>
      <c r="X57" s="15">
        <v>0.33579999999999993</v>
      </c>
      <c r="Y57">
        <v>0.54457999999999995</v>
      </c>
      <c r="Z57" s="15">
        <v>7.2999999999999995E-2</v>
      </c>
      <c r="AA57">
        <v>1.5709599999999999</v>
      </c>
      <c r="AB57" s="15">
        <v>0.42339999999999994</v>
      </c>
      <c r="AC57" s="9" t="s">
        <v>47</v>
      </c>
      <c r="AD57" s="11" t="s">
        <v>59</v>
      </c>
      <c r="AE57" s="3" t="s">
        <v>47</v>
      </c>
      <c r="AF57" s="15" t="s">
        <v>59</v>
      </c>
      <c r="AG57" t="s">
        <v>47</v>
      </c>
      <c r="AH57" s="15" t="s">
        <v>59</v>
      </c>
      <c r="AI57" t="s">
        <v>47</v>
      </c>
      <c r="AJ57" s="15" t="s">
        <v>59</v>
      </c>
      <c r="AK57" s="3" t="s">
        <v>47</v>
      </c>
      <c r="AL57" s="15" t="s">
        <v>59</v>
      </c>
      <c r="AM57" t="s">
        <v>47</v>
      </c>
      <c r="AN57" s="15" t="s">
        <v>59</v>
      </c>
      <c r="AO57" t="s">
        <v>47</v>
      </c>
      <c r="AP57" s="15" t="s">
        <v>59</v>
      </c>
      <c r="AQ57" s="9" t="s">
        <v>47</v>
      </c>
      <c r="AR57" s="15" t="s">
        <v>59</v>
      </c>
      <c r="AS57" s="9" t="s">
        <v>47</v>
      </c>
      <c r="AT57" s="15" t="s">
        <v>59</v>
      </c>
      <c r="AU57" s="9" t="s">
        <v>47</v>
      </c>
      <c r="AV57" s="15" t="s">
        <v>59</v>
      </c>
      <c r="AW57" s="9" t="s">
        <v>47</v>
      </c>
      <c r="AX57" s="15" t="s">
        <v>59</v>
      </c>
      <c r="AY57" s="9" t="s">
        <v>47</v>
      </c>
      <c r="AZ57" s="15" t="s">
        <v>59</v>
      </c>
      <c r="BA57" s="9" t="s">
        <v>47</v>
      </c>
      <c r="BB57" s="15" t="s">
        <v>59</v>
      </c>
      <c r="BC57" s="9" t="s">
        <v>47</v>
      </c>
      <c r="BD57" s="15" t="s">
        <v>59</v>
      </c>
      <c r="BE57" s="9" t="s">
        <v>47</v>
      </c>
      <c r="BF57" s="15" t="s">
        <v>59</v>
      </c>
      <c r="BH57" s="15" t="s">
        <v>59</v>
      </c>
      <c r="BJ57" s="15" t="s">
        <v>59</v>
      </c>
      <c r="BL57" s="15" t="s">
        <v>59</v>
      </c>
      <c r="BN57" s="15" t="s">
        <v>59</v>
      </c>
      <c r="BO57" t="s">
        <v>47</v>
      </c>
      <c r="BP57" s="15" t="s">
        <v>59</v>
      </c>
      <c r="BQ57" t="s">
        <v>47</v>
      </c>
      <c r="BR57" s="15" t="s">
        <v>59</v>
      </c>
      <c r="BS57" t="s">
        <v>47</v>
      </c>
      <c r="BT57" s="15" t="s">
        <v>59</v>
      </c>
      <c r="BU57" t="s">
        <v>47</v>
      </c>
      <c r="BV57" s="15" t="s">
        <v>59</v>
      </c>
      <c r="BX57" s="15" t="s">
        <v>59</v>
      </c>
      <c r="BY57" t="s">
        <v>47</v>
      </c>
      <c r="BZ57" s="15" t="s">
        <v>59</v>
      </c>
      <c r="CA57" t="s">
        <v>47</v>
      </c>
      <c r="CB57" s="15" t="s">
        <v>59</v>
      </c>
      <c r="CC57" t="s">
        <v>47</v>
      </c>
      <c r="CD57" s="15" t="s">
        <v>59</v>
      </c>
      <c r="CF57" s="15" t="s">
        <v>59</v>
      </c>
      <c r="CH57" s="15" t="s">
        <v>59</v>
      </c>
      <c r="CJ57" s="15" t="s">
        <v>59</v>
      </c>
      <c r="CL57" s="15" t="s">
        <v>59</v>
      </c>
      <c r="CN57" s="15" t="s">
        <v>59</v>
      </c>
      <c r="CP57" s="15" t="s">
        <v>59</v>
      </c>
      <c r="CR57" s="15" t="s">
        <v>59</v>
      </c>
      <c r="CT57" s="15" t="s">
        <v>59</v>
      </c>
      <c r="CV57" s="15" t="s">
        <v>59</v>
      </c>
      <c r="CX57" s="15" t="s">
        <v>59</v>
      </c>
      <c r="CZ57" s="15" t="s">
        <v>59</v>
      </c>
      <c r="DA57" t="s">
        <v>47</v>
      </c>
      <c r="DB57" s="15" t="s">
        <v>59</v>
      </c>
      <c r="DD57" s="15" t="s">
        <v>59</v>
      </c>
      <c r="DF57" s="15" t="s">
        <v>59</v>
      </c>
      <c r="DH57" s="15" t="s">
        <v>59</v>
      </c>
      <c r="DI57" t="s">
        <v>47</v>
      </c>
      <c r="DJ57" s="15" t="s">
        <v>59</v>
      </c>
      <c r="DK57" t="s">
        <v>47</v>
      </c>
      <c r="DL57" s="15" t="s">
        <v>59</v>
      </c>
      <c r="DM57" t="s">
        <v>47</v>
      </c>
      <c r="DN57" s="15" t="s">
        <v>59</v>
      </c>
      <c r="DP57" s="15" t="s">
        <v>59</v>
      </c>
      <c r="DQ57" t="s">
        <v>47</v>
      </c>
      <c r="DR57" s="15" t="s">
        <v>59</v>
      </c>
      <c r="DT57" s="15" t="s">
        <v>59</v>
      </c>
      <c r="DV57" s="15" t="s">
        <v>59</v>
      </c>
      <c r="DW57" t="s">
        <v>47</v>
      </c>
      <c r="DX57" s="15" t="s">
        <v>59</v>
      </c>
      <c r="DY57" t="s">
        <v>47</v>
      </c>
      <c r="DZ57" s="15" t="s">
        <v>59</v>
      </c>
      <c r="EB57" s="15" t="s">
        <v>59</v>
      </c>
      <c r="ED57" s="15" t="s">
        <v>59</v>
      </c>
      <c r="EF57" s="15" t="s">
        <v>59</v>
      </c>
      <c r="EH57" s="15" t="s">
        <v>59</v>
      </c>
      <c r="EJ57" s="15" t="s">
        <v>59</v>
      </c>
      <c r="EL57" s="15" t="s">
        <v>59</v>
      </c>
      <c r="EN57" s="15" t="s">
        <v>59</v>
      </c>
      <c r="EP57" s="15" t="s">
        <v>59</v>
      </c>
      <c r="ER57" s="15" t="s">
        <v>59</v>
      </c>
      <c r="ET57" s="15" t="s">
        <v>59</v>
      </c>
      <c r="EV57" s="15" t="s">
        <v>59</v>
      </c>
      <c r="EX57" s="15" t="s">
        <v>59</v>
      </c>
      <c r="EY57" t="s">
        <v>47</v>
      </c>
      <c r="EZ57" s="15" t="s">
        <v>59</v>
      </c>
      <c r="FB57" s="15" t="s">
        <v>59</v>
      </c>
      <c r="FC57" t="s">
        <v>47</v>
      </c>
      <c r="FD57" s="15" t="s">
        <v>59</v>
      </c>
      <c r="FF57" s="15" t="s">
        <v>59</v>
      </c>
      <c r="FG57" t="s">
        <v>47</v>
      </c>
      <c r="FH57" s="15" t="s">
        <v>59</v>
      </c>
      <c r="FJ57" s="15" t="s">
        <v>59</v>
      </c>
      <c r="FL57" s="15" t="s">
        <v>59</v>
      </c>
      <c r="FM57" t="s">
        <v>47</v>
      </c>
      <c r="FN57" s="15" t="s">
        <v>59</v>
      </c>
      <c r="FO57" t="s">
        <v>47</v>
      </c>
      <c r="FP57" s="15" t="s">
        <v>59</v>
      </c>
      <c r="FQ57" t="s">
        <v>47</v>
      </c>
      <c r="FR57" s="15" t="s">
        <v>59</v>
      </c>
      <c r="FT57" s="15" t="s">
        <v>59</v>
      </c>
    </row>
    <row r="58" spans="1:176" ht="15.95" customHeight="1">
      <c r="A58" s="39" t="s">
        <v>109</v>
      </c>
      <c r="B58" s="39">
        <v>1</v>
      </c>
      <c r="C58" s="39"/>
      <c r="D58" s="39">
        <v>4004</v>
      </c>
      <c r="E58" t="s">
        <v>74</v>
      </c>
      <c r="F58" t="s">
        <v>1584</v>
      </c>
      <c r="G58">
        <v>9.53064</v>
      </c>
      <c r="H58" s="12">
        <v>2.0739999999999998</v>
      </c>
      <c r="I58">
        <v>9.53064</v>
      </c>
      <c r="J58" s="12">
        <v>2.0739999999999998</v>
      </c>
      <c r="K58" s="3" t="s">
        <v>47</v>
      </c>
      <c r="L58" s="12" t="s">
        <v>59</v>
      </c>
      <c r="M58" s="3" t="s">
        <v>47</v>
      </c>
      <c r="N58" s="12" t="s">
        <v>59</v>
      </c>
      <c r="O58" s="3" t="s">
        <v>47</v>
      </c>
      <c r="P58" s="12" t="s">
        <v>59</v>
      </c>
      <c r="Q58" s="3">
        <v>4.6152599999999993</v>
      </c>
      <c r="R58" s="15">
        <v>1.1346000000000001</v>
      </c>
      <c r="S58">
        <v>0.76371999999999995</v>
      </c>
      <c r="T58" s="15">
        <v>0.26840000000000003</v>
      </c>
      <c r="U58" t="s">
        <v>47</v>
      </c>
      <c r="V58" s="15" t="s">
        <v>59</v>
      </c>
      <c r="W58">
        <v>2.37168</v>
      </c>
      <c r="X58" s="15">
        <v>0.64659999999999995</v>
      </c>
      <c r="Y58">
        <v>0.5978</v>
      </c>
      <c r="Z58" s="15">
        <v>0.21959999999999999</v>
      </c>
      <c r="AA58">
        <v>1.42984</v>
      </c>
      <c r="AB58" s="15">
        <v>0.24399999999999999</v>
      </c>
      <c r="AC58" s="9" t="s">
        <v>47</v>
      </c>
      <c r="AD58" s="11" t="s">
        <v>59</v>
      </c>
      <c r="AE58" s="3" t="s">
        <v>47</v>
      </c>
      <c r="AF58" s="15" t="s">
        <v>59</v>
      </c>
      <c r="AG58" t="s">
        <v>47</v>
      </c>
      <c r="AH58" s="15" t="s">
        <v>59</v>
      </c>
      <c r="AI58" t="s">
        <v>47</v>
      </c>
      <c r="AJ58" s="15" t="s">
        <v>59</v>
      </c>
      <c r="AK58" s="3" t="s">
        <v>47</v>
      </c>
      <c r="AL58" s="15" t="s">
        <v>59</v>
      </c>
      <c r="AM58" t="s">
        <v>47</v>
      </c>
      <c r="AN58" s="15" t="s">
        <v>59</v>
      </c>
      <c r="AO58" t="s">
        <v>47</v>
      </c>
      <c r="AP58" s="15" t="s">
        <v>59</v>
      </c>
      <c r="AQ58" s="9" t="s">
        <v>47</v>
      </c>
      <c r="AR58" s="15" t="s">
        <v>59</v>
      </c>
      <c r="AS58" s="9" t="s">
        <v>47</v>
      </c>
      <c r="AT58" s="15" t="s">
        <v>59</v>
      </c>
      <c r="AU58" s="9" t="s">
        <v>47</v>
      </c>
      <c r="AV58" s="15" t="s">
        <v>59</v>
      </c>
      <c r="AW58" s="9" t="s">
        <v>47</v>
      </c>
      <c r="AX58" s="15" t="s">
        <v>59</v>
      </c>
      <c r="AY58" s="9" t="s">
        <v>47</v>
      </c>
      <c r="AZ58" s="15" t="s">
        <v>59</v>
      </c>
      <c r="BA58" s="9" t="s">
        <v>47</v>
      </c>
      <c r="BB58" s="15" t="s">
        <v>59</v>
      </c>
      <c r="BC58" s="9" t="s">
        <v>47</v>
      </c>
      <c r="BD58" s="15" t="s">
        <v>59</v>
      </c>
      <c r="BE58" s="9" t="s">
        <v>47</v>
      </c>
      <c r="BF58" s="15" t="s">
        <v>59</v>
      </c>
      <c r="BH58" s="15" t="s">
        <v>59</v>
      </c>
      <c r="BJ58" s="15" t="s">
        <v>59</v>
      </c>
      <c r="BL58" s="15" t="s">
        <v>59</v>
      </c>
      <c r="BN58" s="15" t="s">
        <v>59</v>
      </c>
      <c r="BO58" t="s">
        <v>47</v>
      </c>
      <c r="BP58" s="15" t="s">
        <v>59</v>
      </c>
      <c r="BQ58" t="s">
        <v>47</v>
      </c>
      <c r="BR58" s="15" t="s">
        <v>59</v>
      </c>
      <c r="BS58" t="s">
        <v>47</v>
      </c>
      <c r="BT58" s="15" t="s">
        <v>59</v>
      </c>
      <c r="BU58" t="s">
        <v>47</v>
      </c>
      <c r="BV58" s="15" t="s">
        <v>59</v>
      </c>
      <c r="BX58" s="15" t="s">
        <v>59</v>
      </c>
      <c r="BY58" t="s">
        <v>47</v>
      </c>
      <c r="BZ58" s="15" t="s">
        <v>59</v>
      </c>
      <c r="CA58" t="s">
        <v>47</v>
      </c>
      <c r="CB58" s="15" t="s">
        <v>59</v>
      </c>
      <c r="CC58" t="s">
        <v>47</v>
      </c>
      <c r="CD58" s="15" t="s">
        <v>59</v>
      </c>
      <c r="CF58" s="15" t="s">
        <v>59</v>
      </c>
      <c r="CH58" s="15" t="s">
        <v>59</v>
      </c>
      <c r="CJ58" s="15" t="s">
        <v>59</v>
      </c>
      <c r="CL58" s="15" t="s">
        <v>59</v>
      </c>
      <c r="CN58" s="15" t="s">
        <v>59</v>
      </c>
      <c r="CP58" s="15" t="s">
        <v>59</v>
      </c>
      <c r="CR58" s="15" t="s">
        <v>59</v>
      </c>
      <c r="CT58" s="15" t="s">
        <v>59</v>
      </c>
      <c r="CV58" s="15" t="s">
        <v>59</v>
      </c>
      <c r="CX58" s="15" t="s">
        <v>59</v>
      </c>
      <c r="CZ58" s="15" t="s">
        <v>59</v>
      </c>
      <c r="DA58" t="s">
        <v>47</v>
      </c>
      <c r="DB58" s="15" t="s">
        <v>59</v>
      </c>
      <c r="DD58" s="15" t="s">
        <v>59</v>
      </c>
      <c r="DF58" s="15" t="s">
        <v>59</v>
      </c>
      <c r="DH58" s="15" t="s">
        <v>59</v>
      </c>
      <c r="DI58" t="s">
        <v>47</v>
      </c>
      <c r="DJ58" s="15" t="s">
        <v>59</v>
      </c>
      <c r="DK58" t="s">
        <v>47</v>
      </c>
      <c r="DL58" s="15" t="s">
        <v>59</v>
      </c>
      <c r="DM58" t="s">
        <v>47</v>
      </c>
      <c r="DN58" s="15" t="s">
        <v>59</v>
      </c>
      <c r="DP58" s="15" t="s">
        <v>59</v>
      </c>
      <c r="DQ58" t="s">
        <v>47</v>
      </c>
      <c r="DR58" s="15" t="s">
        <v>59</v>
      </c>
      <c r="DT58" s="15" t="s">
        <v>59</v>
      </c>
      <c r="DV58" s="15" t="s">
        <v>59</v>
      </c>
      <c r="DW58" t="s">
        <v>47</v>
      </c>
      <c r="DX58" s="15" t="s">
        <v>59</v>
      </c>
      <c r="DY58" t="s">
        <v>47</v>
      </c>
      <c r="DZ58" s="15" t="s">
        <v>59</v>
      </c>
      <c r="EB58" s="15" t="s">
        <v>59</v>
      </c>
      <c r="ED58" s="15" t="s">
        <v>59</v>
      </c>
      <c r="EF58" s="15" t="s">
        <v>59</v>
      </c>
      <c r="EH58" s="15" t="s">
        <v>59</v>
      </c>
      <c r="EJ58" s="15" t="s">
        <v>59</v>
      </c>
      <c r="EL58" s="15" t="s">
        <v>59</v>
      </c>
      <c r="EN58" s="15" t="s">
        <v>59</v>
      </c>
      <c r="EP58" s="15" t="s">
        <v>59</v>
      </c>
      <c r="ER58" s="15" t="s">
        <v>59</v>
      </c>
      <c r="ET58" s="15" t="s">
        <v>59</v>
      </c>
      <c r="EV58" s="15" t="s">
        <v>59</v>
      </c>
      <c r="EX58" s="15" t="s">
        <v>59</v>
      </c>
      <c r="EY58" t="s">
        <v>47</v>
      </c>
      <c r="EZ58" s="15" t="s">
        <v>59</v>
      </c>
      <c r="FB58" s="15" t="s">
        <v>59</v>
      </c>
      <c r="FC58" t="s">
        <v>47</v>
      </c>
      <c r="FD58" s="15" t="s">
        <v>59</v>
      </c>
      <c r="FF58" s="15" t="s">
        <v>59</v>
      </c>
      <c r="FG58" t="s">
        <v>47</v>
      </c>
      <c r="FH58" s="15" t="s">
        <v>59</v>
      </c>
      <c r="FJ58" s="15" t="s">
        <v>59</v>
      </c>
      <c r="FL58" s="15" t="s">
        <v>59</v>
      </c>
      <c r="FM58" t="s">
        <v>47</v>
      </c>
      <c r="FN58" s="15" t="s">
        <v>59</v>
      </c>
      <c r="FO58" t="s">
        <v>47</v>
      </c>
      <c r="FP58" s="15" t="s">
        <v>59</v>
      </c>
      <c r="FQ58" t="s">
        <v>47</v>
      </c>
      <c r="FR58" s="15" t="s">
        <v>59</v>
      </c>
      <c r="FT58" s="15" t="s">
        <v>59</v>
      </c>
    </row>
    <row r="59" spans="1:176" ht="15.95" customHeight="1">
      <c r="A59" s="39" t="s">
        <v>110</v>
      </c>
      <c r="B59" s="39">
        <v>1</v>
      </c>
      <c r="C59" s="39"/>
      <c r="D59" s="39">
        <v>4004</v>
      </c>
      <c r="E59" t="s">
        <v>74</v>
      </c>
      <c r="F59" t="s">
        <v>1585</v>
      </c>
      <c r="G59">
        <v>11.5107</v>
      </c>
      <c r="H59" s="12">
        <v>0.92130000000000012</v>
      </c>
      <c r="I59">
        <v>11.5107</v>
      </c>
      <c r="J59" s="12">
        <v>0.92130000000000012</v>
      </c>
      <c r="K59" s="3" t="s">
        <v>47</v>
      </c>
      <c r="L59" s="12" t="s">
        <v>59</v>
      </c>
      <c r="M59" s="3" t="s">
        <v>47</v>
      </c>
      <c r="N59" s="12" t="s">
        <v>59</v>
      </c>
      <c r="O59" s="3" t="s">
        <v>47</v>
      </c>
      <c r="P59" s="12" t="s">
        <v>59</v>
      </c>
      <c r="Q59" s="3">
        <v>5.4212400000000001</v>
      </c>
      <c r="R59" s="15">
        <v>0.45509999999999995</v>
      </c>
      <c r="S59">
        <v>0.85248000000000002</v>
      </c>
      <c r="T59" s="15">
        <v>0.64380000000000004</v>
      </c>
      <c r="U59" t="s">
        <v>47</v>
      </c>
      <c r="V59" s="15" t="s">
        <v>59</v>
      </c>
      <c r="W59">
        <v>2.9448300000000001</v>
      </c>
      <c r="X59" s="15">
        <v>0.57720000000000005</v>
      </c>
      <c r="Y59">
        <v>0.63824999999999998</v>
      </c>
      <c r="Z59" s="15">
        <v>5.5500000000000001E-2</v>
      </c>
      <c r="AA59">
        <v>1.64391</v>
      </c>
      <c r="AB59" s="15">
        <v>0.111</v>
      </c>
      <c r="AC59" s="9" t="s">
        <v>47</v>
      </c>
      <c r="AD59" s="11" t="s">
        <v>59</v>
      </c>
      <c r="AE59" s="3" t="s">
        <v>47</v>
      </c>
      <c r="AF59" s="15" t="s">
        <v>59</v>
      </c>
      <c r="AG59" t="s">
        <v>47</v>
      </c>
      <c r="AH59" s="15" t="s">
        <v>59</v>
      </c>
      <c r="AI59" t="s">
        <v>47</v>
      </c>
      <c r="AJ59" s="15" t="s">
        <v>59</v>
      </c>
      <c r="AK59" s="3" t="s">
        <v>47</v>
      </c>
      <c r="AL59" s="15" t="s">
        <v>59</v>
      </c>
      <c r="AM59" t="s">
        <v>47</v>
      </c>
      <c r="AN59" s="15" t="s">
        <v>59</v>
      </c>
      <c r="AO59" t="s">
        <v>47</v>
      </c>
      <c r="AP59" s="15" t="s">
        <v>59</v>
      </c>
      <c r="AQ59" s="9" t="s">
        <v>47</v>
      </c>
      <c r="AR59" s="15" t="s">
        <v>59</v>
      </c>
      <c r="AS59" s="9" t="s">
        <v>47</v>
      </c>
      <c r="AT59" s="15" t="s">
        <v>59</v>
      </c>
      <c r="AU59" s="9" t="s">
        <v>47</v>
      </c>
      <c r="AV59" s="15" t="s">
        <v>59</v>
      </c>
      <c r="AW59" s="9" t="s">
        <v>47</v>
      </c>
      <c r="AX59" s="15" t="s">
        <v>59</v>
      </c>
      <c r="AY59" s="9" t="s">
        <v>47</v>
      </c>
      <c r="AZ59" s="15" t="s">
        <v>59</v>
      </c>
      <c r="BA59" s="9" t="s">
        <v>47</v>
      </c>
      <c r="BB59" s="15" t="s">
        <v>59</v>
      </c>
      <c r="BC59" s="9" t="s">
        <v>47</v>
      </c>
      <c r="BD59" s="15" t="s">
        <v>59</v>
      </c>
      <c r="BE59" s="9" t="s">
        <v>47</v>
      </c>
      <c r="BF59" s="15" t="s">
        <v>59</v>
      </c>
      <c r="BH59" s="15" t="s">
        <v>59</v>
      </c>
      <c r="BJ59" s="15" t="s">
        <v>59</v>
      </c>
      <c r="BL59" s="15" t="s">
        <v>59</v>
      </c>
      <c r="BN59" s="15" t="s">
        <v>59</v>
      </c>
      <c r="BO59" t="s">
        <v>47</v>
      </c>
      <c r="BP59" s="15" t="s">
        <v>59</v>
      </c>
      <c r="BQ59" t="s">
        <v>47</v>
      </c>
      <c r="BR59" s="15" t="s">
        <v>59</v>
      </c>
      <c r="BS59" t="s">
        <v>47</v>
      </c>
      <c r="BT59" s="15" t="s">
        <v>59</v>
      </c>
      <c r="BU59" t="s">
        <v>47</v>
      </c>
      <c r="BV59" s="15" t="s">
        <v>59</v>
      </c>
      <c r="BX59" s="15" t="s">
        <v>59</v>
      </c>
      <c r="BY59" t="s">
        <v>47</v>
      </c>
      <c r="BZ59" s="15" t="s">
        <v>59</v>
      </c>
      <c r="CA59" t="s">
        <v>47</v>
      </c>
      <c r="CB59" s="15" t="s">
        <v>59</v>
      </c>
      <c r="CC59" t="s">
        <v>47</v>
      </c>
      <c r="CD59" s="15" t="s">
        <v>59</v>
      </c>
      <c r="CF59" s="15" t="s">
        <v>59</v>
      </c>
      <c r="CH59" s="15" t="s">
        <v>59</v>
      </c>
      <c r="CJ59" s="15" t="s">
        <v>59</v>
      </c>
      <c r="CL59" s="15" t="s">
        <v>59</v>
      </c>
      <c r="CN59" s="15" t="s">
        <v>59</v>
      </c>
      <c r="CP59" s="15" t="s">
        <v>59</v>
      </c>
      <c r="CR59" s="15" t="s">
        <v>59</v>
      </c>
      <c r="CT59" s="15" t="s">
        <v>59</v>
      </c>
      <c r="CV59" s="15" t="s">
        <v>59</v>
      </c>
      <c r="CX59" s="15" t="s">
        <v>59</v>
      </c>
      <c r="CZ59" s="15" t="s">
        <v>59</v>
      </c>
      <c r="DA59" t="s">
        <v>47</v>
      </c>
      <c r="DB59" s="15" t="s">
        <v>59</v>
      </c>
      <c r="DD59" s="15" t="s">
        <v>59</v>
      </c>
      <c r="DF59" s="15" t="s">
        <v>59</v>
      </c>
      <c r="DH59" s="15" t="s">
        <v>59</v>
      </c>
      <c r="DI59" t="s">
        <v>47</v>
      </c>
      <c r="DJ59" s="15" t="s">
        <v>59</v>
      </c>
      <c r="DK59" t="s">
        <v>47</v>
      </c>
      <c r="DL59" s="15" t="s">
        <v>59</v>
      </c>
      <c r="DM59" t="s">
        <v>47</v>
      </c>
      <c r="DN59" s="15" t="s">
        <v>59</v>
      </c>
      <c r="DP59" s="15" t="s">
        <v>59</v>
      </c>
      <c r="DQ59" t="s">
        <v>47</v>
      </c>
      <c r="DR59" s="15" t="s">
        <v>59</v>
      </c>
      <c r="DT59" s="15" t="s">
        <v>59</v>
      </c>
      <c r="DV59" s="15" t="s">
        <v>59</v>
      </c>
      <c r="DW59" t="s">
        <v>47</v>
      </c>
      <c r="DX59" s="15" t="s">
        <v>59</v>
      </c>
      <c r="DY59" t="s">
        <v>47</v>
      </c>
      <c r="DZ59" s="15" t="s">
        <v>59</v>
      </c>
      <c r="EB59" s="15" t="s">
        <v>59</v>
      </c>
      <c r="ED59" s="15" t="s">
        <v>59</v>
      </c>
      <c r="EF59" s="15" t="s">
        <v>59</v>
      </c>
      <c r="EH59" s="15" t="s">
        <v>59</v>
      </c>
      <c r="EJ59" s="15" t="s">
        <v>59</v>
      </c>
      <c r="EL59" s="15" t="s">
        <v>59</v>
      </c>
      <c r="EN59" s="15" t="s">
        <v>59</v>
      </c>
      <c r="EP59" s="15" t="s">
        <v>59</v>
      </c>
      <c r="ER59" s="15" t="s">
        <v>59</v>
      </c>
      <c r="ET59" s="15" t="s">
        <v>59</v>
      </c>
      <c r="EV59" s="15" t="s">
        <v>59</v>
      </c>
      <c r="EX59" s="15" t="s">
        <v>59</v>
      </c>
      <c r="EY59" t="s">
        <v>47</v>
      </c>
      <c r="EZ59" s="15" t="s">
        <v>59</v>
      </c>
      <c r="FB59" s="15" t="s">
        <v>59</v>
      </c>
      <c r="FC59" t="s">
        <v>47</v>
      </c>
      <c r="FD59" s="15" t="s">
        <v>59</v>
      </c>
      <c r="FF59" s="15" t="s">
        <v>59</v>
      </c>
      <c r="FG59" t="s">
        <v>47</v>
      </c>
      <c r="FH59" s="15" t="s">
        <v>59</v>
      </c>
      <c r="FJ59" s="15" t="s">
        <v>59</v>
      </c>
      <c r="FL59" s="15" t="s">
        <v>59</v>
      </c>
      <c r="FM59" t="s">
        <v>47</v>
      </c>
      <c r="FN59" s="15" t="s">
        <v>59</v>
      </c>
      <c r="FO59" t="s">
        <v>47</v>
      </c>
      <c r="FP59" s="15" t="s">
        <v>59</v>
      </c>
      <c r="FQ59" t="s">
        <v>47</v>
      </c>
      <c r="FR59" s="15" t="s">
        <v>59</v>
      </c>
      <c r="FT59" s="15" t="s">
        <v>59</v>
      </c>
    </row>
    <row r="60" spans="1:176" ht="15.95" customHeight="1">
      <c r="A60" s="39" t="s">
        <v>111</v>
      </c>
      <c r="B60" s="39">
        <v>1</v>
      </c>
      <c r="C60" s="39"/>
      <c r="D60" s="39">
        <v>4004</v>
      </c>
      <c r="E60" t="s">
        <v>74</v>
      </c>
      <c r="F60" t="s">
        <v>1586</v>
      </c>
      <c r="G60">
        <v>12.851100000000001</v>
      </c>
      <c r="H60" s="12">
        <v>1.0137</v>
      </c>
      <c r="I60">
        <v>12.851100000000001</v>
      </c>
      <c r="J60" s="12">
        <v>1.0137</v>
      </c>
      <c r="K60" s="3" t="s">
        <v>47</v>
      </c>
      <c r="L60" s="12" t="s">
        <v>59</v>
      </c>
      <c r="M60" s="3" t="s">
        <v>47</v>
      </c>
      <c r="N60" s="12" t="s">
        <v>59</v>
      </c>
      <c r="O60" s="3" t="s">
        <v>47</v>
      </c>
      <c r="P60" s="12" t="s">
        <v>59</v>
      </c>
      <c r="Q60" s="3">
        <v>6.0963700000000003</v>
      </c>
      <c r="R60" s="15">
        <v>0.74119999999999997</v>
      </c>
      <c r="S60">
        <v>1.0235100000000001</v>
      </c>
      <c r="T60" s="15">
        <v>0.30519999999999997</v>
      </c>
      <c r="U60" t="s">
        <v>47</v>
      </c>
      <c r="V60" s="15" t="s">
        <v>59</v>
      </c>
      <c r="W60">
        <v>3.04982</v>
      </c>
      <c r="X60" s="15">
        <v>0.45780000000000004</v>
      </c>
      <c r="Y60">
        <v>0.77171999999999996</v>
      </c>
      <c r="Z60" s="15">
        <v>6.54E-2</v>
      </c>
      <c r="AA60">
        <v>2.27047</v>
      </c>
      <c r="AB60" s="15">
        <v>0.16350000000000001</v>
      </c>
      <c r="AC60" s="9" t="s">
        <v>47</v>
      </c>
      <c r="AD60" s="11" t="s">
        <v>59</v>
      </c>
      <c r="AE60" s="3" t="s">
        <v>47</v>
      </c>
      <c r="AF60" s="15" t="s">
        <v>59</v>
      </c>
      <c r="AG60" s="3" t="s">
        <v>47</v>
      </c>
      <c r="AH60" s="15" t="s">
        <v>59</v>
      </c>
      <c r="AI60" t="s">
        <v>47</v>
      </c>
      <c r="AJ60" s="15" t="s">
        <v>59</v>
      </c>
      <c r="AK60" s="3" t="s">
        <v>47</v>
      </c>
      <c r="AL60" s="15" t="s">
        <v>59</v>
      </c>
      <c r="AM60" t="s">
        <v>47</v>
      </c>
      <c r="AN60" s="15" t="s">
        <v>59</v>
      </c>
      <c r="AO60" t="s">
        <v>47</v>
      </c>
      <c r="AP60" s="15" t="s">
        <v>59</v>
      </c>
      <c r="AQ60" s="9" t="s">
        <v>47</v>
      </c>
      <c r="AR60" s="15" t="s">
        <v>59</v>
      </c>
      <c r="AS60" s="9" t="s">
        <v>47</v>
      </c>
      <c r="AT60" s="15" t="s">
        <v>59</v>
      </c>
      <c r="AU60" s="9" t="s">
        <v>47</v>
      </c>
      <c r="AV60" s="15" t="s">
        <v>59</v>
      </c>
      <c r="AW60" s="9" t="s">
        <v>47</v>
      </c>
      <c r="AX60" s="15" t="s">
        <v>59</v>
      </c>
      <c r="AY60" s="9" t="s">
        <v>47</v>
      </c>
      <c r="AZ60" s="15" t="s">
        <v>59</v>
      </c>
      <c r="BA60" s="9" t="s">
        <v>47</v>
      </c>
      <c r="BB60" s="15" t="s">
        <v>59</v>
      </c>
      <c r="BC60" s="9" t="s">
        <v>47</v>
      </c>
      <c r="BD60" s="15" t="s">
        <v>59</v>
      </c>
      <c r="BE60" s="9" t="s">
        <v>47</v>
      </c>
      <c r="BF60" s="15" t="s">
        <v>59</v>
      </c>
      <c r="BH60" s="15" t="s">
        <v>59</v>
      </c>
      <c r="BJ60" s="15" t="s">
        <v>59</v>
      </c>
      <c r="BL60" s="15" t="s">
        <v>59</v>
      </c>
      <c r="BN60" s="15" t="s">
        <v>59</v>
      </c>
      <c r="BO60" t="s">
        <v>47</v>
      </c>
      <c r="BP60" s="15" t="s">
        <v>59</v>
      </c>
      <c r="BQ60" t="s">
        <v>47</v>
      </c>
      <c r="BR60" s="15" t="s">
        <v>59</v>
      </c>
      <c r="BS60" t="s">
        <v>47</v>
      </c>
      <c r="BT60" s="15" t="s">
        <v>59</v>
      </c>
      <c r="BU60" t="s">
        <v>47</v>
      </c>
      <c r="BV60" s="15" t="s">
        <v>59</v>
      </c>
      <c r="BX60" s="15" t="s">
        <v>59</v>
      </c>
      <c r="BY60" t="s">
        <v>47</v>
      </c>
      <c r="BZ60" s="15" t="s">
        <v>59</v>
      </c>
      <c r="CA60" t="s">
        <v>47</v>
      </c>
      <c r="CB60" s="15" t="s">
        <v>59</v>
      </c>
      <c r="CC60" t="s">
        <v>47</v>
      </c>
      <c r="CD60" s="15" t="s">
        <v>59</v>
      </c>
      <c r="CF60" s="15" t="s">
        <v>59</v>
      </c>
      <c r="CH60" s="15" t="s">
        <v>59</v>
      </c>
      <c r="CJ60" s="15" t="s">
        <v>59</v>
      </c>
      <c r="CL60" s="15" t="s">
        <v>59</v>
      </c>
      <c r="CN60" s="15" t="s">
        <v>59</v>
      </c>
      <c r="CP60" s="15" t="s">
        <v>59</v>
      </c>
      <c r="CR60" s="15" t="s">
        <v>59</v>
      </c>
      <c r="CT60" s="15" t="s">
        <v>59</v>
      </c>
      <c r="CV60" s="15" t="s">
        <v>59</v>
      </c>
      <c r="CX60" s="15" t="s">
        <v>59</v>
      </c>
      <c r="CZ60" s="15" t="s">
        <v>59</v>
      </c>
      <c r="DA60" t="s">
        <v>47</v>
      </c>
      <c r="DB60" s="15" t="s">
        <v>59</v>
      </c>
      <c r="DD60" s="15" t="s">
        <v>59</v>
      </c>
      <c r="DF60" s="15" t="s">
        <v>59</v>
      </c>
      <c r="DH60" s="15" t="s">
        <v>59</v>
      </c>
      <c r="DI60" t="s">
        <v>47</v>
      </c>
      <c r="DJ60" s="15" t="s">
        <v>59</v>
      </c>
      <c r="DK60" t="s">
        <v>47</v>
      </c>
      <c r="DL60" s="15" t="s">
        <v>59</v>
      </c>
      <c r="DM60" t="s">
        <v>47</v>
      </c>
      <c r="DN60" s="15" t="s">
        <v>59</v>
      </c>
      <c r="DP60" s="15" t="s">
        <v>59</v>
      </c>
      <c r="DQ60" t="s">
        <v>47</v>
      </c>
      <c r="DR60" s="15" t="s">
        <v>59</v>
      </c>
      <c r="DT60" s="15" t="s">
        <v>59</v>
      </c>
      <c r="DV60" s="15" t="s">
        <v>59</v>
      </c>
      <c r="DW60" t="s">
        <v>47</v>
      </c>
      <c r="DX60" s="15" t="s">
        <v>59</v>
      </c>
      <c r="DY60" t="s">
        <v>47</v>
      </c>
      <c r="DZ60" s="15" t="s">
        <v>59</v>
      </c>
      <c r="EB60" s="15" t="s">
        <v>59</v>
      </c>
      <c r="ED60" s="15" t="s">
        <v>59</v>
      </c>
      <c r="EF60" s="15" t="s">
        <v>59</v>
      </c>
      <c r="EH60" s="15" t="s">
        <v>59</v>
      </c>
      <c r="EJ60" s="15" t="s">
        <v>59</v>
      </c>
      <c r="EL60" s="15" t="s">
        <v>59</v>
      </c>
      <c r="EN60" s="15" t="s">
        <v>59</v>
      </c>
      <c r="EP60" s="15" t="s">
        <v>59</v>
      </c>
      <c r="ER60" s="15" t="s">
        <v>59</v>
      </c>
      <c r="ET60" s="15" t="s">
        <v>59</v>
      </c>
      <c r="EV60" s="15" t="s">
        <v>59</v>
      </c>
      <c r="EX60" s="15" t="s">
        <v>59</v>
      </c>
      <c r="EY60" t="s">
        <v>47</v>
      </c>
      <c r="EZ60" s="15" t="s">
        <v>59</v>
      </c>
      <c r="FB60" s="15" t="s">
        <v>59</v>
      </c>
      <c r="FC60" t="s">
        <v>47</v>
      </c>
      <c r="FD60" s="15" t="s">
        <v>59</v>
      </c>
      <c r="FF60" s="15" t="s">
        <v>59</v>
      </c>
      <c r="FG60" t="s">
        <v>47</v>
      </c>
      <c r="FH60" s="15" t="s">
        <v>59</v>
      </c>
      <c r="FJ60" s="15" t="s">
        <v>59</v>
      </c>
      <c r="FL60" s="15" t="s">
        <v>59</v>
      </c>
      <c r="FM60" t="s">
        <v>47</v>
      </c>
      <c r="FN60" s="15" t="s">
        <v>59</v>
      </c>
      <c r="FO60" t="s">
        <v>47</v>
      </c>
      <c r="FP60" s="15" t="s">
        <v>59</v>
      </c>
      <c r="FQ60" t="s">
        <v>47</v>
      </c>
      <c r="FR60" s="15" t="s">
        <v>59</v>
      </c>
      <c r="FT60" s="15" t="s">
        <v>59</v>
      </c>
    </row>
    <row r="61" spans="1:176" ht="15.95" customHeight="1">
      <c r="A61" s="39" t="s">
        <v>63</v>
      </c>
      <c r="B61" s="39">
        <v>4</v>
      </c>
      <c r="C61" s="39"/>
      <c r="D61" s="39">
        <v>4402</v>
      </c>
      <c r="E61" t="s">
        <v>73</v>
      </c>
      <c r="F61" t="s">
        <v>1587</v>
      </c>
      <c r="G61" s="9">
        <f t="shared" ref="G61:G62" si="3">SUM(O61,Q61,S61,U61,W61,Y61,AA61,AE61,AG61,AI61,AM61,AO61,AQ61,AS61,AU61,AW61,AY61,BA61,BC61,BE61,BG61)</f>
        <v>0.39483333333333337</v>
      </c>
      <c r="H61" s="12" t="s">
        <v>59</v>
      </c>
      <c r="I61" s="3" t="s">
        <v>47</v>
      </c>
      <c r="J61" s="12" t="s">
        <v>59</v>
      </c>
      <c r="K61" s="3" t="s">
        <v>47</v>
      </c>
      <c r="L61" s="12" t="s">
        <v>59</v>
      </c>
      <c r="M61" s="3" t="s">
        <v>47</v>
      </c>
      <c r="N61" s="12" t="s">
        <v>59</v>
      </c>
      <c r="O61" s="3" t="s">
        <v>47</v>
      </c>
      <c r="P61" s="12" t="s">
        <v>59</v>
      </c>
      <c r="Q61" s="3">
        <v>0.13033333333333333</v>
      </c>
      <c r="R61" s="12">
        <v>2.1666666666666666E-3</v>
      </c>
      <c r="S61" t="s">
        <v>47</v>
      </c>
      <c r="T61" s="15" t="s">
        <v>59</v>
      </c>
      <c r="U61" s="3">
        <v>6.2833333333333338E-2</v>
      </c>
      <c r="V61" s="12">
        <v>7.6666666666666671E-3</v>
      </c>
      <c r="W61" s="3">
        <v>0.15133333333333335</v>
      </c>
      <c r="X61" s="12">
        <v>5.0000000000000001E-3</v>
      </c>
      <c r="Y61" s="3">
        <v>1.6666666666666666E-2</v>
      </c>
      <c r="Z61" s="12">
        <v>5.0000000000000001E-4</v>
      </c>
      <c r="AA61" s="3">
        <v>3.3666666666666664E-2</v>
      </c>
      <c r="AB61" s="12">
        <v>4.1666666666666666E-3</v>
      </c>
      <c r="AC61" s="9" t="s">
        <v>47</v>
      </c>
      <c r="AD61" s="11" t="s">
        <v>59</v>
      </c>
      <c r="AE61" s="3" t="s">
        <v>47</v>
      </c>
      <c r="AF61" s="15" t="s">
        <v>59</v>
      </c>
      <c r="AG61" t="s">
        <v>47</v>
      </c>
      <c r="AH61" s="15" t="s">
        <v>59</v>
      </c>
      <c r="AI61" s="8" t="s">
        <v>47</v>
      </c>
      <c r="AJ61" s="13" t="s">
        <v>59</v>
      </c>
      <c r="AK61" t="s">
        <v>47</v>
      </c>
      <c r="AL61" s="15" t="s">
        <v>59</v>
      </c>
      <c r="AM61" s="8" t="s">
        <v>47</v>
      </c>
      <c r="AN61" s="13" t="s">
        <v>59</v>
      </c>
      <c r="AO61" t="s">
        <v>47</v>
      </c>
      <c r="AP61" s="15" t="s">
        <v>59</v>
      </c>
      <c r="AQ61" s="9" t="s">
        <v>47</v>
      </c>
      <c r="AR61" s="15" t="s">
        <v>59</v>
      </c>
      <c r="AS61" s="9" t="s">
        <v>47</v>
      </c>
      <c r="AT61" s="15" t="s">
        <v>59</v>
      </c>
      <c r="AU61" s="9" t="s">
        <v>47</v>
      </c>
      <c r="AV61" s="15" t="s">
        <v>59</v>
      </c>
      <c r="AW61" s="9" t="s">
        <v>47</v>
      </c>
      <c r="AX61" s="15" t="s">
        <v>59</v>
      </c>
      <c r="AY61" s="9" t="s">
        <v>47</v>
      </c>
      <c r="AZ61" s="15" t="s">
        <v>59</v>
      </c>
      <c r="BA61" s="9" t="s">
        <v>47</v>
      </c>
      <c r="BB61" s="15" t="s">
        <v>59</v>
      </c>
      <c r="BC61" s="9" t="s">
        <v>47</v>
      </c>
      <c r="BD61" s="15" t="s">
        <v>59</v>
      </c>
      <c r="BE61" s="9" t="s">
        <v>47</v>
      </c>
      <c r="BF61" s="15" t="s">
        <v>59</v>
      </c>
      <c r="BH61" s="15" t="s">
        <v>59</v>
      </c>
      <c r="BJ61" s="15" t="s">
        <v>59</v>
      </c>
      <c r="BL61" s="15" t="s">
        <v>59</v>
      </c>
      <c r="BN61" s="15" t="s">
        <v>59</v>
      </c>
      <c r="BO61" t="s">
        <v>47</v>
      </c>
      <c r="BP61" s="15" t="s">
        <v>59</v>
      </c>
      <c r="BQ61" t="s">
        <v>47</v>
      </c>
      <c r="BR61" s="15" t="s">
        <v>59</v>
      </c>
      <c r="BS61" t="s">
        <v>47</v>
      </c>
      <c r="BT61" s="15" t="s">
        <v>59</v>
      </c>
      <c r="BU61" t="s">
        <v>47</v>
      </c>
      <c r="BV61" s="15" t="s">
        <v>59</v>
      </c>
      <c r="BX61" s="15" t="s">
        <v>59</v>
      </c>
      <c r="BY61" t="s">
        <v>47</v>
      </c>
      <c r="BZ61" s="15" t="s">
        <v>59</v>
      </c>
      <c r="CA61" t="s">
        <v>47</v>
      </c>
      <c r="CB61" s="15" t="s">
        <v>59</v>
      </c>
      <c r="CC61" t="s">
        <v>47</v>
      </c>
      <c r="CD61" s="15" t="s">
        <v>59</v>
      </c>
      <c r="CF61" s="15" t="s">
        <v>59</v>
      </c>
      <c r="CH61" s="15" t="s">
        <v>59</v>
      </c>
      <c r="CJ61" s="15" t="s">
        <v>59</v>
      </c>
      <c r="CL61" s="15" t="s">
        <v>59</v>
      </c>
      <c r="CN61" s="15" t="s">
        <v>59</v>
      </c>
      <c r="CP61" s="15" t="s">
        <v>59</v>
      </c>
      <c r="CR61" s="15" t="s">
        <v>59</v>
      </c>
      <c r="CT61" s="15" t="s">
        <v>59</v>
      </c>
      <c r="CV61" s="15" t="s">
        <v>59</v>
      </c>
      <c r="CX61" s="15" t="s">
        <v>59</v>
      </c>
      <c r="CZ61" s="15" t="s">
        <v>59</v>
      </c>
      <c r="DA61" t="s">
        <v>47</v>
      </c>
      <c r="DB61" s="15" t="s">
        <v>59</v>
      </c>
      <c r="DD61" s="15" t="s">
        <v>59</v>
      </c>
      <c r="DF61" s="15" t="s">
        <v>59</v>
      </c>
      <c r="DH61" s="15" t="s">
        <v>59</v>
      </c>
      <c r="DI61" t="s">
        <v>47</v>
      </c>
      <c r="DJ61" s="15" t="s">
        <v>59</v>
      </c>
      <c r="DK61" t="s">
        <v>47</v>
      </c>
      <c r="DL61" s="15" t="s">
        <v>59</v>
      </c>
      <c r="DM61" t="s">
        <v>47</v>
      </c>
      <c r="DN61" s="15" t="s">
        <v>59</v>
      </c>
      <c r="DP61" s="15" t="s">
        <v>59</v>
      </c>
      <c r="DQ61" t="s">
        <v>47</v>
      </c>
      <c r="DR61" s="15" t="s">
        <v>59</v>
      </c>
      <c r="DT61" s="15" t="s">
        <v>59</v>
      </c>
      <c r="DV61" s="15" t="s">
        <v>59</v>
      </c>
      <c r="DW61" t="s">
        <v>47</v>
      </c>
      <c r="DX61" s="15" t="s">
        <v>59</v>
      </c>
      <c r="DY61" t="s">
        <v>47</v>
      </c>
      <c r="DZ61" s="15" t="s">
        <v>59</v>
      </c>
      <c r="EB61" s="15" t="s">
        <v>59</v>
      </c>
      <c r="ED61" s="15" t="s">
        <v>59</v>
      </c>
      <c r="EF61" s="15" t="s">
        <v>59</v>
      </c>
      <c r="EH61" s="15" t="s">
        <v>59</v>
      </c>
      <c r="EJ61" s="15" t="s">
        <v>59</v>
      </c>
      <c r="EL61" s="15" t="s">
        <v>59</v>
      </c>
      <c r="EN61" s="15" t="s">
        <v>59</v>
      </c>
      <c r="EP61" s="15" t="s">
        <v>59</v>
      </c>
      <c r="ER61" s="15" t="s">
        <v>59</v>
      </c>
      <c r="ET61" s="15" t="s">
        <v>59</v>
      </c>
      <c r="EV61" s="15" t="s">
        <v>59</v>
      </c>
      <c r="EX61" s="15" t="s">
        <v>59</v>
      </c>
      <c r="EY61" t="s">
        <v>47</v>
      </c>
      <c r="EZ61" s="15" t="s">
        <v>59</v>
      </c>
      <c r="FB61" s="15" t="s">
        <v>59</v>
      </c>
      <c r="FC61" t="s">
        <v>47</v>
      </c>
      <c r="FD61" s="15" t="s">
        <v>59</v>
      </c>
      <c r="FF61" s="15" t="s">
        <v>59</v>
      </c>
      <c r="FG61" t="s">
        <v>47</v>
      </c>
      <c r="FH61" s="15" t="s">
        <v>59</v>
      </c>
      <c r="FJ61" s="15" t="s">
        <v>59</v>
      </c>
      <c r="FL61" s="15" t="s">
        <v>59</v>
      </c>
      <c r="FM61" t="s">
        <v>47</v>
      </c>
      <c r="FN61" s="15" t="s">
        <v>59</v>
      </c>
      <c r="FO61" t="s">
        <v>47</v>
      </c>
      <c r="FP61" s="15" t="s">
        <v>59</v>
      </c>
      <c r="FQ61" t="s">
        <v>47</v>
      </c>
      <c r="FR61" s="15" t="s">
        <v>59</v>
      </c>
      <c r="FT61" s="15" t="s">
        <v>59</v>
      </c>
    </row>
    <row r="62" spans="1:176" ht="15.95" customHeight="1">
      <c r="A62" s="39" t="s">
        <v>64</v>
      </c>
      <c r="B62" s="39">
        <v>4</v>
      </c>
      <c r="C62" s="39"/>
      <c r="D62" s="39">
        <v>4402</v>
      </c>
      <c r="E62" t="s">
        <v>73</v>
      </c>
      <c r="F62" t="s">
        <v>1588</v>
      </c>
      <c r="G62" s="9">
        <f t="shared" si="3"/>
        <v>0.34083333333333332</v>
      </c>
      <c r="H62" s="12" t="s">
        <v>59</v>
      </c>
      <c r="I62" s="3" t="s">
        <v>47</v>
      </c>
      <c r="J62" s="12" t="s">
        <v>59</v>
      </c>
      <c r="K62" s="3" t="s">
        <v>47</v>
      </c>
      <c r="L62" s="12" t="s">
        <v>59</v>
      </c>
      <c r="M62" s="3" t="s">
        <v>47</v>
      </c>
      <c r="N62" s="12" t="s">
        <v>59</v>
      </c>
      <c r="O62" s="3" t="s">
        <v>47</v>
      </c>
      <c r="P62" s="12" t="s">
        <v>59</v>
      </c>
      <c r="Q62" s="3">
        <v>8.6166666666666669E-2</v>
      </c>
      <c r="R62" s="12">
        <v>3.8333333333333336E-3</v>
      </c>
      <c r="S62" t="s">
        <v>47</v>
      </c>
      <c r="T62" s="15" t="s">
        <v>59</v>
      </c>
      <c r="U62" s="3">
        <v>4.2666666666666665E-2</v>
      </c>
      <c r="V62" s="12">
        <v>9.1666666666666667E-3</v>
      </c>
      <c r="W62" s="3">
        <v>0.10933333333333332</v>
      </c>
      <c r="X62" s="12">
        <v>6.1666666666666667E-3</v>
      </c>
      <c r="Y62" s="3">
        <v>2.6166666666666668E-2</v>
      </c>
      <c r="Z62" s="12">
        <v>2.1666666666666666E-3</v>
      </c>
      <c r="AA62" s="3">
        <v>7.6499999999999999E-2</v>
      </c>
      <c r="AB62" s="12">
        <v>6.5000000000000006E-3</v>
      </c>
      <c r="AC62" s="9" t="s">
        <v>47</v>
      </c>
      <c r="AD62" s="11" t="s">
        <v>59</v>
      </c>
      <c r="AE62" t="s">
        <v>47</v>
      </c>
      <c r="AF62" s="15" t="s">
        <v>59</v>
      </c>
      <c r="AG62" t="s">
        <v>47</v>
      </c>
      <c r="AH62" s="15" t="s">
        <v>59</v>
      </c>
      <c r="AI62" s="8" t="s">
        <v>47</v>
      </c>
      <c r="AJ62" s="13" t="s">
        <v>59</v>
      </c>
      <c r="AK62" t="s">
        <v>47</v>
      </c>
      <c r="AL62" s="15" t="s">
        <v>59</v>
      </c>
      <c r="AM62" s="8" t="s">
        <v>47</v>
      </c>
      <c r="AN62" s="13" t="s">
        <v>59</v>
      </c>
      <c r="AO62" t="s">
        <v>47</v>
      </c>
      <c r="AP62" s="15" t="s">
        <v>59</v>
      </c>
      <c r="AQ62" s="9" t="s">
        <v>47</v>
      </c>
      <c r="AR62" s="15" t="s">
        <v>59</v>
      </c>
      <c r="AS62" s="9" t="s">
        <v>47</v>
      </c>
      <c r="AT62" s="15" t="s">
        <v>59</v>
      </c>
      <c r="AU62" s="9" t="s">
        <v>47</v>
      </c>
      <c r="AV62" s="15" t="s">
        <v>59</v>
      </c>
      <c r="AW62" s="9" t="s">
        <v>47</v>
      </c>
      <c r="AX62" s="15" t="s">
        <v>59</v>
      </c>
      <c r="AY62" s="9" t="s">
        <v>47</v>
      </c>
      <c r="AZ62" s="15" t="s">
        <v>59</v>
      </c>
      <c r="BA62" s="9" t="s">
        <v>47</v>
      </c>
      <c r="BB62" s="15" t="s">
        <v>59</v>
      </c>
      <c r="BC62" s="9" t="s">
        <v>47</v>
      </c>
      <c r="BD62" s="15" t="s">
        <v>59</v>
      </c>
      <c r="BE62" s="9" t="s">
        <v>47</v>
      </c>
      <c r="BF62" s="15" t="s">
        <v>59</v>
      </c>
      <c r="BH62" s="15" t="s">
        <v>59</v>
      </c>
      <c r="BJ62" s="15" t="s">
        <v>59</v>
      </c>
      <c r="BL62" s="15" t="s">
        <v>59</v>
      </c>
      <c r="BN62" s="15" t="s">
        <v>59</v>
      </c>
      <c r="BO62" t="s">
        <v>47</v>
      </c>
      <c r="BP62" s="15" t="s">
        <v>59</v>
      </c>
      <c r="BQ62" t="s">
        <v>47</v>
      </c>
      <c r="BR62" s="15" t="s">
        <v>59</v>
      </c>
      <c r="BS62" t="s">
        <v>47</v>
      </c>
      <c r="BT62" s="15" t="s">
        <v>59</v>
      </c>
      <c r="BU62" t="s">
        <v>47</v>
      </c>
      <c r="BV62" s="15" t="s">
        <v>59</v>
      </c>
      <c r="BX62" s="15" t="s">
        <v>59</v>
      </c>
      <c r="BY62" t="s">
        <v>47</v>
      </c>
      <c r="BZ62" s="15" t="s">
        <v>59</v>
      </c>
      <c r="CA62" t="s">
        <v>47</v>
      </c>
      <c r="CB62" s="15" t="s">
        <v>59</v>
      </c>
      <c r="CC62" t="s">
        <v>47</v>
      </c>
      <c r="CD62" s="15" t="s">
        <v>59</v>
      </c>
      <c r="CF62" s="15" t="s">
        <v>59</v>
      </c>
      <c r="CH62" s="15" t="s">
        <v>59</v>
      </c>
      <c r="CJ62" s="15" t="s">
        <v>59</v>
      </c>
      <c r="CL62" s="15" t="s">
        <v>59</v>
      </c>
      <c r="CN62" s="15" t="s">
        <v>59</v>
      </c>
      <c r="CP62" s="15" t="s">
        <v>59</v>
      </c>
      <c r="CR62" s="15" t="s">
        <v>59</v>
      </c>
      <c r="CT62" s="15" t="s">
        <v>59</v>
      </c>
      <c r="CV62" s="15" t="s">
        <v>59</v>
      </c>
      <c r="CX62" s="15" t="s">
        <v>59</v>
      </c>
      <c r="CZ62" s="15" t="s">
        <v>59</v>
      </c>
      <c r="DA62" t="s">
        <v>47</v>
      </c>
      <c r="DB62" s="15" t="s">
        <v>59</v>
      </c>
      <c r="DD62" s="15" t="s">
        <v>59</v>
      </c>
      <c r="DF62" s="15" t="s">
        <v>59</v>
      </c>
      <c r="DH62" s="15" t="s">
        <v>59</v>
      </c>
      <c r="DI62" t="s">
        <v>47</v>
      </c>
      <c r="DJ62" s="15" t="s">
        <v>59</v>
      </c>
      <c r="DK62" t="s">
        <v>47</v>
      </c>
      <c r="DL62" s="15" t="s">
        <v>59</v>
      </c>
      <c r="DM62" t="s">
        <v>47</v>
      </c>
      <c r="DN62" s="15" t="s">
        <v>59</v>
      </c>
      <c r="DP62" s="15" t="s">
        <v>59</v>
      </c>
      <c r="DQ62" t="s">
        <v>47</v>
      </c>
      <c r="DR62" s="15" t="s">
        <v>59</v>
      </c>
      <c r="DT62" s="15" t="s">
        <v>59</v>
      </c>
      <c r="DV62" s="15" t="s">
        <v>59</v>
      </c>
      <c r="DW62" t="s">
        <v>47</v>
      </c>
      <c r="DX62" s="15" t="s">
        <v>59</v>
      </c>
      <c r="DY62" t="s">
        <v>47</v>
      </c>
      <c r="DZ62" s="15" t="s">
        <v>59</v>
      </c>
      <c r="EB62" s="15" t="s">
        <v>59</v>
      </c>
      <c r="ED62" s="15" t="s">
        <v>59</v>
      </c>
      <c r="EF62" s="15" t="s">
        <v>59</v>
      </c>
      <c r="EH62" s="15" t="s">
        <v>59</v>
      </c>
      <c r="EJ62" s="15" t="s">
        <v>59</v>
      </c>
      <c r="EL62" s="15" t="s">
        <v>59</v>
      </c>
      <c r="EN62" s="15" t="s">
        <v>59</v>
      </c>
      <c r="EP62" s="15" t="s">
        <v>59</v>
      </c>
      <c r="ER62" s="15" t="s">
        <v>59</v>
      </c>
      <c r="ET62" s="15" t="s">
        <v>59</v>
      </c>
      <c r="EV62" s="15" t="s">
        <v>59</v>
      </c>
      <c r="EX62" s="15" t="s">
        <v>59</v>
      </c>
      <c r="EY62" t="s">
        <v>47</v>
      </c>
      <c r="EZ62" s="15" t="s">
        <v>59</v>
      </c>
      <c r="FB62" s="15" t="s">
        <v>59</v>
      </c>
      <c r="FC62" t="s">
        <v>47</v>
      </c>
      <c r="FD62" s="15" t="s">
        <v>59</v>
      </c>
      <c r="FF62" s="15" t="s">
        <v>59</v>
      </c>
      <c r="FG62" t="s">
        <v>47</v>
      </c>
      <c r="FH62" s="15" t="s">
        <v>59</v>
      </c>
      <c r="FJ62" s="15" t="s">
        <v>59</v>
      </c>
      <c r="FL62" s="15" t="s">
        <v>59</v>
      </c>
      <c r="FM62" t="s">
        <v>47</v>
      </c>
      <c r="FN62" s="15" t="s">
        <v>59</v>
      </c>
      <c r="FO62" t="s">
        <v>47</v>
      </c>
      <c r="FP62" s="15" t="s">
        <v>59</v>
      </c>
      <c r="FQ62" t="s">
        <v>47</v>
      </c>
      <c r="FR62" s="15" t="s">
        <v>59</v>
      </c>
      <c r="FT62" s="15" t="s">
        <v>59</v>
      </c>
    </row>
    <row r="63" spans="1:176" ht="15.95" customHeight="1">
      <c r="A63" s="39" t="s">
        <v>65</v>
      </c>
      <c r="B63" s="39">
        <v>4</v>
      </c>
      <c r="C63" s="39"/>
      <c r="D63" s="39">
        <v>5702</v>
      </c>
      <c r="E63" t="s">
        <v>75</v>
      </c>
      <c r="G63" s="3">
        <v>0.25657000000000002</v>
      </c>
      <c r="H63" s="12">
        <v>1.1970000000000001E-2</v>
      </c>
      <c r="I63" s="3">
        <v>0.25657000000000002</v>
      </c>
      <c r="J63" s="12">
        <v>1.1970000000000001E-2</v>
      </c>
      <c r="K63" s="3" t="s">
        <v>47</v>
      </c>
      <c r="L63" s="12" t="s">
        <v>59</v>
      </c>
      <c r="M63" s="3" t="s">
        <v>47</v>
      </c>
      <c r="N63" s="12" t="s">
        <v>59</v>
      </c>
      <c r="O63" s="3" t="s">
        <v>47</v>
      </c>
      <c r="P63" s="12" t="s">
        <v>59</v>
      </c>
      <c r="Q63" s="23">
        <v>8.0610000000000001E-2</v>
      </c>
      <c r="R63" s="17">
        <v>3.4500000000000004E-3</v>
      </c>
      <c r="S63" s="23">
        <v>1.8870000000000001E-2</v>
      </c>
      <c r="T63" s="17">
        <v>1.56E-3</v>
      </c>
      <c r="U63" s="23" t="s">
        <v>47</v>
      </c>
      <c r="V63" s="17" t="s">
        <v>59</v>
      </c>
      <c r="W63" s="23">
        <v>0.12415999999999999</v>
      </c>
      <c r="X63" s="17">
        <v>4.4299999999999999E-3</v>
      </c>
      <c r="Y63" s="23">
        <v>1.8949999999999998E-2</v>
      </c>
      <c r="Z63" s="17">
        <v>5.6999999999999998E-4</v>
      </c>
      <c r="AA63" s="23">
        <v>1.239E-2</v>
      </c>
      <c r="AB63" s="17">
        <v>1.91E-3</v>
      </c>
      <c r="AC63" s="9" t="s">
        <v>47</v>
      </c>
      <c r="AD63" s="11" t="s">
        <v>59</v>
      </c>
      <c r="AE63" t="s">
        <v>47</v>
      </c>
      <c r="AF63" s="15" t="s">
        <v>59</v>
      </c>
      <c r="AG63" s="23">
        <v>1.58E-3</v>
      </c>
      <c r="AH63" s="17">
        <v>4.0000000000000003E-5</v>
      </c>
      <c r="AI63" s="23" t="s">
        <v>47</v>
      </c>
      <c r="AJ63" s="17" t="s">
        <v>59</v>
      </c>
      <c r="AK63" s="23">
        <v>9.5129999999999992E-2</v>
      </c>
      <c r="AL63" s="17">
        <v>4.96E-3</v>
      </c>
      <c r="AM63" s="23" t="s">
        <v>47</v>
      </c>
      <c r="AN63" s="17" t="s">
        <v>59</v>
      </c>
      <c r="AO63" t="s">
        <v>47</v>
      </c>
      <c r="AP63" s="15" t="s">
        <v>59</v>
      </c>
      <c r="AQ63" s="9" t="s">
        <v>47</v>
      </c>
      <c r="AR63" s="15" t="s">
        <v>59</v>
      </c>
      <c r="AS63" s="9" t="s">
        <v>47</v>
      </c>
      <c r="AT63" s="15" t="s">
        <v>59</v>
      </c>
      <c r="AU63" s="9" t="s">
        <v>47</v>
      </c>
      <c r="AV63" s="15" t="s">
        <v>59</v>
      </c>
      <c r="AW63" s="9" t="s">
        <v>47</v>
      </c>
      <c r="AX63" s="15" t="s">
        <v>59</v>
      </c>
      <c r="AY63" s="9" t="s">
        <v>47</v>
      </c>
      <c r="AZ63" s="15" t="s">
        <v>59</v>
      </c>
      <c r="BA63" s="9" t="s">
        <v>47</v>
      </c>
      <c r="BB63" s="15" t="s">
        <v>59</v>
      </c>
      <c r="BC63" s="9" t="s">
        <v>47</v>
      </c>
      <c r="BD63" s="15" t="s">
        <v>59</v>
      </c>
      <c r="BE63" s="9" t="s">
        <v>47</v>
      </c>
      <c r="BF63" s="15" t="s">
        <v>59</v>
      </c>
      <c r="BH63" s="15" t="s">
        <v>59</v>
      </c>
      <c r="BJ63" s="15" t="s">
        <v>59</v>
      </c>
      <c r="BL63" s="15" t="s">
        <v>59</v>
      </c>
      <c r="BN63" s="15" t="s">
        <v>59</v>
      </c>
      <c r="BO63" t="s">
        <v>47</v>
      </c>
      <c r="BP63" s="15" t="s">
        <v>59</v>
      </c>
      <c r="BQ63" t="s">
        <v>47</v>
      </c>
      <c r="BR63" s="15" t="s">
        <v>59</v>
      </c>
      <c r="BS63" t="s">
        <v>47</v>
      </c>
      <c r="BT63" s="15" t="s">
        <v>59</v>
      </c>
      <c r="BU63" t="s">
        <v>47</v>
      </c>
      <c r="BV63" s="15" t="s">
        <v>59</v>
      </c>
      <c r="BX63" s="15" t="s">
        <v>59</v>
      </c>
      <c r="BY63" t="s">
        <v>47</v>
      </c>
      <c r="BZ63" s="15" t="s">
        <v>59</v>
      </c>
      <c r="CA63" t="s">
        <v>47</v>
      </c>
      <c r="CB63" s="15" t="s">
        <v>59</v>
      </c>
      <c r="CC63" t="s">
        <v>47</v>
      </c>
      <c r="CD63" s="15" t="s">
        <v>59</v>
      </c>
      <c r="CF63" s="15" t="s">
        <v>59</v>
      </c>
      <c r="CH63" s="15" t="s">
        <v>59</v>
      </c>
      <c r="CJ63" s="15" t="s">
        <v>59</v>
      </c>
      <c r="CL63" s="15" t="s">
        <v>59</v>
      </c>
      <c r="CN63" s="15" t="s">
        <v>59</v>
      </c>
      <c r="CP63" s="15" t="s">
        <v>59</v>
      </c>
      <c r="CR63" s="15" t="s">
        <v>59</v>
      </c>
      <c r="CT63" s="15" t="s">
        <v>59</v>
      </c>
      <c r="CV63" s="15" t="s">
        <v>59</v>
      </c>
      <c r="CX63" s="15" t="s">
        <v>59</v>
      </c>
      <c r="CZ63" s="15" t="s">
        <v>59</v>
      </c>
      <c r="DA63" t="s">
        <v>47</v>
      </c>
      <c r="DB63" s="15" t="s">
        <v>59</v>
      </c>
      <c r="DD63" s="15" t="s">
        <v>59</v>
      </c>
      <c r="DF63" s="15" t="s">
        <v>59</v>
      </c>
      <c r="DH63" s="15" t="s">
        <v>59</v>
      </c>
      <c r="DI63" t="s">
        <v>47</v>
      </c>
      <c r="DJ63" s="15" t="s">
        <v>59</v>
      </c>
      <c r="DK63" t="s">
        <v>47</v>
      </c>
      <c r="DL63" s="15" t="s">
        <v>59</v>
      </c>
      <c r="DM63" t="s">
        <v>47</v>
      </c>
      <c r="DN63" s="15" t="s">
        <v>59</v>
      </c>
      <c r="DP63" s="15" t="s">
        <v>59</v>
      </c>
      <c r="DQ63" t="s">
        <v>47</v>
      </c>
      <c r="DR63" s="15" t="s">
        <v>59</v>
      </c>
      <c r="DT63" s="15" t="s">
        <v>59</v>
      </c>
      <c r="DV63" s="15" t="s">
        <v>59</v>
      </c>
      <c r="DW63" t="s">
        <v>47</v>
      </c>
      <c r="DX63" s="15" t="s">
        <v>59</v>
      </c>
      <c r="DY63" t="s">
        <v>47</v>
      </c>
      <c r="DZ63" s="15" t="s">
        <v>59</v>
      </c>
      <c r="EB63" s="15" t="s">
        <v>59</v>
      </c>
      <c r="ED63" s="15" t="s">
        <v>59</v>
      </c>
      <c r="EF63" s="15" t="s">
        <v>59</v>
      </c>
      <c r="EH63" s="15" t="s">
        <v>59</v>
      </c>
      <c r="EJ63" s="15" t="s">
        <v>59</v>
      </c>
      <c r="EL63" s="15" t="s">
        <v>59</v>
      </c>
      <c r="EN63" s="15" t="s">
        <v>59</v>
      </c>
      <c r="EP63" s="15" t="s">
        <v>59</v>
      </c>
      <c r="ER63" s="15" t="s">
        <v>59</v>
      </c>
      <c r="ET63" s="15" t="s">
        <v>59</v>
      </c>
      <c r="EV63" s="15" t="s">
        <v>59</v>
      </c>
      <c r="EX63" s="15" t="s">
        <v>59</v>
      </c>
      <c r="EY63" t="s">
        <v>47</v>
      </c>
      <c r="EZ63" s="15" t="s">
        <v>59</v>
      </c>
      <c r="FB63" s="15" t="s">
        <v>59</v>
      </c>
      <c r="FC63" t="s">
        <v>47</v>
      </c>
      <c r="FD63" s="15" t="s">
        <v>59</v>
      </c>
      <c r="FF63" s="15" t="s">
        <v>59</v>
      </c>
      <c r="FG63" t="s">
        <v>47</v>
      </c>
      <c r="FH63" s="15" t="s">
        <v>59</v>
      </c>
      <c r="FJ63" s="15" t="s">
        <v>59</v>
      </c>
      <c r="FL63" s="15" t="s">
        <v>59</v>
      </c>
      <c r="FM63" t="s">
        <v>47</v>
      </c>
      <c r="FN63" s="15" t="s">
        <v>59</v>
      </c>
      <c r="FO63" t="s">
        <v>47</v>
      </c>
      <c r="FP63" s="15" t="s">
        <v>59</v>
      </c>
      <c r="FQ63" t="s">
        <v>47</v>
      </c>
      <c r="FR63" s="15" t="s">
        <v>59</v>
      </c>
      <c r="FT63" s="15" t="s">
        <v>59</v>
      </c>
    </row>
    <row r="64" spans="1:176" ht="15.95" customHeight="1">
      <c r="A64" s="39" t="s">
        <v>66</v>
      </c>
      <c r="B64" s="39">
        <v>4</v>
      </c>
      <c r="C64" s="39"/>
      <c r="D64" s="39">
        <v>5702</v>
      </c>
      <c r="E64" t="s">
        <v>75</v>
      </c>
      <c r="G64" s="3">
        <v>0.33581</v>
      </c>
      <c r="H64" s="12">
        <v>1.1679999999999999E-2</v>
      </c>
      <c r="I64" s="3">
        <v>0.33581</v>
      </c>
      <c r="J64" s="12">
        <v>1.1679999999999999E-2</v>
      </c>
      <c r="K64" s="3" t="s">
        <v>47</v>
      </c>
      <c r="L64" s="12" t="s">
        <v>59</v>
      </c>
      <c r="M64" s="3" t="s">
        <v>47</v>
      </c>
      <c r="N64" s="12" t="s">
        <v>59</v>
      </c>
      <c r="O64" s="3" t="s">
        <v>47</v>
      </c>
      <c r="P64" s="12" t="s">
        <v>59</v>
      </c>
      <c r="Q64" s="23">
        <v>0.10779000000000001</v>
      </c>
      <c r="R64" s="17">
        <v>4.6100000000000004E-3</v>
      </c>
      <c r="S64" s="23">
        <v>2.0640000000000002E-2</v>
      </c>
      <c r="T64" s="17">
        <v>1.47E-3</v>
      </c>
      <c r="U64" s="23" t="s">
        <v>47</v>
      </c>
      <c r="V64" s="17" t="s">
        <v>59</v>
      </c>
      <c r="W64" s="23">
        <v>0.16016</v>
      </c>
      <c r="X64" s="17">
        <v>4.3099999999999996E-3</v>
      </c>
      <c r="Y64" s="23">
        <v>2.699E-2</v>
      </c>
      <c r="Z64" s="17">
        <v>3.8000000000000002E-4</v>
      </c>
      <c r="AA64" s="23">
        <v>1.7979999999999999E-2</v>
      </c>
      <c r="AB64" s="17">
        <v>8.3999999999999993E-4</v>
      </c>
      <c r="AC64" s="9" t="s">
        <v>47</v>
      </c>
      <c r="AD64" s="11" t="s">
        <v>59</v>
      </c>
      <c r="AE64" t="s">
        <v>47</v>
      </c>
      <c r="AF64" s="15" t="s">
        <v>59</v>
      </c>
      <c r="AG64" s="23">
        <v>2.2499999999999998E-3</v>
      </c>
      <c r="AH64" s="17">
        <v>7.0000000000000007E-5</v>
      </c>
      <c r="AI64" s="23" t="s">
        <v>47</v>
      </c>
      <c r="AJ64" s="17" t="s">
        <v>59</v>
      </c>
      <c r="AK64" s="23">
        <v>9.6680000000000002E-2</v>
      </c>
      <c r="AL64" s="17">
        <v>2.32E-3</v>
      </c>
      <c r="AM64" s="23" t="s">
        <v>47</v>
      </c>
      <c r="AN64" s="17" t="s">
        <v>59</v>
      </c>
      <c r="AO64" t="s">
        <v>47</v>
      </c>
      <c r="AP64" s="15" t="s">
        <v>59</v>
      </c>
      <c r="AQ64" s="9" t="s">
        <v>47</v>
      </c>
      <c r="AR64" s="15" t="s">
        <v>59</v>
      </c>
      <c r="AS64" s="9" t="s">
        <v>47</v>
      </c>
      <c r="AT64" s="15" t="s">
        <v>59</v>
      </c>
      <c r="AU64" s="9" t="s">
        <v>47</v>
      </c>
      <c r="AV64" s="15" t="s">
        <v>59</v>
      </c>
      <c r="AW64" s="9" t="s">
        <v>47</v>
      </c>
      <c r="AX64" s="15" t="s">
        <v>59</v>
      </c>
      <c r="AY64" s="9" t="s">
        <v>47</v>
      </c>
      <c r="AZ64" s="15" t="s">
        <v>59</v>
      </c>
      <c r="BA64" s="9" t="s">
        <v>47</v>
      </c>
      <c r="BB64" s="15" t="s">
        <v>59</v>
      </c>
      <c r="BC64" s="9" t="s">
        <v>47</v>
      </c>
      <c r="BD64" s="15" t="s">
        <v>59</v>
      </c>
      <c r="BE64" s="9" t="s">
        <v>47</v>
      </c>
      <c r="BF64" s="15" t="s">
        <v>59</v>
      </c>
      <c r="BH64" s="15" t="s">
        <v>59</v>
      </c>
      <c r="BJ64" s="15" t="s">
        <v>59</v>
      </c>
      <c r="BL64" s="15" t="s">
        <v>59</v>
      </c>
      <c r="BN64" s="15" t="s">
        <v>59</v>
      </c>
      <c r="BO64" t="s">
        <v>47</v>
      </c>
      <c r="BP64" s="15" t="s">
        <v>59</v>
      </c>
      <c r="BQ64" t="s">
        <v>47</v>
      </c>
      <c r="BR64" s="15" t="s">
        <v>59</v>
      </c>
      <c r="BS64" t="s">
        <v>47</v>
      </c>
      <c r="BT64" s="15" t="s">
        <v>59</v>
      </c>
      <c r="BU64" t="s">
        <v>47</v>
      </c>
      <c r="BV64" s="15" t="s">
        <v>59</v>
      </c>
      <c r="BX64" s="15" t="s">
        <v>59</v>
      </c>
      <c r="BY64" t="s">
        <v>47</v>
      </c>
      <c r="BZ64" s="15" t="s">
        <v>59</v>
      </c>
      <c r="CA64" t="s">
        <v>47</v>
      </c>
      <c r="CB64" s="15" t="s">
        <v>59</v>
      </c>
      <c r="CC64" t="s">
        <v>47</v>
      </c>
      <c r="CD64" s="15" t="s">
        <v>59</v>
      </c>
      <c r="CF64" s="15" t="s">
        <v>59</v>
      </c>
      <c r="CH64" s="15" t="s">
        <v>59</v>
      </c>
      <c r="CJ64" s="15" t="s">
        <v>59</v>
      </c>
      <c r="CL64" s="15" t="s">
        <v>59</v>
      </c>
      <c r="CN64" s="15" t="s">
        <v>59</v>
      </c>
      <c r="CP64" s="15" t="s">
        <v>59</v>
      </c>
      <c r="CR64" s="15" t="s">
        <v>59</v>
      </c>
      <c r="CT64" s="15" t="s">
        <v>59</v>
      </c>
      <c r="CV64" s="15" t="s">
        <v>59</v>
      </c>
      <c r="CX64" s="15" t="s">
        <v>59</v>
      </c>
      <c r="CZ64" s="15" t="s">
        <v>59</v>
      </c>
      <c r="DA64" t="s">
        <v>47</v>
      </c>
      <c r="DB64" s="15" t="s">
        <v>59</v>
      </c>
      <c r="DD64" s="15" t="s">
        <v>59</v>
      </c>
      <c r="DF64" s="15" t="s">
        <v>59</v>
      </c>
      <c r="DH64" s="15" t="s">
        <v>59</v>
      </c>
      <c r="DI64" t="s">
        <v>47</v>
      </c>
      <c r="DJ64" s="15" t="s">
        <v>59</v>
      </c>
      <c r="DK64" t="s">
        <v>47</v>
      </c>
      <c r="DL64" s="15" t="s">
        <v>59</v>
      </c>
      <c r="DM64" t="s">
        <v>47</v>
      </c>
      <c r="DN64" s="15" t="s">
        <v>59</v>
      </c>
      <c r="DP64" s="15" t="s">
        <v>59</v>
      </c>
      <c r="DQ64" t="s">
        <v>47</v>
      </c>
      <c r="DR64" s="15" t="s">
        <v>59</v>
      </c>
      <c r="DT64" s="15" t="s">
        <v>59</v>
      </c>
      <c r="DV64" s="15" t="s">
        <v>59</v>
      </c>
      <c r="DW64" t="s">
        <v>47</v>
      </c>
      <c r="DX64" s="15" t="s">
        <v>59</v>
      </c>
      <c r="DY64" t="s">
        <v>47</v>
      </c>
      <c r="DZ64" s="15" t="s">
        <v>59</v>
      </c>
      <c r="EB64" s="15" t="s">
        <v>59</v>
      </c>
      <c r="ED64" s="15" t="s">
        <v>59</v>
      </c>
      <c r="EF64" s="15" t="s">
        <v>59</v>
      </c>
      <c r="EH64" s="15" t="s">
        <v>59</v>
      </c>
      <c r="EJ64" s="15" t="s">
        <v>59</v>
      </c>
      <c r="EL64" s="15" t="s">
        <v>59</v>
      </c>
      <c r="EN64" s="15" t="s">
        <v>59</v>
      </c>
      <c r="EP64" s="15" t="s">
        <v>59</v>
      </c>
      <c r="ER64" s="15" t="s">
        <v>59</v>
      </c>
      <c r="ET64" s="15" t="s">
        <v>59</v>
      </c>
      <c r="EV64" s="15" t="s">
        <v>59</v>
      </c>
      <c r="EX64" s="15" t="s">
        <v>59</v>
      </c>
      <c r="EY64" t="s">
        <v>47</v>
      </c>
      <c r="EZ64" s="15" t="s">
        <v>59</v>
      </c>
      <c r="FB64" s="15" t="s">
        <v>59</v>
      </c>
      <c r="FC64" t="s">
        <v>47</v>
      </c>
      <c r="FD64" s="15" t="s">
        <v>59</v>
      </c>
      <c r="FF64" s="15" t="s">
        <v>59</v>
      </c>
      <c r="FG64" t="s">
        <v>47</v>
      </c>
      <c r="FH64" s="15" t="s">
        <v>59</v>
      </c>
      <c r="FJ64" s="15" t="s">
        <v>59</v>
      </c>
      <c r="FL64" s="15" t="s">
        <v>59</v>
      </c>
      <c r="FM64" t="s">
        <v>47</v>
      </c>
      <c r="FN64" s="15" t="s">
        <v>59</v>
      </c>
      <c r="FO64" t="s">
        <v>47</v>
      </c>
      <c r="FP64" s="15" t="s">
        <v>59</v>
      </c>
      <c r="FQ64" t="s">
        <v>47</v>
      </c>
      <c r="FR64" s="15" t="s">
        <v>59</v>
      </c>
      <c r="FT64" s="15" t="s">
        <v>59</v>
      </c>
    </row>
    <row r="65" spans="1:176" ht="15.95" customHeight="1">
      <c r="A65" s="39" t="s">
        <v>67</v>
      </c>
      <c r="B65" s="39">
        <v>4</v>
      </c>
      <c r="C65" s="39"/>
      <c r="D65" s="39">
        <v>5702</v>
      </c>
      <c r="E65" t="s">
        <v>75</v>
      </c>
      <c r="G65" s="3">
        <v>0.44581999999999999</v>
      </c>
      <c r="H65" s="12">
        <v>1.188E-2</v>
      </c>
      <c r="I65" s="3">
        <v>0.44581999999999999</v>
      </c>
      <c r="J65" s="12">
        <v>1.188E-2</v>
      </c>
      <c r="K65" s="3" t="s">
        <v>47</v>
      </c>
      <c r="L65" s="12" t="s">
        <v>59</v>
      </c>
      <c r="M65" s="3" t="s">
        <v>47</v>
      </c>
      <c r="N65" s="12" t="s">
        <v>59</v>
      </c>
      <c r="O65" s="3" t="s">
        <v>47</v>
      </c>
      <c r="P65" s="12" t="s">
        <v>59</v>
      </c>
      <c r="Q65" s="23">
        <v>0.14323</v>
      </c>
      <c r="R65" s="17">
        <v>2.8700000000000002E-3</v>
      </c>
      <c r="S65" s="23">
        <v>2.402E-2</v>
      </c>
      <c r="T65" s="17">
        <v>4.4000000000000002E-4</v>
      </c>
      <c r="U65" s="23" t="s">
        <v>47</v>
      </c>
      <c r="V65" s="17" t="s">
        <v>59</v>
      </c>
      <c r="W65" s="23">
        <v>0.21619999999999998</v>
      </c>
      <c r="X65" s="17">
        <v>7.6E-3</v>
      </c>
      <c r="Y65" s="23">
        <v>3.108E-2</v>
      </c>
      <c r="Z65" s="17">
        <v>2.0000000000000001E-4</v>
      </c>
      <c r="AA65" s="23">
        <v>2.5239999999999999E-2</v>
      </c>
      <c r="AB65" s="17">
        <v>7.0999999999999991E-4</v>
      </c>
      <c r="AC65" s="9" t="s">
        <v>47</v>
      </c>
      <c r="AD65" s="11" t="s">
        <v>59</v>
      </c>
      <c r="AE65" t="s">
        <v>47</v>
      </c>
      <c r="AF65" s="15" t="s">
        <v>59</v>
      </c>
      <c r="AG65" s="23">
        <v>6.0499999999999998E-3</v>
      </c>
      <c r="AH65" s="17">
        <v>7.0000000000000007E-5</v>
      </c>
      <c r="AI65" s="23" t="s">
        <v>47</v>
      </c>
      <c r="AJ65" s="17" t="s">
        <v>59</v>
      </c>
      <c r="AK65" s="23">
        <v>0.11402</v>
      </c>
      <c r="AL65" s="17">
        <v>3.3999999999999998E-3</v>
      </c>
      <c r="AM65" s="23" t="s">
        <v>47</v>
      </c>
      <c r="AN65" s="17" t="s">
        <v>59</v>
      </c>
      <c r="AO65" t="s">
        <v>47</v>
      </c>
      <c r="AP65" s="15" t="s">
        <v>59</v>
      </c>
      <c r="AQ65" s="9" t="s">
        <v>47</v>
      </c>
      <c r="AR65" s="15" t="s">
        <v>59</v>
      </c>
      <c r="AS65" s="9" t="s">
        <v>47</v>
      </c>
      <c r="AT65" s="15" t="s">
        <v>59</v>
      </c>
      <c r="AU65" s="9" t="s">
        <v>47</v>
      </c>
      <c r="AV65" s="15" t="s">
        <v>59</v>
      </c>
      <c r="AW65" s="9" t="s">
        <v>47</v>
      </c>
      <c r="AX65" s="15" t="s">
        <v>59</v>
      </c>
      <c r="AY65" s="9" t="s">
        <v>47</v>
      </c>
      <c r="AZ65" s="15" t="s">
        <v>59</v>
      </c>
      <c r="BA65" s="9" t="s">
        <v>47</v>
      </c>
      <c r="BB65" s="15" t="s">
        <v>59</v>
      </c>
      <c r="BC65" s="9" t="s">
        <v>47</v>
      </c>
      <c r="BD65" s="15" t="s">
        <v>59</v>
      </c>
      <c r="BE65" s="9" t="s">
        <v>47</v>
      </c>
      <c r="BF65" s="15" t="s">
        <v>59</v>
      </c>
      <c r="BH65" s="15" t="s">
        <v>59</v>
      </c>
      <c r="BJ65" s="15" t="s">
        <v>59</v>
      </c>
      <c r="BL65" s="15" t="s">
        <v>59</v>
      </c>
      <c r="BN65" s="15" t="s">
        <v>59</v>
      </c>
      <c r="BO65" t="s">
        <v>47</v>
      </c>
      <c r="BP65" s="15" t="s">
        <v>59</v>
      </c>
      <c r="BQ65" t="s">
        <v>47</v>
      </c>
      <c r="BR65" s="15" t="s">
        <v>59</v>
      </c>
      <c r="BS65" t="s">
        <v>47</v>
      </c>
      <c r="BT65" s="15" t="s">
        <v>59</v>
      </c>
      <c r="BU65" t="s">
        <v>47</v>
      </c>
      <c r="BV65" s="15" t="s">
        <v>59</v>
      </c>
      <c r="BX65" s="15" t="s">
        <v>59</v>
      </c>
      <c r="BY65" t="s">
        <v>47</v>
      </c>
      <c r="BZ65" s="15" t="s">
        <v>59</v>
      </c>
      <c r="CA65" t="s">
        <v>47</v>
      </c>
      <c r="CB65" s="15" t="s">
        <v>59</v>
      </c>
      <c r="CC65" t="s">
        <v>47</v>
      </c>
      <c r="CD65" s="15" t="s">
        <v>59</v>
      </c>
      <c r="CF65" s="15" t="s">
        <v>59</v>
      </c>
      <c r="CH65" s="15" t="s">
        <v>59</v>
      </c>
      <c r="CJ65" s="15" t="s">
        <v>59</v>
      </c>
      <c r="CL65" s="15" t="s">
        <v>59</v>
      </c>
      <c r="CN65" s="15" t="s">
        <v>59</v>
      </c>
      <c r="CP65" s="15" t="s">
        <v>59</v>
      </c>
      <c r="CR65" s="15" t="s">
        <v>59</v>
      </c>
      <c r="CT65" s="15" t="s">
        <v>59</v>
      </c>
      <c r="CV65" s="15" t="s">
        <v>59</v>
      </c>
      <c r="CX65" s="15" t="s">
        <v>59</v>
      </c>
      <c r="CZ65" s="15" t="s">
        <v>59</v>
      </c>
      <c r="DA65" t="s">
        <v>47</v>
      </c>
      <c r="DB65" s="15" t="s">
        <v>59</v>
      </c>
      <c r="DD65" s="15" t="s">
        <v>59</v>
      </c>
      <c r="DF65" s="15" t="s">
        <v>59</v>
      </c>
      <c r="DH65" s="15" t="s">
        <v>59</v>
      </c>
      <c r="DI65" t="s">
        <v>47</v>
      </c>
      <c r="DJ65" s="15" t="s">
        <v>59</v>
      </c>
      <c r="DK65" t="s">
        <v>47</v>
      </c>
      <c r="DL65" s="15" t="s">
        <v>59</v>
      </c>
      <c r="DM65" t="s">
        <v>47</v>
      </c>
      <c r="DN65" s="15" t="s">
        <v>59</v>
      </c>
      <c r="DP65" s="15" t="s">
        <v>59</v>
      </c>
      <c r="DQ65" t="s">
        <v>47</v>
      </c>
      <c r="DR65" s="15" t="s">
        <v>59</v>
      </c>
      <c r="DT65" s="15" t="s">
        <v>59</v>
      </c>
      <c r="DV65" s="15" t="s">
        <v>59</v>
      </c>
      <c r="DW65" t="s">
        <v>47</v>
      </c>
      <c r="DX65" s="15" t="s">
        <v>59</v>
      </c>
      <c r="DY65" t="s">
        <v>47</v>
      </c>
      <c r="DZ65" s="15" t="s">
        <v>59</v>
      </c>
      <c r="EB65" s="15" t="s">
        <v>59</v>
      </c>
      <c r="ED65" s="15" t="s">
        <v>59</v>
      </c>
      <c r="EF65" s="15" t="s">
        <v>59</v>
      </c>
      <c r="EH65" s="15" t="s">
        <v>59</v>
      </c>
      <c r="EJ65" s="15" t="s">
        <v>59</v>
      </c>
      <c r="EL65" s="15" t="s">
        <v>59</v>
      </c>
      <c r="EN65" s="15" t="s">
        <v>59</v>
      </c>
      <c r="EP65" s="15" t="s">
        <v>59</v>
      </c>
      <c r="ER65" s="15" t="s">
        <v>59</v>
      </c>
      <c r="ET65" s="15" t="s">
        <v>59</v>
      </c>
      <c r="EV65" s="15" t="s">
        <v>59</v>
      </c>
      <c r="EX65" s="15" t="s">
        <v>59</v>
      </c>
      <c r="EY65" t="s">
        <v>47</v>
      </c>
      <c r="EZ65" s="15" t="s">
        <v>59</v>
      </c>
      <c r="FB65" s="15" t="s">
        <v>59</v>
      </c>
      <c r="FC65" t="s">
        <v>47</v>
      </c>
      <c r="FD65" s="15" t="s">
        <v>59</v>
      </c>
      <c r="FF65" s="15" t="s">
        <v>59</v>
      </c>
      <c r="FG65" t="s">
        <v>47</v>
      </c>
      <c r="FH65" s="15" t="s">
        <v>59</v>
      </c>
      <c r="FJ65" s="15" t="s">
        <v>59</v>
      </c>
      <c r="FL65" s="15" t="s">
        <v>59</v>
      </c>
      <c r="FM65" t="s">
        <v>47</v>
      </c>
      <c r="FN65" s="15" t="s">
        <v>59</v>
      </c>
      <c r="FO65" t="s">
        <v>47</v>
      </c>
      <c r="FP65" s="15" t="s">
        <v>59</v>
      </c>
      <c r="FQ65" t="s">
        <v>47</v>
      </c>
      <c r="FR65" s="15" t="s">
        <v>59</v>
      </c>
      <c r="FT65" s="15" t="s">
        <v>59</v>
      </c>
    </row>
    <row r="66" spans="1:176" ht="15.95" customHeight="1">
      <c r="A66" s="39" t="s">
        <v>223</v>
      </c>
      <c r="B66" s="39">
        <v>3</v>
      </c>
      <c r="C66" s="39"/>
      <c r="D66" s="39">
        <v>3002</v>
      </c>
      <c r="E66" t="s">
        <v>25</v>
      </c>
      <c r="F66" t="s">
        <v>1589</v>
      </c>
      <c r="G66" s="9">
        <f t="shared" ref="G66:G100" si="4">SUM(O66,Q66,S66,U66,W66,Y66,AA66,AE66,AG66,AI66,AM66,AO66,AQ66,AS66,AU66,AW66,AY66,BA66,BC66,BE66,BG66)</f>
        <v>0.08</v>
      </c>
      <c r="H66" s="12" t="s">
        <v>59</v>
      </c>
      <c r="I66" s="3" t="s">
        <v>47</v>
      </c>
      <c r="J66" s="12" t="s">
        <v>59</v>
      </c>
      <c r="K66" s="3" t="s">
        <v>47</v>
      </c>
      <c r="L66" s="12" t="s">
        <v>59</v>
      </c>
      <c r="M66" s="3" t="s">
        <v>47</v>
      </c>
      <c r="N66" s="12" t="s">
        <v>59</v>
      </c>
      <c r="O66" s="3" t="s">
        <v>47</v>
      </c>
      <c r="P66" s="12" t="s">
        <v>59</v>
      </c>
      <c r="Q66" s="3">
        <v>0.08</v>
      </c>
      <c r="R66" s="12">
        <v>2.6666666666666668E-2</v>
      </c>
      <c r="S66" s="3" t="s">
        <v>47</v>
      </c>
      <c r="T66" s="12" t="s">
        <v>59</v>
      </c>
      <c r="U66" s="3" t="s">
        <v>47</v>
      </c>
      <c r="V66" s="12" t="s">
        <v>59</v>
      </c>
      <c r="W66" s="3" t="s">
        <v>47</v>
      </c>
      <c r="X66" s="12" t="s">
        <v>59</v>
      </c>
      <c r="Y66" s="3" t="s">
        <v>47</v>
      </c>
      <c r="Z66" s="12" t="s">
        <v>59</v>
      </c>
      <c r="AA66" s="3" t="s">
        <v>47</v>
      </c>
      <c r="AB66" s="12" t="s">
        <v>59</v>
      </c>
      <c r="AC66" s="9" t="s">
        <v>47</v>
      </c>
      <c r="AD66" s="11" t="s">
        <v>59</v>
      </c>
      <c r="AE66" t="s">
        <v>47</v>
      </c>
      <c r="AF66" s="15" t="s">
        <v>59</v>
      </c>
      <c r="AG66" t="s">
        <v>47</v>
      </c>
      <c r="AH66" s="15" t="s">
        <v>59</v>
      </c>
      <c r="AI66" s="3" t="s">
        <v>47</v>
      </c>
      <c r="AJ66" s="12" t="s">
        <v>59</v>
      </c>
      <c r="AK66" s="3" t="s">
        <v>47</v>
      </c>
      <c r="AL66" s="15" t="s">
        <v>59</v>
      </c>
      <c r="AM66" s="3" t="s">
        <v>47</v>
      </c>
      <c r="AN66" s="12" t="s">
        <v>59</v>
      </c>
      <c r="AO66" t="s">
        <v>47</v>
      </c>
      <c r="AP66" s="15" t="s">
        <v>59</v>
      </c>
      <c r="AQ66" s="9" t="s">
        <v>47</v>
      </c>
      <c r="AR66" s="15" t="s">
        <v>59</v>
      </c>
      <c r="AS66" s="9" t="s">
        <v>47</v>
      </c>
      <c r="AT66" s="15" t="s">
        <v>59</v>
      </c>
      <c r="AU66" s="9" t="s">
        <v>47</v>
      </c>
      <c r="AV66" s="15" t="s">
        <v>59</v>
      </c>
      <c r="AW66" s="9" t="s">
        <v>47</v>
      </c>
      <c r="AX66" s="15" t="s">
        <v>59</v>
      </c>
      <c r="AY66" s="9" t="s">
        <v>47</v>
      </c>
      <c r="AZ66" s="15" t="s">
        <v>59</v>
      </c>
      <c r="BA66" s="9" t="s">
        <v>47</v>
      </c>
      <c r="BB66" s="15" t="s">
        <v>59</v>
      </c>
      <c r="BC66" s="9" t="s">
        <v>47</v>
      </c>
      <c r="BD66" s="15" t="s">
        <v>59</v>
      </c>
      <c r="BE66" s="9" t="s">
        <v>47</v>
      </c>
      <c r="BF66" s="15" t="s">
        <v>59</v>
      </c>
      <c r="BH66" s="15" t="s">
        <v>59</v>
      </c>
      <c r="BJ66" s="15" t="s">
        <v>59</v>
      </c>
      <c r="BL66" s="15" t="s">
        <v>59</v>
      </c>
      <c r="BN66" s="15" t="s">
        <v>59</v>
      </c>
      <c r="BO66" t="s">
        <v>47</v>
      </c>
      <c r="BP66" s="15" t="s">
        <v>59</v>
      </c>
      <c r="BQ66" t="s">
        <v>47</v>
      </c>
      <c r="BR66" s="15" t="s">
        <v>59</v>
      </c>
      <c r="BS66" t="s">
        <v>47</v>
      </c>
      <c r="BT66" s="15" t="s">
        <v>59</v>
      </c>
      <c r="BU66" t="s">
        <v>47</v>
      </c>
      <c r="BV66" s="15" t="s">
        <v>59</v>
      </c>
      <c r="BX66" s="15" t="s">
        <v>59</v>
      </c>
      <c r="BY66" t="s">
        <v>47</v>
      </c>
      <c r="BZ66" s="15" t="s">
        <v>59</v>
      </c>
      <c r="CA66" t="s">
        <v>47</v>
      </c>
      <c r="CB66" s="15" t="s">
        <v>59</v>
      </c>
      <c r="CC66" t="s">
        <v>47</v>
      </c>
      <c r="CD66" s="15" t="s">
        <v>59</v>
      </c>
      <c r="CF66" s="15" t="s">
        <v>59</v>
      </c>
      <c r="CH66" s="15" t="s">
        <v>59</v>
      </c>
      <c r="CJ66" s="15" t="s">
        <v>59</v>
      </c>
      <c r="CL66" s="15" t="s">
        <v>59</v>
      </c>
      <c r="CN66" s="15" t="s">
        <v>59</v>
      </c>
      <c r="CP66" s="15" t="s">
        <v>59</v>
      </c>
      <c r="CR66" s="15" t="s">
        <v>59</v>
      </c>
      <c r="CT66" s="15" t="s">
        <v>59</v>
      </c>
      <c r="CV66" s="15" t="s">
        <v>59</v>
      </c>
      <c r="CX66" s="15" t="s">
        <v>59</v>
      </c>
      <c r="CZ66" s="15" t="s">
        <v>59</v>
      </c>
      <c r="DA66" t="s">
        <v>47</v>
      </c>
      <c r="DB66" s="15" t="s">
        <v>59</v>
      </c>
      <c r="DD66" s="15" t="s">
        <v>59</v>
      </c>
      <c r="DF66" s="15" t="s">
        <v>59</v>
      </c>
      <c r="DH66" s="15" t="s">
        <v>59</v>
      </c>
      <c r="DI66" t="s">
        <v>47</v>
      </c>
      <c r="DJ66" s="15" t="s">
        <v>59</v>
      </c>
      <c r="DK66" t="s">
        <v>47</v>
      </c>
      <c r="DL66" s="15" t="s">
        <v>59</v>
      </c>
      <c r="DM66" t="s">
        <v>47</v>
      </c>
      <c r="DN66" s="15" t="s">
        <v>59</v>
      </c>
      <c r="DP66" s="15" t="s">
        <v>59</v>
      </c>
      <c r="DQ66" t="s">
        <v>47</v>
      </c>
      <c r="DR66" s="15" t="s">
        <v>59</v>
      </c>
      <c r="DT66" s="15" t="s">
        <v>59</v>
      </c>
      <c r="DV66" s="15" t="s">
        <v>59</v>
      </c>
      <c r="DW66" t="s">
        <v>47</v>
      </c>
      <c r="DX66" s="15" t="s">
        <v>59</v>
      </c>
      <c r="DY66" t="s">
        <v>47</v>
      </c>
      <c r="DZ66" s="15" t="s">
        <v>59</v>
      </c>
      <c r="EB66" s="15" t="s">
        <v>59</v>
      </c>
      <c r="ED66" s="15" t="s">
        <v>59</v>
      </c>
      <c r="EF66" s="15" t="s">
        <v>59</v>
      </c>
      <c r="EH66" s="15" t="s">
        <v>59</v>
      </c>
      <c r="EJ66" s="15" t="s">
        <v>59</v>
      </c>
      <c r="EL66" s="15" t="s">
        <v>59</v>
      </c>
      <c r="EN66" s="15" t="s">
        <v>59</v>
      </c>
      <c r="EP66" s="15" t="s">
        <v>59</v>
      </c>
      <c r="ER66" s="15" t="s">
        <v>59</v>
      </c>
      <c r="ET66" s="15" t="s">
        <v>59</v>
      </c>
      <c r="EV66" s="15" t="s">
        <v>59</v>
      </c>
      <c r="EX66" s="15" t="s">
        <v>59</v>
      </c>
      <c r="EY66" t="s">
        <v>47</v>
      </c>
      <c r="EZ66" s="15" t="s">
        <v>59</v>
      </c>
      <c r="FB66" s="15" t="s">
        <v>59</v>
      </c>
      <c r="FC66" t="s">
        <v>47</v>
      </c>
      <c r="FD66" s="15" t="s">
        <v>59</v>
      </c>
      <c r="FF66" s="15" t="s">
        <v>59</v>
      </c>
      <c r="FG66" t="s">
        <v>47</v>
      </c>
      <c r="FH66" s="15" t="s">
        <v>59</v>
      </c>
      <c r="FJ66" s="15" t="s">
        <v>59</v>
      </c>
      <c r="FL66" s="15" t="s">
        <v>59</v>
      </c>
      <c r="FM66" t="s">
        <v>47</v>
      </c>
      <c r="FN66" s="15" t="s">
        <v>59</v>
      </c>
      <c r="FO66" t="s">
        <v>47</v>
      </c>
      <c r="FP66" s="15" t="s">
        <v>59</v>
      </c>
      <c r="FQ66" t="s">
        <v>47</v>
      </c>
      <c r="FR66" s="15" t="s">
        <v>59</v>
      </c>
      <c r="FT66" s="15" t="s">
        <v>59</v>
      </c>
    </row>
    <row r="67" spans="1:176" ht="15.95" customHeight="1">
      <c r="A67" s="39" t="s">
        <v>224</v>
      </c>
      <c r="B67" s="39">
        <v>3</v>
      </c>
      <c r="C67" s="39"/>
      <c r="D67" s="39">
        <v>3002</v>
      </c>
      <c r="E67" t="s">
        <v>25</v>
      </c>
      <c r="F67" t="s">
        <v>1589</v>
      </c>
      <c r="G67" s="9">
        <f t="shared" si="4"/>
        <v>0.16666666666666666</v>
      </c>
      <c r="H67" s="12" t="s">
        <v>59</v>
      </c>
      <c r="I67" s="3" t="s">
        <v>47</v>
      </c>
      <c r="J67" s="12" t="s">
        <v>59</v>
      </c>
      <c r="K67" s="3" t="s">
        <v>47</v>
      </c>
      <c r="L67" s="12" t="s">
        <v>59</v>
      </c>
      <c r="M67" s="3" t="s">
        <v>47</v>
      </c>
      <c r="N67" s="12" t="s">
        <v>59</v>
      </c>
      <c r="O67" s="3" t="s">
        <v>47</v>
      </c>
      <c r="P67" s="12" t="s">
        <v>59</v>
      </c>
      <c r="Q67" s="3">
        <v>0.16666666666666666</v>
      </c>
      <c r="R67" s="12">
        <v>1.3333333333333334E-2</v>
      </c>
      <c r="S67" s="3" t="s">
        <v>47</v>
      </c>
      <c r="T67" s="12" t="s">
        <v>59</v>
      </c>
      <c r="U67" s="3" t="s">
        <v>47</v>
      </c>
      <c r="V67" s="12" t="s">
        <v>59</v>
      </c>
      <c r="W67" s="3" t="s">
        <v>47</v>
      </c>
      <c r="X67" s="12" t="s">
        <v>59</v>
      </c>
      <c r="Y67" s="3" t="s">
        <v>47</v>
      </c>
      <c r="Z67" s="12" t="s">
        <v>59</v>
      </c>
      <c r="AA67" s="3" t="s">
        <v>47</v>
      </c>
      <c r="AB67" s="12" t="s">
        <v>59</v>
      </c>
      <c r="AC67" s="9" t="s">
        <v>47</v>
      </c>
      <c r="AD67" s="11" t="s">
        <v>59</v>
      </c>
      <c r="AE67" t="s">
        <v>47</v>
      </c>
      <c r="AF67" s="15" t="s">
        <v>59</v>
      </c>
      <c r="AG67" t="s">
        <v>47</v>
      </c>
      <c r="AH67" s="15" t="s">
        <v>59</v>
      </c>
      <c r="AI67" s="3" t="s">
        <v>47</v>
      </c>
      <c r="AJ67" s="12" t="s">
        <v>59</v>
      </c>
      <c r="AK67" s="3" t="s">
        <v>47</v>
      </c>
      <c r="AL67" s="15" t="s">
        <v>59</v>
      </c>
      <c r="AM67" s="3" t="s">
        <v>47</v>
      </c>
      <c r="AN67" s="12" t="s">
        <v>59</v>
      </c>
      <c r="AO67" t="s">
        <v>47</v>
      </c>
      <c r="AP67" s="15" t="s">
        <v>59</v>
      </c>
      <c r="AQ67" s="9" t="s">
        <v>47</v>
      </c>
      <c r="AR67" s="15" t="s">
        <v>59</v>
      </c>
      <c r="AS67" s="9" t="s">
        <v>47</v>
      </c>
      <c r="AT67" s="15" t="s">
        <v>59</v>
      </c>
      <c r="AU67" s="9" t="s">
        <v>47</v>
      </c>
      <c r="AV67" s="15" t="s">
        <v>59</v>
      </c>
      <c r="AW67" s="9" t="s">
        <v>47</v>
      </c>
      <c r="AX67" s="15" t="s">
        <v>59</v>
      </c>
      <c r="AY67" s="9" t="s">
        <v>47</v>
      </c>
      <c r="AZ67" s="15" t="s">
        <v>59</v>
      </c>
      <c r="BA67" s="9" t="s">
        <v>47</v>
      </c>
      <c r="BB67" s="15" t="s">
        <v>59</v>
      </c>
      <c r="BC67" s="9" t="s">
        <v>47</v>
      </c>
      <c r="BD67" s="15" t="s">
        <v>59</v>
      </c>
      <c r="BE67" s="9" t="s">
        <v>47</v>
      </c>
      <c r="BF67" s="15" t="s">
        <v>59</v>
      </c>
      <c r="BH67" s="15" t="s">
        <v>59</v>
      </c>
      <c r="BJ67" s="15" t="s">
        <v>59</v>
      </c>
      <c r="BL67" s="15" t="s">
        <v>59</v>
      </c>
      <c r="BN67" s="15" t="s">
        <v>59</v>
      </c>
      <c r="BO67" t="s">
        <v>47</v>
      </c>
      <c r="BP67" s="15" t="s">
        <v>59</v>
      </c>
      <c r="BQ67" t="s">
        <v>47</v>
      </c>
      <c r="BR67" s="15" t="s">
        <v>59</v>
      </c>
      <c r="BS67" t="s">
        <v>47</v>
      </c>
      <c r="BT67" s="15" t="s">
        <v>59</v>
      </c>
      <c r="BU67" t="s">
        <v>47</v>
      </c>
      <c r="BV67" s="15" t="s">
        <v>59</v>
      </c>
      <c r="BX67" s="15" t="s">
        <v>59</v>
      </c>
      <c r="BY67" t="s">
        <v>47</v>
      </c>
      <c r="BZ67" s="15" t="s">
        <v>59</v>
      </c>
      <c r="CA67" t="s">
        <v>47</v>
      </c>
      <c r="CB67" s="15" t="s">
        <v>59</v>
      </c>
      <c r="CC67" t="s">
        <v>47</v>
      </c>
      <c r="CD67" s="15" t="s">
        <v>59</v>
      </c>
      <c r="CF67" s="15" t="s">
        <v>59</v>
      </c>
      <c r="CH67" s="15" t="s">
        <v>59</v>
      </c>
      <c r="CJ67" s="15" t="s">
        <v>59</v>
      </c>
      <c r="CL67" s="15" t="s">
        <v>59</v>
      </c>
      <c r="CN67" s="15" t="s">
        <v>59</v>
      </c>
      <c r="CP67" s="15" t="s">
        <v>59</v>
      </c>
      <c r="CR67" s="15" t="s">
        <v>59</v>
      </c>
      <c r="CT67" s="15" t="s">
        <v>59</v>
      </c>
      <c r="CV67" s="15" t="s">
        <v>59</v>
      </c>
      <c r="CX67" s="15" t="s">
        <v>59</v>
      </c>
      <c r="CZ67" s="15" t="s">
        <v>59</v>
      </c>
      <c r="DA67" t="s">
        <v>47</v>
      </c>
      <c r="DB67" s="15" t="s">
        <v>59</v>
      </c>
      <c r="DD67" s="15" t="s">
        <v>59</v>
      </c>
      <c r="DF67" s="15" t="s">
        <v>59</v>
      </c>
      <c r="DH67" s="15" t="s">
        <v>59</v>
      </c>
      <c r="DI67" t="s">
        <v>47</v>
      </c>
      <c r="DJ67" s="15" t="s">
        <v>59</v>
      </c>
      <c r="DK67" t="s">
        <v>47</v>
      </c>
      <c r="DL67" s="15" t="s">
        <v>59</v>
      </c>
      <c r="DM67" t="s">
        <v>47</v>
      </c>
      <c r="DN67" s="15" t="s">
        <v>59</v>
      </c>
      <c r="DP67" s="15" t="s">
        <v>59</v>
      </c>
      <c r="DQ67" t="s">
        <v>47</v>
      </c>
      <c r="DR67" s="15" t="s">
        <v>59</v>
      </c>
      <c r="DT67" s="15" t="s">
        <v>59</v>
      </c>
      <c r="DV67" s="15" t="s">
        <v>59</v>
      </c>
      <c r="DW67" t="s">
        <v>47</v>
      </c>
      <c r="DX67" s="15" t="s">
        <v>59</v>
      </c>
      <c r="DY67" t="s">
        <v>47</v>
      </c>
      <c r="DZ67" s="15" t="s">
        <v>59</v>
      </c>
      <c r="EB67" s="15" t="s">
        <v>59</v>
      </c>
      <c r="ED67" s="15" t="s">
        <v>59</v>
      </c>
      <c r="EF67" s="15" t="s">
        <v>59</v>
      </c>
      <c r="EH67" s="15" t="s">
        <v>59</v>
      </c>
      <c r="EJ67" s="15" t="s">
        <v>59</v>
      </c>
      <c r="EL67" s="15" t="s">
        <v>59</v>
      </c>
      <c r="EN67" s="15" t="s">
        <v>59</v>
      </c>
      <c r="EP67" s="15" t="s">
        <v>59</v>
      </c>
      <c r="ER67" s="15" t="s">
        <v>59</v>
      </c>
      <c r="ET67" s="15" t="s">
        <v>59</v>
      </c>
      <c r="EV67" s="15" t="s">
        <v>59</v>
      </c>
      <c r="EX67" s="15" t="s">
        <v>59</v>
      </c>
      <c r="EY67" t="s">
        <v>47</v>
      </c>
      <c r="EZ67" s="15" t="s">
        <v>59</v>
      </c>
      <c r="FB67" s="15" t="s">
        <v>59</v>
      </c>
      <c r="FC67" t="s">
        <v>47</v>
      </c>
      <c r="FD67" s="15" t="s">
        <v>59</v>
      </c>
      <c r="FF67" s="15" t="s">
        <v>59</v>
      </c>
      <c r="FG67" t="s">
        <v>47</v>
      </c>
      <c r="FH67" s="15" t="s">
        <v>59</v>
      </c>
      <c r="FJ67" s="15" t="s">
        <v>59</v>
      </c>
      <c r="FL67" s="15" t="s">
        <v>59</v>
      </c>
      <c r="FM67" t="s">
        <v>47</v>
      </c>
      <c r="FN67" s="15" t="s">
        <v>59</v>
      </c>
      <c r="FO67" t="s">
        <v>47</v>
      </c>
      <c r="FP67" s="15" t="s">
        <v>59</v>
      </c>
      <c r="FQ67" t="s">
        <v>47</v>
      </c>
      <c r="FR67" s="15" t="s">
        <v>59</v>
      </c>
      <c r="FT67" s="15" t="s">
        <v>59</v>
      </c>
    </row>
    <row r="68" spans="1:176" ht="15.95" customHeight="1">
      <c r="A68" s="39" t="s">
        <v>225</v>
      </c>
      <c r="B68" s="39">
        <v>3</v>
      </c>
      <c r="C68" s="39"/>
      <c r="D68" s="39">
        <v>3002</v>
      </c>
      <c r="E68" t="s">
        <v>25</v>
      </c>
      <c r="F68" t="s">
        <v>1589</v>
      </c>
      <c r="G68" s="9">
        <f t="shared" si="4"/>
        <v>0.16666666666666666</v>
      </c>
      <c r="H68" s="12" t="s">
        <v>59</v>
      </c>
      <c r="I68" s="3" t="s">
        <v>47</v>
      </c>
      <c r="J68" s="12" t="s">
        <v>59</v>
      </c>
      <c r="K68" s="3" t="s">
        <v>47</v>
      </c>
      <c r="L68" s="12" t="s">
        <v>59</v>
      </c>
      <c r="M68" s="3" t="s">
        <v>47</v>
      </c>
      <c r="N68" s="12" t="s">
        <v>59</v>
      </c>
      <c r="O68" s="3" t="s">
        <v>47</v>
      </c>
      <c r="P68" s="12" t="s">
        <v>59</v>
      </c>
      <c r="Q68" s="3">
        <v>0.16666666666666666</v>
      </c>
      <c r="R68" s="12">
        <v>2.6666666666666668E-2</v>
      </c>
      <c r="S68" s="3" t="s">
        <v>47</v>
      </c>
      <c r="T68" s="12" t="s">
        <v>59</v>
      </c>
      <c r="U68" s="3" t="s">
        <v>47</v>
      </c>
      <c r="V68" s="12" t="s">
        <v>59</v>
      </c>
      <c r="W68" s="3" t="s">
        <v>47</v>
      </c>
      <c r="X68" s="12" t="s">
        <v>59</v>
      </c>
      <c r="Y68" s="3" t="s">
        <v>47</v>
      </c>
      <c r="Z68" s="12" t="s">
        <v>59</v>
      </c>
      <c r="AA68" s="3" t="s">
        <v>47</v>
      </c>
      <c r="AB68" s="12" t="s">
        <v>59</v>
      </c>
      <c r="AC68" s="9" t="s">
        <v>47</v>
      </c>
      <c r="AD68" s="11" t="s">
        <v>59</v>
      </c>
      <c r="AE68" t="s">
        <v>47</v>
      </c>
      <c r="AF68" s="15" t="s">
        <v>59</v>
      </c>
      <c r="AG68" t="s">
        <v>47</v>
      </c>
      <c r="AH68" s="15" t="s">
        <v>59</v>
      </c>
      <c r="AI68" s="3" t="s">
        <v>47</v>
      </c>
      <c r="AJ68" s="12" t="s">
        <v>59</v>
      </c>
      <c r="AK68" s="3" t="s">
        <v>47</v>
      </c>
      <c r="AL68" s="15" t="s">
        <v>59</v>
      </c>
      <c r="AM68" s="3" t="s">
        <v>47</v>
      </c>
      <c r="AN68" s="12" t="s">
        <v>59</v>
      </c>
      <c r="AO68" t="s">
        <v>47</v>
      </c>
      <c r="AP68" s="15" t="s">
        <v>59</v>
      </c>
      <c r="AQ68" s="9" t="s">
        <v>47</v>
      </c>
      <c r="AR68" s="15" t="s">
        <v>59</v>
      </c>
      <c r="AS68" s="9" t="s">
        <v>47</v>
      </c>
      <c r="AT68" s="15" t="s">
        <v>59</v>
      </c>
      <c r="AU68" s="9" t="s">
        <v>47</v>
      </c>
      <c r="AV68" s="15" t="s">
        <v>59</v>
      </c>
      <c r="AW68" s="9" t="s">
        <v>47</v>
      </c>
      <c r="AX68" s="15" t="s">
        <v>59</v>
      </c>
      <c r="AY68" s="9" t="s">
        <v>47</v>
      </c>
      <c r="AZ68" s="15" t="s">
        <v>59</v>
      </c>
      <c r="BA68" s="9" t="s">
        <v>47</v>
      </c>
      <c r="BB68" s="15" t="s">
        <v>59</v>
      </c>
      <c r="BC68" s="9" t="s">
        <v>47</v>
      </c>
      <c r="BD68" s="15" t="s">
        <v>59</v>
      </c>
      <c r="BE68" s="9" t="s">
        <v>47</v>
      </c>
      <c r="BF68" s="15" t="s">
        <v>59</v>
      </c>
      <c r="BH68" s="15" t="s">
        <v>59</v>
      </c>
      <c r="BJ68" s="15" t="s">
        <v>59</v>
      </c>
      <c r="BL68" s="15" t="s">
        <v>59</v>
      </c>
      <c r="BN68" s="15" t="s">
        <v>59</v>
      </c>
      <c r="BO68" t="s">
        <v>47</v>
      </c>
      <c r="BP68" s="15" t="s">
        <v>59</v>
      </c>
      <c r="BQ68" t="s">
        <v>47</v>
      </c>
      <c r="BR68" s="15" t="s">
        <v>59</v>
      </c>
      <c r="BS68" t="s">
        <v>47</v>
      </c>
      <c r="BT68" s="15" t="s">
        <v>59</v>
      </c>
      <c r="BU68" t="s">
        <v>47</v>
      </c>
      <c r="BV68" s="15" t="s">
        <v>59</v>
      </c>
      <c r="BX68" s="15" t="s">
        <v>59</v>
      </c>
      <c r="BY68" t="s">
        <v>47</v>
      </c>
      <c r="BZ68" s="15" t="s">
        <v>59</v>
      </c>
      <c r="CA68" t="s">
        <v>47</v>
      </c>
      <c r="CB68" s="15" t="s">
        <v>59</v>
      </c>
      <c r="CC68" t="s">
        <v>47</v>
      </c>
      <c r="CD68" s="15" t="s">
        <v>59</v>
      </c>
      <c r="CF68" s="15" t="s">
        <v>59</v>
      </c>
      <c r="CH68" s="15" t="s">
        <v>59</v>
      </c>
      <c r="CJ68" s="15" t="s">
        <v>59</v>
      </c>
      <c r="CL68" s="15" t="s">
        <v>59</v>
      </c>
      <c r="CN68" s="15" t="s">
        <v>59</v>
      </c>
      <c r="CP68" s="15" t="s">
        <v>59</v>
      </c>
      <c r="CR68" s="15" t="s">
        <v>59</v>
      </c>
      <c r="CT68" s="15" t="s">
        <v>59</v>
      </c>
      <c r="CV68" s="15" t="s">
        <v>59</v>
      </c>
      <c r="CX68" s="15" t="s">
        <v>59</v>
      </c>
      <c r="CZ68" s="15" t="s">
        <v>59</v>
      </c>
      <c r="DA68" t="s">
        <v>47</v>
      </c>
      <c r="DB68" s="15" t="s">
        <v>59</v>
      </c>
      <c r="DD68" s="15" t="s">
        <v>59</v>
      </c>
      <c r="DF68" s="15" t="s">
        <v>59</v>
      </c>
      <c r="DH68" s="15" t="s">
        <v>59</v>
      </c>
      <c r="DI68" t="s">
        <v>47</v>
      </c>
      <c r="DJ68" s="15" t="s">
        <v>59</v>
      </c>
      <c r="DK68" t="s">
        <v>47</v>
      </c>
      <c r="DL68" s="15" t="s">
        <v>59</v>
      </c>
      <c r="DM68" t="s">
        <v>47</v>
      </c>
      <c r="DN68" s="15" t="s">
        <v>59</v>
      </c>
      <c r="DP68" s="15" t="s">
        <v>59</v>
      </c>
      <c r="DQ68" t="s">
        <v>47</v>
      </c>
      <c r="DR68" s="15" t="s">
        <v>59</v>
      </c>
      <c r="DT68" s="15" t="s">
        <v>59</v>
      </c>
      <c r="DV68" s="15" t="s">
        <v>59</v>
      </c>
      <c r="DW68" t="s">
        <v>47</v>
      </c>
      <c r="DX68" s="15" t="s">
        <v>59</v>
      </c>
      <c r="DY68" t="s">
        <v>47</v>
      </c>
      <c r="DZ68" s="15" t="s">
        <v>59</v>
      </c>
      <c r="EB68" s="15" t="s">
        <v>59</v>
      </c>
      <c r="ED68" s="15" t="s">
        <v>59</v>
      </c>
      <c r="EF68" s="15" t="s">
        <v>59</v>
      </c>
      <c r="EH68" s="15" t="s">
        <v>59</v>
      </c>
      <c r="EJ68" s="15" t="s">
        <v>59</v>
      </c>
      <c r="EL68" s="15" t="s">
        <v>59</v>
      </c>
      <c r="EN68" s="15" t="s">
        <v>59</v>
      </c>
      <c r="EP68" s="15" t="s">
        <v>59</v>
      </c>
      <c r="ER68" s="15" t="s">
        <v>59</v>
      </c>
      <c r="ET68" s="15" t="s">
        <v>59</v>
      </c>
      <c r="EV68" s="15" t="s">
        <v>59</v>
      </c>
      <c r="EX68" s="15" t="s">
        <v>59</v>
      </c>
      <c r="EY68" t="s">
        <v>47</v>
      </c>
      <c r="EZ68" s="15" t="s">
        <v>59</v>
      </c>
      <c r="FB68" s="15" t="s">
        <v>59</v>
      </c>
      <c r="FC68" t="s">
        <v>47</v>
      </c>
      <c r="FD68" s="15" t="s">
        <v>59</v>
      </c>
      <c r="FF68" s="15" t="s">
        <v>59</v>
      </c>
      <c r="FG68" t="s">
        <v>47</v>
      </c>
      <c r="FH68" s="15" t="s">
        <v>59</v>
      </c>
      <c r="FJ68" s="15" t="s">
        <v>59</v>
      </c>
      <c r="FL68" s="15" t="s">
        <v>59</v>
      </c>
      <c r="FM68" t="s">
        <v>47</v>
      </c>
      <c r="FN68" s="15" t="s">
        <v>59</v>
      </c>
      <c r="FO68" t="s">
        <v>47</v>
      </c>
      <c r="FP68" s="15" t="s">
        <v>59</v>
      </c>
      <c r="FQ68" t="s">
        <v>47</v>
      </c>
      <c r="FR68" s="15" t="s">
        <v>59</v>
      </c>
      <c r="FT68" s="15" t="s">
        <v>59</v>
      </c>
    </row>
    <row r="69" spans="1:176" ht="15.95" customHeight="1">
      <c r="A69" s="39" t="s">
        <v>226</v>
      </c>
      <c r="B69" s="39">
        <v>3</v>
      </c>
      <c r="C69" s="39"/>
      <c r="D69" s="39">
        <v>3002</v>
      </c>
      <c r="E69" t="s">
        <v>25</v>
      </c>
      <c r="F69" t="s">
        <v>1589</v>
      </c>
      <c r="G69" s="9">
        <f t="shared" si="4"/>
        <v>0.16</v>
      </c>
      <c r="H69" s="12" t="s">
        <v>59</v>
      </c>
      <c r="I69" s="3" t="s">
        <v>47</v>
      </c>
      <c r="J69" s="12" t="s">
        <v>59</v>
      </c>
      <c r="K69" s="3" t="s">
        <v>47</v>
      </c>
      <c r="L69" s="12" t="s">
        <v>59</v>
      </c>
      <c r="M69" s="3" t="s">
        <v>47</v>
      </c>
      <c r="N69" s="12" t="s">
        <v>59</v>
      </c>
      <c r="O69" s="3" t="s">
        <v>47</v>
      </c>
      <c r="P69" s="12" t="s">
        <v>59</v>
      </c>
      <c r="Q69" s="3">
        <v>0.16</v>
      </c>
      <c r="R69" s="12">
        <v>0.02</v>
      </c>
      <c r="S69" s="3" t="s">
        <v>47</v>
      </c>
      <c r="T69" s="12" t="s">
        <v>59</v>
      </c>
      <c r="U69" s="3" t="s">
        <v>47</v>
      </c>
      <c r="V69" s="12" t="s">
        <v>59</v>
      </c>
      <c r="W69" s="3" t="s">
        <v>47</v>
      </c>
      <c r="X69" s="12" t="s">
        <v>59</v>
      </c>
      <c r="Y69" s="3" t="s">
        <v>47</v>
      </c>
      <c r="Z69" s="12" t="s">
        <v>59</v>
      </c>
      <c r="AA69" s="3" t="s">
        <v>47</v>
      </c>
      <c r="AB69" s="12" t="s">
        <v>59</v>
      </c>
      <c r="AC69" s="9" t="s">
        <v>47</v>
      </c>
      <c r="AD69" s="11" t="s">
        <v>59</v>
      </c>
      <c r="AE69" t="s">
        <v>47</v>
      </c>
      <c r="AF69" s="15" t="s">
        <v>59</v>
      </c>
      <c r="AG69" t="s">
        <v>47</v>
      </c>
      <c r="AH69" s="15" t="s">
        <v>59</v>
      </c>
      <c r="AI69" s="3" t="s">
        <v>47</v>
      </c>
      <c r="AJ69" s="12" t="s">
        <v>59</v>
      </c>
      <c r="AK69" s="3" t="s">
        <v>47</v>
      </c>
      <c r="AL69" s="15" t="s">
        <v>59</v>
      </c>
      <c r="AM69" s="3" t="s">
        <v>47</v>
      </c>
      <c r="AN69" s="12" t="s">
        <v>59</v>
      </c>
      <c r="AO69" t="s">
        <v>47</v>
      </c>
      <c r="AP69" s="15" t="s">
        <v>59</v>
      </c>
      <c r="AQ69" s="9" t="s">
        <v>47</v>
      </c>
      <c r="AR69" s="15" t="s">
        <v>59</v>
      </c>
      <c r="AS69" s="9" t="s">
        <v>47</v>
      </c>
      <c r="AT69" s="15" t="s">
        <v>59</v>
      </c>
      <c r="AU69" s="9" t="s">
        <v>47</v>
      </c>
      <c r="AV69" s="15" t="s">
        <v>59</v>
      </c>
      <c r="AW69" s="9" t="s">
        <v>47</v>
      </c>
      <c r="AX69" s="15" t="s">
        <v>59</v>
      </c>
      <c r="AY69" s="9" t="s">
        <v>47</v>
      </c>
      <c r="AZ69" s="15" t="s">
        <v>59</v>
      </c>
      <c r="BA69" s="9" t="s">
        <v>47</v>
      </c>
      <c r="BB69" s="15" t="s">
        <v>59</v>
      </c>
      <c r="BC69" s="9" t="s">
        <v>47</v>
      </c>
      <c r="BD69" s="15" t="s">
        <v>59</v>
      </c>
      <c r="BE69" s="9" t="s">
        <v>47</v>
      </c>
      <c r="BF69" s="15" t="s">
        <v>59</v>
      </c>
      <c r="BH69" s="15" t="s">
        <v>59</v>
      </c>
      <c r="BJ69" s="15" t="s">
        <v>59</v>
      </c>
      <c r="BL69" s="15" t="s">
        <v>59</v>
      </c>
      <c r="BN69" s="15" t="s">
        <v>59</v>
      </c>
      <c r="BO69" t="s">
        <v>47</v>
      </c>
      <c r="BP69" s="15" t="s">
        <v>59</v>
      </c>
      <c r="BQ69" t="s">
        <v>47</v>
      </c>
      <c r="BR69" s="15" t="s">
        <v>59</v>
      </c>
      <c r="BS69" t="s">
        <v>47</v>
      </c>
      <c r="BT69" s="15" t="s">
        <v>59</v>
      </c>
      <c r="BU69" t="s">
        <v>47</v>
      </c>
      <c r="BV69" s="15" t="s">
        <v>59</v>
      </c>
      <c r="BX69" s="15" t="s">
        <v>59</v>
      </c>
      <c r="BY69" t="s">
        <v>47</v>
      </c>
      <c r="BZ69" s="15" t="s">
        <v>59</v>
      </c>
      <c r="CA69" t="s">
        <v>47</v>
      </c>
      <c r="CB69" s="15" t="s">
        <v>59</v>
      </c>
      <c r="CC69" t="s">
        <v>47</v>
      </c>
      <c r="CD69" s="15" t="s">
        <v>59</v>
      </c>
      <c r="CF69" s="15" t="s">
        <v>59</v>
      </c>
      <c r="CH69" s="15" t="s">
        <v>59</v>
      </c>
      <c r="CJ69" s="15" t="s">
        <v>59</v>
      </c>
      <c r="CL69" s="15" t="s">
        <v>59</v>
      </c>
      <c r="CN69" s="15" t="s">
        <v>59</v>
      </c>
      <c r="CP69" s="15" t="s">
        <v>59</v>
      </c>
      <c r="CR69" s="15" t="s">
        <v>59</v>
      </c>
      <c r="CT69" s="15" t="s">
        <v>59</v>
      </c>
      <c r="CV69" s="15" t="s">
        <v>59</v>
      </c>
      <c r="CX69" s="15" t="s">
        <v>59</v>
      </c>
      <c r="CZ69" s="15" t="s">
        <v>59</v>
      </c>
      <c r="DA69" t="s">
        <v>47</v>
      </c>
      <c r="DB69" s="15" t="s">
        <v>59</v>
      </c>
      <c r="DD69" s="15" t="s">
        <v>59</v>
      </c>
      <c r="DF69" s="15" t="s">
        <v>59</v>
      </c>
      <c r="DH69" s="15" t="s">
        <v>59</v>
      </c>
      <c r="DI69" t="s">
        <v>47</v>
      </c>
      <c r="DJ69" s="15" t="s">
        <v>59</v>
      </c>
      <c r="DK69" t="s">
        <v>47</v>
      </c>
      <c r="DL69" s="15" t="s">
        <v>59</v>
      </c>
      <c r="DM69" t="s">
        <v>47</v>
      </c>
      <c r="DN69" s="15" t="s">
        <v>59</v>
      </c>
      <c r="DP69" s="15" t="s">
        <v>59</v>
      </c>
      <c r="DQ69" t="s">
        <v>47</v>
      </c>
      <c r="DR69" s="15" t="s">
        <v>59</v>
      </c>
      <c r="DT69" s="15" t="s">
        <v>59</v>
      </c>
      <c r="DV69" s="15" t="s">
        <v>59</v>
      </c>
      <c r="DW69" t="s">
        <v>47</v>
      </c>
      <c r="DX69" s="15" t="s">
        <v>59</v>
      </c>
      <c r="DY69" t="s">
        <v>47</v>
      </c>
      <c r="DZ69" s="15" t="s">
        <v>59</v>
      </c>
      <c r="EB69" s="15" t="s">
        <v>59</v>
      </c>
      <c r="ED69" s="15" t="s">
        <v>59</v>
      </c>
      <c r="EF69" s="15" t="s">
        <v>59</v>
      </c>
      <c r="EH69" s="15" t="s">
        <v>59</v>
      </c>
      <c r="EJ69" s="15" t="s">
        <v>59</v>
      </c>
      <c r="EL69" s="15" t="s">
        <v>59</v>
      </c>
      <c r="EN69" s="15" t="s">
        <v>59</v>
      </c>
      <c r="EP69" s="15" t="s">
        <v>59</v>
      </c>
      <c r="ER69" s="15" t="s">
        <v>59</v>
      </c>
      <c r="ET69" s="15" t="s">
        <v>59</v>
      </c>
      <c r="EV69" s="15" t="s">
        <v>59</v>
      </c>
      <c r="EX69" s="15" t="s">
        <v>59</v>
      </c>
      <c r="EY69" t="s">
        <v>47</v>
      </c>
      <c r="EZ69" s="15" t="s">
        <v>59</v>
      </c>
      <c r="FB69" s="15" t="s">
        <v>59</v>
      </c>
      <c r="FC69" t="s">
        <v>47</v>
      </c>
      <c r="FD69" s="15" t="s">
        <v>59</v>
      </c>
      <c r="FF69" s="15" t="s">
        <v>59</v>
      </c>
      <c r="FG69" t="s">
        <v>47</v>
      </c>
      <c r="FH69" s="15" t="s">
        <v>59</v>
      </c>
      <c r="FJ69" s="15" t="s">
        <v>59</v>
      </c>
      <c r="FL69" s="15" t="s">
        <v>59</v>
      </c>
      <c r="FM69" t="s">
        <v>47</v>
      </c>
      <c r="FN69" s="15" t="s">
        <v>59</v>
      </c>
      <c r="FO69" t="s">
        <v>47</v>
      </c>
      <c r="FP69" s="15" t="s">
        <v>59</v>
      </c>
      <c r="FQ69" t="s">
        <v>47</v>
      </c>
      <c r="FR69" s="15" t="s">
        <v>59</v>
      </c>
      <c r="FT69" s="15" t="s">
        <v>59</v>
      </c>
    </row>
    <row r="70" spans="1:176" ht="15.95" customHeight="1">
      <c r="A70" s="39" t="s">
        <v>227</v>
      </c>
      <c r="B70" s="39">
        <v>3</v>
      </c>
      <c r="C70" s="39"/>
      <c r="D70" s="39">
        <v>3002</v>
      </c>
      <c r="E70" t="s">
        <v>25</v>
      </c>
      <c r="F70" t="s">
        <v>1589</v>
      </c>
      <c r="G70" s="9">
        <f t="shared" si="4"/>
        <v>0.17333333333333334</v>
      </c>
      <c r="H70" s="12" t="s">
        <v>59</v>
      </c>
      <c r="I70" s="3" t="s">
        <v>47</v>
      </c>
      <c r="J70" s="12" t="s">
        <v>59</v>
      </c>
      <c r="K70" s="3" t="s">
        <v>47</v>
      </c>
      <c r="L70" s="12" t="s">
        <v>59</v>
      </c>
      <c r="M70" s="3" t="s">
        <v>47</v>
      </c>
      <c r="N70" s="12" t="s">
        <v>59</v>
      </c>
      <c r="O70" s="3" t="s">
        <v>47</v>
      </c>
      <c r="P70" s="12" t="s">
        <v>59</v>
      </c>
      <c r="Q70" s="3">
        <v>0.17333333333333334</v>
      </c>
      <c r="R70" s="12">
        <v>2.6666666666666668E-2</v>
      </c>
      <c r="S70" s="3" t="s">
        <v>47</v>
      </c>
      <c r="T70" s="12" t="s">
        <v>59</v>
      </c>
      <c r="U70" s="3" t="s">
        <v>47</v>
      </c>
      <c r="V70" s="12" t="s">
        <v>59</v>
      </c>
      <c r="W70" s="3" t="s">
        <v>47</v>
      </c>
      <c r="X70" s="12" t="s">
        <v>59</v>
      </c>
      <c r="Y70" s="3" t="s">
        <v>47</v>
      </c>
      <c r="Z70" s="12" t="s">
        <v>59</v>
      </c>
      <c r="AA70" s="3" t="s">
        <v>47</v>
      </c>
      <c r="AB70" s="12" t="s">
        <v>59</v>
      </c>
      <c r="AC70" s="9" t="s">
        <v>47</v>
      </c>
      <c r="AD70" s="11" t="s">
        <v>59</v>
      </c>
      <c r="AE70" t="s">
        <v>47</v>
      </c>
      <c r="AF70" s="15" t="s">
        <v>59</v>
      </c>
      <c r="AG70" t="s">
        <v>47</v>
      </c>
      <c r="AH70" s="15" t="s">
        <v>59</v>
      </c>
      <c r="AI70" s="3" t="s">
        <v>47</v>
      </c>
      <c r="AJ70" s="12" t="s">
        <v>59</v>
      </c>
      <c r="AK70" s="3" t="s">
        <v>47</v>
      </c>
      <c r="AL70" s="15" t="s">
        <v>59</v>
      </c>
      <c r="AM70" s="3" t="s">
        <v>47</v>
      </c>
      <c r="AN70" s="12" t="s">
        <v>59</v>
      </c>
      <c r="AO70" t="s">
        <v>47</v>
      </c>
      <c r="AP70" s="15" t="s">
        <v>59</v>
      </c>
      <c r="AQ70" s="9" t="s">
        <v>47</v>
      </c>
      <c r="AR70" s="15" t="s">
        <v>59</v>
      </c>
      <c r="AS70" s="9" t="s">
        <v>47</v>
      </c>
      <c r="AT70" s="15" t="s">
        <v>59</v>
      </c>
      <c r="AU70" s="9" t="s">
        <v>47</v>
      </c>
      <c r="AV70" s="15" t="s">
        <v>59</v>
      </c>
      <c r="AW70" s="9" t="s">
        <v>47</v>
      </c>
      <c r="AX70" s="15" t="s">
        <v>59</v>
      </c>
      <c r="AY70" s="9" t="s">
        <v>47</v>
      </c>
      <c r="AZ70" s="15" t="s">
        <v>59</v>
      </c>
      <c r="BA70" s="9" t="s">
        <v>47</v>
      </c>
      <c r="BB70" s="15" t="s">
        <v>59</v>
      </c>
      <c r="BC70" s="9" t="s">
        <v>47</v>
      </c>
      <c r="BD70" s="15" t="s">
        <v>59</v>
      </c>
      <c r="BE70" s="9" t="s">
        <v>47</v>
      </c>
      <c r="BF70" s="15" t="s">
        <v>59</v>
      </c>
      <c r="BH70" s="15" t="s">
        <v>59</v>
      </c>
      <c r="BJ70" s="15" t="s">
        <v>59</v>
      </c>
      <c r="BL70" s="15" t="s">
        <v>59</v>
      </c>
      <c r="BN70" s="15" t="s">
        <v>59</v>
      </c>
      <c r="BO70" t="s">
        <v>47</v>
      </c>
      <c r="BP70" s="15" t="s">
        <v>59</v>
      </c>
      <c r="BQ70" t="s">
        <v>47</v>
      </c>
      <c r="BR70" s="15" t="s">
        <v>59</v>
      </c>
      <c r="BS70" t="s">
        <v>47</v>
      </c>
      <c r="BT70" s="15" t="s">
        <v>59</v>
      </c>
      <c r="BU70" t="s">
        <v>47</v>
      </c>
      <c r="BV70" s="15" t="s">
        <v>59</v>
      </c>
      <c r="BX70" s="15" t="s">
        <v>59</v>
      </c>
      <c r="BY70" t="s">
        <v>47</v>
      </c>
      <c r="BZ70" s="15" t="s">
        <v>59</v>
      </c>
      <c r="CA70" t="s">
        <v>47</v>
      </c>
      <c r="CB70" s="15" t="s">
        <v>59</v>
      </c>
      <c r="CC70" t="s">
        <v>47</v>
      </c>
      <c r="CD70" s="15" t="s">
        <v>59</v>
      </c>
      <c r="CF70" s="15" t="s">
        <v>59</v>
      </c>
      <c r="CH70" s="15" t="s">
        <v>59</v>
      </c>
      <c r="CJ70" s="15" t="s">
        <v>59</v>
      </c>
      <c r="CL70" s="15" t="s">
        <v>59</v>
      </c>
      <c r="CN70" s="15" t="s">
        <v>59</v>
      </c>
      <c r="CP70" s="15" t="s">
        <v>59</v>
      </c>
      <c r="CR70" s="15" t="s">
        <v>59</v>
      </c>
      <c r="CT70" s="15" t="s">
        <v>59</v>
      </c>
      <c r="CV70" s="15" t="s">
        <v>59</v>
      </c>
      <c r="CX70" s="15" t="s">
        <v>59</v>
      </c>
      <c r="CZ70" s="15" t="s">
        <v>59</v>
      </c>
      <c r="DA70" t="s">
        <v>47</v>
      </c>
      <c r="DB70" s="15" t="s">
        <v>59</v>
      </c>
      <c r="DD70" s="15" t="s">
        <v>59</v>
      </c>
      <c r="DF70" s="15" t="s">
        <v>59</v>
      </c>
      <c r="DH70" s="15" t="s">
        <v>59</v>
      </c>
      <c r="DI70" t="s">
        <v>47</v>
      </c>
      <c r="DJ70" s="15" t="s">
        <v>59</v>
      </c>
      <c r="DK70" t="s">
        <v>47</v>
      </c>
      <c r="DL70" s="15" t="s">
        <v>59</v>
      </c>
      <c r="DM70" t="s">
        <v>47</v>
      </c>
      <c r="DN70" s="15" t="s">
        <v>59</v>
      </c>
      <c r="DP70" s="15" t="s">
        <v>59</v>
      </c>
      <c r="DQ70" t="s">
        <v>47</v>
      </c>
      <c r="DR70" s="15" t="s">
        <v>59</v>
      </c>
      <c r="DT70" s="15" t="s">
        <v>59</v>
      </c>
      <c r="DV70" s="15" t="s">
        <v>59</v>
      </c>
      <c r="DW70" t="s">
        <v>47</v>
      </c>
      <c r="DX70" s="15" t="s">
        <v>59</v>
      </c>
      <c r="DY70" t="s">
        <v>47</v>
      </c>
      <c r="DZ70" s="15" t="s">
        <v>59</v>
      </c>
      <c r="EB70" s="15" t="s">
        <v>59</v>
      </c>
      <c r="ED70" s="15" t="s">
        <v>59</v>
      </c>
      <c r="EF70" s="15" t="s">
        <v>59</v>
      </c>
      <c r="EH70" s="15" t="s">
        <v>59</v>
      </c>
      <c r="EJ70" s="15" t="s">
        <v>59</v>
      </c>
      <c r="EL70" s="15" t="s">
        <v>59</v>
      </c>
      <c r="EN70" s="15" t="s">
        <v>59</v>
      </c>
      <c r="EP70" s="15" t="s">
        <v>59</v>
      </c>
      <c r="ER70" s="15" t="s">
        <v>59</v>
      </c>
      <c r="ET70" s="15" t="s">
        <v>59</v>
      </c>
      <c r="EV70" s="15" t="s">
        <v>59</v>
      </c>
      <c r="EX70" s="15" t="s">
        <v>59</v>
      </c>
      <c r="EY70" t="s">
        <v>47</v>
      </c>
      <c r="EZ70" s="15" t="s">
        <v>59</v>
      </c>
      <c r="FB70" s="15" t="s">
        <v>59</v>
      </c>
      <c r="FC70" t="s">
        <v>47</v>
      </c>
      <c r="FD70" s="15" t="s">
        <v>59</v>
      </c>
      <c r="FF70" s="15" t="s">
        <v>59</v>
      </c>
      <c r="FG70" t="s">
        <v>47</v>
      </c>
      <c r="FH70" s="15" t="s">
        <v>59</v>
      </c>
      <c r="FJ70" s="15" t="s">
        <v>59</v>
      </c>
      <c r="FL70" s="15" t="s">
        <v>59</v>
      </c>
      <c r="FM70" t="s">
        <v>47</v>
      </c>
      <c r="FN70" s="15" t="s">
        <v>59</v>
      </c>
      <c r="FO70" t="s">
        <v>47</v>
      </c>
      <c r="FP70" s="15" t="s">
        <v>59</v>
      </c>
      <c r="FQ70" t="s">
        <v>47</v>
      </c>
      <c r="FR70" s="15" t="s">
        <v>59</v>
      </c>
      <c r="FT70" s="15" t="s">
        <v>59</v>
      </c>
    </row>
    <row r="71" spans="1:176" ht="15.95" customHeight="1">
      <c r="A71" s="39" t="s">
        <v>228</v>
      </c>
      <c r="B71" s="39">
        <v>3</v>
      </c>
      <c r="C71" s="39"/>
      <c r="D71" s="39">
        <v>3002</v>
      </c>
      <c r="E71" t="s">
        <v>25</v>
      </c>
      <c r="F71" t="s">
        <v>1589</v>
      </c>
      <c r="G71" s="9">
        <f t="shared" si="4"/>
        <v>0.08</v>
      </c>
      <c r="H71" s="12" t="s">
        <v>59</v>
      </c>
      <c r="I71" s="3" t="s">
        <v>47</v>
      </c>
      <c r="J71" s="12" t="s">
        <v>59</v>
      </c>
      <c r="K71" s="3" t="s">
        <v>47</v>
      </c>
      <c r="L71" s="12" t="s">
        <v>59</v>
      </c>
      <c r="M71" s="3" t="s">
        <v>47</v>
      </c>
      <c r="N71" s="12" t="s">
        <v>59</v>
      </c>
      <c r="O71" s="3" t="s">
        <v>47</v>
      </c>
      <c r="P71" s="12" t="s">
        <v>59</v>
      </c>
      <c r="Q71" s="3">
        <v>0.08</v>
      </c>
      <c r="R71" s="12">
        <v>0.02</v>
      </c>
      <c r="S71" s="3" t="s">
        <v>47</v>
      </c>
      <c r="T71" s="12" t="s">
        <v>59</v>
      </c>
      <c r="U71" s="3" t="s">
        <v>47</v>
      </c>
      <c r="V71" s="12" t="s">
        <v>59</v>
      </c>
      <c r="W71" s="3" t="s">
        <v>47</v>
      </c>
      <c r="X71" s="12" t="s">
        <v>59</v>
      </c>
      <c r="Y71" s="3" t="s">
        <v>47</v>
      </c>
      <c r="Z71" s="12" t="s">
        <v>59</v>
      </c>
      <c r="AA71" s="3" t="s">
        <v>47</v>
      </c>
      <c r="AB71" s="12" t="s">
        <v>59</v>
      </c>
      <c r="AC71" s="9" t="s">
        <v>47</v>
      </c>
      <c r="AD71" s="11" t="s">
        <v>59</v>
      </c>
      <c r="AE71" t="s">
        <v>47</v>
      </c>
      <c r="AF71" s="15" t="s">
        <v>59</v>
      </c>
      <c r="AG71" t="s">
        <v>47</v>
      </c>
      <c r="AH71" s="15" t="s">
        <v>59</v>
      </c>
      <c r="AI71" s="3" t="s">
        <v>47</v>
      </c>
      <c r="AJ71" s="12" t="s">
        <v>59</v>
      </c>
      <c r="AK71" s="3" t="s">
        <v>47</v>
      </c>
      <c r="AL71" s="15" t="s">
        <v>59</v>
      </c>
      <c r="AM71" s="3" t="s">
        <v>47</v>
      </c>
      <c r="AN71" s="12" t="s">
        <v>59</v>
      </c>
      <c r="AO71" t="s">
        <v>47</v>
      </c>
      <c r="AP71" s="15" t="s">
        <v>59</v>
      </c>
      <c r="AQ71" s="9" t="s">
        <v>47</v>
      </c>
      <c r="AR71" s="15" t="s">
        <v>59</v>
      </c>
      <c r="AS71" s="9" t="s">
        <v>47</v>
      </c>
      <c r="AT71" s="15" t="s">
        <v>59</v>
      </c>
      <c r="AU71" s="9" t="s">
        <v>47</v>
      </c>
      <c r="AV71" s="15" t="s">
        <v>59</v>
      </c>
      <c r="AW71" s="9" t="s">
        <v>47</v>
      </c>
      <c r="AX71" s="15" t="s">
        <v>59</v>
      </c>
      <c r="AY71" s="9" t="s">
        <v>47</v>
      </c>
      <c r="AZ71" s="15" t="s">
        <v>59</v>
      </c>
      <c r="BA71" s="9" t="s">
        <v>47</v>
      </c>
      <c r="BB71" s="15" t="s">
        <v>59</v>
      </c>
      <c r="BC71" s="9" t="s">
        <v>47</v>
      </c>
      <c r="BD71" s="15" t="s">
        <v>59</v>
      </c>
      <c r="BE71" s="9" t="s">
        <v>47</v>
      </c>
      <c r="BF71" s="15" t="s">
        <v>59</v>
      </c>
      <c r="BH71" s="15" t="s">
        <v>59</v>
      </c>
      <c r="BJ71" s="15" t="s">
        <v>59</v>
      </c>
      <c r="BL71" s="15" t="s">
        <v>59</v>
      </c>
      <c r="BN71" s="15" t="s">
        <v>59</v>
      </c>
      <c r="BO71" t="s">
        <v>47</v>
      </c>
      <c r="BP71" s="15" t="s">
        <v>59</v>
      </c>
      <c r="BQ71" t="s">
        <v>47</v>
      </c>
      <c r="BR71" s="15" t="s">
        <v>59</v>
      </c>
      <c r="BS71" t="s">
        <v>47</v>
      </c>
      <c r="BT71" s="15" t="s">
        <v>59</v>
      </c>
      <c r="BU71" t="s">
        <v>47</v>
      </c>
      <c r="BV71" s="15" t="s">
        <v>59</v>
      </c>
      <c r="BX71" s="15" t="s">
        <v>59</v>
      </c>
      <c r="BY71" t="s">
        <v>47</v>
      </c>
      <c r="BZ71" s="15" t="s">
        <v>59</v>
      </c>
      <c r="CA71" t="s">
        <v>47</v>
      </c>
      <c r="CB71" s="15" t="s">
        <v>59</v>
      </c>
      <c r="CC71" t="s">
        <v>47</v>
      </c>
      <c r="CD71" s="15" t="s">
        <v>59</v>
      </c>
      <c r="CF71" s="15" t="s">
        <v>59</v>
      </c>
      <c r="CH71" s="15" t="s">
        <v>59</v>
      </c>
      <c r="CJ71" s="15" t="s">
        <v>59</v>
      </c>
      <c r="CL71" s="15" t="s">
        <v>59</v>
      </c>
      <c r="CN71" s="15" t="s">
        <v>59</v>
      </c>
      <c r="CP71" s="15" t="s">
        <v>59</v>
      </c>
      <c r="CR71" s="15" t="s">
        <v>59</v>
      </c>
      <c r="CT71" s="15" t="s">
        <v>59</v>
      </c>
      <c r="CV71" s="15" t="s">
        <v>59</v>
      </c>
      <c r="CX71" s="15" t="s">
        <v>59</v>
      </c>
      <c r="CZ71" s="15" t="s">
        <v>59</v>
      </c>
      <c r="DA71" t="s">
        <v>47</v>
      </c>
      <c r="DB71" s="15" t="s">
        <v>59</v>
      </c>
      <c r="DD71" s="15" t="s">
        <v>59</v>
      </c>
      <c r="DF71" s="15" t="s">
        <v>59</v>
      </c>
      <c r="DH71" s="15" t="s">
        <v>59</v>
      </c>
      <c r="DI71" t="s">
        <v>47</v>
      </c>
      <c r="DJ71" s="15" t="s">
        <v>59</v>
      </c>
      <c r="DK71" t="s">
        <v>47</v>
      </c>
      <c r="DL71" s="15" t="s">
        <v>59</v>
      </c>
      <c r="DM71" t="s">
        <v>47</v>
      </c>
      <c r="DN71" s="15" t="s">
        <v>59</v>
      </c>
      <c r="DP71" s="15" t="s">
        <v>59</v>
      </c>
      <c r="DQ71" t="s">
        <v>47</v>
      </c>
      <c r="DR71" s="15" t="s">
        <v>59</v>
      </c>
      <c r="DT71" s="15" t="s">
        <v>59</v>
      </c>
      <c r="DV71" s="15" t="s">
        <v>59</v>
      </c>
      <c r="DW71" t="s">
        <v>47</v>
      </c>
      <c r="DX71" s="15" t="s">
        <v>59</v>
      </c>
      <c r="DY71" t="s">
        <v>47</v>
      </c>
      <c r="DZ71" s="15" t="s">
        <v>59</v>
      </c>
      <c r="EB71" s="15" t="s">
        <v>59</v>
      </c>
      <c r="ED71" s="15" t="s">
        <v>59</v>
      </c>
      <c r="EF71" s="15" t="s">
        <v>59</v>
      </c>
      <c r="EH71" s="15" t="s">
        <v>59</v>
      </c>
      <c r="EJ71" s="15" t="s">
        <v>59</v>
      </c>
      <c r="EL71" s="15" t="s">
        <v>59</v>
      </c>
      <c r="EN71" s="15" t="s">
        <v>59</v>
      </c>
      <c r="EP71" s="15" t="s">
        <v>59</v>
      </c>
      <c r="ER71" s="15" t="s">
        <v>59</v>
      </c>
      <c r="ET71" s="15" t="s">
        <v>59</v>
      </c>
      <c r="EV71" s="15" t="s">
        <v>59</v>
      </c>
      <c r="EX71" s="15" t="s">
        <v>59</v>
      </c>
      <c r="EY71" t="s">
        <v>47</v>
      </c>
      <c r="EZ71" s="15" t="s">
        <v>59</v>
      </c>
      <c r="FB71" s="15" t="s">
        <v>59</v>
      </c>
      <c r="FC71" t="s">
        <v>47</v>
      </c>
      <c r="FD71" s="15" t="s">
        <v>59</v>
      </c>
      <c r="FF71" s="15" t="s">
        <v>59</v>
      </c>
      <c r="FG71" t="s">
        <v>47</v>
      </c>
      <c r="FH71" s="15" t="s">
        <v>59</v>
      </c>
      <c r="FJ71" s="15" t="s">
        <v>59</v>
      </c>
      <c r="FL71" s="15" t="s">
        <v>59</v>
      </c>
      <c r="FM71" t="s">
        <v>47</v>
      </c>
      <c r="FN71" s="15" t="s">
        <v>59</v>
      </c>
      <c r="FO71" t="s">
        <v>47</v>
      </c>
      <c r="FP71" s="15" t="s">
        <v>59</v>
      </c>
      <c r="FQ71" t="s">
        <v>47</v>
      </c>
      <c r="FR71" s="15" t="s">
        <v>59</v>
      </c>
      <c r="FT71" s="15" t="s">
        <v>59</v>
      </c>
    </row>
    <row r="72" spans="1:176" ht="15.95" customHeight="1">
      <c r="A72" s="39" t="s">
        <v>229</v>
      </c>
      <c r="B72" s="39">
        <v>3</v>
      </c>
      <c r="C72" s="39"/>
      <c r="D72" s="39">
        <v>3002</v>
      </c>
      <c r="E72" t="s">
        <v>25</v>
      </c>
      <c r="F72" t="s">
        <v>1589</v>
      </c>
      <c r="G72" s="9">
        <f t="shared" si="4"/>
        <v>0.17333333333333334</v>
      </c>
      <c r="H72" s="12" t="s">
        <v>59</v>
      </c>
      <c r="I72" s="3" t="s">
        <v>47</v>
      </c>
      <c r="J72" s="12" t="s">
        <v>59</v>
      </c>
      <c r="K72" s="3" t="s">
        <v>47</v>
      </c>
      <c r="L72" s="12" t="s">
        <v>59</v>
      </c>
      <c r="M72" s="3" t="s">
        <v>47</v>
      </c>
      <c r="N72" s="12" t="s">
        <v>59</v>
      </c>
      <c r="O72" s="3" t="s">
        <v>47</v>
      </c>
      <c r="P72" s="12" t="s">
        <v>59</v>
      </c>
      <c r="Q72" s="3">
        <v>0.17333333333333334</v>
      </c>
      <c r="R72" s="12">
        <v>2.6666666666666668E-2</v>
      </c>
      <c r="S72" s="3" t="s">
        <v>47</v>
      </c>
      <c r="T72" s="12" t="s">
        <v>59</v>
      </c>
      <c r="U72" s="3" t="s">
        <v>47</v>
      </c>
      <c r="V72" s="12" t="s">
        <v>59</v>
      </c>
      <c r="W72" s="3" t="s">
        <v>47</v>
      </c>
      <c r="X72" s="12" t="s">
        <v>59</v>
      </c>
      <c r="Y72" s="3" t="s">
        <v>47</v>
      </c>
      <c r="Z72" s="12" t="s">
        <v>59</v>
      </c>
      <c r="AA72" s="3" t="s">
        <v>47</v>
      </c>
      <c r="AB72" s="12" t="s">
        <v>59</v>
      </c>
      <c r="AC72" s="9" t="s">
        <v>47</v>
      </c>
      <c r="AD72" s="11" t="s">
        <v>59</v>
      </c>
      <c r="AE72" t="s">
        <v>47</v>
      </c>
      <c r="AF72" s="15" t="s">
        <v>59</v>
      </c>
      <c r="AG72" t="s">
        <v>47</v>
      </c>
      <c r="AH72" s="15" t="s">
        <v>59</v>
      </c>
      <c r="AI72" s="3" t="s">
        <v>47</v>
      </c>
      <c r="AJ72" s="12" t="s">
        <v>59</v>
      </c>
      <c r="AK72" s="3" t="s">
        <v>47</v>
      </c>
      <c r="AL72" s="15" t="s">
        <v>59</v>
      </c>
      <c r="AM72" s="3" t="s">
        <v>47</v>
      </c>
      <c r="AN72" s="12" t="s">
        <v>59</v>
      </c>
      <c r="AO72" t="s">
        <v>47</v>
      </c>
      <c r="AP72" s="15" t="s">
        <v>59</v>
      </c>
      <c r="AQ72" s="9" t="s">
        <v>47</v>
      </c>
      <c r="AR72" s="15" t="s">
        <v>59</v>
      </c>
      <c r="AS72" s="9" t="s">
        <v>47</v>
      </c>
      <c r="AT72" s="15" t="s">
        <v>59</v>
      </c>
      <c r="AU72" s="9" t="s">
        <v>47</v>
      </c>
      <c r="AV72" s="15" t="s">
        <v>59</v>
      </c>
      <c r="AW72" s="9" t="s">
        <v>47</v>
      </c>
      <c r="AX72" s="15" t="s">
        <v>59</v>
      </c>
      <c r="AY72" s="9" t="s">
        <v>47</v>
      </c>
      <c r="AZ72" s="15" t="s">
        <v>59</v>
      </c>
      <c r="BA72" s="9" t="s">
        <v>47</v>
      </c>
      <c r="BB72" s="15" t="s">
        <v>59</v>
      </c>
      <c r="BC72" s="9" t="s">
        <v>47</v>
      </c>
      <c r="BD72" s="15" t="s">
        <v>59</v>
      </c>
      <c r="BE72" s="9" t="s">
        <v>47</v>
      </c>
      <c r="BF72" s="15" t="s">
        <v>59</v>
      </c>
      <c r="BH72" s="15" t="s">
        <v>59</v>
      </c>
      <c r="BJ72" s="15" t="s">
        <v>59</v>
      </c>
      <c r="BL72" s="15" t="s">
        <v>59</v>
      </c>
      <c r="BN72" s="15" t="s">
        <v>59</v>
      </c>
      <c r="BO72" t="s">
        <v>47</v>
      </c>
      <c r="BP72" s="15" t="s">
        <v>59</v>
      </c>
      <c r="BQ72" t="s">
        <v>47</v>
      </c>
      <c r="BR72" s="15" t="s">
        <v>59</v>
      </c>
      <c r="BS72" t="s">
        <v>47</v>
      </c>
      <c r="BT72" s="15" t="s">
        <v>59</v>
      </c>
      <c r="BU72" t="s">
        <v>47</v>
      </c>
      <c r="BV72" s="15" t="s">
        <v>59</v>
      </c>
      <c r="BX72" s="15" t="s">
        <v>59</v>
      </c>
      <c r="BY72" t="s">
        <v>47</v>
      </c>
      <c r="BZ72" s="15" t="s">
        <v>59</v>
      </c>
      <c r="CA72" t="s">
        <v>47</v>
      </c>
      <c r="CB72" s="15" t="s">
        <v>59</v>
      </c>
      <c r="CC72" t="s">
        <v>47</v>
      </c>
      <c r="CD72" s="15" t="s">
        <v>59</v>
      </c>
      <c r="CF72" s="15" t="s">
        <v>59</v>
      </c>
      <c r="CH72" s="15" t="s">
        <v>59</v>
      </c>
      <c r="CJ72" s="15" t="s">
        <v>59</v>
      </c>
      <c r="CL72" s="15" t="s">
        <v>59</v>
      </c>
      <c r="CN72" s="15" t="s">
        <v>59</v>
      </c>
      <c r="CP72" s="15" t="s">
        <v>59</v>
      </c>
      <c r="CR72" s="15" t="s">
        <v>59</v>
      </c>
      <c r="CT72" s="15" t="s">
        <v>59</v>
      </c>
      <c r="CV72" s="15" t="s">
        <v>59</v>
      </c>
      <c r="CX72" s="15" t="s">
        <v>59</v>
      </c>
      <c r="CZ72" s="15" t="s">
        <v>59</v>
      </c>
      <c r="DA72" t="s">
        <v>47</v>
      </c>
      <c r="DB72" s="15" t="s">
        <v>59</v>
      </c>
      <c r="DD72" s="15" t="s">
        <v>59</v>
      </c>
      <c r="DF72" s="15" t="s">
        <v>59</v>
      </c>
      <c r="DH72" s="15" t="s">
        <v>59</v>
      </c>
      <c r="DI72" t="s">
        <v>47</v>
      </c>
      <c r="DJ72" s="15" t="s">
        <v>59</v>
      </c>
      <c r="DK72" t="s">
        <v>47</v>
      </c>
      <c r="DL72" s="15" t="s">
        <v>59</v>
      </c>
      <c r="DM72" t="s">
        <v>47</v>
      </c>
      <c r="DN72" s="15" t="s">
        <v>59</v>
      </c>
      <c r="DP72" s="15" t="s">
        <v>59</v>
      </c>
      <c r="DQ72" t="s">
        <v>47</v>
      </c>
      <c r="DR72" s="15" t="s">
        <v>59</v>
      </c>
      <c r="DT72" s="15" t="s">
        <v>59</v>
      </c>
      <c r="DV72" s="15" t="s">
        <v>59</v>
      </c>
      <c r="DW72" t="s">
        <v>47</v>
      </c>
      <c r="DX72" s="15" t="s">
        <v>59</v>
      </c>
      <c r="DY72" t="s">
        <v>47</v>
      </c>
      <c r="DZ72" s="15" t="s">
        <v>59</v>
      </c>
      <c r="EB72" s="15" t="s">
        <v>59</v>
      </c>
      <c r="ED72" s="15" t="s">
        <v>59</v>
      </c>
      <c r="EF72" s="15" t="s">
        <v>59</v>
      </c>
      <c r="EH72" s="15" t="s">
        <v>59</v>
      </c>
      <c r="EJ72" s="15" t="s">
        <v>59</v>
      </c>
      <c r="EL72" s="15" t="s">
        <v>59</v>
      </c>
      <c r="EN72" s="15" t="s">
        <v>59</v>
      </c>
      <c r="EP72" s="15" t="s">
        <v>59</v>
      </c>
      <c r="ER72" s="15" t="s">
        <v>59</v>
      </c>
      <c r="ET72" s="15" t="s">
        <v>59</v>
      </c>
      <c r="EV72" s="15" t="s">
        <v>59</v>
      </c>
      <c r="EX72" s="15" t="s">
        <v>59</v>
      </c>
      <c r="EY72" t="s">
        <v>47</v>
      </c>
      <c r="EZ72" s="15" t="s">
        <v>59</v>
      </c>
      <c r="FB72" s="15" t="s">
        <v>59</v>
      </c>
      <c r="FC72" t="s">
        <v>47</v>
      </c>
      <c r="FD72" s="15" t="s">
        <v>59</v>
      </c>
      <c r="FF72" s="15" t="s">
        <v>59</v>
      </c>
      <c r="FG72" t="s">
        <v>47</v>
      </c>
      <c r="FH72" s="15" t="s">
        <v>59</v>
      </c>
      <c r="FJ72" s="15" t="s">
        <v>59</v>
      </c>
      <c r="FL72" s="15" t="s">
        <v>59</v>
      </c>
      <c r="FM72" t="s">
        <v>47</v>
      </c>
      <c r="FN72" s="15" t="s">
        <v>59</v>
      </c>
      <c r="FO72" t="s">
        <v>47</v>
      </c>
      <c r="FP72" s="15" t="s">
        <v>59</v>
      </c>
      <c r="FQ72" t="s">
        <v>47</v>
      </c>
      <c r="FR72" s="15" t="s">
        <v>59</v>
      </c>
      <c r="FT72" s="15" t="s">
        <v>59</v>
      </c>
    </row>
    <row r="73" spans="1:176" ht="15.95" customHeight="1">
      <c r="A73" s="39" t="s">
        <v>230</v>
      </c>
      <c r="B73" s="39">
        <v>3</v>
      </c>
      <c r="C73" s="39"/>
      <c r="D73" s="39">
        <v>3002</v>
      </c>
      <c r="E73" t="s">
        <v>25</v>
      </c>
      <c r="F73" t="s">
        <v>1589</v>
      </c>
      <c r="G73" s="9">
        <f t="shared" si="4"/>
        <v>0.16</v>
      </c>
      <c r="H73" s="12" t="s">
        <v>59</v>
      </c>
      <c r="I73" s="3" t="s">
        <v>47</v>
      </c>
      <c r="J73" s="12" t="s">
        <v>59</v>
      </c>
      <c r="K73" s="3" t="s">
        <v>47</v>
      </c>
      <c r="L73" s="12" t="s">
        <v>59</v>
      </c>
      <c r="M73" s="3" t="s">
        <v>47</v>
      </c>
      <c r="N73" s="12" t="s">
        <v>59</v>
      </c>
      <c r="O73" s="3" t="s">
        <v>47</v>
      </c>
      <c r="P73" s="12" t="s">
        <v>59</v>
      </c>
      <c r="Q73" s="3">
        <v>0.16</v>
      </c>
      <c r="R73" s="12">
        <v>6.6666666666666671E-3</v>
      </c>
      <c r="S73" s="3" t="s">
        <v>47</v>
      </c>
      <c r="T73" s="12" t="s">
        <v>59</v>
      </c>
      <c r="U73" s="3" t="s">
        <v>47</v>
      </c>
      <c r="V73" s="12" t="s">
        <v>59</v>
      </c>
      <c r="W73" s="3" t="s">
        <v>47</v>
      </c>
      <c r="X73" s="12" t="s">
        <v>59</v>
      </c>
      <c r="Y73" s="3" t="s">
        <v>47</v>
      </c>
      <c r="Z73" s="12" t="s">
        <v>59</v>
      </c>
      <c r="AA73" s="3" t="s">
        <v>47</v>
      </c>
      <c r="AB73" s="12" t="s">
        <v>59</v>
      </c>
      <c r="AC73" s="9" t="s">
        <v>47</v>
      </c>
      <c r="AD73" s="11" t="s">
        <v>59</v>
      </c>
      <c r="AE73" t="s">
        <v>47</v>
      </c>
      <c r="AF73" s="15" t="s">
        <v>59</v>
      </c>
      <c r="AG73" t="s">
        <v>47</v>
      </c>
      <c r="AH73" s="15" t="s">
        <v>59</v>
      </c>
      <c r="AI73" s="3" t="s">
        <v>47</v>
      </c>
      <c r="AJ73" s="12" t="s">
        <v>59</v>
      </c>
      <c r="AK73" s="3" t="s">
        <v>47</v>
      </c>
      <c r="AL73" s="15" t="s">
        <v>59</v>
      </c>
      <c r="AM73" s="3" t="s">
        <v>47</v>
      </c>
      <c r="AN73" s="12" t="s">
        <v>59</v>
      </c>
      <c r="AO73" t="s">
        <v>47</v>
      </c>
      <c r="AP73" s="15" t="s">
        <v>59</v>
      </c>
      <c r="AQ73" s="9" t="s">
        <v>47</v>
      </c>
      <c r="AR73" s="15" t="s">
        <v>59</v>
      </c>
      <c r="AS73" s="9" t="s">
        <v>47</v>
      </c>
      <c r="AT73" s="15" t="s">
        <v>59</v>
      </c>
      <c r="AU73" s="9" t="s">
        <v>47</v>
      </c>
      <c r="AV73" s="15" t="s">
        <v>59</v>
      </c>
      <c r="AW73" s="9" t="s">
        <v>47</v>
      </c>
      <c r="AX73" s="15" t="s">
        <v>59</v>
      </c>
      <c r="AY73" s="9" t="s">
        <v>47</v>
      </c>
      <c r="AZ73" s="15" t="s">
        <v>59</v>
      </c>
      <c r="BA73" s="9" t="s">
        <v>47</v>
      </c>
      <c r="BB73" s="15" t="s">
        <v>59</v>
      </c>
      <c r="BC73" s="9" t="s">
        <v>47</v>
      </c>
      <c r="BD73" s="15" t="s">
        <v>59</v>
      </c>
      <c r="BE73" s="9" t="s">
        <v>47</v>
      </c>
      <c r="BF73" s="15" t="s">
        <v>59</v>
      </c>
      <c r="BH73" s="15" t="s">
        <v>59</v>
      </c>
      <c r="BJ73" s="15" t="s">
        <v>59</v>
      </c>
      <c r="BL73" s="15" t="s">
        <v>59</v>
      </c>
      <c r="BN73" s="15" t="s">
        <v>59</v>
      </c>
      <c r="BO73" t="s">
        <v>47</v>
      </c>
      <c r="BP73" s="15" t="s">
        <v>59</v>
      </c>
      <c r="BQ73" t="s">
        <v>47</v>
      </c>
      <c r="BR73" s="15" t="s">
        <v>59</v>
      </c>
      <c r="BS73" t="s">
        <v>47</v>
      </c>
      <c r="BT73" s="15" t="s">
        <v>59</v>
      </c>
      <c r="BU73" t="s">
        <v>47</v>
      </c>
      <c r="BV73" s="15" t="s">
        <v>59</v>
      </c>
      <c r="BX73" s="15" t="s">
        <v>59</v>
      </c>
      <c r="BY73" t="s">
        <v>47</v>
      </c>
      <c r="BZ73" s="15" t="s">
        <v>59</v>
      </c>
      <c r="CA73" t="s">
        <v>47</v>
      </c>
      <c r="CB73" s="15" t="s">
        <v>59</v>
      </c>
      <c r="CC73" t="s">
        <v>47</v>
      </c>
      <c r="CD73" s="15" t="s">
        <v>59</v>
      </c>
      <c r="CF73" s="15" t="s">
        <v>59</v>
      </c>
      <c r="CH73" s="15" t="s">
        <v>59</v>
      </c>
      <c r="CJ73" s="15" t="s">
        <v>59</v>
      </c>
      <c r="CL73" s="15" t="s">
        <v>59</v>
      </c>
      <c r="CN73" s="15" t="s">
        <v>59</v>
      </c>
      <c r="CP73" s="15" t="s">
        <v>59</v>
      </c>
      <c r="CR73" s="15" t="s">
        <v>59</v>
      </c>
      <c r="CT73" s="15" t="s">
        <v>59</v>
      </c>
      <c r="CV73" s="15" t="s">
        <v>59</v>
      </c>
      <c r="CX73" s="15" t="s">
        <v>59</v>
      </c>
      <c r="CZ73" s="15" t="s">
        <v>59</v>
      </c>
      <c r="DA73" t="s">
        <v>47</v>
      </c>
      <c r="DB73" s="15" t="s">
        <v>59</v>
      </c>
      <c r="DD73" s="15" t="s">
        <v>59</v>
      </c>
      <c r="DF73" s="15" t="s">
        <v>59</v>
      </c>
      <c r="DH73" s="15" t="s">
        <v>59</v>
      </c>
      <c r="DI73" t="s">
        <v>47</v>
      </c>
      <c r="DJ73" s="15" t="s">
        <v>59</v>
      </c>
      <c r="DK73" t="s">
        <v>47</v>
      </c>
      <c r="DL73" s="15" t="s">
        <v>59</v>
      </c>
      <c r="DM73" t="s">
        <v>47</v>
      </c>
      <c r="DN73" s="15" t="s">
        <v>59</v>
      </c>
      <c r="DP73" s="15" t="s">
        <v>59</v>
      </c>
      <c r="DQ73" t="s">
        <v>47</v>
      </c>
      <c r="DR73" s="15" t="s">
        <v>59</v>
      </c>
      <c r="DT73" s="15" t="s">
        <v>59</v>
      </c>
      <c r="DV73" s="15" t="s">
        <v>59</v>
      </c>
      <c r="DW73" t="s">
        <v>47</v>
      </c>
      <c r="DX73" s="15" t="s">
        <v>59</v>
      </c>
      <c r="DY73" t="s">
        <v>47</v>
      </c>
      <c r="DZ73" s="15" t="s">
        <v>59</v>
      </c>
      <c r="EB73" s="15" t="s">
        <v>59</v>
      </c>
      <c r="ED73" s="15" t="s">
        <v>59</v>
      </c>
      <c r="EF73" s="15" t="s">
        <v>59</v>
      </c>
      <c r="EH73" s="15" t="s">
        <v>59</v>
      </c>
      <c r="EJ73" s="15" t="s">
        <v>59</v>
      </c>
      <c r="EL73" s="15" t="s">
        <v>59</v>
      </c>
      <c r="EN73" s="15" t="s">
        <v>59</v>
      </c>
      <c r="EP73" s="15" t="s">
        <v>59</v>
      </c>
      <c r="ER73" s="15" t="s">
        <v>59</v>
      </c>
      <c r="ET73" s="15" t="s">
        <v>59</v>
      </c>
      <c r="EV73" s="15" t="s">
        <v>59</v>
      </c>
      <c r="EX73" s="15" t="s">
        <v>59</v>
      </c>
      <c r="EY73" t="s">
        <v>47</v>
      </c>
      <c r="EZ73" s="15" t="s">
        <v>59</v>
      </c>
      <c r="FB73" s="15" t="s">
        <v>59</v>
      </c>
      <c r="FC73" t="s">
        <v>47</v>
      </c>
      <c r="FD73" s="15" t="s">
        <v>59</v>
      </c>
      <c r="FF73" s="15" t="s">
        <v>59</v>
      </c>
      <c r="FG73" t="s">
        <v>47</v>
      </c>
      <c r="FH73" s="15" t="s">
        <v>59</v>
      </c>
      <c r="FJ73" s="15" t="s">
        <v>59</v>
      </c>
      <c r="FL73" s="15" t="s">
        <v>59</v>
      </c>
      <c r="FM73" t="s">
        <v>47</v>
      </c>
      <c r="FN73" s="15" t="s">
        <v>59</v>
      </c>
      <c r="FO73" t="s">
        <v>47</v>
      </c>
      <c r="FP73" s="15" t="s">
        <v>59</v>
      </c>
      <c r="FQ73" t="s">
        <v>47</v>
      </c>
      <c r="FR73" s="15" t="s">
        <v>59</v>
      </c>
      <c r="FT73" s="15" t="s">
        <v>59</v>
      </c>
    </row>
    <row r="74" spans="1:176" ht="15.95" customHeight="1">
      <c r="A74" s="39" t="s">
        <v>231</v>
      </c>
      <c r="B74" s="39">
        <v>3</v>
      </c>
      <c r="C74" s="39"/>
      <c r="D74" s="39">
        <v>3002</v>
      </c>
      <c r="E74" t="s">
        <v>25</v>
      </c>
      <c r="F74" t="s">
        <v>1589</v>
      </c>
      <c r="G74" s="9">
        <f t="shared" si="4"/>
        <v>0.15333333333333332</v>
      </c>
      <c r="H74" s="12" t="s">
        <v>59</v>
      </c>
      <c r="I74" s="3" t="s">
        <v>47</v>
      </c>
      <c r="J74" s="12" t="s">
        <v>59</v>
      </c>
      <c r="K74" s="3" t="s">
        <v>47</v>
      </c>
      <c r="L74" s="12" t="s">
        <v>59</v>
      </c>
      <c r="M74" s="3" t="s">
        <v>47</v>
      </c>
      <c r="N74" s="12" t="s">
        <v>59</v>
      </c>
      <c r="O74" s="3" t="s">
        <v>47</v>
      </c>
      <c r="P74" s="12" t="s">
        <v>59</v>
      </c>
      <c r="Q74" s="3">
        <v>0.15333333333333332</v>
      </c>
      <c r="R74" s="12">
        <v>1.3333333333333334E-2</v>
      </c>
      <c r="S74" s="3" t="s">
        <v>47</v>
      </c>
      <c r="T74" s="12" t="s">
        <v>59</v>
      </c>
      <c r="U74" s="3" t="s">
        <v>47</v>
      </c>
      <c r="V74" s="12" t="s">
        <v>59</v>
      </c>
      <c r="W74" s="3" t="s">
        <v>47</v>
      </c>
      <c r="X74" s="12" t="s">
        <v>59</v>
      </c>
      <c r="Y74" s="3" t="s">
        <v>47</v>
      </c>
      <c r="Z74" s="12" t="s">
        <v>59</v>
      </c>
      <c r="AA74" s="3" t="s">
        <v>47</v>
      </c>
      <c r="AB74" s="12" t="s">
        <v>59</v>
      </c>
      <c r="AC74" s="9" t="s">
        <v>47</v>
      </c>
      <c r="AD74" s="11" t="s">
        <v>59</v>
      </c>
      <c r="AE74" t="s">
        <v>47</v>
      </c>
      <c r="AF74" s="15" t="s">
        <v>59</v>
      </c>
      <c r="AG74" t="s">
        <v>47</v>
      </c>
      <c r="AH74" s="15" t="s">
        <v>59</v>
      </c>
      <c r="AI74" s="3" t="s">
        <v>47</v>
      </c>
      <c r="AJ74" s="12" t="s">
        <v>59</v>
      </c>
      <c r="AK74" s="3" t="s">
        <v>47</v>
      </c>
      <c r="AL74" s="15" t="s">
        <v>59</v>
      </c>
      <c r="AM74" s="3" t="s">
        <v>47</v>
      </c>
      <c r="AN74" s="12" t="s">
        <v>59</v>
      </c>
      <c r="AO74" t="s">
        <v>47</v>
      </c>
      <c r="AP74" s="15" t="s">
        <v>59</v>
      </c>
      <c r="AQ74" s="9" t="s">
        <v>47</v>
      </c>
      <c r="AR74" s="15" t="s">
        <v>59</v>
      </c>
      <c r="AS74" s="9" t="s">
        <v>47</v>
      </c>
      <c r="AT74" s="15" t="s">
        <v>59</v>
      </c>
      <c r="AU74" s="9" t="s">
        <v>47</v>
      </c>
      <c r="AV74" s="15" t="s">
        <v>59</v>
      </c>
      <c r="AW74" s="9" t="s">
        <v>47</v>
      </c>
      <c r="AX74" s="15" t="s">
        <v>59</v>
      </c>
      <c r="AY74" s="9" t="s">
        <v>47</v>
      </c>
      <c r="AZ74" s="15" t="s">
        <v>59</v>
      </c>
      <c r="BA74" s="9" t="s">
        <v>47</v>
      </c>
      <c r="BB74" s="15" t="s">
        <v>59</v>
      </c>
      <c r="BC74" s="9" t="s">
        <v>47</v>
      </c>
      <c r="BD74" s="15" t="s">
        <v>59</v>
      </c>
      <c r="BE74" s="9" t="s">
        <v>47</v>
      </c>
      <c r="BF74" s="15" t="s">
        <v>59</v>
      </c>
      <c r="BH74" s="15" t="s">
        <v>59</v>
      </c>
      <c r="BJ74" s="15" t="s">
        <v>59</v>
      </c>
      <c r="BL74" s="15" t="s">
        <v>59</v>
      </c>
      <c r="BN74" s="15" t="s">
        <v>59</v>
      </c>
      <c r="BO74" t="s">
        <v>47</v>
      </c>
      <c r="BP74" s="15" t="s">
        <v>59</v>
      </c>
      <c r="BQ74" t="s">
        <v>47</v>
      </c>
      <c r="BR74" s="15" t="s">
        <v>59</v>
      </c>
      <c r="BS74" t="s">
        <v>47</v>
      </c>
      <c r="BT74" s="15" t="s">
        <v>59</v>
      </c>
      <c r="BU74" t="s">
        <v>47</v>
      </c>
      <c r="BV74" s="15" t="s">
        <v>59</v>
      </c>
      <c r="BX74" s="15" t="s">
        <v>59</v>
      </c>
      <c r="BY74" t="s">
        <v>47</v>
      </c>
      <c r="BZ74" s="15" t="s">
        <v>59</v>
      </c>
      <c r="CA74" t="s">
        <v>47</v>
      </c>
      <c r="CB74" s="15" t="s">
        <v>59</v>
      </c>
      <c r="CC74" t="s">
        <v>47</v>
      </c>
      <c r="CD74" s="15" t="s">
        <v>59</v>
      </c>
      <c r="CF74" s="15" t="s">
        <v>59</v>
      </c>
      <c r="CH74" s="15" t="s">
        <v>59</v>
      </c>
      <c r="CJ74" s="15" t="s">
        <v>59</v>
      </c>
      <c r="CL74" s="15" t="s">
        <v>59</v>
      </c>
      <c r="CN74" s="15" t="s">
        <v>59</v>
      </c>
      <c r="CP74" s="15" t="s">
        <v>59</v>
      </c>
      <c r="CR74" s="15" t="s">
        <v>59</v>
      </c>
      <c r="CT74" s="15" t="s">
        <v>59</v>
      </c>
      <c r="CV74" s="15" t="s">
        <v>59</v>
      </c>
      <c r="CX74" s="15" t="s">
        <v>59</v>
      </c>
      <c r="CZ74" s="15" t="s">
        <v>59</v>
      </c>
      <c r="DA74" t="s">
        <v>47</v>
      </c>
      <c r="DB74" s="15" t="s">
        <v>59</v>
      </c>
      <c r="DD74" s="15" t="s">
        <v>59</v>
      </c>
      <c r="DF74" s="15" t="s">
        <v>59</v>
      </c>
      <c r="DH74" s="15" t="s">
        <v>59</v>
      </c>
      <c r="DI74" t="s">
        <v>47</v>
      </c>
      <c r="DJ74" s="15" t="s">
        <v>59</v>
      </c>
      <c r="DK74" t="s">
        <v>47</v>
      </c>
      <c r="DL74" s="15" t="s">
        <v>59</v>
      </c>
      <c r="DM74" t="s">
        <v>47</v>
      </c>
      <c r="DN74" s="15" t="s">
        <v>59</v>
      </c>
      <c r="DP74" s="15" t="s">
        <v>59</v>
      </c>
      <c r="DQ74" t="s">
        <v>47</v>
      </c>
      <c r="DR74" s="15" t="s">
        <v>59</v>
      </c>
      <c r="DT74" s="15" t="s">
        <v>59</v>
      </c>
      <c r="DV74" s="15" t="s">
        <v>59</v>
      </c>
      <c r="DW74" t="s">
        <v>47</v>
      </c>
      <c r="DX74" s="15" t="s">
        <v>59</v>
      </c>
      <c r="DY74" t="s">
        <v>47</v>
      </c>
      <c r="DZ74" s="15" t="s">
        <v>59</v>
      </c>
      <c r="EB74" s="15" t="s">
        <v>59</v>
      </c>
      <c r="ED74" s="15" t="s">
        <v>59</v>
      </c>
      <c r="EF74" s="15" t="s">
        <v>59</v>
      </c>
      <c r="EH74" s="15" t="s">
        <v>59</v>
      </c>
      <c r="EJ74" s="15" t="s">
        <v>59</v>
      </c>
      <c r="EL74" s="15" t="s">
        <v>59</v>
      </c>
      <c r="EN74" s="15" t="s">
        <v>59</v>
      </c>
      <c r="EP74" s="15" t="s">
        <v>59</v>
      </c>
      <c r="ER74" s="15" t="s">
        <v>59</v>
      </c>
      <c r="ET74" s="15" t="s">
        <v>59</v>
      </c>
      <c r="EV74" s="15" t="s">
        <v>59</v>
      </c>
      <c r="EX74" s="15" t="s">
        <v>59</v>
      </c>
      <c r="EY74" t="s">
        <v>47</v>
      </c>
      <c r="EZ74" s="15" t="s">
        <v>59</v>
      </c>
      <c r="FB74" s="15" t="s">
        <v>59</v>
      </c>
      <c r="FC74" t="s">
        <v>47</v>
      </c>
      <c r="FD74" s="15" t="s">
        <v>59</v>
      </c>
      <c r="FF74" s="15" t="s">
        <v>59</v>
      </c>
      <c r="FG74" t="s">
        <v>47</v>
      </c>
      <c r="FH74" s="15" t="s">
        <v>59</v>
      </c>
      <c r="FJ74" s="15" t="s">
        <v>59</v>
      </c>
      <c r="FL74" s="15" t="s">
        <v>59</v>
      </c>
      <c r="FM74" t="s">
        <v>47</v>
      </c>
      <c r="FN74" s="15" t="s">
        <v>59</v>
      </c>
      <c r="FO74" t="s">
        <v>47</v>
      </c>
      <c r="FP74" s="15" t="s">
        <v>59</v>
      </c>
      <c r="FQ74" t="s">
        <v>47</v>
      </c>
      <c r="FR74" s="15" t="s">
        <v>59</v>
      </c>
      <c r="FT74" s="15" t="s">
        <v>59</v>
      </c>
    </row>
    <row r="75" spans="1:176" ht="15.95" customHeight="1">
      <c r="A75" s="39" t="s">
        <v>232</v>
      </c>
      <c r="B75" s="39">
        <v>3</v>
      </c>
      <c r="C75" s="39"/>
      <c r="D75" s="39">
        <v>3002</v>
      </c>
      <c r="E75" t="s">
        <v>25</v>
      </c>
      <c r="F75" t="s">
        <v>1589</v>
      </c>
      <c r="G75" s="9">
        <f t="shared" si="4"/>
        <v>0.16</v>
      </c>
      <c r="H75" s="12" t="s">
        <v>59</v>
      </c>
      <c r="I75" s="3" t="s">
        <v>47</v>
      </c>
      <c r="J75" s="12" t="s">
        <v>59</v>
      </c>
      <c r="K75" s="3" t="s">
        <v>47</v>
      </c>
      <c r="L75" s="12" t="s">
        <v>59</v>
      </c>
      <c r="M75" s="3" t="s">
        <v>47</v>
      </c>
      <c r="N75" s="12" t="s">
        <v>59</v>
      </c>
      <c r="O75" s="3" t="s">
        <v>47</v>
      </c>
      <c r="P75" s="12" t="s">
        <v>59</v>
      </c>
      <c r="Q75" s="3">
        <v>0.16</v>
      </c>
      <c r="R75" s="12">
        <v>0.02</v>
      </c>
      <c r="S75" s="3" t="s">
        <v>47</v>
      </c>
      <c r="T75" s="12" t="s">
        <v>59</v>
      </c>
      <c r="U75" s="3" t="s">
        <v>47</v>
      </c>
      <c r="V75" s="12" t="s">
        <v>59</v>
      </c>
      <c r="W75" s="3" t="s">
        <v>47</v>
      </c>
      <c r="X75" s="12" t="s">
        <v>59</v>
      </c>
      <c r="Y75" s="3" t="s">
        <v>47</v>
      </c>
      <c r="Z75" s="12" t="s">
        <v>59</v>
      </c>
      <c r="AA75" s="3" t="s">
        <v>47</v>
      </c>
      <c r="AB75" s="12" t="s">
        <v>59</v>
      </c>
      <c r="AC75" s="9" t="s">
        <v>47</v>
      </c>
      <c r="AD75" s="11" t="s">
        <v>59</v>
      </c>
      <c r="AE75" t="s">
        <v>47</v>
      </c>
      <c r="AF75" s="15" t="s">
        <v>59</v>
      </c>
      <c r="AG75" t="s">
        <v>47</v>
      </c>
      <c r="AH75" s="15" t="s">
        <v>59</v>
      </c>
      <c r="AI75" s="3" t="s">
        <v>47</v>
      </c>
      <c r="AJ75" s="12" t="s">
        <v>59</v>
      </c>
      <c r="AK75" s="3" t="s">
        <v>47</v>
      </c>
      <c r="AL75" s="15" t="s">
        <v>59</v>
      </c>
      <c r="AM75" s="3" t="s">
        <v>47</v>
      </c>
      <c r="AN75" s="12" t="s">
        <v>59</v>
      </c>
      <c r="AO75" t="s">
        <v>47</v>
      </c>
      <c r="AP75" s="15" t="s">
        <v>59</v>
      </c>
      <c r="AQ75" s="9" t="s">
        <v>47</v>
      </c>
      <c r="AR75" s="15" t="s">
        <v>59</v>
      </c>
      <c r="AS75" s="9" t="s">
        <v>47</v>
      </c>
      <c r="AT75" s="15" t="s">
        <v>59</v>
      </c>
      <c r="AU75" s="9" t="s">
        <v>47</v>
      </c>
      <c r="AV75" s="15" t="s">
        <v>59</v>
      </c>
      <c r="AW75" s="9" t="s">
        <v>47</v>
      </c>
      <c r="AX75" s="15" t="s">
        <v>59</v>
      </c>
      <c r="AY75" s="9" t="s">
        <v>47</v>
      </c>
      <c r="AZ75" s="15" t="s">
        <v>59</v>
      </c>
      <c r="BA75" s="9" t="s">
        <v>47</v>
      </c>
      <c r="BB75" s="15" t="s">
        <v>59</v>
      </c>
      <c r="BC75" s="9" t="s">
        <v>47</v>
      </c>
      <c r="BD75" s="15" t="s">
        <v>59</v>
      </c>
      <c r="BE75" s="9" t="s">
        <v>47</v>
      </c>
      <c r="BF75" s="15" t="s">
        <v>59</v>
      </c>
      <c r="BH75" s="15" t="s">
        <v>59</v>
      </c>
      <c r="BJ75" s="15" t="s">
        <v>59</v>
      </c>
      <c r="BL75" s="15" t="s">
        <v>59</v>
      </c>
      <c r="BN75" s="15" t="s">
        <v>59</v>
      </c>
      <c r="BO75" t="s">
        <v>47</v>
      </c>
      <c r="BP75" s="15" t="s">
        <v>59</v>
      </c>
      <c r="BQ75" t="s">
        <v>47</v>
      </c>
      <c r="BR75" s="15" t="s">
        <v>59</v>
      </c>
      <c r="BS75" t="s">
        <v>47</v>
      </c>
      <c r="BT75" s="15" t="s">
        <v>59</v>
      </c>
      <c r="BU75" t="s">
        <v>47</v>
      </c>
      <c r="BV75" s="15" t="s">
        <v>59</v>
      </c>
      <c r="BX75" s="15" t="s">
        <v>59</v>
      </c>
      <c r="BY75" t="s">
        <v>47</v>
      </c>
      <c r="BZ75" s="15" t="s">
        <v>59</v>
      </c>
      <c r="CA75" t="s">
        <v>47</v>
      </c>
      <c r="CB75" s="15" t="s">
        <v>59</v>
      </c>
      <c r="CC75" t="s">
        <v>47</v>
      </c>
      <c r="CD75" s="15" t="s">
        <v>59</v>
      </c>
      <c r="CF75" s="15" t="s">
        <v>59</v>
      </c>
      <c r="CH75" s="15" t="s">
        <v>59</v>
      </c>
      <c r="CJ75" s="15" t="s">
        <v>59</v>
      </c>
      <c r="CL75" s="15" t="s">
        <v>59</v>
      </c>
      <c r="CN75" s="15" t="s">
        <v>59</v>
      </c>
      <c r="CP75" s="15" t="s">
        <v>59</v>
      </c>
      <c r="CR75" s="15" t="s">
        <v>59</v>
      </c>
      <c r="CT75" s="15" t="s">
        <v>59</v>
      </c>
      <c r="CV75" s="15" t="s">
        <v>59</v>
      </c>
      <c r="CX75" s="15" t="s">
        <v>59</v>
      </c>
      <c r="CZ75" s="15" t="s">
        <v>59</v>
      </c>
      <c r="DA75" t="s">
        <v>47</v>
      </c>
      <c r="DB75" s="15" t="s">
        <v>59</v>
      </c>
      <c r="DD75" s="15" t="s">
        <v>59</v>
      </c>
      <c r="DF75" s="15" t="s">
        <v>59</v>
      </c>
      <c r="DH75" s="15" t="s">
        <v>59</v>
      </c>
      <c r="DI75" t="s">
        <v>47</v>
      </c>
      <c r="DJ75" s="15" t="s">
        <v>59</v>
      </c>
      <c r="DK75" t="s">
        <v>47</v>
      </c>
      <c r="DL75" s="15" t="s">
        <v>59</v>
      </c>
      <c r="DM75" t="s">
        <v>47</v>
      </c>
      <c r="DN75" s="15" t="s">
        <v>59</v>
      </c>
      <c r="DP75" s="15" t="s">
        <v>59</v>
      </c>
      <c r="DQ75" t="s">
        <v>47</v>
      </c>
      <c r="DR75" s="15" t="s">
        <v>59</v>
      </c>
      <c r="DT75" s="15" t="s">
        <v>59</v>
      </c>
      <c r="DV75" s="15" t="s">
        <v>59</v>
      </c>
      <c r="DW75" t="s">
        <v>47</v>
      </c>
      <c r="DX75" s="15" t="s">
        <v>59</v>
      </c>
      <c r="DY75" t="s">
        <v>47</v>
      </c>
      <c r="DZ75" s="15" t="s">
        <v>59</v>
      </c>
      <c r="EB75" s="15" t="s">
        <v>59</v>
      </c>
      <c r="ED75" s="15" t="s">
        <v>59</v>
      </c>
      <c r="EF75" s="15" t="s">
        <v>59</v>
      </c>
      <c r="EH75" s="15" t="s">
        <v>59</v>
      </c>
      <c r="EJ75" s="15" t="s">
        <v>59</v>
      </c>
      <c r="EL75" s="15" t="s">
        <v>59</v>
      </c>
      <c r="EN75" s="15" t="s">
        <v>59</v>
      </c>
      <c r="EP75" s="15" t="s">
        <v>59</v>
      </c>
      <c r="ER75" s="15" t="s">
        <v>59</v>
      </c>
      <c r="ET75" s="15" t="s">
        <v>59</v>
      </c>
      <c r="EV75" s="15" t="s">
        <v>59</v>
      </c>
      <c r="EX75" s="15" t="s">
        <v>59</v>
      </c>
      <c r="EY75" t="s">
        <v>47</v>
      </c>
      <c r="EZ75" s="15" t="s">
        <v>59</v>
      </c>
      <c r="FB75" s="15" t="s">
        <v>59</v>
      </c>
      <c r="FC75" t="s">
        <v>47</v>
      </c>
      <c r="FD75" s="15" t="s">
        <v>59</v>
      </c>
      <c r="FF75" s="15" t="s">
        <v>59</v>
      </c>
      <c r="FG75" t="s">
        <v>47</v>
      </c>
      <c r="FH75" s="15" t="s">
        <v>59</v>
      </c>
      <c r="FJ75" s="15" t="s">
        <v>59</v>
      </c>
      <c r="FL75" s="15" t="s">
        <v>59</v>
      </c>
      <c r="FM75" t="s">
        <v>47</v>
      </c>
      <c r="FN75" s="15" t="s">
        <v>59</v>
      </c>
      <c r="FO75" t="s">
        <v>47</v>
      </c>
      <c r="FP75" s="15" t="s">
        <v>59</v>
      </c>
      <c r="FQ75" t="s">
        <v>47</v>
      </c>
      <c r="FR75" s="15" t="s">
        <v>59</v>
      </c>
      <c r="FT75" s="15" t="s">
        <v>59</v>
      </c>
    </row>
    <row r="76" spans="1:176" ht="15.95" customHeight="1">
      <c r="A76" s="39" t="s">
        <v>233</v>
      </c>
      <c r="B76" s="39">
        <v>3</v>
      </c>
      <c r="C76" s="39"/>
      <c r="D76" s="39">
        <v>3004</v>
      </c>
      <c r="E76" t="s">
        <v>25</v>
      </c>
      <c r="F76" t="s">
        <v>1589</v>
      </c>
      <c r="G76" s="9">
        <f t="shared" si="4"/>
        <v>8.666666666666667E-2</v>
      </c>
      <c r="H76" s="12" t="s">
        <v>59</v>
      </c>
      <c r="I76" s="3" t="s">
        <v>47</v>
      </c>
      <c r="J76" s="12" t="s">
        <v>59</v>
      </c>
      <c r="K76" s="3" t="s">
        <v>47</v>
      </c>
      <c r="L76" s="12" t="s">
        <v>59</v>
      </c>
      <c r="M76" s="3" t="s">
        <v>47</v>
      </c>
      <c r="N76" s="12" t="s">
        <v>59</v>
      </c>
      <c r="O76" s="3" t="s">
        <v>47</v>
      </c>
      <c r="P76" s="12" t="s">
        <v>59</v>
      </c>
      <c r="Q76" s="3">
        <v>8.666666666666667E-2</v>
      </c>
      <c r="R76" s="12">
        <v>6.6666666666666671E-3</v>
      </c>
      <c r="S76" s="3" t="s">
        <v>47</v>
      </c>
      <c r="T76" s="12" t="s">
        <v>59</v>
      </c>
      <c r="U76" s="3" t="s">
        <v>47</v>
      </c>
      <c r="V76" s="12" t="s">
        <v>59</v>
      </c>
      <c r="W76" s="3" t="s">
        <v>47</v>
      </c>
      <c r="X76" s="12" t="s">
        <v>59</v>
      </c>
      <c r="Y76" s="3" t="s">
        <v>47</v>
      </c>
      <c r="Z76" s="12" t="s">
        <v>59</v>
      </c>
      <c r="AA76" s="3" t="s">
        <v>47</v>
      </c>
      <c r="AB76" s="12" t="s">
        <v>59</v>
      </c>
      <c r="AC76" s="9" t="s">
        <v>47</v>
      </c>
      <c r="AD76" s="11" t="s">
        <v>59</v>
      </c>
      <c r="AE76" t="s">
        <v>47</v>
      </c>
      <c r="AF76" s="15" t="s">
        <v>59</v>
      </c>
      <c r="AG76" t="s">
        <v>47</v>
      </c>
      <c r="AH76" s="15" t="s">
        <v>59</v>
      </c>
      <c r="AI76" s="3" t="s">
        <v>47</v>
      </c>
      <c r="AJ76" s="12" t="s">
        <v>59</v>
      </c>
      <c r="AK76" s="3" t="s">
        <v>47</v>
      </c>
      <c r="AL76" s="15" t="s">
        <v>59</v>
      </c>
      <c r="AM76" s="3" t="s">
        <v>47</v>
      </c>
      <c r="AN76" s="12" t="s">
        <v>59</v>
      </c>
      <c r="AO76" t="s">
        <v>47</v>
      </c>
      <c r="AP76" s="15" t="s">
        <v>59</v>
      </c>
      <c r="AQ76" s="9" t="s">
        <v>47</v>
      </c>
      <c r="AR76" s="15" t="s">
        <v>59</v>
      </c>
      <c r="AS76" s="9" t="s">
        <v>47</v>
      </c>
      <c r="AT76" s="15" t="s">
        <v>59</v>
      </c>
      <c r="AU76" s="9" t="s">
        <v>47</v>
      </c>
      <c r="AV76" s="15" t="s">
        <v>59</v>
      </c>
      <c r="AW76" s="9" t="s">
        <v>47</v>
      </c>
      <c r="AX76" s="15" t="s">
        <v>59</v>
      </c>
      <c r="AY76" s="9" t="s">
        <v>47</v>
      </c>
      <c r="AZ76" s="15" t="s">
        <v>59</v>
      </c>
      <c r="BA76" s="9" t="s">
        <v>47</v>
      </c>
      <c r="BB76" s="15" t="s">
        <v>59</v>
      </c>
      <c r="BC76" s="9" t="s">
        <v>47</v>
      </c>
      <c r="BD76" s="15" t="s">
        <v>59</v>
      </c>
      <c r="BE76" s="9" t="s">
        <v>47</v>
      </c>
      <c r="BF76" s="15" t="s">
        <v>59</v>
      </c>
      <c r="BH76" s="15" t="s">
        <v>59</v>
      </c>
      <c r="BJ76" s="15" t="s">
        <v>59</v>
      </c>
      <c r="BL76" s="15" t="s">
        <v>59</v>
      </c>
      <c r="BN76" s="15" t="s">
        <v>59</v>
      </c>
      <c r="BO76" t="s">
        <v>47</v>
      </c>
      <c r="BP76" s="15" t="s">
        <v>59</v>
      </c>
      <c r="BQ76" t="s">
        <v>47</v>
      </c>
      <c r="BR76" s="15" t="s">
        <v>59</v>
      </c>
      <c r="BS76" t="s">
        <v>47</v>
      </c>
      <c r="BT76" s="15" t="s">
        <v>59</v>
      </c>
      <c r="BU76" t="s">
        <v>47</v>
      </c>
      <c r="BV76" s="15" t="s">
        <v>59</v>
      </c>
      <c r="BX76" s="15" t="s">
        <v>59</v>
      </c>
      <c r="BY76" t="s">
        <v>47</v>
      </c>
      <c r="BZ76" s="15" t="s">
        <v>59</v>
      </c>
      <c r="CA76" t="s">
        <v>47</v>
      </c>
      <c r="CB76" s="15" t="s">
        <v>59</v>
      </c>
      <c r="CC76" t="s">
        <v>47</v>
      </c>
      <c r="CD76" s="15" t="s">
        <v>59</v>
      </c>
      <c r="CF76" s="15" t="s">
        <v>59</v>
      </c>
      <c r="CH76" s="15" t="s">
        <v>59</v>
      </c>
      <c r="CJ76" s="15" t="s">
        <v>59</v>
      </c>
      <c r="CL76" s="15" t="s">
        <v>59</v>
      </c>
      <c r="CN76" s="15" t="s">
        <v>59</v>
      </c>
      <c r="CP76" s="15" t="s">
        <v>59</v>
      </c>
      <c r="CR76" s="15" t="s">
        <v>59</v>
      </c>
      <c r="CT76" s="15" t="s">
        <v>59</v>
      </c>
      <c r="CV76" s="15" t="s">
        <v>59</v>
      </c>
      <c r="CX76" s="15" t="s">
        <v>59</v>
      </c>
      <c r="CZ76" s="15" t="s">
        <v>59</v>
      </c>
      <c r="DA76" t="s">
        <v>47</v>
      </c>
      <c r="DB76" s="15" t="s">
        <v>59</v>
      </c>
      <c r="DD76" s="15" t="s">
        <v>59</v>
      </c>
      <c r="DF76" s="15" t="s">
        <v>59</v>
      </c>
      <c r="DH76" s="15" t="s">
        <v>59</v>
      </c>
      <c r="DI76" t="s">
        <v>47</v>
      </c>
      <c r="DJ76" s="15" t="s">
        <v>59</v>
      </c>
      <c r="DK76" t="s">
        <v>47</v>
      </c>
      <c r="DL76" s="15" t="s">
        <v>59</v>
      </c>
      <c r="DM76" t="s">
        <v>47</v>
      </c>
      <c r="DN76" s="15" t="s">
        <v>59</v>
      </c>
      <c r="DP76" s="15" t="s">
        <v>59</v>
      </c>
      <c r="DQ76" t="s">
        <v>47</v>
      </c>
      <c r="DR76" s="15" t="s">
        <v>59</v>
      </c>
      <c r="DT76" s="15" t="s">
        <v>59</v>
      </c>
      <c r="DV76" s="15" t="s">
        <v>59</v>
      </c>
      <c r="DW76" t="s">
        <v>47</v>
      </c>
      <c r="DX76" s="15" t="s">
        <v>59</v>
      </c>
      <c r="DY76" t="s">
        <v>47</v>
      </c>
      <c r="DZ76" s="15" t="s">
        <v>59</v>
      </c>
      <c r="EB76" s="15" t="s">
        <v>59</v>
      </c>
      <c r="ED76" s="15" t="s">
        <v>59</v>
      </c>
      <c r="EF76" s="15" t="s">
        <v>59</v>
      </c>
      <c r="EH76" s="15" t="s">
        <v>59</v>
      </c>
      <c r="EJ76" s="15" t="s">
        <v>59</v>
      </c>
      <c r="EL76" s="15" t="s">
        <v>59</v>
      </c>
      <c r="EN76" s="15" t="s">
        <v>59</v>
      </c>
      <c r="EP76" s="15" t="s">
        <v>59</v>
      </c>
      <c r="ER76" s="15" t="s">
        <v>59</v>
      </c>
      <c r="ET76" s="15" t="s">
        <v>59</v>
      </c>
      <c r="EV76" s="15" t="s">
        <v>59</v>
      </c>
      <c r="EX76" s="15" t="s">
        <v>59</v>
      </c>
      <c r="EY76" t="s">
        <v>47</v>
      </c>
      <c r="EZ76" s="15" t="s">
        <v>59</v>
      </c>
      <c r="FB76" s="15" t="s">
        <v>59</v>
      </c>
      <c r="FC76" t="s">
        <v>47</v>
      </c>
      <c r="FD76" s="15" t="s">
        <v>59</v>
      </c>
      <c r="FF76" s="15" t="s">
        <v>59</v>
      </c>
      <c r="FG76" t="s">
        <v>47</v>
      </c>
      <c r="FH76" s="15" t="s">
        <v>59</v>
      </c>
      <c r="FJ76" s="15" t="s">
        <v>59</v>
      </c>
      <c r="FL76" s="15" t="s">
        <v>59</v>
      </c>
      <c r="FM76" t="s">
        <v>47</v>
      </c>
      <c r="FN76" s="15" t="s">
        <v>59</v>
      </c>
      <c r="FO76" t="s">
        <v>47</v>
      </c>
      <c r="FP76" s="15" t="s">
        <v>59</v>
      </c>
      <c r="FQ76" t="s">
        <v>47</v>
      </c>
      <c r="FR76" s="15" t="s">
        <v>59</v>
      </c>
      <c r="FT76" s="15" t="s">
        <v>59</v>
      </c>
    </row>
    <row r="77" spans="1:176" ht="15.95" customHeight="1">
      <c r="A77" s="39" t="s">
        <v>234</v>
      </c>
      <c r="B77" s="39">
        <v>3</v>
      </c>
      <c r="C77" s="39"/>
      <c r="D77" s="39">
        <v>3004</v>
      </c>
      <c r="E77" t="s">
        <v>25</v>
      </c>
      <c r="F77" t="s">
        <v>1589</v>
      </c>
      <c r="G77" s="9">
        <f t="shared" si="4"/>
        <v>0.2533333333333333</v>
      </c>
      <c r="H77" s="12" t="s">
        <v>59</v>
      </c>
      <c r="I77" s="3" t="s">
        <v>47</v>
      </c>
      <c r="J77" s="12" t="s">
        <v>59</v>
      </c>
      <c r="K77" s="3" t="s">
        <v>47</v>
      </c>
      <c r="L77" s="12" t="s">
        <v>59</v>
      </c>
      <c r="M77" s="3" t="s">
        <v>47</v>
      </c>
      <c r="N77" s="12" t="s">
        <v>59</v>
      </c>
      <c r="O77" s="3" t="s">
        <v>47</v>
      </c>
      <c r="P77" s="12" t="s">
        <v>59</v>
      </c>
      <c r="Q77" s="3">
        <v>0.2533333333333333</v>
      </c>
      <c r="R77" s="12">
        <v>0.02</v>
      </c>
      <c r="S77" s="3" t="s">
        <v>47</v>
      </c>
      <c r="T77" s="12" t="s">
        <v>59</v>
      </c>
      <c r="U77" s="3" t="s">
        <v>47</v>
      </c>
      <c r="V77" s="12" t="s">
        <v>59</v>
      </c>
      <c r="W77" s="3" t="s">
        <v>47</v>
      </c>
      <c r="X77" s="12" t="s">
        <v>59</v>
      </c>
      <c r="Y77" s="3" t="s">
        <v>47</v>
      </c>
      <c r="Z77" s="12" t="s">
        <v>59</v>
      </c>
      <c r="AA77" s="3" t="s">
        <v>47</v>
      </c>
      <c r="AB77" s="12" t="s">
        <v>59</v>
      </c>
      <c r="AC77" s="9" t="s">
        <v>47</v>
      </c>
      <c r="AD77" s="11" t="s">
        <v>59</v>
      </c>
      <c r="AE77" t="s">
        <v>47</v>
      </c>
      <c r="AF77" s="15" t="s">
        <v>59</v>
      </c>
      <c r="AG77" t="s">
        <v>47</v>
      </c>
      <c r="AH77" s="15" t="s">
        <v>59</v>
      </c>
      <c r="AI77" s="3" t="s">
        <v>47</v>
      </c>
      <c r="AJ77" s="12" t="s">
        <v>59</v>
      </c>
      <c r="AK77" s="3" t="s">
        <v>47</v>
      </c>
      <c r="AL77" s="15" t="s">
        <v>59</v>
      </c>
      <c r="AM77" s="3" t="s">
        <v>47</v>
      </c>
      <c r="AN77" s="12" t="s">
        <v>59</v>
      </c>
      <c r="AO77" t="s">
        <v>47</v>
      </c>
      <c r="AP77" s="15" t="s">
        <v>59</v>
      </c>
      <c r="AQ77" s="9" t="s">
        <v>47</v>
      </c>
      <c r="AR77" s="15" t="s">
        <v>59</v>
      </c>
      <c r="AS77" s="9" t="s">
        <v>47</v>
      </c>
      <c r="AT77" s="15" t="s">
        <v>59</v>
      </c>
      <c r="AU77" s="9" t="s">
        <v>47</v>
      </c>
      <c r="AV77" s="15" t="s">
        <v>59</v>
      </c>
      <c r="AW77" s="9" t="s">
        <v>47</v>
      </c>
      <c r="AX77" s="15" t="s">
        <v>59</v>
      </c>
      <c r="AY77" s="9" t="s">
        <v>47</v>
      </c>
      <c r="AZ77" s="15" t="s">
        <v>59</v>
      </c>
      <c r="BA77" s="9" t="s">
        <v>47</v>
      </c>
      <c r="BB77" s="15" t="s">
        <v>59</v>
      </c>
      <c r="BC77" s="9" t="s">
        <v>47</v>
      </c>
      <c r="BD77" s="15" t="s">
        <v>59</v>
      </c>
      <c r="BE77" s="9" t="s">
        <v>47</v>
      </c>
      <c r="BF77" s="15" t="s">
        <v>59</v>
      </c>
      <c r="BH77" s="15" t="s">
        <v>59</v>
      </c>
      <c r="BJ77" s="15" t="s">
        <v>59</v>
      </c>
      <c r="BL77" s="15" t="s">
        <v>59</v>
      </c>
      <c r="BN77" s="15" t="s">
        <v>59</v>
      </c>
      <c r="BO77" t="s">
        <v>47</v>
      </c>
      <c r="BP77" s="15" t="s">
        <v>59</v>
      </c>
      <c r="BQ77" t="s">
        <v>47</v>
      </c>
      <c r="BR77" s="15" t="s">
        <v>59</v>
      </c>
      <c r="BS77" t="s">
        <v>47</v>
      </c>
      <c r="BT77" s="15" t="s">
        <v>59</v>
      </c>
      <c r="BU77" t="s">
        <v>47</v>
      </c>
      <c r="BV77" s="15" t="s">
        <v>59</v>
      </c>
      <c r="BX77" s="15" t="s">
        <v>59</v>
      </c>
      <c r="BY77" t="s">
        <v>47</v>
      </c>
      <c r="BZ77" s="15" t="s">
        <v>59</v>
      </c>
      <c r="CA77" t="s">
        <v>47</v>
      </c>
      <c r="CB77" s="15" t="s">
        <v>59</v>
      </c>
      <c r="CC77" t="s">
        <v>47</v>
      </c>
      <c r="CD77" s="15" t="s">
        <v>59</v>
      </c>
      <c r="CF77" s="15" t="s">
        <v>59</v>
      </c>
      <c r="CH77" s="15" t="s">
        <v>59</v>
      </c>
      <c r="CJ77" s="15" t="s">
        <v>59</v>
      </c>
      <c r="CL77" s="15" t="s">
        <v>59</v>
      </c>
      <c r="CN77" s="15" t="s">
        <v>59</v>
      </c>
      <c r="CP77" s="15" t="s">
        <v>59</v>
      </c>
      <c r="CR77" s="15" t="s">
        <v>59</v>
      </c>
      <c r="CT77" s="15" t="s">
        <v>59</v>
      </c>
      <c r="CV77" s="15" t="s">
        <v>59</v>
      </c>
      <c r="CX77" s="15" t="s">
        <v>59</v>
      </c>
      <c r="CZ77" s="15" t="s">
        <v>59</v>
      </c>
      <c r="DA77" t="s">
        <v>47</v>
      </c>
      <c r="DB77" s="15" t="s">
        <v>59</v>
      </c>
      <c r="DD77" s="15" t="s">
        <v>59</v>
      </c>
      <c r="DF77" s="15" t="s">
        <v>59</v>
      </c>
      <c r="DH77" s="15" t="s">
        <v>59</v>
      </c>
      <c r="DI77" t="s">
        <v>47</v>
      </c>
      <c r="DJ77" s="15" t="s">
        <v>59</v>
      </c>
      <c r="DK77" t="s">
        <v>47</v>
      </c>
      <c r="DL77" s="15" t="s">
        <v>59</v>
      </c>
      <c r="DM77" t="s">
        <v>47</v>
      </c>
      <c r="DN77" s="15" t="s">
        <v>59</v>
      </c>
      <c r="DP77" s="15" t="s">
        <v>59</v>
      </c>
      <c r="DQ77" t="s">
        <v>47</v>
      </c>
      <c r="DR77" s="15" t="s">
        <v>59</v>
      </c>
      <c r="DT77" s="15" t="s">
        <v>59</v>
      </c>
      <c r="DV77" s="15" t="s">
        <v>59</v>
      </c>
      <c r="DW77" t="s">
        <v>47</v>
      </c>
      <c r="DX77" s="15" t="s">
        <v>59</v>
      </c>
      <c r="DY77" t="s">
        <v>47</v>
      </c>
      <c r="DZ77" s="15" t="s">
        <v>59</v>
      </c>
      <c r="EB77" s="15" t="s">
        <v>59</v>
      </c>
      <c r="ED77" s="15" t="s">
        <v>59</v>
      </c>
      <c r="EF77" s="15" t="s">
        <v>59</v>
      </c>
      <c r="EH77" s="15" t="s">
        <v>59</v>
      </c>
      <c r="EJ77" s="15" t="s">
        <v>59</v>
      </c>
      <c r="EL77" s="15" t="s">
        <v>59</v>
      </c>
      <c r="EN77" s="15" t="s">
        <v>59</v>
      </c>
      <c r="EP77" s="15" t="s">
        <v>59</v>
      </c>
      <c r="ER77" s="15" t="s">
        <v>59</v>
      </c>
      <c r="ET77" s="15" t="s">
        <v>59</v>
      </c>
      <c r="EV77" s="15" t="s">
        <v>59</v>
      </c>
      <c r="EX77" s="15" t="s">
        <v>59</v>
      </c>
      <c r="EY77" t="s">
        <v>47</v>
      </c>
      <c r="EZ77" s="15" t="s">
        <v>59</v>
      </c>
      <c r="FB77" s="15" t="s">
        <v>59</v>
      </c>
      <c r="FC77" t="s">
        <v>47</v>
      </c>
      <c r="FD77" s="15" t="s">
        <v>59</v>
      </c>
      <c r="FF77" s="15" t="s">
        <v>59</v>
      </c>
      <c r="FG77" t="s">
        <v>47</v>
      </c>
      <c r="FH77" s="15" t="s">
        <v>59</v>
      </c>
      <c r="FJ77" s="15" t="s">
        <v>59</v>
      </c>
      <c r="FL77" s="15" t="s">
        <v>59</v>
      </c>
      <c r="FM77" t="s">
        <v>47</v>
      </c>
      <c r="FN77" s="15" t="s">
        <v>59</v>
      </c>
      <c r="FO77" t="s">
        <v>47</v>
      </c>
      <c r="FP77" s="15" t="s">
        <v>59</v>
      </c>
      <c r="FQ77" t="s">
        <v>47</v>
      </c>
      <c r="FR77" s="15" t="s">
        <v>59</v>
      </c>
      <c r="FT77" s="15" t="s">
        <v>59</v>
      </c>
    </row>
    <row r="78" spans="1:176" ht="15.95" customHeight="1">
      <c r="A78" s="39" t="s">
        <v>235</v>
      </c>
      <c r="B78" s="39">
        <v>3</v>
      </c>
      <c r="C78" s="39"/>
      <c r="D78" s="39">
        <v>3004</v>
      </c>
      <c r="E78" t="s">
        <v>25</v>
      </c>
      <c r="F78" t="s">
        <v>1589</v>
      </c>
      <c r="G78" s="9">
        <f t="shared" si="4"/>
        <v>0.28000000000000003</v>
      </c>
      <c r="H78" s="12" t="s">
        <v>59</v>
      </c>
      <c r="I78" s="3" t="s">
        <v>47</v>
      </c>
      <c r="J78" s="12" t="s">
        <v>59</v>
      </c>
      <c r="K78" s="3" t="s">
        <v>47</v>
      </c>
      <c r="L78" s="12" t="s">
        <v>59</v>
      </c>
      <c r="M78" s="3" t="s">
        <v>47</v>
      </c>
      <c r="N78" s="12" t="s">
        <v>59</v>
      </c>
      <c r="O78" s="3" t="s">
        <v>47</v>
      </c>
      <c r="P78" s="12" t="s">
        <v>59</v>
      </c>
      <c r="Q78" s="3">
        <v>0.28000000000000003</v>
      </c>
      <c r="R78" s="12">
        <v>0.02</v>
      </c>
      <c r="S78" s="3" t="s">
        <v>47</v>
      </c>
      <c r="T78" s="12" t="s">
        <v>59</v>
      </c>
      <c r="U78" s="3" t="s">
        <v>47</v>
      </c>
      <c r="V78" s="12" t="s">
        <v>59</v>
      </c>
      <c r="W78" s="3" t="s">
        <v>47</v>
      </c>
      <c r="X78" s="12" t="s">
        <v>59</v>
      </c>
      <c r="Y78" s="3" t="s">
        <v>47</v>
      </c>
      <c r="Z78" s="12" t="s">
        <v>59</v>
      </c>
      <c r="AA78" s="3" t="s">
        <v>47</v>
      </c>
      <c r="AB78" s="12" t="s">
        <v>59</v>
      </c>
      <c r="AC78" s="9" t="s">
        <v>47</v>
      </c>
      <c r="AD78" s="11" t="s">
        <v>59</v>
      </c>
      <c r="AE78" t="s">
        <v>47</v>
      </c>
      <c r="AF78" s="15" t="s">
        <v>59</v>
      </c>
      <c r="AG78" t="s">
        <v>47</v>
      </c>
      <c r="AH78" s="15" t="s">
        <v>59</v>
      </c>
      <c r="AI78" s="3" t="s">
        <v>47</v>
      </c>
      <c r="AJ78" s="12" t="s">
        <v>59</v>
      </c>
      <c r="AK78" s="3" t="s">
        <v>47</v>
      </c>
      <c r="AL78" s="15" t="s">
        <v>59</v>
      </c>
      <c r="AM78" s="3" t="s">
        <v>47</v>
      </c>
      <c r="AN78" s="12" t="s">
        <v>59</v>
      </c>
      <c r="AO78" t="s">
        <v>47</v>
      </c>
      <c r="AP78" s="15" t="s">
        <v>59</v>
      </c>
      <c r="AQ78" s="9" t="s">
        <v>47</v>
      </c>
      <c r="AR78" s="15" t="s">
        <v>59</v>
      </c>
      <c r="AS78" s="9" t="s">
        <v>47</v>
      </c>
      <c r="AT78" s="15" t="s">
        <v>59</v>
      </c>
      <c r="AU78" s="9" t="s">
        <v>47</v>
      </c>
      <c r="AV78" s="15" t="s">
        <v>59</v>
      </c>
      <c r="AW78" s="9" t="s">
        <v>47</v>
      </c>
      <c r="AX78" s="15" t="s">
        <v>59</v>
      </c>
      <c r="AY78" s="9" t="s">
        <v>47</v>
      </c>
      <c r="AZ78" s="15" t="s">
        <v>59</v>
      </c>
      <c r="BA78" s="9" t="s">
        <v>47</v>
      </c>
      <c r="BB78" s="15" t="s">
        <v>59</v>
      </c>
      <c r="BC78" s="9" t="s">
        <v>47</v>
      </c>
      <c r="BD78" s="15" t="s">
        <v>59</v>
      </c>
      <c r="BE78" s="9" t="s">
        <v>47</v>
      </c>
      <c r="BF78" s="15" t="s">
        <v>59</v>
      </c>
      <c r="BH78" s="15" t="s">
        <v>59</v>
      </c>
      <c r="BJ78" s="15" t="s">
        <v>59</v>
      </c>
      <c r="BL78" s="15" t="s">
        <v>59</v>
      </c>
      <c r="BN78" s="15" t="s">
        <v>59</v>
      </c>
      <c r="BO78" t="s">
        <v>47</v>
      </c>
      <c r="BP78" s="15" t="s">
        <v>59</v>
      </c>
      <c r="BQ78" t="s">
        <v>47</v>
      </c>
      <c r="BR78" s="15" t="s">
        <v>59</v>
      </c>
      <c r="BS78" t="s">
        <v>47</v>
      </c>
      <c r="BT78" s="15" t="s">
        <v>59</v>
      </c>
      <c r="BU78" t="s">
        <v>47</v>
      </c>
      <c r="BV78" s="15" t="s">
        <v>59</v>
      </c>
      <c r="BX78" s="15" t="s">
        <v>59</v>
      </c>
      <c r="BY78" t="s">
        <v>47</v>
      </c>
      <c r="BZ78" s="15" t="s">
        <v>59</v>
      </c>
      <c r="CA78" t="s">
        <v>47</v>
      </c>
      <c r="CB78" s="15" t="s">
        <v>59</v>
      </c>
      <c r="CC78" t="s">
        <v>47</v>
      </c>
      <c r="CD78" s="15" t="s">
        <v>59</v>
      </c>
      <c r="CF78" s="15" t="s">
        <v>59</v>
      </c>
      <c r="CH78" s="15" t="s">
        <v>59</v>
      </c>
      <c r="CJ78" s="15" t="s">
        <v>59</v>
      </c>
      <c r="CL78" s="15" t="s">
        <v>59</v>
      </c>
      <c r="CN78" s="15" t="s">
        <v>59</v>
      </c>
      <c r="CP78" s="15" t="s">
        <v>59</v>
      </c>
      <c r="CR78" s="15" t="s">
        <v>59</v>
      </c>
      <c r="CT78" s="15" t="s">
        <v>59</v>
      </c>
      <c r="CV78" s="15" t="s">
        <v>59</v>
      </c>
      <c r="CX78" s="15" t="s">
        <v>59</v>
      </c>
      <c r="CZ78" s="15" t="s">
        <v>59</v>
      </c>
      <c r="DA78" t="s">
        <v>47</v>
      </c>
      <c r="DB78" s="15" t="s">
        <v>59</v>
      </c>
      <c r="DD78" s="15" t="s">
        <v>59</v>
      </c>
      <c r="DF78" s="15" t="s">
        <v>59</v>
      </c>
      <c r="DH78" s="15" t="s">
        <v>59</v>
      </c>
      <c r="DI78" t="s">
        <v>47</v>
      </c>
      <c r="DJ78" s="15" t="s">
        <v>59</v>
      </c>
      <c r="DK78" t="s">
        <v>47</v>
      </c>
      <c r="DL78" s="15" t="s">
        <v>59</v>
      </c>
      <c r="DM78" t="s">
        <v>47</v>
      </c>
      <c r="DN78" s="15" t="s">
        <v>59</v>
      </c>
      <c r="DP78" s="15" t="s">
        <v>59</v>
      </c>
      <c r="DQ78" t="s">
        <v>47</v>
      </c>
      <c r="DR78" s="15" t="s">
        <v>59</v>
      </c>
      <c r="DT78" s="15" t="s">
        <v>59</v>
      </c>
      <c r="DV78" s="15" t="s">
        <v>59</v>
      </c>
      <c r="DW78" t="s">
        <v>47</v>
      </c>
      <c r="DX78" s="15" t="s">
        <v>59</v>
      </c>
      <c r="DY78" t="s">
        <v>47</v>
      </c>
      <c r="DZ78" s="15" t="s">
        <v>59</v>
      </c>
      <c r="EB78" s="15" t="s">
        <v>59</v>
      </c>
      <c r="ED78" s="15" t="s">
        <v>59</v>
      </c>
      <c r="EF78" s="15" t="s">
        <v>59</v>
      </c>
      <c r="EH78" s="15" t="s">
        <v>59</v>
      </c>
      <c r="EJ78" s="15" t="s">
        <v>59</v>
      </c>
      <c r="EL78" s="15" t="s">
        <v>59</v>
      </c>
      <c r="EN78" s="15" t="s">
        <v>59</v>
      </c>
      <c r="EP78" s="15" t="s">
        <v>59</v>
      </c>
      <c r="ER78" s="15" t="s">
        <v>59</v>
      </c>
      <c r="ET78" s="15" t="s">
        <v>59</v>
      </c>
      <c r="EV78" s="15" t="s">
        <v>59</v>
      </c>
      <c r="EX78" s="15" t="s">
        <v>59</v>
      </c>
      <c r="EY78" t="s">
        <v>47</v>
      </c>
      <c r="EZ78" s="15" t="s">
        <v>59</v>
      </c>
      <c r="FB78" s="15" t="s">
        <v>59</v>
      </c>
      <c r="FC78" t="s">
        <v>47</v>
      </c>
      <c r="FD78" s="15" t="s">
        <v>59</v>
      </c>
      <c r="FF78" s="15" t="s">
        <v>59</v>
      </c>
      <c r="FG78" t="s">
        <v>47</v>
      </c>
      <c r="FH78" s="15" t="s">
        <v>59</v>
      </c>
      <c r="FJ78" s="15" t="s">
        <v>59</v>
      </c>
      <c r="FL78" s="15" t="s">
        <v>59</v>
      </c>
      <c r="FM78" t="s">
        <v>47</v>
      </c>
      <c r="FN78" s="15" t="s">
        <v>59</v>
      </c>
      <c r="FO78" t="s">
        <v>47</v>
      </c>
      <c r="FP78" s="15" t="s">
        <v>59</v>
      </c>
      <c r="FQ78" t="s">
        <v>47</v>
      </c>
      <c r="FR78" s="15" t="s">
        <v>59</v>
      </c>
      <c r="FT78" s="15" t="s">
        <v>59</v>
      </c>
    </row>
    <row r="79" spans="1:176" ht="15.95" customHeight="1">
      <c r="A79" s="39" t="s">
        <v>236</v>
      </c>
      <c r="B79" s="39">
        <v>3</v>
      </c>
      <c r="C79" s="39"/>
      <c r="D79" s="39">
        <v>3004</v>
      </c>
      <c r="E79" t="s">
        <v>25</v>
      </c>
      <c r="F79" t="s">
        <v>1589</v>
      </c>
      <c r="G79" s="9">
        <f t="shared" si="4"/>
        <v>0.2533333333333333</v>
      </c>
      <c r="H79" s="12" t="s">
        <v>59</v>
      </c>
      <c r="I79" s="3" t="s">
        <v>47</v>
      </c>
      <c r="J79" s="12" t="s">
        <v>59</v>
      </c>
      <c r="K79" s="3" t="s">
        <v>47</v>
      </c>
      <c r="L79" s="12" t="s">
        <v>59</v>
      </c>
      <c r="M79" s="3" t="s">
        <v>47</v>
      </c>
      <c r="N79" s="12" t="s">
        <v>59</v>
      </c>
      <c r="O79" s="3" t="s">
        <v>47</v>
      </c>
      <c r="P79" s="12" t="s">
        <v>59</v>
      </c>
      <c r="Q79" s="3">
        <v>0.2533333333333333</v>
      </c>
      <c r="R79" s="12">
        <v>2.6666666666666668E-2</v>
      </c>
      <c r="S79" s="3" t="s">
        <v>47</v>
      </c>
      <c r="T79" s="12" t="s">
        <v>59</v>
      </c>
      <c r="U79" s="3" t="s">
        <v>47</v>
      </c>
      <c r="V79" s="12" t="s">
        <v>59</v>
      </c>
      <c r="W79" s="3" t="s">
        <v>47</v>
      </c>
      <c r="X79" s="12" t="s">
        <v>59</v>
      </c>
      <c r="Y79" s="3" t="s">
        <v>47</v>
      </c>
      <c r="Z79" s="12" t="s">
        <v>59</v>
      </c>
      <c r="AA79" s="3" t="s">
        <v>47</v>
      </c>
      <c r="AB79" s="12" t="s">
        <v>59</v>
      </c>
      <c r="AC79" s="9" t="s">
        <v>47</v>
      </c>
      <c r="AD79" s="11" t="s">
        <v>59</v>
      </c>
      <c r="AE79" t="s">
        <v>47</v>
      </c>
      <c r="AF79" s="15" t="s">
        <v>59</v>
      </c>
      <c r="AG79" t="s">
        <v>47</v>
      </c>
      <c r="AH79" s="15" t="s">
        <v>59</v>
      </c>
      <c r="AI79" s="3" t="s">
        <v>47</v>
      </c>
      <c r="AJ79" s="12" t="s">
        <v>59</v>
      </c>
      <c r="AK79" s="3" t="s">
        <v>47</v>
      </c>
      <c r="AL79" s="15" t="s">
        <v>59</v>
      </c>
      <c r="AM79" s="3" t="s">
        <v>47</v>
      </c>
      <c r="AN79" s="12" t="s">
        <v>59</v>
      </c>
      <c r="AO79" t="s">
        <v>47</v>
      </c>
      <c r="AP79" s="15" t="s">
        <v>59</v>
      </c>
      <c r="AQ79" s="9" t="s">
        <v>47</v>
      </c>
      <c r="AR79" s="15" t="s">
        <v>59</v>
      </c>
      <c r="AS79" s="9" t="s">
        <v>47</v>
      </c>
      <c r="AT79" s="15" t="s">
        <v>59</v>
      </c>
      <c r="AU79" s="9" t="s">
        <v>47</v>
      </c>
      <c r="AV79" s="15" t="s">
        <v>59</v>
      </c>
      <c r="AW79" s="9" t="s">
        <v>47</v>
      </c>
      <c r="AX79" s="15" t="s">
        <v>59</v>
      </c>
      <c r="AY79" s="9" t="s">
        <v>47</v>
      </c>
      <c r="AZ79" s="15" t="s">
        <v>59</v>
      </c>
      <c r="BA79" s="9" t="s">
        <v>47</v>
      </c>
      <c r="BB79" s="15" t="s">
        <v>59</v>
      </c>
      <c r="BC79" s="9" t="s">
        <v>47</v>
      </c>
      <c r="BD79" s="15" t="s">
        <v>59</v>
      </c>
      <c r="BE79" s="9" t="s">
        <v>47</v>
      </c>
      <c r="BF79" s="15" t="s">
        <v>59</v>
      </c>
      <c r="BH79" s="15" t="s">
        <v>59</v>
      </c>
      <c r="BJ79" s="15" t="s">
        <v>59</v>
      </c>
      <c r="BL79" s="15" t="s">
        <v>59</v>
      </c>
      <c r="BN79" s="15" t="s">
        <v>59</v>
      </c>
      <c r="BO79" t="s">
        <v>47</v>
      </c>
      <c r="BP79" s="15" t="s">
        <v>59</v>
      </c>
      <c r="BQ79" t="s">
        <v>47</v>
      </c>
      <c r="BR79" s="15" t="s">
        <v>59</v>
      </c>
      <c r="BS79" t="s">
        <v>47</v>
      </c>
      <c r="BT79" s="15" t="s">
        <v>59</v>
      </c>
      <c r="BU79" t="s">
        <v>47</v>
      </c>
      <c r="BV79" s="15" t="s">
        <v>59</v>
      </c>
      <c r="BX79" s="15" t="s">
        <v>59</v>
      </c>
      <c r="BY79" t="s">
        <v>47</v>
      </c>
      <c r="BZ79" s="15" t="s">
        <v>59</v>
      </c>
      <c r="CA79" t="s">
        <v>47</v>
      </c>
      <c r="CB79" s="15" t="s">
        <v>59</v>
      </c>
      <c r="CC79" t="s">
        <v>47</v>
      </c>
      <c r="CD79" s="15" t="s">
        <v>59</v>
      </c>
      <c r="CF79" s="15" t="s">
        <v>59</v>
      </c>
      <c r="CH79" s="15" t="s">
        <v>59</v>
      </c>
      <c r="CJ79" s="15" t="s">
        <v>59</v>
      </c>
      <c r="CL79" s="15" t="s">
        <v>59</v>
      </c>
      <c r="CN79" s="15" t="s">
        <v>59</v>
      </c>
      <c r="CP79" s="15" t="s">
        <v>59</v>
      </c>
      <c r="CR79" s="15" t="s">
        <v>59</v>
      </c>
      <c r="CT79" s="15" t="s">
        <v>59</v>
      </c>
      <c r="CV79" s="15" t="s">
        <v>59</v>
      </c>
      <c r="CX79" s="15" t="s">
        <v>59</v>
      </c>
      <c r="CZ79" s="15" t="s">
        <v>59</v>
      </c>
      <c r="DA79" t="s">
        <v>47</v>
      </c>
      <c r="DB79" s="15" t="s">
        <v>59</v>
      </c>
      <c r="DD79" s="15" t="s">
        <v>59</v>
      </c>
      <c r="DF79" s="15" t="s">
        <v>59</v>
      </c>
      <c r="DH79" s="15" t="s">
        <v>59</v>
      </c>
      <c r="DI79" t="s">
        <v>47</v>
      </c>
      <c r="DJ79" s="15" t="s">
        <v>59</v>
      </c>
      <c r="DK79" t="s">
        <v>47</v>
      </c>
      <c r="DL79" s="15" t="s">
        <v>59</v>
      </c>
      <c r="DM79" t="s">
        <v>47</v>
      </c>
      <c r="DN79" s="15" t="s">
        <v>59</v>
      </c>
      <c r="DP79" s="15" t="s">
        <v>59</v>
      </c>
      <c r="DQ79" t="s">
        <v>47</v>
      </c>
      <c r="DR79" s="15" t="s">
        <v>59</v>
      </c>
      <c r="DT79" s="15" t="s">
        <v>59</v>
      </c>
      <c r="DV79" s="15" t="s">
        <v>59</v>
      </c>
      <c r="DW79" t="s">
        <v>47</v>
      </c>
      <c r="DX79" s="15" t="s">
        <v>59</v>
      </c>
      <c r="DY79" t="s">
        <v>47</v>
      </c>
      <c r="DZ79" s="15" t="s">
        <v>59</v>
      </c>
      <c r="EB79" s="15" t="s">
        <v>59</v>
      </c>
      <c r="ED79" s="15" t="s">
        <v>59</v>
      </c>
      <c r="EF79" s="15" t="s">
        <v>59</v>
      </c>
      <c r="EH79" s="15" t="s">
        <v>59</v>
      </c>
      <c r="EJ79" s="15" t="s">
        <v>59</v>
      </c>
      <c r="EL79" s="15" t="s">
        <v>59</v>
      </c>
      <c r="EN79" s="15" t="s">
        <v>59</v>
      </c>
      <c r="EP79" s="15" t="s">
        <v>59</v>
      </c>
      <c r="ER79" s="15" t="s">
        <v>59</v>
      </c>
      <c r="ET79" s="15" t="s">
        <v>59</v>
      </c>
      <c r="EV79" s="15" t="s">
        <v>59</v>
      </c>
      <c r="EX79" s="15" t="s">
        <v>59</v>
      </c>
      <c r="EY79" t="s">
        <v>47</v>
      </c>
      <c r="EZ79" s="15" t="s">
        <v>59</v>
      </c>
      <c r="FB79" s="15" t="s">
        <v>59</v>
      </c>
      <c r="FC79" t="s">
        <v>47</v>
      </c>
      <c r="FD79" s="15" t="s">
        <v>59</v>
      </c>
      <c r="FF79" s="15" t="s">
        <v>59</v>
      </c>
      <c r="FG79" t="s">
        <v>47</v>
      </c>
      <c r="FH79" s="15" t="s">
        <v>59</v>
      </c>
      <c r="FJ79" s="15" t="s">
        <v>59</v>
      </c>
      <c r="FL79" s="15" t="s">
        <v>59</v>
      </c>
      <c r="FM79" t="s">
        <v>47</v>
      </c>
      <c r="FN79" s="15" t="s">
        <v>59</v>
      </c>
      <c r="FO79" t="s">
        <v>47</v>
      </c>
      <c r="FP79" s="15" t="s">
        <v>59</v>
      </c>
      <c r="FQ79" t="s">
        <v>47</v>
      </c>
      <c r="FR79" s="15" t="s">
        <v>59</v>
      </c>
      <c r="FT79" s="15" t="s">
        <v>59</v>
      </c>
    </row>
    <row r="80" spans="1:176" ht="15.95" customHeight="1">
      <c r="A80" s="39" t="s">
        <v>237</v>
      </c>
      <c r="B80" s="39">
        <v>3</v>
      </c>
      <c r="C80" s="39"/>
      <c r="D80" s="39">
        <v>3004</v>
      </c>
      <c r="E80" t="s">
        <v>25</v>
      </c>
      <c r="F80" t="s">
        <v>1589</v>
      </c>
      <c r="G80" s="9">
        <f t="shared" si="4"/>
        <v>0.28666666666666668</v>
      </c>
      <c r="H80" s="12" t="s">
        <v>59</v>
      </c>
      <c r="I80" s="3" t="s">
        <v>47</v>
      </c>
      <c r="J80" s="12" t="s">
        <v>59</v>
      </c>
      <c r="K80" s="3" t="s">
        <v>47</v>
      </c>
      <c r="L80" s="12" t="s">
        <v>59</v>
      </c>
      <c r="M80" s="3" t="s">
        <v>47</v>
      </c>
      <c r="N80" s="12" t="s">
        <v>59</v>
      </c>
      <c r="O80" s="3" t="s">
        <v>47</v>
      </c>
      <c r="P80" s="12" t="s">
        <v>59</v>
      </c>
      <c r="Q80" s="3">
        <v>0.28666666666666668</v>
      </c>
      <c r="R80" s="12">
        <v>0.02</v>
      </c>
      <c r="S80" s="3" t="s">
        <v>47</v>
      </c>
      <c r="T80" s="12" t="s">
        <v>59</v>
      </c>
      <c r="U80" s="3" t="s">
        <v>47</v>
      </c>
      <c r="V80" s="12" t="s">
        <v>59</v>
      </c>
      <c r="W80" s="3" t="s">
        <v>47</v>
      </c>
      <c r="X80" s="12" t="s">
        <v>59</v>
      </c>
      <c r="Y80" s="3" t="s">
        <v>47</v>
      </c>
      <c r="Z80" s="12" t="s">
        <v>59</v>
      </c>
      <c r="AA80" s="3" t="s">
        <v>47</v>
      </c>
      <c r="AB80" s="12" t="s">
        <v>59</v>
      </c>
      <c r="AC80" s="9" t="s">
        <v>47</v>
      </c>
      <c r="AD80" s="11" t="s">
        <v>59</v>
      </c>
      <c r="AE80" t="s">
        <v>47</v>
      </c>
      <c r="AF80" s="15" t="s">
        <v>59</v>
      </c>
      <c r="AG80" t="s">
        <v>47</v>
      </c>
      <c r="AH80" s="15" t="s">
        <v>59</v>
      </c>
      <c r="AI80" s="3" t="s">
        <v>47</v>
      </c>
      <c r="AJ80" s="12" t="s">
        <v>59</v>
      </c>
      <c r="AK80" s="3" t="s">
        <v>47</v>
      </c>
      <c r="AL80" s="15" t="s">
        <v>59</v>
      </c>
      <c r="AM80" s="3" t="s">
        <v>47</v>
      </c>
      <c r="AN80" s="12" t="s">
        <v>59</v>
      </c>
      <c r="AO80" t="s">
        <v>47</v>
      </c>
      <c r="AP80" s="15" t="s">
        <v>59</v>
      </c>
      <c r="AQ80" s="9" t="s">
        <v>47</v>
      </c>
      <c r="AR80" s="15" t="s">
        <v>59</v>
      </c>
      <c r="AS80" s="9" t="s">
        <v>47</v>
      </c>
      <c r="AT80" s="15" t="s">
        <v>59</v>
      </c>
      <c r="AU80" s="9" t="s">
        <v>47</v>
      </c>
      <c r="AV80" s="15" t="s">
        <v>59</v>
      </c>
      <c r="AW80" s="9" t="s">
        <v>47</v>
      </c>
      <c r="AX80" s="15" t="s">
        <v>59</v>
      </c>
      <c r="AY80" s="9" t="s">
        <v>47</v>
      </c>
      <c r="AZ80" s="15" t="s">
        <v>59</v>
      </c>
      <c r="BA80" s="9" t="s">
        <v>47</v>
      </c>
      <c r="BB80" s="15" t="s">
        <v>59</v>
      </c>
      <c r="BC80" s="9" t="s">
        <v>47</v>
      </c>
      <c r="BD80" s="15" t="s">
        <v>59</v>
      </c>
      <c r="BE80" s="9" t="s">
        <v>47</v>
      </c>
      <c r="BF80" s="15" t="s">
        <v>59</v>
      </c>
      <c r="BH80" s="15" t="s">
        <v>59</v>
      </c>
      <c r="BJ80" s="15" t="s">
        <v>59</v>
      </c>
      <c r="BL80" s="15" t="s">
        <v>59</v>
      </c>
      <c r="BN80" s="15" t="s">
        <v>59</v>
      </c>
      <c r="BO80" t="s">
        <v>47</v>
      </c>
      <c r="BP80" s="15" t="s">
        <v>59</v>
      </c>
      <c r="BQ80" t="s">
        <v>47</v>
      </c>
      <c r="BR80" s="15" t="s">
        <v>59</v>
      </c>
      <c r="BS80" t="s">
        <v>47</v>
      </c>
      <c r="BT80" s="15" t="s">
        <v>59</v>
      </c>
      <c r="BU80" t="s">
        <v>47</v>
      </c>
      <c r="BV80" s="15" t="s">
        <v>59</v>
      </c>
      <c r="BX80" s="15" t="s">
        <v>59</v>
      </c>
      <c r="BY80" t="s">
        <v>47</v>
      </c>
      <c r="BZ80" s="15" t="s">
        <v>59</v>
      </c>
      <c r="CA80" t="s">
        <v>47</v>
      </c>
      <c r="CB80" s="15" t="s">
        <v>59</v>
      </c>
      <c r="CC80" t="s">
        <v>47</v>
      </c>
      <c r="CD80" s="15" t="s">
        <v>59</v>
      </c>
      <c r="CF80" s="15" t="s">
        <v>59</v>
      </c>
      <c r="CH80" s="15" t="s">
        <v>59</v>
      </c>
      <c r="CJ80" s="15" t="s">
        <v>59</v>
      </c>
      <c r="CL80" s="15" t="s">
        <v>59</v>
      </c>
      <c r="CN80" s="15" t="s">
        <v>59</v>
      </c>
      <c r="CP80" s="15" t="s">
        <v>59</v>
      </c>
      <c r="CR80" s="15" t="s">
        <v>59</v>
      </c>
      <c r="CT80" s="15" t="s">
        <v>59</v>
      </c>
      <c r="CV80" s="15" t="s">
        <v>59</v>
      </c>
      <c r="CX80" s="15" t="s">
        <v>59</v>
      </c>
      <c r="CZ80" s="15" t="s">
        <v>59</v>
      </c>
      <c r="DA80" t="s">
        <v>47</v>
      </c>
      <c r="DB80" s="15" t="s">
        <v>59</v>
      </c>
      <c r="DD80" s="15" t="s">
        <v>59</v>
      </c>
      <c r="DF80" s="15" t="s">
        <v>59</v>
      </c>
      <c r="DH80" s="15" t="s">
        <v>59</v>
      </c>
      <c r="DI80" t="s">
        <v>47</v>
      </c>
      <c r="DJ80" s="15" t="s">
        <v>59</v>
      </c>
      <c r="DK80" t="s">
        <v>47</v>
      </c>
      <c r="DL80" s="15" t="s">
        <v>59</v>
      </c>
      <c r="DM80" t="s">
        <v>47</v>
      </c>
      <c r="DN80" s="15" t="s">
        <v>59</v>
      </c>
      <c r="DP80" s="15" t="s">
        <v>59</v>
      </c>
      <c r="DQ80" t="s">
        <v>47</v>
      </c>
      <c r="DR80" s="15" t="s">
        <v>59</v>
      </c>
      <c r="DT80" s="15" t="s">
        <v>59</v>
      </c>
      <c r="DV80" s="15" t="s">
        <v>59</v>
      </c>
      <c r="DW80" t="s">
        <v>47</v>
      </c>
      <c r="DX80" s="15" t="s">
        <v>59</v>
      </c>
      <c r="DY80" t="s">
        <v>47</v>
      </c>
      <c r="DZ80" s="15" t="s">
        <v>59</v>
      </c>
      <c r="EB80" s="15" t="s">
        <v>59</v>
      </c>
      <c r="ED80" s="15" t="s">
        <v>59</v>
      </c>
      <c r="EF80" s="15" t="s">
        <v>59</v>
      </c>
      <c r="EH80" s="15" t="s">
        <v>59</v>
      </c>
      <c r="EJ80" s="15" t="s">
        <v>59</v>
      </c>
      <c r="EL80" s="15" t="s">
        <v>59</v>
      </c>
      <c r="EN80" s="15" t="s">
        <v>59</v>
      </c>
      <c r="EP80" s="15" t="s">
        <v>59</v>
      </c>
      <c r="ER80" s="15" t="s">
        <v>59</v>
      </c>
      <c r="ET80" s="15" t="s">
        <v>59</v>
      </c>
      <c r="EV80" s="15" t="s">
        <v>59</v>
      </c>
      <c r="EX80" s="15" t="s">
        <v>59</v>
      </c>
      <c r="EY80" t="s">
        <v>47</v>
      </c>
      <c r="EZ80" s="15" t="s">
        <v>59</v>
      </c>
      <c r="FB80" s="15" t="s">
        <v>59</v>
      </c>
      <c r="FC80" t="s">
        <v>47</v>
      </c>
      <c r="FD80" s="15" t="s">
        <v>59</v>
      </c>
      <c r="FF80" s="15" t="s">
        <v>59</v>
      </c>
      <c r="FG80" t="s">
        <v>47</v>
      </c>
      <c r="FH80" s="15" t="s">
        <v>59</v>
      </c>
      <c r="FJ80" s="15" t="s">
        <v>59</v>
      </c>
      <c r="FL80" s="15" t="s">
        <v>59</v>
      </c>
      <c r="FM80" t="s">
        <v>47</v>
      </c>
      <c r="FN80" s="15" t="s">
        <v>59</v>
      </c>
      <c r="FO80" t="s">
        <v>47</v>
      </c>
      <c r="FP80" s="15" t="s">
        <v>59</v>
      </c>
      <c r="FQ80" t="s">
        <v>47</v>
      </c>
      <c r="FR80" s="15" t="s">
        <v>59</v>
      </c>
      <c r="FT80" s="15" t="s">
        <v>59</v>
      </c>
    </row>
    <row r="81" spans="1:176" ht="15.95" customHeight="1">
      <c r="A81" s="39" t="s">
        <v>238</v>
      </c>
      <c r="B81" s="39">
        <v>3</v>
      </c>
      <c r="C81" s="39"/>
      <c r="D81" s="39">
        <v>3004</v>
      </c>
      <c r="E81" t="s">
        <v>25</v>
      </c>
      <c r="F81" t="s">
        <v>1589</v>
      </c>
      <c r="G81" s="9">
        <f t="shared" si="4"/>
        <v>8.666666666666667E-2</v>
      </c>
      <c r="H81" s="12" t="s">
        <v>59</v>
      </c>
      <c r="I81" s="3" t="s">
        <v>47</v>
      </c>
      <c r="J81" s="12" t="s">
        <v>59</v>
      </c>
      <c r="K81" s="3" t="s">
        <v>47</v>
      </c>
      <c r="L81" s="12" t="s">
        <v>59</v>
      </c>
      <c r="M81" s="3" t="s">
        <v>47</v>
      </c>
      <c r="N81" s="12" t="s">
        <v>59</v>
      </c>
      <c r="O81" s="3" t="s">
        <v>47</v>
      </c>
      <c r="P81" s="12" t="s">
        <v>59</v>
      </c>
      <c r="Q81" s="3">
        <v>8.666666666666667E-2</v>
      </c>
      <c r="R81" s="12">
        <v>0.02</v>
      </c>
      <c r="S81" s="3" t="s">
        <v>47</v>
      </c>
      <c r="T81" s="12" t="s">
        <v>59</v>
      </c>
      <c r="U81" s="3" t="s">
        <v>47</v>
      </c>
      <c r="V81" s="12" t="s">
        <v>59</v>
      </c>
      <c r="W81" s="3" t="s">
        <v>47</v>
      </c>
      <c r="X81" s="12" t="s">
        <v>59</v>
      </c>
      <c r="Y81" s="3" t="s">
        <v>47</v>
      </c>
      <c r="Z81" s="12" t="s">
        <v>59</v>
      </c>
      <c r="AA81" s="3" t="s">
        <v>47</v>
      </c>
      <c r="AB81" s="12" t="s">
        <v>59</v>
      </c>
      <c r="AC81" s="9" t="s">
        <v>47</v>
      </c>
      <c r="AD81" s="11" t="s">
        <v>59</v>
      </c>
      <c r="AE81" t="s">
        <v>47</v>
      </c>
      <c r="AF81" s="15" t="s">
        <v>59</v>
      </c>
      <c r="AG81" t="s">
        <v>47</v>
      </c>
      <c r="AH81" s="15" t="s">
        <v>59</v>
      </c>
      <c r="AI81" s="3" t="s">
        <v>47</v>
      </c>
      <c r="AJ81" s="12" t="s">
        <v>59</v>
      </c>
      <c r="AK81" s="3" t="s">
        <v>47</v>
      </c>
      <c r="AL81" s="15" t="s">
        <v>59</v>
      </c>
      <c r="AM81" s="3" t="s">
        <v>47</v>
      </c>
      <c r="AN81" s="12" t="s">
        <v>59</v>
      </c>
      <c r="AO81" t="s">
        <v>47</v>
      </c>
      <c r="AP81" s="15" t="s">
        <v>59</v>
      </c>
      <c r="AQ81" s="9" t="s">
        <v>47</v>
      </c>
      <c r="AR81" s="15" t="s">
        <v>59</v>
      </c>
      <c r="AS81" s="9" t="s">
        <v>47</v>
      </c>
      <c r="AT81" s="15" t="s">
        <v>59</v>
      </c>
      <c r="AU81" s="9" t="s">
        <v>47</v>
      </c>
      <c r="AV81" s="15" t="s">
        <v>59</v>
      </c>
      <c r="AW81" s="9" t="s">
        <v>47</v>
      </c>
      <c r="AX81" s="15" t="s">
        <v>59</v>
      </c>
      <c r="AY81" s="9" t="s">
        <v>47</v>
      </c>
      <c r="AZ81" s="15" t="s">
        <v>59</v>
      </c>
      <c r="BA81" s="9" t="s">
        <v>47</v>
      </c>
      <c r="BB81" s="15" t="s">
        <v>59</v>
      </c>
      <c r="BC81" s="9" t="s">
        <v>47</v>
      </c>
      <c r="BD81" s="15" t="s">
        <v>59</v>
      </c>
      <c r="BE81" s="9" t="s">
        <v>47</v>
      </c>
      <c r="BF81" s="15" t="s">
        <v>59</v>
      </c>
      <c r="BH81" s="15" t="s">
        <v>59</v>
      </c>
      <c r="BJ81" s="15" t="s">
        <v>59</v>
      </c>
      <c r="BL81" s="15" t="s">
        <v>59</v>
      </c>
      <c r="BN81" s="15" t="s">
        <v>59</v>
      </c>
      <c r="BO81" t="s">
        <v>47</v>
      </c>
      <c r="BP81" s="15" t="s">
        <v>59</v>
      </c>
      <c r="BQ81" t="s">
        <v>47</v>
      </c>
      <c r="BR81" s="15" t="s">
        <v>59</v>
      </c>
      <c r="BS81" t="s">
        <v>47</v>
      </c>
      <c r="BT81" s="15" t="s">
        <v>59</v>
      </c>
      <c r="BU81" t="s">
        <v>47</v>
      </c>
      <c r="BV81" s="15" t="s">
        <v>59</v>
      </c>
      <c r="BX81" s="15" t="s">
        <v>59</v>
      </c>
      <c r="BY81" t="s">
        <v>47</v>
      </c>
      <c r="BZ81" s="15" t="s">
        <v>59</v>
      </c>
      <c r="CA81" t="s">
        <v>47</v>
      </c>
      <c r="CB81" s="15" t="s">
        <v>59</v>
      </c>
      <c r="CC81" t="s">
        <v>47</v>
      </c>
      <c r="CD81" s="15" t="s">
        <v>59</v>
      </c>
      <c r="CF81" s="15" t="s">
        <v>59</v>
      </c>
      <c r="CH81" s="15" t="s">
        <v>59</v>
      </c>
      <c r="CJ81" s="15" t="s">
        <v>59</v>
      </c>
      <c r="CL81" s="15" t="s">
        <v>59</v>
      </c>
      <c r="CN81" s="15" t="s">
        <v>59</v>
      </c>
      <c r="CP81" s="15" t="s">
        <v>59</v>
      </c>
      <c r="CR81" s="15" t="s">
        <v>59</v>
      </c>
      <c r="CT81" s="15" t="s">
        <v>59</v>
      </c>
      <c r="CV81" s="15" t="s">
        <v>59</v>
      </c>
      <c r="CX81" s="15" t="s">
        <v>59</v>
      </c>
      <c r="CZ81" s="15" t="s">
        <v>59</v>
      </c>
      <c r="DA81" t="s">
        <v>47</v>
      </c>
      <c r="DB81" s="15" t="s">
        <v>59</v>
      </c>
      <c r="DD81" s="15" t="s">
        <v>59</v>
      </c>
      <c r="DF81" s="15" t="s">
        <v>59</v>
      </c>
      <c r="DH81" s="15" t="s">
        <v>59</v>
      </c>
      <c r="DI81" t="s">
        <v>47</v>
      </c>
      <c r="DJ81" s="15" t="s">
        <v>59</v>
      </c>
      <c r="DK81" t="s">
        <v>47</v>
      </c>
      <c r="DL81" s="15" t="s">
        <v>59</v>
      </c>
      <c r="DM81" t="s">
        <v>47</v>
      </c>
      <c r="DN81" s="15" t="s">
        <v>59</v>
      </c>
      <c r="DP81" s="15" t="s">
        <v>59</v>
      </c>
      <c r="DQ81" t="s">
        <v>47</v>
      </c>
      <c r="DR81" s="15" t="s">
        <v>59</v>
      </c>
      <c r="DT81" s="15" t="s">
        <v>59</v>
      </c>
      <c r="DV81" s="15" t="s">
        <v>59</v>
      </c>
      <c r="DW81" t="s">
        <v>47</v>
      </c>
      <c r="DX81" s="15" t="s">
        <v>59</v>
      </c>
      <c r="DY81" t="s">
        <v>47</v>
      </c>
      <c r="DZ81" s="15" t="s">
        <v>59</v>
      </c>
      <c r="EB81" s="15" t="s">
        <v>59</v>
      </c>
      <c r="ED81" s="15" t="s">
        <v>59</v>
      </c>
      <c r="EF81" s="15" t="s">
        <v>59</v>
      </c>
      <c r="EH81" s="15" t="s">
        <v>59</v>
      </c>
      <c r="EJ81" s="15" t="s">
        <v>59</v>
      </c>
      <c r="EL81" s="15" t="s">
        <v>59</v>
      </c>
      <c r="EN81" s="15" t="s">
        <v>59</v>
      </c>
      <c r="EP81" s="15" t="s">
        <v>59</v>
      </c>
      <c r="ER81" s="15" t="s">
        <v>59</v>
      </c>
      <c r="ET81" s="15" t="s">
        <v>59</v>
      </c>
      <c r="EV81" s="15" t="s">
        <v>59</v>
      </c>
      <c r="EX81" s="15" t="s">
        <v>59</v>
      </c>
      <c r="EY81" t="s">
        <v>47</v>
      </c>
      <c r="EZ81" s="15" t="s">
        <v>59</v>
      </c>
      <c r="FB81" s="15" t="s">
        <v>59</v>
      </c>
      <c r="FC81" t="s">
        <v>47</v>
      </c>
      <c r="FD81" s="15" t="s">
        <v>59</v>
      </c>
      <c r="FF81" s="15" t="s">
        <v>59</v>
      </c>
      <c r="FG81" t="s">
        <v>47</v>
      </c>
      <c r="FH81" s="15" t="s">
        <v>59</v>
      </c>
      <c r="FJ81" s="15" t="s">
        <v>59</v>
      </c>
      <c r="FL81" s="15" t="s">
        <v>59</v>
      </c>
      <c r="FM81" t="s">
        <v>47</v>
      </c>
      <c r="FN81" s="15" t="s">
        <v>59</v>
      </c>
      <c r="FO81" t="s">
        <v>47</v>
      </c>
      <c r="FP81" s="15" t="s">
        <v>59</v>
      </c>
      <c r="FQ81" t="s">
        <v>47</v>
      </c>
      <c r="FR81" s="15" t="s">
        <v>59</v>
      </c>
      <c r="FT81" s="15" t="s">
        <v>59</v>
      </c>
    </row>
    <row r="82" spans="1:176" ht="15.95" customHeight="1">
      <c r="A82" s="39" t="s">
        <v>239</v>
      </c>
      <c r="B82" s="39">
        <v>3</v>
      </c>
      <c r="C82" s="39"/>
      <c r="D82" s="39">
        <v>3004</v>
      </c>
      <c r="E82" t="s">
        <v>25</v>
      </c>
      <c r="F82" t="s">
        <v>1589</v>
      </c>
      <c r="G82" s="9">
        <f t="shared" si="4"/>
        <v>0.26666666666666666</v>
      </c>
      <c r="H82" s="12" t="s">
        <v>59</v>
      </c>
      <c r="I82" s="3" t="s">
        <v>47</v>
      </c>
      <c r="J82" s="12" t="s">
        <v>59</v>
      </c>
      <c r="K82" s="3" t="s">
        <v>47</v>
      </c>
      <c r="L82" s="12" t="s">
        <v>59</v>
      </c>
      <c r="M82" s="3" t="s">
        <v>47</v>
      </c>
      <c r="N82" s="12" t="s">
        <v>59</v>
      </c>
      <c r="O82" s="3" t="s">
        <v>47</v>
      </c>
      <c r="P82" s="12" t="s">
        <v>59</v>
      </c>
      <c r="Q82" s="3">
        <v>0.26666666666666666</v>
      </c>
      <c r="R82" s="12">
        <v>2.6666666666666668E-2</v>
      </c>
      <c r="S82" s="3" t="s">
        <v>47</v>
      </c>
      <c r="T82" s="12" t="s">
        <v>59</v>
      </c>
      <c r="U82" s="3" t="s">
        <v>47</v>
      </c>
      <c r="V82" s="12" t="s">
        <v>59</v>
      </c>
      <c r="W82" s="3" t="s">
        <v>47</v>
      </c>
      <c r="X82" s="12" t="s">
        <v>59</v>
      </c>
      <c r="Y82" s="3" t="s">
        <v>47</v>
      </c>
      <c r="Z82" s="12" t="s">
        <v>59</v>
      </c>
      <c r="AA82" s="3" t="s">
        <v>47</v>
      </c>
      <c r="AB82" s="12" t="s">
        <v>59</v>
      </c>
      <c r="AC82" s="9" t="s">
        <v>47</v>
      </c>
      <c r="AD82" s="11" t="s">
        <v>59</v>
      </c>
      <c r="AE82" t="s">
        <v>47</v>
      </c>
      <c r="AF82" s="15" t="s">
        <v>59</v>
      </c>
      <c r="AG82" t="s">
        <v>47</v>
      </c>
      <c r="AH82" s="15" t="s">
        <v>59</v>
      </c>
      <c r="AI82" s="3" t="s">
        <v>47</v>
      </c>
      <c r="AJ82" s="12" t="s">
        <v>59</v>
      </c>
      <c r="AK82" s="3" t="s">
        <v>47</v>
      </c>
      <c r="AL82" s="15" t="s">
        <v>59</v>
      </c>
      <c r="AM82" s="3" t="s">
        <v>47</v>
      </c>
      <c r="AN82" s="12" t="s">
        <v>59</v>
      </c>
      <c r="AO82" t="s">
        <v>47</v>
      </c>
      <c r="AP82" s="15" t="s">
        <v>59</v>
      </c>
      <c r="AQ82" s="9" t="s">
        <v>47</v>
      </c>
      <c r="AR82" s="15" t="s">
        <v>59</v>
      </c>
      <c r="AS82" s="9" t="s">
        <v>47</v>
      </c>
      <c r="AT82" s="15" t="s">
        <v>59</v>
      </c>
      <c r="AU82" s="9" t="s">
        <v>47</v>
      </c>
      <c r="AV82" s="15" t="s">
        <v>59</v>
      </c>
      <c r="AW82" s="9" t="s">
        <v>47</v>
      </c>
      <c r="AX82" s="15" t="s">
        <v>59</v>
      </c>
      <c r="AY82" s="9" t="s">
        <v>47</v>
      </c>
      <c r="AZ82" s="15" t="s">
        <v>59</v>
      </c>
      <c r="BA82" s="9" t="s">
        <v>47</v>
      </c>
      <c r="BB82" s="15" t="s">
        <v>59</v>
      </c>
      <c r="BC82" s="9" t="s">
        <v>47</v>
      </c>
      <c r="BD82" s="15" t="s">
        <v>59</v>
      </c>
      <c r="BE82" s="9" t="s">
        <v>47</v>
      </c>
      <c r="BF82" s="15" t="s">
        <v>59</v>
      </c>
      <c r="BH82" s="15" t="s">
        <v>59</v>
      </c>
      <c r="BJ82" s="15" t="s">
        <v>59</v>
      </c>
      <c r="BL82" s="15" t="s">
        <v>59</v>
      </c>
      <c r="BN82" s="15" t="s">
        <v>59</v>
      </c>
      <c r="BO82" t="s">
        <v>47</v>
      </c>
      <c r="BP82" s="15" t="s">
        <v>59</v>
      </c>
      <c r="BQ82" t="s">
        <v>47</v>
      </c>
      <c r="BR82" s="15" t="s">
        <v>59</v>
      </c>
      <c r="BS82" t="s">
        <v>47</v>
      </c>
      <c r="BT82" s="15" t="s">
        <v>59</v>
      </c>
      <c r="BU82" t="s">
        <v>47</v>
      </c>
      <c r="BV82" s="15" t="s">
        <v>59</v>
      </c>
      <c r="BX82" s="15" t="s">
        <v>59</v>
      </c>
      <c r="BY82" t="s">
        <v>47</v>
      </c>
      <c r="BZ82" s="15" t="s">
        <v>59</v>
      </c>
      <c r="CA82" t="s">
        <v>47</v>
      </c>
      <c r="CB82" s="15" t="s">
        <v>59</v>
      </c>
      <c r="CC82" t="s">
        <v>47</v>
      </c>
      <c r="CD82" s="15" t="s">
        <v>59</v>
      </c>
      <c r="CF82" s="15" t="s">
        <v>59</v>
      </c>
      <c r="CH82" s="15" t="s">
        <v>59</v>
      </c>
      <c r="CJ82" s="15" t="s">
        <v>59</v>
      </c>
      <c r="CL82" s="15" t="s">
        <v>59</v>
      </c>
      <c r="CN82" s="15" t="s">
        <v>59</v>
      </c>
      <c r="CP82" s="15" t="s">
        <v>59</v>
      </c>
      <c r="CR82" s="15" t="s">
        <v>59</v>
      </c>
      <c r="CT82" s="15" t="s">
        <v>59</v>
      </c>
      <c r="CV82" s="15" t="s">
        <v>59</v>
      </c>
      <c r="CX82" s="15" t="s">
        <v>59</v>
      </c>
      <c r="CZ82" s="15" t="s">
        <v>59</v>
      </c>
      <c r="DA82" t="s">
        <v>47</v>
      </c>
      <c r="DB82" s="15" t="s">
        <v>59</v>
      </c>
      <c r="DD82" s="15" t="s">
        <v>59</v>
      </c>
      <c r="DF82" s="15" t="s">
        <v>59</v>
      </c>
      <c r="DH82" s="15" t="s">
        <v>59</v>
      </c>
      <c r="DI82" t="s">
        <v>47</v>
      </c>
      <c r="DJ82" s="15" t="s">
        <v>59</v>
      </c>
      <c r="DK82" t="s">
        <v>47</v>
      </c>
      <c r="DL82" s="15" t="s">
        <v>59</v>
      </c>
      <c r="DM82" t="s">
        <v>47</v>
      </c>
      <c r="DN82" s="15" t="s">
        <v>59</v>
      </c>
      <c r="DP82" s="15" t="s">
        <v>59</v>
      </c>
      <c r="DQ82" t="s">
        <v>47</v>
      </c>
      <c r="DR82" s="15" t="s">
        <v>59</v>
      </c>
      <c r="DT82" s="15" t="s">
        <v>59</v>
      </c>
      <c r="DV82" s="15" t="s">
        <v>59</v>
      </c>
      <c r="DW82" t="s">
        <v>47</v>
      </c>
      <c r="DX82" s="15" t="s">
        <v>59</v>
      </c>
      <c r="DY82" t="s">
        <v>47</v>
      </c>
      <c r="DZ82" s="15" t="s">
        <v>59</v>
      </c>
      <c r="EB82" s="15" t="s">
        <v>59</v>
      </c>
      <c r="ED82" s="15" t="s">
        <v>59</v>
      </c>
      <c r="EF82" s="15" t="s">
        <v>59</v>
      </c>
      <c r="EH82" s="15" t="s">
        <v>59</v>
      </c>
      <c r="EJ82" s="15" t="s">
        <v>59</v>
      </c>
      <c r="EL82" s="15" t="s">
        <v>59</v>
      </c>
      <c r="EN82" s="15" t="s">
        <v>59</v>
      </c>
      <c r="EP82" s="15" t="s">
        <v>59</v>
      </c>
      <c r="ER82" s="15" t="s">
        <v>59</v>
      </c>
      <c r="ET82" s="15" t="s">
        <v>59</v>
      </c>
      <c r="EV82" s="15" t="s">
        <v>59</v>
      </c>
      <c r="EX82" s="15" t="s">
        <v>59</v>
      </c>
      <c r="EY82" t="s">
        <v>47</v>
      </c>
      <c r="EZ82" s="15" t="s">
        <v>59</v>
      </c>
      <c r="FB82" s="15" t="s">
        <v>59</v>
      </c>
      <c r="FC82" t="s">
        <v>47</v>
      </c>
      <c r="FD82" s="15" t="s">
        <v>59</v>
      </c>
      <c r="FF82" s="15" t="s">
        <v>59</v>
      </c>
      <c r="FG82" t="s">
        <v>47</v>
      </c>
      <c r="FH82" s="15" t="s">
        <v>59</v>
      </c>
      <c r="FJ82" s="15" t="s">
        <v>59</v>
      </c>
      <c r="FL82" s="15" t="s">
        <v>59</v>
      </c>
      <c r="FM82" t="s">
        <v>47</v>
      </c>
      <c r="FN82" s="15" t="s">
        <v>59</v>
      </c>
      <c r="FO82" t="s">
        <v>47</v>
      </c>
      <c r="FP82" s="15" t="s">
        <v>59</v>
      </c>
      <c r="FQ82" t="s">
        <v>47</v>
      </c>
      <c r="FR82" s="15" t="s">
        <v>59</v>
      </c>
      <c r="FT82" s="15" t="s">
        <v>59</v>
      </c>
    </row>
    <row r="83" spans="1:176" ht="15.95" customHeight="1">
      <c r="A83" s="39" t="s">
        <v>240</v>
      </c>
      <c r="B83" s="39">
        <v>3</v>
      </c>
      <c r="C83" s="39"/>
      <c r="D83" s="39">
        <v>3004</v>
      </c>
      <c r="E83" t="s">
        <v>25</v>
      </c>
      <c r="F83" t="s">
        <v>1589</v>
      </c>
      <c r="G83" s="9">
        <f t="shared" si="4"/>
        <v>0.2533333333333333</v>
      </c>
      <c r="H83" s="12" t="s">
        <v>59</v>
      </c>
      <c r="I83" s="3" t="s">
        <v>47</v>
      </c>
      <c r="J83" s="12" t="s">
        <v>59</v>
      </c>
      <c r="K83" s="3" t="s">
        <v>47</v>
      </c>
      <c r="L83" s="12" t="s">
        <v>59</v>
      </c>
      <c r="M83" s="3" t="s">
        <v>47</v>
      </c>
      <c r="N83" s="12" t="s">
        <v>59</v>
      </c>
      <c r="O83" s="3" t="s">
        <v>47</v>
      </c>
      <c r="P83" s="12" t="s">
        <v>59</v>
      </c>
      <c r="Q83" s="3">
        <v>0.2533333333333333</v>
      </c>
      <c r="R83" s="12">
        <v>1.3333333333333334E-2</v>
      </c>
      <c r="S83" s="3" t="s">
        <v>47</v>
      </c>
      <c r="T83" s="12" t="s">
        <v>59</v>
      </c>
      <c r="U83" s="3" t="s">
        <v>47</v>
      </c>
      <c r="V83" s="12" t="s">
        <v>59</v>
      </c>
      <c r="W83" s="3" t="s">
        <v>47</v>
      </c>
      <c r="X83" s="12" t="s">
        <v>59</v>
      </c>
      <c r="Y83" s="3" t="s">
        <v>47</v>
      </c>
      <c r="Z83" s="12" t="s">
        <v>59</v>
      </c>
      <c r="AA83" s="3" t="s">
        <v>47</v>
      </c>
      <c r="AB83" s="12" t="s">
        <v>59</v>
      </c>
      <c r="AC83" s="9" t="s">
        <v>47</v>
      </c>
      <c r="AD83" s="11" t="s">
        <v>59</v>
      </c>
      <c r="AE83" t="s">
        <v>47</v>
      </c>
      <c r="AF83" s="15" t="s">
        <v>59</v>
      </c>
      <c r="AG83" t="s">
        <v>47</v>
      </c>
      <c r="AH83" s="15" t="s">
        <v>59</v>
      </c>
      <c r="AI83" s="3" t="s">
        <v>47</v>
      </c>
      <c r="AJ83" s="12" t="s">
        <v>59</v>
      </c>
      <c r="AK83" s="3" t="s">
        <v>47</v>
      </c>
      <c r="AL83" s="15" t="s">
        <v>59</v>
      </c>
      <c r="AM83" s="3" t="s">
        <v>47</v>
      </c>
      <c r="AN83" s="12" t="s">
        <v>59</v>
      </c>
      <c r="AO83" t="s">
        <v>47</v>
      </c>
      <c r="AP83" s="15" t="s">
        <v>59</v>
      </c>
      <c r="AQ83" s="9" t="s">
        <v>47</v>
      </c>
      <c r="AR83" s="15" t="s">
        <v>59</v>
      </c>
      <c r="AS83" s="9" t="s">
        <v>47</v>
      </c>
      <c r="AT83" s="15" t="s">
        <v>59</v>
      </c>
      <c r="AU83" s="9" t="s">
        <v>47</v>
      </c>
      <c r="AV83" s="15" t="s">
        <v>59</v>
      </c>
      <c r="AW83" s="9" t="s">
        <v>47</v>
      </c>
      <c r="AX83" s="15" t="s">
        <v>59</v>
      </c>
      <c r="AY83" s="9" t="s">
        <v>47</v>
      </c>
      <c r="AZ83" s="15" t="s">
        <v>59</v>
      </c>
      <c r="BA83" s="9" t="s">
        <v>47</v>
      </c>
      <c r="BB83" s="15" t="s">
        <v>59</v>
      </c>
      <c r="BC83" s="9" t="s">
        <v>47</v>
      </c>
      <c r="BD83" s="15" t="s">
        <v>59</v>
      </c>
      <c r="BE83" s="9" t="s">
        <v>47</v>
      </c>
      <c r="BF83" s="15" t="s">
        <v>59</v>
      </c>
      <c r="BH83" s="15" t="s">
        <v>59</v>
      </c>
      <c r="BJ83" s="15" t="s">
        <v>59</v>
      </c>
      <c r="BL83" s="15" t="s">
        <v>59</v>
      </c>
      <c r="BN83" s="15" t="s">
        <v>59</v>
      </c>
      <c r="BO83" t="s">
        <v>47</v>
      </c>
      <c r="BP83" s="15" t="s">
        <v>59</v>
      </c>
      <c r="BQ83" t="s">
        <v>47</v>
      </c>
      <c r="BR83" s="15" t="s">
        <v>59</v>
      </c>
      <c r="BS83" t="s">
        <v>47</v>
      </c>
      <c r="BT83" s="15" t="s">
        <v>59</v>
      </c>
      <c r="BU83" t="s">
        <v>47</v>
      </c>
      <c r="BV83" s="15" t="s">
        <v>59</v>
      </c>
      <c r="BX83" s="15" t="s">
        <v>59</v>
      </c>
      <c r="BY83" t="s">
        <v>47</v>
      </c>
      <c r="BZ83" s="15" t="s">
        <v>59</v>
      </c>
      <c r="CA83" t="s">
        <v>47</v>
      </c>
      <c r="CB83" s="15" t="s">
        <v>59</v>
      </c>
      <c r="CC83" t="s">
        <v>47</v>
      </c>
      <c r="CD83" s="15" t="s">
        <v>59</v>
      </c>
      <c r="CF83" s="15" t="s">
        <v>59</v>
      </c>
      <c r="CH83" s="15" t="s">
        <v>59</v>
      </c>
      <c r="CJ83" s="15" t="s">
        <v>59</v>
      </c>
      <c r="CL83" s="15" t="s">
        <v>59</v>
      </c>
      <c r="CN83" s="15" t="s">
        <v>59</v>
      </c>
      <c r="CP83" s="15" t="s">
        <v>59</v>
      </c>
      <c r="CR83" s="15" t="s">
        <v>59</v>
      </c>
      <c r="CT83" s="15" t="s">
        <v>59</v>
      </c>
      <c r="CV83" s="15" t="s">
        <v>59</v>
      </c>
      <c r="CX83" s="15" t="s">
        <v>59</v>
      </c>
      <c r="CZ83" s="15" t="s">
        <v>59</v>
      </c>
      <c r="DA83" t="s">
        <v>47</v>
      </c>
      <c r="DB83" s="15" t="s">
        <v>59</v>
      </c>
      <c r="DD83" s="15" t="s">
        <v>59</v>
      </c>
      <c r="DF83" s="15" t="s">
        <v>59</v>
      </c>
      <c r="DH83" s="15" t="s">
        <v>59</v>
      </c>
      <c r="DI83" t="s">
        <v>47</v>
      </c>
      <c r="DJ83" s="15" t="s">
        <v>59</v>
      </c>
      <c r="DK83" t="s">
        <v>47</v>
      </c>
      <c r="DL83" s="15" t="s">
        <v>59</v>
      </c>
      <c r="DM83" t="s">
        <v>47</v>
      </c>
      <c r="DN83" s="15" t="s">
        <v>59</v>
      </c>
      <c r="DP83" s="15" t="s">
        <v>59</v>
      </c>
      <c r="DQ83" t="s">
        <v>47</v>
      </c>
      <c r="DR83" s="15" t="s">
        <v>59</v>
      </c>
      <c r="DT83" s="15" t="s">
        <v>59</v>
      </c>
      <c r="DV83" s="15" t="s">
        <v>59</v>
      </c>
      <c r="DW83" t="s">
        <v>47</v>
      </c>
      <c r="DX83" s="15" t="s">
        <v>59</v>
      </c>
      <c r="DY83" t="s">
        <v>47</v>
      </c>
      <c r="DZ83" s="15" t="s">
        <v>59</v>
      </c>
      <c r="EB83" s="15" t="s">
        <v>59</v>
      </c>
      <c r="ED83" s="15" t="s">
        <v>59</v>
      </c>
      <c r="EF83" s="15" t="s">
        <v>59</v>
      </c>
      <c r="EH83" s="15" t="s">
        <v>59</v>
      </c>
      <c r="EJ83" s="15" t="s">
        <v>59</v>
      </c>
      <c r="EL83" s="15" t="s">
        <v>59</v>
      </c>
      <c r="EN83" s="15" t="s">
        <v>59</v>
      </c>
      <c r="EP83" s="15" t="s">
        <v>59</v>
      </c>
      <c r="ER83" s="15" t="s">
        <v>59</v>
      </c>
      <c r="ET83" s="15" t="s">
        <v>59</v>
      </c>
      <c r="EV83" s="15" t="s">
        <v>59</v>
      </c>
      <c r="EX83" s="15" t="s">
        <v>59</v>
      </c>
      <c r="EY83" t="s">
        <v>47</v>
      </c>
      <c r="EZ83" s="15" t="s">
        <v>59</v>
      </c>
      <c r="FB83" s="15" t="s">
        <v>59</v>
      </c>
      <c r="FC83" t="s">
        <v>47</v>
      </c>
      <c r="FD83" s="15" t="s">
        <v>59</v>
      </c>
      <c r="FF83" s="15" t="s">
        <v>59</v>
      </c>
      <c r="FG83" t="s">
        <v>47</v>
      </c>
      <c r="FH83" s="15" t="s">
        <v>59</v>
      </c>
      <c r="FJ83" s="15" t="s">
        <v>59</v>
      </c>
      <c r="FL83" s="15" t="s">
        <v>59</v>
      </c>
      <c r="FM83" t="s">
        <v>47</v>
      </c>
      <c r="FN83" s="15" t="s">
        <v>59</v>
      </c>
      <c r="FO83" t="s">
        <v>47</v>
      </c>
      <c r="FP83" s="15" t="s">
        <v>59</v>
      </c>
      <c r="FQ83" t="s">
        <v>47</v>
      </c>
      <c r="FR83" s="15" t="s">
        <v>59</v>
      </c>
      <c r="FT83" s="15" t="s">
        <v>59</v>
      </c>
    </row>
    <row r="84" spans="1:176" ht="15.95" customHeight="1">
      <c r="A84" s="39" t="s">
        <v>241</v>
      </c>
      <c r="B84" s="39">
        <v>3</v>
      </c>
      <c r="C84" s="39"/>
      <c r="D84" s="39">
        <v>3004</v>
      </c>
      <c r="E84" t="s">
        <v>25</v>
      </c>
      <c r="F84" t="s">
        <v>1589</v>
      </c>
      <c r="G84" s="9">
        <f t="shared" si="4"/>
        <v>0.28000000000000003</v>
      </c>
      <c r="H84" s="12" t="s">
        <v>59</v>
      </c>
      <c r="I84" s="3" t="s">
        <v>47</v>
      </c>
      <c r="J84" s="12" t="s">
        <v>59</v>
      </c>
      <c r="K84" s="3" t="s">
        <v>47</v>
      </c>
      <c r="L84" s="12" t="s">
        <v>59</v>
      </c>
      <c r="M84" s="3" t="s">
        <v>47</v>
      </c>
      <c r="N84" s="12" t="s">
        <v>59</v>
      </c>
      <c r="O84" s="3" t="s">
        <v>47</v>
      </c>
      <c r="P84" s="12" t="s">
        <v>59</v>
      </c>
      <c r="Q84" s="3">
        <v>0.28000000000000003</v>
      </c>
      <c r="R84" s="12">
        <v>0.02</v>
      </c>
      <c r="S84" s="3" t="s">
        <v>47</v>
      </c>
      <c r="T84" s="12" t="s">
        <v>59</v>
      </c>
      <c r="U84" s="3" t="s">
        <v>47</v>
      </c>
      <c r="V84" s="12" t="s">
        <v>59</v>
      </c>
      <c r="W84" s="3" t="s">
        <v>47</v>
      </c>
      <c r="X84" s="12" t="s">
        <v>59</v>
      </c>
      <c r="Y84" s="3" t="s">
        <v>47</v>
      </c>
      <c r="Z84" s="12" t="s">
        <v>59</v>
      </c>
      <c r="AA84" s="3" t="s">
        <v>47</v>
      </c>
      <c r="AB84" s="12" t="s">
        <v>59</v>
      </c>
      <c r="AC84" s="9" t="s">
        <v>47</v>
      </c>
      <c r="AD84" s="11" t="s">
        <v>59</v>
      </c>
      <c r="AE84" t="s">
        <v>47</v>
      </c>
      <c r="AF84" s="15" t="s">
        <v>59</v>
      </c>
      <c r="AG84" t="s">
        <v>47</v>
      </c>
      <c r="AH84" s="15" t="s">
        <v>59</v>
      </c>
      <c r="AI84" s="3" t="s">
        <v>47</v>
      </c>
      <c r="AJ84" s="12" t="s">
        <v>59</v>
      </c>
      <c r="AK84" s="3" t="s">
        <v>47</v>
      </c>
      <c r="AL84" s="15" t="s">
        <v>59</v>
      </c>
      <c r="AM84" s="3" t="s">
        <v>47</v>
      </c>
      <c r="AN84" s="12" t="s">
        <v>59</v>
      </c>
      <c r="AO84" t="s">
        <v>47</v>
      </c>
      <c r="AP84" s="15" t="s">
        <v>59</v>
      </c>
      <c r="AQ84" s="9" t="s">
        <v>47</v>
      </c>
      <c r="AR84" s="15" t="s">
        <v>59</v>
      </c>
      <c r="AS84" s="9" t="s">
        <v>47</v>
      </c>
      <c r="AT84" s="15" t="s">
        <v>59</v>
      </c>
      <c r="AU84" s="9" t="s">
        <v>47</v>
      </c>
      <c r="AV84" s="15" t="s">
        <v>59</v>
      </c>
      <c r="AW84" s="9" t="s">
        <v>47</v>
      </c>
      <c r="AX84" s="15" t="s">
        <v>59</v>
      </c>
      <c r="AY84" s="9" t="s">
        <v>47</v>
      </c>
      <c r="AZ84" s="15" t="s">
        <v>59</v>
      </c>
      <c r="BA84" s="9" t="s">
        <v>47</v>
      </c>
      <c r="BB84" s="15" t="s">
        <v>59</v>
      </c>
      <c r="BC84" s="9" t="s">
        <v>47</v>
      </c>
      <c r="BD84" s="15" t="s">
        <v>59</v>
      </c>
      <c r="BE84" s="9" t="s">
        <v>47</v>
      </c>
      <c r="BF84" s="15" t="s">
        <v>59</v>
      </c>
      <c r="BH84" s="15" t="s">
        <v>59</v>
      </c>
      <c r="BJ84" s="15" t="s">
        <v>59</v>
      </c>
      <c r="BL84" s="15" t="s">
        <v>59</v>
      </c>
      <c r="BN84" s="15" t="s">
        <v>59</v>
      </c>
      <c r="BO84" t="s">
        <v>47</v>
      </c>
      <c r="BP84" s="15" t="s">
        <v>59</v>
      </c>
      <c r="BQ84" t="s">
        <v>47</v>
      </c>
      <c r="BR84" s="15" t="s">
        <v>59</v>
      </c>
      <c r="BS84" t="s">
        <v>47</v>
      </c>
      <c r="BT84" s="15" t="s">
        <v>59</v>
      </c>
      <c r="BU84" t="s">
        <v>47</v>
      </c>
      <c r="BV84" s="15" t="s">
        <v>59</v>
      </c>
      <c r="BX84" s="15" t="s">
        <v>59</v>
      </c>
      <c r="BY84" t="s">
        <v>47</v>
      </c>
      <c r="BZ84" s="15" t="s">
        <v>59</v>
      </c>
      <c r="CA84" t="s">
        <v>47</v>
      </c>
      <c r="CB84" s="15" t="s">
        <v>59</v>
      </c>
      <c r="CC84" t="s">
        <v>47</v>
      </c>
      <c r="CD84" s="15" t="s">
        <v>59</v>
      </c>
      <c r="CF84" s="15" t="s">
        <v>59</v>
      </c>
      <c r="CH84" s="15" t="s">
        <v>59</v>
      </c>
      <c r="CJ84" s="15" t="s">
        <v>59</v>
      </c>
      <c r="CL84" s="15" t="s">
        <v>59</v>
      </c>
      <c r="CN84" s="15" t="s">
        <v>59</v>
      </c>
      <c r="CP84" s="15" t="s">
        <v>59</v>
      </c>
      <c r="CR84" s="15" t="s">
        <v>59</v>
      </c>
      <c r="CT84" s="15" t="s">
        <v>59</v>
      </c>
      <c r="CV84" s="15" t="s">
        <v>59</v>
      </c>
      <c r="CX84" s="15" t="s">
        <v>59</v>
      </c>
      <c r="CZ84" s="15" t="s">
        <v>59</v>
      </c>
      <c r="DA84" t="s">
        <v>47</v>
      </c>
      <c r="DB84" s="15" t="s">
        <v>59</v>
      </c>
      <c r="DD84" s="15" t="s">
        <v>59</v>
      </c>
      <c r="DF84" s="15" t="s">
        <v>59</v>
      </c>
      <c r="DH84" s="15" t="s">
        <v>59</v>
      </c>
      <c r="DI84" t="s">
        <v>47</v>
      </c>
      <c r="DJ84" s="15" t="s">
        <v>59</v>
      </c>
      <c r="DK84" t="s">
        <v>47</v>
      </c>
      <c r="DL84" s="15" t="s">
        <v>59</v>
      </c>
      <c r="DM84" t="s">
        <v>47</v>
      </c>
      <c r="DN84" s="15" t="s">
        <v>59</v>
      </c>
      <c r="DP84" s="15" t="s">
        <v>59</v>
      </c>
      <c r="DQ84" t="s">
        <v>47</v>
      </c>
      <c r="DR84" s="15" t="s">
        <v>59</v>
      </c>
      <c r="DT84" s="15" t="s">
        <v>59</v>
      </c>
      <c r="DV84" s="15" t="s">
        <v>59</v>
      </c>
      <c r="DW84" t="s">
        <v>47</v>
      </c>
      <c r="DX84" s="15" t="s">
        <v>59</v>
      </c>
      <c r="DY84" t="s">
        <v>47</v>
      </c>
      <c r="DZ84" s="15" t="s">
        <v>59</v>
      </c>
      <c r="EB84" s="15" t="s">
        <v>59</v>
      </c>
      <c r="ED84" s="15" t="s">
        <v>59</v>
      </c>
      <c r="EF84" s="15" t="s">
        <v>59</v>
      </c>
      <c r="EH84" s="15" t="s">
        <v>59</v>
      </c>
      <c r="EJ84" s="15" t="s">
        <v>59</v>
      </c>
      <c r="EL84" s="15" t="s">
        <v>59</v>
      </c>
      <c r="EN84" s="15" t="s">
        <v>59</v>
      </c>
      <c r="EP84" s="15" t="s">
        <v>59</v>
      </c>
      <c r="ER84" s="15" t="s">
        <v>59</v>
      </c>
      <c r="ET84" s="15" t="s">
        <v>59</v>
      </c>
      <c r="EV84" s="15" t="s">
        <v>59</v>
      </c>
      <c r="EX84" s="15" t="s">
        <v>59</v>
      </c>
      <c r="EY84" t="s">
        <v>47</v>
      </c>
      <c r="EZ84" s="15" t="s">
        <v>59</v>
      </c>
      <c r="FB84" s="15" t="s">
        <v>59</v>
      </c>
      <c r="FC84" t="s">
        <v>47</v>
      </c>
      <c r="FD84" s="15" t="s">
        <v>59</v>
      </c>
      <c r="FF84" s="15" t="s">
        <v>59</v>
      </c>
      <c r="FG84" t="s">
        <v>47</v>
      </c>
      <c r="FH84" s="15" t="s">
        <v>59</v>
      </c>
      <c r="FJ84" s="15" t="s">
        <v>59</v>
      </c>
      <c r="FL84" s="15" t="s">
        <v>59</v>
      </c>
      <c r="FM84" t="s">
        <v>47</v>
      </c>
      <c r="FN84" s="15" t="s">
        <v>59</v>
      </c>
      <c r="FO84" t="s">
        <v>47</v>
      </c>
      <c r="FP84" s="15" t="s">
        <v>59</v>
      </c>
      <c r="FQ84" t="s">
        <v>47</v>
      </c>
      <c r="FR84" s="15" t="s">
        <v>59</v>
      </c>
      <c r="FT84" s="15" t="s">
        <v>59</v>
      </c>
    </row>
    <row r="85" spans="1:176" ht="15.95" customHeight="1">
      <c r="A85" s="39" t="s">
        <v>242</v>
      </c>
      <c r="B85" s="39">
        <v>3</v>
      </c>
      <c r="C85" s="39"/>
      <c r="D85" s="39">
        <v>3004</v>
      </c>
      <c r="E85" t="s">
        <v>25</v>
      </c>
      <c r="F85" t="s">
        <v>1589</v>
      </c>
      <c r="G85" s="9">
        <f t="shared" si="4"/>
        <v>0.26</v>
      </c>
      <c r="H85" s="12" t="s">
        <v>59</v>
      </c>
      <c r="I85" s="3" t="s">
        <v>47</v>
      </c>
      <c r="J85" s="12" t="s">
        <v>59</v>
      </c>
      <c r="K85" s="3" t="s">
        <v>47</v>
      </c>
      <c r="L85" s="12" t="s">
        <v>59</v>
      </c>
      <c r="M85" s="3" t="s">
        <v>47</v>
      </c>
      <c r="N85" s="12" t="s">
        <v>59</v>
      </c>
      <c r="O85" s="3" t="s">
        <v>47</v>
      </c>
      <c r="P85" s="12" t="s">
        <v>59</v>
      </c>
      <c r="Q85" s="3">
        <v>0.26</v>
      </c>
      <c r="R85" s="12">
        <v>1.3333333333333334E-2</v>
      </c>
      <c r="S85" s="3" t="s">
        <v>47</v>
      </c>
      <c r="T85" s="12" t="s">
        <v>59</v>
      </c>
      <c r="U85" s="3" t="s">
        <v>47</v>
      </c>
      <c r="V85" s="12" t="s">
        <v>59</v>
      </c>
      <c r="W85" s="3" t="s">
        <v>47</v>
      </c>
      <c r="X85" s="12" t="s">
        <v>59</v>
      </c>
      <c r="Y85" s="3" t="s">
        <v>47</v>
      </c>
      <c r="Z85" s="12" t="s">
        <v>59</v>
      </c>
      <c r="AA85" s="3" t="s">
        <v>47</v>
      </c>
      <c r="AB85" s="12" t="s">
        <v>59</v>
      </c>
      <c r="AC85" s="9" t="s">
        <v>47</v>
      </c>
      <c r="AD85" s="11" t="s">
        <v>59</v>
      </c>
      <c r="AE85" t="s">
        <v>47</v>
      </c>
      <c r="AF85" s="15" t="s">
        <v>59</v>
      </c>
      <c r="AG85" t="s">
        <v>47</v>
      </c>
      <c r="AH85" s="15" t="s">
        <v>59</v>
      </c>
      <c r="AI85" s="3" t="s">
        <v>47</v>
      </c>
      <c r="AJ85" s="12" t="s">
        <v>59</v>
      </c>
      <c r="AK85" s="3" t="s">
        <v>47</v>
      </c>
      <c r="AL85" s="15" t="s">
        <v>59</v>
      </c>
      <c r="AM85" s="3" t="s">
        <v>47</v>
      </c>
      <c r="AN85" s="12" t="s">
        <v>59</v>
      </c>
      <c r="AO85" t="s">
        <v>47</v>
      </c>
      <c r="AP85" s="15" t="s">
        <v>59</v>
      </c>
      <c r="AQ85" s="9" t="s">
        <v>47</v>
      </c>
      <c r="AR85" s="15" t="s">
        <v>59</v>
      </c>
      <c r="AS85" s="9" t="s">
        <v>47</v>
      </c>
      <c r="AT85" s="15" t="s">
        <v>59</v>
      </c>
      <c r="AU85" s="9" t="s">
        <v>47</v>
      </c>
      <c r="AV85" s="15" t="s">
        <v>59</v>
      </c>
      <c r="AW85" s="9" t="s">
        <v>47</v>
      </c>
      <c r="AX85" s="15" t="s">
        <v>59</v>
      </c>
      <c r="AY85" s="9" t="s">
        <v>47</v>
      </c>
      <c r="AZ85" s="15" t="s">
        <v>59</v>
      </c>
      <c r="BA85" s="9" t="s">
        <v>47</v>
      </c>
      <c r="BB85" s="15" t="s">
        <v>59</v>
      </c>
      <c r="BC85" s="9" t="s">
        <v>47</v>
      </c>
      <c r="BD85" s="15" t="s">
        <v>59</v>
      </c>
      <c r="BE85" s="9" t="s">
        <v>47</v>
      </c>
      <c r="BF85" s="15" t="s">
        <v>59</v>
      </c>
      <c r="BH85" s="15" t="s">
        <v>59</v>
      </c>
      <c r="BJ85" s="15" t="s">
        <v>59</v>
      </c>
      <c r="BL85" s="15" t="s">
        <v>59</v>
      </c>
      <c r="BN85" s="15" t="s">
        <v>59</v>
      </c>
      <c r="BO85" t="s">
        <v>47</v>
      </c>
      <c r="BP85" s="15" t="s">
        <v>59</v>
      </c>
      <c r="BQ85" t="s">
        <v>47</v>
      </c>
      <c r="BR85" s="15" t="s">
        <v>59</v>
      </c>
      <c r="BS85" t="s">
        <v>47</v>
      </c>
      <c r="BT85" s="15" t="s">
        <v>59</v>
      </c>
      <c r="BU85" t="s">
        <v>47</v>
      </c>
      <c r="BV85" s="15" t="s">
        <v>59</v>
      </c>
      <c r="BX85" s="15" t="s">
        <v>59</v>
      </c>
      <c r="BY85" t="s">
        <v>47</v>
      </c>
      <c r="BZ85" s="15" t="s">
        <v>59</v>
      </c>
      <c r="CA85" t="s">
        <v>47</v>
      </c>
      <c r="CB85" s="15" t="s">
        <v>59</v>
      </c>
      <c r="CC85" t="s">
        <v>47</v>
      </c>
      <c r="CD85" s="15" t="s">
        <v>59</v>
      </c>
      <c r="CF85" s="15" t="s">
        <v>59</v>
      </c>
      <c r="CH85" s="15" t="s">
        <v>59</v>
      </c>
      <c r="CJ85" s="15" t="s">
        <v>59</v>
      </c>
      <c r="CL85" s="15" t="s">
        <v>59</v>
      </c>
      <c r="CN85" s="15" t="s">
        <v>59</v>
      </c>
      <c r="CP85" s="15" t="s">
        <v>59</v>
      </c>
      <c r="CR85" s="15" t="s">
        <v>59</v>
      </c>
      <c r="CT85" s="15" t="s">
        <v>59</v>
      </c>
      <c r="CV85" s="15" t="s">
        <v>59</v>
      </c>
      <c r="CX85" s="15" t="s">
        <v>59</v>
      </c>
      <c r="CZ85" s="15" t="s">
        <v>59</v>
      </c>
      <c r="DA85" t="s">
        <v>47</v>
      </c>
      <c r="DB85" s="15" t="s">
        <v>59</v>
      </c>
      <c r="DD85" s="15" t="s">
        <v>59</v>
      </c>
      <c r="DF85" s="15" t="s">
        <v>59</v>
      </c>
      <c r="DH85" s="15" t="s">
        <v>59</v>
      </c>
      <c r="DI85" t="s">
        <v>47</v>
      </c>
      <c r="DJ85" s="15" t="s">
        <v>59</v>
      </c>
      <c r="DK85" t="s">
        <v>47</v>
      </c>
      <c r="DL85" s="15" t="s">
        <v>59</v>
      </c>
      <c r="DM85" t="s">
        <v>47</v>
      </c>
      <c r="DN85" s="15" t="s">
        <v>59</v>
      </c>
      <c r="DP85" s="15" t="s">
        <v>59</v>
      </c>
      <c r="DQ85" t="s">
        <v>47</v>
      </c>
      <c r="DR85" s="15" t="s">
        <v>59</v>
      </c>
      <c r="DT85" s="15" t="s">
        <v>59</v>
      </c>
      <c r="DV85" s="15" t="s">
        <v>59</v>
      </c>
      <c r="DW85" t="s">
        <v>47</v>
      </c>
      <c r="DX85" s="15" t="s">
        <v>59</v>
      </c>
      <c r="DY85" t="s">
        <v>47</v>
      </c>
      <c r="DZ85" s="15" t="s">
        <v>59</v>
      </c>
      <c r="EB85" s="15" t="s">
        <v>59</v>
      </c>
      <c r="ED85" s="15" t="s">
        <v>59</v>
      </c>
      <c r="EF85" s="15" t="s">
        <v>59</v>
      </c>
      <c r="EH85" s="15" t="s">
        <v>59</v>
      </c>
      <c r="EJ85" s="15" t="s">
        <v>59</v>
      </c>
      <c r="EL85" s="15" t="s">
        <v>59</v>
      </c>
      <c r="EN85" s="15" t="s">
        <v>59</v>
      </c>
      <c r="EP85" s="15" t="s">
        <v>59</v>
      </c>
      <c r="ER85" s="15" t="s">
        <v>59</v>
      </c>
      <c r="ET85" s="15" t="s">
        <v>59</v>
      </c>
      <c r="EV85" s="15" t="s">
        <v>59</v>
      </c>
      <c r="EX85" s="15" t="s">
        <v>59</v>
      </c>
      <c r="EY85" t="s">
        <v>47</v>
      </c>
      <c r="EZ85" s="15" t="s">
        <v>59</v>
      </c>
      <c r="FB85" s="15" t="s">
        <v>59</v>
      </c>
      <c r="FC85" t="s">
        <v>47</v>
      </c>
      <c r="FD85" s="15" t="s">
        <v>59</v>
      </c>
      <c r="FF85" s="15" t="s">
        <v>59</v>
      </c>
      <c r="FG85" t="s">
        <v>47</v>
      </c>
      <c r="FH85" s="15" t="s">
        <v>59</v>
      </c>
      <c r="FJ85" s="15" t="s">
        <v>59</v>
      </c>
      <c r="FL85" s="15" t="s">
        <v>59</v>
      </c>
      <c r="FM85" t="s">
        <v>47</v>
      </c>
      <c r="FN85" s="15" t="s">
        <v>59</v>
      </c>
      <c r="FO85" t="s">
        <v>47</v>
      </c>
      <c r="FP85" s="15" t="s">
        <v>59</v>
      </c>
      <c r="FQ85" t="s">
        <v>47</v>
      </c>
      <c r="FR85" s="15" t="s">
        <v>59</v>
      </c>
      <c r="FT85" s="15" t="s">
        <v>59</v>
      </c>
    </row>
    <row r="86" spans="1:176" ht="15.95" customHeight="1">
      <c r="A86" s="39" t="s">
        <v>248</v>
      </c>
      <c r="B86" s="39">
        <v>1</v>
      </c>
      <c r="C86" s="39"/>
      <c r="D86" s="39">
        <v>2004</v>
      </c>
      <c r="E86" t="s">
        <v>26</v>
      </c>
      <c r="G86" s="9">
        <f t="shared" si="4"/>
        <v>9.65</v>
      </c>
      <c r="H86" s="12" t="s">
        <v>59</v>
      </c>
      <c r="I86" s="3" t="s">
        <v>47</v>
      </c>
      <c r="J86" s="12" t="s">
        <v>59</v>
      </c>
      <c r="K86" s="3" t="s">
        <v>47</v>
      </c>
      <c r="L86" s="12" t="s">
        <v>59</v>
      </c>
      <c r="M86" s="3" t="s">
        <v>47</v>
      </c>
      <c r="N86" s="12" t="s">
        <v>59</v>
      </c>
      <c r="O86" s="3" t="s">
        <v>47</v>
      </c>
      <c r="P86" s="12" t="s">
        <v>59</v>
      </c>
      <c r="Q86" s="3">
        <v>9.65</v>
      </c>
      <c r="R86" s="12" t="s">
        <v>59</v>
      </c>
      <c r="S86" s="3" t="s">
        <v>47</v>
      </c>
      <c r="T86" s="12" t="s">
        <v>59</v>
      </c>
      <c r="U86" s="3" t="s">
        <v>47</v>
      </c>
      <c r="V86" s="12" t="s">
        <v>59</v>
      </c>
      <c r="W86" s="3" t="s">
        <v>47</v>
      </c>
      <c r="X86" s="12" t="s">
        <v>59</v>
      </c>
      <c r="Y86" s="3" t="s">
        <v>47</v>
      </c>
      <c r="Z86" s="12" t="s">
        <v>59</v>
      </c>
      <c r="AA86" s="3" t="s">
        <v>47</v>
      </c>
      <c r="AB86" s="12" t="s">
        <v>59</v>
      </c>
      <c r="AC86" s="9" t="s">
        <v>47</v>
      </c>
      <c r="AD86" s="11" t="s">
        <v>59</v>
      </c>
      <c r="AE86" s="3" t="s">
        <v>47</v>
      </c>
      <c r="AF86" s="12" t="s">
        <v>59</v>
      </c>
      <c r="AG86" s="3" t="s">
        <v>47</v>
      </c>
      <c r="AH86" s="12" t="s">
        <v>59</v>
      </c>
      <c r="AI86" s="3" t="s">
        <v>47</v>
      </c>
      <c r="AJ86" s="12" t="s">
        <v>59</v>
      </c>
      <c r="AK86" s="3" t="s">
        <v>47</v>
      </c>
      <c r="AL86" s="12" t="s">
        <v>59</v>
      </c>
      <c r="AM86" s="3" t="s">
        <v>47</v>
      </c>
      <c r="AN86" s="12" t="s">
        <v>59</v>
      </c>
      <c r="AO86" s="3" t="s">
        <v>47</v>
      </c>
      <c r="AP86" s="12" t="s">
        <v>59</v>
      </c>
      <c r="AQ86" s="9" t="s">
        <v>47</v>
      </c>
      <c r="AR86" s="15" t="s">
        <v>59</v>
      </c>
      <c r="AS86" s="9" t="s">
        <v>47</v>
      </c>
      <c r="AT86" s="15" t="s">
        <v>59</v>
      </c>
      <c r="AU86" s="9" t="s">
        <v>47</v>
      </c>
      <c r="AV86" s="15" t="s">
        <v>59</v>
      </c>
      <c r="AW86" s="9" t="s">
        <v>47</v>
      </c>
      <c r="AX86" s="15" t="s">
        <v>59</v>
      </c>
      <c r="AY86" s="9" t="s">
        <v>47</v>
      </c>
      <c r="AZ86" s="15" t="s">
        <v>59</v>
      </c>
      <c r="BA86" s="9" t="s">
        <v>47</v>
      </c>
      <c r="BB86" s="15" t="s">
        <v>59</v>
      </c>
      <c r="BC86" s="9" t="s">
        <v>47</v>
      </c>
      <c r="BD86" s="15" t="s">
        <v>59</v>
      </c>
      <c r="BE86" s="9" t="s">
        <v>47</v>
      </c>
      <c r="BF86" s="15" t="s">
        <v>59</v>
      </c>
      <c r="BH86" s="15" t="s">
        <v>59</v>
      </c>
      <c r="BJ86" s="15" t="s">
        <v>59</v>
      </c>
      <c r="BL86" s="15" t="s">
        <v>59</v>
      </c>
      <c r="BN86" s="15" t="s">
        <v>59</v>
      </c>
      <c r="BO86" t="s">
        <v>47</v>
      </c>
      <c r="BP86" s="15" t="s">
        <v>59</v>
      </c>
      <c r="BQ86" t="s">
        <v>47</v>
      </c>
      <c r="BR86" s="15" t="s">
        <v>59</v>
      </c>
      <c r="BS86" t="s">
        <v>47</v>
      </c>
      <c r="BT86" s="15" t="s">
        <v>59</v>
      </c>
      <c r="BU86" t="s">
        <v>47</v>
      </c>
      <c r="BV86" s="15" t="s">
        <v>59</v>
      </c>
      <c r="BX86" s="15" t="s">
        <v>59</v>
      </c>
      <c r="BY86" t="s">
        <v>47</v>
      </c>
      <c r="BZ86" s="15" t="s">
        <v>59</v>
      </c>
      <c r="CA86" t="s">
        <v>47</v>
      </c>
      <c r="CB86" s="15" t="s">
        <v>59</v>
      </c>
      <c r="CC86" t="s">
        <v>47</v>
      </c>
      <c r="CD86" s="15" t="s">
        <v>59</v>
      </c>
      <c r="CF86" s="15" t="s">
        <v>59</v>
      </c>
      <c r="CH86" s="15" t="s">
        <v>59</v>
      </c>
      <c r="CJ86" s="15" t="s">
        <v>59</v>
      </c>
      <c r="CL86" s="15" t="s">
        <v>59</v>
      </c>
      <c r="CN86" s="15" t="s">
        <v>59</v>
      </c>
      <c r="CP86" s="15" t="s">
        <v>59</v>
      </c>
      <c r="CR86" s="15" t="s">
        <v>59</v>
      </c>
      <c r="CT86" s="15" t="s">
        <v>59</v>
      </c>
      <c r="CV86" s="15" t="s">
        <v>59</v>
      </c>
      <c r="CX86" s="15" t="s">
        <v>59</v>
      </c>
      <c r="CZ86" s="15" t="s">
        <v>59</v>
      </c>
      <c r="DA86" t="s">
        <v>47</v>
      </c>
      <c r="DB86" s="15" t="s">
        <v>59</v>
      </c>
      <c r="DD86" s="15" t="s">
        <v>59</v>
      </c>
      <c r="DF86" s="15" t="s">
        <v>59</v>
      </c>
      <c r="DH86" s="15" t="s">
        <v>59</v>
      </c>
      <c r="DI86" t="s">
        <v>47</v>
      </c>
      <c r="DJ86" s="15" t="s">
        <v>59</v>
      </c>
      <c r="DK86" t="s">
        <v>47</v>
      </c>
      <c r="DL86" s="15" t="s">
        <v>59</v>
      </c>
      <c r="DM86" t="s">
        <v>47</v>
      </c>
      <c r="DN86" s="15" t="s">
        <v>59</v>
      </c>
      <c r="DP86" s="15" t="s">
        <v>59</v>
      </c>
      <c r="DQ86" t="s">
        <v>47</v>
      </c>
      <c r="DR86" s="15" t="s">
        <v>59</v>
      </c>
      <c r="DT86" s="15" t="s">
        <v>59</v>
      </c>
      <c r="DV86" s="15" t="s">
        <v>59</v>
      </c>
      <c r="DW86" t="s">
        <v>47</v>
      </c>
      <c r="DX86" s="15" t="s">
        <v>59</v>
      </c>
      <c r="DY86" t="s">
        <v>47</v>
      </c>
      <c r="DZ86" s="15" t="s">
        <v>59</v>
      </c>
      <c r="EB86" s="15" t="s">
        <v>59</v>
      </c>
      <c r="ED86" s="15" t="s">
        <v>59</v>
      </c>
      <c r="EF86" s="15" t="s">
        <v>59</v>
      </c>
      <c r="EH86" s="15" t="s">
        <v>59</v>
      </c>
      <c r="EJ86" s="15" t="s">
        <v>59</v>
      </c>
      <c r="EL86" s="15" t="s">
        <v>59</v>
      </c>
      <c r="EN86" s="15" t="s">
        <v>59</v>
      </c>
      <c r="EP86" s="15" t="s">
        <v>59</v>
      </c>
      <c r="ER86" s="15" t="s">
        <v>59</v>
      </c>
      <c r="ET86" s="15" t="s">
        <v>59</v>
      </c>
      <c r="EV86" s="15" t="s">
        <v>59</v>
      </c>
      <c r="EX86" s="15" t="s">
        <v>59</v>
      </c>
      <c r="EY86" t="s">
        <v>47</v>
      </c>
      <c r="EZ86" s="15" t="s">
        <v>59</v>
      </c>
      <c r="FB86" s="15" t="s">
        <v>59</v>
      </c>
      <c r="FC86" t="s">
        <v>47</v>
      </c>
      <c r="FD86" s="15" t="s">
        <v>59</v>
      </c>
      <c r="FF86" s="15" t="s">
        <v>59</v>
      </c>
      <c r="FG86" t="s">
        <v>47</v>
      </c>
      <c r="FH86" s="15" t="s">
        <v>59</v>
      </c>
      <c r="FJ86" s="15" t="s">
        <v>59</v>
      </c>
      <c r="FL86" s="15" t="s">
        <v>59</v>
      </c>
      <c r="FM86" t="s">
        <v>47</v>
      </c>
      <c r="FN86" s="15" t="s">
        <v>59</v>
      </c>
      <c r="FO86" t="s">
        <v>47</v>
      </c>
      <c r="FP86" s="15" t="s">
        <v>59</v>
      </c>
      <c r="FQ86" t="s">
        <v>47</v>
      </c>
      <c r="FR86" s="15" t="s">
        <v>59</v>
      </c>
      <c r="FT86" s="15" t="s">
        <v>59</v>
      </c>
    </row>
    <row r="87" spans="1:176" ht="15.95" customHeight="1">
      <c r="A87" s="39" t="s">
        <v>243</v>
      </c>
      <c r="B87" s="39">
        <v>1</v>
      </c>
      <c r="C87" s="39"/>
      <c r="D87" s="39">
        <v>2004</v>
      </c>
      <c r="E87" t="s">
        <v>26</v>
      </c>
      <c r="G87" s="9">
        <f t="shared" si="4"/>
        <v>23.8</v>
      </c>
      <c r="H87" s="12" t="s">
        <v>59</v>
      </c>
      <c r="I87" s="3" t="s">
        <v>47</v>
      </c>
      <c r="J87" s="12" t="s">
        <v>59</v>
      </c>
      <c r="K87" s="3" t="s">
        <v>47</v>
      </c>
      <c r="L87" s="12" t="s">
        <v>59</v>
      </c>
      <c r="M87" s="3" t="s">
        <v>47</v>
      </c>
      <c r="N87" s="12" t="s">
        <v>59</v>
      </c>
      <c r="O87" s="3" t="s">
        <v>47</v>
      </c>
      <c r="P87" s="12" t="s">
        <v>59</v>
      </c>
      <c r="Q87" s="3">
        <v>23.8</v>
      </c>
      <c r="R87" s="12" t="s">
        <v>59</v>
      </c>
      <c r="S87" s="3" t="s">
        <v>47</v>
      </c>
      <c r="T87" s="12" t="s">
        <v>59</v>
      </c>
      <c r="U87" s="3" t="s">
        <v>47</v>
      </c>
      <c r="V87" s="12" t="s">
        <v>59</v>
      </c>
      <c r="W87" s="3" t="s">
        <v>47</v>
      </c>
      <c r="X87" s="12" t="s">
        <v>59</v>
      </c>
      <c r="Y87" s="3" t="s">
        <v>47</v>
      </c>
      <c r="Z87" s="12" t="s">
        <v>59</v>
      </c>
      <c r="AA87" s="3" t="s">
        <v>47</v>
      </c>
      <c r="AB87" s="12" t="s">
        <v>59</v>
      </c>
      <c r="AC87" s="9" t="s">
        <v>47</v>
      </c>
      <c r="AD87" s="11" t="s">
        <v>59</v>
      </c>
      <c r="AE87" s="3" t="s">
        <v>47</v>
      </c>
      <c r="AF87" s="12" t="s">
        <v>59</v>
      </c>
      <c r="AG87" s="3" t="s">
        <v>47</v>
      </c>
      <c r="AH87" s="12" t="s">
        <v>59</v>
      </c>
      <c r="AI87" s="3" t="s">
        <v>47</v>
      </c>
      <c r="AJ87" s="12" t="s">
        <v>59</v>
      </c>
      <c r="AK87" s="3" t="s">
        <v>47</v>
      </c>
      <c r="AL87" s="12" t="s">
        <v>59</v>
      </c>
      <c r="AM87" s="3" t="s">
        <v>47</v>
      </c>
      <c r="AN87" s="12" t="s">
        <v>59</v>
      </c>
      <c r="AO87" s="3" t="s">
        <v>47</v>
      </c>
      <c r="AP87" s="12" t="s">
        <v>59</v>
      </c>
      <c r="AQ87" s="9" t="s">
        <v>47</v>
      </c>
      <c r="AR87" s="15" t="s">
        <v>59</v>
      </c>
      <c r="AS87" s="9" t="s">
        <v>47</v>
      </c>
      <c r="AT87" s="15" t="s">
        <v>59</v>
      </c>
      <c r="AU87" s="9" t="s">
        <v>47</v>
      </c>
      <c r="AV87" s="15" t="s">
        <v>59</v>
      </c>
      <c r="AW87" s="9" t="s">
        <v>47</v>
      </c>
      <c r="AX87" s="15" t="s">
        <v>59</v>
      </c>
      <c r="AY87" s="9" t="s">
        <v>47</v>
      </c>
      <c r="AZ87" s="15" t="s">
        <v>59</v>
      </c>
      <c r="BA87" s="9" t="s">
        <v>47</v>
      </c>
      <c r="BB87" s="15" t="s">
        <v>59</v>
      </c>
      <c r="BC87" s="9" t="s">
        <v>47</v>
      </c>
      <c r="BD87" s="15" t="s">
        <v>59</v>
      </c>
      <c r="BE87" s="9" t="s">
        <v>47</v>
      </c>
      <c r="BF87" s="15" t="s">
        <v>59</v>
      </c>
      <c r="BH87" s="15" t="s">
        <v>59</v>
      </c>
      <c r="BJ87" s="15" t="s">
        <v>59</v>
      </c>
      <c r="BL87" s="15" t="s">
        <v>59</v>
      </c>
      <c r="BN87" s="15" t="s">
        <v>59</v>
      </c>
      <c r="BO87" t="s">
        <v>47</v>
      </c>
      <c r="BP87" s="15" t="s">
        <v>59</v>
      </c>
      <c r="BQ87" t="s">
        <v>47</v>
      </c>
      <c r="BR87" s="15" t="s">
        <v>59</v>
      </c>
      <c r="BS87" t="s">
        <v>47</v>
      </c>
      <c r="BT87" s="15" t="s">
        <v>59</v>
      </c>
      <c r="BU87" t="s">
        <v>47</v>
      </c>
      <c r="BV87" s="15" t="s">
        <v>59</v>
      </c>
      <c r="BX87" s="15" t="s">
        <v>59</v>
      </c>
      <c r="BY87" t="s">
        <v>47</v>
      </c>
      <c r="BZ87" s="15" t="s">
        <v>59</v>
      </c>
      <c r="CA87" t="s">
        <v>47</v>
      </c>
      <c r="CB87" s="15" t="s">
        <v>59</v>
      </c>
      <c r="CC87" t="s">
        <v>47</v>
      </c>
      <c r="CD87" s="15" t="s">
        <v>59</v>
      </c>
      <c r="CF87" s="15" t="s">
        <v>59</v>
      </c>
      <c r="CH87" s="15" t="s">
        <v>59</v>
      </c>
      <c r="CJ87" s="15" t="s">
        <v>59</v>
      </c>
      <c r="CL87" s="15" t="s">
        <v>59</v>
      </c>
      <c r="CN87" s="15" t="s">
        <v>59</v>
      </c>
      <c r="CP87" s="15" t="s">
        <v>59</v>
      </c>
      <c r="CR87" s="15" t="s">
        <v>59</v>
      </c>
      <c r="CT87" s="15" t="s">
        <v>59</v>
      </c>
      <c r="CV87" s="15" t="s">
        <v>59</v>
      </c>
      <c r="CX87" s="15" t="s">
        <v>59</v>
      </c>
      <c r="CZ87" s="15" t="s">
        <v>59</v>
      </c>
      <c r="DA87" t="s">
        <v>47</v>
      </c>
      <c r="DB87" s="15" t="s">
        <v>59</v>
      </c>
      <c r="DD87" s="15" t="s">
        <v>59</v>
      </c>
      <c r="DF87" s="15" t="s">
        <v>59</v>
      </c>
      <c r="DH87" s="15" t="s">
        <v>59</v>
      </c>
      <c r="DI87" t="s">
        <v>47</v>
      </c>
      <c r="DJ87" s="15" t="s">
        <v>59</v>
      </c>
      <c r="DK87" t="s">
        <v>47</v>
      </c>
      <c r="DL87" s="15" t="s">
        <v>59</v>
      </c>
      <c r="DM87" t="s">
        <v>47</v>
      </c>
      <c r="DN87" s="15" t="s">
        <v>59</v>
      </c>
      <c r="DP87" s="15" t="s">
        <v>59</v>
      </c>
      <c r="DQ87" t="s">
        <v>47</v>
      </c>
      <c r="DR87" s="15" t="s">
        <v>59</v>
      </c>
      <c r="DT87" s="15" t="s">
        <v>59</v>
      </c>
      <c r="DV87" s="15" t="s">
        <v>59</v>
      </c>
      <c r="DW87" t="s">
        <v>47</v>
      </c>
      <c r="DX87" s="15" t="s">
        <v>59</v>
      </c>
      <c r="DY87" t="s">
        <v>47</v>
      </c>
      <c r="DZ87" s="15" t="s">
        <v>59</v>
      </c>
      <c r="EB87" s="15" t="s">
        <v>59</v>
      </c>
      <c r="ED87" s="15" t="s">
        <v>59</v>
      </c>
      <c r="EF87" s="15" t="s">
        <v>59</v>
      </c>
      <c r="EH87" s="15" t="s">
        <v>59</v>
      </c>
      <c r="EJ87" s="15" t="s">
        <v>59</v>
      </c>
      <c r="EL87" s="15" t="s">
        <v>59</v>
      </c>
      <c r="EN87" s="15" t="s">
        <v>59</v>
      </c>
      <c r="EP87" s="15" t="s">
        <v>59</v>
      </c>
      <c r="ER87" s="15" t="s">
        <v>59</v>
      </c>
      <c r="ET87" s="15" t="s">
        <v>59</v>
      </c>
      <c r="EV87" s="15" t="s">
        <v>59</v>
      </c>
      <c r="EX87" s="15" t="s">
        <v>59</v>
      </c>
      <c r="EY87" t="s">
        <v>47</v>
      </c>
      <c r="EZ87" s="15" t="s">
        <v>59</v>
      </c>
      <c r="FB87" s="15" t="s">
        <v>59</v>
      </c>
      <c r="FC87" t="s">
        <v>47</v>
      </c>
      <c r="FD87" s="15" t="s">
        <v>59</v>
      </c>
      <c r="FF87" s="15" t="s">
        <v>59</v>
      </c>
      <c r="FG87" t="s">
        <v>47</v>
      </c>
      <c r="FH87" s="15" t="s">
        <v>59</v>
      </c>
      <c r="FJ87" s="15" t="s">
        <v>59</v>
      </c>
      <c r="FL87" s="15" t="s">
        <v>59</v>
      </c>
      <c r="FM87" t="s">
        <v>47</v>
      </c>
      <c r="FN87" s="15" t="s">
        <v>59</v>
      </c>
      <c r="FO87" t="s">
        <v>47</v>
      </c>
      <c r="FP87" s="15" t="s">
        <v>59</v>
      </c>
      <c r="FQ87" t="s">
        <v>47</v>
      </c>
      <c r="FR87" s="15" t="s">
        <v>59</v>
      </c>
      <c r="FT87" s="15" t="s">
        <v>59</v>
      </c>
    </row>
    <row r="88" spans="1:176" ht="15.95" customHeight="1">
      <c r="A88" s="39" t="s">
        <v>244</v>
      </c>
      <c r="B88" s="39">
        <v>1</v>
      </c>
      <c r="C88" s="39"/>
      <c r="D88" s="39">
        <v>2004</v>
      </c>
      <c r="E88" t="s">
        <v>26</v>
      </c>
      <c r="G88" s="9">
        <f t="shared" si="4"/>
        <v>42.3</v>
      </c>
      <c r="H88" s="12" t="s">
        <v>59</v>
      </c>
      <c r="I88" s="3" t="s">
        <v>47</v>
      </c>
      <c r="J88" s="12" t="s">
        <v>59</v>
      </c>
      <c r="K88" s="3" t="s">
        <v>47</v>
      </c>
      <c r="L88" s="12" t="s">
        <v>59</v>
      </c>
      <c r="M88" s="3" t="s">
        <v>47</v>
      </c>
      <c r="N88" s="12" t="s">
        <v>59</v>
      </c>
      <c r="O88" s="3" t="s">
        <v>47</v>
      </c>
      <c r="P88" s="12" t="s">
        <v>59</v>
      </c>
      <c r="Q88" s="3">
        <v>42.3</v>
      </c>
      <c r="R88" s="12" t="s">
        <v>59</v>
      </c>
      <c r="S88" s="3" t="s">
        <v>47</v>
      </c>
      <c r="T88" s="12" t="s">
        <v>59</v>
      </c>
      <c r="U88" s="3" t="s">
        <v>47</v>
      </c>
      <c r="V88" s="12" t="s">
        <v>59</v>
      </c>
      <c r="W88" s="3" t="s">
        <v>47</v>
      </c>
      <c r="X88" s="12" t="s">
        <v>59</v>
      </c>
      <c r="Y88" s="3" t="s">
        <v>47</v>
      </c>
      <c r="Z88" s="12" t="s">
        <v>59</v>
      </c>
      <c r="AA88" s="3" t="s">
        <v>47</v>
      </c>
      <c r="AB88" s="12" t="s">
        <v>59</v>
      </c>
      <c r="AC88" s="9" t="s">
        <v>47</v>
      </c>
      <c r="AD88" s="11" t="s">
        <v>59</v>
      </c>
      <c r="AE88" s="3" t="s">
        <v>47</v>
      </c>
      <c r="AF88" s="12" t="s">
        <v>59</v>
      </c>
      <c r="AG88" s="3" t="s">
        <v>47</v>
      </c>
      <c r="AH88" s="12" t="s">
        <v>59</v>
      </c>
      <c r="AI88" s="3" t="s">
        <v>47</v>
      </c>
      <c r="AJ88" s="12" t="s">
        <v>59</v>
      </c>
      <c r="AK88" s="3" t="s">
        <v>47</v>
      </c>
      <c r="AL88" s="12" t="s">
        <v>59</v>
      </c>
      <c r="AM88" s="3" t="s">
        <v>47</v>
      </c>
      <c r="AN88" s="12" t="s">
        <v>59</v>
      </c>
      <c r="AO88" s="3" t="s">
        <v>47</v>
      </c>
      <c r="AP88" s="12" t="s">
        <v>59</v>
      </c>
      <c r="AQ88" s="9" t="s">
        <v>47</v>
      </c>
      <c r="AR88" s="15" t="s">
        <v>59</v>
      </c>
      <c r="AS88" s="9" t="s">
        <v>47</v>
      </c>
      <c r="AT88" s="15" t="s">
        <v>59</v>
      </c>
      <c r="AU88" s="9" t="s">
        <v>47</v>
      </c>
      <c r="AV88" s="15" t="s">
        <v>59</v>
      </c>
      <c r="AW88" s="9" t="s">
        <v>47</v>
      </c>
      <c r="AX88" s="15" t="s">
        <v>59</v>
      </c>
      <c r="AY88" s="9" t="s">
        <v>47</v>
      </c>
      <c r="AZ88" s="15" t="s">
        <v>59</v>
      </c>
      <c r="BA88" s="9" t="s">
        <v>47</v>
      </c>
      <c r="BB88" s="15" t="s">
        <v>59</v>
      </c>
      <c r="BC88" s="9" t="s">
        <v>47</v>
      </c>
      <c r="BD88" s="15" t="s">
        <v>59</v>
      </c>
      <c r="BE88" s="9" t="s">
        <v>47</v>
      </c>
      <c r="BF88" s="15" t="s">
        <v>59</v>
      </c>
      <c r="BH88" s="15" t="s">
        <v>59</v>
      </c>
      <c r="BJ88" s="15" t="s">
        <v>59</v>
      </c>
      <c r="BL88" s="15" t="s">
        <v>59</v>
      </c>
      <c r="BN88" s="15" t="s">
        <v>59</v>
      </c>
      <c r="BO88" t="s">
        <v>47</v>
      </c>
      <c r="BP88" s="15" t="s">
        <v>59</v>
      </c>
      <c r="BQ88" t="s">
        <v>47</v>
      </c>
      <c r="BR88" s="15" t="s">
        <v>59</v>
      </c>
      <c r="BS88" t="s">
        <v>47</v>
      </c>
      <c r="BT88" s="15" t="s">
        <v>59</v>
      </c>
      <c r="BU88" t="s">
        <v>47</v>
      </c>
      <c r="BV88" s="15" t="s">
        <v>59</v>
      </c>
      <c r="BX88" s="15" t="s">
        <v>59</v>
      </c>
      <c r="BY88" t="s">
        <v>47</v>
      </c>
      <c r="BZ88" s="15" t="s">
        <v>59</v>
      </c>
      <c r="CA88" t="s">
        <v>47</v>
      </c>
      <c r="CB88" s="15" t="s">
        <v>59</v>
      </c>
      <c r="CC88" t="s">
        <v>47</v>
      </c>
      <c r="CD88" s="15" t="s">
        <v>59</v>
      </c>
      <c r="CF88" s="15" t="s">
        <v>59</v>
      </c>
      <c r="CH88" s="15" t="s">
        <v>59</v>
      </c>
      <c r="CJ88" s="15" t="s">
        <v>59</v>
      </c>
      <c r="CL88" s="15" t="s">
        <v>59</v>
      </c>
      <c r="CN88" s="15" t="s">
        <v>59</v>
      </c>
      <c r="CP88" s="15" t="s">
        <v>59</v>
      </c>
      <c r="CR88" s="15" t="s">
        <v>59</v>
      </c>
      <c r="CT88" s="15" t="s">
        <v>59</v>
      </c>
      <c r="CV88" s="15" t="s">
        <v>59</v>
      </c>
      <c r="CX88" s="15" t="s">
        <v>59</v>
      </c>
      <c r="CZ88" s="15" t="s">
        <v>59</v>
      </c>
      <c r="DA88" t="s">
        <v>47</v>
      </c>
      <c r="DB88" s="15" t="s">
        <v>59</v>
      </c>
      <c r="DD88" s="15" t="s">
        <v>59</v>
      </c>
      <c r="DF88" s="15" t="s">
        <v>59</v>
      </c>
      <c r="DH88" s="15" t="s">
        <v>59</v>
      </c>
      <c r="DI88" t="s">
        <v>47</v>
      </c>
      <c r="DJ88" s="15" t="s">
        <v>59</v>
      </c>
      <c r="DK88" t="s">
        <v>47</v>
      </c>
      <c r="DL88" s="15" t="s">
        <v>59</v>
      </c>
      <c r="DM88" t="s">
        <v>47</v>
      </c>
      <c r="DN88" s="15" t="s">
        <v>59</v>
      </c>
      <c r="DP88" s="15" t="s">
        <v>59</v>
      </c>
      <c r="DQ88" t="s">
        <v>47</v>
      </c>
      <c r="DR88" s="15" t="s">
        <v>59</v>
      </c>
      <c r="DT88" s="15" t="s">
        <v>59</v>
      </c>
      <c r="DV88" s="15" t="s">
        <v>59</v>
      </c>
      <c r="DW88" t="s">
        <v>47</v>
      </c>
      <c r="DX88" s="15" t="s">
        <v>59</v>
      </c>
      <c r="DY88" t="s">
        <v>47</v>
      </c>
      <c r="DZ88" s="15" t="s">
        <v>59</v>
      </c>
      <c r="EB88" s="15" t="s">
        <v>59</v>
      </c>
      <c r="ED88" s="15" t="s">
        <v>59</v>
      </c>
      <c r="EF88" s="15" t="s">
        <v>59</v>
      </c>
      <c r="EH88" s="15" t="s">
        <v>59</v>
      </c>
      <c r="EJ88" s="15" t="s">
        <v>59</v>
      </c>
      <c r="EL88" s="15" t="s">
        <v>59</v>
      </c>
      <c r="EN88" s="15" t="s">
        <v>59</v>
      </c>
      <c r="EP88" s="15" t="s">
        <v>59</v>
      </c>
      <c r="ER88" s="15" t="s">
        <v>59</v>
      </c>
      <c r="ET88" s="15" t="s">
        <v>59</v>
      </c>
      <c r="EV88" s="15" t="s">
        <v>59</v>
      </c>
      <c r="EX88" s="15" t="s">
        <v>59</v>
      </c>
      <c r="EY88" t="s">
        <v>47</v>
      </c>
      <c r="EZ88" s="15" t="s">
        <v>59</v>
      </c>
      <c r="FB88" s="15" t="s">
        <v>59</v>
      </c>
      <c r="FC88" t="s">
        <v>47</v>
      </c>
      <c r="FD88" s="15" t="s">
        <v>59</v>
      </c>
      <c r="FF88" s="15" t="s">
        <v>59</v>
      </c>
      <c r="FG88" t="s">
        <v>47</v>
      </c>
      <c r="FH88" s="15" t="s">
        <v>59</v>
      </c>
      <c r="FJ88" s="15" t="s">
        <v>59</v>
      </c>
      <c r="FL88" s="15" t="s">
        <v>59</v>
      </c>
      <c r="FM88" t="s">
        <v>47</v>
      </c>
      <c r="FN88" s="15" t="s">
        <v>59</v>
      </c>
      <c r="FO88" t="s">
        <v>47</v>
      </c>
      <c r="FP88" s="15" t="s">
        <v>59</v>
      </c>
      <c r="FQ88" t="s">
        <v>47</v>
      </c>
      <c r="FR88" s="15" t="s">
        <v>59</v>
      </c>
      <c r="FT88" s="15" t="s">
        <v>59</v>
      </c>
    </row>
    <row r="89" spans="1:176" ht="15.95" customHeight="1">
      <c r="A89" s="39" t="s">
        <v>247</v>
      </c>
      <c r="B89" s="39">
        <v>1</v>
      </c>
      <c r="C89" s="39"/>
      <c r="D89" s="39">
        <v>2004</v>
      </c>
      <c r="E89" t="s">
        <v>26</v>
      </c>
      <c r="G89" s="9">
        <f t="shared" si="4"/>
        <v>6.33</v>
      </c>
      <c r="H89" s="12" t="s">
        <v>59</v>
      </c>
      <c r="I89" s="3" t="s">
        <v>47</v>
      </c>
      <c r="J89" s="12" t="s">
        <v>59</v>
      </c>
      <c r="K89" s="3" t="s">
        <v>47</v>
      </c>
      <c r="L89" s="12" t="s">
        <v>59</v>
      </c>
      <c r="M89" s="3" t="s">
        <v>47</v>
      </c>
      <c r="N89" s="12" t="s">
        <v>59</v>
      </c>
      <c r="O89" s="3" t="s">
        <v>47</v>
      </c>
      <c r="P89" s="12" t="s">
        <v>59</v>
      </c>
      <c r="Q89" s="3">
        <v>6.33</v>
      </c>
      <c r="R89" s="12" t="s">
        <v>59</v>
      </c>
      <c r="S89" s="3" t="s">
        <v>47</v>
      </c>
      <c r="T89" s="12" t="s">
        <v>59</v>
      </c>
      <c r="U89" s="3" t="s">
        <v>47</v>
      </c>
      <c r="V89" s="12" t="s">
        <v>59</v>
      </c>
      <c r="W89" s="3" t="s">
        <v>47</v>
      </c>
      <c r="X89" s="12" t="s">
        <v>59</v>
      </c>
      <c r="Y89" s="3" t="s">
        <v>47</v>
      </c>
      <c r="Z89" s="12" t="s">
        <v>59</v>
      </c>
      <c r="AA89" s="3" t="s">
        <v>47</v>
      </c>
      <c r="AB89" s="12" t="s">
        <v>59</v>
      </c>
      <c r="AC89" s="9" t="s">
        <v>47</v>
      </c>
      <c r="AD89" s="11" t="s">
        <v>59</v>
      </c>
      <c r="AE89" s="3" t="s">
        <v>47</v>
      </c>
      <c r="AF89" s="12" t="s">
        <v>59</v>
      </c>
      <c r="AG89" s="3" t="s">
        <v>47</v>
      </c>
      <c r="AH89" s="12" t="s">
        <v>59</v>
      </c>
      <c r="AI89" s="3" t="s">
        <v>47</v>
      </c>
      <c r="AJ89" s="12" t="s">
        <v>59</v>
      </c>
      <c r="AK89" s="3" t="s">
        <v>47</v>
      </c>
      <c r="AL89" s="12" t="s">
        <v>59</v>
      </c>
      <c r="AM89" s="3" t="s">
        <v>47</v>
      </c>
      <c r="AN89" s="12" t="s">
        <v>59</v>
      </c>
      <c r="AO89" s="3" t="s">
        <v>47</v>
      </c>
      <c r="AP89" s="12" t="s">
        <v>59</v>
      </c>
      <c r="AQ89" s="9" t="s">
        <v>47</v>
      </c>
      <c r="AR89" s="15" t="s">
        <v>59</v>
      </c>
      <c r="AS89" s="9" t="s">
        <v>47</v>
      </c>
      <c r="AT89" s="15" t="s">
        <v>59</v>
      </c>
      <c r="AU89" s="9" t="s">
        <v>47</v>
      </c>
      <c r="AV89" s="15" t="s">
        <v>59</v>
      </c>
      <c r="AW89" s="9" t="s">
        <v>47</v>
      </c>
      <c r="AX89" s="15" t="s">
        <v>59</v>
      </c>
      <c r="AY89" s="9" t="s">
        <v>47</v>
      </c>
      <c r="AZ89" s="15" t="s">
        <v>59</v>
      </c>
      <c r="BA89" s="9" t="s">
        <v>47</v>
      </c>
      <c r="BB89" s="15" t="s">
        <v>59</v>
      </c>
      <c r="BC89" s="9" t="s">
        <v>47</v>
      </c>
      <c r="BD89" s="15" t="s">
        <v>59</v>
      </c>
      <c r="BE89" s="9" t="s">
        <v>47</v>
      </c>
      <c r="BF89" s="15" t="s">
        <v>59</v>
      </c>
      <c r="BH89" s="15" t="s">
        <v>59</v>
      </c>
      <c r="BJ89" s="15" t="s">
        <v>59</v>
      </c>
      <c r="BL89" s="15" t="s">
        <v>59</v>
      </c>
      <c r="BN89" s="15" t="s">
        <v>59</v>
      </c>
      <c r="BO89" t="s">
        <v>47</v>
      </c>
      <c r="BP89" s="15" t="s">
        <v>59</v>
      </c>
      <c r="BQ89" t="s">
        <v>47</v>
      </c>
      <c r="BR89" s="15" t="s">
        <v>59</v>
      </c>
      <c r="BS89" t="s">
        <v>47</v>
      </c>
      <c r="BT89" s="15" t="s">
        <v>59</v>
      </c>
      <c r="BU89" t="s">
        <v>47</v>
      </c>
      <c r="BV89" s="15" t="s">
        <v>59</v>
      </c>
      <c r="BX89" s="15" t="s">
        <v>59</v>
      </c>
      <c r="BY89" t="s">
        <v>47</v>
      </c>
      <c r="BZ89" s="15" t="s">
        <v>59</v>
      </c>
      <c r="CA89" t="s">
        <v>47</v>
      </c>
      <c r="CB89" s="15" t="s">
        <v>59</v>
      </c>
      <c r="CC89" t="s">
        <v>47</v>
      </c>
      <c r="CD89" s="15" t="s">
        <v>59</v>
      </c>
      <c r="CF89" s="15" t="s">
        <v>59</v>
      </c>
      <c r="CH89" s="15" t="s">
        <v>59</v>
      </c>
      <c r="CJ89" s="15" t="s">
        <v>59</v>
      </c>
      <c r="CL89" s="15" t="s">
        <v>59</v>
      </c>
      <c r="CN89" s="15" t="s">
        <v>59</v>
      </c>
      <c r="CP89" s="15" t="s">
        <v>59</v>
      </c>
      <c r="CR89" s="15" t="s">
        <v>59</v>
      </c>
      <c r="CT89" s="15" t="s">
        <v>59</v>
      </c>
      <c r="CV89" s="15" t="s">
        <v>59</v>
      </c>
      <c r="CX89" s="15" t="s">
        <v>59</v>
      </c>
      <c r="CZ89" s="15" t="s">
        <v>59</v>
      </c>
      <c r="DA89" t="s">
        <v>47</v>
      </c>
      <c r="DB89" s="15" t="s">
        <v>59</v>
      </c>
      <c r="DD89" s="15" t="s">
        <v>59</v>
      </c>
      <c r="DF89" s="15" t="s">
        <v>59</v>
      </c>
      <c r="DH89" s="15" t="s">
        <v>59</v>
      </c>
      <c r="DI89" t="s">
        <v>47</v>
      </c>
      <c r="DJ89" s="15" t="s">
        <v>59</v>
      </c>
      <c r="DK89" t="s">
        <v>47</v>
      </c>
      <c r="DL89" s="15" t="s">
        <v>59</v>
      </c>
      <c r="DM89" t="s">
        <v>47</v>
      </c>
      <c r="DN89" s="15" t="s">
        <v>59</v>
      </c>
      <c r="DP89" s="15" t="s">
        <v>59</v>
      </c>
      <c r="DQ89" t="s">
        <v>47</v>
      </c>
      <c r="DR89" s="15" t="s">
        <v>59</v>
      </c>
      <c r="DT89" s="15" t="s">
        <v>59</v>
      </c>
      <c r="DV89" s="15" t="s">
        <v>59</v>
      </c>
      <c r="DW89" t="s">
        <v>47</v>
      </c>
      <c r="DX89" s="15" t="s">
        <v>59</v>
      </c>
      <c r="DY89" t="s">
        <v>47</v>
      </c>
      <c r="DZ89" s="15" t="s">
        <v>59</v>
      </c>
      <c r="EB89" s="15" t="s">
        <v>59</v>
      </c>
      <c r="ED89" s="15" t="s">
        <v>59</v>
      </c>
      <c r="EF89" s="15" t="s">
        <v>59</v>
      </c>
      <c r="EH89" s="15" t="s">
        <v>59</v>
      </c>
      <c r="EJ89" s="15" t="s">
        <v>59</v>
      </c>
      <c r="EL89" s="15" t="s">
        <v>59</v>
      </c>
      <c r="EN89" s="15" t="s">
        <v>59</v>
      </c>
      <c r="EP89" s="15" t="s">
        <v>59</v>
      </c>
      <c r="ER89" s="15" t="s">
        <v>59</v>
      </c>
      <c r="ET89" s="15" t="s">
        <v>59</v>
      </c>
      <c r="EV89" s="15" t="s">
        <v>59</v>
      </c>
      <c r="EX89" s="15" t="s">
        <v>59</v>
      </c>
      <c r="EY89" t="s">
        <v>47</v>
      </c>
      <c r="EZ89" s="15" t="s">
        <v>59</v>
      </c>
      <c r="FB89" s="15" t="s">
        <v>59</v>
      </c>
      <c r="FC89" t="s">
        <v>47</v>
      </c>
      <c r="FD89" s="15" t="s">
        <v>59</v>
      </c>
      <c r="FF89" s="15" t="s">
        <v>59</v>
      </c>
      <c r="FG89" t="s">
        <v>47</v>
      </c>
      <c r="FH89" s="15" t="s">
        <v>59</v>
      </c>
      <c r="FJ89" s="15" t="s">
        <v>59</v>
      </c>
      <c r="FL89" s="15" t="s">
        <v>59</v>
      </c>
      <c r="FM89" t="s">
        <v>47</v>
      </c>
      <c r="FN89" s="15" t="s">
        <v>59</v>
      </c>
      <c r="FO89" t="s">
        <v>47</v>
      </c>
      <c r="FP89" s="15" t="s">
        <v>59</v>
      </c>
      <c r="FQ89" t="s">
        <v>47</v>
      </c>
      <c r="FR89" s="15" t="s">
        <v>59</v>
      </c>
      <c r="FT89" s="15" t="s">
        <v>59</v>
      </c>
    </row>
    <row r="90" spans="1:176" ht="15.95" customHeight="1">
      <c r="A90" s="39" t="s">
        <v>245</v>
      </c>
      <c r="B90" s="39">
        <v>1</v>
      </c>
      <c r="C90" s="39"/>
      <c r="D90" s="39">
        <v>2004</v>
      </c>
      <c r="E90" t="s">
        <v>26</v>
      </c>
      <c r="G90" s="9">
        <f t="shared" si="4"/>
        <v>277.89999999999998</v>
      </c>
      <c r="H90" s="12" t="s">
        <v>59</v>
      </c>
      <c r="I90" s="3" t="s">
        <v>47</v>
      </c>
      <c r="J90" s="12" t="s">
        <v>59</v>
      </c>
      <c r="K90" s="3" t="s">
        <v>47</v>
      </c>
      <c r="L90" s="12" t="s">
        <v>59</v>
      </c>
      <c r="M90" s="3" t="s">
        <v>47</v>
      </c>
      <c r="N90" s="12" t="s">
        <v>59</v>
      </c>
      <c r="O90" s="3" t="s">
        <v>47</v>
      </c>
      <c r="P90" s="12" t="s">
        <v>59</v>
      </c>
      <c r="Q90" s="3">
        <v>277.89999999999998</v>
      </c>
      <c r="R90" s="12" t="s">
        <v>59</v>
      </c>
      <c r="S90" s="3" t="s">
        <v>47</v>
      </c>
      <c r="T90" s="12" t="s">
        <v>59</v>
      </c>
      <c r="U90" s="3" t="s">
        <v>47</v>
      </c>
      <c r="V90" s="12" t="s">
        <v>59</v>
      </c>
      <c r="W90" s="3" t="s">
        <v>47</v>
      </c>
      <c r="X90" s="12" t="s">
        <v>59</v>
      </c>
      <c r="Y90" s="3" t="s">
        <v>47</v>
      </c>
      <c r="Z90" s="12" t="s">
        <v>59</v>
      </c>
      <c r="AA90" s="3" t="s">
        <v>47</v>
      </c>
      <c r="AB90" s="12" t="s">
        <v>59</v>
      </c>
      <c r="AC90" s="9" t="s">
        <v>47</v>
      </c>
      <c r="AD90" s="11" t="s">
        <v>59</v>
      </c>
      <c r="AE90" s="3" t="s">
        <v>47</v>
      </c>
      <c r="AF90" s="12" t="s">
        <v>59</v>
      </c>
      <c r="AG90" s="3" t="s">
        <v>47</v>
      </c>
      <c r="AH90" s="12" t="s">
        <v>59</v>
      </c>
      <c r="AI90" s="3" t="s">
        <v>47</v>
      </c>
      <c r="AJ90" s="12" t="s">
        <v>59</v>
      </c>
      <c r="AK90" s="3" t="s">
        <v>47</v>
      </c>
      <c r="AL90" s="12" t="s">
        <v>59</v>
      </c>
      <c r="AM90" s="3" t="s">
        <v>47</v>
      </c>
      <c r="AN90" s="12" t="s">
        <v>59</v>
      </c>
      <c r="AO90" s="3" t="s">
        <v>47</v>
      </c>
      <c r="AP90" s="12" t="s">
        <v>59</v>
      </c>
      <c r="AQ90" s="9" t="s">
        <v>47</v>
      </c>
      <c r="AR90" s="15" t="s">
        <v>59</v>
      </c>
      <c r="AS90" s="9" t="s">
        <v>47</v>
      </c>
      <c r="AT90" s="15" t="s">
        <v>59</v>
      </c>
      <c r="AU90" s="9" t="s">
        <v>47</v>
      </c>
      <c r="AV90" s="15" t="s">
        <v>59</v>
      </c>
      <c r="AW90" s="9" t="s">
        <v>47</v>
      </c>
      <c r="AX90" s="15" t="s">
        <v>59</v>
      </c>
      <c r="AY90" s="9" t="s">
        <v>47</v>
      </c>
      <c r="AZ90" s="15" t="s">
        <v>59</v>
      </c>
      <c r="BA90" s="9" t="s">
        <v>47</v>
      </c>
      <c r="BB90" s="15" t="s">
        <v>59</v>
      </c>
      <c r="BC90" s="9" t="s">
        <v>47</v>
      </c>
      <c r="BD90" s="15" t="s">
        <v>59</v>
      </c>
      <c r="BE90" s="9" t="s">
        <v>47</v>
      </c>
      <c r="BF90" s="15" t="s">
        <v>59</v>
      </c>
      <c r="BH90" s="15" t="s">
        <v>59</v>
      </c>
      <c r="BJ90" s="15" t="s">
        <v>59</v>
      </c>
      <c r="BL90" s="15" t="s">
        <v>59</v>
      </c>
      <c r="BN90" s="15" t="s">
        <v>59</v>
      </c>
      <c r="BO90" t="s">
        <v>47</v>
      </c>
      <c r="BP90" s="15" t="s">
        <v>59</v>
      </c>
      <c r="BQ90" t="s">
        <v>47</v>
      </c>
      <c r="BR90" s="15" t="s">
        <v>59</v>
      </c>
      <c r="BS90" t="s">
        <v>47</v>
      </c>
      <c r="BT90" s="15" t="s">
        <v>59</v>
      </c>
      <c r="BU90" t="s">
        <v>47</v>
      </c>
      <c r="BV90" s="15" t="s">
        <v>59</v>
      </c>
      <c r="BX90" s="15" t="s">
        <v>59</v>
      </c>
      <c r="BY90" t="s">
        <v>47</v>
      </c>
      <c r="BZ90" s="15" t="s">
        <v>59</v>
      </c>
      <c r="CA90" t="s">
        <v>47</v>
      </c>
      <c r="CB90" s="15" t="s">
        <v>59</v>
      </c>
      <c r="CC90" t="s">
        <v>47</v>
      </c>
      <c r="CD90" s="15" t="s">
        <v>59</v>
      </c>
      <c r="CF90" s="15" t="s">
        <v>59</v>
      </c>
      <c r="CH90" s="15" t="s">
        <v>59</v>
      </c>
      <c r="CJ90" s="15" t="s">
        <v>59</v>
      </c>
      <c r="CL90" s="15" t="s">
        <v>59</v>
      </c>
      <c r="CN90" s="15" t="s">
        <v>59</v>
      </c>
      <c r="CP90" s="15" t="s">
        <v>59</v>
      </c>
      <c r="CR90" s="15" t="s">
        <v>59</v>
      </c>
      <c r="CT90" s="15" t="s">
        <v>59</v>
      </c>
      <c r="CV90" s="15" t="s">
        <v>59</v>
      </c>
      <c r="CX90" s="15" t="s">
        <v>59</v>
      </c>
      <c r="CZ90" s="15" t="s">
        <v>59</v>
      </c>
      <c r="DA90" t="s">
        <v>47</v>
      </c>
      <c r="DB90" s="15" t="s">
        <v>59</v>
      </c>
      <c r="DD90" s="15" t="s">
        <v>59</v>
      </c>
      <c r="DF90" s="15" t="s">
        <v>59</v>
      </c>
      <c r="DH90" s="15" t="s">
        <v>59</v>
      </c>
      <c r="DI90" t="s">
        <v>47</v>
      </c>
      <c r="DJ90" s="15" t="s">
        <v>59</v>
      </c>
      <c r="DK90" t="s">
        <v>47</v>
      </c>
      <c r="DL90" s="15" t="s">
        <v>59</v>
      </c>
      <c r="DM90" t="s">
        <v>47</v>
      </c>
      <c r="DN90" s="15" t="s">
        <v>59</v>
      </c>
      <c r="DP90" s="15" t="s">
        <v>59</v>
      </c>
      <c r="DQ90" t="s">
        <v>47</v>
      </c>
      <c r="DR90" s="15" t="s">
        <v>59</v>
      </c>
      <c r="DT90" s="15" t="s">
        <v>59</v>
      </c>
      <c r="DV90" s="15" t="s">
        <v>59</v>
      </c>
      <c r="DW90" t="s">
        <v>47</v>
      </c>
      <c r="DX90" s="15" t="s">
        <v>59</v>
      </c>
      <c r="DY90" t="s">
        <v>47</v>
      </c>
      <c r="DZ90" s="15" t="s">
        <v>59</v>
      </c>
      <c r="EB90" s="15" t="s">
        <v>59</v>
      </c>
      <c r="ED90" s="15" t="s">
        <v>59</v>
      </c>
      <c r="EF90" s="15" t="s">
        <v>59</v>
      </c>
      <c r="EH90" s="15" t="s">
        <v>59</v>
      </c>
      <c r="EJ90" s="15" t="s">
        <v>59</v>
      </c>
      <c r="EL90" s="15" t="s">
        <v>59</v>
      </c>
      <c r="EN90" s="15" t="s">
        <v>59</v>
      </c>
      <c r="EP90" s="15" t="s">
        <v>59</v>
      </c>
      <c r="ER90" s="15" t="s">
        <v>59</v>
      </c>
      <c r="ET90" s="15" t="s">
        <v>59</v>
      </c>
      <c r="EV90" s="15" t="s">
        <v>59</v>
      </c>
      <c r="EX90" s="15" t="s">
        <v>59</v>
      </c>
      <c r="EY90" t="s">
        <v>47</v>
      </c>
      <c r="EZ90" s="15" t="s">
        <v>59</v>
      </c>
      <c r="FB90" s="15" t="s">
        <v>59</v>
      </c>
      <c r="FC90" t="s">
        <v>47</v>
      </c>
      <c r="FD90" s="15" t="s">
        <v>59</v>
      </c>
      <c r="FF90" s="15" t="s">
        <v>59</v>
      </c>
      <c r="FG90" t="s">
        <v>47</v>
      </c>
      <c r="FH90" s="15" t="s">
        <v>59</v>
      </c>
      <c r="FJ90" s="15" t="s">
        <v>59</v>
      </c>
      <c r="FL90" s="15" t="s">
        <v>59</v>
      </c>
      <c r="FM90" t="s">
        <v>47</v>
      </c>
      <c r="FN90" s="15" t="s">
        <v>59</v>
      </c>
      <c r="FO90" t="s">
        <v>47</v>
      </c>
      <c r="FP90" s="15" t="s">
        <v>59</v>
      </c>
      <c r="FQ90" t="s">
        <v>47</v>
      </c>
      <c r="FR90" s="15" t="s">
        <v>59</v>
      </c>
      <c r="FT90" s="15" t="s">
        <v>59</v>
      </c>
    </row>
    <row r="91" spans="1:176" ht="15.95" customHeight="1">
      <c r="A91" s="39" t="s">
        <v>246</v>
      </c>
      <c r="B91" s="39">
        <v>1</v>
      </c>
      <c r="C91" s="39"/>
      <c r="D91" s="39">
        <v>2004</v>
      </c>
      <c r="E91" t="s">
        <v>26</v>
      </c>
      <c r="G91" s="9">
        <f t="shared" si="4"/>
        <v>484.7</v>
      </c>
      <c r="H91" s="12" t="s">
        <v>59</v>
      </c>
      <c r="I91" s="3" t="s">
        <v>47</v>
      </c>
      <c r="J91" s="12" t="s">
        <v>59</v>
      </c>
      <c r="K91" s="3" t="s">
        <v>47</v>
      </c>
      <c r="L91" s="12" t="s">
        <v>59</v>
      </c>
      <c r="M91" s="3" t="s">
        <v>47</v>
      </c>
      <c r="N91" s="12" t="s">
        <v>59</v>
      </c>
      <c r="O91" s="3" t="s">
        <v>47</v>
      </c>
      <c r="P91" s="12" t="s">
        <v>59</v>
      </c>
      <c r="Q91" s="3">
        <v>484.7</v>
      </c>
      <c r="R91" s="12" t="s">
        <v>59</v>
      </c>
      <c r="S91" s="3" t="s">
        <v>47</v>
      </c>
      <c r="T91" s="12" t="s">
        <v>59</v>
      </c>
      <c r="U91" s="3" t="s">
        <v>47</v>
      </c>
      <c r="V91" s="12" t="s">
        <v>59</v>
      </c>
      <c r="W91" s="3" t="s">
        <v>47</v>
      </c>
      <c r="X91" s="12" t="s">
        <v>59</v>
      </c>
      <c r="Y91" s="3" t="s">
        <v>47</v>
      </c>
      <c r="Z91" s="12" t="s">
        <v>59</v>
      </c>
      <c r="AA91" s="3" t="s">
        <v>47</v>
      </c>
      <c r="AB91" s="12" t="s">
        <v>59</v>
      </c>
      <c r="AC91" s="9" t="s">
        <v>47</v>
      </c>
      <c r="AD91" s="11" t="s">
        <v>59</v>
      </c>
      <c r="AE91" s="3" t="s">
        <v>47</v>
      </c>
      <c r="AF91" s="12" t="s">
        <v>59</v>
      </c>
      <c r="AG91" s="3" t="s">
        <v>47</v>
      </c>
      <c r="AH91" s="12" t="s">
        <v>59</v>
      </c>
      <c r="AI91" s="3" t="s">
        <v>47</v>
      </c>
      <c r="AJ91" s="12" t="s">
        <v>59</v>
      </c>
      <c r="AK91" s="3" t="s">
        <v>47</v>
      </c>
      <c r="AL91" s="12" t="s">
        <v>59</v>
      </c>
      <c r="AM91" s="3" t="s">
        <v>47</v>
      </c>
      <c r="AN91" s="12" t="s">
        <v>59</v>
      </c>
      <c r="AO91" s="3" t="s">
        <v>47</v>
      </c>
      <c r="AP91" s="12" t="s">
        <v>59</v>
      </c>
      <c r="AQ91" s="9" t="s">
        <v>47</v>
      </c>
      <c r="AR91" s="15" t="s">
        <v>59</v>
      </c>
      <c r="AS91" s="9" t="s">
        <v>47</v>
      </c>
      <c r="AT91" s="15" t="s">
        <v>59</v>
      </c>
      <c r="AU91" s="9" t="s">
        <v>47</v>
      </c>
      <c r="AV91" s="15" t="s">
        <v>59</v>
      </c>
      <c r="AW91" s="9" t="s">
        <v>47</v>
      </c>
      <c r="AX91" s="15" t="s">
        <v>59</v>
      </c>
      <c r="AY91" s="9" t="s">
        <v>47</v>
      </c>
      <c r="AZ91" s="15" t="s">
        <v>59</v>
      </c>
      <c r="BA91" s="9" t="s">
        <v>47</v>
      </c>
      <c r="BB91" s="15" t="s">
        <v>59</v>
      </c>
      <c r="BC91" s="9" t="s">
        <v>47</v>
      </c>
      <c r="BD91" s="15" t="s">
        <v>59</v>
      </c>
      <c r="BE91" s="9" t="s">
        <v>47</v>
      </c>
      <c r="BF91" s="15" t="s">
        <v>59</v>
      </c>
      <c r="BH91" s="15" t="s">
        <v>59</v>
      </c>
      <c r="BJ91" s="15" t="s">
        <v>59</v>
      </c>
      <c r="BL91" s="15" t="s">
        <v>59</v>
      </c>
      <c r="BN91" s="15" t="s">
        <v>59</v>
      </c>
      <c r="BO91" t="s">
        <v>47</v>
      </c>
      <c r="BP91" s="15" t="s">
        <v>59</v>
      </c>
      <c r="BQ91" t="s">
        <v>47</v>
      </c>
      <c r="BR91" s="15" t="s">
        <v>59</v>
      </c>
      <c r="BS91" t="s">
        <v>47</v>
      </c>
      <c r="BT91" s="15" t="s">
        <v>59</v>
      </c>
      <c r="BU91" t="s">
        <v>47</v>
      </c>
      <c r="BV91" s="15" t="s">
        <v>59</v>
      </c>
      <c r="BX91" s="15" t="s">
        <v>59</v>
      </c>
      <c r="BY91" t="s">
        <v>47</v>
      </c>
      <c r="BZ91" s="15" t="s">
        <v>59</v>
      </c>
      <c r="CA91" t="s">
        <v>47</v>
      </c>
      <c r="CB91" s="15" t="s">
        <v>59</v>
      </c>
      <c r="CC91" t="s">
        <v>47</v>
      </c>
      <c r="CD91" s="15" t="s">
        <v>59</v>
      </c>
      <c r="CF91" s="15" t="s">
        <v>59</v>
      </c>
      <c r="CH91" s="15" t="s">
        <v>59</v>
      </c>
      <c r="CJ91" s="15" t="s">
        <v>59</v>
      </c>
      <c r="CL91" s="15" t="s">
        <v>59</v>
      </c>
      <c r="CN91" s="15" t="s">
        <v>59</v>
      </c>
      <c r="CP91" s="15" t="s">
        <v>59</v>
      </c>
      <c r="CR91" s="15" t="s">
        <v>59</v>
      </c>
      <c r="CT91" s="15" t="s">
        <v>59</v>
      </c>
      <c r="CV91" s="15" t="s">
        <v>59</v>
      </c>
      <c r="CX91" s="15" t="s">
        <v>59</v>
      </c>
      <c r="CZ91" s="15" t="s">
        <v>59</v>
      </c>
      <c r="DA91" t="s">
        <v>47</v>
      </c>
      <c r="DB91" s="15" t="s">
        <v>59</v>
      </c>
      <c r="DD91" s="15" t="s">
        <v>59</v>
      </c>
      <c r="DF91" s="15" t="s">
        <v>59</v>
      </c>
      <c r="DH91" s="15" t="s">
        <v>59</v>
      </c>
      <c r="DI91" t="s">
        <v>47</v>
      </c>
      <c r="DJ91" s="15" t="s">
        <v>59</v>
      </c>
      <c r="DK91" t="s">
        <v>47</v>
      </c>
      <c r="DL91" s="15" t="s">
        <v>59</v>
      </c>
      <c r="DM91" t="s">
        <v>47</v>
      </c>
      <c r="DN91" s="15" t="s">
        <v>59</v>
      </c>
      <c r="DP91" s="15" t="s">
        <v>59</v>
      </c>
      <c r="DQ91" t="s">
        <v>47</v>
      </c>
      <c r="DR91" s="15" t="s">
        <v>59</v>
      </c>
      <c r="DT91" s="15" t="s">
        <v>59</v>
      </c>
      <c r="DV91" s="15" t="s">
        <v>59</v>
      </c>
      <c r="DW91" t="s">
        <v>47</v>
      </c>
      <c r="DX91" s="15" t="s">
        <v>59</v>
      </c>
      <c r="DY91" t="s">
        <v>47</v>
      </c>
      <c r="DZ91" s="15" t="s">
        <v>59</v>
      </c>
      <c r="EB91" s="15" t="s">
        <v>59</v>
      </c>
      <c r="ED91" s="15" t="s">
        <v>59</v>
      </c>
      <c r="EF91" s="15" t="s">
        <v>59</v>
      </c>
      <c r="EH91" s="15" t="s">
        <v>59</v>
      </c>
      <c r="EJ91" s="15" t="s">
        <v>59</v>
      </c>
      <c r="EL91" s="15" t="s">
        <v>59</v>
      </c>
      <c r="EN91" s="15" t="s">
        <v>59</v>
      </c>
      <c r="EP91" s="15" t="s">
        <v>59</v>
      </c>
      <c r="ER91" s="15" t="s">
        <v>59</v>
      </c>
      <c r="ET91" s="15" t="s">
        <v>59</v>
      </c>
      <c r="EV91" s="15" t="s">
        <v>59</v>
      </c>
      <c r="EX91" s="15" t="s">
        <v>59</v>
      </c>
      <c r="EY91" t="s">
        <v>47</v>
      </c>
      <c r="EZ91" s="15" t="s">
        <v>59</v>
      </c>
      <c r="FB91" s="15" t="s">
        <v>59</v>
      </c>
      <c r="FC91" t="s">
        <v>47</v>
      </c>
      <c r="FD91" s="15" t="s">
        <v>59</v>
      </c>
      <c r="FF91" s="15" t="s">
        <v>59</v>
      </c>
      <c r="FG91" t="s">
        <v>47</v>
      </c>
      <c r="FH91" s="15" t="s">
        <v>59</v>
      </c>
      <c r="FJ91" s="15" t="s">
        <v>59</v>
      </c>
      <c r="FL91" s="15" t="s">
        <v>59</v>
      </c>
      <c r="FM91" t="s">
        <v>47</v>
      </c>
      <c r="FN91" s="15" t="s">
        <v>59</v>
      </c>
      <c r="FO91" t="s">
        <v>47</v>
      </c>
      <c r="FP91" s="15" t="s">
        <v>59</v>
      </c>
      <c r="FQ91" t="s">
        <v>47</v>
      </c>
      <c r="FR91" s="15" t="s">
        <v>59</v>
      </c>
      <c r="FT91" s="15" t="s">
        <v>59</v>
      </c>
    </row>
    <row r="92" spans="1:176" ht="15.95" customHeight="1">
      <c r="A92" s="39" t="s">
        <v>250</v>
      </c>
      <c r="B92" s="39">
        <v>1</v>
      </c>
      <c r="C92" s="39"/>
      <c r="D92" s="39">
        <v>2004</v>
      </c>
      <c r="E92" t="s">
        <v>249</v>
      </c>
      <c r="G92" s="9">
        <f t="shared" si="4"/>
        <v>7.45</v>
      </c>
      <c r="H92" s="12" t="s">
        <v>59</v>
      </c>
      <c r="I92" s="3" t="s">
        <v>47</v>
      </c>
      <c r="J92" s="12" t="s">
        <v>59</v>
      </c>
      <c r="K92" s="3" t="s">
        <v>47</v>
      </c>
      <c r="L92" s="12" t="s">
        <v>59</v>
      </c>
      <c r="M92" s="3" t="s">
        <v>47</v>
      </c>
      <c r="N92" s="12" t="s">
        <v>59</v>
      </c>
      <c r="O92" s="3" t="s">
        <v>47</v>
      </c>
      <c r="P92" s="12" t="s">
        <v>59</v>
      </c>
      <c r="Q92" s="3">
        <v>3.15</v>
      </c>
      <c r="R92" s="12">
        <v>0.2</v>
      </c>
      <c r="S92" s="3" t="s">
        <v>47</v>
      </c>
      <c r="T92" s="12" t="s">
        <v>59</v>
      </c>
      <c r="U92" s="3">
        <v>2.5</v>
      </c>
      <c r="V92" s="12">
        <v>0.19</v>
      </c>
      <c r="W92" s="3">
        <v>1.8</v>
      </c>
      <c r="X92" s="12">
        <v>0.34</v>
      </c>
      <c r="Y92" s="3" t="s">
        <v>47</v>
      </c>
      <c r="Z92" s="12" t="s">
        <v>59</v>
      </c>
      <c r="AA92" s="3" t="s">
        <v>47</v>
      </c>
      <c r="AB92" s="12" t="s">
        <v>59</v>
      </c>
      <c r="AC92" s="9" t="s">
        <v>47</v>
      </c>
      <c r="AD92" s="11" t="s">
        <v>59</v>
      </c>
      <c r="AE92" s="3" t="s">
        <v>47</v>
      </c>
      <c r="AF92" s="12" t="s">
        <v>59</v>
      </c>
      <c r="AG92" s="3" t="s">
        <v>47</v>
      </c>
      <c r="AH92" s="12" t="s">
        <v>59</v>
      </c>
      <c r="AI92" s="3" t="s">
        <v>47</v>
      </c>
      <c r="AJ92" s="12" t="s">
        <v>59</v>
      </c>
      <c r="AK92" s="3" t="s">
        <v>47</v>
      </c>
      <c r="AL92" s="12" t="s">
        <v>59</v>
      </c>
      <c r="AM92" s="3" t="s">
        <v>47</v>
      </c>
      <c r="AN92" s="12" t="s">
        <v>59</v>
      </c>
      <c r="AO92" s="3" t="s">
        <v>47</v>
      </c>
      <c r="AP92" s="12" t="s">
        <v>59</v>
      </c>
      <c r="AQ92" s="9" t="s">
        <v>47</v>
      </c>
      <c r="AR92" s="15" t="s">
        <v>59</v>
      </c>
      <c r="AS92" s="9" t="s">
        <v>47</v>
      </c>
      <c r="AT92" s="15" t="s">
        <v>59</v>
      </c>
      <c r="AU92" s="9" t="s">
        <v>47</v>
      </c>
      <c r="AV92" s="15" t="s">
        <v>59</v>
      </c>
      <c r="AW92" s="9" t="s">
        <v>47</v>
      </c>
      <c r="AX92" s="15" t="s">
        <v>59</v>
      </c>
      <c r="AY92" s="9" t="s">
        <v>47</v>
      </c>
      <c r="AZ92" s="15" t="s">
        <v>59</v>
      </c>
      <c r="BA92" s="9" t="s">
        <v>47</v>
      </c>
      <c r="BB92" s="15" t="s">
        <v>59</v>
      </c>
      <c r="BC92" s="9" t="s">
        <v>47</v>
      </c>
      <c r="BD92" s="15" t="s">
        <v>59</v>
      </c>
      <c r="BE92" s="9" t="s">
        <v>47</v>
      </c>
      <c r="BF92" s="15" t="s">
        <v>59</v>
      </c>
      <c r="BH92" s="15" t="s">
        <v>59</v>
      </c>
      <c r="BJ92" s="15" t="s">
        <v>59</v>
      </c>
      <c r="BL92" s="15" t="s">
        <v>59</v>
      </c>
      <c r="BN92" s="15" t="s">
        <v>59</v>
      </c>
      <c r="BO92" t="s">
        <v>47</v>
      </c>
      <c r="BP92" s="15" t="s">
        <v>59</v>
      </c>
      <c r="BQ92" t="s">
        <v>47</v>
      </c>
      <c r="BR92" s="15" t="s">
        <v>59</v>
      </c>
      <c r="BS92" t="s">
        <v>47</v>
      </c>
      <c r="BT92" s="15" t="s">
        <v>59</v>
      </c>
      <c r="BU92" t="s">
        <v>47</v>
      </c>
      <c r="BV92" s="15" t="s">
        <v>59</v>
      </c>
      <c r="BX92" s="15" t="s">
        <v>59</v>
      </c>
      <c r="BY92" t="s">
        <v>47</v>
      </c>
      <c r="BZ92" s="15" t="s">
        <v>59</v>
      </c>
      <c r="CA92" t="s">
        <v>47</v>
      </c>
      <c r="CB92" s="15" t="s">
        <v>59</v>
      </c>
      <c r="CC92" t="s">
        <v>47</v>
      </c>
      <c r="CD92" s="15" t="s">
        <v>59</v>
      </c>
      <c r="CF92" s="15" t="s">
        <v>59</v>
      </c>
      <c r="CH92" s="15" t="s">
        <v>59</v>
      </c>
      <c r="CJ92" s="15" t="s">
        <v>59</v>
      </c>
      <c r="CL92" s="15" t="s">
        <v>59</v>
      </c>
      <c r="CN92" s="15" t="s">
        <v>59</v>
      </c>
      <c r="CP92" s="15" t="s">
        <v>59</v>
      </c>
      <c r="CR92" s="15" t="s">
        <v>59</v>
      </c>
      <c r="CT92" s="15" t="s">
        <v>59</v>
      </c>
      <c r="CV92" s="15" t="s">
        <v>59</v>
      </c>
      <c r="CX92" s="15" t="s">
        <v>59</v>
      </c>
      <c r="CZ92" s="15" t="s">
        <v>59</v>
      </c>
      <c r="DA92" t="s">
        <v>47</v>
      </c>
      <c r="DB92" s="15" t="s">
        <v>59</v>
      </c>
      <c r="DD92" s="15" t="s">
        <v>59</v>
      </c>
      <c r="DF92" s="15" t="s">
        <v>59</v>
      </c>
      <c r="DH92" s="15" t="s">
        <v>59</v>
      </c>
      <c r="DI92" t="s">
        <v>47</v>
      </c>
      <c r="DJ92" s="15" t="s">
        <v>59</v>
      </c>
      <c r="DK92" t="s">
        <v>47</v>
      </c>
      <c r="DL92" s="15" t="s">
        <v>59</v>
      </c>
      <c r="DM92" t="s">
        <v>47</v>
      </c>
      <c r="DN92" s="15" t="s">
        <v>59</v>
      </c>
      <c r="DP92" s="15" t="s">
        <v>59</v>
      </c>
      <c r="DQ92" t="s">
        <v>47</v>
      </c>
      <c r="DR92" s="15" t="s">
        <v>59</v>
      </c>
      <c r="DT92" s="15" t="s">
        <v>59</v>
      </c>
      <c r="DV92" s="15" t="s">
        <v>59</v>
      </c>
      <c r="DW92" t="s">
        <v>47</v>
      </c>
      <c r="DX92" s="15" t="s">
        <v>59</v>
      </c>
      <c r="DY92" t="s">
        <v>47</v>
      </c>
      <c r="DZ92" s="15" t="s">
        <v>59</v>
      </c>
      <c r="EB92" s="15" t="s">
        <v>59</v>
      </c>
      <c r="ED92" s="15" t="s">
        <v>59</v>
      </c>
      <c r="EF92" s="15" t="s">
        <v>59</v>
      </c>
      <c r="EH92" s="15" t="s">
        <v>59</v>
      </c>
      <c r="EJ92" s="15" t="s">
        <v>59</v>
      </c>
      <c r="EL92" s="15" t="s">
        <v>59</v>
      </c>
      <c r="EN92" s="15" t="s">
        <v>59</v>
      </c>
      <c r="EP92" s="15" t="s">
        <v>59</v>
      </c>
      <c r="ER92" s="15" t="s">
        <v>59</v>
      </c>
      <c r="ET92" s="15" t="s">
        <v>59</v>
      </c>
      <c r="EV92" s="15" t="s">
        <v>59</v>
      </c>
      <c r="EX92" s="15" t="s">
        <v>59</v>
      </c>
      <c r="EY92" t="s">
        <v>47</v>
      </c>
      <c r="EZ92" s="15" t="s">
        <v>59</v>
      </c>
      <c r="FB92" s="15" t="s">
        <v>59</v>
      </c>
      <c r="FC92" t="s">
        <v>47</v>
      </c>
      <c r="FD92" s="15" t="s">
        <v>59</v>
      </c>
      <c r="FF92" s="15" t="s">
        <v>59</v>
      </c>
      <c r="FG92" t="s">
        <v>47</v>
      </c>
      <c r="FH92" s="15" t="s">
        <v>59</v>
      </c>
      <c r="FJ92" s="15" t="s">
        <v>59</v>
      </c>
      <c r="FL92" s="15" t="s">
        <v>59</v>
      </c>
      <c r="FM92" t="s">
        <v>47</v>
      </c>
      <c r="FN92" s="15" t="s">
        <v>59</v>
      </c>
      <c r="FO92" t="s">
        <v>47</v>
      </c>
      <c r="FP92" s="15" t="s">
        <v>59</v>
      </c>
      <c r="FQ92" t="s">
        <v>47</v>
      </c>
      <c r="FR92" s="15" t="s">
        <v>59</v>
      </c>
      <c r="FT92" s="15" t="s">
        <v>59</v>
      </c>
    </row>
    <row r="93" spans="1:176" ht="15.95" customHeight="1">
      <c r="A93" s="39" t="s">
        <v>251</v>
      </c>
      <c r="B93" s="39">
        <v>1</v>
      </c>
      <c r="C93" s="39"/>
      <c r="D93" s="39">
        <v>2004</v>
      </c>
      <c r="E93" t="s">
        <v>249</v>
      </c>
      <c r="G93" s="9">
        <f t="shared" si="4"/>
        <v>35.9</v>
      </c>
      <c r="H93" s="12" t="s">
        <v>59</v>
      </c>
      <c r="I93" s="3" t="s">
        <v>47</v>
      </c>
      <c r="J93" s="12" t="s">
        <v>59</v>
      </c>
      <c r="K93" s="3" t="s">
        <v>47</v>
      </c>
      <c r="L93" s="12" t="s">
        <v>59</v>
      </c>
      <c r="M93" s="3" t="s">
        <v>47</v>
      </c>
      <c r="N93" s="12" t="s">
        <v>59</v>
      </c>
      <c r="O93" s="3" t="s">
        <v>47</v>
      </c>
      <c r="P93" s="12" t="s">
        <v>59</v>
      </c>
      <c r="Q93" s="3">
        <v>17.2</v>
      </c>
      <c r="R93" s="12">
        <v>1</v>
      </c>
      <c r="S93" s="3" t="s">
        <v>47</v>
      </c>
      <c r="T93" s="12" t="s">
        <v>59</v>
      </c>
      <c r="U93" s="3">
        <v>12.6</v>
      </c>
      <c r="V93" s="12">
        <v>1</v>
      </c>
      <c r="W93" s="3">
        <v>6.1</v>
      </c>
      <c r="X93" s="12">
        <v>0.8</v>
      </c>
      <c r="Y93" s="3" t="s">
        <v>47</v>
      </c>
      <c r="Z93" s="12" t="s">
        <v>59</v>
      </c>
      <c r="AA93" s="3" t="s">
        <v>47</v>
      </c>
      <c r="AB93" s="12" t="s">
        <v>59</v>
      </c>
      <c r="AC93" s="9" t="s">
        <v>47</v>
      </c>
      <c r="AD93" s="11" t="s">
        <v>59</v>
      </c>
      <c r="AE93" s="3" t="s">
        <v>47</v>
      </c>
      <c r="AF93" s="12" t="s">
        <v>59</v>
      </c>
      <c r="AG93" s="3" t="s">
        <v>47</v>
      </c>
      <c r="AH93" s="12" t="s">
        <v>59</v>
      </c>
      <c r="AI93" s="3" t="s">
        <v>47</v>
      </c>
      <c r="AJ93" s="12" t="s">
        <v>59</v>
      </c>
      <c r="AK93" s="3" t="s">
        <v>47</v>
      </c>
      <c r="AL93" s="12" t="s">
        <v>59</v>
      </c>
      <c r="AM93" s="3" t="s">
        <v>47</v>
      </c>
      <c r="AN93" s="12" t="s">
        <v>59</v>
      </c>
      <c r="AO93" s="3" t="s">
        <v>47</v>
      </c>
      <c r="AP93" s="12" t="s">
        <v>59</v>
      </c>
      <c r="AQ93" s="9" t="s">
        <v>47</v>
      </c>
      <c r="AR93" s="15" t="s">
        <v>59</v>
      </c>
      <c r="AS93" s="9" t="s">
        <v>47</v>
      </c>
      <c r="AT93" s="15" t="s">
        <v>59</v>
      </c>
      <c r="AU93" s="9" t="s">
        <v>47</v>
      </c>
      <c r="AV93" s="15" t="s">
        <v>59</v>
      </c>
      <c r="AW93" s="9" t="s">
        <v>47</v>
      </c>
      <c r="AX93" s="15" t="s">
        <v>59</v>
      </c>
      <c r="AY93" s="9" t="s">
        <v>47</v>
      </c>
      <c r="AZ93" s="15" t="s">
        <v>59</v>
      </c>
      <c r="BA93" s="9" t="s">
        <v>47</v>
      </c>
      <c r="BB93" s="15" t="s">
        <v>59</v>
      </c>
      <c r="BC93" s="9" t="s">
        <v>47</v>
      </c>
      <c r="BD93" s="15" t="s">
        <v>59</v>
      </c>
      <c r="BE93" s="9" t="s">
        <v>47</v>
      </c>
      <c r="BF93" s="15" t="s">
        <v>59</v>
      </c>
      <c r="BH93" s="15" t="s">
        <v>59</v>
      </c>
      <c r="BJ93" s="15" t="s">
        <v>59</v>
      </c>
      <c r="BL93" s="15" t="s">
        <v>59</v>
      </c>
      <c r="BN93" s="15" t="s">
        <v>59</v>
      </c>
      <c r="BO93" t="s">
        <v>47</v>
      </c>
      <c r="BP93" s="15" t="s">
        <v>59</v>
      </c>
      <c r="BQ93" t="s">
        <v>47</v>
      </c>
      <c r="BR93" s="15" t="s">
        <v>59</v>
      </c>
      <c r="BS93" t="s">
        <v>47</v>
      </c>
      <c r="BT93" s="15" t="s">
        <v>59</v>
      </c>
      <c r="BU93" t="s">
        <v>47</v>
      </c>
      <c r="BV93" s="15" t="s">
        <v>59</v>
      </c>
      <c r="BX93" s="15" t="s">
        <v>59</v>
      </c>
      <c r="BY93" t="s">
        <v>47</v>
      </c>
      <c r="BZ93" s="15" t="s">
        <v>59</v>
      </c>
      <c r="CA93" t="s">
        <v>47</v>
      </c>
      <c r="CB93" s="15" t="s">
        <v>59</v>
      </c>
      <c r="CC93" t="s">
        <v>47</v>
      </c>
      <c r="CD93" s="15" t="s">
        <v>59</v>
      </c>
      <c r="CF93" s="15" t="s">
        <v>59</v>
      </c>
      <c r="CH93" s="15" t="s">
        <v>59</v>
      </c>
      <c r="CJ93" s="15" t="s">
        <v>59</v>
      </c>
      <c r="CL93" s="15" t="s">
        <v>59</v>
      </c>
      <c r="CN93" s="15" t="s">
        <v>59</v>
      </c>
      <c r="CP93" s="15" t="s">
        <v>59</v>
      </c>
      <c r="CR93" s="15" t="s">
        <v>59</v>
      </c>
      <c r="CT93" s="15" t="s">
        <v>59</v>
      </c>
      <c r="CV93" s="15" t="s">
        <v>59</v>
      </c>
      <c r="CX93" s="15" t="s">
        <v>59</v>
      </c>
      <c r="CZ93" s="15" t="s">
        <v>59</v>
      </c>
      <c r="DA93" t="s">
        <v>47</v>
      </c>
      <c r="DB93" s="15" t="s">
        <v>59</v>
      </c>
      <c r="DD93" s="15" t="s">
        <v>59</v>
      </c>
      <c r="DF93" s="15" t="s">
        <v>59</v>
      </c>
      <c r="DH93" s="15" t="s">
        <v>59</v>
      </c>
      <c r="DI93" t="s">
        <v>47</v>
      </c>
      <c r="DJ93" s="15" t="s">
        <v>59</v>
      </c>
      <c r="DK93" t="s">
        <v>47</v>
      </c>
      <c r="DL93" s="15" t="s">
        <v>59</v>
      </c>
      <c r="DM93" t="s">
        <v>47</v>
      </c>
      <c r="DN93" s="15" t="s">
        <v>59</v>
      </c>
      <c r="DP93" s="15" t="s">
        <v>59</v>
      </c>
      <c r="DQ93" t="s">
        <v>47</v>
      </c>
      <c r="DR93" s="15" t="s">
        <v>59</v>
      </c>
      <c r="DT93" s="15" t="s">
        <v>59</v>
      </c>
      <c r="DV93" s="15" t="s">
        <v>59</v>
      </c>
      <c r="DW93" t="s">
        <v>47</v>
      </c>
      <c r="DX93" s="15" t="s">
        <v>59</v>
      </c>
      <c r="DY93" t="s">
        <v>47</v>
      </c>
      <c r="DZ93" s="15" t="s">
        <v>59</v>
      </c>
      <c r="EB93" s="15" t="s">
        <v>59</v>
      </c>
      <c r="ED93" s="15" t="s">
        <v>59</v>
      </c>
      <c r="EF93" s="15" t="s">
        <v>59</v>
      </c>
      <c r="EH93" s="15" t="s">
        <v>59</v>
      </c>
      <c r="EJ93" s="15" t="s">
        <v>59</v>
      </c>
      <c r="EL93" s="15" t="s">
        <v>59</v>
      </c>
      <c r="EN93" s="15" t="s">
        <v>59</v>
      </c>
      <c r="EP93" s="15" t="s">
        <v>59</v>
      </c>
      <c r="ER93" s="15" t="s">
        <v>59</v>
      </c>
      <c r="ET93" s="15" t="s">
        <v>59</v>
      </c>
      <c r="EV93" s="15" t="s">
        <v>59</v>
      </c>
      <c r="EX93" s="15" t="s">
        <v>59</v>
      </c>
      <c r="EY93" t="s">
        <v>47</v>
      </c>
      <c r="EZ93" s="15" t="s">
        <v>59</v>
      </c>
      <c r="FB93" s="15" t="s">
        <v>59</v>
      </c>
      <c r="FC93" t="s">
        <v>47</v>
      </c>
      <c r="FD93" s="15" t="s">
        <v>59</v>
      </c>
      <c r="FF93" s="15" t="s">
        <v>59</v>
      </c>
      <c r="FG93" t="s">
        <v>47</v>
      </c>
      <c r="FH93" s="15" t="s">
        <v>59</v>
      </c>
      <c r="FJ93" s="15" t="s">
        <v>59</v>
      </c>
      <c r="FL93" s="15" t="s">
        <v>59</v>
      </c>
      <c r="FM93" t="s">
        <v>47</v>
      </c>
      <c r="FN93" s="15" t="s">
        <v>59</v>
      </c>
      <c r="FO93" t="s">
        <v>47</v>
      </c>
      <c r="FP93" s="15" t="s">
        <v>59</v>
      </c>
      <c r="FQ93" t="s">
        <v>47</v>
      </c>
      <c r="FR93" s="15" t="s">
        <v>59</v>
      </c>
      <c r="FT93" s="15" t="s">
        <v>59</v>
      </c>
    </row>
    <row r="94" spans="1:176" ht="15.95" customHeight="1">
      <c r="A94" s="39" t="s">
        <v>252</v>
      </c>
      <c r="B94" s="39">
        <v>1</v>
      </c>
      <c r="C94" s="39"/>
      <c r="D94" s="39">
        <v>2004</v>
      </c>
      <c r="E94" t="s">
        <v>249</v>
      </c>
      <c r="G94" s="9">
        <f t="shared" si="4"/>
        <v>43.3</v>
      </c>
      <c r="H94" s="12" t="s">
        <v>59</v>
      </c>
      <c r="I94" s="3" t="s">
        <v>47</v>
      </c>
      <c r="J94" s="12" t="s">
        <v>59</v>
      </c>
      <c r="K94" s="3" t="s">
        <v>47</v>
      </c>
      <c r="L94" s="12" t="s">
        <v>59</v>
      </c>
      <c r="M94" s="3" t="s">
        <v>47</v>
      </c>
      <c r="N94" s="12" t="s">
        <v>59</v>
      </c>
      <c r="O94" s="3" t="s">
        <v>47</v>
      </c>
      <c r="P94" s="12" t="s">
        <v>59</v>
      </c>
      <c r="Q94" s="3">
        <v>16</v>
      </c>
      <c r="R94" s="12">
        <v>1</v>
      </c>
      <c r="S94" s="3" t="s">
        <v>47</v>
      </c>
      <c r="T94" s="12" t="s">
        <v>59</v>
      </c>
      <c r="U94" s="3">
        <v>17.899999999999999</v>
      </c>
      <c r="V94" s="12">
        <v>1.1000000000000001</v>
      </c>
      <c r="W94" s="3">
        <v>9.4</v>
      </c>
      <c r="X94" s="12">
        <v>0.09</v>
      </c>
      <c r="Y94" s="3" t="s">
        <v>47</v>
      </c>
      <c r="Z94" s="12" t="s">
        <v>59</v>
      </c>
      <c r="AA94" s="3" t="s">
        <v>47</v>
      </c>
      <c r="AB94" s="12" t="s">
        <v>59</v>
      </c>
      <c r="AC94" s="9" t="s">
        <v>47</v>
      </c>
      <c r="AD94" s="11" t="s">
        <v>59</v>
      </c>
      <c r="AE94" s="3" t="s">
        <v>47</v>
      </c>
      <c r="AF94" s="12" t="s">
        <v>59</v>
      </c>
      <c r="AG94" s="3" t="s">
        <v>47</v>
      </c>
      <c r="AH94" s="12" t="s">
        <v>59</v>
      </c>
      <c r="AI94" s="3" t="s">
        <v>47</v>
      </c>
      <c r="AJ94" s="12" t="s">
        <v>59</v>
      </c>
      <c r="AK94" s="3" t="s">
        <v>47</v>
      </c>
      <c r="AL94" s="12" t="s">
        <v>59</v>
      </c>
      <c r="AM94" s="3" t="s">
        <v>47</v>
      </c>
      <c r="AN94" s="12" t="s">
        <v>59</v>
      </c>
      <c r="AO94" s="3" t="s">
        <v>47</v>
      </c>
      <c r="AP94" s="12" t="s">
        <v>59</v>
      </c>
      <c r="AQ94" s="9" t="s">
        <v>47</v>
      </c>
      <c r="AR94" s="15" t="s">
        <v>59</v>
      </c>
      <c r="AS94" s="9" t="s">
        <v>47</v>
      </c>
      <c r="AT94" s="15" t="s">
        <v>59</v>
      </c>
      <c r="AU94" s="9" t="s">
        <v>47</v>
      </c>
      <c r="AV94" s="15" t="s">
        <v>59</v>
      </c>
      <c r="AW94" s="9" t="s">
        <v>47</v>
      </c>
      <c r="AX94" s="15" t="s">
        <v>59</v>
      </c>
      <c r="AY94" s="9" t="s">
        <v>47</v>
      </c>
      <c r="AZ94" s="15" t="s">
        <v>59</v>
      </c>
      <c r="BA94" s="9" t="s">
        <v>47</v>
      </c>
      <c r="BB94" s="15" t="s">
        <v>59</v>
      </c>
      <c r="BC94" s="9" t="s">
        <v>47</v>
      </c>
      <c r="BD94" s="15" t="s">
        <v>59</v>
      </c>
      <c r="BE94" s="9" t="s">
        <v>47</v>
      </c>
      <c r="BF94" s="15" t="s">
        <v>59</v>
      </c>
      <c r="BH94" s="15" t="s">
        <v>59</v>
      </c>
      <c r="BJ94" s="15" t="s">
        <v>59</v>
      </c>
      <c r="BL94" s="15" t="s">
        <v>59</v>
      </c>
      <c r="BN94" s="15" t="s">
        <v>59</v>
      </c>
      <c r="BO94" t="s">
        <v>47</v>
      </c>
      <c r="BP94" s="15" t="s">
        <v>59</v>
      </c>
      <c r="BQ94" t="s">
        <v>47</v>
      </c>
      <c r="BR94" s="15" t="s">
        <v>59</v>
      </c>
      <c r="BS94" t="s">
        <v>47</v>
      </c>
      <c r="BT94" s="15" t="s">
        <v>59</v>
      </c>
      <c r="BU94" t="s">
        <v>47</v>
      </c>
      <c r="BV94" s="15" t="s">
        <v>59</v>
      </c>
      <c r="BX94" s="15" t="s">
        <v>59</v>
      </c>
      <c r="BY94" t="s">
        <v>47</v>
      </c>
      <c r="BZ94" s="15" t="s">
        <v>59</v>
      </c>
      <c r="CA94" t="s">
        <v>47</v>
      </c>
      <c r="CB94" s="15" t="s">
        <v>59</v>
      </c>
      <c r="CC94" t="s">
        <v>47</v>
      </c>
      <c r="CD94" s="15" t="s">
        <v>59</v>
      </c>
      <c r="CF94" s="15" t="s">
        <v>59</v>
      </c>
      <c r="CH94" s="15" t="s">
        <v>59</v>
      </c>
      <c r="CJ94" s="15" t="s">
        <v>59</v>
      </c>
      <c r="CL94" s="15" t="s">
        <v>59</v>
      </c>
      <c r="CN94" s="15" t="s">
        <v>59</v>
      </c>
      <c r="CP94" s="15" t="s">
        <v>59</v>
      </c>
      <c r="CR94" s="15" t="s">
        <v>59</v>
      </c>
      <c r="CT94" s="15" t="s">
        <v>59</v>
      </c>
      <c r="CV94" s="15" t="s">
        <v>59</v>
      </c>
      <c r="CX94" s="15" t="s">
        <v>59</v>
      </c>
      <c r="CZ94" s="15" t="s">
        <v>59</v>
      </c>
      <c r="DA94" t="s">
        <v>47</v>
      </c>
      <c r="DB94" s="15" t="s">
        <v>59</v>
      </c>
      <c r="DD94" s="15" t="s">
        <v>59</v>
      </c>
      <c r="DF94" s="15" t="s">
        <v>59</v>
      </c>
      <c r="DH94" s="15" t="s">
        <v>59</v>
      </c>
      <c r="DI94" t="s">
        <v>47</v>
      </c>
      <c r="DJ94" s="15" t="s">
        <v>59</v>
      </c>
      <c r="DK94" t="s">
        <v>47</v>
      </c>
      <c r="DL94" s="15" t="s">
        <v>59</v>
      </c>
      <c r="DM94" t="s">
        <v>47</v>
      </c>
      <c r="DN94" s="15" t="s">
        <v>59</v>
      </c>
      <c r="DP94" s="15" t="s">
        <v>59</v>
      </c>
      <c r="DQ94" t="s">
        <v>47</v>
      </c>
      <c r="DR94" s="15" t="s">
        <v>59</v>
      </c>
      <c r="DT94" s="15" t="s">
        <v>59</v>
      </c>
      <c r="DV94" s="15" t="s">
        <v>59</v>
      </c>
      <c r="DW94" t="s">
        <v>47</v>
      </c>
      <c r="DX94" s="15" t="s">
        <v>59</v>
      </c>
      <c r="DY94" t="s">
        <v>47</v>
      </c>
      <c r="DZ94" s="15" t="s">
        <v>59</v>
      </c>
      <c r="EB94" s="15" t="s">
        <v>59</v>
      </c>
      <c r="ED94" s="15" t="s">
        <v>59</v>
      </c>
      <c r="EF94" s="15" t="s">
        <v>59</v>
      </c>
      <c r="EH94" s="15" t="s">
        <v>59</v>
      </c>
      <c r="EJ94" s="15" t="s">
        <v>59</v>
      </c>
      <c r="EL94" s="15" t="s">
        <v>59</v>
      </c>
      <c r="EN94" s="15" t="s">
        <v>59</v>
      </c>
      <c r="EP94" s="15" t="s">
        <v>59</v>
      </c>
      <c r="ER94" s="15" t="s">
        <v>59</v>
      </c>
      <c r="ET94" s="15" t="s">
        <v>59</v>
      </c>
      <c r="EV94" s="15" t="s">
        <v>59</v>
      </c>
      <c r="EX94" s="15" t="s">
        <v>59</v>
      </c>
      <c r="EY94" t="s">
        <v>47</v>
      </c>
      <c r="EZ94" s="15" t="s">
        <v>59</v>
      </c>
      <c r="FB94" s="15" t="s">
        <v>59</v>
      </c>
      <c r="FC94" t="s">
        <v>47</v>
      </c>
      <c r="FD94" s="15" t="s">
        <v>59</v>
      </c>
      <c r="FF94" s="15" t="s">
        <v>59</v>
      </c>
      <c r="FG94" t="s">
        <v>47</v>
      </c>
      <c r="FH94" s="15" t="s">
        <v>59</v>
      </c>
      <c r="FJ94" s="15" t="s">
        <v>59</v>
      </c>
      <c r="FL94" s="15" t="s">
        <v>59</v>
      </c>
      <c r="FM94" t="s">
        <v>47</v>
      </c>
      <c r="FN94" s="15" t="s">
        <v>59</v>
      </c>
      <c r="FO94" t="s">
        <v>47</v>
      </c>
      <c r="FP94" s="15" t="s">
        <v>59</v>
      </c>
      <c r="FQ94" t="s">
        <v>47</v>
      </c>
      <c r="FR94" s="15" t="s">
        <v>59</v>
      </c>
      <c r="FT94" s="15" t="s">
        <v>59</v>
      </c>
    </row>
    <row r="95" spans="1:176" ht="15.95" customHeight="1">
      <c r="A95" s="39" t="s">
        <v>253</v>
      </c>
      <c r="B95" s="39">
        <v>1</v>
      </c>
      <c r="C95" s="39"/>
      <c r="D95" s="39">
        <v>2004</v>
      </c>
      <c r="E95" t="s">
        <v>249</v>
      </c>
      <c r="G95" s="9">
        <f t="shared" si="4"/>
        <v>3.67</v>
      </c>
      <c r="H95" s="12" t="s">
        <v>59</v>
      </c>
      <c r="I95" s="3" t="s">
        <v>47</v>
      </c>
      <c r="J95" s="12" t="s">
        <v>59</v>
      </c>
      <c r="K95" s="3" t="s">
        <v>47</v>
      </c>
      <c r="L95" s="12" t="s">
        <v>59</v>
      </c>
      <c r="M95" s="3" t="s">
        <v>47</v>
      </c>
      <c r="N95" s="12" t="s">
        <v>59</v>
      </c>
      <c r="O95" s="3" t="s">
        <v>47</v>
      </c>
      <c r="P95" s="12" t="s">
        <v>59</v>
      </c>
      <c r="Q95" s="3">
        <v>1.7</v>
      </c>
      <c r="R95" s="12">
        <v>0.13</v>
      </c>
      <c r="S95" s="3" t="s">
        <v>47</v>
      </c>
      <c r="T95" s="12" t="s">
        <v>59</v>
      </c>
      <c r="U95" s="3">
        <v>0.87</v>
      </c>
      <c r="V95" s="12">
        <v>0.06</v>
      </c>
      <c r="W95" s="3">
        <v>1.1000000000000001</v>
      </c>
      <c r="X95" s="12">
        <v>0.01</v>
      </c>
      <c r="Y95" s="3" t="s">
        <v>47</v>
      </c>
      <c r="Z95" s="12" t="s">
        <v>59</v>
      </c>
      <c r="AA95" s="3" t="s">
        <v>47</v>
      </c>
      <c r="AB95" s="12" t="s">
        <v>59</v>
      </c>
      <c r="AC95" s="9" t="s">
        <v>47</v>
      </c>
      <c r="AD95" s="11" t="s">
        <v>59</v>
      </c>
      <c r="AE95" s="3" t="s">
        <v>47</v>
      </c>
      <c r="AF95" s="12" t="s">
        <v>59</v>
      </c>
      <c r="AG95" s="3" t="s">
        <v>47</v>
      </c>
      <c r="AH95" s="12" t="s">
        <v>59</v>
      </c>
      <c r="AI95" s="3" t="s">
        <v>47</v>
      </c>
      <c r="AJ95" s="12" t="s">
        <v>59</v>
      </c>
      <c r="AK95" s="3" t="s">
        <v>47</v>
      </c>
      <c r="AL95" s="12" t="s">
        <v>59</v>
      </c>
      <c r="AM95" s="3" t="s">
        <v>47</v>
      </c>
      <c r="AN95" s="12" t="s">
        <v>59</v>
      </c>
      <c r="AO95" s="3" t="s">
        <v>47</v>
      </c>
      <c r="AP95" s="12" t="s">
        <v>59</v>
      </c>
      <c r="AQ95" s="9" t="s">
        <v>47</v>
      </c>
      <c r="AR95" s="15" t="s">
        <v>59</v>
      </c>
      <c r="AS95" s="9" t="s">
        <v>47</v>
      </c>
      <c r="AT95" s="15" t="s">
        <v>59</v>
      </c>
      <c r="AU95" s="9" t="s">
        <v>47</v>
      </c>
      <c r="AV95" s="15" t="s">
        <v>59</v>
      </c>
      <c r="AW95" s="9" t="s">
        <v>47</v>
      </c>
      <c r="AX95" s="15" t="s">
        <v>59</v>
      </c>
      <c r="AY95" s="9" t="s">
        <v>47</v>
      </c>
      <c r="AZ95" s="15" t="s">
        <v>59</v>
      </c>
      <c r="BA95" s="9" t="s">
        <v>47</v>
      </c>
      <c r="BB95" s="15" t="s">
        <v>59</v>
      </c>
      <c r="BC95" s="9" t="s">
        <v>47</v>
      </c>
      <c r="BD95" s="15" t="s">
        <v>59</v>
      </c>
      <c r="BE95" s="9" t="s">
        <v>47</v>
      </c>
      <c r="BF95" s="15" t="s">
        <v>59</v>
      </c>
      <c r="BH95" s="15" t="s">
        <v>59</v>
      </c>
      <c r="BJ95" s="15" t="s">
        <v>59</v>
      </c>
      <c r="BL95" s="15" t="s">
        <v>59</v>
      </c>
      <c r="BN95" s="15" t="s">
        <v>59</v>
      </c>
      <c r="BO95" t="s">
        <v>47</v>
      </c>
      <c r="BP95" s="15" t="s">
        <v>59</v>
      </c>
      <c r="BQ95" t="s">
        <v>47</v>
      </c>
      <c r="BR95" s="15" t="s">
        <v>59</v>
      </c>
      <c r="BS95" t="s">
        <v>47</v>
      </c>
      <c r="BT95" s="15" t="s">
        <v>59</v>
      </c>
      <c r="BU95" t="s">
        <v>47</v>
      </c>
      <c r="BV95" s="15" t="s">
        <v>59</v>
      </c>
      <c r="BX95" s="15" t="s">
        <v>59</v>
      </c>
      <c r="BY95" t="s">
        <v>47</v>
      </c>
      <c r="BZ95" s="15" t="s">
        <v>59</v>
      </c>
      <c r="CA95" t="s">
        <v>47</v>
      </c>
      <c r="CB95" s="15" t="s">
        <v>59</v>
      </c>
      <c r="CC95" t="s">
        <v>47</v>
      </c>
      <c r="CD95" s="15" t="s">
        <v>59</v>
      </c>
      <c r="CF95" s="15" t="s">
        <v>59</v>
      </c>
      <c r="CH95" s="15" t="s">
        <v>59</v>
      </c>
      <c r="CJ95" s="15" t="s">
        <v>59</v>
      </c>
      <c r="CL95" s="15" t="s">
        <v>59</v>
      </c>
      <c r="CN95" s="15" t="s">
        <v>59</v>
      </c>
      <c r="CP95" s="15" t="s">
        <v>59</v>
      </c>
      <c r="CR95" s="15" t="s">
        <v>59</v>
      </c>
      <c r="CT95" s="15" t="s">
        <v>59</v>
      </c>
      <c r="CV95" s="15" t="s">
        <v>59</v>
      </c>
      <c r="CX95" s="15" t="s">
        <v>59</v>
      </c>
      <c r="CZ95" s="15" t="s">
        <v>59</v>
      </c>
      <c r="DA95" t="s">
        <v>47</v>
      </c>
      <c r="DB95" s="15" t="s">
        <v>59</v>
      </c>
      <c r="DD95" s="15" t="s">
        <v>59</v>
      </c>
      <c r="DF95" s="15" t="s">
        <v>59</v>
      </c>
      <c r="DH95" s="15" t="s">
        <v>59</v>
      </c>
      <c r="DI95" t="s">
        <v>47</v>
      </c>
      <c r="DJ95" s="15" t="s">
        <v>59</v>
      </c>
      <c r="DK95" t="s">
        <v>47</v>
      </c>
      <c r="DL95" s="15" t="s">
        <v>59</v>
      </c>
      <c r="DM95" t="s">
        <v>47</v>
      </c>
      <c r="DN95" s="15" t="s">
        <v>59</v>
      </c>
      <c r="DP95" s="15" t="s">
        <v>59</v>
      </c>
      <c r="DQ95" t="s">
        <v>47</v>
      </c>
      <c r="DR95" s="15" t="s">
        <v>59</v>
      </c>
      <c r="DT95" s="15" t="s">
        <v>59</v>
      </c>
      <c r="DV95" s="15" t="s">
        <v>59</v>
      </c>
      <c r="DW95" t="s">
        <v>47</v>
      </c>
      <c r="DX95" s="15" t="s">
        <v>59</v>
      </c>
      <c r="DY95" t="s">
        <v>47</v>
      </c>
      <c r="DZ95" s="15" t="s">
        <v>59</v>
      </c>
      <c r="EB95" s="15" t="s">
        <v>59</v>
      </c>
      <c r="ED95" s="15" t="s">
        <v>59</v>
      </c>
      <c r="EF95" s="15" t="s">
        <v>59</v>
      </c>
      <c r="EH95" s="15" t="s">
        <v>59</v>
      </c>
      <c r="EJ95" s="15" t="s">
        <v>59</v>
      </c>
      <c r="EL95" s="15" t="s">
        <v>59</v>
      </c>
      <c r="EN95" s="15" t="s">
        <v>59</v>
      </c>
      <c r="EP95" s="15" t="s">
        <v>59</v>
      </c>
      <c r="ER95" s="15" t="s">
        <v>59</v>
      </c>
      <c r="ET95" s="15" t="s">
        <v>59</v>
      </c>
      <c r="EV95" s="15" t="s">
        <v>59</v>
      </c>
      <c r="EX95" s="15" t="s">
        <v>59</v>
      </c>
      <c r="EY95" t="s">
        <v>47</v>
      </c>
      <c r="EZ95" s="15" t="s">
        <v>59</v>
      </c>
      <c r="FB95" s="15" t="s">
        <v>59</v>
      </c>
      <c r="FC95" t="s">
        <v>47</v>
      </c>
      <c r="FD95" s="15" t="s">
        <v>59</v>
      </c>
      <c r="FF95" s="15" t="s">
        <v>59</v>
      </c>
      <c r="FG95" t="s">
        <v>47</v>
      </c>
      <c r="FH95" s="15" t="s">
        <v>59</v>
      </c>
      <c r="FJ95" s="15" t="s">
        <v>59</v>
      </c>
      <c r="FL95" s="15" t="s">
        <v>59</v>
      </c>
      <c r="FM95" t="s">
        <v>47</v>
      </c>
      <c r="FN95" s="15" t="s">
        <v>59</v>
      </c>
      <c r="FO95" t="s">
        <v>47</v>
      </c>
      <c r="FP95" s="15" t="s">
        <v>59</v>
      </c>
      <c r="FQ95" t="s">
        <v>47</v>
      </c>
      <c r="FR95" s="15" t="s">
        <v>59</v>
      </c>
      <c r="FT95" s="15" t="s">
        <v>59</v>
      </c>
    </row>
    <row r="96" spans="1:176" ht="15.95" customHeight="1">
      <c r="A96" s="39" t="s">
        <v>254</v>
      </c>
      <c r="B96" s="39">
        <v>1</v>
      </c>
      <c r="C96" s="39"/>
      <c r="D96" s="39">
        <v>2004</v>
      </c>
      <c r="E96" t="s">
        <v>249</v>
      </c>
      <c r="G96" s="9">
        <f t="shared" si="4"/>
        <v>7.83</v>
      </c>
      <c r="H96" s="12" t="s">
        <v>59</v>
      </c>
      <c r="I96" s="3" t="s">
        <v>47</v>
      </c>
      <c r="J96" s="12" t="s">
        <v>59</v>
      </c>
      <c r="K96" s="3" t="s">
        <v>47</v>
      </c>
      <c r="L96" s="12" t="s">
        <v>59</v>
      </c>
      <c r="M96" s="3" t="s">
        <v>47</v>
      </c>
      <c r="N96" s="12" t="s">
        <v>59</v>
      </c>
      <c r="O96" s="3" t="s">
        <v>47</v>
      </c>
      <c r="P96" s="12" t="s">
        <v>59</v>
      </c>
      <c r="Q96" s="3">
        <v>2.9</v>
      </c>
      <c r="R96" s="12">
        <v>0.15</v>
      </c>
      <c r="S96" s="3" t="s">
        <v>47</v>
      </c>
      <c r="T96" s="12" t="s">
        <v>59</v>
      </c>
      <c r="U96" s="3">
        <v>1.73</v>
      </c>
      <c r="V96" s="12">
        <v>0.14000000000000001</v>
      </c>
      <c r="W96" s="3">
        <v>3.2</v>
      </c>
      <c r="X96" s="12">
        <v>0.18</v>
      </c>
      <c r="Y96" s="3" t="s">
        <v>47</v>
      </c>
      <c r="Z96" s="12" t="s">
        <v>59</v>
      </c>
      <c r="AA96" s="3" t="s">
        <v>47</v>
      </c>
      <c r="AB96" s="12" t="s">
        <v>59</v>
      </c>
      <c r="AC96" s="9" t="s">
        <v>47</v>
      </c>
      <c r="AD96" s="11" t="s">
        <v>59</v>
      </c>
      <c r="AE96" s="3" t="s">
        <v>47</v>
      </c>
      <c r="AF96" s="12" t="s">
        <v>59</v>
      </c>
      <c r="AG96" s="3" t="s">
        <v>47</v>
      </c>
      <c r="AH96" s="12" t="s">
        <v>59</v>
      </c>
      <c r="AI96" s="3" t="s">
        <v>47</v>
      </c>
      <c r="AJ96" s="12" t="s">
        <v>59</v>
      </c>
      <c r="AK96" s="3" t="s">
        <v>47</v>
      </c>
      <c r="AL96" s="12" t="s">
        <v>59</v>
      </c>
      <c r="AM96" s="3" t="s">
        <v>47</v>
      </c>
      <c r="AN96" s="12" t="s">
        <v>59</v>
      </c>
      <c r="AO96" s="3" t="s">
        <v>47</v>
      </c>
      <c r="AP96" s="12" t="s">
        <v>59</v>
      </c>
      <c r="AQ96" s="9" t="s">
        <v>47</v>
      </c>
      <c r="AR96" s="15" t="s">
        <v>59</v>
      </c>
      <c r="AS96" s="9" t="s">
        <v>47</v>
      </c>
      <c r="AT96" s="15" t="s">
        <v>59</v>
      </c>
      <c r="AU96" s="9" t="s">
        <v>47</v>
      </c>
      <c r="AV96" s="15" t="s">
        <v>59</v>
      </c>
      <c r="AW96" s="9" t="s">
        <v>47</v>
      </c>
      <c r="AX96" s="15" t="s">
        <v>59</v>
      </c>
      <c r="AY96" s="9" t="s">
        <v>47</v>
      </c>
      <c r="AZ96" s="15" t="s">
        <v>59</v>
      </c>
      <c r="BA96" s="9" t="s">
        <v>47</v>
      </c>
      <c r="BB96" s="15" t="s">
        <v>59</v>
      </c>
      <c r="BC96" s="9" t="s">
        <v>47</v>
      </c>
      <c r="BD96" s="15" t="s">
        <v>59</v>
      </c>
      <c r="BE96" s="9" t="s">
        <v>47</v>
      </c>
      <c r="BF96" s="15" t="s">
        <v>59</v>
      </c>
      <c r="BH96" s="15" t="s">
        <v>59</v>
      </c>
      <c r="BJ96" s="15" t="s">
        <v>59</v>
      </c>
      <c r="BL96" s="15" t="s">
        <v>59</v>
      </c>
      <c r="BN96" s="15" t="s">
        <v>59</v>
      </c>
      <c r="BO96" t="s">
        <v>47</v>
      </c>
      <c r="BP96" s="15" t="s">
        <v>59</v>
      </c>
      <c r="BQ96" t="s">
        <v>47</v>
      </c>
      <c r="BR96" s="15" t="s">
        <v>59</v>
      </c>
      <c r="BS96" t="s">
        <v>47</v>
      </c>
      <c r="BT96" s="15" t="s">
        <v>59</v>
      </c>
      <c r="BU96" t="s">
        <v>47</v>
      </c>
      <c r="BV96" s="15" t="s">
        <v>59</v>
      </c>
      <c r="BX96" s="15" t="s">
        <v>59</v>
      </c>
      <c r="BY96" t="s">
        <v>47</v>
      </c>
      <c r="BZ96" s="15" t="s">
        <v>59</v>
      </c>
      <c r="CA96" t="s">
        <v>47</v>
      </c>
      <c r="CB96" s="15" t="s">
        <v>59</v>
      </c>
      <c r="CC96" t="s">
        <v>47</v>
      </c>
      <c r="CD96" s="15" t="s">
        <v>59</v>
      </c>
      <c r="CF96" s="15" t="s">
        <v>59</v>
      </c>
      <c r="CH96" s="15" t="s">
        <v>59</v>
      </c>
      <c r="CJ96" s="15" t="s">
        <v>59</v>
      </c>
      <c r="CL96" s="15" t="s">
        <v>59</v>
      </c>
      <c r="CN96" s="15" t="s">
        <v>59</v>
      </c>
      <c r="CP96" s="15" t="s">
        <v>59</v>
      </c>
      <c r="CR96" s="15" t="s">
        <v>59</v>
      </c>
      <c r="CT96" s="15" t="s">
        <v>59</v>
      </c>
      <c r="CV96" s="15" t="s">
        <v>59</v>
      </c>
      <c r="CX96" s="15" t="s">
        <v>59</v>
      </c>
      <c r="CZ96" s="15" t="s">
        <v>59</v>
      </c>
      <c r="DA96" t="s">
        <v>47</v>
      </c>
      <c r="DB96" s="15" t="s">
        <v>59</v>
      </c>
      <c r="DD96" s="15" t="s">
        <v>59</v>
      </c>
      <c r="DF96" s="15" t="s">
        <v>59</v>
      </c>
      <c r="DH96" s="15" t="s">
        <v>59</v>
      </c>
      <c r="DI96" t="s">
        <v>47</v>
      </c>
      <c r="DJ96" s="15" t="s">
        <v>59</v>
      </c>
      <c r="DK96" t="s">
        <v>47</v>
      </c>
      <c r="DL96" s="15" t="s">
        <v>59</v>
      </c>
      <c r="DM96" t="s">
        <v>47</v>
      </c>
      <c r="DN96" s="15" t="s">
        <v>59</v>
      </c>
      <c r="DP96" s="15" t="s">
        <v>59</v>
      </c>
      <c r="DQ96" t="s">
        <v>47</v>
      </c>
      <c r="DR96" s="15" t="s">
        <v>59</v>
      </c>
      <c r="DT96" s="15" t="s">
        <v>59</v>
      </c>
      <c r="DV96" s="15" t="s">
        <v>59</v>
      </c>
      <c r="DW96" t="s">
        <v>47</v>
      </c>
      <c r="DX96" s="15" t="s">
        <v>59</v>
      </c>
      <c r="DY96" t="s">
        <v>47</v>
      </c>
      <c r="DZ96" s="15" t="s">
        <v>59</v>
      </c>
      <c r="EB96" s="15" t="s">
        <v>59</v>
      </c>
      <c r="ED96" s="15" t="s">
        <v>59</v>
      </c>
      <c r="EF96" s="15" t="s">
        <v>59</v>
      </c>
      <c r="EH96" s="15" t="s">
        <v>59</v>
      </c>
      <c r="EJ96" s="15" t="s">
        <v>59</v>
      </c>
      <c r="EL96" s="15" t="s">
        <v>59</v>
      </c>
      <c r="EN96" s="15" t="s">
        <v>59</v>
      </c>
      <c r="EP96" s="15" t="s">
        <v>59</v>
      </c>
      <c r="ER96" s="15" t="s">
        <v>59</v>
      </c>
      <c r="ET96" s="15" t="s">
        <v>59</v>
      </c>
      <c r="EV96" s="15" t="s">
        <v>59</v>
      </c>
      <c r="EX96" s="15" t="s">
        <v>59</v>
      </c>
      <c r="EY96" t="s">
        <v>47</v>
      </c>
      <c r="EZ96" s="15" t="s">
        <v>59</v>
      </c>
      <c r="FB96" s="15" t="s">
        <v>59</v>
      </c>
      <c r="FC96" t="s">
        <v>47</v>
      </c>
      <c r="FD96" s="15" t="s">
        <v>59</v>
      </c>
      <c r="FF96" s="15" t="s">
        <v>59</v>
      </c>
      <c r="FG96" t="s">
        <v>47</v>
      </c>
      <c r="FH96" s="15" t="s">
        <v>59</v>
      </c>
      <c r="FJ96" s="15" t="s">
        <v>59</v>
      </c>
      <c r="FL96" s="15" t="s">
        <v>59</v>
      </c>
      <c r="FM96" t="s">
        <v>47</v>
      </c>
      <c r="FN96" s="15" t="s">
        <v>59</v>
      </c>
      <c r="FO96" t="s">
        <v>47</v>
      </c>
      <c r="FP96" s="15" t="s">
        <v>59</v>
      </c>
      <c r="FQ96" t="s">
        <v>47</v>
      </c>
      <c r="FR96" s="15" t="s">
        <v>59</v>
      </c>
      <c r="FT96" s="15" t="s">
        <v>59</v>
      </c>
    </row>
    <row r="97" spans="1:176" ht="15.95" customHeight="1">
      <c r="A97" s="39" t="s">
        <v>255</v>
      </c>
      <c r="B97" s="39">
        <v>1</v>
      </c>
      <c r="C97" s="39"/>
      <c r="D97" s="39">
        <v>2004</v>
      </c>
      <c r="E97" t="s">
        <v>249</v>
      </c>
      <c r="G97" s="9">
        <f t="shared" si="4"/>
        <v>14.93</v>
      </c>
      <c r="H97" s="12" t="s">
        <v>59</v>
      </c>
      <c r="I97" s="3" t="s">
        <v>47</v>
      </c>
      <c r="J97" s="12" t="s">
        <v>59</v>
      </c>
      <c r="K97" s="3" t="s">
        <v>47</v>
      </c>
      <c r="L97" s="12" t="s">
        <v>59</v>
      </c>
      <c r="M97" s="3" t="s">
        <v>47</v>
      </c>
      <c r="N97" s="12" t="s">
        <v>59</v>
      </c>
      <c r="O97" s="3" t="s">
        <v>47</v>
      </c>
      <c r="P97" s="12" t="s">
        <v>59</v>
      </c>
      <c r="Q97" s="3">
        <v>3.4</v>
      </c>
      <c r="R97" s="12">
        <v>0.3</v>
      </c>
      <c r="S97" s="3" t="s">
        <v>47</v>
      </c>
      <c r="T97" s="12" t="s">
        <v>59</v>
      </c>
      <c r="U97" s="3">
        <v>6.03</v>
      </c>
      <c r="V97" s="12">
        <v>0.9</v>
      </c>
      <c r="W97" s="3">
        <v>5.5</v>
      </c>
      <c r="X97" s="12">
        <v>0.08</v>
      </c>
      <c r="Y97" s="3" t="s">
        <v>47</v>
      </c>
      <c r="Z97" s="12" t="s">
        <v>59</v>
      </c>
      <c r="AA97" s="3" t="s">
        <v>47</v>
      </c>
      <c r="AB97" s="12" t="s">
        <v>59</v>
      </c>
      <c r="AC97" s="9" t="s">
        <v>47</v>
      </c>
      <c r="AD97" s="11" t="s">
        <v>59</v>
      </c>
      <c r="AE97" s="3" t="s">
        <v>47</v>
      </c>
      <c r="AF97" s="12" t="s">
        <v>59</v>
      </c>
      <c r="AG97" s="3" t="s">
        <v>47</v>
      </c>
      <c r="AH97" s="12" t="s">
        <v>59</v>
      </c>
      <c r="AI97" s="3" t="s">
        <v>47</v>
      </c>
      <c r="AJ97" s="12" t="s">
        <v>59</v>
      </c>
      <c r="AK97" s="3" t="s">
        <v>47</v>
      </c>
      <c r="AL97" s="12" t="s">
        <v>59</v>
      </c>
      <c r="AM97" s="3" t="s">
        <v>47</v>
      </c>
      <c r="AN97" s="12" t="s">
        <v>59</v>
      </c>
      <c r="AO97" s="3" t="s">
        <v>47</v>
      </c>
      <c r="AP97" s="12" t="s">
        <v>59</v>
      </c>
      <c r="AQ97" s="9" t="s">
        <v>47</v>
      </c>
      <c r="AR97" s="15" t="s">
        <v>59</v>
      </c>
      <c r="AS97" s="9" t="s">
        <v>47</v>
      </c>
      <c r="AT97" s="15" t="s">
        <v>59</v>
      </c>
      <c r="AU97" s="9" t="s">
        <v>47</v>
      </c>
      <c r="AV97" s="15" t="s">
        <v>59</v>
      </c>
      <c r="AW97" s="9" t="s">
        <v>47</v>
      </c>
      <c r="AX97" s="15" t="s">
        <v>59</v>
      </c>
      <c r="AY97" s="9" t="s">
        <v>47</v>
      </c>
      <c r="AZ97" s="15" t="s">
        <v>59</v>
      </c>
      <c r="BA97" s="9" t="s">
        <v>47</v>
      </c>
      <c r="BB97" s="15" t="s">
        <v>59</v>
      </c>
      <c r="BC97" s="9" t="s">
        <v>47</v>
      </c>
      <c r="BD97" s="15" t="s">
        <v>59</v>
      </c>
      <c r="BE97" s="9" t="s">
        <v>47</v>
      </c>
      <c r="BF97" s="15" t="s">
        <v>59</v>
      </c>
      <c r="BH97" s="15" t="s">
        <v>59</v>
      </c>
      <c r="BJ97" s="15" t="s">
        <v>59</v>
      </c>
      <c r="BL97" s="15" t="s">
        <v>59</v>
      </c>
      <c r="BN97" s="15" t="s">
        <v>59</v>
      </c>
      <c r="BO97" t="s">
        <v>47</v>
      </c>
      <c r="BP97" s="15" t="s">
        <v>59</v>
      </c>
      <c r="BQ97" t="s">
        <v>47</v>
      </c>
      <c r="BR97" s="15" t="s">
        <v>59</v>
      </c>
      <c r="BS97" t="s">
        <v>47</v>
      </c>
      <c r="BT97" s="15" t="s">
        <v>59</v>
      </c>
      <c r="BU97" t="s">
        <v>47</v>
      </c>
      <c r="BV97" s="15" t="s">
        <v>59</v>
      </c>
      <c r="BX97" s="15" t="s">
        <v>59</v>
      </c>
      <c r="BY97" t="s">
        <v>47</v>
      </c>
      <c r="BZ97" s="15" t="s">
        <v>59</v>
      </c>
      <c r="CA97" t="s">
        <v>47</v>
      </c>
      <c r="CB97" s="15" t="s">
        <v>59</v>
      </c>
      <c r="CC97" t="s">
        <v>47</v>
      </c>
      <c r="CD97" s="15" t="s">
        <v>59</v>
      </c>
      <c r="CF97" s="15" t="s">
        <v>59</v>
      </c>
      <c r="CH97" s="15" t="s">
        <v>59</v>
      </c>
      <c r="CJ97" s="15" t="s">
        <v>59</v>
      </c>
      <c r="CL97" s="15" t="s">
        <v>59</v>
      </c>
      <c r="CN97" s="15" t="s">
        <v>59</v>
      </c>
      <c r="CP97" s="15" t="s">
        <v>59</v>
      </c>
      <c r="CR97" s="15" t="s">
        <v>59</v>
      </c>
      <c r="CT97" s="15" t="s">
        <v>59</v>
      </c>
      <c r="CV97" s="15" t="s">
        <v>59</v>
      </c>
      <c r="CX97" s="15" t="s">
        <v>59</v>
      </c>
      <c r="CZ97" s="15" t="s">
        <v>59</v>
      </c>
      <c r="DA97" t="s">
        <v>47</v>
      </c>
      <c r="DB97" s="15" t="s">
        <v>59</v>
      </c>
      <c r="DD97" s="15" t="s">
        <v>59</v>
      </c>
      <c r="DF97" s="15" t="s">
        <v>59</v>
      </c>
      <c r="DH97" s="15" t="s">
        <v>59</v>
      </c>
      <c r="DI97" t="s">
        <v>47</v>
      </c>
      <c r="DJ97" s="15" t="s">
        <v>59</v>
      </c>
      <c r="DK97" t="s">
        <v>47</v>
      </c>
      <c r="DL97" s="15" t="s">
        <v>59</v>
      </c>
      <c r="DM97" t="s">
        <v>47</v>
      </c>
      <c r="DN97" s="15" t="s">
        <v>59</v>
      </c>
      <c r="DP97" s="15" t="s">
        <v>59</v>
      </c>
      <c r="DQ97" t="s">
        <v>47</v>
      </c>
      <c r="DR97" s="15" t="s">
        <v>59</v>
      </c>
      <c r="DT97" s="15" t="s">
        <v>59</v>
      </c>
      <c r="DV97" s="15" t="s">
        <v>59</v>
      </c>
      <c r="DW97" t="s">
        <v>47</v>
      </c>
      <c r="DX97" s="15" t="s">
        <v>59</v>
      </c>
      <c r="DY97" t="s">
        <v>47</v>
      </c>
      <c r="DZ97" s="15" t="s">
        <v>59</v>
      </c>
      <c r="EB97" s="15" t="s">
        <v>59</v>
      </c>
      <c r="ED97" s="15" t="s">
        <v>59</v>
      </c>
      <c r="EF97" s="15" t="s">
        <v>59</v>
      </c>
      <c r="EH97" s="15" t="s">
        <v>59</v>
      </c>
      <c r="EJ97" s="15" t="s">
        <v>59</v>
      </c>
      <c r="EL97" s="15" t="s">
        <v>59</v>
      </c>
      <c r="EN97" s="15" t="s">
        <v>59</v>
      </c>
      <c r="EP97" s="15" t="s">
        <v>59</v>
      </c>
      <c r="ER97" s="15" t="s">
        <v>59</v>
      </c>
      <c r="ET97" s="15" t="s">
        <v>59</v>
      </c>
      <c r="EV97" s="15" t="s">
        <v>59</v>
      </c>
      <c r="EX97" s="15" t="s">
        <v>59</v>
      </c>
      <c r="EY97" t="s">
        <v>47</v>
      </c>
      <c r="EZ97" s="15" t="s">
        <v>59</v>
      </c>
      <c r="FB97" s="15" t="s">
        <v>59</v>
      </c>
      <c r="FC97" t="s">
        <v>47</v>
      </c>
      <c r="FD97" s="15" t="s">
        <v>59</v>
      </c>
      <c r="FF97" s="15" t="s">
        <v>59</v>
      </c>
      <c r="FG97" t="s">
        <v>47</v>
      </c>
      <c r="FH97" s="15" t="s">
        <v>59</v>
      </c>
      <c r="FJ97" s="15" t="s">
        <v>59</v>
      </c>
      <c r="FL97" s="15" t="s">
        <v>59</v>
      </c>
      <c r="FM97" t="s">
        <v>47</v>
      </c>
      <c r="FN97" s="15" t="s">
        <v>59</v>
      </c>
      <c r="FO97" t="s">
        <v>47</v>
      </c>
      <c r="FP97" s="15" t="s">
        <v>59</v>
      </c>
      <c r="FQ97" t="s">
        <v>47</v>
      </c>
      <c r="FR97" s="15" t="s">
        <v>59</v>
      </c>
      <c r="FT97" s="15" t="s">
        <v>59</v>
      </c>
    </row>
    <row r="98" spans="1:176" ht="15.95" customHeight="1">
      <c r="A98" s="39" t="s">
        <v>256</v>
      </c>
      <c r="B98" s="39">
        <v>1</v>
      </c>
      <c r="C98" s="39"/>
      <c r="D98" s="39">
        <v>2004</v>
      </c>
      <c r="E98" t="s">
        <v>249</v>
      </c>
      <c r="G98" s="9">
        <f t="shared" si="4"/>
        <v>4.45</v>
      </c>
      <c r="H98" s="12" t="s">
        <v>59</v>
      </c>
      <c r="I98" s="3" t="s">
        <v>47</v>
      </c>
      <c r="J98" s="12" t="s">
        <v>59</v>
      </c>
      <c r="K98" s="3" t="s">
        <v>47</v>
      </c>
      <c r="L98" s="12" t="s">
        <v>59</v>
      </c>
      <c r="M98" s="3" t="s">
        <v>47</v>
      </c>
      <c r="N98" s="12" t="s">
        <v>59</v>
      </c>
      <c r="O98" s="3" t="s">
        <v>47</v>
      </c>
      <c r="P98" s="12" t="s">
        <v>59</v>
      </c>
      <c r="Q98" s="3">
        <v>2.0699999999999998</v>
      </c>
      <c r="R98" s="12">
        <v>0.12</v>
      </c>
      <c r="S98" s="3" t="s">
        <v>47</v>
      </c>
      <c r="T98" s="12" t="s">
        <v>59</v>
      </c>
      <c r="U98" s="3">
        <v>0.93</v>
      </c>
      <c r="V98" s="12">
        <v>0.05</v>
      </c>
      <c r="W98" s="3">
        <v>1.45</v>
      </c>
      <c r="X98" s="12">
        <v>0.09</v>
      </c>
      <c r="Y98" s="3" t="s">
        <v>47</v>
      </c>
      <c r="Z98" s="12" t="s">
        <v>59</v>
      </c>
      <c r="AA98" s="3" t="s">
        <v>47</v>
      </c>
      <c r="AB98" s="12" t="s">
        <v>59</v>
      </c>
      <c r="AC98" s="9" t="s">
        <v>47</v>
      </c>
      <c r="AD98" s="11" t="s">
        <v>59</v>
      </c>
      <c r="AE98" s="3" t="s">
        <v>47</v>
      </c>
      <c r="AF98" s="12" t="s">
        <v>59</v>
      </c>
      <c r="AG98" s="3" t="s">
        <v>47</v>
      </c>
      <c r="AH98" s="12" t="s">
        <v>59</v>
      </c>
      <c r="AI98" s="3" t="s">
        <v>47</v>
      </c>
      <c r="AJ98" s="12" t="s">
        <v>59</v>
      </c>
      <c r="AK98" s="3" t="s">
        <v>47</v>
      </c>
      <c r="AL98" s="12" t="s">
        <v>59</v>
      </c>
      <c r="AM98" s="3" t="s">
        <v>47</v>
      </c>
      <c r="AN98" s="12" t="s">
        <v>59</v>
      </c>
      <c r="AO98" s="3" t="s">
        <v>47</v>
      </c>
      <c r="AP98" s="12" t="s">
        <v>59</v>
      </c>
      <c r="AQ98" s="9" t="s">
        <v>47</v>
      </c>
      <c r="AR98" s="15" t="s">
        <v>59</v>
      </c>
      <c r="AS98" s="9" t="s">
        <v>47</v>
      </c>
      <c r="AT98" s="15" t="s">
        <v>59</v>
      </c>
      <c r="AU98" s="9" t="s">
        <v>47</v>
      </c>
      <c r="AV98" s="15" t="s">
        <v>59</v>
      </c>
      <c r="AW98" s="9" t="s">
        <v>47</v>
      </c>
      <c r="AX98" s="15" t="s">
        <v>59</v>
      </c>
      <c r="AY98" s="9" t="s">
        <v>47</v>
      </c>
      <c r="AZ98" s="15" t="s">
        <v>59</v>
      </c>
      <c r="BA98" s="9" t="s">
        <v>47</v>
      </c>
      <c r="BB98" s="15" t="s">
        <v>59</v>
      </c>
      <c r="BC98" s="9" t="s">
        <v>47</v>
      </c>
      <c r="BD98" s="15" t="s">
        <v>59</v>
      </c>
      <c r="BE98" s="9" t="s">
        <v>47</v>
      </c>
      <c r="BF98" s="15" t="s">
        <v>59</v>
      </c>
      <c r="BH98" s="15" t="s">
        <v>59</v>
      </c>
      <c r="BJ98" s="15" t="s">
        <v>59</v>
      </c>
      <c r="BL98" s="15" t="s">
        <v>59</v>
      </c>
      <c r="BN98" s="15" t="s">
        <v>59</v>
      </c>
      <c r="BO98" t="s">
        <v>47</v>
      </c>
      <c r="BP98" s="15" t="s">
        <v>59</v>
      </c>
      <c r="BQ98" t="s">
        <v>47</v>
      </c>
      <c r="BR98" s="15" t="s">
        <v>59</v>
      </c>
      <c r="BS98" t="s">
        <v>47</v>
      </c>
      <c r="BT98" s="15" t="s">
        <v>59</v>
      </c>
      <c r="BU98" t="s">
        <v>47</v>
      </c>
      <c r="BV98" s="15" t="s">
        <v>59</v>
      </c>
      <c r="BX98" s="15" t="s">
        <v>59</v>
      </c>
      <c r="BY98" t="s">
        <v>47</v>
      </c>
      <c r="BZ98" s="15" t="s">
        <v>59</v>
      </c>
      <c r="CA98" t="s">
        <v>47</v>
      </c>
      <c r="CB98" s="15" t="s">
        <v>59</v>
      </c>
      <c r="CC98" t="s">
        <v>47</v>
      </c>
      <c r="CD98" s="15" t="s">
        <v>59</v>
      </c>
      <c r="CF98" s="15" t="s">
        <v>59</v>
      </c>
      <c r="CH98" s="15" t="s">
        <v>59</v>
      </c>
      <c r="CJ98" s="15" t="s">
        <v>59</v>
      </c>
      <c r="CL98" s="15" t="s">
        <v>59</v>
      </c>
      <c r="CN98" s="15" t="s">
        <v>59</v>
      </c>
      <c r="CP98" s="15" t="s">
        <v>59</v>
      </c>
      <c r="CR98" s="15" t="s">
        <v>59</v>
      </c>
      <c r="CT98" s="15" t="s">
        <v>59</v>
      </c>
      <c r="CV98" s="15" t="s">
        <v>59</v>
      </c>
      <c r="CX98" s="15" t="s">
        <v>59</v>
      </c>
      <c r="CZ98" s="15" t="s">
        <v>59</v>
      </c>
      <c r="DA98" t="s">
        <v>47</v>
      </c>
      <c r="DB98" s="15" t="s">
        <v>59</v>
      </c>
      <c r="DD98" s="15" t="s">
        <v>59</v>
      </c>
      <c r="DF98" s="15" t="s">
        <v>59</v>
      </c>
      <c r="DH98" s="15" t="s">
        <v>59</v>
      </c>
      <c r="DI98" t="s">
        <v>47</v>
      </c>
      <c r="DJ98" s="15" t="s">
        <v>59</v>
      </c>
      <c r="DK98" t="s">
        <v>47</v>
      </c>
      <c r="DL98" s="15" t="s">
        <v>59</v>
      </c>
      <c r="DM98" t="s">
        <v>47</v>
      </c>
      <c r="DN98" s="15" t="s">
        <v>59</v>
      </c>
      <c r="DP98" s="15" t="s">
        <v>59</v>
      </c>
      <c r="DQ98" t="s">
        <v>47</v>
      </c>
      <c r="DR98" s="15" t="s">
        <v>59</v>
      </c>
      <c r="DT98" s="15" t="s">
        <v>59</v>
      </c>
      <c r="DV98" s="15" t="s">
        <v>59</v>
      </c>
      <c r="DW98" t="s">
        <v>47</v>
      </c>
      <c r="DX98" s="15" t="s">
        <v>59</v>
      </c>
      <c r="DY98" t="s">
        <v>47</v>
      </c>
      <c r="DZ98" s="15" t="s">
        <v>59</v>
      </c>
      <c r="EB98" s="15" t="s">
        <v>59</v>
      </c>
      <c r="ED98" s="15" t="s">
        <v>59</v>
      </c>
      <c r="EF98" s="15" t="s">
        <v>59</v>
      </c>
      <c r="EH98" s="15" t="s">
        <v>59</v>
      </c>
      <c r="EJ98" s="15" t="s">
        <v>59</v>
      </c>
      <c r="EL98" s="15" t="s">
        <v>59</v>
      </c>
      <c r="EN98" s="15" t="s">
        <v>59</v>
      </c>
      <c r="EP98" s="15" t="s">
        <v>59</v>
      </c>
      <c r="ER98" s="15" t="s">
        <v>59</v>
      </c>
      <c r="ET98" s="15" t="s">
        <v>59</v>
      </c>
      <c r="EV98" s="15" t="s">
        <v>59</v>
      </c>
      <c r="EX98" s="15" t="s">
        <v>59</v>
      </c>
      <c r="EY98" t="s">
        <v>47</v>
      </c>
      <c r="EZ98" s="15" t="s">
        <v>59</v>
      </c>
      <c r="FB98" s="15" t="s">
        <v>59</v>
      </c>
      <c r="FC98" t="s">
        <v>47</v>
      </c>
      <c r="FD98" s="15" t="s">
        <v>59</v>
      </c>
      <c r="FF98" s="15" t="s">
        <v>59</v>
      </c>
      <c r="FG98" t="s">
        <v>47</v>
      </c>
      <c r="FH98" s="15" t="s">
        <v>59</v>
      </c>
      <c r="FJ98" s="15" t="s">
        <v>59</v>
      </c>
      <c r="FL98" s="15" t="s">
        <v>59</v>
      </c>
      <c r="FM98" t="s">
        <v>47</v>
      </c>
      <c r="FN98" s="15" t="s">
        <v>59</v>
      </c>
      <c r="FO98" t="s">
        <v>47</v>
      </c>
      <c r="FP98" s="15" t="s">
        <v>59</v>
      </c>
      <c r="FQ98" t="s">
        <v>47</v>
      </c>
      <c r="FR98" s="15" t="s">
        <v>59</v>
      </c>
      <c r="FT98" s="15" t="s">
        <v>59</v>
      </c>
    </row>
    <row r="99" spans="1:176" ht="15.95" customHeight="1">
      <c r="A99" s="39" t="s">
        <v>257</v>
      </c>
      <c r="B99" s="39">
        <v>1</v>
      </c>
      <c r="C99" s="39"/>
      <c r="D99" s="39">
        <v>2004</v>
      </c>
      <c r="E99" t="s">
        <v>249</v>
      </c>
      <c r="G99" s="9">
        <f t="shared" si="4"/>
        <v>7.870000000000001</v>
      </c>
      <c r="H99" s="12" t="s">
        <v>59</v>
      </c>
      <c r="I99" s="3" t="s">
        <v>47</v>
      </c>
      <c r="J99" s="12" t="s">
        <v>59</v>
      </c>
      <c r="K99" s="3" t="s">
        <v>47</v>
      </c>
      <c r="L99" s="12" t="s">
        <v>59</v>
      </c>
      <c r="M99" s="3" t="s">
        <v>47</v>
      </c>
      <c r="N99" s="12" t="s">
        <v>59</v>
      </c>
      <c r="O99" s="3" t="s">
        <v>47</v>
      </c>
      <c r="P99" s="12" t="s">
        <v>59</v>
      </c>
      <c r="Q99" s="3">
        <v>3.7</v>
      </c>
      <c r="R99" s="12">
        <v>0.2</v>
      </c>
      <c r="S99" s="3" t="s">
        <v>47</v>
      </c>
      <c r="T99" s="12" t="s">
        <v>59</v>
      </c>
      <c r="U99" s="3">
        <v>1.07</v>
      </c>
      <c r="V99" s="12">
        <v>0.08</v>
      </c>
      <c r="W99" s="3">
        <v>3.1</v>
      </c>
      <c r="X99" s="12">
        <v>0.15</v>
      </c>
      <c r="Y99" s="3" t="s">
        <v>47</v>
      </c>
      <c r="Z99" s="12" t="s">
        <v>59</v>
      </c>
      <c r="AA99" s="3" t="s">
        <v>47</v>
      </c>
      <c r="AB99" s="12" t="s">
        <v>59</v>
      </c>
      <c r="AC99" s="9" t="s">
        <v>47</v>
      </c>
      <c r="AD99" s="11" t="s">
        <v>59</v>
      </c>
      <c r="AE99" s="3" t="s">
        <v>47</v>
      </c>
      <c r="AF99" s="12" t="s">
        <v>59</v>
      </c>
      <c r="AG99" s="3" t="s">
        <v>47</v>
      </c>
      <c r="AH99" s="12" t="s">
        <v>59</v>
      </c>
      <c r="AI99" s="3" t="s">
        <v>47</v>
      </c>
      <c r="AJ99" s="12" t="s">
        <v>59</v>
      </c>
      <c r="AK99" s="3" t="s">
        <v>47</v>
      </c>
      <c r="AL99" s="12" t="s">
        <v>59</v>
      </c>
      <c r="AM99" s="3" t="s">
        <v>47</v>
      </c>
      <c r="AN99" s="12" t="s">
        <v>59</v>
      </c>
      <c r="AO99" s="3" t="s">
        <v>47</v>
      </c>
      <c r="AP99" s="12" t="s">
        <v>59</v>
      </c>
      <c r="AQ99" s="9" t="s">
        <v>47</v>
      </c>
      <c r="AR99" s="15" t="s">
        <v>59</v>
      </c>
      <c r="AS99" s="9" t="s">
        <v>47</v>
      </c>
      <c r="AT99" s="15" t="s">
        <v>59</v>
      </c>
      <c r="AU99" s="9" t="s">
        <v>47</v>
      </c>
      <c r="AV99" s="15" t="s">
        <v>59</v>
      </c>
      <c r="AW99" s="9" t="s">
        <v>47</v>
      </c>
      <c r="AX99" s="15" t="s">
        <v>59</v>
      </c>
      <c r="AY99" s="9" t="s">
        <v>47</v>
      </c>
      <c r="AZ99" s="15" t="s">
        <v>59</v>
      </c>
      <c r="BA99" s="9" t="s">
        <v>47</v>
      </c>
      <c r="BB99" s="15" t="s">
        <v>59</v>
      </c>
      <c r="BC99" s="9" t="s">
        <v>47</v>
      </c>
      <c r="BD99" s="15" t="s">
        <v>59</v>
      </c>
      <c r="BE99" s="9" t="s">
        <v>47</v>
      </c>
      <c r="BF99" s="15" t="s">
        <v>59</v>
      </c>
      <c r="BH99" s="15" t="s">
        <v>59</v>
      </c>
      <c r="BJ99" s="15" t="s">
        <v>59</v>
      </c>
      <c r="BL99" s="15" t="s">
        <v>59</v>
      </c>
      <c r="BN99" s="15" t="s">
        <v>59</v>
      </c>
      <c r="BO99" t="s">
        <v>47</v>
      </c>
      <c r="BP99" s="15" t="s">
        <v>59</v>
      </c>
      <c r="BQ99" t="s">
        <v>47</v>
      </c>
      <c r="BR99" s="15" t="s">
        <v>59</v>
      </c>
      <c r="BS99" t="s">
        <v>47</v>
      </c>
      <c r="BT99" s="15" t="s">
        <v>59</v>
      </c>
      <c r="BU99" t="s">
        <v>47</v>
      </c>
      <c r="BV99" s="15" t="s">
        <v>59</v>
      </c>
      <c r="BX99" s="15" t="s">
        <v>59</v>
      </c>
      <c r="BY99" t="s">
        <v>47</v>
      </c>
      <c r="BZ99" s="15" t="s">
        <v>59</v>
      </c>
      <c r="CA99" t="s">
        <v>47</v>
      </c>
      <c r="CB99" s="15" t="s">
        <v>59</v>
      </c>
      <c r="CC99" t="s">
        <v>47</v>
      </c>
      <c r="CD99" s="15" t="s">
        <v>59</v>
      </c>
      <c r="CF99" s="15" t="s">
        <v>59</v>
      </c>
      <c r="CH99" s="15" t="s">
        <v>59</v>
      </c>
      <c r="CJ99" s="15" t="s">
        <v>59</v>
      </c>
      <c r="CL99" s="15" t="s">
        <v>59</v>
      </c>
      <c r="CN99" s="15" t="s">
        <v>59</v>
      </c>
      <c r="CP99" s="15" t="s">
        <v>59</v>
      </c>
      <c r="CR99" s="15" t="s">
        <v>59</v>
      </c>
      <c r="CT99" s="15" t="s">
        <v>59</v>
      </c>
      <c r="CV99" s="15" t="s">
        <v>59</v>
      </c>
      <c r="CX99" s="15" t="s">
        <v>59</v>
      </c>
      <c r="CZ99" s="15" t="s">
        <v>59</v>
      </c>
      <c r="DA99" t="s">
        <v>47</v>
      </c>
      <c r="DB99" s="15" t="s">
        <v>59</v>
      </c>
      <c r="DD99" s="15" t="s">
        <v>59</v>
      </c>
      <c r="DF99" s="15" t="s">
        <v>59</v>
      </c>
      <c r="DH99" s="15" t="s">
        <v>59</v>
      </c>
      <c r="DI99" t="s">
        <v>47</v>
      </c>
      <c r="DJ99" s="15" t="s">
        <v>59</v>
      </c>
      <c r="DK99" t="s">
        <v>47</v>
      </c>
      <c r="DL99" s="15" t="s">
        <v>59</v>
      </c>
      <c r="DM99" t="s">
        <v>47</v>
      </c>
      <c r="DN99" s="15" t="s">
        <v>59</v>
      </c>
      <c r="DP99" s="15" t="s">
        <v>59</v>
      </c>
      <c r="DQ99" t="s">
        <v>47</v>
      </c>
      <c r="DR99" s="15" t="s">
        <v>59</v>
      </c>
      <c r="DT99" s="15" t="s">
        <v>59</v>
      </c>
      <c r="DV99" s="15" t="s">
        <v>59</v>
      </c>
      <c r="DW99" t="s">
        <v>47</v>
      </c>
      <c r="DX99" s="15" t="s">
        <v>59</v>
      </c>
      <c r="DY99" t="s">
        <v>47</v>
      </c>
      <c r="DZ99" s="15" t="s">
        <v>59</v>
      </c>
      <c r="EB99" s="15" t="s">
        <v>59</v>
      </c>
      <c r="ED99" s="15" t="s">
        <v>59</v>
      </c>
      <c r="EF99" s="15" t="s">
        <v>59</v>
      </c>
      <c r="EH99" s="15" t="s">
        <v>59</v>
      </c>
      <c r="EJ99" s="15" t="s">
        <v>59</v>
      </c>
      <c r="EL99" s="15" t="s">
        <v>59</v>
      </c>
      <c r="EN99" s="15" t="s">
        <v>59</v>
      </c>
      <c r="EP99" s="15" t="s">
        <v>59</v>
      </c>
      <c r="ER99" s="15" t="s">
        <v>59</v>
      </c>
      <c r="ET99" s="15" t="s">
        <v>59</v>
      </c>
      <c r="EV99" s="15" t="s">
        <v>59</v>
      </c>
      <c r="EX99" s="15" t="s">
        <v>59</v>
      </c>
      <c r="EY99" t="s">
        <v>47</v>
      </c>
      <c r="EZ99" s="15" t="s">
        <v>59</v>
      </c>
      <c r="FB99" s="15" t="s">
        <v>59</v>
      </c>
      <c r="FC99" t="s">
        <v>47</v>
      </c>
      <c r="FD99" s="15" t="s">
        <v>59</v>
      </c>
      <c r="FF99" s="15" t="s">
        <v>59</v>
      </c>
      <c r="FG99" t="s">
        <v>47</v>
      </c>
      <c r="FH99" s="15" t="s">
        <v>59</v>
      </c>
      <c r="FJ99" s="15" t="s">
        <v>59</v>
      </c>
      <c r="FL99" s="15" t="s">
        <v>59</v>
      </c>
      <c r="FM99" t="s">
        <v>47</v>
      </c>
      <c r="FN99" s="15" t="s">
        <v>59</v>
      </c>
      <c r="FO99" t="s">
        <v>47</v>
      </c>
      <c r="FP99" s="15" t="s">
        <v>59</v>
      </c>
      <c r="FQ99" t="s">
        <v>47</v>
      </c>
      <c r="FR99" s="15" t="s">
        <v>59</v>
      </c>
      <c r="FT99" s="15" t="s">
        <v>59</v>
      </c>
    </row>
    <row r="100" spans="1:176" ht="15.95" customHeight="1">
      <c r="A100" s="39" t="s">
        <v>258</v>
      </c>
      <c r="B100" s="39">
        <v>1</v>
      </c>
      <c r="C100" s="39"/>
      <c r="D100" s="39">
        <v>2004</v>
      </c>
      <c r="E100" t="s">
        <v>249</v>
      </c>
      <c r="G100" s="9">
        <f t="shared" si="4"/>
        <v>12.4</v>
      </c>
      <c r="H100" s="12" t="s">
        <v>59</v>
      </c>
      <c r="I100" s="3" t="s">
        <v>47</v>
      </c>
      <c r="J100" s="12" t="s">
        <v>59</v>
      </c>
      <c r="K100" s="3" t="s">
        <v>47</v>
      </c>
      <c r="L100" s="12" t="s">
        <v>59</v>
      </c>
      <c r="M100" s="3" t="s">
        <v>47</v>
      </c>
      <c r="N100" s="12" t="s">
        <v>59</v>
      </c>
      <c r="O100" s="3" t="s">
        <v>47</v>
      </c>
      <c r="P100" s="12" t="s">
        <v>59</v>
      </c>
      <c r="Q100" s="3">
        <v>4.5</v>
      </c>
      <c r="R100" s="12">
        <v>0.35</v>
      </c>
      <c r="S100" s="3" t="s">
        <v>47</v>
      </c>
      <c r="T100" s="12" t="s">
        <v>59</v>
      </c>
      <c r="U100" s="3">
        <v>1.4</v>
      </c>
      <c r="V100" s="12">
        <v>0.13</v>
      </c>
      <c r="W100" s="3">
        <v>6.5</v>
      </c>
      <c r="X100" s="12">
        <v>0.3</v>
      </c>
      <c r="Y100" s="3" t="s">
        <v>47</v>
      </c>
      <c r="Z100" s="12" t="s">
        <v>59</v>
      </c>
      <c r="AA100" s="3" t="s">
        <v>47</v>
      </c>
      <c r="AB100" s="12" t="s">
        <v>59</v>
      </c>
      <c r="AC100" s="9" t="s">
        <v>47</v>
      </c>
      <c r="AD100" s="11" t="s">
        <v>59</v>
      </c>
      <c r="AE100" s="3" t="s">
        <v>47</v>
      </c>
      <c r="AF100" s="12" t="s">
        <v>59</v>
      </c>
      <c r="AG100" s="3" t="s">
        <v>47</v>
      </c>
      <c r="AH100" s="12" t="s">
        <v>59</v>
      </c>
      <c r="AI100" s="3" t="s">
        <v>47</v>
      </c>
      <c r="AJ100" s="12" t="s">
        <v>59</v>
      </c>
      <c r="AK100" s="3" t="s">
        <v>47</v>
      </c>
      <c r="AL100" s="12" t="s">
        <v>59</v>
      </c>
      <c r="AM100" s="3" t="s">
        <v>47</v>
      </c>
      <c r="AN100" s="12" t="s">
        <v>59</v>
      </c>
      <c r="AO100" s="3" t="s">
        <v>47</v>
      </c>
      <c r="AP100" s="12" t="s">
        <v>59</v>
      </c>
      <c r="AQ100" s="9" t="s">
        <v>47</v>
      </c>
      <c r="AR100" s="15" t="s">
        <v>59</v>
      </c>
      <c r="AS100" s="9" t="s">
        <v>47</v>
      </c>
      <c r="AT100" s="15" t="s">
        <v>59</v>
      </c>
      <c r="AU100" s="9" t="s">
        <v>47</v>
      </c>
      <c r="AV100" s="15" t="s">
        <v>59</v>
      </c>
      <c r="AW100" s="9" t="s">
        <v>47</v>
      </c>
      <c r="AX100" s="15" t="s">
        <v>59</v>
      </c>
      <c r="AY100" s="9" t="s">
        <v>47</v>
      </c>
      <c r="AZ100" s="15" t="s">
        <v>59</v>
      </c>
      <c r="BA100" s="9" t="s">
        <v>47</v>
      </c>
      <c r="BB100" s="15" t="s">
        <v>59</v>
      </c>
      <c r="BC100" s="9" t="s">
        <v>47</v>
      </c>
      <c r="BD100" s="15" t="s">
        <v>59</v>
      </c>
      <c r="BE100" s="9" t="s">
        <v>47</v>
      </c>
      <c r="BF100" s="15" t="s">
        <v>59</v>
      </c>
      <c r="BH100" s="15" t="s">
        <v>59</v>
      </c>
      <c r="BJ100" s="15" t="s">
        <v>59</v>
      </c>
      <c r="BL100" s="15" t="s">
        <v>59</v>
      </c>
      <c r="BN100" s="15" t="s">
        <v>59</v>
      </c>
      <c r="BO100" t="s">
        <v>47</v>
      </c>
      <c r="BP100" s="15" t="s">
        <v>59</v>
      </c>
      <c r="BQ100" t="s">
        <v>47</v>
      </c>
      <c r="BR100" s="15" t="s">
        <v>59</v>
      </c>
      <c r="BS100" t="s">
        <v>47</v>
      </c>
      <c r="BT100" s="15" t="s">
        <v>59</v>
      </c>
      <c r="BU100" t="s">
        <v>47</v>
      </c>
      <c r="BV100" s="15" t="s">
        <v>59</v>
      </c>
      <c r="BX100" s="15" t="s">
        <v>59</v>
      </c>
      <c r="BY100" t="s">
        <v>47</v>
      </c>
      <c r="BZ100" s="15" t="s">
        <v>59</v>
      </c>
      <c r="CA100" t="s">
        <v>47</v>
      </c>
      <c r="CB100" s="15" t="s">
        <v>59</v>
      </c>
      <c r="CC100" t="s">
        <v>47</v>
      </c>
      <c r="CD100" s="15" t="s">
        <v>59</v>
      </c>
      <c r="CF100" s="15" t="s">
        <v>59</v>
      </c>
      <c r="CH100" s="15" t="s">
        <v>59</v>
      </c>
      <c r="CJ100" s="15" t="s">
        <v>59</v>
      </c>
      <c r="CL100" s="15" t="s">
        <v>59</v>
      </c>
      <c r="CN100" s="15" t="s">
        <v>59</v>
      </c>
      <c r="CP100" s="15" t="s">
        <v>59</v>
      </c>
      <c r="CR100" s="15" t="s">
        <v>59</v>
      </c>
      <c r="CT100" s="15" t="s">
        <v>59</v>
      </c>
      <c r="CV100" s="15" t="s">
        <v>59</v>
      </c>
      <c r="CX100" s="15" t="s">
        <v>59</v>
      </c>
      <c r="CZ100" s="15" t="s">
        <v>59</v>
      </c>
      <c r="DA100" t="s">
        <v>47</v>
      </c>
      <c r="DB100" s="15" t="s">
        <v>59</v>
      </c>
      <c r="DD100" s="15" t="s">
        <v>59</v>
      </c>
      <c r="DF100" s="15" t="s">
        <v>59</v>
      </c>
      <c r="DH100" s="15" t="s">
        <v>59</v>
      </c>
      <c r="DI100" t="s">
        <v>47</v>
      </c>
      <c r="DJ100" s="15" t="s">
        <v>59</v>
      </c>
      <c r="DK100" t="s">
        <v>47</v>
      </c>
      <c r="DL100" s="15" t="s">
        <v>59</v>
      </c>
      <c r="DM100" t="s">
        <v>47</v>
      </c>
      <c r="DN100" s="15" t="s">
        <v>59</v>
      </c>
      <c r="DP100" s="15" t="s">
        <v>59</v>
      </c>
      <c r="DQ100" t="s">
        <v>47</v>
      </c>
      <c r="DR100" s="15" t="s">
        <v>59</v>
      </c>
      <c r="DT100" s="15" t="s">
        <v>59</v>
      </c>
      <c r="DV100" s="15" t="s">
        <v>59</v>
      </c>
      <c r="DW100" t="s">
        <v>47</v>
      </c>
      <c r="DX100" s="15" t="s">
        <v>59</v>
      </c>
      <c r="DY100" t="s">
        <v>47</v>
      </c>
      <c r="DZ100" s="15" t="s">
        <v>59</v>
      </c>
      <c r="EB100" s="15" t="s">
        <v>59</v>
      </c>
      <c r="ED100" s="15" t="s">
        <v>59</v>
      </c>
      <c r="EF100" s="15" t="s">
        <v>59</v>
      </c>
      <c r="EH100" s="15" t="s">
        <v>59</v>
      </c>
      <c r="EJ100" s="15" t="s">
        <v>59</v>
      </c>
      <c r="EL100" s="15" t="s">
        <v>59</v>
      </c>
      <c r="EN100" s="15" t="s">
        <v>59</v>
      </c>
      <c r="EP100" s="15" t="s">
        <v>59</v>
      </c>
      <c r="ER100" s="15" t="s">
        <v>59</v>
      </c>
      <c r="ET100" s="15" t="s">
        <v>59</v>
      </c>
      <c r="EV100" s="15" t="s">
        <v>59</v>
      </c>
      <c r="EX100" s="15" t="s">
        <v>59</v>
      </c>
      <c r="EY100" t="s">
        <v>47</v>
      </c>
      <c r="EZ100" s="15" t="s">
        <v>59</v>
      </c>
      <c r="FB100" s="15" t="s">
        <v>59</v>
      </c>
      <c r="FC100" t="s">
        <v>47</v>
      </c>
      <c r="FD100" s="15" t="s">
        <v>59</v>
      </c>
      <c r="FF100" s="15" t="s">
        <v>59</v>
      </c>
      <c r="FG100" t="s">
        <v>47</v>
      </c>
      <c r="FH100" s="15" t="s">
        <v>59</v>
      </c>
      <c r="FJ100" s="15" t="s">
        <v>59</v>
      </c>
      <c r="FL100" s="15" t="s">
        <v>59</v>
      </c>
      <c r="FM100" t="s">
        <v>47</v>
      </c>
      <c r="FN100" s="15" t="s">
        <v>59</v>
      </c>
      <c r="FO100" t="s">
        <v>47</v>
      </c>
      <c r="FP100" s="15" t="s">
        <v>59</v>
      </c>
      <c r="FQ100" t="s">
        <v>47</v>
      </c>
      <c r="FR100" s="15" t="s">
        <v>59</v>
      </c>
      <c r="FT100" s="15" t="s">
        <v>59</v>
      </c>
    </row>
    <row r="101" spans="1:176" ht="15.95" customHeight="1">
      <c r="A101" s="39" t="s">
        <v>9</v>
      </c>
      <c r="B101" s="39">
        <v>3</v>
      </c>
      <c r="C101" s="39"/>
      <c r="D101" s="39">
        <v>2202</v>
      </c>
      <c r="E101" t="s">
        <v>27</v>
      </c>
      <c r="G101">
        <v>14.93</v>
      </c>
      <c r="H101" s="15">
        <v>4.62</v>
      </c>
      <c r="I101">
        <v>14.93</v>
      </c>
      <c r="J101" s="15">
        <v>4.62</v>
      </c>
      <c r="K101" s="3" t="s">
        <v>47</v>
      </c>
      <c r="L101" s="12" t="s">
        <v>59</v>
      </c>
      <c r="M101" s="3" t="s">
        <v>47</v>
      </c>
      <c r="N101" s="12" t="s">
        <v>59</v>
      </c>
      <c r="O101" s="3" t="s">
        <v>47</v>
      </c>
      <c r="P101" s="12" t="s">
        <v>59</v>
      </c>
      <c r="Q101" s="3">
        <v>2</v>
      </c>
      <c r="R101" s="12">
        <v>0.65</v>
      </c>
      <c r="S101" s="3">
        <v>1.75</v>
      </c>
      <c r="T101" s="12">
        <v>0.87</v>
      </c>
      <c r="U101">
        <v>2.04</v>
      </c>
      <c r="V101" s="15">
        <v>0.09</v>
      </c>
      <c r="W101">
        <v>1.99</v>
      </c>
      <c r="X101" s="15">
        <v>0.06</v>
      </c>
      <c r="Y101">
        <v>1.08</v>
      </c>
      <c r="Z101" s="15">
        <v>0.99</v>
      </c>
      <c r="AA101">
        <v>1.78</v>
      </c>
      <c r="AB101" s="15">
        <v>1.63</v>
      </c>
      <c r="AC101" s="9" t="s">
        <v>47</v>
      </c>
      <c r="AD101" s="11" t="s">
        <v>59</v>
      </c>
      <c r="AE101" s="3" t="s">
        <v>47</v>
      </c>
      <c r="AF101" s="12" t="s">
        <v>59</v>
      </c>
      <c r="AG101">
        <v>4.29</v>
      </c>
      <c r="AH101" s="15">
        <v>0.33</v>
      </c>
      <c r="AI101" s="3" t="s">
        <v>47</v>
      </c>
      <c r="AJ101" s="15" t="s">
        <v>59</v>
      </c>
      <c r="AK101" s="3" t="s">
        <v>47</v>
      </c>
      <c r="AL101" s="12" t="s">
        <v>59</v>
      </c>
      <c r="AM101" s="3" t="s">
        <v>47</v>
      </c>
      <c r="AN101" s="12" t="s">
        <v>59</v>
      </c>
      <c r="AO101" s="3" t="s">
        <v>47</v>
      </c>
      <c r="AP101" s="12" t="s">
        <v>59</v>
      </c>
      <c r="AQ101" s="9" t="s">
        <v>47</v>
      </c>
      <c r="AR101" s="15" t="s">
        <v>59</v>
      </c>
      <c r="AS101" s="9" t="s">
        <v>47</v>
      </c>
      <c r="AT101" s="15" t="s">
        <v>59</v>
      </c>
      <c r="AU101" s="9" t="s">
        <v>47</v>
      </c>
      <c r="AV101" s="15" t="s">
        <v>59</v>
      </c>
      <c r="AW101" s="9" t="s">
        <v>47</v>
      </c>
      <c r="AX101" s="15" t="s">
        <v>59</v>
      </c>
      <c r="AY101" s="9" t="s">
        <v>47</v>
      </c>
      <c r="AZ101" s="15" t="s">
        <v>59</v>
      </c>
      <c r="BA101" s="9" t="s">
        <v>47</v>
      </c>
      <c r="BB101" s="15" t="s">
        <v>59</v>
      </c>
      <c r="BC101" s="9" t="s">
        <v>47</v>
      </c>
      <c r="BD101" s="15" t="s">
        <v>59</v>
      </c>
      <c r="BE101" s="9" t="s">
        <v>47</v>
      </c>
      <c r="BF101" s="15" t="s">
        <v>59</v>
      </c>
      <c r="BH101" s="15" t="s">
        <v>59</v>
      </c>
      <c r="BJ101" s="15" t="s">
        <v>59</v>
      </c>
      <c r="BL101" s="15" t="s">
        <v>59</v>
      </c>
      <c r="BN101" s="15" t="s">
        <v>59</v>
      </c>
      <c r="BO101" t="s">
        <v>47</v>
      </c>
      <c r="BP101" s="15" t="s">
        <v>59</v>
      </c>
      <c r="BQ101" t="s">
        <v>47</v>
      </c>
      <c r="BR101" s="15" t="s">
        <v>59</v>
      </c>
      <c r="BS101" t="s">
        <v>47</v>
      </c>
      <c r="BT101" s="15" t="s">
        <v>59</v>
      </c>
      <c r="BU101" t="s">
        <v>47</v>
      </c>
      <c r="BV101" s="15" t="s">
        <v>59</v>
      </c>
      <c r="BX101" s="15" t="s">
        <v>59</v>
      </c>
      <c r="BY101" t="s">
        <v>47</v>
      </c>
      <c r="BZ101" s="15" t="s">
        <v>59</v>
      </c>
      <c r="CA101" t="s">
        <v>47</v>
      </c>
      <c r="CB101" s="15" t="s">
        <v>59</v>
      </c>
      <c r="CC101" t="s">
        <v>47</v>
      </c>
      <c r="CD101" s="15" t="s">
        <v>59</v>
      </c>
      <c r="CF101" s="15" t="s">
        <v>59</v>
      </c>
      <c r="CH101" s="15" t="s">
        <v>59</v>
      </c>
      <c r="CJ101" s="15" t="s">
        <v>59</v>
      </c>
      <c r="CL101" s="15" t="s">
        <v>59</v>
      </c>
      <c r="CN101" s="15" t="s">
        <v>59</v>
      </c>
      <c r="CP101" s="15" t="s">
        <v>59</v>
      </c>
      <c r="CR101" s="15" t="s">
        <v>59</v>
      </c>
      <c r="CT101" s="15" t="s">
        <v>59</v>
      </c>
      <c r="CV101" s="15" t="s">
        <v>59</v>
      </c>
      <c r="CX101" s="15" t="s">
        <v>59</v>
      </c>
      <c r="CZ101" s="15" t="s">
        <v>59</v>
      </c>
      <c r="DA101" t="s">
        <v>47</v>
      </c>
      <c r="DB101" s="15" t="s">
        <v>59</v>
      </c>
      <c r="DD101" s="15" t="s">
        <v>59</v>
      </c>
      <c r="DF101" s="15" t="s">
        <v>59</v>
      </c>
      <c r="DH101" s="15" t="s">
        <v>59</v>
      </c>
      <c r="DI101" t="s">
        <v>47</v>
      </c>
      <c r="DJ101" s="15" t="s">
        <v>59</v>
      </c>
      <c r="DK101" t="s">
        <v>47</v>
      </c>
      <c r="DL101" s="15" t="s">
        <v>59</v>
      </c>
      <c r="DM101" t="s">
        <v>47</v>
      </c>
      <c r="DN101" s="15" t="s">
        <v>59</v>
      </c>
      <c r="DP101" s="15" t="s">
        <v>59</v>
      </c>
      <c r="DQ101" t="s">
        <v>47</v>
      </c>
      <c r="DR101" s="15" t="s">
        <v>59</v>
      </c>
      <c r="DT101" s="15" t="s">
        <v>59</v>
      </c>
      <c r="DV101" s="15" t="s">
        <v>59</v>
      </c>
      <c r="DW101" t="s">
        <v>47</v>
      </c>
      <c r="DX101" s="15" t="s">
        <v>59</v>
      </c>
      <c r="DY101" t="s">
        <v>47</v>
      </c>
      <c r="DZ101" s="15" t="s">
        <v>59</v>
      </c>
      <c r="EB101" s="15" t="s">
        <v>59</v>
      </c>
      <c r="ED101" s="15" t="s">
        <v>59</v>
      </c>
      <c r="EF101" s="15" t="s">
        <v>59</v>
      </c>
      <c r="EH101" s="15" t="s">
        <v>59</v>
      </c>
      <c r="EJ101" s="15" t="s">
        <v>59</v>
      </c>
      <c r="EL101" s="15" t="s">
        <v>59</v>
      </c>
      <c r="EN101" s="15" t="s">
        <v>59</v>
      </c>
      <c r="EP101" s="15" t="s">
        <v>59</v>
      </c>
      <c r="ER101" s="15" t="s">
        <v>59</v>
      </c>
      <c r="ET101" s="15" t="s">
        <v>59</v>
      </c>
      <c r="EV101" s="15" t="s">
        <v>59</v>
      </c>
      <c r="EX101" s="15" t="s">
        <v>59</v>
      </c>
      <c r="EY101" t="s">
        <v>47</v>
      </c>
      <c r="EZ101" s="15" t="s">
        <v>59</v>
      </c>
      <c r="FB101" s="15" t="s">
        <v>59</v>
      </c>
      <c r="FC101" t="s">
        <v>47</v>
      </c>
      <c r="FD101" s="15" t="s">
        <v>59</v>
      </c>
      <c r="FF101" s="15" t="s">
        <v>59</v>
      </c>
      <c r="FG101" t="s">
        <v>47</v>
      </c>
      <c r="FH101" s="15" t="s">
        <v>59</v>
      </c>
      <c r="FJ101" s="15" t="s">
        <v>59</v>
      </c>
      <c r="FL101" s="15" t="s">
        <v>59</v>
      </c>
      <c r="FM101" t="s">
        <v>47</v>
      </c>
      <c r="FN101" s="15" t="s">
        <v>59</v>
      </c>
      <c r="FO101" t="s">
        <v>47</v>
      </c>
      <c r="FP101" s="15" t="s">
        <v>59</v>
      </c>
      <c r="FQ101" t="s">
        <v>47</v>
      </c>
      <c r="FR101" s="15" t="s">
        <v>59</v>
      </c>
      <c r="FT101" s="15" t="s">
        <v>59</v>
      </c>
    </row>
    <row r="102" spans="1:176" ht="15.95" customHeight="1">
      <c r="A102" s="39" t="s">
        <v>10</v>
      </c>
      <c r="B102" s="39">
        <v>3</v>
      </c>
      <c r="C102" s="39"/>
      <c r="D102" s="39">
        <v>2202</v>
      </c>
      <c r="E102" t="s">
        <v>27</v>
      </c>
      <c r="G102">
        <v>17.21</v>
      </c>
      <c r="H102" s="15">
        <v>4.32</v>
      </c>
      <c r="I102">
        <v>17.21</v>
      </c>
      <c r="J102" s="15">
        <v>4.32</v>
      </c>
      <c r="K102" s="3" t="s">
        <v>47</v>
      </c>
      <c r="L102" s="12" t="s">
        <v>59</v>
      </c>
      <c r="M102" s="3" t="s">
        <v>47</v>
      </c>
      <c r="N102" s="12" t="s">
        <v>59</v>
      </c>
      <c r="O102" s="3" t="s">
        <v>47</v>
      </c>
      <c r="P102" s="12" t="s">
        <v>59</v>
      </c>
      <c r="Q102" s="3">
        <v>2.25</v>
      </c>
      <c r="R102" s="12">
        <v>0.66</v>
      </c>
      <c r="S102" s="3">
        <v>2.19</v>
      </c>
      <c r="T102" s="12">
        <v>0.09</v>
      </c>
      <c r="U102">
        <v>2.4300000000000002</v>
      </c>
      <c r="V102" s="15">
        <v>0.55000000000000004</v>
      </c>
      <c r="W102">
        <v>2.57</v>
      </c>
      <c r="X102" s="15">
        <v>0.66</v>
      </c>
      <c r="Y102">
        <v>1.24</v>
      </c>
      <c r="Z102" s="15">
        <v>1.1399999999999999</v>
      </c>
      <c r="AA102">
        <v>2.31</v>
      </c>
      <c r="AB102" s="15">
        <v>0.83</v>
      </c>
      <c r="AC102" s="9" t="s">
        <v>47</v>
      </c>
      <c r="AD102" s="11" t="s">
        <v>59</v>
      </c>
      <c r="AE102" s="3" t="s">
        <v>47</v>
      </c>
      <c r="AF102" s="12" t="s">
        <v>59</v>
      </c>
      <c r="AG102">
        <v>4.22</v>
      </c>
      <c r="AH102" s="15">
        <v>0.39</v>
      </c>
      <c r="AI102" s="3" t="s">
        <v>47</v>
      </c>
      <c r="AJ102" s="15" t="s">
        <v>59</v>
      </c>
      <c r="AK102" s="3" t="s">
        <v>47</v>
      </c>
      <c r="AL102" s="12" t="s">
        <v>59</v>
      </c>
      <c r="AM102" s="3" t="s">
        <v>47</v>
      </c>
      <c r="AN102" s="12" t="s">
        <v>59</v>
      </c>
      <c r="AO102" s="3" t="s">
        <v>47</v>
      </c>
      <c r="AP102" s="12" t="s">
        <v>59</v>
      </c>
      <c r="AQ102" s="9" t="s">
        <v>47</v>
      </c>
      <c r="AR102" s="15" t="s">
        <v>59</v>
      </c>
      <c r="AS102" s="9" t="s">
        <v>47</v>
      </c>
      <c r="AT102" s="15" t="s">
        <v>59</v>
      </c>
      <c r="AU102" s="9" t="s">
        <v>47</v>
      </c>
      <c r="AV102" s="15" t="s">
        <v>59</v>
      </c>
      <c r="AW102" s="9" t="s">
        <v>47</v>
      </c>
      <c r="AX102" s="15" t="s">
        <v>59</v>
      </c>
      <c r="AY102" s="9" t="s">
        <v>47</v>
      </c>
      <c r="AZ102" s="15" t="s">
        <v>59</v>
      </c>
      <c r="BA102" s="9" t="s">
        <v>47</v>
      </c>
      <c r="BB102" s="15" t="s">
        <v>59</v>
      </c>
      <c r="BC102" s="9" t="s">
        <v>47</v>
      </c>
      <c r="BD102" s="15" t="s">
        <v>59</v>
      </c>
      <c r="BE102" s="9" t="s">
        <v>47</v>
      </c>
      <c r="BF102" s="15" t="s">
        <v>59</v>
      </c>
      <c r="BH102" s="15" t="s">
        <v>59</v>
      </c>
      <c r="BJ102" s="15" t="s">
        <v>59</v>
      </c>
      <c r="BL102" s="15" t="s">
        <v>59</v>
      </c>
      <c r="BN102" s="15" t="s">
        <v>59</v>
      </c>
      <c r="BO102" t="s">
        <v>47</v>
      </c>
      <c r="BP102" s="15" t="s">
        <v>59</v>
      </c>
      <c r="BQ102" t="s">
        <v>47</v>
      </c>
      <c r="BR102" s="15" t="s">
        <v>59</v>
      </c>
      <c r="BS102" t="s">
        <v>47</v>
      </c>
      <c r="BT102" s="15" t="s">
        <v>59</v>
      </c>
      <c r="BU102" t="s">
        <v>47</v>
      </c>
      <c r="BV102" s="15" t="s">
        <v>59</v>
      </c>
      <c r="BX102" s="15" t="s">
        <v>59</v>
      </c>
      <c r="BY102" t="s">
        <v>47</v>
      </c>
      <c r="BZ102" s="15" t="s">
        <v>59</v>
      </c>
      <c r="CA102" t="s">
        <v>47</v>
      </c>
      <c r="CB102" s="15" t="s">
        <v>59</v>
      </c>
      <c r="CC102" t="s">
        <v>47</v>
      </c>
      <c r="CD102" s="15" t="s">
        <v>59</v>
      </c>
      <c r="CF102" s="15" t="s">
        <v>59</v>
      </c>
      <c r="CH102" s="15" t="s">
        <v>59</v>
      </c>
      <c r="CJ102" s="15" t="s">
        <v>59</v>
      </c>
      <c r="CL102" s="15" t="s">
        <v>59</v>
      </c>
      <c r="CN102" s="15" t="s">
        <v>59</v>
      </c>
      <c r="CP102" s="15" t="s">
        <v>59</v>
      </c>
      <c r="CR102" s="15" t="s">
        <v>59</v>
      </c>
      <c r="CT102" s="15" t="s">
        <v>59</v>
      </c>
      <c r="CV102" s="15" t="s">
        <v>59</v>
      </c>
      <c r="CX102" s="15" t="s">
        <v>59</v>
      </c>
      <c r="CZ102" s="15" t="s">
        <v>59</v>
      </c>
      <c r="DA102" t="s">
        <v>47</v>
      </c>
      <c r="DB102" s="15" t="s">
        <v>59</v>
      </c>
      <c r="DD102" s="15" t="s">
        <v>59</v>
      </c>
      <c r="DF102" s="15" t="s">
        <v>59</v>
      </c>
      <c r="DH102" s="15" t="s">
        <v>59</v>
      </c>
      <c r="DI102" t="s">
        <v>47</v>
      </c>
      <c r="DJ102" s="15" t="s">
        <v>59</v>
      </c>
      <c r="DK102" t="s">
        <v>47</v>
      </c>
      <c r="DL102" s="15" t="s">
        <v>59</v>
      </c>
      <c r="DM102" t="s">
        <v>47</v>
      </c>
      <c r="DN102" s="15" t="s">
        <v>59</v>
      </c>
      <c r="DP102" s="15" t="s">
        <v>59</v>
      </c>
      <c r="DQ102" t="s">
        <v>47</v>
      </c>
      <c r="DR102" s="15" t="s">
        <v>59</v>
      </c>
      <c r="DT102" s="15" t="s">
        <v>59</v>
      </c>
      <c r="DV102" s="15" t="s">
        <v>59</v>
      </c>
      <c r="DW102" t="s">
        <v>47</v>
      </c>
      <c r="DX102" s="15" t="s">
        <v>59</v>
      </c>
      <c r="DY102" t="s">
        <v>47</v>
      </c>
      <c r="DZ102" s="15" t="s">
        <v>59</v>
      </c>
      <c r="EB102" s="15" t="s">
        <v>59</v>
      </c>
      <c r="ED102" s="15" t="s">
        <v>59</v>
      </c>
      <c r="EF102" s="15" t="s">
        <v>59</v>
      </c>
      <c r="EH102" s="15" t="s">
        <v>59</v>
      </c>
      <c r="EJ102" s="15" t="s">
        <v>59</v>
      </c>
      <c r="EL102" s="15" t="s">
        <v>59</v>
      </c>
      <c r="EN102" s="15" t="s">
        <v>59</v>
      </c>
      <c r="EP102" s="15" t="s">
        <v>59</v>
      </c>
      <c r="ER102" s="15" t="s">
        <v>59</v>
      </c>
      <c r="ET102" s="15" t="s">
        <v>59</v>
      </c>
      <c r="EV102" s="15" t="s">
        <v>59</v>
      </c>
      <c r="EX102" s="15" t="s">
        <v>59</v>
      </c>
      <c r="EY102" t="s">
        <v>47</v>
      </c>
      <c r="EZ102" s="15" t="s">
        <v>59</v>
      </c>
      <c r="FB102" s="15" t="s">
        <v>59</v>
      </c>
      <c r="FC102" t="s">
        <v>47</v>
      </c>
      <c r="FD102" s="15" t="s">
        <v>59</v>
      </c>
      <c r="FF102" s="15" t="s">
        <v>59</v>
      </c>
      <c r="FG102" t="s">
        <v>47</v>
      </c>
      <c r="FH102" s="15" t="s">
        <v>59</v>
      </c>
      <c r="FJ102" s="15" t="s">
        <v>59</v>
      </c>
      <c r="FL102" s="15" t="s">
        <v>59</v>
      </c>
      <c r="FM102" t="s">
        <v>47</v>
      </c>
      <c r="FN102" s="15" t="s">
        <v>59</v>
      </c>
      <c r="FO102" t="s">
        <v>47</v>
      </c>
      <c r="FP102" s="15" t="s">
        <v>59</v>
      </c>
      <c r="FQ102" t="s">
        <v>47</v>
      </c>
      <c r="FR102" s="15" t="s">
        <v>59</v>
      </c>
      <c r="FT102" s="15" t="s">
        <v>59</v>
      </c>
    </row>
    <row r="103" spans="1:176" ht="15.95" customHeight="1">
      <c r="A103" s="39" t="s">
        <v>11</v>
      </c>
      <c r="B103" s="39">
        <v>3</v>
      </c>
      <c r="C103" s="39"/>
      <c r="D103" s="39">
        <v>1802</v>
      </c>
      <c r="E103" t="s">
        <v>28</v>
      </c>
      <c r="F103" t="s">
        <v>1590</v>
      </c>
      <c r="G103" s="9">
        <f t="shared" ref="G103:G111" si="5">SUM(O103,Q103,S103,U103,W103,Y103,AA103,AE103,AG103,AI103,AM103,AO103,AQ103,AS103,AU103,AW103,AY103,BA103,BC103,BE103,BG103)</f>
        <v>0.29199999999999998</v>
      </c>
      <c r="H103" s="15" t="s">
        <v>59</v>
      </c>
      <c r="I103" s="3" t="s">
        <v>47</v>
      </c>
      <c r="J103" s="15" t="s">
        <v>59</v>
      </c>
      <c r="K103" s="3" t="s">
        <v>47</v>
      </c>
      <c r="L103" s="12" t="s">
        <v>59</v>
      </c>
      <c r="M103" s="3" t="s">
        <v>47</v>
      </c>
      <c r="N103" s="12" t="s">
        <v>59</v>
      </c>
      <c r="O103" s="3" t="s">
        <v>47</v>
      </c>
      <c r="P103" s="12" t="s">
        <v>59</v>
      </c>
      <c r="Q103" s="3">
        <v>0.29199999999999998</v>
      </c>
      <c r="R103" s="12">
        <v>2.3333333333333334E-2</v>
      </c>
      <c r="S103" s="3" t="s">
        <v>47</v>
      </c>
      <c r="T103" s="12" t="s">
        <v>59</v>
      </c>
      <c r="U103" t="s">
        <v>47</v>
      </c>
      <c r="V103" s="15" t="s">
        <v>59</v>
      </c>
      <c r="W103" t="s">
        <v>47</v>
      </c>
      <c r="X103" s="15" t="s">
        <v>59</v>
      </c>
      <c r="Y103" s="3" t="s">
        <v>47</v>
      </c>
      <c r="Z103" s="15" t="s">
        <v>59</v>
      </c>
      <c r="AA103" s="3" t="s">
        <v>47</v>
      </c>
      <c r="AB103" s="15" t="s">
        <v>59</v>
      </c>
      <c r="AC103" s="9" t="s">
        <v>47</v>
      </c>
      <c r="AD103" s="11" t="s">
        <v>59</v>
      </c>
      <c r="AE103" s="3" t="s">
        <v>47</v>
      </c>
      <c r="AF103" s="15" t="s">
        <v>59</v>
      </c>
      <c r="AG103" s="3" t="s">
        <v>47</v>
      </c>
      <c r="AH103" s="15" t="s">
        <v>59</v>
      </c>
      <c r="AI103" s="3" t="s">
        <v>47</v>
      </c>
      <c r="AJ103" s="15" t="s">
        <v>59</v>
      </c>
      <c r="AK103" s="3" t="s">
        <v>47</v>
      </c>
      <c r="AL103" s="15" t="s">
        <v>59</v>
      </c>
      <c r="AM103" s="3" t="s">
        <v>47</v>
      </c>
      <c r="AN103" s="12" t="s">
        <v>59</v>
      </c>
      <c r="AO103" s="3" t="s">
        <v>47</v>
      </c>
      <c r="AP103" s="15" t="s">
        <v>59</v>
      </c>
      <c r="AQ103" s="9" t="s">
        <v>47</v>
      </c>
      <c r="AR103" s="15" t="s">
        <v>59</v>
      </c>
      <c r="AS103" s="9" t="s">
        <v>47</v>
      </c>
      <c r="AT103" s="15" t="s">
        <v>59</v>
      </c>
      <c r="AU103" s="9" t="s">
        <v>47</v>
      </c>
      <c r="AV103" s="15" t="s">
        <v>59</v>
      </c>
      <c r="AW103" s="9" t="s">
        <v>47</v>
      </c>
      <c r="AX103" s="15" t="s">
        <v>59</v>
      </c>
      <c r="AY103" s="9" t="s">
        <v>47</v>
      </c>
      <c r="AZ103" s="15" t="s">
        <v>59</v>
      </c>
      <c r="BA103" s="9" t="s">
        <v>47</v>
      </c>
      <c r="BB103" s="15" t="s">
        <v>59</v>
      </c>
      <c r="BC103" s="9" t="s">
        <v>47</v>
      </c>
      <c r="BD103" s="15" t="s">
        <v>59</v>
      </c>
      <c r="BE103" s="9" t="s">
        <v>47</v>
      </c>
      <c r="BF103" s="15" t="s">
        <v>59</v>
      </c>
      <c r="BH103" s="15" t="s">
        <v>59</v>
      </c>
      <c r="BJ103" s="15" t="s">
        <v>59</v>
      </c>
      <c r="BL103" s="15" t="s">
        <v>59</v>
      </c>
      <c r="BN103" s="15" t="s">
        <v>59</v>
      </c>
      <c r="BO103" t="s">
        <v>47</v>
      </c>
      <c r="BP103" s="15" t="s">
        <v>59</v>
      </c>
      <c r="BQ103" t="s">
        <v>47</v>
      </c>
      <c r="BR103" s="15" t="s">
        <v>59</v>
      </c>
      <c r="BS103" t="s">
        <v>47</v>
      </c>
      <c r="BT103" s="15" t="s">
        <v>59</v>
      </c>
      <c r="BU103" t="s">
        <v>47</v>
      </c>
      <c r="BV103" s="15" t="s">
        <v>59</v>
      </c>
      <c r="BX103" s="15" t="s">
        <v>59</v>
      </c>
      <c r="BY103" t="s">
        <v>47</v>
      </c>
      <c r="BZ103" s="15" t="s">
        <v>59</v>
      </c>
      <c r="CA103" t="s">
        <v>47</v>
      </c>
      <c r="CB103" s="15" t="s">
        <v>59</v>
      </c>
      <c r="CC103" t="s">
        <v>47</v>
      </c>
      <c r="CD103" s="15" t="s">
        <v>59</v>
      </c>
      <c r="CF103" s="15" t="s">
        <v>59</v>
      </c>
      <c r="CH103" s="15" t="s">
        <v>59</v>
      </c>
      <c r="CJ103" s="15" t="s">
        <v>59</v>
      </c>
      <c r="CL103" s="15" t="s">
        <v>59</v>
      </c>
      <c r="CN103" s="15" t="s">
        <v>59</v>
      </c>
      <c r="CP103" s="15" t="s">
        <v>59</v>
      </c>
      <c r="CR103" s="15" t="s">
        <v>59</v>
      </c>
      <c r="CT103" s="15" t="s">
        <v>59</v>
      </c>
      <c r="CV103" s="15" t="s">
        <v>59</v>
      </c>
      <c r="CX103" s="15" t="s">
        <v>59</v>
      </c>
      <c r="CZ103" s="15" t="s">
        <v>59</v>
      </c>
      <c r="DA103" t="s">
        <v>47</v>
      </c>
      <c r="DB103" s="15" t="s">
        <v>59</v>
      </c>
      <c r="DD103" s="15" t="s">
        <v>59</v>
      </c>
      <c r="DF103" s="15" t="s">
        <v>59</v>
      </c>
      <c r="DH103" s="15" t="s">
        <v>59</v>
      </c>
      <c r="DI103" t="s">
        <v>47</v>
      </c>
      <c r="DJ103" s="15" t="s">
        <v>59</v>
      </c>
      <c r="DK103" t="s">
        <v>47</v>
      </c>
      <c r="DL103" s="15" t="s">
        <v>59</v>
      </c>
      <c r="DM103" t="s">
        <v>47</v>
      </c>
      <c r="DN103" s="15" t="s">
        <v>59</v>
      </c>
      <c r="DP103" s="15" t="s">
        <v>59</v>
      </c>
      <c r="DQ103" t="s">
        <v>47</v>
      </c>
      <c r="DR103" s="15" t="s">
        <v>59</v>
      </c>
      <c r="DT103" s="15" t="s">
        <v>59</v>
      </c>
      <c r="DV103" s="15" t="s">
        <v>59</v>
      </c>
      <c r="DW103" t="s">
        <v>47</v>
      </c>
      <c r="DX103" s="15" t="s">
        <v>59</v>
      </c>
      <c r="DY103" t="s">
        <v>47</v>
      </c>
      <c r="DZ103" s="15" t="s">
        <v>59</v>
      </c>
      <c r="EB103" s="15" t="s">
        <v>59</v>
      </c>
      <c r="ED103" s="15" t="s">
        <v>59</v>
      </c>
      <c r="EF103" s="15" t="s">
        <v>59</v>
      </c>
      <c r="EH103" s="15" t="s">
        <v>59</v>
      </c>
      <c r="EJ103" s="15" t="s">
        <v>59</v>
      </c>
      <c r="EL103" s="15" t="s">
        <v>59</v>
      </c>
      <c r="EN103" s="15" t="s">
        <v>59</v>
      </c>
      <c r="EP103" s="15" t="s">
        <v>59</v>
      </c>
      <c r="ER103" s="15" t="s">
        <v>59</v>
      </c>
      <c r="ET103" s="15" t="s">
        <v>59</v>
      </c>
      <c r="EV103" s="15" t="s">
        <v>59</v>
      </c>
      <c r="EX103" s="15" t="s">
        <v>59</v>
      </c>
      <c r="EY103" t="s">
        <v>47</v>
      </c>
      <c r="EZ103" s="15" t="s">
        <v>59</v>
      </c>
      <c r="FB103" s="15" t="s">
        <v>59</v>
      </c>
      <c r="FC103" t="s">
        <v>47</v>
      </c>
      <c r="FD103" s="15" t="s">
        <v>59</v>
      </c>
      <c r="FF103" s="15" t="s">
        <v>59</v>
      </c>
      <c r="FG103" t="s">
        <v>47</v>
      </c>
      <c r="FH103" s="15" t="s">
        <v>59</v>
      </c>
      <c r="FJ103" s="15" t="s">
        <v>59</v>
      </c>
      <c r="FL103" s="15" t="s">
        <v>59</v>
      </c>
      <c r="FM103" t="s">
        <v>47</v>
      </c>
      <c r="FN103" s="15" t="s">
        <v>59</v>
      </c>
      <c r="FO103" t="s">
        <v>47</v>
      </c>
      <c r="FP103" s="15" t="s">
        <v>59</v>
      </c>
      <c r="FQ103" t="s">
        <v>47</v>
      </c>
      <c r="FR103" s="15" t="s">
        <v>59</v>
      </c>
      <c r="FT103" s="15" t="s">
        <v>59</v>
      </c>
    </row>
    <row r="104" spans="1:176" ht="15.95" customHeight="1">
      <c r="A104" s="39" t="s">
        <v>12</v>
      </c>
      <c r="B104" s="39">
        <v>3</v>
      </c>
      <c r="C104" s="39"/>
      <c r="D104" s="39">
        <v>2602</v>
      </c>
      <c r="E104" t="s">
        <v>29</v>
      </c>
      <c r="G104" s="9">
        <f t="shared" si="5"/>
        <v>13.371700000000001</v>
      </c>
      <c r="H104" s="15" t="s">
        <v>59</v>
      </c>
      <c r="I104" t="s">
        <v>47</v>
      </c>
      <c r="J104" s="15" t="s">
        <v>59</v>
      </c>
      <c r="K104" s="3" t="s">
        <v>47</v>
      </c>
      <c r="L104" s="12" t="s">
        <v>59</v>
      </c>
      <c r="M104" s="3" t="s">
        <v>47</v>
      </c>
      <c r="N104" s="12" t="s">
        <v>59</v>
      </c>
      <c r="O104" s="3" t="s">
        <v>47</v>
      </c>
      <c r="P104" s="12" t="s">
        <v>59</v>
      </c>
      <c r="Q104" s="3">
        <v>10.49</v>
      </c>
      <c r="R104" s="15">
        <v>3.9</v>
      </c>
      <c r="S104" t="s">
        <v>47</v>
      </c>
      <c r="T104" s="15" t="s">
        <v>59</v>
      </c>
      <c r="U104" t="s">
        <v>47</v>
      </c>
      <c r="V104" s="15" t="s">
        <v>59</v>
      </c>
      <c r="W104" t="s">
        <v>47</v>
      </c>
      <c r="X104" s="15" t="s">
        <v>59</v>
      </c>
      <c r="Y104">
        <v>0.8085</v>
      </c>
      <c r="Z104" s="15">
        <v>0.26340000000000002</v>
      </c>
      <c r="AA104" s="3" t="s">
        <v>47</v>
      </c>
      <c r="AB104" s="15" t="s">
        <v>59</v>
      </c>
      <c r="AC104" s="9" t="s">
        <v>47</v>
      </c>
      <c r="AD104" s="11" t="s">
        <v>59</v>
      </c>
      <c r="AE104" t="s">
        <v>47</v>
      </c>
      <c r="AF104" s="15" t="s">
        <v>59</v>
      </c>
      <c r="AG104">
        <v>0.51219999999999999</v>
      </c>
      <c r="AH104" s="15">
        <v>0.4894</v>
      </c>
      <c r="AI104" s="3" t="s">
        <v>47</v>
      </c>
      <c r="AJ104" s="15" t="s">
        <v>59</v>
      </c>
      <c r="AK104" t="s">
        <v>47</v>
      </c>
      <c r="AL104" s="15" t="s">
        <v>59</v>
      </c>
      <c r="AM104" s="3" t="s">
        <v>47</v>
      </c>
      <c r="AN104" s="15" t="s">
        <v>59</v>
      </c>
      <c r="AO104" s="3" t="s">
        <v>47</v>
      </c>
      <c r="AP104" s="15" t="s">
        <v>59</v>
      </c>
      <c r="AQ104" s="9" t="s">
        <v>47</v>
      </c>
      <c r="AR104" s="15" t="s">
        <v>59</v>
      </c>
      <c r="AS104" s="9" t="s">
        <v>47</v>
      </c>
      <c r="AT104" s="15" t="s">
        <v>59</v>
      </c>
      <c r="AU104">
        <f>156.1/100</f>
        <v>1.5609999999999999</v>
      </c>
      <c r="AV104" s="15">
        <v>0.68300000000000005</v>
      </c>
      <c r="AW104" s="9" t="s">
        <v>47</v>
      </c>
      <c r="AX104" s="15" t="s">
        <v>59</v>
      </c>
      <c r="AY104" s="9" t="s">
        <v>47</v>
      </c>
      <c r="AZ104" s="15" t="s">
        <v>59</v>
      </c>
      <c r="BA104" s="9" t="s">
        <v>47</v>
      </c>
      <c r="BB104" s="15" t="s">
        <v>59</v>
      </c>
      <c r="BC104" s="9" t="s">
        <v>47</v>
      </c>
      <c r="BD104" s="15" t="s">
        <v>59</v>
      </c>
      <c r="BE104" s="9" t="s">
        <v>47</v>
      </c>
      <c r="BF104" s="15" t="s">
        <v>59</v>
      </c>
      <c r="BH104" s="15" t="s">
        <v>59</v>
      </c>
      <c r="BJ104" s="15" t="s">
        <v>59</v>
      </c>
      <c r="BL104" s="15" t="s">
        <v>59</v>
      </c>
      <c r="BN104" s="15" t="s">
        <v>59</v>
      </c>
      <c r="BO104" t="s">
        <v>47</v>
      </c>
      <c r="BP104" s="15" t="s">
        <v>59</v>
      </c>
      <c r="BQ104" t="s">
        <v>47</v>
      </c>
      <c r="BR104" s="15" t="s">
        <v>59</v>
      </c>
      <c r="BS104" t="s">
        <v>47</v>
      </c>
      <c r="BT104" s="15" t="s">
        <v>59</v>
      </c>
      <c r="BU104" t="s">
        <v>47</v>
      </c>
      <c r="BV104" s="15" t="s">
        <v>59</v>
      </c>
      <c r="BX104" s="15" t="s">
        <v>59</v>
      </c>
      <c r="BY104" t="s">
        <v>47</v>
      </c>
      <c r="BZ104" s="15" t="s">
        <v>59</v>
      </c>
      <c r="CA104" t="s">
        <v>47</v>
      </c>
      <c r="CB104" s="15" t="s">
        <v>59</v>
      </c>
      <c r="CC104" t="s">
        <v>47</v>
      </c>
      <c r="CD104" s="15" t="s">
        <v>59</v>
      </c>
      <c r="CF104" s="15" t="s">
        <v>59</v>
      </c>
      <c r="CH104" s="15" t="s">
        <v>59</v>
      </c>
      <c r="CJ104" s="15" t="s">
        <v>59</v>
      </c>
      <c r="CL104" s="15" t="s">
        <v>59</v>
      </c>
      <c r="CN104" s="15" t="s">
        <v>59</v>
      </c>
      <c r="CP104" s="15" t="s">
        <v>59</v>
      </c>
      <c r="CR104" s="15" t="s">
        <v>59</v>
      </c>
      <c r="CT104" s="15" t="s">
        <v>59</v>
      </c>
      <c r="CV104" s="15" t="s">
        <v>59</v>
      </c>
      <c r="CX104" s="15" t="s">
        <v>59</v>
      </c>
      <c r="CZ104" s="15" t="s">
        <v>59</v>
      </c>
      <c r="DA104" t="s">
        <v>47</v>
      </c>
      <c r="DB104" s="15" t="s">
        <v>59</v>
      </c>
      <c r="DD104" s="15" t="s">
        <v>59</v>
      </c>
      <c r="DF104" s="15" t="s">
        <v>59</v>
      </c>
      <c r="DH104" s="15" t="s">
        <v>59</v>
      </c>
      <c r="DI104" t="s">
        <v>47</v>
      </c>
      <c r="DJ104" s="15" t="s">
        <v>59</v>
      </c>
      <c r="DK104" t="s">
        <v>47</v>
      </c>
      <c r="DL104" s="15" t="s">
        <v>59</v>
      </c>
      <c r="DM104" t="s">
        <v>47</v>
      </c>
      <c r="DN104" s="15" t="s">
        <v>59</v>
      </c>
      <c r="DP104" s="15" t="s">
        <v>59</v>
      </c>
      <c r="DQ104" t="s">
        <v>47</v>
      </c>
      <c r="DR104" s="15" t="s">
        <v>59</v>
      </c>
      <c r="DT104" s="15" t="s">
        <v>59</v>
      </c>
      <c r="DV104" s="15" t="s">
        <v>59</v>
      </c>
      <c r="DW104" t="s">
        <v>47</v>
      </c>
      <c r="DX104" s="15" t="s">
        <v>59</v>
      </c>
      <c r="DY104" t="s">
        <v>47</v>
      </c>
      <c r="DZ104" s="15" t="s">
        <v>59</v>
      </c>
      <c r="EB104" s="15" t="s">
        <v>59</v>
      </c>
      <c r="ED104" s="15" t="s">
        <v>59</v>
      </c>
      <c r="EF104" s="15" t="s">
        <v>59</v>
      </c>
      <c r="EH104" s="15" t="s">
        <v>59</v>
      </c>
      <c r="EJ104" s="15" t="s">
        <v>59</v>
      </c>
      <c r="EL104" s="15" t="s">
        <v>59</v>
      </c>
      <c r="EN104" s="15" t="s">
        <v>59</v>
      </c>
      <c r="EP104" s="15" t="s">
        <v>59</v>
      </c>
      <c r="ER104" s="15" t="s">
        <v>59</v>
      </c>
      <c r="ET104" s="15" t="s">
        <v>59</v>
      </c>
      <c r="EV104" s="15" t="s">
        <v>59</v>
      </c>
      <c r="EX104" s="15" t="s">
        <v>59</v>
      </c>
      <c r="EY104" t="s">
        <v>47</v>
      </c>
      <c r="EZ104" s="15" t="s">
        <v>59</v>
      </c>
      <c r="FB104" s="15" t="s">
        <v>59</v>
      </c>
      <c r="FC104" t="s">
        <v>47</v>
      </c>
      <c r="FD104" s="15" t="s">
        <v>59</v>
      </c>
      <c r="FF104" s="15" t="s">
        <v>59</v>
      </c>
      <c r="FG104" t="s">
        <v>47</v>
      </c>
      <c r="FH104" s="15" t="s">
        <v>59</v>
      </c>
      <c r="FJ104" s="15" t="s">
        <v>59</v>
      </c>
      <c r="FL104" s="15" t="s">
        <v>59</v>
      </c>
      <c r="FM104" t="s">
        <v>47</v>
      </c>
      <c r="FN104" s="15" t="s">
        <v>59</v>
      </c>
      <c r="FO104" t="s">
        <v>47</v>
      </c>
      <c r="FP104" s="15" t="s">
        <v>59</v>
      </c>
      <c r="FQ104" t="s">
        <v>47</v>
      </c>
      <c r="FR104" s="15" t="s">
        <v>59</v>
      </c>
      <c r="FT104" s="15" t="s">
        <v>59</v>
      </c>
    </row>
    <row r="105" spans="1:176" ht="15.95" customHeight="1">
      <c r="A105" s="39" t="s">
        <v>13</v>
      </c>
      <c r="B105" s="39">
        <v>3</v>
      </c>
      <c r="C105" s="39"/>
      <c r="D105" s="39">
        <v>2602</v>
      </c>
      <c r="E105" t="s">
        <v>29</v>
      </c>
      <c r="G105" s="9">
        <f t="shared" si="5"/>
        <v>17.939699999999998</v>
      </c>
      <c r="H105" s="15" t="s">
        <v>59</v>
      </c>
      <c r="I105" t="s">
        <v>47</v>
      </c>
      <c r="J105" s="15" t="s">
        <v>59</v>
      </c>
      <c r="K105" s="3" t="s">
        <v>47</v>
      </c>
      <c r="L105" s="12" t="s">
        <v>59</v>
      </c>
      <c r="M105" s="3" t="s">
        <v>47</v>
      </c>
      <c r="N105" s="12" t="s">
        <v>59</v>
      </c>
      <c r="O105" s="3" t="s">
        <v>47</v>
      </c>
      <c r="P105" s="12" t="s">
        <v>59</v>
      </c>
      <c r="Q105" s="3">
        <v>12.04</v>
      </c>
      <c r="R105" s="15">
        <v>0.61</v>
      </c>
      <c r="S105" t="s">
        <v>47</v>
      </c>
      <c r="T105" s="15" t="s">
        <v>59</v>
      </c>
      <c r="U105" t="s">
        <v>47</v>
      </c>
      <c r="V105" s="15" t="s">
        <v>59</v>
      </c>
      <c r="W105" t="s">
        <v>47</v>
      </c>
      <c r="X105" s="15" t="s">
        <v>59</v>
      </c>
      <c r="Y105">
        <v>0.83169999999999999</v>
      </c>
      <c r="Z105" s="15">
        <v>0.29270000000000002</v>
      </c>
      <c r="AA105" s="3" t="s">
        <v>47</v>
      </c>
      <c r="AB105" s="15" t="s">
        <v>59</v>
      </c>
      <c r="AC105" s="9" t="s">
        <v>47</v>
      </c>
      <c r="AD105" s="11" t="s">
        <v>59</v>
      </c>
      <c r="AE105" t="s">
        <v>47</v>
      </c>
      <c r="AF105" s="15" t="s">
        <v>59</v>
      </c>
      <c r="AG105">
        <v>2.629</v>
      </c>
      <c r="AH105" s="15">
        <v>0.91100000000000003</v>
      </c>
      <c r="AI105" s="3" t="s">
        <v>47</v>
      </c>
      <c r="AJ105" s="15" t="s">
        <v>59</v>
      </c>
      <c r="AK105" t="s">
        <v>47</v>
      </c>
      <c r="AL105" s="15" t="s">
        <v>59</v>
      </c>
      <c r="AM105" s="3" t="s">
        <v>47</v>
      </c>
      <c r="AN105" s="15" t="s">
        <v>59</v>
      </c>
      <c r="AO105" s="3" t="s">
        <v>47</v>
      </c>
      <c r="AP105" s="15" t="s">
        <v>59</v>
      </c>
      <c r="AQ105" s="9" t="s">
        <v>47</v>
      </c>
      <c r="AR105" s="15" t="s">
        <v>59</v>
      </c>
      <c r="AS105" s="9" t="s">
        <v>47</v>
      </c>
      <c r="AT105" s="15" t="s">
        <v>59</v>
      </c>
      <c r="AU105">
        <v>2.4390000000000001</v>
      </c>
      <c r="AV105" s="15">
        <v>0.60499999999999998</v>
      </c>
      <c r="AW105" s="9" t="s">
        <v>47</v>
      </c>
      <c r="AX105" s="15" t="s">
        <v>59</v>
      </c>
      <c r="AY105" s="9" t="s">
        <v>47</v>
      </c>
      <c r="AZ105" s="15" t="s">
        <v>59</v>
      </c>
      <c r="BA105" s="9" t="s">
        <v>47</v>
      </c>
      <c r="BB105" s="15" t="s">
        <v>59</v>
      </c>
      <c r="BC105" s="9" t="s">
        <v>47</v>
      </c>
      <c r="BD105" s="15" t="s">
        <v>59</v>
      </c>
      <c r="BE105" s="9" t="s">
        <v>47</v>
      </c>
      <c r="BF105" s="15" t="s">
        <v>59</v>
      </c>
      <c r="BH105" s="15" t="s">
        <v>59</v>
      </c>
      <c r="BJ105" s="15" t="s">
        <v>59</v>
      </c>
      <c r="BL105" s="15" t="s">
        <v>59</v>
      </c>
      <c r="BN105" s="15" t="s">
        <v>59</v>
      </c>
      <c r="BO105" t="s">
        <v>47</v>
      </c>
      <c r="BP105" s="15" t="s">
        <v>59</v>
      </c>
      <c r="BQ105" t="s">
        <v>47</v>
      </c>
      <c r="BR105" s="15" t="s">
        <v>59</v>
      </c>
      <c r="BS105" t="s">
        <v>47</v>
      </c>
      <c r="BT105" s="15" t="s">
        <v>59</v>
      </c>
      <c r="BU105" t="s">
        <v>47</v>
      </c>
      <c r="BV105" s="15" t="s">
        <v>59</v>
      </c>
      <c r="BX105" s="15" t="s">
        <v>59</v>
      </c>
      <c r="BY105" t="s">
        <v>47</v>
      </c>
      <c r="BZ105" s="15" t="s">
        <v>59</v>
      </c>
      <c r="CA105" t="s">
        <v>47</v>
      </c>
      <c r="CB105" s="15" t="s">
        <v>59</v>
      </c>
      <c r="CC105" t="s">
        <v>47</v>
      </c>
      <c r="CD105" s="15" t="s">
        <v>59</v>
      </c>
      <c r="CF105" s="15" t="s">
        <v>59</v>
      </c>
      <c r="CH105" s="15" t="s">
        <v>59</v>
      </c>
      <c r="CJ105" s="15" t="s">
        <v>59</v>
      </c>
      <c r="CL105" s="15" t="s">
        <v>59</v>
      </c>
      <c r="CN105" s="15" t="s">
        <v>59</v>
      </c>
      <c r="CP105" s="15" t="s">
        <v>59</v>
      </c>
      <c r="CR105" s="15" t="s">
        <v>59</v>
      </c>
      <c r="CT105" s="15" t="s">
        <v>59</v>
      </c>
      <c r="CV105" s="15" t="s">
        <v>59</v>
      </c>
      <c r="CX105" s="15" t="s">
        <v>59</v>
      </c>
      <c r="CZ105" s="15" t="s">
        <v>59</v>
      </c>
      <c r="DA105" t="s">
        <v>47</v>
      </c>
      <c r="DB105" s="15" t="s">
        <v>59</v>
      </c>
      <c r="DD105" s="15" t="s">
        <v>59</v>
      </c>
      <c r="DF105" s="15" t="s">
        <v>59</v>
      </c>
      <c r="DH105" s="15" t="s">
        <v>59</v>
      </c>
      <c r="DI105" t="s">
        <v>47</v>
      </c>
      <c r="DJ105" s="15" t="s">
        <v>59</v>
      </c>
      <c r="DK105" t="s">
        <v>47</v>
      </c>
      <c r="DL105" s="15" t="s">
        <v>59</v>
      </c>
      <c r="DM105" t="s">
        <v>47</v>
      </c>
      <c r="DN105" s="15" t="s">
        <v>59</v>
      </c>
      <c r="DP105" s="15" t="s">
        <v>59</v>
      </c>
      <c r="DQ105" t="s">
        <v>47</v>
      </c>
      <c r="DR105" s="15" t="s">
        <v>59</v>
      </c>
      <c r="DT105" s="15" t="s">
        <v>59</v>
      </c>
      <c r="DV105" s="15" t="s">
        <v>59</v>
      </c>
      <c r="DW105" t="s">
        <v>47</v>
      </c>
      <c r="DX105" s="15" t="s">
        <v>59</v>
      </c>
      <c r="DY105" t="s">
        <v>47</v>
      </c>
      <c r="DZ105" s="15" t="s">
        <v>59</v>
      </c>
      <c r="EB105" s="15" t="s">
        <v>59</v>
      </c>
      <c r="ED105" s="15" t="s">
        <v>59</v>
      </c>
      <c r="EF105" s="15" t="s">
        <v>59</v>
      </c>
      <c r="EH105" s="15" t="s">
        <v>59</v>
      </c>
      <c r="EJ105" s="15" t="s">
        <v>59</v>
      </c>
      <c r="EL105" s="15" t="s">
        <v>59</v>
      </c>
      <c r="EN105" s="15" t="s">
        <v>59</v>
      </c>
      <c r="EP105" s="15" t="s">
        <v>59</v>
      </c>
      <c r="ER105" s="15" t="s">
        <v>59</v>
      </c>
      <c r="ET105" s="15" t="s">
        <v>59</v>
      </c>
      <c r="EV105" s="15" t="s">
        <v>59</v>
      </c>
      <c r="EX105" s="15" t="s">
        <v>59</v>
      </c>
      <c r="EY105" t="s">
        <v>47</v>
      </c>
      <c r="EZ105" s="15" t="s">
        <v>59</v>
      </c>
      <c r="FB105" s="15" t="s">
        <v>59</v>
      </c>
      <c r="FC105" t="s">
        <v>47</v>
      </c>
      <c r="FD105" s="15" t="s">
        <v>59</v>
      </c>
      <c r="FF105" s="15" t="s">
        <v>59</v>
      </c>
      <c r="FG105" t="s">
        <v>47</v>
      </c>
      <c r="FH105" s="15" t="s">
        <v>59</v>
      </c>
      <c r="FJ105" s="15" t="s">
        <v>59</v>
      </c>
      <c r="FL105" s="15" t="s">
        <v>59</v>
      </c>
      <c r="FM105" t="s">
        <v>47</v>
      </c>
      <c r="FN105" s="15" t="s">
        <v>59</v>
      </c>
      <c r="FO105" t="s">
        <v>47</v>
      </c>
      <c r="FP105" s="15" t="s">
        <v>59</v>
      </c>
      <c r="FQ105" t="s">
        <v>47</v>
      </c>
      <c r="FR105" s="15" t="s">
        <v>59</v>
      </c>
      <c r="FT105" s="15" t="s">
        <v>59</v>
      </c>
    </row>
    <row r="106" spans="1:176" ht="15.95" customHeight="1">
      <c r="A106" s="39" t="s">
        <v>35</v>
      </c>
      <c r="B106" s="39">
        <v>3</v>
      </c>
      <c r="C106" s="39"/>
      <c r="D106" s="39">
        <v>2602</v>
      </c>
      <c r="E106" t="s">
        <v>30</v>
      </c>
      <c r="F106" s="25" t="s">
        <v>1591</v>
      </c>
      <c r="G106" s="9">
        <f t="shared" si="5"/>
        <v>76.520000000000024</v>
      </c>
      <c r="H106" s="15" t="s">
        <v>59</v>
      </c>
      <c r="I106" t="s">
        <v>47</v>
      </c>
      <c r="J106" s="15" t="s">
        <v>59</v>
      </c>
      <c r="K106" s="3" t="s">
        <v>47</v>
      </c>
      <c r="L106" s="12" t="s">
        <v>59</v>
      </c>
      <c r="M106" s="3" t="s">
        <v>47</v>
      </c>
      <c r="N106" s="12" t="s">
        <v>59</v>
      </c>
      <c r="O106" s="3" t="s">
        <v>47</v>
      </c>
      <c r="P106" s="12" t="s">
        <v>59</v>
      </c>
      <c r="Q106" s="3">
        <v>48.42</v>
      </c>
      <c r="R106" s="12" t="s">
        <v>59</v>
      </c>
      <c r="S106" s="3">
        <v>0.38</v>
      </c>
      <c r="T106" s="12" t="s">
        <v>59</v>
      </c>
      <c r="U106" s="3">
        <v>9.25</v>
      </c>
      <c r="V106" s="12" t="s">
        <v>59</v>
      </c>
      <c r="W106">
        <v>7.33</v>
      </c>
      <c r="X106" s="15" t="s">
        <v>59</v>
      </c>
      <c r="Y106">
        <v>2.9</v>
      </c>
      <c r="Z106" s="15" t="s">
        <v>59</v>
      </c>
      <c r="AA106">
        <v>5.5</v>
      </c>
      <c r="AB106" s="15" t="s">
        <v>59</v>
      </c>
      <c r="AC106" s="9" t="s">
        <v>47</v>
      </c>
      <c r="AD106" s="11" t="s">
        <v>59</v>
      </c>
      <c r="AE106">
        <v>2.2000000000000002</v>
      </c>
      <c r="AF106" s="15" t="s">
        <v>59</v>
      </c>
      <c r="AG106">
        <v>0.54</v>
      </c>
      <c r="AH106" s="15" t="s">
        <v>59</v>
      </c>
      <c r="AI106" s="3" t="s">
        <v>47</v>
      </c>
      <c r="AJ106" s="15" t="s">
        <v>59</v>
      </c>
      <c r="AK106" t="s">
        <v>47</v>
      </c>
      <c r="AL106" s="15" t="s">
        <v>59</v>
      </c>
      <c r="AM106" s="3" t="s">
        <v>47</v>
      </c>
      <c r="AN106" s="12" t="s">
        <v>59</v>
      </c>
      <c r="AO106" s="3" t="s">
        <v>47</v>
      </c>
      <c r="AP106" s="15" t="s">
        <v>59</v>
      </c>
      <c r="AQ106" s="9" t="s">
        <v>47</v>
      </c>
      <c r="AR106" s="15" t="s">
        <v>59</v>
      </c>
      <c r="AS106" s="9" t="s">
        <v>47</v>
      </c>
      <c r="AT106" s="15" t="s">
        <v>59</v>
      </c>
      <c r="AU106" s="9" t="s">
        <v>47</v>
      </c>
      <c r="AV106" s="15" t="s">
        <v>59</v>
      </c>
      <c r="AW106" s="9" t="s">
        <v>47</v>
      </c>
      <c r="AX106" s="15" t="s">
        <v>59</v>
      </c>
      <c r="AY106" s="9" t="s">
        <v>47</v>
      </c>
      <c r="AZ106" s="15" t="s">
        <v>59</v>
      </c>
      <c r="BA106" s="9" t="s">
        <v>47</v>
      </c>
      <c r="BB106" s="15" t="s">
        <v>59</v>
      </c>
      <c r="BC106" s="9" t="s">
        <v>47</v>
      </c>
      <c r="BD106" s="15" t="s">
        <v>59</v>
      </c>
      <c r="BE106" s="9" t="s">
        <v>47</v>
      </c>
      <c r="BF106" s="15" t="s">
        <v>59</v>
      </c>
      <c r="BH106" s="15" t="s">
        <v>59</v>
      </c>
      <c r="BJ106" s="15" t="s">
        <v>59</v>
      </c>
      <c r="BL106" s="15" t="s">
        <v>59</v>
      </c>
      <c r="BN106" s="15" t="s">
        <v>59</v>
      </c>
      <c r="BO106" t="s">
        <v>47</v>
      </c>
      <c r="BP106" s="15" t="s">
        <v>59</v>
      </c>
      <c r="BQ106" t="s">
        <v>47</v>
      </c>
      <c r="BR106" s="15" t="s">
        <v>59</v>
      </c>
      <c r="BS106" t="s">
        <v>47</v>
      </c>
      <c r="BT106" s="15" t="s">
        <v>59</v>
      </c>
      <c r="BU106" t="s">
        <v>47</v>
      </c>
      <c r="BV106" s="15" t="s">
        <v>59</v>
      </c>
      <c r="BX106" s="15" t="s">
        <v>59</v>
      </c>
      <c r="BY106" t="s">
        <v>47</v>
      </c>
      <c r="BZ106" s="15" t="s">
        <v>59</v>
      </c>
      <c r="CA106" t="s">
        <v>47</v>
      </c>
      <c r="CB106" s="15" t="s">
        <v>59</v>
      </c>
      <c r="CC106" t="s">
        <v>47</v>
      </c>
      <c r="CD106" s="15" t="s">
        <v>59</v>
      </c>
      <c r="CF106" s="15" t="s">
        <v>59</v>
      </c>
      <c r="CH106" s="15" t="s">
        <v>59</v>
      </c>
      <c r="CJ106" s="15" t="s">
        <v>59</v>
      </c>
      <c r="CL106" s="15" t="s">
        <v>59</v>
      </c>
      <c r="CN106" s="15" t="s">
        <v>59</v>
      </c>
      <c r="CP106" s="15" t="s">
        <v>59</v>
      </c>
      <c r="CR106" s="15" t="s">
        <v>59</v>
      </c>
      <c r="CT106" s="15" t="s">
        <v>59</v>
      </c>
      <c r="CV106" s="15" t="s">
        <v>59</v>
      </c>
      <c r="CX106" s="15" t="s">
        <v>59</v>
      </c>
      <c r="CZ106" s="15" t="s">
        <v>59</v>
      </c>
      <c r="DA106" t="s">
        <v>47</v>
      </c>
      <c r="DB106" s="15" t="s">
        <v>59</v>
      </c>
      <c r="DD106" s="15" t="s">
        <v>59</v>
      </c>
      <c r="DF106" s="15" t="s">
        <v>59</v>
      </c>
      <c r="DH106" s="15" t="s">
        <v>59</v>
      </c>
      <c r="DI106" t="s">
        <v>47</v>
      </c>
      <c r="DJ106" s="15" t="s">
        <v>59</v>
      </c>
      <c r="DK106" t="s">
        <v>47</v>
      </c>
      <c r="DL106" s="15" t="s">
        <v>59</v>
      </c>
      <c r="DM106" t="s">
        <v>47</v>
      </c>
      <c r="DN106" s="15" t="s">
        <v>59</v>
      </c>
      <c r="DP106" s="15" t="s">
        <v>59</v>
      </c>
      <c r="DQ106" t="s">
        <v>47</v>
      </c>
      <c r="DR106" s="15" t="s">
        <v>59</v>
      </c>
      <c r="DT106" s="15" t="s">
        <v>59</v>
      </c>
      <c r="DV106" s="15" t="s">
        <v>59</v>
      </c>
      <c r="DW106" t="s">
        <v>47</v>
      </c>
      <c r="DX106" s="15" t="s">
        <v>59</v>
      </c>
      <c r="DY106" t="s">
        <v>47</v>
      </c>
      <c r="DZ106" s="15" t="s">
        <v>59</v>
      </c>
      <c r="EB106" s="15" t="s">
        <v>59</v>
      </c>
      <c r="ED106" s="15" t="s">
        <v>59</v>
      </c>
      <c r="EF106" s="15" t="s">
        <v>59</v>
      </c>
      <c r="EH106" s="15" t="s">
        <v>59</v>
      </c>
      <c r="EJ106" s="15" t="s">
        <v>59</v>
      </c>
      <c r="EL106" s="15" t="s">
        <v>59</v>
      </c>
      <c r="EN106" s="15" t="s">
        <v>59</v>
      </c>
      <c r="EP106" s="15" t="s">
        <v>59</v>
      </c>
      <c r="ER106" s="15" t="s">
        <v>59</v>
      </c>
      <c r="ET106" s="15" t="s">
        <v>59</v>
      </c>
      <c r="EV106" s="15" t="s">
        <v>59</v>
      </c>
      <c r="EX106" s="15" t="s">
        <v>59</v>
      </c>
      <c r="EY106" t="s">
        <v>47</v>
      </c>
      <c r="EZ106" s="15" t="s">
        <v>59</v>
      </c>
      <c r="FB106" s="15" t="s">
        <v>59</v>
      </c>
      <c r="FC106" t="s">
        <v>47</v>
      </c>
      <c r="FD106" s="15" t="s">
        <v>59</v>
      </c>
      <c r="FF106" s="15" t="s">
        <v>59</v>
      </c>
      <c r="FG106" t="s">
        <v>47</v>
      </c>
      <c r="FH106" s="15" t="s">
        <v>59</v>
      </c>
      <c r="FJ106" s="15" t="s">
        <v>59</v>
      </c>
      <c r="FL106" s="15" t="s">
        <v>59</v>
      </c>
      <c r="FM106" t="s">
        <v>47</v>
      </c>
      <c r="FN106" s="15" t="s">
        <v>59</v>
      </c>
      <c r="FO106" t="s">
        <v>47</v>
      </c>
      <c r="FP106" s="15" t="s">
        <v>59</v>
      </c>
      <c r="FQ106" t="s">
        <v>47</v>
      </c>
      <c r="FR106" s="15" t="s">
        <v>59</v>
      </c>
      <c r="FT106" s="15" t="s">
        <v>59</v>
      </c>
    </row>
    <row r="107" spans="1:176" ht="15.95" customHeight="1">
      <c r="A107" s="39" t="s">
        <v>36</v>
      </c>
      <c r="B107" s="39">
        <v>3</v>
      </c>
      <c r="C107" s="39"/>
      <c r="D107" s="39">
        <v>2602</v>
      </c>
      <c r="E107" t="s">
        <v>30</v>
      </c>
      <c r="F107" s="25" t="s">
        <v>1591</v>
      </c>
      <c r="G107" s="9">
        <f t="shared" si="5"/>
        <v>227.56</v>
      </c>
      <c r="H107" s="15" t="s">
        <v>59</v>
      </c>
      <c r="I107" t="s">
        <v>47</v>
      </c>
      <c r="J107" s="15" t="s">
        <v>59</v>
      </c>
      <c r="K107" s="3" t="s">
        <v>47</v>
      </c>
      <c r="L107" s="12" t="s">
        <v>59</v>
      </c>
      <c r="M107" s="3" t="s">
        <v>47</v>
      </c>
      <c r="N107" s="12" t="s">
        <v>59</v>
      </c>
      <c r="O107" s="3" t="s">
        <v>47</v>
      </c>
      <c r="P107" s="12" t="s">
        <v>59</v>
      </c>
      <c r="Q107" s="3">
        <v>149.47999999999999</v>
      </c>
      <c r="R107" s="12" t="s">
        <v>59</v>
      </c>
      <c r="S107" s="3">
        <v>0.72</v>
      </c>
      <c r="T107" s="12" t="s">
        <v>59</v>
      </c>
      <c r="U107" s="3">
        <v>31.33</v>
      </c>
      <c r="V107" s="12" t="s">
        <v>59</v>
      </c>
      <c r="W107">
        <v>13.4</v>
      </c>
      <c r="X107" s="15" t="s">
        <v>59</v>
      </c>
      <c r="Y107">
        <v>8.0500000000000007</v>
      </c>
      <c r="Z107" s="15" t="s">
        <v>59</v>
      </c>
      <c r="AA107">
        <v>19.29</v>
      </c>
      <c r="AB107" s="15" t="s">
        <v>59</v>
      </c>
      <c r="AC107" s="9" t="s">
        <v>47</v>
      </c>
      <c r="AD107" s="11" t="s">
        <v>59</v>
      </c>
      <c r="AE107">
        <v>1.83</v>
      </c>
      <c r="AF107" s="15" t="s">
        <v>59</v>
      </c>
      <c r="AG107">
        <v>3.46</v>
      </c>
      <c r="AH107" s="15" t="s">
        <v>59</v>
      </c>
      <c r="AI107" s="3" t="s">
        <v>47</v>
      </c>
      <c r="AJ107" s="15" t="s">
        <v>59</v>
      </c>
      <c r="AK107" t="s">
        <v>47</v>
      </c>
      <c r="AL107" s="15" t="s">
        <v>59</v>
      </c>
      <c r="AM107" s="3" t="s">
        <v>47</v>
      </c>
      <c r="AN107" s="12" t="s">
        <v>59</v>
      </c>
      <c r="AO107" s="3" t="s">
        <v>47</v>
      </c>
      <c r="AP107" s="15" t="s">
        <v>59</v>
      </c>
      <c r="AQ107" s="9" t="s">
        <v>47</v>
      </c>
      <c r="AR107" s="15" t="s">
        <v>59</v>
      </c>
      <c r="AS107" s="9" t="s">
        <v>47</v>
      </c>
      <c r="AT107" s="15" t="s">
        <v>59</v>
      </c>
      <c r="AU107" s="9" t="s">
        <v>47</v>
      </c>
      <c r="AV107" s="15" t="s">
        <v>59</v>
      </c>
      <c r="AW107" s="9" t="s">
        <v>47</v>
      </c>
      <c r="AX107" s="15" t="s">
        <v>59</v>
      </c>
      <c r="AY107" s="9" t="s">
        <v>47</v>
      </c>
      <c r="AZ107" s="15" t="s">
        <v>59</v>
      </c>
      <c r="BA107" s="9" t="s">
        <v>47</v>
      </c>
      <c r="BB107" s="15" t="s">
        <v>59</v>
      </c>
      <c r="BC107" s="9" t="s">
        <v>47</v>
      </c>
      <c r="BD107" s="15" t="s">
        <v>59</v>
      </c>
      <c r="BE107" s="9" t="s">
        <v>47</v>
      </c>
      <c r="BF107" s="15" t="s">
        <v>59</v>
      </c>
      <c r="BH107" s="15" t="s">
        <v>59</v>
      </c>
      <c r="BJ107" s="15" t="s">
        <v>59</v>
      </c>
      <c r="BL107" s="15" t="s">
        <v>59</v>
      </c>
      <c r="BN107" s="15" t="s">
        <v>59</v>
      </c>
      <c r="BO107" t="s">
        <v>47</v>
      </c>
      <c r="BP107" s="15" t="s">
        <v>59</v>
      </c>
      <c r="BQ107" t="s">
        <v>47</v>
      </c>
      <c r="BR107" s="15" t="s">
        <v>59</v>
      </c>
      <c r="BS107" t="s">
        <v>47</v>
      </c>
      <c r="BT107" s="15" t="s">
        <v>59</v>
      </c>
      <c r="BU107" t="s">
        <v>47</v>
      </c>
      <c r="BV107" s="15" t="s">
        <v>59</v>
      </c>
      <c r="BX107" s="15" t="s">
        <v>59</v>
      </c>
      <c r="BY107" t="s">
        <v>47</v>
      </c>
      <c r="BZ107" s="15" t="s">
        <v>59</v>
      </c>
      <c r="CA107" t="s">
        <v>47</v>
      </c>
      <c r="CB107" s="15" t="s">
        <v>59</v>
      </c>
      <c r="CC107" t="s">
        <v>47</v>
      </c>
      <c r="CD107" s="15" t="s">
        <v>59</v>
      </c>
      <c r="CF107" s="15" t="s">
        <v>59</v>
      </c>
      <c r="CH107" s="15" t="s">
        <v>59</v>
      </c>
      <c r="CJ107" s="15" t="s">
        <v>59</v>
      </c>
      <c r="CL107" s="15" t="s">
        <v>59</v>
      </c>
      <c r="CN107" s="15" t="s">
        <v>59</v>
      </c>
      <c r="CP107" s="15" t="s">
        <v>59</v>
      </c>
      <c r="CR107" s="15" t="s">
        <v>59</v>
      </c>
      <c r="CT107" s="15" t="s">
        <v>59</v>
      </c>
      <c r="CV107" s="15" t="s">
        <v>59</v>
      </c>
      <c r="CX107" s="15" t="s">
        <v>59</v>
      </c>
      <c r="CZ107" s="15" t="s">
        <v>59</v>
      </c>
      <c r="DA107" t="s">
        <v>47</v>
      </c>
      <c r="DB107" s="15" t="s">
        <v>59</v>
      </c>
      <c r="DD107" s="15" t="s">
        <v>59</v>
      </c>
      <c r="DF107" s="15" t="s">
        <v>59</v>
      </c>
      <c r="DH107" s="15" t="s">
        <v>59</v>
      </c>
      <c r="DI107" t="s">
        <v>47</v>
      </c>
      <c r="DJ107" s="15" t="s">
        <v>59</v>
      </c>
      <c r="DK107" t="s">
        <v>47</v>
      </c>
      <c r="DL107" s="15" t="s">
        <v>59</v>
      </c>
      <c r="DM107" t="s">
        <v>47</v>
      </c>
      <c r="DN107" s="15" t="s">
        <v>59</v>
      </c>
      <c r="DP107" s="15" t="s">
        <v>59</v>
      </c>
      <c r="DQ107" t="s">
        <v>47</v>
      </c>
      <c r="DR107" s="15" t="s">
        <v>59</v>
      </c>
      <c r="DT107" s="15" t="s">
        <v>59</v>
      </c>
      <c r="DV107" s="15" t="s">
        <v>59</v>
      </c>
      <c r="DW107" t="s">
        <v>47</v>
      </c>
      <c r="DX107" s="15" t="s">
        <v>59</v>
      </c>
      <c r="DY107" t="s">
        <v>47</v>
      </c>
      <c r="DZ107" s="15" t="s">
        <v>59</v>
      </c>
      <c r="EB107" s="15" t="s">
        <v>59</v>
      </c>
      <c r="ED107" s="15" t="s">
        <v>59</v>
      </c>
      <c r="EF107" s="15" t="s">
        <v>59</v>
      </c>
      <c r="EH107" s="15" t="s">
        <v>59</v>
      </c>
      <c r="EJ107" s="15" t="s">
        <v>59</v>
      </c>
      <c r="EL107" s="15" t="s">
        <v>59</v>
      </c>
      <c r="EN107" s="15" t="s">
        <v>59</v>
      </c>
      <c r="EP107" s="15" t="s">
        <v>59</v>
      </c>
      <c r="ER107" s="15" t="s">
        <v>59</v>
      </c>
      <c r="ET107" s="15" t="s">
        <v>59</v>
      </c>
      <c r="EV107" s="15" t="s">
        <v>59</v>
      </c>
      <c r="EX107" s="15" t="s">
        <v>59</v>
      </c>
      <c r="EY107" t="s">
        <v>47</v>
      </c>
      <c r="EZ107" s="15" t="s">
        <v>59</v>
      </c>
      <c r="FB107" s="15" t="s">
        <v>59</v>
      </c>
      <c r="FC107" t="s">
        <v>47</v>
      </c>
      <c r="FD107" s="15" t="s">
        <v>59</v>
      </c>
      <c r="FF107" s="15" t="s">
        <v>59</v>
      </c>
      <c r="FG107" t="s">
        <v>47</v>
      </c>
      <c r="FH107" s="15" t="s">
        <v>59</v>
      </c>
      <c r="FJ107" s="15" t="s">
        <v>59</v>
      </c>
      <c r="FL107" s="15" t="s">
        <v>59</v>
      </c>
      <c r="FM107" t="s">
        <v>47</v>
      </c>
      <c r="FN107" s="15" t="s">
        <v>59</v>
      </c>
      <c r="FO107" t="s">
        <v>47</v>
      </c>
      <c r="FP107" s="15" t="s">
        <v>59</v>
      </c>
      <c r="FQ107" t="s">
        <v>47</v>
      </c>
      <c r="FR107" s="15" t="s">
        <v>59</v>
      </c>
      <c r="FT107" s="15" t="s">
        <v>59</v>
      </c>
    </row>
    <row r="108" spans="1:176" ht="15.95" customHeight="1">
      <c r="A108" s="39" t="s">
        <v>14</v>
      </c>
      <c r="B108" s="39">
        <v>3</v>
      </c>
      <c r="C108" s="39"/>
      <c r="D108" s="39">
        <v>2602</v>
      </c>
      <c r="E108" s="19" t="s">
        <v>31</v>
      </c>
      <c r="F108" s="19"/>
      <c r="G108" s="9">
        <f t="shared" si="5"/>
        <v>1.4152</v>
      </c>
      <c r="H108" s="15" t="s">
        <v>59</v>
      </c>
      <c r="I108" t="s">
        <v>47</v>
      </c>
      <c r="J108" s="15" t="s">
        <v>59</v>
      </c>
      <c r="K108" s="3" t="s">
        <v>47</v>
      </c>
      <c r="L108" s="12" t="s">
        <v>59</v>
      </c>
      <c r="M108" s="3" t="s">
        <v>47</v>
      </c>
      <c r="N108" s="12" t="s">
        <v>59</v>
      </c>
      <c r="O108" s="3" t="s">
        <v>47</v>
      </c>
      <c r="P108" s="12" t="s">
        <v>59</v>
      </c>
      <c r="Q108" s="3">
        <v>0.71209999999999996</v>
      </c>
      <c r="R108" s="15">
        <v>3.2000000000000001E-2</v>
      </c>
      <c r="S108" t="s">
        <v>53</v>
      </c>
      <c r="T108" s="15" t="s">
        <v>59</v>
      </c>
      <c r="U108">
        <v>0.42909999999999998</v>
      </c>
      <c r="V108" s="15">
        <v>3.2599999999999997E-2</v>
      </c>
      <c r="W108">
        <f>27.4/100</f>
        <v>0.27399999999999997</v>
      </c>
      <c r="X108" s="15">
        <v>2.8400000000000002E-2</v>
      </c>
      <c r="Y108" t="s">
        <v>47</v>
      </c>
      <c r="Z108" s="15" t="s">
        <v>59</v>
      </c>
      <c r="AA108" t="s">
        <v>47</v>
      </c>
      <c r="AB108" s="15" t="s">
        <v>59</v>
      </c>
      <c r="AC108" s="9" t="s">
        <v>47</v>
      </c>
      <c r="AD108" s="11" t="s">
        <v>59</v>
      </c>
      <c r="AE108" t="s">
        <v>53</v>
      </c>
      <c r="AF108" s="15" t="s">
        <v>59</v>
      </c>
      <c r="AG108" t="s">
        <v>53</v>
      </c>
      <c r="AH108" s="15" t="s">
        <v>59</v>
      </c>
      <c r="AI108" s="3" t="s">
        <v>47</v>
      </c>
      <c r="AJ108" s="15" t="s">
        <v>59</v>
      </c>
      <c r="AK108" t="s">
        <v>47</v>
      </c>
      <c r="AL108" s="15" t="s">
        <v>59</v>
      </c>
      <c r="AM108" s="3" t="s">
        <v>47</v>
      </c>
      <c r="AN108" s="15" t="s">
        <v>59</v>
      </c>
      <c r="AO108" s="3" t="s">
        <v>47</v>
      </c>
      <c r="AP108" s="15" t="s">
        <v>59</v>
      </c>
      <c r="AQ108" s="9" t="s">
        <v>47</v>
      </c>
      <c r="AR108" s="15" t="s">
        <v>59</v>
      </c>
      <c r="AS108" s="9" t="s">
        <v>47</v>
      </c>
      <c r="AT108" s="15" t="s">
        <v>59</v>
      </c>
      <c r="AU108" s="9" t="s">
        <v>47</v>
      </c>
      <c r="AV108" s="15" t="s">
        <v>59</v>
      </c>
      <c r="AW108" s="9" t="s">
        <v>47</v>
      </c>
      <c r="AX108" s="15" t="s">
        <v>59</v>
      </c>
      <c r="AY108" s="9" t="s">
        <v>47</v>
      </c>
      <c r="AZ108" s="15" t="s">
        <v>59</v>
      </c>
      <c r="BA108" s="9" t="s">
        <v>47</v>
      </c>
      <c r="BB108" s="15" t="s">
        <v>59</v>
      </c>
      <c r="BC108" s="9" t="s">
        <v>47</v>
      </c>
      <c r="BD108" s="15" t="s">
        <v>59</v>
      </c>
      <c r="BE108" s="9" t="s">
        <v>47</v>
      </c>
      <c r="BF108" s="15" t="s">
        <v>59</v>
      </c>
      <c r="BH108" s="15" t="s">
        <v>59</v>
      </c>
      <c r="BJ108" s="15" t="s">
        <v>59</v>
      </c>
      <c r="BL108" s="15" t="s">
        <v>59</v>
      </c>
      <c r="BN108" s="15" t="s">
        <v>59</v>
      </c>
      <c r="BO108" t="s">
        <v>47</v>
      </c>
      <c r="BP108" s="15" t="s">
        <v>59</v>
      </c>
      <c r="BQ108" t="s">
        <v>47</v>
      </c>
      <c r="BR108" s="15" t="s">
        <v>59</v>
      </c>
      <c r="BS108" t="s">
        <v>47</v>
      </c>
      <c r="BT108" s="15" t="s">
        <v>59</v>
      </c>
      <c r="BU108" t="s">
        <v>47</v>
      </c>
      <c r="BV108" s="15" t="s">
        <v>59</v>
      </c>
      <c r="BX108" s="15" t="s">
        <v>59</v>
      </c>
      <c r="BY108" t="s">
        <v>47</v>
      </c>
      <c r="BZ108" s="15" t="s">
        <v>59</v>
      </c>
      <c r="CA108" t="s">
        <v>47</v>
      </c>
      <c r="CB108" s="15" t="s">
        <v>59</v>
      </c>
      <c r="CC108" t="s">
        <v>47</v>
      </c>
      <c r="CD108" s="15" t="s">
        <v>59</v>
      </c>
      <c r="CF108" s="15" t="s">
        <v>59</v>
      </c>
      <c r="CH108" s="15" t="s">
        <v>59</v>
      </c>
      <c r="CJ108" s="15" t="s">
        <v>59</v>
      </c>
      <c r="CL108" s="15" t="s">
        <v>59</v>
      </c>
      <c r="CN108" s="15" t="s">
        <v>59</v>
      </c>
      <c r="CP108" s="15" t="s">
        <v>59</v>
      </c>
      <c r="CR108" s="15" t="s">
        <v>59</v>
      </c>
      <c r="CT108" s="15" t="s">
        <v>59</v>
      </c>
      <c r="CV108" s="15" t="s">
        <v>59</v>
      </c>
      <c r="CX108" s="15" t="s">
        <v>59</v>
      </c>
      <c r="CZ108" s="15" t="s">
        <v>59</v>
      </c>
      <c r="DA108" t="s">
        <v>47</v>
      </c>
      <c r="DB108" s="15" t="s">
        <v>59</v>
      </c>
      <c r="DD108" s="15" t="s">
        <v>59</v>
      </c>
      <c r="DF108" s="15" t="s">
        <v>59</v>
      </c>
      <c r="DH108" s="15" t="s">
        <v>59</v>
      </c>
      <c r="DI108" t="s">
        <v>47</v>
      </c>
      <c r="DJ108" s="15" t="s">
        <v>59</v>
      </c>
      <c r="DK108" t="s">
        <v>47</v>
      </c>
      <c r="DL108" s="15" t="s">
        <v>59</v>
      </c>
      <c r="DM108" t="s">
        <v>47</v>
      </c>
      <c r="DN108" s="15" t="s">
        <v>59</v>
      </c>
      <c r="DP108" s="15" t="s">
        <v>59</v>
      </c>
      <c r="DQ108" t="s">
        <v>47</v>
      </c>
      <c r="DR108" s="15" t="s">
        <v>59</v>
      </c>
      <c r="DT108" s="15" t="s">
        <v>59</v>
      </c>
      <c r="DV108" s="15" t="s">
        <v>59</v>
      </c>
      <c r="DW108" t="s">
        <v>47</v>
      </c>
      <c r="DX108" s="15" t="s">
        <v>59</v>
      </c>
      <c r="DY108" t="s">
        <v>47</v>
      </c>
      <c r="DZ108" s="15" t="s">
        <v>59</v>
      </c>
      <c r="EB108" s="15" t="s">
        <v>59</v>
      </c>
      <c r="ED108" s="15" t="s">
        <v>59</v>
      </c>
      <c r="EF108" s="15" t="s">
        <v>59</v>
      </c>
      <c r="EH108" s="15" t="s">
        <v>59</v>
      </c>
      <c r="EJ108" s="15" t="s">
        <v>59</v>
      </c>
      <c r="EL108" s="15" t="s">
        <v>59</v>
      </c>
      <c r="EN108" s="15" t="s">
        <v>59</v>
      </c>
      <c r="EP108" s="15" t="s">
        <v>59</v>
      </c>
      <c r="ER108" s="15" t="s">
        <v>59</v>
      </c>
      <c r="ET108" s="15" t="s">
        <v>59</v>
      </c>
      <c r="EV108" s="15" t="s">
        <v>59</v>
      </c>
      <c r="EX108" s="15" t="s">
        <v>59</v>
      </c>
      <c r="EY108" t="s">
        <v>47</v>
      </c>
      <c r="EZ108" s="15" t="s">
        <v>59</v>
      </c>
      <c r="FB108" s="15" t="s">
        <v>59</v>
      </c>
      <c r="FC108" t="s">
        <v>47</v>
      </c>
      <c r="FD108" s="15" t="s">
        <v>59</v>
      </c>
      <c r="FF108" s="15" t="s">
        <v>59</v>
      </c>
      <c r="FG108" t="s">
        <v>47</v>
      </c>
      <c r="FH108" s="15" t="s">
        <v>59</v>
      </c>
      <c r="FJ108" s="15" t="s">
        <v>59</v>
      </c>
      <c r="FL108" s="15" t="s">
        <v>59</v>
      </c>
      <c r="FM108" t="s">
        <v>47</v>
      </c>
      <c r="FN108" s="15" t="s">
        <v>59</v>
      </c>
      <c r="FO108" t="s">
        <v>47</v>
      </c>
      <c r="FP108" s="15" t="s">
        <v>59</v>
      </c>
      <c r="FQ108" t="s">
        <v>47</v>
      </c>
      <c r="FR108" s="15" t="s">
        <v>59</v>
      </c>
      <c r="FT108" s="15" t="s">
        <v>59</v>
      </c>
    </row>
    <row r="109" spans="1:176" ht="15.95" customHeight="1">
      <c r="A109" s="39" t="s">
        <v>15</v>
      </c>
      <c r="B109" s="39">
        <v>3</v>
      </c>
      <c r="C109" s="39"/>
      <c r="D109" s="39">
        <v>2602</v>
      </c>
      <c r="E109" s="19" t="s">
        <v>31</v>
      </c>
      <c r="F109" s="19"/>
      <c r="G109" s="9">
        <f t="shared" si="5"/>
        <v>1.1566000000000001</v>
      </c>
      <c r="H109" s="15" t="s">
        <v>59</v>
      </c>
      <c r="I109" t="s">
        <v>47</v>
      </c>
      <c r="J109" s="15" t="s">
        <v>59</v>
      </c>
      <c r="K109" s="3" t="s">
        <v>47</v>
      </c>
      <c r="L109" s="12" t="s">
        <v>59</v>
      </c>
      <c r="M109" s="3" t="s">
        <v>47</v>
      </c>
      <c r="N109" s="12" t="s">
        <v>59</v>
      </c>
      <c r="O109" s="3" t="s">
        <v>47</v>
      </c>
      <c r="P109" s="12" t="s">
        <v>59</v>
      </c>
      <c r="Q109" s="3">
        <v>0.61939999999999995</v>
      </c>
      <c r="R109" s="15">
        <v>3.49E-2</v>
      </c>
      <c r="S109" t="s">
        <v>53</v>
      </c>
      <c r="T109" s="15" t="s">
        <v>59</v>
      </c>
      <c r="U109">
        <v>0.36249999999999999</v>
      </c>
      <c r="V109" s="15">
        <v>2.4300000000000002E-2</v>
      </c>
      <c r="W109">
        <v>0.17469999999999999</v>
      </c>
      <c r="X109" s="15">
        <v>2.3399999999999997E-2</v>
      </c>
      <c r="Y109" t="s">
        <v>47</v>
      </c>
      <c r="Z109" s="15" t="s">
        <v>59</v>
      </c>
      <c r="AA109" t="s">
        <v>47</v>
      </c>
      <c r="AB109" s="15" t="s">
        <v>59</v>
      </c>
      <c r="AC109" s="9" t="s">
        <v>47</v>
      </c>
      <c r="AD109" s="11" t="s">
        <v>59</v>
      </c>
      <c r="AE109" t="s">
        <v>54</v>
      </c>
      <c r="AF109" s="15" t="s">
        <v>59</v>
      </c>
      <c r="AG109" t="s">
        <v>53</v>
      </c>
      <c r="AH109" s="15" t="s">
        <v>59</v>
      </c>
      <c r="AI109" s="3" t="s">
        <v>47</v>
      </c>
      <c r="AJ109" s="15" t="s">
        <v>59</v>
      </c>
      <c r="AK109" t="s">
        <v>47</v>
      </c>
      <c r="AL109" s="15" t="s">
        <v>59</v>
      </c>
      <c r="AM109" s="3" t="s">
        <v>47</v>
      </c>
      <c r="AN109" s="15" t="s">
        <v>59</v>
      </c>
      <c r="AO109" s="3" t="s">
        <v>47</v>
      </c>
      <c r="AP109" s="15" t="s">
        <v>59</v>
      </c>
      <c r="AQ109" s="9" t="s">
        <v>47</v>
      </c>
      <c r="AR109" s="15" t="s">
        <v>59</v>
      </c>
      <c r="AS109" s="9" t="s">
        <v>47</v>
      </c>
      <c r="AT109" s="15" t="s">
        <v>59</v>
      </c>
      <c r="AU109" s="9" t="s">
        <v>47</v>
      </c>
      <c r="AV109" s="15" t="s">
        <v>59</v>
      </c>
      <c r="AW109" s="9" t="s">
        <v>47</v>
      </c>
      <c r="AX109" s="15" t="s">
        <v>59</v>
      </c>
      <c r="AY109" s="9" t="s">
        <v>47</v>
      </c>
      <c r="AZ109" s="15" t="s">
        <v>59</v>
      </c>
      <c r="BA109" s="9" t="s">
        <v>47</v>
      </c>
      <c r="BB109" s="15" t="s">
        <v>59</v>
      </c>
      <c r="BC109" s="9" t="s">
        <v>47</v>
      </c>
      <c r="BD109" s="15" t="s">
        <v>59</v>
      </c>
      <c r="BE109" s="9" t="s">
        <v>47</v>
      </c>
      <c r="BF109" s="15" t="s">
        <v>59</v>
      </c>
      <c r="BH109" s="15" t="s">
        <v>59</v>
      </c>
      <c r="BJ109" s="15" t="s">
        <v>59</v>
      </c>
      <c r="BL109" s="15" t="s">
        <v>59</v>
      </c>
      <c r="BN109" s="15" t="s">
        <v>59</v>
      </c>
      <c r="BO109" t="s">
        <v>47</v>
      </c>
      <c r="BP109" s="15" t="s">
        <v>59</v>
      </c>
      <c r="BQ109" t="s">
        <v>47</v>
      </c>
      <c r="BR109" s="15" t="s">
        <v>59</v>
      </c>
      <c r="BS109" t="s">
        <v>47</v>
      </c>
      <c r="BT109" s="15" t="s">
        <v>59</v>
      </c>
      <c r="BU109" t="s">
        <v>47</v>
      </c>
      <c r="BV109" s="15" t="s">
        <v>59</v>
      </c>
      <c r="BX109" s="15" t="s">
        <v>59</v>
      </c>
      <c r="BY109" t="s">
        <v>47</v>
      </c>
      <c r="BZ109" s="15" t="s">
        <v>59</v>
      </c>
      <c r="CA109" t="s">
        <v>47</v>
      </c>
      <c r="CB109" s="15" t="s">
        <v>59</v>
      </c>
      <c r="CC109" t="s">
        <v>47</v>
      </c>
      <c r="CD109" s="15" t="s">
        <v>59</v>
      </c>
      <c r="CF109" s="15" t="s">
        <v>59</v>
      </c>
      <c r="CH109" s="15" t="s">
        <v>59</v>
      </c>
      <c r="CJ109" s="15" t="s">
        <v>59</v>
      </c>
      <c r="CL109" s="15" t="s">
        <v>59</v>
      </c>
      <c r="CN109" s="15" t="s">
        <v>59</v>
      </c>
      <c r="CP109" s="15" t="s">
        <v>59</v>
      </c>
      <c r="CR109" s="15" t="s">
        <v>59</v>
      </c>
      <c r="CT109" s="15" t="s">
        <v>59</v>
      </c>
      <c r="CV109" s="15" t="s">
        <v>59</v>
      </c>
      <c r="CX109" s="15" t="s">
        <v>59</v>
      </c>
      <c r="CZ109" s="15" t="s">
        <v>59</v>
      </c>
      <c r="DA109" t="s">
        <v>47</v>
      </c>
      <c r="DB109" s="15" t="s">
        <v>59</v>
      </c>
      <c r="DD109" s="15" t="s">
        <v>59</v>
      </c>
      <c r="DF109" s="15" t="s">
        <v>59</v>
      </c>
      <c r="DH109" s="15" t="s">
        <v>59</v>
      </c>
      <c r="DI109" t="s">
        <v>47</v>
      </c>
      <c r="DJ109" s="15" t="s">
        <v>59</v>
      </c>
      <c r="DK109" t="s">
        <v>47</v>
      </c>
      <c r="DL109" s="15" t="s">
        <v>59</v>
      </c>
      <c r="DM109" t="s">
        <v>47</v>
      </c>
      <c r="DN109" s="15" t="s">
        <v>59</v>
      </c>
      <c r="DP109" s="15" t="s">
        <v>59</v>
      </c>
      <c r="DQ109" t="s">
        <v>47</v>
      </c>
      <c r="DR109" s="15" t="s">
        <v>59</v>
      </c>
      <c r="DT109" s="15" t="s">
        <v>59</v>
      </c>
      <c r="DV109" s="15" t="s">
        <v>59</v>
      </c>
      <c r="DW109" t="s">
        <v>47</v>
      </c>
      <c r="DX109" s="15" t="s">
        <v>59</v>
      </c>
      <c r="DY109" t="s">
        <v>47</v>
      </c>
      <c r="DZ109" s="15" t="s">
        <v>59</v>
      </c>
      <c r="EB109" s="15" t="s">
        <v>59</v>
      </c>
      <c r="ED109" s="15" t="s">
        <v>59</v>
      </c>
      <c r="EF109" s="15" t="s">
        <v>59</v>
      </c>
      <c r="EH109" s="15" t="s">
        <v>59</v>
      </c>
      <c r="EJ109" s="15" t="s">
        <v>59</v>
      </c>
      <c r="EL109" s="15" t="s">
        <v>59</v>
      </c>
      <c r="EN109" s="15" t="s">
        <v>59</v>
      </c>
      <c r="EP109" s="15" t="s">
        <v>59</v>
      </c>
      <c r="ER109" s="15" t="s">
        <v>59</v>
      </c>
      <c r="ET109" s="15" t="s">
        <v>59</v>
      </c>
      <c r="EV109" s="15" t="s">
        <v>59</v>
      </c>
      <c r="EX109" s="15" t="s">
        <v>59</v>
      </c>
      <c r="EY109" t="s">
        <v>47</v>
      </c>
      <c r="EZ109" s="15" t="s">
        <v>59</v>
      </c>
      <c r="FB109" s="15" t="s">
        <v>59</v>
      </c>
      <c r="FC109" t="s">
        <v>47</v>
      </c>
      <c r="FD109" s="15" t="s">
        <v>59</v>
      </c>
      <c r="FF109" s="15" t="s">
        <v>59</v>
      </c>
      <c r="FG109" t="s">
        <v>47</v>
      </c>
      <c r="FH109" s="15" t="s">
        <v>59</v>
      </c>
      <c r="FJ109" s="15" t="s">
        <v>59</v>
      </c>
      <c r="FL109" s="15" t="s">
        <v>59</v>
      </c>
      <c r="FM109" t="s">
        <v>47</v>
      </c>
      <c r="FN109" s="15" t="s">
        <v>59</v>
      </c>
      <c r="FO109" t="s">
        <v>47</v>
      </c>
      <c r="FP109" s="15" t="s">
        <v>59</v>
      </c>
      <c r="FQ109" t="s">
        <v>47</v>
      </c>
      <c r="FR109" s="15" t="s">
        <v>59</v>
      </c>
      <c r="FT109" s="15" t="s">
        <v>59</v>
      </c>
    </row>
    <row r="110" spans="1:176" ht="15.95" customHeight="1">
      <c r="A110" s="39" t="s">
        <v>16</v>
      </c>
      <c r="B110" s="39">
        <v>3</v>
      </c>
      <c r="C110" s="39"/>
      <c r="D110" s="39">
        <v>2602</v>
      </c>
      <c r="E110" s="19" t="s">
        <v>31</v>
      </c>
      <c r="F110" s="19"/>
      <c r="G110" s="9">
        <f t="shared" si="5"/>
        <v>1.0893000000000002</v>
      </c>
      <c r="H110" s="15" t="s">
        <v>59</v>
      </c>
      <c r="I110" t="s">
        <v>47</v>
      </c>
      <c r="J110" s="15" t="s">
        <v>59</v>
      </c>
      <c r="K110" s="3" t="s">
        <v>47</v>
      </c>
      <c r="L110" s="12" t="s">
        <v>59</v>
      </c>
      <c r="M110" s="3" t="s">
        <v>47</v>
      </c>
      <c r="N110" s="12" t="s">
        <v>59</v>
      </c>
      <c r="O110" s="3" t="s">
        <v>47</v>
      </c>
      <c r="P110" s="12" t="s">
        <v>59</v>
      </c>
      <c r="Q110" s="3">
        <v>0.56610000000000005</v>
      </c>
      <c r="R110" s="15">
        <v>1.5900000000000001E-2</v>
      </c>
      <c r="S110" t="s">
        <v>54</v>
      </c>
      <c r="T110" s="15" t="s">
        <v>59</v>
      </c>
      <c r="U110">
        <v>0.37280000000000002</v>
      </c>
      <c r="V110" s="15">
        <v>4.0700000000000007E-2</v>
      </c>
      <c r="W110">
        <v>0.15039999999999998</v>
      </c>
      <c r="X110" s="15">
        <v>7.4999999999999997E-3</v>
      </c>
      <c r="Y110" t="s">
        <v>47</v>
      </c>
      <c r="Z110" s="15" t="s">
        <v>59</v>
      </c>
      <c r="AA110" t="s">
        <v>47</v>
      </c>
      <c r="AB110" s="15" t="s">
        <v>59</v>
      </c>
      <c r="AC110" s="9" t="s">
        <v>47</v>
      </c>
      <c r="AD110" s="11" t="s">
        <v>59</v>
      </c>
      <c r="AE110" t="s">
        <v>54</v>
      </c>
      <c r="AF110" s="15" t="s">
        <v>59</v>
      </c>
      <c r="AG110" t="s">
        <v>53</v>
      </c>
      <c r="AH110" s="15" t="s">
        <v>59</v>
      </c>
      <c r="AI110" s="3" t="s">
        <v>47</v>
      </c>
      <c r="AJ110" s="15" t="s">
        <v>59</v>
      </c>
      <c r="AK110" t="s">
        <v>47</v>
      </c>
      <c r="AL110" s="15" t="s">
        <v>59</v>
      </c>
      <c r="AM110" s="3" t="s">
        <v>47</v>
      </c>
      <c r="AN110" s="15" t="s">
        <v>59</v>
      </c>
      <c r="AO110" s="3" t="s">
        <v>47</v>
      </c>
      <c r="AP110" s="15" t="s">
        <v>59</v>
      </c>
      <c r="AQ110" s="9" t="s">
        <v>47</v>
      </c>
      <c r="AR110" s="15" t="s">
        <v>59</v>
      </c>
      <c r="AS110" s="9" t="s">
        <v>47</v>
      </c>
      <c r="AT110" s="15" t="s">
        <v>59</v>
      </c>
      <c r="AU110" s="9" t="s">
        <v>47</v>
      </c>
      <c r="AV110" s="15" t="s">
        <v>59</v>
      </c>
      <c r="AW110" s="9" t="s">
        <v>47</v>
      </c>
      <c r="AX110" s="15" t="s">
        <v>59</v>
      </c>
      <c r="AY110" s="9" t="s">
        <v>47</v>
      </c>
      <c r="AZ110" s="15" t="s">
        <v>59</v>
      </c>
      <c r="BA110" s="9" t="s">
        <v>47</v>
      </c>
      <c r="BB110" s="15" t="s">
        <v>59</v>
      </c>
      <c r="BC110" s="9" t="s">
        <v>47</v>
      </c>
      <c r="BD110" s="15" t="s">
        <v>59</v>
      </c>
      <c r="BE110" s="9" t="s">
        <v>47</v>
      </c>
      <c r="BF110" s="15" t="s">
        <v>59</v>
      </c>
      <c r="BH110" s="15" t="s">
        <v>59</v>
      </c>
      <c r="BJ110" s="15" t="s">
        <v>59</v>
      </c>
      <c r="BL110" s="15" t="s">
        <v>59</v>
      </c>
      <c r="BN110" s="15" t="s">
        <v>59</v>
      </c>
      <c r="BO110" t="s">
        <v>47</v>
      </c>
      <c r="BP110" s="15" t="s">
        <v>59</v>
      </c>
      <c r="BQ110" t="s">
        <v>47</v>
      </c>
      <c r="BR110" s="15" t="s">
        <v>59</v>
      </c>
      <c r="BS110" t="s">
        <v>47</v>
      </c>
      <c r="BT110" s="15" t="s">
        <v>59</v>
      </c>
      <c r="BU110" t="s">
        <v>47</v>
      </c>
      <c r="BV110" s="15" t="s">
        <v>59</v>
      </c>
      <c r="BX110" s="15" t="s">
        <v>59</v>
      </c>
      <c r="BY110" t="s">
        <v>47</v>
      </c>
      <c r="BZ110" s="15" t="s">
        <v>59</v>
      </c>
      <c r="CA110" t="s">
        <v>47</v>
      </c>
      <c r="CB110" s="15" t="s">
        <v>59</v>
      </c>
      <c r="CC110" t="s">
        <v>47</v>
      </c>
      <c r="CD110" s="15" t="s">
        <v>59</v>
      </c>
      <c r="CF110" s="15" t="s">
        <v>59</v>
      </c>
      <c r="CH110" s="15" t="s">
        <v>59</v>
      </c>
      <c r="CJ110" s="15" t="s">
        <v>59</v>
      </c>
      <c r="CL110" s="15" t="s">
        <v>59</v>
      </c>
      <c r="CN110" s="15" t="s">
        <v>59</v>
      </c>
      <c r="CP110" s="15" t="s">
        <v>59</v>
      </c>
      <c r="CR110" s="15" t="s">
        <v>59</v>
      </c>
      <c r="CT110" s="15" t="s">
        <v>59</v>
      </c>
      <c r="CV110" s="15" t="s">
        <v>59</v>
      </c>
      <c r="CX110" s="15" t="s">
        <v>59</v>
      </c>
      <c r="CZ110" s="15" t="s">
        <v>59</v>
      </c>
      <c r="DA110" t="s">
        <v>47</v>
      </c>
      <c r="DB110" s="15" t="s">
        <v>59</v>
      </c>
      <c r="DD110" s="15" t="s">
        <v>59</v>
      </c>
      <c r="DF110" s="15" t="s">
        <v>59</v>
      </c>
      <c r="DH110" s="15" t="s">
        <v>59</v>
      </c>
      <c r="DI110" t="s">
        <v>47</v>
      </c>
      <c r="DJ110" s="15" t="s">
        <v>59</v>
      </c>
      <c r="DK110" t="s">
        <v>47</v>
      </c>
      <c r="DL110" s="15" t="s">
        <v>59</v>
      </c>
      <c r="DM110" t="s">
        <v>47</v>
      </c>
      <c r="DN110" s="15" t="s">
        <v>59</v>
      </c>
      <c r="DP110" s="15" t="s">
        <v>59</v>
      </c>
      <c r="DQ110" t="s">
        <v>47</v>
      </c>
      <c r="DR110" s="15" t="s">
        <v>59</v>
      </c>
      <c r="DT110" s="15" t="s">
        <v>59</v>
      </c>
      <c r="DV110" s="15" t="s">
        <v>59</v>
      </c>
      <c r="DW110" t="s">
        <v>47</v>
      </c>
      <c r="DX110" s="15" t="s">
        <v>59</v>
      </c>
      <c r="DY110" t="s">
        <v>47</v>
      </c>
      <c r="DZ110" s="15" t="s">
        <v>59</v>
      </c>
      <c r="EB110" s="15" t="s">
        <v>59</v>
      </c>
      <c r="ED110" s="15" t="s">
        <v>59</v>
      </c>
      <c r="EF110" s="15" t="s">
        <v>59</v>
      </c>
      <c r="EH110" s="15" t="s">
        <v>59</v>
      </c>
      <c r="EJ110" s="15" t="s">
        <v>59</v>
      </c>
      <c r="EL110" s="15" t="s">
        <v>59</v>
      </c>
      <c r="EN110" s="15" t="s">
        <v>59</v>
      </c>
      <c r="EP110" s="15" t="s">
        <v>59</v>
      </c>
      <c r="ER110" s="15" t="s">
        <v>59</v>
      </c>
      <c r="ET110" s="15" t="s">
        <v>59</v>
      </c>
      <c r="EV110" s="15" t="s">
        <v>59</v>
      </c>
      <c r="EX110" s="15" t="s">
        <v>59</v>
      </c>
      <c r="EY110" t="s">
        <v>47</v>
      </c>
      <c r="EZ110" s="15" t="s">
        <v>59</v>
      </c>
      <c r="FB110" s="15" t="s">
        <v>59</v>
      </c>
      <c r="FC110" t="s">
        <v>47</v>
      </c>
      <c r="FD110" s="15" t="s">
        <v>59</v>
      </c>
      <c r="FF110" s="15" t="s">
        <v>59</v>
      </c>
      <c r="FG110" t="s">
        <v>47</v>
      </c>
      <c r="FH110" s="15" t="s">
        <v>59</v>
      </c>
      <c r="FJ110" s="15" t="s">
        <v>59</v>
      </c>
      <c r="FL110" s="15" t="s">
        <v>59</v>
      </c>
      <c r="FM110" t="s">
        <v>47</v>
      </c>
      <c r="FN110" s="15" t="s">
        <v>59</v>
      </c>
      <c r="FO110" t="s">
        <v>47</v>
      </c>
      <c r="FP110" s="15" t="s">
        <v>59</v>
      </c>
      <c r="FQ110" t="s">
        <v>47</v>
      </c>
      <c r="FR110" s="15" t="s">
        <v>59</v>
      </c>
      <c r="FT110" s="15" t="s">
        <v>59</v>
      </c>
    </row>
    <row r="111" spans="1:176" ht="15.95" customHeight="1">
      <c r="A111" s="39" t="s">
        <v>17</v>
      </c>
      <c r="B111" s="39">
        <v>3</v>
      </c>
      <c r="C111" s="39"/>
      <c r="D111" s="39">
        <v>2602</v>
      </c>
      <c r="E111" s="19" t="s">
        <v>31</v>
      </c>
      <c r="F111" s="19"/>
      <c r="G111" s="9">
        <f t="shared" si="5"/>
        <v>1.2930999999999999</v>
      </c>
      <c r="H111" s="15" t="s">
        <v>59</v>
      </c>
      <c r="I111" t="s">
        <v>47</v>
      </c>
      <c r="J111" s="15" t="s">
        <v>59</v>
      </c>
      <c r="K111" s="3" t="s">
        <v>47</v>
      </c>
      <c r="L111" s="12" t="s">
        <v>59</v>
      </c>
      <c r="M111" s="3" t="s">
        <v>47</v>
      </c>
      <c r="N111" s="12" t="s">
        <v>59</v>
      </c>
      <c r="O111" s="3" t="s">
        <v>47</v>
      </c>
      <c r="P111" s="12" t="s">
        <v>59</v>
      </c>
      <c r="Q111" s="3">
        <v>0.624</v>
      </c>
      <c r="R111" s="15">
        <v>5.6500000000000002E-2</v>
      </c>
      <c r="S111" t="s">
        <v>54</v>
      </c>
      <c r="T111" s="15" t="s">
        <v>59</v>
      </c>
      <c r="U111">
        <v>0.44270000000000004</v>
      </c>
      <c r="V111" s="15">
        <v>4.5599999999999995E-2</v>
      </c>
      <c r="W111">
        <v>0.22640000000000002</v>
      </c>
      <c r="X111" s="15">
        <v>1.1299999999999999E-2</v>
      </c>
      <c r="Y111" t="s">
        <v>47</v>
      </c>
      <c r="Z111" s="15" t="s">
        <v>59</v>
      </c>
      <c r="AA111" t="s">
        <v>47</v>
      </c>
      <c r="AB111" s="15" t="s">
        <v>59</v>
      </c>
      <c r="AC111" s="9" t="s">
        <v>47</v>
      </c>
      <c r="AD111" s="11" t="s">
        <v>59</v>
      </c>
      <c r="AE111" t="s">
        <v>54</v>
      </c>
      <c r="AF111" s="15" t="s">
        <v>59</v>
      </c>
      <c r="AG111" t="s">
        <v>53</v>
      </c>
      <c r="AH111" s="15" t="s">
        <v>59</v>
      </c>
      <c r="AI111" s="3" t="s">
        <v>47</v>
      </c>
      <c r="AJ111" s="15" t="s">
        <v>59</v>
      </c>
      <c r="AK111" t="s">
        <v>47</v>
      </c>
      <c r="AL111" s="15" t="s">
        <v>59</v>
      </c>
      <c r="AM111" s="3" t="s">
        <v>47</v>
      </c>
      <c r="AN111" s="15" t="s">
        <v>59</v>
      </c>
      <c r="AO111" s="3" t="s">
        <v>47</v>
      </c>
      <c r="AP111" s="15" t="s">
        <v>59</v>
      </c>
      <c r="AQ111" s="9" t="s">
        <v>47</v>
      </c>
      <c r="AR111" s="15" t="s">
        <v>59</v>
      </c>
      <c r="AS111" s="9" t="s">
        <v>47</v>
      </c>
      <c r="AT111" s="15" t="s">
        <v>59</v>
      </c>
      <c r="AU111" s="9" t="s">
        <v>47</v>
      </c>
      <c r="AV111" s="15" t="s">
        <v>59</v>
      </c>
      <c r="AW111" s="9" t="s">
        <v>47</v>
      </c>
      <c r="AX111" s="15" t="s">
        <v>59</v>
      </c>
      <c r="AY111" s="9" t="s">
        <v>47</v>
      </c>
      <c r="AZ111" s="15" t="s">
        <v>59</v>
      </c>
      <c r="BA111" s="9" t="s">
        <v>47</v>
      </c>
      <c r="BB111" s="15" t="s">
        <v>59</v>
      </c>
      <c r="BC111" s="9" t="s">
        <v>47</v>
      </c>
      <c r="BD111" s="15" t="s">
        <v>59</v>
      </c>
      <c r="BE111" s="9" t="s">
        <v>47</v>
      </c>
      <c r="BF111" s="15" t="s">
        <v>59</v>
      </c>
      <c r="BH111" s="15" t="s">
        <v>59</v>
      </c>
      <c r="BJ111" s="15" t="s">
        <v>59</v>
      </c>
      <c r="BL111" s="15" t="s">
        <v>59</v>
      </c>
      <c r="BN111" s="15" t="s">
        <v>59</v>
      </c>
      <c r="BO111" t="s">
        <v>47</v>
      </c>
      <c r="BP111" s="15" t="s">
        <v>59</v>
      </c>
      <c r="BQ111" t="s">
        <v>47</v>
      </c>
      <c r="BR111" s="15" t="s">
        <v>59</v>
      </c>
      <c r="BS111" t="s">
        <v>47</v>
      </c>
      <c r="BT111" s="15" t="s">
        <v>59</v>
      </c>
      <c r="BU111" t="s">
        <v>47</v>
      </c>
      <c r="BV111" s="15" t="s">
        <v>59</v>
      </c>
      <c r="BX111" s="15" t="s">
        <v>59</v>
      </c>
      <c r="BY111" t="s">
        <v>47</v>
      </c>
      <c r="BZ111" s="15" t="s">
        <v>59</v>
      </c>
      <c r="CA111" t="s">
        <v>47</v>
      </c>
      <c r="CB111" s="15" t="s">
        <v>59</v>
      </c>
      <c r="CC111" t="s">
        <v>47</v>
      </c>
      <c r="CD111" s="15" t="s">
        <v>59</v>
      </c>
      <c r="CF111" s="15" t="s">
        <v>59</v>
      </c>
      <c r="CH111" s="15" t="s">
        <v>59</v>
      </c>
      <c r="CJ111" s="15" t="s">
        <v>59</v>
      </c>
      <c r="CL111" s="15" t="s">
        <v>59</v>
      </c>
      <c r="CN111" s="15" t="s">
        <v>59</v>
      </c>
      <c r="CP111" s="15" t="s">
        <v>59</v>
      </c>
      <c r="CR111" s="15" t="s">
        <v>59</v>
      </c>
      <c r="CT111" s="15" t="s">
        <v>59</v>
      </c>
      <c r="CV111" s="15" t="s">
        <v>59</v>
      </c>
      <c r="CX111" s="15" t="s">
        <v>59</v>
      </c>
      <c r="CZ111" s="15" t="s">
        <v>59</v>
      </c>
      <c r="DA111" t="s">
        <v>47</v>
      </c>
      <c r="DB111" s="15" t="s">
        <v>59</v>
      </c>
      <c r="DD111" s="15" t="s">
        <v>59</v>
      </c>
      <c r="DF111" s="15" t="s">
        <v>59</v>
      </c>
      <c r="DH111" s="15" t="s">
        <v>59</v>
      </c>
      <c r="DI111" t="s">
        <v>47</v>
      </c>
      <c r="DJ111" s="15" t="s">
        <v>59</v>
      </c>
      <c r="DK111" t="s">
        <v>47</v>
      </c>
      <c r="DL111" s="15" t="s">
        <v>59</v>
      </c>
      <c r="DM111" t="s">
        <v>47</v>
      </c>
      <c r="DN111" s="15" t="s">
        <v>59</v>
      </c>
      <c r="DP111" s="15" t="s">
        <v>59</v>
      </c>
      <c r="DQ111" t="s">
        <v>47</v>
      </c>
      <c r="DR111" s="15" t="s">
        <v>59</v>
      </c>
      <c r="DT111" s="15" t="s">
        <v>59</v>
      </c>
      <c r="DV111" s="15" t="s">
        <v>59</v>
      </c>
      <c r="DW111" t="s">
        <v>47</v>
      </c>
      <c r="DX111" s="15" t="s">
        <v>59</v>
      </c>
      <c r="DY111" t="s">
        <v>47</v>
      </c>
      <c r="DZ111" s="15" t="s">
        <v>59</v>
      </c>
      <c r="EB111" s="15" t="s">
        <v>59</v>
      </c>
      <c r="ED111" s="15" t="s">
        <v>59</v>
      </c>
      <c r="EF111" s="15" t="s">
        <v>59</v>
      </c>
      <c r="EH111" s="15" t="s">
        <v>59</v>
      </c>
      <c r="EJ111" s="15" t="s">
        <v>59</v>
      </c>
      <c r="EL111" s="15" t="s">
        <v>59</v>
      </c>
      <c r="EN111" s="15" t="s">
        <v>59</v>
      </c>
      <c r="EP111" s="15" t="s">
        <v>59</v>
      </c>
      <c r="ER111" s="15" t="s">
        <v>59</v>
      </c>
      <c r="ET111" s="15" t="s">
        <v>59</v>
      </c>
      <c r="EV111" s="15" t="s">
        <v>59</v>
      </c>
      <c r="EX111" s="15" t="s">
        <v>59</v>
      </c>
      <c r="EY111" t="s">
        <v>47</v>
      </c>
      <c r="EZ111" s="15" t="s">
        <v>59</v>
      </c>
      <c r="FB111" s="15" t="s">
        <v>59</v>
      </c>
      <c r="FC111" t="s">
        <v>47</v>
      </c>
      <c r="FD111" s="15" t="s">
        <v>59</v>
      </c>
      <c r="FF111" s="15" t="s">
        <v>59</v>
      </c>
      <c r="FG111" t="s">
        <v>47</v>
      </c>
      <c r="FH111" s="15" t="s">
        <v>59</v>
      </c>
      <c r="FJ111" s="15" t="s">
        <v>59</v>
      </c>
      <c r="FL111" s="15" t="s">
        <v>59</v>
      </c>
      <c r="FM111" t="s">
        <v>47</v>
      </c>
      <c r="FN111" s="15" t="s">
        <v>59</v>
      </c>
      <c r="FO111" t="s">
        <v>47</v>
      </c>
      <c r="FP111" s="15" t="s">
        <v>59</v>
      </c>
      <c r="FQ111" t="s">
        <v>47</v>
      </c>
      <c r="FR111" s="15" t="s">
        <v>59</v>
      </c>
      <c r="FT111" s="15" t="s">
        <v>59</v>
      </c>
    </row>
    <row r="112" spans="1:176" ht="15.95" customHeight="1">
      <c r="A112" s="39" t="s">
        <v>18</v>
      </c>
      <c r="B112" s="39">
        <v>4</v>
      </c>
      <c r="C112" s="39"/>
      <c r="D112" s="39">
        <v>2608</v>
      </c>
      <c r="E112" s="19" t="s">
        <v>27</v>
      </c>
      <c r="F112" s="19"/>
      <c r="G112">
        <v>17.21</v>
      </c>
      <c r="H112" s="15">
        <v>7.46</v>
      </c>
      <c r="I112">
        <v>17.21</v>
      </c>
      <c r="J112" s="15">
        <v>7.46</v>
      </c>
      <c r="K112" s="3" t="s">
        <v>47</v>
      </c>
      <c r="L112" s="12" t="s">
        <v>59</v>
      </c>
      <c r="M112" s="3" t="s">
        <v>47</v>
      </c>
      <c r="N112" s="12" t="s">
        <v>59</v>
      </c>
      <c r="O112" s="3" t="s">
        <v>47</v>
      </c>
      <c r="P112" s="12" t="s">
        <v>59</v>
      </c>
      <c r="Q112" s="3">
        <v>1.74</v>
      </c>
      <c r="R112" s="15">
        <v>0.79</v>
      </c>
      <c r="S112">
        <v>2.16</v>
      </c>
      <c r="T112" s="15">
        <v>0.57999999999999996</v>
      </c>
      <c r="U112">
        <v>2.2400000000000002</v>
      </c>
      <c r="V112" s="15">
        <v>0.19</v>
      </c>
      <c r="W112">
        <v>2.23</v>
      </c>
      <c r="X112" s="15">
        <v>0.21</v>
      </c>
      <c r="Y112">
        <v>1.86</v>
      </c>
      <c r="Z112" s="15">
        <v>1.1599999999999999</v>
      </c>
      <c r="AA112">
        <v>3.42</v>
      </c>
      <c r="AB112" s="15">
        <v>2.5299999999999998</v>
      </c>
      <c r="AC112" s="9" t="s">
        <v>47</v>
      </c>
      <c r="AD112" s="11" t="s">
        <v>59</v>
      </c>
      <c r="AE112" t="s">
        <v>47</v>
      </c>
      <c r="AF112" s="15" t="s">
        <v>59</v>
      </c>
      <c r="AG112">
        <v>3.56</v>
      </c>
      <c r="AH112" s="15">
        <v>2</v>
      </c>
      <c r="AI112" s="3" t="s">
        <v>47</v>
      </c>
      <c r="AJ112" s="15" t="s">
        <v>59</v>
      </c>
      <c r="AK112" t="s">
        <v>47</v>
      </c>
      <c r="AL112" s="15" t="s">
        <v>59</v>
      </c>
      <c r="AM112" s="3" t="s">
        <v>47</v>
      </c>
      <c r="AN112" s="15" t="s">
        <v>59</v>
      </c>
      <c r="AO112" s="3" t="s">
        <v>47</v>
      </c>
      <c r="AP112" s="15" t="s">
        <v>59</v>
      </c>
      <c r="AQ112" s="9" t="s">
        <v>47</v>
      </c>
      <c r="AR112" s="15" t="s">
        <v>59</v>
      </c>
      <c r="AS112" s="9" t="s">
        <v>47</v>
      </c>
      <c r="AT112" s="15" t="s">
        <v>59</v>
      </c>
      <c r="AU112" s="9" t="s">
        <v>47</v>
      </c>
      <c r="AV112" s="15" t="s">
        <v>59</v>
      </c>
      <c r="AW112" s="9" t="s">
        <v>47</v>
      </c>
      <c r="AX112" s="15" t="s">
        <v>59</v>
      </c>
      <c r="AY112" s="9" t="s">
        <v>47</v>
      </c>
      <c r="AZ112" s="15" t="s">
        <v>59</v>
      </c>
      <c r="BA112" s="9" t="s">
        <v>47</v>
      </c>
      <c r="BB112" s="15" t="s">
        <v>59</v>
      </c>
      <c r="BC112" s="9" t="s">
        <v>47</v>
      </c>
      <c r="BD112" s="15" t="s">
        <v>59</v>
      </c>
      <c r="BE112" s="9" t="s">
        <v>47</v>
      </c>
      <c r="BF112" s="15" t="s">
        <v>59</v>
      </c>
      <c r="BH112" s="15" t="s">
        <v>59</v>
      </c>
      <c r="BJ112" s="15" t="s">
        <v>59</v>
      </c>
      <c r="BL112" s="15" t="s">
        <v>59</v>
      </c>
      <c r="BN112" s="15" t="s">
        <v>59</v>
      </c>
      <c r="BO112" t="s">
        <v>47</v>
      </c>
      <c r="BP112" s="15" t="s">
        <v>59</v>
      </c>
      <c r="BQ112" t="s">
        <v>47</v>
      </c>
      <c r="BR112" s="15" t="s">
        <v>59</v>
      </c>
      <c r="BS112" t="s">
        <v>47</v>
      </c>
      <c r="BT112" s="15" t="s">
        <v>59</v>
      </c>
      <c r="BU112" t="s">
        <v>47</v>
      </c>
      <c r="BV112" s="15" t="s">
        <v>59</v>
      </c>
      <c r="BX112" s="15" t="s">
        <v>59</v>
      </c>
      <c r="BY112" t="s">
        <v>47</v>
      </c>
      <c r="BZ112" s="15" t="s">
        <v>59</v>
      </c>
      <c r="CA112" t="s">
        <v>47</v>
      </c>
      <c r="CB112" s="15" t="s">
        <v>59</v>
      </c>
      <c r="CC112" t="s">
        <v>47</v>
      </c>
      <c r="CD112" s="15" t="s">
        <v>59</v>
      </c>
      <c r="CF112" s="15" t="s">
        <v>59</v>
      </c>
      <c r="CH112" s="15" t="s">
        <v>59</v>
      </c>
      <c r="CJ112" s="15" t="s">
        <v>59</v>
      </c>
      <c r="CL112" s="15" t="s">
        <v>59</v>
      </c>
      <c r="CN112" s="15" t="s">
        <v>59</v>
      </c>
      <c r="CP112" s="15" t="s">
        <v>59</v>
      </c>
      <c r="CR112" s="15" t="s">
        <v>59</v>
      </c>
      <c r="CT112" s="15" t="s">
        <v>59</v>
      </c>
      <c r="CV112" s="15" t="s">
        <v>59</v>
      </c>
      <c r="CX112" s="15" t="s">
        <v>59</v>
      </c>
      <c r="CZ112" s="15" t="s">
        <v>59</v>
      </c>
      <c r="DA112" t="s">
        <v>47</v>
      </c>
      <c r="DB112" s="15" t="s">
        <v>59</v>
      </c>
      <c r="DD112" s="15" t="s">
        <v>59</v>
      </c>
      <c r="DF112" s="15" t="s">
        <v>59</v>
      </c>
      <c r="DH112" s="15" t="s">
        <v>59</v>
      </c>
      <c r="DI112" t="s">
        <v>47</v>
      </c>
      <c r="DJ112" s="15" t="s">
        <v>59</v>
      </c>
      <c r="DK112" t="s">
        <v>47</v>
      </c>
      <c r="DL112" s="15" t="s">
        <v>59</v>
      </c>
      <c r="DM112" t="s">
        <v>47</v>
      </c>
      <c r="DN112" s="15" t="s">
        <v>59</v>
      </c>
      <c r="DP112" s="15" t="s">
        <v>59</v>
      </c>
      <c r="DQ112" t="s">
        <v>47</v>
      </c>
      <c r="DR112" s="15" t="s">
        <v>59</v>
      </c>
      <c r="DT112" s="15" t="s">
        <v>59</v>
      </c>
      <c r="DV112" s="15" t="s">
        <v>59</v>
      </c>
      <c r="DW112" t="s">
        <v>47</v>
      </c>
      <c r="DX112" s="15" t="s">
        <v>59</v>
      </c>
      <c r="DY112" t="s">
        <v>47</v>
      </c>
      <c r="DZ112" s="15" t="s">
        <v>59</v>
      </c>
      <c r="EB112" s="15" t="s">
        <v>59</v>
      </c>
      <c r="ED112" s="15" t="s">
        <v>59</v>
      </c>
      <c r="EF112" s="15" t="s">
        <v>59</v>
      </c>
      <c r="EH112" s="15" t="s">
        <v>59</v>
      </c>
      <c r="EJ112" s="15" t="s">
        <v>59</v>
      </c>
      <c r="EL112" s="15" t="s">
        <v>59</v>
      </c>
      <c r="EN112" s="15" t="s">
        <v>59</v>
      </c>
      <c r="EP112" s="15" t="s">
        <v>59</v>
      </c>
      <c r="ER112" s="15" t="s">
        <v>59</v>
      </c>
      <c r="ET112" s="15" t="s">
        <v>59</v>
      </c>
      <c r="EV112" s="15" t="s">
        <v>59</v>
      </c>
      <c r="EX112" s="15" t="s">
        <v>59</v>
      </c>
      <c r="EY112" t="s">
        <v>47</v>
      </c>
      <c r="EZ112" s="15" t="s">
        <v>59</v>
      </c>
      <c r="FB112" s="15" t="s">
        <v>59</v>
      </c>
      <c r="FC112" t="s">
        <v>47</v>
      </c>
      <c r="FD112" s="15" t="s">
        <v>59</v>
      </c>
      <c r="FF112" s="15" t="s">
        <v>59</v>
      </c>
      <c r="FG112" t="s">
        <v>47</v>
      </c>
      <c r="FH112" s="15" t="s">
        <v>59</v>
      </c>
      <c r="FJ112" s="15" t="s">
        <v>59</v>
      </c>
      <c r="FL112" s="15" t="s">
        <v>59</v>
      </c>
      <c r="FM112" t="s">
        <v>47</v>
      </c>
      <c r="FN112" s="15" t="s">
        <v>59</v>
      </c>
      <c r="FO112" t="s">
        <v>47</v>
      </c>
      <c r="FP112" s="15" t="s">
        <v>59</v>
      </c>
      <c r="FQ112" t="s">
        <v>47</v>
      </c>
      <c r="FR112" s="15" t="s">
        <v>59</v>
      </c>
      <c r="FT112" s="15" t="s">
        <v>59</v>
      </c>
    </row>
    <row r="113" spans="1:176" ht="15.95" customHeight="1">
      <c r="A113" s="39" t="s">
        <v>261</v>
      </c>
      <c r="B113" s="39">
        <v>4</v>
      </c>
      <c r="C113" s="39"/>
      <c r="D113" s="39">
        <v>2608</v>
      </c>
      <c r="E113" s="19" t="s">
        <v>259</v>
      </c>
      <c r="F113" s="19"/>
      <c r="G113">
        <v>0.71450000000000002</v>
      </c>
      <c r="H113" s="15">
        <v>4.7799999999999995E-2</v>
      </c>
      <c r="I113">
        <v>0.71450000000000002</v>
      </c>
      <c r="J113" s="15">
        <v>4.7799999999999995E-2</v>
      </c>
      <c r="K113" s="3" t="s">
        <v>47</v>
      </c>
      <c r="L113" s="12" t="s">
        <v>59</v>
      </c>
      <c r="M113" s="3" t="s">
        <v>47</v>
      </c>
      <c r="N113" s="12" t="s">
        <v>59</v>
      </c>
      <c r="O113" s="3" t="s">
        <v>47</v>
      </c>
      <c r="P113" s="12" t="s">
        <v>59</v>
      </c>
      <c r="Q113" s="3">
        <v>0.11509999999999999</v>
      </c>
      <c r="R113" s="15">
        <v>1.7600000000000001E-2</v>
      </c>
      <c r="S113">
        <v>3.5799999999999998E-2</v>
      </c>
      <c r="T113" s="15">
        <v>6.9999999999999999E-4</v>
      </c>
      <c r="U113">
        <v>8.6999999999999994E-2</v>
      </c>
      <c r="V113" s="15">
        <v>4.2000000000000006E-3</v>
      </c>
      <c r="W113">
        <v>9.64E-2</v>
      </c>
      <c r="X113" s="15">
        <v>3.8E-3</v>
      </c>
      <c r="Y113">
        <v>9.8299999999999998E-2</v>
      </c>
      <c r="Z113" s="15">
        <v>1.12E-2</v>
      </c>
      <c r="AA113">
        <v>0.25680000000000003</v>
      </c>
      <c r="AB113" s="15">
        <v>9.5999999999999992E-3</v>
      </c>
      <c r="AC113" s="9" t="s">
        <v>47</v>
      </c>
      <c r="AD113" s="11" t="s">
        <v>59</v>
      </c>
      <c r="AE113" t="s">
        <v>47</v>
      </c>
      <c r="AF113" s="15" t="s">
        <v>59</v>
      </c>
      <c r="AG113">
        <v>2.52E-2</v>
      </c>
      <c r="AH113" s="15">
        <v>6.9999999999999999E-4</v>
      </c>
      <c r="AI113" s="3" t="s">
        <v>47</v>
      </c>
      <c r="AJ113" s="15" t="s">
        <v>59</v>
      </c>
      <c r="AK113" t="s">
        <v>47</v>
      </c>
      <c r="AL113" s="15" t="s">
        <v>59</v>
      </c>
      <c r="AM113" s="3" t="s">
        <v>47</v>
      </c>
      <c r="AN113" s="15" t="s">
        <v>59</v>
      </c>
      <c r="AO113" s="3" t="s">
        <v>47</v>
      </c>
      <c r="AP113" s="15" t="s">
        <v>59</v>
      </c>
      <c r="AQ113" s="9" t="s">
        <v>47</v>
      </c>
      <c r="AR113" s="15" t="s">
        <v>59</v>
      </c>
      <c r="AS113" s="9" t="s">
        <v>47</v>
      </c>
      <c r="AT113" s="15" t="s">
        <v>59</v>
      </c>
      <c r="AU113" s="9" t="s">
        <v>47</v>
      </c>
      <c r="AV113" s="15" t="s">
        <v>59</v>
      </c>
      <c r="AW113" s="9" t="s">
        <v>47</v>
      </c>
      <c r="AX113" s="15" t="s">
        <v>59</v>
      </c>
      <c r="AY113" s="9" t="s">
        <v>47</v>
      </c>
      <c r="AZ113" s="15" t="s">
        <v>59</v>
      </c>
      <c r="BA113" s="9" t="s">
        <v>47</v>
      </c>
      <c r="BB113" s="15" t="s">
        <v>59</v>
      </c>
      <c r="BC113" s="9" t="s">
        <v>47</v>
      </c>
      <c r="BD113" s="15" t="s">
        <v>59</v>
      </c>
      <c r="BE113" s="9" t="s">
        <v>47</v>
      </c>
      <c r="BF113" s="15" t="s">
        <v>59</v>
      </c>
      <c r="BH113" s="15" t="s">
        <v>59</v>
      </c>
      <c r="BJ113" s="15" t="s">
        <v>59</v>
      </c>
      <c r="BL113" s="15" t="s">
        <v>59</v>
      </c>
      <c r="BN113" s="15" t="s">
        <v>59</v>
      </c>
      <c r="BO113" t="s">
        <v>47</v>
      </c>
      <c r="BP113" s="15" t="s">
        <v>59</v>
      </c>
      <c r="BQ113" t="s">
        <v>47</v>
      </c>
      <c r="BR113" s="15" t="s">
        <v>59</v>
      </c>
      <c r="BS113" t="s">
        <v>47</v>
      </c>
      <c r="BT113" s="15" t="s">
        <v>59</v>
      </c>
      <c r="BU113" t="s">
        <v>47</v>
      </c>
      <c r="BV113" s="15" t="s">
        <v>59</v>
      </c>
      <c r="BX113" s="15" t="s">
        <v>59</v>
      </c>
      <c r="BY113" t="s">
        <v>47</v>
      </c>
      <c r="BZ113" s="15" t="s">
        <v>59</v>
      </c>
      <c r="CA113" t="s">
        <v>47</v>
      </c>
      <c r="CB113" s="15" t="s">
        <v>59</v>
      </c>
      <c r="CC113" t="s">
        <v>47</v>
      </c>
      <c r="CD113" s="15" t="s">
        <v>59</v>
      </c>
      <c r="CF113" s="15" t="s">
        <v>59</v>
      </c>
      <c r="CH113" s="15" t="s">
        <v>59</v>
      </c>
      <c r="CJ113" s="15" t="s">
        <v>59</v>
      </c>
      <c r="CL113" s="15" t="s">
        <v>59</v>
      </c>
      <c r="CN113" s="15" t="s">
        <v>59</v>
      </c>
      <c r="CP113" s="15" t="s">
        <v>59</v>
      </c>
      <c r="CR113" s="15" t="s">
        <v>59</v>
      </c>
      <c r="CT113" s="15" t="s">
        <v>59</v>
      </c>
      <c r="CV113" s="15" t="s">
        <v>59</v>
      </c>
      <c r="CX113" s="15" t="s">
        <v>59</v>
      </c>
      <c r="CZ113" s="15" t="s">
        <v>59</v>
      </c>
      <c r="DA113" t="s">
        <v>47</v>
      </c>
      <c r="DB113" s="15" t="s">
        <v>59</v>
      </c>
      <c r="DD113" s="15" t="s">
        <v>59</v>
      </c>
      <c r="DF113" s="15" t="s">
        <v>59</v>
      </c>
      <c r="DH113" s="15" t="s">
        <v>59</v>
      </c>
      <c r="DI113" t="s">
        <v>47</v>
      </c>
      <c r="DJ113" s="15" t="s">
        <v>59</v>
      </c>
      <c r="DK113" t="s">
        <v>47</v>
      </c>
      <c r="DL113" s="15" t="s">
        <v>59</v>
      </c>
      <c r="DM113" t="s">
        <v>47</v>
      </c>
      <c r="DN113" s="15" t="s">
        <v>59</v>
      </c>
      <c r="DP113" s="15" t="s">
        <v>59</v>
      </c>
      <c r="DQ113" t="s">
        <v>47</v>
      </c>
      <c r="DR113" s="15" t="s">
        <v>59</v>
      </c>
      <c r="DT113" s="15" t="s">
        <v>59</v>
      </c>
      <c r="DV113" s="15" t="s">
        <v>59</v>
      </c>
      <c r="DW113" t="s">
        <v>47</v>
      </c>
      <c r="DX113" s="15" t="s">
        <v>59</v>
      </c>
      <c r="DY113" t="s">
        <v>47</v>
      </c>
      <c r="DZ113" s="15" t="s">
        <v>59</v>
      </c>
      <c r="EB113" s="15" t="s">
        <v>59</v>
      </c>
      <c r="ED113" s="15" t="s">
        <v>59</v>
      </c>
      <c r="EF113" s="15" t="s">
        <v>59</v>
      </c>
      <c r="EH113" s="15" t="s">
        <v>59</v>
      </c>
      <c r="EJ113" s="15" t="s">
        <v>59</v>
      </c>
      <c r="EL113" s="15" t="s">
        <v>59</v>
      </c>
      <c r="EN113" s="15" t="s">
        <v>59</v>
      </c>
      <c r="EP113" s="15" t="s">
        <v>59</v>
      </c>
      <c r="ER113" s="15" t="s">
        <v>59</v>
      </c>
      <c r="ET113" s="15" t="s">
        <v>59</v>
      </c>
      <c r="EV113" s="15" t="s">
        <v>59</v>
      </c>
      <c r="EX113" s="15" t="s">
        <v>59</v>
      </c>
      <c r="EY113" t="s">
        <v>47</v>
      </c>
      <c r="EZ113" s="15" t="s">
        <v>59</v>
      </c>
      <c r="FB113" s="15" t="s">
        <v>59</v>
      </c>
      <c r="FC113" t="s">
        <v>47</v>
      </c>
      <c r="FD113" s="15" t="s">
        <v>59</v>
      </c>
      <c r="FF113" s="15" t="s">
        <v>59</v>
      </c>
      <c r="FG113" t="s">
        <v>47</v>
      </c>
      <c r="FH113" s="15" t="s">
        <v>59</v>
      </c>
      <c r="FJ113" s="15" t="s">
        <v>59</v>
      </c>
      <c r="FL113" s="15" t="s">
        <v>59</v>
      </c>
      <c r="FM113" t="s">
        <v>47</v>
      </c>
      <c r="FN113" s="15" t="s">
        <v>59</v>
      </c>
      <c r="FO113" t="s">
        <v>47</v>
      </c>
      <c r="FP113" s="15" t="s">
        <v>59</v>
      </c>
      <c r="FQ113" t="s">
        <v>47</v>
      </c>
      <c r="FR113" s="15" t="s">
        <v>59</v>
      </c>
      <c r="FT113" s="15" t="s">
        <v>59</v>
      </c>
    </row>
    <row r="114" spans="1:176" ht="15.95" customHeight="1">
      <c r="A114" s="39" t="s">
        <v>260</v>
      </c>
      <c r="B114" s="39">
        <v>4</v>
      </c>
      <c r="C114" s="39"/>
      <c r="D114" s="39">
        <v>2608</v>
      </c>
      <c r="E114" s="19" t="s">
        <v>259</v>
      </c>
      <c r="F114" s="19"/>
      <c r="G114">
        <v>0.51679999999999993</v>
      </c>
      <c r="H114" s="15">
        <v>3.0800000000000001E-2</v>
      </c>
      <c r="I114">
        <v>0.51679999999999993</v>
      </c>
      <c r="J114" s="15">
        <v>3.0800000000000001E-2</v>
      </c>
      <c r="K114" s="3" t="s">
        <v>47</v>
      </c>
      <c r="L114" s="12" t="s">
        <v>59</v>
      </c>
      <c r="M114" s="3" t="s">
        <v>47</v>
      </c>
      <c r="N114" s="12" t="s">
        <v>59</v>
      </c>
      <c r="O114" s="3" t="s">
        <v>47</v>
      </c>
      <c r="P114" s="12" t="s">
        <v>59</v>
      </c>
      <c r="Q114" s="3">
        <v>5.6899999999999999E-2</v>
      </c>
      <c r="R114" s="15">
        <v>5.7999999999999996E-3</v>
      </c>
      <c r="S114">
        <v>3.5099999999999999E-2</v>
      </c>
      <c r="T114" s="15">
        <v>1E-4</v>
      </c>
      <c r="U114">
        <v>5.9799999999999999E-2</v>
      </c>
      <c r="V114" s="15">
        <v>1.5E-3</v>
      </c>
      <c r="W114">
        <v>6.1899999999999997E-2</v>
      </c>
      <c r="X114" s="15">
        <v>2.3999999999999998E-3</v>
      </c>
      <c r="Y114">
        <v>6.93E-2</v>
      </c>
      <c r="Z114" s="15">
        <v>3.0999999999999999E-3</v>
      </c>
      <c r="AA114">
        <v>0.2117</v>
      </c>
      <c r="AB114" s="15">
        <v>1.78E-2</v>
      </c>
      <c r="AC114" s="9" t="s">
        <v>47</v>
      </c>
      <c r="AD114" s="11" t="s">
        <v>59</v>
      </c>
      <c r="AE114" t="s">
        <v>47</v>
      </c>
      <c r="AF114" s="15" t="s">
        <v>59</v>
      </c>
      <c r="AG114">
        <v>2.1999999999999999E-2</v>
      </c>
      <c r="AH114" s="15">
        <v>1E-4</v>
      </c>
      <c r="AI114" s="3" t="s">
        <v>47</v>
      </c>
      <c r="AJ114" s="15" t="s">
        <v>59</v>
      </c>
      <c r="AK114" t="s">
        <v>47</v>
      </c>
      <c r="AL114" s="15" t="s">
        <v>59</v>
      </c>
      <c r="AM114" s="3" t="s">
        <v>47</v>
      </c>
      <c r="AN114" s="15" t="s">
        <v>59</v>
      </c>
      <c r="AO114" s="3" t="s">
        <v>47</v>
      </c>
      <c r="AP114" s="15" t="s">
        <v>59</v>
      </c>
      <c r="AQ114" s="9" t="s">
        <v>47</v>
      </c>
      <c r="AR114" s="15" t="s">
        <v>59</v>
      </c>
      <c r="AS114" s="9" t="s">
        <v>47</v>
      </c>
      <c r="AT114" s="15" t="s">
        <v>59</v>
      </c>
      <c r="AU114" s="9" t="s">
        <v>47</v>
      </c>
      <c r="AV114" s="15" t="s">
        <v>59</v>
      </c>
      <c r="AW114" s="9" t="s">
        <v>47</v>
      </c>
      <c r="AX114" s="15" t="s">
        <v>59</v>
      </c>
      <c r="AY114" s="9" t="s">
        <v>47</v>
      </c>
      <c r="AZ114" s="15" t="s">
        <v>59</v>
      </c>
      <c r="BA114" s="9" t="s">
        <v>47</v>
      </c>
      <c r="BB114" s="15" t="s">
        <v>59</v>
      </c>
      <c r="BC114" s="9" t="s">
        <v>47</v>
      </c>
      <c r="BD114" s="15" t="s">
        <v>59</v>
      </c>
      <c r="BE114" s="9" t="s">
        <v>47</v>
      </c>
      <c r="BF114" s="15" t="s">
        <v>59</v>
      </c>
      <c r="BH114" s="15" t="s">
        <v>59</v>
      </c>
      <c r="BJ114" s="15" t="s">
        <v>59</v>
      </c>
      <c r="BL114" s="15" t="s">
        <v>59</v>
      </c>
      <c r="BN114" s="15" t="s">
        <v>59</v>
      </c>
      <c r="BO114" t="s">
        <v>47</v>
      </c>
      <c r="BP114" s="15" t="s">
        <v>59</v>
      </c>
      <c r="BQ114" t="s">
        <v>47</v>
      </c>
      <c r="BR114" s="15" t="s">
        <v>59</v>
      </c>
      <c r="BS114" t="s">
        <v>47</v>
      </c>
      <c r="BT114" s="15" t="s">
        <v>59</v>
      </c>
      <c r="BU114" t="s">
        <v>47</v>
      </c>
      <c r="BV114" s="15" t="s">
        <v>59</v>
      </c>
      <c r="BX114" s="15" t="s">
        <v>59</v>
      </c>
      <c r="BY114" t="s">
        <v>47</v>
      </c>
      <c r="BZ114" s="15" t="s">
        <v>59</v>
      </c>
      <c r="CA114" t="s">
        <v>47</v>
      </c>
      <c r="CB114" s="15" t="s">
        <v>59</v>
      </c>
      <c r="CC114" t="s">
        <v>47</v>
      </c>
      <c r="CD114" s="15" t="s">
        <v>59</v>
      </c>
      <c r="CF114" s="15" t="s">
        <v>59</v>
      </c>
      <c r="CH114" s="15" t="s">
        <v>59</v>
      </c>
      <c r="CJ114" s="15" t="s">
        <v>59</v>
      </c>
      <c r="CL114" s="15" t="s">
        <v>59</v>
      </c>
      <c r="CN114" s="15" t="s">
        <v>59</v>
      </c>
      <c r="CP114" s="15" t="s">
        <v>59</v>
      </c>
      <c r="CR114" s="15" t="s">
        <v>59</v>
      </c>
      <c r="CT114" s="15" t="s">
        <v>59</v>
      </c>
      <c r="CV114" s="15" t="s">
        <v>59</v>
      </c>
      <c r="CX114" s="15" t="s">
        <v>59</v>
      </c>
      <c r="CZ114" s="15" t="s">
        <v>59</v>
      </c>
      <c r="DA114" t="s">
        <v>47</v>
      </c>
      <c r="DB114" s="15" t="s">
        <v>59</v>
      </c>
      <c r="DD114" s="15" t="s">
        <v>59</v>
      </c>
      <c r="DF114" s="15" t="s">
        <v>59</v>
      </c>
      <c r="DH114" s="15" t="s">
        <v>59</v>
      </c>
      <c r="DI114" t="s">
        <v>47</v>
      </c>
      <c r="DJ114" s="15" t="s">
        <v>59</v>
      </c>
      <c r="DK114" t="s">
        <v>47</v>
      </c>
      <c r="DL114" s="15" t="s">
        <v>59</v>
      </c>
      <c r="DM114" t="s">
        <v>47</v>
      </c>
      <c r="DN114" s="15" t="s">
        <v>59</v>
      </c>
      <c r="DP114" s="15" t="s">
        <v>59</v>
      </c>
      <c r="DQ114" t="s">
        <v>47</v>
      </c>
      <c r="DR114" s="15" t="s">
        <v>59</v>
      </c>
      <c r="DT114" s="15" t="s">
        <v>59</v>
      </c>
      <c r="DV114" s="15" t="s">
        <v>59</v>
      </c>
      <c r="DW114" t="s">
        <v>47</v>
      </c>
      <c r="DX114" s="15" t="s">
        <v>59</v>
      </c>
      <c r="DY114" t="s">
        <v>47</v>
      </c>
      <c r="DZ114" s="15" t="s">
        <v>59</v>
      </c>
      <c r="EB114" s="15" t="s">
        <v>59</v>
      </c>
      <c r="ED114" s="15" t="s">
        <v>59</v>
      </c>
      <c r="EF114" s="15" t="s">
        <v>59</v>
      </c>
      <c r="EH114" s="15" t="s">
        <v>59</v>
      </c>
      <c r="EJ114" s="15" t="s">
        <v>59</v>
      </c>
      <c r="EL114" s="15" t="s">
        <v>59</v>
      </c>
      <c r="EN114" s="15" t="s">
        <v>59</v>
      </c>
      <c r="EP114" s="15" t="s">
        <v>59</v>
      </c>
      <c r="ER114" s="15" t="s">
        <v>59</v>
      </c>
      <c r="ET114" s="15" t="s">
        <v>59</v>
      </c>
      <c r="EV114" s="15" t="s">
        <v>59</v>
      </c>
      <c r="EX114" s="15" t="s">
        <v>59</v>
      </c>
      <c r="EY114" t="s">
        <v>47</v>
      </c>
      <c r="EZ114" s="15" t="s">
        <v>59</v>
      </c>
      <c r="FB114" s="15" t="s">
        <v>59</v>
      </c>
      <c r="FC114" t="s">
        <v>47</v>
      </c>
      <c r="FD114" s="15" t="s">
        <v>59</v>
      </c>
      <c r="FF114" s="15" t="s">
        <v>59</v>
      </c>
      <c r="FG114" t="s">
        <v>47</v>
      </c>
      <c r="FH114" s="15" t="s">
        <v>59</v>
      </c>
      <c r="FJ114" s="15" t="s">
        <v>59</v>
      </c>
      <c r="FL114" s="15" t="s">
        <v>59</v>
      </c>
      <c r="FM114" t="s">
        <v>47</v>
      </c>
      <c r="FN114" s="15" t="s">
        <v>59</v>
      </c>
      <c r="FO114" t="s">
        <v>47</v>
      </c>
      <c r="FP114" s="15" t="s">
        <v>59</v>
      </c>
      <c r="FQ114" t="s">
        <v>47</v>
      </c>
      <c r="FR114" s="15" t="s">
        <v>59</v>
      </c>
      <c r="FT114" s="15" t="s">
        <v>59</v>
      </c>
    </row>
    <row r="115" spans="1:176" ht="15.95" customHeight="1">
      <c r="A115" s="39" t="s">
        <v>262</v>
      </c>
      <c r="B115" s="39">
        <v>4</v>
      </c>
      <c r="C115" s="39"/>
      <c r="D115" s="39">
        <v>2608</v>
      </c>
      <c r="E115" s="19" t="s">
        <v>259</v>
      </c>
      <c r="F115" s="19"/>
      <c r="G115">
        <v>0.63470000000000004</v>
      </c>
      <c r="H115" s="15">
        <v>3.5999999999999997E-2</v>
      </c>
      <c r="I115">
        <v>0.63470000000000004</v>
      </c>
      <c r="J115" s="15">
        <v>3.5999999999999997E-2</v>
      </c>
      <c r="K115" s="3" t="s">
        <v>47</v>
      </c>
      <c r="L115" s="12" t="s">
        <v>59</v>
      </c>
      <c r="M115" s="3" t="s">
        <v>47</v>
      </c>
      <c r="N115" s="12" t="s">
        <v>59</v>
      </c>
      <c r="O115" s="3" t="s">
        <v>47</v>
      </c>
      <c r="P115" s="12" t="s">
        <v>59</v>
      </c>
      <c r="Q115" s="3">
        <v>7.5900000000000009E-2</v>
      </c>
      <c r="R115" s="15">
        <v>7.3000000000000001E-3</v>
      </c>
      <c r="S115">
        <v>3.6700000000000003E-2</v>
      </c>
      <c r="T115" s="15">
        <v>5.9999999999999995E-4</v>
      </c>
      <c r="U115">
        <v>6.5099999999999991E-2</v>
      </c>
      <c r="V115" s="15">
        <v>1.6999999999999999E-3</v>
      </c>
      <c r="W115">
        <v>6.6799999999999998E-2</v>
      </c>
      <c r="X115" s="15">
        <v>2.1000000000000003E-3</v>
      </c>
      <c r="Y115">
        <v>8.3000000000000004E-2</v>
      </c>
      <c r="Z115" s="15">
        <v>4.3E-3</v>
      </c>
      <c r="AA115">
        <v>0.28389999999999999</v>
      </c>
      <c r="AB115" s="15">
        <v>1.9600000000000003E-2</v>
      </c>
      <c r="AC115" s="9" t="s">
        <v>47</v>
      </c>
      <c r="AD115" s="11" t="s">
        <v>59</v>
      </c>
      <c r="AE115" t="s">
        <v>47</v>
      </c>
      <c r="AF115" s="15" t="s">
        <v>59</v>
      </c>
      <c r="AG115">
        <v>2.35E-2</v>
      </c>
      <c r="AH115" s="15">
        <v>4.0000000000000002E-4</v>
      </c>
      <c r="AI115" s="3" t="s">
        <v>47</v>
      </c>
      <c r="AJ115" s="15" t="s">
        <v>59</v>
      </c>
      <c r="AK115" t="s">
        <v>47</v>
      </c>
      <c r="AL115" s="15" t="s">
        <v>59</v>
      </c>
      <c r="AM115" s="3" t="s">
        <v>47</v>
      </c>
      <c r="AN115" s="15" t="s">
        <v>59</v>
      </c>
      <c r="AO115" s="3" t="s">
        <v>47</v>
      </c>
      <c r="AP115" s="15" t="s">
        <v>59</v>
      </c>
      <c r="AQ115" s="9" t="s">
        <v>47</v>
      </c>
      <c r="AR115" s="15" t="s">
        <v>59</v>
      </c>
      <c r="AS115" s="9" t="s">
        <v>47</v>
      </c>
      <c r="AT115" s="15" t="s">
        <v>59</v>
      </c>
      <c r="AU115" s="9" t="s">
        <v>47</v>
      </c>
      <c r="AV115" s="15" t="s">
        <v>59</v>
      </c>
      <c r="AW115" s="9" t="s">
        <v>47</v>
      </c>
      <c r="AX115" s="15" t="s">
        <v>59</v>
      </c>
      <c r="AY115" s="9" t="s">
        <v>47</v>
      </c>
      <c r="AZ115" s="15" t="s">
        <v>59</v>
      </c>
      <c r="BA115" s="9" t="s">
        <v>47</v>
      </c>
      <c r="BB115" s="15" t="s">
        <v>59</v>
      </c>
      <c r="BC115" s="9" t="s">
        <v>47</v>
      </c>
      <c r="BD115" s="15" t="s">
        <v>59</v>
      </c>
      <c r="BE115" s="9" t="s">
        <v>47</v>
      </c>
      <c r="BF115" s="15" t="s">
        <v>59</v>
      </c>
      <c r="BH115" s="15" t="s">
        <v>59</v>
      </c>
      <c r="BJ115" s="15" t="s">
        <v>59</v>
      </c>
      <c r="BL115" s="15" t="s">
        <v>59</v>
      </c>
      <c r="BN115" s="15" t="s">
        <v>59</v>
      </c>
      <c r="BO115" t="s">
        <v>47</v>
      </c>
      <c r="BP115" s="15" t="s">
        <v>59</v>
      </c>
      <c r="BQ115" t="s">
        <v>47</v>
      </c>
      <c r="BR115" s="15" t="s">
        <v>59</v>
      </c>
      <c r="BS115" t="s">
        <v>47</v>
      </c>
      <c r="BT115" s="15" t="s">
        <v>59</v>
      </c>
      <c r="BU115" t="s">
        <v>47</v>
      </c>
      <c r="BV115" s="15" t="s">
        <v>59</v>
      </c>
      <c r="BX115" s="15" t="s">
        <v>59</v>
      </c>
      <c r="BY115" t="s">
        <v>47</v>
      </c>
      <c r="BZ115" s="15" t="s">
        <v>59</v>
      </c>
      <c r="CA115" t="s">
        <v>47</v>
      </c>
      <c r="CB115" s="15" t="s">
        <v>59</v>
      </c>
      <c r="CC115" t="s">
        <v>47</v>
      </c>
      <c r="CD115" s="15" t="s">
        <v>59</v>
      </c>
      <c r="CF115" s="15" t="s">
        <v>59</v>
      </c>
      <c r="CH115" s="15" t="s">
        <v>59</v>
      </c>
      <c r="CJ115" s="15" t="s">
        <v>59</v>
      </c>
      <c r="CL115" s="15" t="s">
        <v>59</v>
      </c>
      <c r="CN115" s="15" t="s">
        <v>59</v>
      </c>
      <c r="CP115" s="15" t="s">
        <v>59</v>
      </c>
      <c r="CR115" s="15" t="s">
        <v>59</v>
      </c>
      <c r="CT115" s="15" t="s">
        <v>59</v>
      </c>
      <c r="CV115" s="15" t="s">
        <v>59</v>
      </c>
      <c r="CX115" s="15" t="s">
        <v>59</v>
      </c>
      <c r="CZ115" s="15" t="s">
        <v>59</v>
      </c>
      <c r="DA115" t="s">
        <v>47</v>
      </c>
      <c r="DB115" s="15" t="s">
        <v>59</v>
      </c>
      <c r="DD115" s="15" t="s">
        <v>59</v>
      </c>
      <c r="DF115" s="15" t="s">
        <v>59</v>
      </c>
      <c r="DH115" s="15" t="s">
        <v>59</v>
      </c>
      <c r="DI115" t="s">
        <v>47</v>
      </c>
      <c r="DJ115" s="15" t="s">
        <v>59</v>
      </c>
      <c r="DK115" t="s">
        <v>47</v>
      </c>
      <c r="DL115" s="15" t="s">
        <v>59</v>
      </c>
      <c r="DM115" t="s">
        <v>47</v>
      </c>
      <c r="DN115" s="15" t="s">
        <v>59</v>
      </c>
      <c r="DP115" s="15" t="s">
        <v>59</v>
      </c>
      <c r="DQ115" t="s">
        <v>47</v>
      </c>
      <c r="DR115" s="15" t="s">
        <v>59</v>
      </c>
      <c r="DT115" s="15" t="s">
        <v>59</v>
      </c>
      <c r="DV115" s="15" t="s">
        <v>59</v>
      </c>
      <c r="DW115" t="s">
        <v>47</v>
      </c>
      <c r="DX115" s="15" t="s">
        <v>59</v>
      </c>
      <c r="DY115" t="s">
        <v>47</v>
      </c>
      <c r="DZ115" s="15" t="s">
        <v>59</v>
      </c>
      <c r="EB115" s="15" t="s">
        <v>59</v>
      </c>
      <c r="ED115" s="15" t="s">
        <v>59</v>
      </c>
      <c r="EF115" s="15" t="s">
        <v>59</v>
      </c>
      <c r="EH115" s="15" t="s">
        <v>59</v>
      </c>
      <c r="EJ115" s="15" t="s">
        <v>59</v>
      </c>
      <c r="EL115" s="15" t="s">
        <v>59</v>
      </c>
      <c r="EN115" s="15" t="s">
        <v>59</v>
      </c>
      <c r="EP115" s="15" t="s">
        <v>59</v>
      </c>
      <c r="ER115" s="15" t="s">
        <v>59</v>
      </c>
      <c r="ET115" s="15" t="s">
        <v>59</v>
      </c>
      <c r="EV115" s="15" t="s">
        <v>59</v>
      </c>
      <c r="EX115" s="15" t="s">
        <v>59</v>
      </c>
      <c r="EY115" t="s">
        <v>47</v>
      </c>
      <c r="EZ115" s="15" t="s">
        <v>59</v>
      </c>
      <c r="FB115" s="15" t="s">
        <v>59</v>
      </c>
      <c r="FC115" t="s">
        <v>47</v>
      </c>
      <c r="FD115" s="15" t="s">
        <v>59</v>
      </c>
      <c r="FF115" s="15" t="s">
        <v>59</v>
      </c>
      <c r="FG115" t="s">
        <v>47</v>
      </c>
      <c r="FH115" s="15" t="s">
        <v>59</v>
      </c>
      <c r="FJ115" s="15" t="s">
        <v>59</v>
      </c>
      <c r="FL115" s="15" t="s">
        <v>59</v>
      </c>
      <c r="FM115" t="s">
        <v>47</v>
      </c>
      <c r="FN115" s="15" t="s">
        <v>59</v>
      </c>
      <c r="FO115" t="s">
        <v>47</v>
      </c>
      <c r="FP115" s="15" t="s">
        <v>59</v>
      </c>
      <c r="FQ115" t="s">
        <v>47</v>
      </c>
      <c r="FR115" s="15" t="s">
        <v>59</v>
      </c>
      <c r="FT115" s="15" t="s">
        <v>59</v>
      </c>
    </row>
    <row r="116" spans="1:176" ht="15.95" customHeight="1">
      <c r="A116" s="39" t="s">
        <v>263</v>
      </c>
      <c r="B116" s="39">
        <v>4</v>
      </c>
      <c r="C116" s="39"/>
      <c r="D116" s="39">
        <v>2608</v>
      </c>
      <c r="E116" s="19" t="s">
        <v>259</v>
      </c>
      <c r="F116" s="19"/>
      <c r="G116">
        <v>0.69799999999999995</v>
      </c>
      <c r="H116" s="15">
        <v>4.2000000000000006E-3</v>
      </c>
      <c r="I116">
        <v>0.69799999999999995</v>
      </c>
      <c r="J116" s="15">
        <v>4.2000000000000006E-3</v>
      </c>
      <c r="K116" s="3" t="s">
        <v>47</v>
      </c>
      <c r="L116" s="12" t="s">
        <v>59</v>
      </c>
      <c r="M116" s="3" t="s">
        <v>47</v>
      </c>
      <c r="N116" s="12" t="s">
        <v>59</v>
      </c>
      <c r="O116" s="3" t="s">
        <v>47</v>
      </c>
      <c r="P116" s="12" t="s">
        <v>59</v>
      </c>
      <c r="Q116" s="3">
        <v>7.9000000000000001E-2</v>
      </c>
      <c r="R116" s="15">
        <v>2.9999999999999997E-4</v>
      </c>
      <c r="S116">
        <v>3.8600000000000002E-2</v>
      </c>
      <c r="T116" s="15">
        <v>2.9999999999999997E-4</v>
      </c>
      <c r="U116">
        <v>6.7599999999999993E-2</v>
      </c>
      <c r="V116" s="15">
        <v>2.0000000000000001E-4</v>
      </c>
      <c r="W116">
        <v>6.6099999999999992E-2</v>
      </c>
      <c r="X116" s="15">
        <v>4.0000000000000002E-4</v>
      </c>
      <c r="Y116">
        <v>0.12279999999999999</v>
      </c>
      <c r="Z116" s="15">
        <v>2.5999999999999999E-3</v>
      </c>
      <c r="AA116">
        <v>0.2979</v>
      </c>
      <c r="AB116" s="15">
        <v>1E-4</v>
      </c>
      <c r="AC116" s="9" t="s">
        <v>47</v>
      </c>
      <c r="AD116" s="11" t="s">
        <v>59</v>
      </c>
      <c r="AE116" t="s">
        <v>47</v>
      </c>
      <c r="AF116" s="15" t="s">
        <v>59</v>
      </c>
      <c r="AG116">
        <v>2.5999999999999999E-2</v>
      </c>
      <c r="AH116" s="15">
        <v>2.9999999999999997E-4</v>
      </c>
      <c r="AI116" s="3" t="s">
        <v>47</v>
      </c>
      <c r="AJ116" s="15" t="s">
        <v>59</v>
      </c>
      <c r="AK116" t="s">
        <v>47</v>
      </c>
      <c r="AL116" s="15" t="s">
        <v>59</v>
      </c>
      <c r="AM116" s="3" t="s">
        <v>47</v>
      </c>
      <c r="AN116" s="15" t="s">
        <v>59</v>
      </c>
      <c r="AO116" s="3" t="s">
        <v>47</v>
      </c>
      <c r="AP116" s="15" t="s">
        <v>59</v>
      </c>
      <c r="AQ116" s="9" t="s">
        <v>47</v>
      </c>
      <c r="AR116" s="15" t="s">
        <v>59</v>
      </c>
      <c r="AS116" s="9" t="s">
        <v>47</v>
      </c>
      <c r="AT116" s="15" t="s">
        <v>59</v>
      </c>
      <c r="AU116" s="9" t="s">
        <v>47</v>
      </c>
      <c r="AV116" s="15" t="s">
        <v>59</v>
      </c>
      <c r="AW116" s="9" t="s">
        <v>47</v>
      </c>
      <c r="AX116" s="15" t="s">
        <v>59</v>
      </c>
      <c r="AY116" s="9" t="s">
        <v>47</v>
      </c>
      <c r="AZ116" s="15" t="s">
        <v>59</v>
      </c>
      <c r="BA116" s="9" t="s">
        <v>47</v>
      </c>
      <c r="BB116" s="15" t="s">
        <v>59</v>
      </c>
      <c r="BC116" s="9" t="s">
        <v>47</v>
      </c>
      <c r="BD116" s="15" t="s">
        <v>59</v>
      </c>
      <c r="BE116" s="9" t="s">
        <v>47</v>
      </c>
      <c r="BF116" s="15" t="s">
        <v>59</v>
      </c>
      <c r="BH116" s="15" t="s">
        <v>59</v>
      </c>
      <c r="BJ116" s="15" t="s">
        <v>59</v>
      </c>
      <c r="BL116" s="15" t="s">
        <v>59</v>
      </c>
      <c r="BN116" s="15" t="s">
        <v>59</v>
      </c>
      <c r="BO116" t="s">
        <v>47</v>
      </c>
      <c r="BP116" s="15" t="s">
        <v>59</v>
      </c>
      <c r="BQ116" t="s">
        <v>47</v>
      </c>
      <c r="BR116" s="15" t="s">
        <v>59</v>
      </c>
      <c r="BS116" t="s">
        <v>47</v>
      </c>
      <c r="BT116" s="15" t="s">
        <v>59</v>
      </c>
      <c r="BU116" t="s">
        <v>47</v>
      </c>
      <c r="BV116" s="15" t="s">
        <v>59</v>
      </c>
      <c r="BX116" s="15" t="s">
        <v>59</v>
      </c>
      <c r="BY116" t="s">
        <v>47</v>
      </c>
      <c r="BZ116" s="15" t="s">
        <v>59</v>
      </c>
      <c r="CA116" t="s">
        <v>47</v>
      </c>
      <c r="CB116" s="15" t="s">
        <v>59</v>
      </c>
      <c r="CC116" t="s">
        <v>47</v>
      </c>
      <c r="CD116" s="15" t="s">
        <v>59</v>
      </c>
      <c r="CF116" s="15" t="s">
        <v>59</v>
      </c>
      <c r="CH116" s="15" t="s">
        <v>59</v>
      </c>
      <c r="CJ116" s="15" t="s">
        <v>59</v>
      </c>
      <c r="CL116" s="15" t="s">
        <v>59</v>
      </c>
      <c r="CN116" s="15" t="s">
        <v>59</v>
      </c>
      <c r="CP116" s="15" t="s">
        <v>59</v>
      </c>
      <c r="CR116" s="15" t="s">
        <v>59</v>
      </c>
      <c r="CT116" s="15" t="s">
        <v>59</v>
      </c>
      <c r="CV116" s="15" t="s">
        <v>59</v>
      </c>
      <c r="CX116" s="15" t="s">
        <v>59</v>
      </c>
      <c r="CZ116" s="15" t="s">
        <v>59</v>
      </c>
      <c r="DA116" t="s">
        <v>47</v>
      </c>
      <c r="DB116" s="15" t="s">
        <v>59</v>
      </c>
      <c r="DD116" s="15" t="s">
        <v>59</v>
      </c>
      <c r="DF116" s="15" t="s">
        <v>59</v>
      </c>
      <c r="DH116" s="15" t="s">
        <v>59</v>
      </c>
      <c r="DI116" t="s">
        <v>47</v>
      </c>
      <c r="DJ116" s="15" t="s">
        <v>59</v>
      </c>
      <c r="DK116" t="s">
        <v>47</v>
      </c>
      <c r="DL116" s="15" t="s">
        <v>59</v>
      </c>
      <c r="DM116" t="s">
        <v>47</v>
      </c>
      <c r="DN116" s="15" t="s">
        <v>59</v>
      </c>
      <c r="DP116" s="15" t="s">
        <v>59</v>
      </c>
      <c r="DQ116" t="s">
        <v>47</v>
      </c>
      <c r="DR116" s="15" t="s">
        <v>59</v>
      </c>
      <c r="DT116" s="15" t="s">
        <v>59</v>
      </c>
      <c r="DV116" s="15" t="s">
        <v>59</v>
      </c>
      <c r="DW116" t="s">
        <v>47</v>
      </c>
      <c r="DX116" s="15" t="s">
        <v>59</v>
      </c>
      <c r="DY116" t="s">
        <v>47</v>
      </c>
      <c r="DZ116" s="15" t="s">
        <v>59</v>
      </c>
      <c r="EB116" s="15" t="s">
        <v>59</v>
      </c>
      <c r="ED116" s="15" t="s">
        <v>59</v>
      </c>
      <c r="EF116" s="15" t="s">
        <v>59</v>
      </c>
      <c r="EH116" s="15" t="s">
        <v>59</v>
      </c>
      <c r="EJ116" s="15" t="s">
        <v>59</v>
      </c>
      <c r="EL116" s="15" t="s">
        <v>59</v>
      </c>
      <c r="EN116" s="15" t="s">
        <v>59</v>
      </c>
      <c r="EP116" s="15" t="s">
        <v>59</v>
      </c>
      <c r="ER116" s="15" t="s">
        <v>59</v>
      </c>
      <c r="ET116" s="15" t="s">
        <v>59</v>
      </c>
      <c r="EV116" s="15" t="s">
        <v>59</v>
      </c>
      <c r="EX116" s="15" t="s">
        <v>59</v>
      </c>
      <c r="EY116" t="s">
        <v>47</v>
      </c>
      <c r="EZ116" s="15" t="s">
        <v>59</v>
      </c>
      <c r="FB116" s="15" t="s">
        <v>59</v>
      </c>
      <c r="FC116" t="s">
        <v>47</v>
      </c>
      <c r="FD116" s="15" t="s">
        <v>59</v>
      </c>
      <c r="FF116" s="15" t="s">
        <v>59</v>
      </c>
      <c r="FG116" t="s">
        <v>47</v>
      </c>
      <c r="FH116" s="15" t="s">
        <v>59</v>
      </c>
      <c r="FJ116" s="15" t="s">
        <v>59</v>
      </c>
      <c r="FL116" s="15" t="s">
        <v>59</v>
      </c>
      <c r="FM116" t="s">
        <v>47</v>
      </c>
      <c r="FN116" s="15" t="s">
        <v>59</v>
      </c>
      <c r="FO116" t="s">
        <v>47</v>
      </c>
      <c r="FP116" s="15" t="s">
        <v>59</v>
      </c>
      <c r="FQ116" t="s">
        <v>47</v>
      </c>
      <c r="FR116" s="15" t="s">
        <v>59</v>
      </c>
      <c r="FT116" s="15" t="s">
        <v>59</v>
      </c>
    </row>
    <row r="117" spans="1:176" ht="15.95" customHeight="1">
      <c r="A117" s="39" t="s">
        <v>264</v>
      </c>
      <c r="B117" s="39">
        <v>4</v>
      </c>
      <c r="C117" s="39"/>
      <c r="D117" s="39">
        <v>2608</v>
      </c>
      <c r="E117" s="19" t="s">
        <v>259</v>
      </c>
      <c r="F117" s="19"/>
      <c r="G117">
        <v>0.87050000000000005</v>
      </c>
      <c r="H117" s="15">
        <v>3.5200000000000002E-2</v>
      </c>
      <c r="I117">
        <v>0.87050000000000005</v>
      </c>
      <c r="J117" s="15">
        <v>3.5200000000000002E-2</v>
      </c>
      <c r="K117" s="3" t="s">
        <v>47</v>
      </c>
      <c r="L117" s="12" t="s">
        <v>59</v>
      </c>
      <c r="M117" s="3" t="s">
        <v>47</v>
      </c>
      <c r="N117" s="12" t="s">
        <v>59</v>
      </c>
      <c r="O117" s="3" t="s">
        <v>47</v>
      </c>
      <c r="P117" s="12" t="s">
        <v>59</v>
      </c>
      <c r="Q117" s="3">
        <v>7.959999999999999E-2</v>
      </c>
      <c r="R117" s="15">
        <v>2.3E-3</v>
      </c>
      <c r="S117">
        <v>3.85E-2</v>
      </c>
      <c r="T117" s="15">
        <v>8.0000000000000004E-4</v>
      </c>
      <c r="U117">
        <v>6.4700000000000008E-2</v>
      </c>
      <c r="V117" s="15">
        <v>6.9999999999999999E-4</v>
      </c>
      <c r="W117">
        <v>6.2100000000000002E-2</v>
      </c>
      <c r="X117" s="15">
        <v>1.1999999999999999E-3</v>
      </c>
      <c r="Y117">
        <v>0.214</v>
      </c>
      <c r="Z117" s="15">
        <v>5.5999999999999999E-3</v>
      </c>
      <c r="AA117">
        <v>0.38219999999999998</v>
      </c>
      <c r="AB117" s="15">
        <v>2.46E-2</v>
      </c>
      <c r="AC117" s="9" t="s">
        <v>47</v>
      </c>
      <c r="AD117" s="11" t="s">
        <v>59</v>
      </c>
      <c r="AE117" t="s">
        <v>47</v>
      </c>
      <c r="AF117" s="15" t="s">
        <v>59</v>
      </c>
      <c r="AG117">
        <v>2.9399999999999999E-2</v>
      </c>
      <c r="AH117" s="15">
        <v>0</v>
      </c>
      <c r="AI117" s="3" t="s">
        <v>47</v>
      </c>
      <c r="AJ117" s="15" t="s">
        <v>59</v>
      </c>
      <c r="AK117" t="s">
        <v>47</v>
      </c>
      <c r="AL117" s="15" t="s">
        <v>59</v>
      </c>
      <c r="AM117" s="3" t="s">
        <v>47</v>
      </c>
      <c r="AN117" s="15" t="s">
        <v>59</v>
      </c>
      <c r="AO117" s="3" t="s">
        <v>47</v>
      </c>
      <c r="AP117" s="15" t="s">
        <v>59</v>
      </c>
      <c r="AQ117" s="9" t="s">
        <v>47</v>
      </c>
      <c r="AR117" s="15" t="s">
        <v>59</v>
      </c>
      <c r="AS117" s="9" t="s">
        <v>47</v>
      </c>
      <c r="AT117" s="15" t="s">
        <v>59</v>
      </c>
      <c r="AU117" s="9" t="s">
        <v>47</v>
      </c>
      <c r="AV117" s="15" t="s">
        <v>59</v>
      </c>
      <c r="AW117" s="9" t="s">
        <v>47</v>
      </c>
      <c r="AX117" s="15" t="s">
        <v>59</v>
      </c>
      <c r="AY117" s="9" t="s">
        <v>47</v>
      </c>
      <c r="AZ117" s="15" t="s">
        <v>59</v>
      </c>
      <c r="BA117" s="9" t="s">
        <v>47</v>
      </c>
      <c r="BB117" s="15" t="s">
        <v>59</v>
      </c>
      <c r="BC117" s="9" t="s">
        <v>47</v>
      </c>
      <c r="BD117" s="15" t="s">
        <v>59</v>
      </c>
      <c r="BE117" s="9" t="s">
        <v>47</v>
      </c>
      <c r="BF117" s="15" t="s">
        <v>59</v>
      </c>
      <c r="BH117" s="15" t="s">
        <v>59</v>
      </c>
      <c r="BJ117" s="15" t="s">
        <v>59</v>
      </c>
      <c r="BL117" s="15" t="s">
        <v>59</v>
      </c>
      <c r="BN117" s="15" t="s">
        <v>59</v>
      </c>
      <c r="BO117" t="s">
        <v>47</v>
      </c>
      <c r="BP117" s="15" t="s">
        <v>59</v>
      </c>
      <c r="BQ117" t="s">
        <v>47</v>
      </c>
      <c r="BR117" s="15" t="s">
        <v>59</v>
      </c>
      <c r="BS117" t="s">
        <v>47</v>
      </c>
      <c r="BT117" s="15" t="s">
        <v>59</v>
      </c>
      <c r="BU117" t="s">
        <v>47</v>
      </c>
      <c r="BV117" s="15" t="s">
        <v>59</v>
      </c>
      <c r="BX117" s="15" t="s">
        <v>59</v>
      </c>
      <c r="BY117" t="s">
        <v>47</v>
      </c>
      <c r="BZ117" s="15" t="s">
        <v>59</v>
      </c>
      <c r="CA117" t="s">
        <v>47</v>
      </c>
      <c r="CB117" s="15" t="s">
        <v>59</v>
      </c>
      <c r="CC117" t="s">
        <v>47</v>
      </c>
      <c r="CD117" s="15" t="s">
        <v>59</v>
      </c>
      <c r="CF117" s="15" t="s">
        <v>59</v>
      </c>
      <c r="CH117" s="15" t="s">
        <v>59</v>
      </c>
      <c r="CJ117" s="15" t="s">
        <v>59</v>
      </c>
      <c r="CL117" s="15" t="s">
        <v>59</v>
      </c>
      <c r="CN117" s="15" t="s">
        <v>59</v>
      </c>
      <c r="CP117" s="15" t="s">
        <v>59</v>
      </c>
      <c r="CR117" s="15" t="s">
        <v>59</v>
      </c>
      <c r="CT117" s="15" t="s">
        <v>59</v>
      </c>
      <c r="CV117" s="15" t="s">
        <v>59</v>
      </c>
      <c r="CX117" s="15" t="s">
        <v>59</v>
      </c>
      <c r="CZ117" s="15" t="s">
        <v>59</v>
      </c>
      <c r="DA117" t="s">
        <v>47</v>
      </c>
      <c r="DB117" s="15" t="s">
        <v>59</v>
      </c>
      <c r="DD117" s="15" t="s">
        <v>59</v>
      </c>
      <c r="DF117" s="15" t="s">
        <v>59</v>
      </c>
      <c r="DH117" s="15" t="s">
        <v>59</v>
      </c>
      <c r="DI117" t="s">
        <v>47</v>
      </c>
      <c r="DJ117" s="15" t="s">
        <v>59</v>
      </c>
      <c r="DK117" t="s">
        <v>47</v>
      </c>
      <c r="DL117" s="15" t="s">
        <v>59</v>
      </c>
      <c r="DM117" t="s">
        <v>47</v>
      </c>
      <c r="DN117" s="15" t="s">
        <v>59</v>
      </c>
      <c r="DP117" s="15" t="s">
        <v>59</v>
      </c>
      <c r="DQ117" t="s">
        <v>47</v>
      </c>
      <c r="DR117" s="15" t="s">
        <v>59</v>
      </c>
      <c r="DT117" s="15" t="s">
        <v>59</v>
      </c>
      <c r="DV117" s="15" t="s">
        <v>59</v>
      </c>
      <c r="DW117" t="s">
        <v>47</v>
      </c>
      <c r="DX117" s="15" t="s">
        <v>59</v>
      </c>
      <c r="DY117" t="s">
        <v>47</v>
      </c>
      <c r="DZ117" s="15" t="s">
        <v>59</v>
      </c>
      <c r="EB117" s="15" t="s">
        <v>59</v>
      </c>
      <c r="ED117" s="15" t="s">
        <v>59</v>
      </c>
      <c r="EF117" s="15" t="s">
        <v>59</v>
      </c>
      <c r="EH117" s="15" t="s">
        <v>59</v>
      </c>
      <c r="EJ117" s="15" t="s">
        <v>59</v>
      </c>
      <c r="EL117" s="15" t="s">
        <v>59</v>
      </c>
      <c r="EN117" s="15" t="s">
        <v>59</v>
      </c>
      <c r="EP117" s="15" t="s">
        <v>59</v>
      </c>
      <c r="ER117" s="15" t="s">
        <v>59</v>
      </c>
      <c r="ET117" s="15" t="s">
        <v>59</v>
      </c>
      <c r="EV117" s="15" t="s">
        <v>59</v>
      </c>
      <c r="EX117" s="15" t="s">
        <v>59</v>
      </c>
      <c r="EY117" t="s">
        <v>47</v>
      </c>
      <c r="EZ117" s="15" t="s">
        <v>59</v>
      </c>
      <c r="FB117" s="15" t="s">
        <v>59</v>
      </c>
      <c r="FC117" t="s">
        <v>47</v>
      </c>
      <c r="FD117" s="15" t="s">
        <v>59</v>
      </c>
      <c r="FF117" s="15" t="s">
        <v>59</v>
      </c>
      <c r="FG117" t="s">
        <v>47</v>
      </c>
      <c r="FH117" s="15" t="s">
        <v>59</v>
      </c>
      <c r="FJ117" s="15" t="s">
        <v>59</v>
      </c>
      <c r="FL117" s="15" t="s">
        <v>59</v>
      </c>
      <c r="FM117" t="s">
        <v>47</v>
      </c>
      <c r="FN117" s="15" t="s">
        <v>59</v>
      </c>
      <c r="FO117" t="s">
        <v>47</v>
      </c>
      <c r="FP117" s="15" t="s">
        <v>59</v>
      </c>
      <c r="FQ117" t="s">
        <v>47</v>
      </c>
      <c r="FR117" s="15" t="s">
        <v>59</v>
      </c>
      <c r="FT117" s="15" t="s">
        <v>59</v>
      </c>
    </row>
    <row r="118" spans="1:176" ht="15.95" customHeight="1">
      <c r="A118" s="39" t="s">
        <v>265</v>
      </c>
      <c r="B118" s="39">
        <v>4</v>
      </c>
      <c r="C118" s="39"/>
      <c r="D118" s="39">
        <v>2608</v>
      </c>
      <c r="E118" s="19" t="s">
        <v>259</v>
      </c>
      <c r="F118" s="19"/>
      <c r="G118">
        <v>1.1211</v>
      </c>
      <c r="H118" s="15">
        <v>5.6899999999999999E-2</v>
      </c>
      <c r="I118">
        <v>1.1211</v>
      </c>
      <c r="J118" s="15">
        <v>5.6899999999999999E-2</v>
      </c>
      <c r="K118" s="3" t="s">
        <v>47</v>
      </c>
      <c r="L118" s="12" t="s">
        <v>59</v>
      </c>
      <c r="M118" s="3" t="s">
        <v>47</v>
      </c>
      <c r="N118" s="12" t="s">
        <v>59</v>
      </c>
      <c r="O118" s="3" t="s">
        <v>47</v>
      </c>
      <c r="P118" s="12" t="s">
        <v>59</v>
      </c>
      <c r="Q118" s="3">
        <v>0.1082</v>
      </c>
      <c r="R118" s="15">
        <v>1.1900000000000001E-2</v>
      </c>
      <c r="S118">
        <v>4.1200000000000001E-2</v>
      </c>
      <c r="T118" s="15">
        <v>1.2999999999999999E-3</v>
      </c>
      <c r="U118">
        <v>7.0599999999999996E-2</v>
      </c>
      <c r="V118" s="15">
        <v>6.9999999999999999E-4</v>
      </c>
      <c r="W118">
        <v>7.0900000000000005E-2</v>
      </c>
      <c r="X118" s="15">
        <v>8.0000000000000004E-4</v>
      </c>
      <c r="Y118">
        <v>0.28599999999999998</v>
      </c>
      <c r="Z118" s="15">
        <v>1.4E-2</v>
      </c>
      <c r="AA118">
        <v>0.51939999999999997</v>
      </c>
      <c r="AB118" s="15">
        <v>2.81E-2</v>
      </c>
      <c r="AC118" s="9" t="s">
        <v>47</v>
      </c>
      <c r="AD118" s="11" t="s">
        <v>59</v>
      </c>
      <c r="AE118" t="s">
        <v>47</v>
      </c>
      <c r="AF118" s="15" t="s">
        <v>59</v>
      </c>
      <c r="AG118">
        <v>2.4799999999999999E-2</v>
      </c>
      <c r="AH118" s="15">
        <v>1E-4</v>
      </c>
      <c r="AI118" s="3" t="s">
        <v>47</v>
      </c>
      <c r="AJ118" s="15" t="s">
        <v>59</v>
      </c>
      <c r="AK118" t="s">
        <v>47</v>
      </c>
      <c r="AL118" s="15" t="s">
        <v>59</v>
      </c>
      <c r="AM118" s="3" t="s">
        <v>47</v>
      </c>
      <c r="AN118" s="15" t="s">
        <v>59</v>
      </c>
      <c r="AO118" s="3" t="s">
        <v>47</v>
      </c>
      <c r="AP118" s="15" t="s">
        <v>59</v>
      </c>
      <c r="AQ118" s="9" t="s">
        <v>47</v>
      </c>
      <c r="AR118" s="15" t="s">
        <v>59</v>
      </c>
      <c r="AS118" s="9" t="s">
        <v>47</v>
      </c>
      <c r="AT118" s="15" t="s">
        <v>59</v>
      </c>
      <c r="AU118" s="9" t="s">
        <v>47</v>
      </c>
      <c r="AV118" s="15" t="s">
        <v>59</v>
      </c>
      <c r="AW118" s="9" t="s">
        <v>47</v>
      </c>
      <c r="AX118" s="15" t="s">
        <v>59</v>
      </c>
      <c r="AY118" s="9" t="s">
        <v>47</v>
      </c>
      <c r="AZ118" s="15" t="s">
        <v>59</v>
      </c>
      <c r="BA118" s="9" t="s">
        <v>47</v>
      </c>
      <c r="BB118" s="15" t="s">
        <v>59</v>
      </c>
      <c r="BC118" s="9" t="s">
        <v>47</v>
      </c>
      <c r="BD118" s="15" t="s">
        <v>59</v>
      </c>
      <c r="BE118" s="9" t="s">
        <v>47</v>
      </c>
      <c r="BF118" s="15" t="s">
        <v>59</v>
      </c>
      <c r="BH118" s="15" t="s">
        <v>59</v>
      </c>
      <c r="BJ118" s="15" t="s">
        <v>59</v>
      </c>
      <c r="BL118" s="15" t="s">
        <v>59</v>
      </c>
      <c r="BN118" s="15" t="s">
        <v>59</v>
      </c>
      <c r="BO118" t="s">
        <v>47</v>
      </c>
      <c r="BP118" s="15" t="s">
        <v>59</v>
      </c>
      <c r="BQ118" t="s">
        <v>47</v>
      </c>
      <c r="BR118" s="15" t="s">
        <v>59</v>
      </c>
      <c r="BS118" t="s">
        <v>47</v>
      </c>
      <c r="BT118" s="15" t="s">
        <v>59</v>
      </c>
      <c r="BU118" t="s">
        <v>47</v>
      </c>
      <c r="BV118" s="15" t="s">
        <v>59</v>
      </c>
      <c r="BX118" s="15" t="s">
        <v>59</v>
      </c>
      <c r="BY118" t="s">
        <v>47</v>
      </c>
      <c r="BZ118" s="15" t="s">
        <v>59</v>
      </c>
      <c r="CA118" t="s">
        <v>47</v>
      </c>
      <c r="CB118" s="15" t="s">
        <v>59</v>
      </c>
      <c r="CC118" t="s">
        <v>47</v>
      </c>
      <c r="CD118" s="15" t="s">
        <v>59</v>
      </c>
      <c r="CF118" s="15" t="s">
        <v>59</v>
      </c>
      <c r="CH118" s="15" t="s">
        <v>59</v>
      </c>
      <c r="CJ118" s="15" t="s">
        <v>59</v>
      </c>
      <c r="CL118" s="15" t="s">
        <v>59</v>
      </c>
      <c r="CN118" s="15" t="s">
        <v>59</v>
      </c>
      <c r="CP118" s="15" t="s">
        <v>59</v>
      </c>
      <c r="CR118" s="15" t="s">
        <v>59</v>
      </c>
      <c r="CT118" s="15" t="s">
        <v>59</v>
      </c>
      <c r="CV118" s="15" t="s">
        <v>59</v>
      </c>
      <c r="CX118" s="15" t="s">
        <v>59</v>
      </c>
      <c r="CZ118" s="15" t="s">
        <v>59</v>
      </c>
      <c r="DA118" t="s">
        <v>47</v>
      </c>
      <c r="DB118" s="15" t="s">
        <v>59</v>
      </c>
      <c r="DD118" s="15" t="s">
        <v>59</v>
      </c>
      <c r="DF118" s="15" t="s">
        <v>59</v>
      </c>
      <c r="DH118" s="15" t="s">
        <v>59</v>
      </c>
      <c r="DI118" t="s">
        <v>47</v>
      </c>
      <c r="DJ118" s="15" t="s">
        <v>59</v>
      </c>
      <c r="DK118" t="s">
        <v>47</v>
      </c>
      <c r="DL118" s="15" t="s">
        <v>59</v>
      </c>
      <c r="DM118" t="s">
        <v>47</v>
      </c>
      <c r="DN118" s="15" t="s">
        <v>59</v>
      </c>
      <c r="DP118" s="15" t="s">
        <v>59</v>
      </c>
      <c r="DQ118" t="s">
        <v>47</v>
      </c>
      <c r="DR118" s="15" t="s">
        <v>59</v>
      </c>
      <c r="DT118" s="15" t="s">
        <v>59</v>
      </c>
      <c r="DV118" s="15" t="s">
        <v>59</v>
      </c>
      <c r="DW118" t="s">
        <v>47</v>
      </c>
      <c r="DX118" s="15" t="s">
        <v>59</v>
      </c>
      <c r="DY118" t="s">
        <v>47</v>
      </c>
      <c r="DZ118" s="15" t="s">
        <v>59</v>
      </c>
      <c r="EB118" s="15" t="s">
        <v>59</v>
      </c>
      <c r="ED118" s="15" t="s">
        <v>59</v>
      </c>
      <c r="EF118" s="15" t="s">
        <v>59</v>
      </c>
      <c r="EH118" s="15" t="s">
        <v>59</v>
      </c>
      <c r="EJ118" s="15" t="s">
        <v>59</v>
      </c>
      <c r="EL118" s="15" t="s">
        <v>59</v>
      </c>
      <c r="EN118" s="15" t="s">
        <v>59</v>
      </c>
      <c r="EP118" s="15" t="s">
        <v>59</v>
      </c>
      <c r="ER118" s="15" t="s">
        <v>59</v>
      </c>
      <c r="ET118" s="15" t="s">
        <v>59</v>
      </c>
      <c r="EV118" s="15" t="s">
        <v>59</v>
      </c>
      <c r="EX118" s="15" t="s">
        <v>59</v>
      </c>
      <c r="EY118" t="s">
        <v>47</v>
      </c>
      <c r="EZ118" s="15" t="s">
        <v>59</v>
      </c>
      <c r="FB118" s="15" t="s">
        <v>59</v>
      </c>
      <c r="FC118" t="s">
        <v>47</v>
      </c>
      <c r="FD118" s="15" t="s">
        <v>59</v>
      </c>
      <c r="FF118" s="15" t="s">
        <v>59</v>
      </c>
      <c r="FG118" t="s">
        <v>47</v>
      </c>
      <c r="FH118" s="15" t="s">
        <v>59</v>
      </c>
      <c r="FJ118" s="15" t="s">
        <v>59</v>
      </c>
      <c r="FL118" s="15" t="s">
        <v>59</v>
      </c>
      <c r="FM118" t="s">
        <v>47</v>
      </c>
      <c r="FN118" s="15" t="s">
        <v>59</v>
      </c>
      <c r="FO118" t="s">
        <v>47</v>
      </c>
      <c r="FP118" s="15" t="s">
        <v>59</v>
      </c>
      <c r="FQ118" t="s">
        <v>47</v>
      </c>
      <c r="FR118" s="15" t="s">
        <v>59</v>
      </c>
      <c r="FT118" s="15" t="s">
        <v>59</v>
      </c>
    </row>
    <row r="119" spans="1:176" ht="15.95" customHeight="1">
      <c r="A119" s="39" t="s">
        <v>266</v>
      </c>
      <c r="B119" s="39">
        <v>4</v>
      </c>
      <c r="C119" s="39"/>
      <c r="D119" s="39">
        <v>2608</v>
      </c>
      <c r="E119" s="19" t="s">
        <v>259</v>
      </c>
      <c r="F119" s="19"/>
      <c r="G119">
        <v>1.4978</v>
      </c>
      <c r="H119" s="15">
        <v>1.2199999999999999E-2</v>
      </c>
      <c r="I119">
        <v>1.4978</v>
      </c>
      <c r="J119" s="15">
        <v>1.2199999999999999E-2</v>
      </c>
      <c r="K119" s="3" t="s">
        <v>47</v>
      </c>
      <c r="L119" s="12" t="s">
        <v>59</v>
      </c>
      <c r="M119" s="3" t="s">
        <v>47</v>
      </c>
      <c r="N119" s="12" t="s">
        <v>59</v>
      </c>
      <c r="O119" s="3" t="s">
        <v>47</v>
      </c>
      <c r="P119" s="12" t="s">
        <v>59</v>
      </c>
      <c r="Q119" s="3">
        <v>0.1656</v>
      </c>
      <c r="R119" s="15">
        <v>4.2000000000000006E-3</v>
      </c>
      <c r="S119">
        <v>4.8299999999999996E-2</v>
      </c>
      <c r="T119" s="15">
        <v>5.9999999999999995E-4</v>
      </c>
      <c r="U119">
        <v>9.7299999999999998E-2</v>
      </c>
      <c r="V119" s="15">
        <v>1E-4</v>
      </c>
      <c r="W119">
        <v>9.7299999999999998E-2</v>
      </c>
      <c r="X119" s="15">
        <v>5.9999999999999995E-4</v>
      </c>
      <c r="Y119">
        <v>0.4753</v>
      </c>
      <c r="Z119" s="15">
        <v>3.0999999999999999E-3</v>
      </c>
      <c r="AA119">
        <v>0.5847</v>
      </c>
      <c r="AB119" s="15">
        <v>3.5999999999999999E-3</v>
      </c>
      <c r="AC119" s="9" t="s">
        <v>47</v>
      </c>
      <c r="AD119" s="11" t="s">
        <v>59</v>
      </c>
      <c r="AE119" t="s">
        <v>47</v>
      </c>
      <c r="AF119" s="15" t="s">
        <v>59</v>
      </c>
      <c r="AG119">
        <v>2.9399999999999999E-2</v>
      </c>
      <c r="AH119" s="15">
        <v>2.0000000000000001E-4</v>
      </c>
      <c r="AI119" s="3" t="s">
        <v>47</v>
      </c>
      <c r="AJ119" s="15" t="s">
        <v>59</v>
      </c>
      <c r="AK119" t="s">
        <v>47</v>
      </c>
      <c r="AL119" s="15" t="s">
        <v>59</v>
      </c>
      <c r="AM119" s="3" t="s">
        <v>47</v>
      </c>
      <c r="AN119" s="15" t="s">
        <v>59</v>
      </c>
      <c r="AO119" s="3" t="s">
        <v>47</v>
      </c>
      <c r="AP119" s="15" t="s">
        <v>59</v>
      </c>
      <c r="AQ119" s="9" t="s">
        <v>47</v>
      </c>
      <c r="AR119" s="15" t="s">
        <v>59</v>
      </c>
      <c r="AS119" s="9" t="s">
        <v>47</v>
      </c>
      <c r="AT119" s="15" t="s">
        <v>59</v>
      </c>
      <c r="AU119" s="9" t="s">
        <v>47</v>
      </c>
      <c r="AV119" s="15" t="s">
        <v>59</v>
      </c>
      <c r="AW119" s="9" t="s">
        <v>47</v>
      </c>
      <c r="AX119" s="15" t="s">
        <v>59</v>
      </c>
      <c r="AY119" s="9" t="s">
        <v>47</v>
      </c>
      <c r="AZ119" s="15" t="s">
        <v>59</v>
      </c>
      <c r="BA119" s="9" t="s">
        <v>47</v>
      </c>
      <c r="BB119" s="15" t="s">
        <v>59</v>
      </c>
      <c r="BC119" s="9" t="s">
        <v>47</v>
      </c>
      <c r="BD119" s="15" t="s">
        <v>59</v>
      </c>
      <c r="BE119" s="9" t="s">
        <v>47</v>
      </c>
      <c r="BF119" s="15" t="s">
        <v>59</v>
      </c>
      <c r="BH119" s="15" t="s">
        <v>59</v>
      </c>
      <c r="BJ119" s="15" t="s">
        <v>59</v>
      </c>
      <c r="BL119" s="15" t="s">
        <v>59</v>
      </c>
      <c r="BN119" s="15" t="s">
        <v>59</v>
      </c>
      <c r="BO119" t="s">
        <v>47</v>
      </c>
      <c r="BP119" s="15" t="s">
        <v>59</v>
      </c>
      <c r="BQ119" t="s">
        <v>47</v>
      </c>
      <c r="BR119" s="15" t="s">
        <v>59</v>
      </c>
      <c r="BS119" t="s">
        <v>47</v>
      </c>
      <c r="BT119" s="15" t="s">
        <v>59</v>
      </c>
      <c r="BU119" t="s">
        <v>47</v>
      </c>
      <c r="BV119" s="15" t="s">
        <v>59</v>
      </c>
      <c r="BX119" s="15" t="s">
        <v>59</v>
      </c>
      <c r="BY119" t="s">
        <v>47</v>
      </c>
      <c r="BZ119" s="15" t="s">
        <v>59</v>
      </c>
      <c r="CA119" t="s">
        <v>47</v>
      </c>
      <c r="CB119" s="15" t="s">
        <v>59</v>
      </c>
      <c r="CC119" t="s">
        <v>47</v>
      </c>
      <c r="CD119" s="15" t="s">
        <v>59</v>
      </c>
      <c r="CF119" s="15" t="s">
        <v>59</v>
      </c>
      <c r="CH119" s="15" t="s">
        <v>59</v>
      </c>
      <c r="CJ119" s="15" t="s">
        <v>59</v>
      </c>
      <c r="CL119" s="15" t="s">
        <v>59</v>
      </c>
      <c r="CN119" s="15" t="s">
        <v>59</v>
      </c>
      <c r="CP119" s="15" t="s">
        <v>59</v>
      </c>
      <c r="CR119" s="15" t="s">
        <v>59</v>
      </c>
      <c r="CT119" s="15" t="s">
        <v>59</v>
      </c>
      <c r="CV119" s="15" t="s">
        <v>59</v>
      </c>
      <c r="CX119" s="15" t="s">
        <v>59</v>
      </c>
      <c r="CZ119" s="15" t="s">
        <v>59</v>
      </c>
      <c r="DA119" t="s">
        <v>47</v>
      </c>
      <c r="DB119" s="15" t="s">
        <v>59</v>
      </c>
      <c r="DD119" s="15" t="s">
        <v>59</v>
      </c>
      <c r="DF119" s="15" t="s">
        <v>59</v>
      </c>
      <c r="DH119" s="15" t="s">
        <v>59</v>
      </c>
      <c r="DI119" t="s">
        <v>47</v>
      </c>
      <c r="DJ119" s="15" t="s">
        <v>59</v>
      </c>
      <c r="DK119" t="s">
        <v>47</v>
      </c>
      <c r="DL119" s="15" t="s">
        <v>59</v>
      </c>
      <c r="DM119" t="s">
        <v>47</v>
      </c>
      <c r="DN119" s="15" t="s">
        <v>59</v>
      </c>
      <c r="DP119" s="15" t="s">
        <v>59</v>
      </c>
      <c r="DQ119" t="s">
        <v>47</v>
      </c>
      <c r="DR119" s="15" t="s">
        <v>59</v>
      </c>
      <c r="DT119" s="15" t="s">
        <v>59</v>
      </c>
      <c r="DV119" s="15" t="s">
        <v>59</v>
      </c>
      <c r="DW119" t="s">
        <v>47</v>
      </c>
      <c r="DX119" s="15" t="s">
        <v>59</v>
      </c>
      <c r="DY119" t="s">
        <v>47</v>
      </c>
      <c r="DZ119" s="15" t="s">
        <v>59</v>
      </c>
      <c r="EB119" s="15" t="s">
        <v>59</v>
      </c>
      <c r="ED119" s="15" t="s">
        <v>59</v>
      </c>
      <c r="EF119" s="15" t="s">
        <v>59</v>
      </c>
      <c r="EH119" s="15" t="s">
        <v>59</v>
      </c>
      <c r="EJ119" s="15" t="s">
        <v>59</v>
      </c>
      <c r="EL119" s="15" t="s">
        <v>59</v>
      </c>
      <c r="EN119" s="15" t="s">
        <v>59</v>
      </c>
      <c r="EP119" s="15" t="s">
        <v>59</v>
      </c>
      <c r="ER119" s="15" t="s">
        <v>59</v>
      </c>
      <c r="ET119" s="15" t="s">
        <v>59</v>
      </c>
      <c r="EV119" s="15" t="s">
        <v>59</v>
      </c>
      <c r="EX119" s="15" t="s">
        <v>59</v>
      </c>
      <c r="EY119" t="s">
        <v>47</v>
      </c>
      <c r="EZ119" s="15" t="s">
        <v>59</v>
      </c>
      <c r="FB119" s="15" t="s">
        <v>59</v>
      </c>
      <c r="FC119" t="s">
        <v>47</v>
      </c>
      <c r="FD119" s="15" t="s">
        <v>59</v>
      </c>
      <c r="FF119" s="15" t="s">
        <v>59</v>
      </c>
      <c r="FG119" t="s">
        <v>47</v>
      </c>
      <c r="FH119" s="15" t="s">
        <v>59</v>
      </c>
      <c r="FJ119" s="15" t="s">
        <v>59</v>
      </c>
      <c r="FL119" s="15" t="s">
        <v>59</v>
      </c>
      <c r="FM119" t="s">
        <v>47</v>
      </c>
      <c r="FN119" s="15" t="s">
        <v>59</v>
      </c>
      <c r="FO119" t="s">
        <v>47</v>
      </c>
      <c r="FP119" s="15" t="s">
        <v>59</v>
      </c>
      <c r="FQ119" t="s">
        <v>47</v>
      </c>
      <c r="FR119" s="15" t="s">
        <v>59</v>
      </c>
      <c r="FT119" s="15" t="s">
        <v>59</v>
      </c>
    </row>
    <row r="120" spans="1:176" ht="15.95" customHeight="1">
      <c r="A120" s="39" t="s">
        <v>267</v>
      </c>
      <c r="B120" s="39">
        <v>4</v>
      </c>
      <c r="C120" s="39"/>
      <c r="D120" s="39">
        <v>2608</v>
      </c>
      <c r="E120" s="19" t="s">
        <v>259</v>
      </c>
      <c r="F120" s="19"/>
      <c r="G120">
        <v>0.56179999999999997</v>
      </c>
      <c r="H120" s="15">
        <v>1.4999999999999999E-2</v>
      </c>
      <c r="I120">
        <v>0.56179999999999997</v>
      </c>
      <c r="J120" s="15">
        <v>1.4999999999999999E-2</v>
      </c>
      <c r="K120" s="3" t="s">
        <v>47</v>
      </c>
      <c r="L120" s="12" t="s">
        <v>59</v>
      </c>
      <c r="M120" s="3" t="s">
        <v>47</v>
      </c>
      <c r="N120" s="12" t="s">
        <v>59</v>
      </c>
      <c r="O120" s="3" t="s">
        <v>47</v>
      </c>
      <c r="P120" s="12" t="s">
        <v>59</v>
      </c>
      <c r="Q120" s="3">
        <v>0.1245</v>
      </c>
      <c r="R120" s="15">
        <v>6.0000000000000001E-3</v>
      </c>
      <c r="S120">
        <v>2.1000000000000001E-2</v>
      </c>
      <c r="T120" s="15">
        <v>2.0000000000000001E-4</v>
      </c>
      <c r="U120">
        <v>7.2700000000000001E-2</v>
      </c>
      <c r="V120" s="15">
        <v>1E-3</v>
      </c>
      <c r="W120">
        <v>9.5500000000000002E-2</v>
      </c>
      <c r="X120" s="15">
        <v>2E-3</v>
      </c>
      <c r="Y120">
        <v>5.5799999999999995E-2</v>
      </c>
      <c r="Z120" s="15">
        <v>8.0000000000000004E-4</v>
      </c>
      <c r="AA120">
        <v>0.1721</v>
      </c>
      <c r="AB120" s="15">
        <v>5.0000000000000001E-3</v>
      </c>
      <c r="AC120" s="9" t="s">
        <v>47</v>
      </c>
      <c r="AD120" s="11" t="s">
        <v>59</v>
      </c>
      <c r="AE120" t="s">
        <v>47</v>
      </c>
      <c r="AF120" s="15" t="s">
        <v>59</v>
      </c>
      <c r="AG120">
        <v>2.01E-2</v>
      </c>
      <c r="AH120" s="15">
        <v>0</v>
      </c>
      <c r="AI120" s="3" t="s">
        <v>47</v>
      </c>
      <c r="AJ120" s="15" t="s">
        <v>59</v>
      </c>
      <c r="AK120" t="s">
        <v>47</v>
      </c>
      <c r="AL120" s="15" t="s">
        <v>59</v>
      </c>
      <c r="AM120" s="3" t="s">
        <v>47</v>
      </c>
      <c r="AN120" s="15" t="s">
        <v>59</v>
      </c>
      <c r="AO120" s="3" t="s">
        <v>47</v>
      </c>
      <c r="AP120" s="15" t="s">
        <v>59</v>
      </c>
      <c r="AQ120" s="9" t="s">
        <v>47</v>
      </c>
      <c r="AR120" s="15" t="s">
        <v>59</v>
      </c>
      <c r="AS120" s="9" t="s">
        <v>47</v>
      </c>
      <c r="AT120" s="15" t="s">
        <v>59</v>
      </c>
      <c r="AU120" s="9" t="s">
        <v>47</v>
      </c>
      <c r="AV120" s="15" t="s">
        <v>59</v>
      </c>
      <c r="AW120" s="9" t="s">
        <v>47</v>
      </c>
      <c r="AX120" s="15" t="s">
        <v>59</v>
      </c>
      <c r="AY120" s="9" t="s">
        <v>47</v>
      </c>
      <c r="AZ120" s="15" t="s">
        <v>59</v>
      </c>
      <c r="BA120" s="9" t="s">
        <v>47</v>
      </c>
      <c r="BB120" s="15" t="s">
        <v>59</v>
      </c>
      <c r="BC120" s="9" t="s">
        <v>47</v>
      </c>
      <c r="BD120" s="15" t="s">
        <v>59</v>
      </c>
      <c r="BE120" s="9" t="s">
        <v>47</v>
      </c>
      <c r="BF120" s="15" t="s">
        <v>59</v>
      </c>
      <c r="BH120" s="15" t="s">
        <v>59</v>
      </c>
      <c r="BJ120" s="15" t="s">
        <v>59</v>
      </c>
      <c r="BL120" s="15" t="s">
        <v>59</v>
      </c>
      <c r="BN120" s="15" t="s">
        <v>59</v>
      </c>
      <c r="BO120" t="s">
        <v>47</v>
      </c>
      <c r="BP120" s="15" t="s">
        <v>59</v>
      </c>
      <c r="BQ120" t="s">
        <v>47</v>
      </c>
      <c r="BR120" s="15" t="s">
        <v>59</v>
      </c>
      <c r="BS120" t="s">
        <v>47</v>
      </c>
      <c r="BT120" s="15" t="s">
        <v>59</v>
      </c>
      <c r="BU120" t="s">
        <v>47</v>
      </c>
      <c r="BV120" s="15" t="s">
        <v>59</v>
      </c>
      <c r="BX120" s="15" t="s">
        <v>59</v>
      </c>
      <c r="BY120" t="s">
        <v>47</v>
      </c>
      <c r="BZ120" s="15" t="s">
        <v>59</v>
      </c>
      <c r="CA120" t="s">
        <v>47</v>
      </c>
      <c r="CB120" s="15" t="s">
        <v>59</v>
      </c>
      <c r="CC120" t="s">
        <v>47</v>
      </c>
      <c r="CD120" s="15" t="s">
        <v>59</v>
      </c>
      <c r="CF120" s="15" t="s">
        <v>59</v>
      </c>
      <c r="CH120" s="15" t="s">
        <v>59</v>
      </c>
      <c r="CJ120" s="15" t="s">
        <v>59</v>
      </c>
      <c r="CL120" s="15" t="s">
        <v>59</v>
      </c>
      <c r="CN120" s="15" t="s">
        <v>59</v>
      </c>
      <c r="CP120" s="15" t="s">
        <v>59</v>
      </c>
      <c r="CR120" s="15" t="s">
        <v>59</v>
      </c>
      <c r="CT120" s="15" t="s">
        <v>59</v>
      </c>
      <c r="CV120" s="15" t="s">
        <v>59</v>
      </c>
      <c r="CX120" s="15" t="s">
        <v>59</v>
      </c>
      <c r="CZ120" s="15" t="s">
        <v>59</v>
      </c>
      <c r="DA120" t="s">
        <v>47</v>
      </c>
      <c r="DB120" s="15" t="s">
        <v>59</v>
      </c>
      <c r="DD120" s="15" t="s">
        <v>59</v>
      </c>
      <c r="DF120" s="15" t="s">
        <v>59</v>
      </c>
      <c r="DH120" s="15" t="s">
        <v>59</v>
      </c>
      <c r="DI120" t="s">
        <v>47</v>
      </c>
      <c r="DJ120" s="15" t="s">
        <v>59</v>
      </c>
      <c r="DK120" t="s">
        <v>47</v>
      </c>
      <c r="DL120" s="15" t="s">
        <v>59</v>
      </c>
      <c r="DM120" t="s">
        <v>47</v>
      </c>
      <c r="DN120" s="15" t="s">
        <v>59</v>
      </c>
      <c r="DP120" s="15" t="s">
        <v>59</v>
      </c>
      <c r="DQ120" t="s">
        <v>47</v>
      </c>
      <c r="DR120" s="15" t="s">
        <v>59</v>
      </c>
      <c r="DT120" s="15" t="s">
        <v>59</v>
      </c>
      <c r="DV120" s="15" t="s">
        <v>59</v>
      </c>
      <c r="DW120" t="s">
        <v>47</v>
      </c>
      <c r="DX120" s="15" t="s">
        <v>59</v>
      </c>
      <c r="DY120" t="s">
        <v>47</v>
      </c>
      <c r="DZ120" s="15" t="s">
        <v>59</v>
      </c>
      <c r="EB120" s="15" t="s">
        <v>59</v>
      </c>
      <c r="ED120" s="15" t="s">
        <v>59</v>
      </c>
      <c r="EF120" s="15" t="s">
        <v>59</v>
      </c>
      <c r="EH120" s="15" t="s">
        <v>59</v>
      </c>
      <c r="EJ120" s="15" t="s">
        <v>59</v>
      </c>
      <c r="EL120" s="15" t="s">
        <v>59</v>
      </c>
      <c r="EN120" s="15" t="s">
        <v>59</v>
      </c>
      <c r="EP120" s="15" t="s">
        <v>59</v>
      </c>
      <c r="ER120" s="15" t="s">
        <v>59</v>
      </c>
      <c r="ET120" s="15" t="s">
        <v>59</v>
      </c>
      <c r="EV120" s="15" t="s">
        <v>59</v>
      </c>
      <c r="EX120" s="15" t="s">
        <v>59</v>
      </c>
      <c r="EY120" t="s">
        <v>47</v>
      </c>
      <c r="EZ120" s="15" t="s">
        <v>59</v>
      </c>
      <c r="FB120" s="15" t="s">
        <v>59</v>
      </c>
      <c r="FC120" t="s">
        <v>47</v>
      </c>
      <c r="FD120" s="15" t="s">
        <v>59</v>
      </c>
      <c r="FF120" s="15" t="s">
        <v>59</v>
      </c>
      <c r="FG120" t="s">
        <v>47</v>
      </c>
      <c r="FH120" s="15" t="s">
        <v>59</v>
      </c>
      <c r="FJ120" s="15" t="s">
        <v>59</v>
      </c>
      <c r="FL120" s="15" t="s">
        <v>59</v>
      </c>
      <c r="FM120" t="s">
        <v>47</v>
      </c>
      <c r="FN120" s="15" t="s">
        <v>59</v>
      </c>
      <c r="FO120" t="s">
        <v>47</v>
      </c>
      <c r="FP120" s="15" t="s">
        <v>59</v>
      </c>
      <c r="FQ120" t="s">
        <v>47</v>
      </c>
      <c r="FR120" s="15" t="s">
        <v>59</v>
      </c>
      <c r="FT120" s="15" t="s">
        <v>59</v>
      </c>
    </row>
    <row r="121" spans="1:176" ht="15.95" customHeight="1">
      <c r="A121" s="39" t="s">
        <v>268</v>
      </c>
      <c r="B121" s="39">
        <v>4</v>
      </c>
      <c r="C121" s="39"/>
      <c r="D121" s="39">
        <v>2608</v>
      </c>
      <c r="E121" s="19" t="s">
        <v>259</v>
      </c>
      <c r="F121" s="19"/>
      <c r="G121">
        <v>0.25169999999999998</v>
      </c>
      <c r="H121" s="15">
        <v>3.0999999999999999E-3</v>
      </c>
      <c r="I121">
        <v>0.25169999999999998</v>
      </c>
      <c r="J121" s="15">
        <v>3.0999999999999999E-3</v>
      </c>
      <c r="K121" s="3" t="s">
        <v>47</v>
      </c>
      <c r="L121" s="12" t="s">
        <v>59</v>
      </c>
      <c r="M121" s="3" t="s">
        <v>47</v>
      </c>
      <c r="N121" s="12" t="s">
        <v>59</v>
      </c>
      <c r="O121" s="3" t="s">
        <v>47</v>
      </c>
      <c r="P121" s="12" t="s">
        <v>59</v>
      </c>
      <c r="Q121" s="3">
        <v>1.66E-2</v>
      </c>
      <c r="R121" s="15">
        <v>5.9999999999999995E-4</v>
      </c>
      <c r="S121">
        <v>2.1899999999999999E-2</v>
      </c>
      <c r="T121" s="15">
        <v>2.0000000000000001E-4</v>
      </c>
      <c r="U121">
        <v>3.9700000000000006E-2</v>
      </c>
      <c r="V121" s="15">
        <v>1E-4</v>
      </c>
      <c r="W121">
        <v>4.2700000000000002E-2</v>
      </c>
      <c r="X121" s="15">
        <v>2.0000000000000001E-4</v>
      </c>
      <c r="Y121">
        <v>4.07E-2</v>
      </c>
      <c r="Z121" s="15">
        <v>5.0000000000000001E-4</v>
      </c>
      <c r="AA121">
        <v>7.1300000000000002E-2</v>
      </c>
      <c r="AB121" s="15">
        <v>1.5E-3</v>
      </c>
      <c r="AC121" s="9" t="s">
        <v>47</v>
      </c>
      <c r="AD121" s="11" t="s">
        <v>59</v>
      </c>
      <c r="AE121" t="s">
        <v>47</v>
      </c>
      <c r="AF121" s="15" t="s">
        <v>59</v>
      </c>
      <c r="AG121">
        <v>1.89E-2</v>
      </c>
      <c r="AH121" s="15">
        <v>0</v>
      </c>
      <c r="AI121" s="3" t="s">
        <v>47</v>
      </c>
      <c r="AJ121" s="15" t="s">
        <v>59</v>
      </c>
      <c r="AK121" t="s">
        <v>47</v>
      </c>
      <c r="AL121" s="15" t="s">
        <v>59</v>
      </c>
      <c r="AM121" s="3" t="s">
        <v>47</v>
      </c>
      <c r="AN121" s="15" t="s">
        <v>59</v>
      </c>
      <c r="AO121" s="3" t="s">
        <v>47</v>
      </c>
      <c r="AP121" s="15" t="s">
        <v>59</v>
      </c>
      <c r="AQ121" s="9" t="s">
        <v>47</v>
      </c>
      <c r="AR121" s="15" t="s">
        <v>59</v>
      </c>
      <c r="AS121" s="9" t="s">
        <v>47</v>
      </c>
      <c r="AT121" s="15" t="s">
        <v>59</v>
      </c>
      <c r="AU121" s="9" t="s">
        <v>47</v>
      </c>
      <c r="AV121" s="15" t="s">
        <v>59</v>
      </c>
      <c r="AW121" s="9" t="s">
        <v>47</v>
      </c>
      <c r="AX121" s="15" t="s">
        <v>59</v>
      </c>
      <c r="AY121" s="9" t="s">
        <v>47</v>
      </c>
      <c r="AZ121" s="15" t="s">
        <v>59</v>
      </c>
      <c r="BA121" s="9" t="s">
        <v>47</v>
      </c>
      <c r="BB121" s="15" t="s">
        <v>59</v>
      </c>
      <c r="BC121" s="9" t="s">
        <v>47</v>
      </c>
      <c r="BD121" s="15" t="s">
        <v>59</v>
      </c>
      <c r="BE121" s="9" t="s">
        <v>47</v>
      </c>
      <c r="BF121" s="15" t="s">
        <v>59</v>
      </c>
      <c r="BH121" s="15" t="s">
        <v>59</v>
      </c>
      <c r="BJ121" s="15" t="s">
        <v>59</v>
      </c>
      <c r="BL121" s="15" t="s">
        <v>59</v>
      </c>
      <c r="BN121" s="15" t="s">
        <v>59</v>
      </c>
      <c r="BO121" t="s">
        <v>47</v>
      </c>
      <c r="BP121" s="15" t="s">
        <v>59</v>
      </c>
      <c r="BQ121" t="s">
        <v>47</v>
      </c>
      <c r="BR121" s="15" t="s">
        <v>59</v>
      </c>
      <c r="BS121" t="s">
        <v>47</v>
      </c>
      <c r="BT121" s="15" t="s">
        <v>59</v>
      </c>
      <c r="BU121" t="s">
        <v>47</v>
      </c>
      <c r="BV121" s="15" t="s">
        <v>59</v>
      </c>
      <c r="BX121" s="15" t="s">
        <v>59</v>
      </c>
      <c r="BY121" t="s">
        <v>47</v>
      </c>
      <c r="BZ121" s="15" t="s">
        <v>59</v>
      </c>
      <c r="CA121" t="s">
        <v>47</v>
      </c>
      <c r="CB121" s="15" t="s">
        <v>59</v>
      </c>
      <c r="CC121" t="s">
        <v>47</v>
      </c>
      <c r="CD121" s="15" t="s">
        <v>59</v>
      </c>
      <c r="CF121" s="15" t="s">
        <v>59</v>
      </c>
      <c r="CH121" s="15" t="s">
        <v>59</v>
      </c>
      <c r="CJ121" s="15" t="s">
        <v>59</v>
      </c>
      <c r="CL121" s="15" t="s">
        <v>59</v>
      </c>
      <c r="CN121" s="15" t="s">
        <v>59</v>
      </c>
      <c r="CP121" s="15" t="s">
        <v>59</v>
      </c>
      <c r="CR121" s="15" t="s">
        <v>59</v>
      </c>
      <c r="CT121" s="15" t="s">
        <v>59</v>
      </c>
      <c r="CV121" s="15" t="s">
        <v>59</v>
      </c>
      <c r="CX121" s="15" t="s">
        <v>59</v>
      </c>
      <c r="CZ121" s="15" t="s">
        <v>59</v>
      </c>
      <c r="DA121" t="s">
        <v>47</v>
      </c>
      <c r="DB121" s="15" t="s">
        <v>59</v>
      </c>
      <c r="DD121" s="15" t="s">
        <v>59</v>
      </c>
      <c r="DF121" s="15" t="s">
        <v>59</v>
      </c>
      <c r="DH121" s="15" t="s">
        <v>59</v>
      </c>
      <c r="DI121" t="s">
        <v>47</v>
      </c>
      <c r="DJ121" s="15" t="s">
        <v>59</v>
      </c>
      <c r="DK121" t="s">
        <v>47</v>
      </c>
      <c r="DL121" s="15" t="s">
        <v>59</v>
      </c>
      <c r="DM121" t="s">
        <v>47</v>
      </c>
      <c r="DN121" s="15" t="s">
        <v>59</v>
      </c>
      <c r="DP121" s="15" t="s">
        <v>59</v>
      </c>
      <c r="DQ121" t="s">
        <v>47</v>
      </c>
      <c r="DR121" s="15" t="s">
        <v>59</v>
      </c>
      <c r="DT121" s="15" t="s">
        <v>59</v>
      </c>
      <c r="DV121" s="15" t="s">
        <v>59</v>
      </c>
      <c r="DW121" t="s">
        <v>47</v>
      </c>
      <c r="DX121" s="15" t="s">
        <v>59</v>
      </c>
      <c r="DY121" t="s">
        <v>47</v>
      </c>
      <c r="DZ121" s="15" t="s">
        <v>59</v>
      </c>
      <c r="EB121" s="15" t="s">
        <v>59</v>
      </c>
      <c r="ED121" s="15" t="s">
        <v>59</v>
      </c>
      <c r="EF121" s="15" t="s">
        <v>59</v>
      </c>
      <c r="EH121" s="15" t="s">
        <v>59</v>
      </c>
      <c r="EJ121" s="15" t="s">
        <v>59</v>
      </c>
      <c r="EL121" s="15" t="s">
        <v>59</v>
      </c>
      <c r="EN121" s="15" t="s">
        <v>59</v>
      </c>
      <c r="EP121" s="15" t="s">
        <v>59</v>
      </c>
      <c r="ER121" s="15" t="s">
        <v>59</v>
      </c>
      <c r="ET121" s="15" t="s">
        <v>59</v>
      </c>
      <c r="EV121" s="15" t="s">
        <v>59</v>
      </c>
      <c r="EX121" s="15" t="s">
        <v>59</v>
      </c>
      <c r="EY121" t="s">
        <v>47</v>
      </c>
      <c r="EZ121" s="15" t="s">
        <v>59</v>
      </c>
      <c r="FB121" s="15" t="s">
        <v>59</v>
      </c>
      <c r="FC121" t="s">
        <v>47</v>
      </c>
      <c r="FD121" s="15" t="s">
        <v>59</v>
      </c>
      <c r="FF121" s="15" t="s">
        <v>59</v>
      </c>
      <c r="FG121" t="s">
        <v>47</v>
      </c>
      <c r="FH121" s="15" t="s">
        <v>59</v>
      </c>
      <c r="FJ121" s="15" t="s">
        <v>59</v>
      </c>
      <c r="FL121" s="15" t="s">
        <v>59</v>
      </c>
      <c r="FM121" t="s">
        <v>47</v>
      </c>
      <c r="FN121" s="15" t="s">
        <v>59</v>
      </c>
      <c r="FO121" t="s">
        <v>47</v>
      </c>
      <c r="FP121" s="15" t="s">
        <v>59</v>
      </c>
      <c r="FQ121" t="s">
        <v>47</v>
      </c>
      <c r="FR121" s="15" t="s">
        <v>59</v>
      </c>
      <c r="FT121" s="15" t="s">
        <v>59</v>
      </c>
    </row>
    <row r="122" spans="1:176" ht="15.95" customHeight="1">
      <c r="A122" s="39" t="s">
        <v>269</v>
      </c>
      <c r="B122" s="39">
        <v>4</v>
      </c>
      <c r="C122" s="39"/>
      <c r="D122" s="39">
        <v>2608</v>
      </c>
      <c r="E122" s="19" t="s">
        <v>259</v>
      </c>
      <c r="F122" s="19"/>
      <c r="G122">
        <v>0.34460000000000002</v>
      </c>
      <c r="H122" s="15">
        <v>1.5300000000000001E-2</v>
      </c>
      <c r="I122">
        <v>0.34460000000000002</v>
      </c>
      <c r="J122" s="15">
        <v>1.5300000000000001E-2</v>
      </c>
      <c r="K122" s="3" t="s">
        <v>47</v>
      </c>
      <c r="L122" s="12" t="s">
        <v>59</v>
      </c>
      <c r="M122" s="3" t="s">
        <v>47</v>
      </c>
      <c r="N122" s="12" t="s">
        <v>59</v>
      </c>
      <c r="O122" s="3" t="s">
        <v>47</v>
      </c>
      <c r="P122" s="12" t="s">
        <v>59</v>
      </c>
      <c r="Q122" s="3">
        <v>3.5400000000000001E-2</v>
      </c>
      <c r="R122" s="15">
        <v>3.7000000000000002E-3</v>
      </c>
      <c r="S122">
        <v>2.2499999999999999E-2</v>
      </c>
      <c r="T122" s="15">
        <v>5.0000000000000001E-4</v>
      </c>
      <c r="U122">
        <v>4.5999999999999999E-2</v>
      </c>
      <c r="V122" s="15">
        <v>5.9999999999999995E-4</v>
      </c>
      <c r="W122">
        <v>0.05</v>
      </c>
      <c r="X122" s="15">
        <v>1E-3</v>
      </c>
      <c r="Y122">
        <v>6.7900000000000002E-2</v>
      </c>
      <c r="Z122" s="15">
        <v>5.4000000000000003E-3</v>
      </c>
      <c r="AA122">
        <v>0.1033</v>
      </c>
      <c r="AB122" s="15">
        <v>3.8999999999999998E-3</v>
      </c>
      <c r="AC122" s="9" t="s">
        <v>47</v>
      </c>
      <c r="AD122" s="11" t="s">
        <v>59</v>
      </c>
      <c r="AE122" t="s">
        <v>47</v>
      </c>
      <c r="AF122" s="15" t="s">
        <v>59</v>
      </c>
      <c r="AG122">
        <v>1.9399999999999997E-2</v>
      </c>
      <c r="AH122" s="15">
        <v>2.0000000000000001E-4</v>
      </c>
      <c r="AI122" s="3" t="s">
        <v>47</v>
      </c>
      <c r="AJ122" s="15" t="s">
        <v>59</v>
      </c>
      <c r="AK122" t="s">
        <v>47</v>
      </c>
      <c r="AL122" s="15" t="s">
        <v>59</v>
      </c>
      <c r="AM122" s="3" t="s">
        <v>47</v>
      </c>
      <c r="AN122" s="15" t="s">
        <v>59</v>
      </c>
      <c r="AO122" s="3" t="s">
        <v>47</v>
      </c>
      <c r="AP122" s="15" t="s">
        <v>59</v>
      </c>
      <c r="AQ122" s="9" t="s">
        <v>47</v>
      </c>
      <c r="AR122" s="15" t="s">
        <v>59</v>
      </c>
      <c r="AS122" s="9" t="s">
        <v>47</v>
      </c>
      <c r="AT122" s="15" t="s">
        <v>59</v>
      </c>
      <c r="AU122" s="9" t="s">
        <v>47</v>
      </c>
      <c r="AV122" s="15" t="s">
        <v>59</v>
      </c>
      <c r="AW122" s="9" t="s">
        <v>47</v>
      </c>
      <c r="AX122" s="15" t="s">
        <v>59</v>
      </c>
      <c r="AY122" s="9" t="s">
        <v>47</v>
      </c>
      <c r="AZ122" s="15" t="s">
        <v>59</v>
      </c>
      <c r="BA122" s="9" t="s">
        <v>47</v>
      </c>
      <c r="BB122" s="15" t="s">
        <v>59</v>
      </c>
      <c r="BC122" s="9" t="s">
        <v>47</v>
      </c>
      <c r="BD122" s="15" t="s">
        <v>59</v>
      </c>
      <c r="BE122" s="9" t="s">
        <v>47</v>
      </c>
      <c r="BF122" s="15" t="s">
        <v>59</v>
      </c>
      <c r="BH122" s="15" t="s">
        <v>59</v>
      </c>
      <c r="BJ122" s="15" t="s">
        <v>59</v>
      </c>
      <c r="BL122" s="15" t="s">
        <v>59</v>
      </c>
      <c r="BN122" s="15" t="s">
        <v>59</v>
      </c>
      <c r="BO122" t="s">
        <v>47</v>
      </c>
      <c r="BP122" s="15" t="s">
        <v>59</v>
      </c>
      <c r="BQ122" t="s">
        <v>47</v>
      </c>
      <c r="BR122" s="15" t="s">
        <v>59</v>
      </c>
      <c r="BS122" t="s">
        <v>47</v>
      </c>
      <c r="BT122" s="15" t="s">
        <v>59</v>
      </c>
      <c r="BU122" t="s">
        <v>47</v>
      </c>
      <c r="BV122" s="15" t="s">
        <v>59</v>
      </c>
      <c r="BX122" s="15" t="s">
        <v>59</v>
      </c>
      <c r="BY122" t="s">
        <v>47</v>
      </c>
      <c r="BZ122" s="15" t="s">
        <v>59</v>
      </c>
      <c r="CA122" t="s">
        <v>47</v>
      </c>
      <c r="CB122" s="15" t="s">
        <v>59</v>
      </c>
      <c r="CC122" t="s">
        <v>47</v>
      </c>
      <c r="CD122" s="15" t="s">
        <v>59</v>
      </c>
      <c r="CF122" s="15" t="s">
        <v>59</v>
      </c>
      <c r="CH122" s="15" t="s">
        <v>59</v>
      </c>
      <c r="CJ122" s="15" t="s">
        <v>59</v>
      </c>
      <c r="CL122" s="15" t="s">
        <v>59</v>
      </c>
      <c r="CN122" s="15" t="s">
        <v>59</v>
      </c>
      <c r="CP122" s="15" t="s">
        <v>59</v>
      </c>
      <c r="CR122" s="15" t="s">
        <v>59</v>
      </c>
      <c r="CT122" s="15" t="s">
        <v>59</v>
      </c>
      <c r="CV122" s="15" t="s">
        <v>59</v>
      </c>
      <c r="CX122" s="15" t="s">
        <v>59</v>
      </c>
      <c r="CZ122" s="15" t="s">
        <v>59</v>
      </c>
      <c r="DA122" t="s">
        <v>47</v>
      </c>
      <c r="DB122" s="15" t="s">
        <v>59</v>
      </c>
      <c r="DD122" s="15" t="s">
        <v>59</v>
      </c>
      <c r="DF122" s="15" t="s">
        <v>59</v>
      </c>
      <c r="DH122" s="15" t="s">
        <v>59</v>
      </c>
      <c r="DI122" t="s">
        <v>47</v>
      </c>
      <c r="DJ122" s="15" t="s">
        <v>59</v>
      </c>
      <c r="DK122" t="s">
        <v>47</v>
      </c>
      <c r="DL122" s="15" t="s">
        <v>59</v>
      </c>
      <c r="DM122" t="s">
        <v>47</v>
      </c>
      <c r="DN122" s="15" t="s">
        <v>59</v>
      </c>
      <c r="DP122" s="15" t="s">
        <v>59</v>
      </c>
      <c r="DQ122" t="s">
        <v>47</v>
      </c>
      <c r="DR122" s="15" t="s">
        <v>59</v>
      </c>
      <c r="DT122" s="15" t="s">
        <v>59</v>
      </c>
      <c r="DV122" s="15" t="s">
        <v>59</v>
      </c>
      <c r="DW122" t="s">
        <v>47</v>
      </c>
      <c r="DX122" s="15" t="s">
        <v>59</v>
      </c>
      <c r="DY122" t="s">
        <v>47</v>
      </c>
      <c r="DZ122" s="15" t="s">
        <v>59</v>
      </c>
      <c r="EB122" s="15" t="s">
        <v>59</v>
      </c>
      <c r="ED122" s="15" t="s">
        <v>59</v>
      </c>
      <c r="EF122" s="15" t="s">
        <v>59</v>
      </c>
      <c r="EH122" s="15" t="s">
        <v>59</v>
      </c>
      <c r="EJ122" s="15" t="s">
        <v>59</v>
      </c>
      <c r="EL122" s="15" t="s">
        <v>59</v>
      </c>
      <c r="EN122" s="15" t="s">
        <v>59</v>
      </c>
      <c r="EP122" s="15" t="s">
        <v>59</v>
      </c>
      <c r="ER122" s="15" t="s">
        <v>59</v>
      </c>
      <c r="ET122" s="15" t="s">
        <v>59</v>
      </c>
      <c r="EV122" s="15" t="s">
        <v>59</v>
      </c>
      <c r="EX122" s="15" t="s">
        <v>59</v>
      </c>
      <c r="EY122" t="s">
        <v>47</v>
      </c>
      <c r="EZ122" s="15" t="s">
        <v>59</v>
      </c>
      <c r="FB122" s="15" t="s">
        <v>59</v>
      </c>
      <c r="FC122" t="s">
        <v>47</v>
      </c>
      <c r="FD122" s="15" t="s">
        <v>59</v>
      </c>
      <c r="FF122" s="15" t="s">
        <v>59</v>
      </c>
      <c r="FG122" t="s">
        <v>47</v>
      </c>
      <c r="FH122" s="15" t="s">
        <v>59</v>
      </c>
      <c r="FJ122" s="15" t="s">
        <v>59</v>
      </c>
      <c r="FL122" s="15" t="s">
        <v>59</v>
      </c>
      <c r="FM122" t="s">
        <v>47</v>
      </c>
      <c r="FN122" s="15" t="s">
        <v>59</v>
      </c>
      <c r="FO122" t="s">
        <v>47</v>
      </c>
      <c r="FP122" s="15" t="s">
        <v>59</v>
      </c>
      <c r="FQ122" t="s">
        <v>47</v>
      </c>
      <c r="FR122" s="15" t="s">
        <v>59</v>
      </c>
      <c r="FT122" s="15" t="s">
        <v>59</v>
      </c>
    </row>
    <row r="123" spans="1:176" ht="15.95" customHeight="1">
      <c r="A123" s="39" t="s">
        <v>270</v>
      </c>
      <c r="B123" s="39">
        <v>4</v>
      </c>
      <c r="C123" s="39"/>
      <c r="D123" s="39">
        <v>2608</v>
      </c>
      <c r="E123" s="19" t="s">
        <v>259</v>
      </c>
      <c r="F123" s="19"/>
      <c r="G123">
        <v>0.25469999999999998</v>
      </c>
      <c r="H123" s="15">
        <v>5.0000000000000001E-3</v>
      </c>
      <c r="I123">
        <v>0.25469999999999998</v>
      </c>
      <c r="J123" s="15">
        <v>5.0000000000000001E-3</v>
      </c>
      <c r="K123" s="3" t="s">
        <v>47</v>
      </c>
      <c r="L123" s="12" t="s">
        <v>59</v>
      </c>
      <c r="M123" s="3" t="s">
        <v>47</v>
      </c>
      <c r="N123" s="12" t="s">
        <v>59</v>
      </c>
      <c r="O123" s="3" t="s">
        <v>47</v>
      </c>
      <c r="P123" s="12" t="s">
        <v>59</v>
      </c>
      <c r="Q123" s="3">
        <v>3.15E-2</v>
      </c>
      <c r="R123" s="15">
        <v>1E-4</v>
      </c>
      <c r="S123">
        <v>1.9600000000000003E-2</v>
      </c>
      <c r="T123" s="15">
        <v>2.9999999999999997E-4</v>
      </c>
      <c r="U123">
        <v>4.2200000000000001E-2</v>
      </c>
      <c r="V123" s="15">
        <v>4.0000000000000002E-4</v>
      </c>
      <c r="W123">
        <v>4.5700000000000005E-2</v>
      </c>
      <c r="X123" s="15">
        <v>5.0000000000000001E-4</v>
      </c>
      <c r="Y123">
        <v>4.2900000000000001E-2</v>
      </c>
      <c r="Z123" s="15">
        <v>2.0000000000000001E-4</v>
      </c>
      <c r="AA123">
        <v>5.33E-2</v>
      </c>
      <c r="AB123" s="15">
        <v>3.3999999999999998E-3</v>
      </c>
      <c r="AC123" s="9" t="s">
        <v>47</v>
      </c>
      <c r="AD123" s="11" t="s">
        <v>59</v>
      </c>
      <c r="AE123" t="s">
        <v>47</v>
      </c>
      <c r="AF123" s="15" t="s">
        <v>59</v>
      </c>
      <c r="AG123">
        <v>1.9399999999999997E-2</v>
      </c>
      <c r="AH123" s="15">
        <v>1E-4</v>
      </c>
      <c r="AI123" s="3" t="s">
        <v>47</v>
      </c>
      <c r="AJ123" s="15" t="s">
        <v>59</v>
      </c>
      <c r="AK123" t="s">
        <v>47</v>
      </c>
      <c r="AL123" s="15" t="s">
        <v>59</v>
      </c>
      <c r="AM123" s="3" t="s">
        <v>47</v>
      </c>
      <c r="AN123" s="15" t="s">
        <v>59</v>
      </c>
      <c r="AO123" s="3" t="s">
        <v>47</v>
      </c>
      <c r="AP123" s="15" t="s">
        <v>59</v>
      </c>
      <c r="AQ123" s="9" t="s">
        <v>47</v>
      </c>
      <c r="AR123" s="15" t="s">
        <v>59</v>
      </c>
      <c r="AS123" s="9" t="s">
        <v>47</v>
      </c>
      <c r="AT123" s="15" t="s">
        <v>59</v>
      </c>
      <c r="AU123" s="9" t="s">
        <v>47</v>
      </c>
      <c r="AV123" s="15" t="s">
        <v>59</v>
      </c>
      <c r="AW123" s="9" t="s">
        <v>47</v>
      </c>
      <c r="AX123" s="15" t="s">
        <v>59</v>
      </c>
      <c r="AY123" s="9" t="s">
        <v>47</v>
      </c>
      <c r="AZ123" s="15" t="s">
        <v>59</v>
      </c>
      <c r="BA123" s="9" t="s">
        <v>47</v>
      </c>
      <c r="BB123" s="15" t="s">
        <v>59</v>
      </c>
      <c r="BC123" s="9" t="s">
        <v>47</v>
      </c>
      <c r="BD123" s="15" t="s">
        <v>59</v>
      </c>
      <c r="BE123" s="9" t="s">
        <v>47</v>
      </c>
      <c r="BF123" s="15" t="s">
        <v>59</v>
      </c>
      <c r="BH123" s="15" t="s">
        <v>59</v>
      </c>
      <c r="BJ123" s="15" t="s">
        <v>59</v>
      </c>
      <c r="BL123" s="15" t="s">
        <v>59</v>
      </c>
      <c r="BN123" s="15" t="s">
        <v>59</v>
      </c>
      <c r="BO123" t="s">
        <v>47</v>
      </c>
      <c r="BP123" s="15" t="s">
        <v>59</v>
      </c>
      <c r="BQ123" t="s">
        <v>47</v>
      </c>
      <c r="BR123" s="15" t="s">
        <v>59</v>
      </c>
      <c r="BS123" t="s">
        <v>47</v>
      </c>
      <c r="BT123" s="15" t="s">
        <v>59</v>
      </c>
      <c r="BU123" t="s">
        <v>47</v>
      </c>
      <c r="BV123" s="15" t="s">
        <v>59</v>
      </c>
      <c r="BX123" s="15" t="s">
        <v>59</v>
      </c>
      <c r="BY123" t="s">
        <v>47</v>
      </c>
      <c r="BZ123" s="15" t="s">
        <v>59</v>
      </c>
      <c r="CA123" t="s">
        <v>47</v>
      </c>
      <c r="CB123" s="15" t="s">
        <v>59</v>
      </c>
      <c r="CC123" t="s">
        <v>47</v>
      </c>
      <c r="CD123" s="15" t="s">
        <v>59</v>
      </c>
      <c r="CF123" s="15" t="s">
        <v>59</v>
      </c>
      <c r="CH123" s="15" t="s">
        <v>59</v>
      </c>
      <c r="CJ123" s="15" t="s">
        <v>59</v>
      </c>
      <c r="CL123" s="15" t="s">
        <v>59</v>
      </c>
      <c r="CN123" s="15" t="s">
        <v>59</v>
      </c>
      <c r="CP123" s="15" t="s">
        <v>59</v>
      </c>
      <c r="CR123" s="15" t="s">
        <v>59</v>
      </c>
      <c r="CT123" s="15" t="s">
        <v>59</v>
      </c>
      <c r="CV123" s="15" t="s">
        <v>59</v>
      </c>
      <c r="CX123" s="15" t="s">
        <v>59</v>
      </c>
      <c r="CZ123" s="15" t="s">
        <v>59</v>
      </c>
      <c r="DA123" t="s">
        <v>47</v>
      </c>
      <c r="DB123" s="15" t="s">
        <v>59</v>
      </c>
      <c r="DD123" s="15" t="s">
        <v>59</v>
      </c>
      <c r="DF123" s="15" t="s">
        <v>59</v>
      </c>
      <c r="DH123" s="15" t="s">
        <v>59</v>
      </c>
      <c r="DI123" t="s">
        <v>47</v>
      </c>
      <c r="DJ123" s="15" t="s">
        <v>59</v>
      </c>
      <c r="DK123" t="s">
        <v>47</v>
      </c>
      <c r="DL123" s="15" t="s">
        <v>59</v>
      </c>
      <c r="DM123" t="s">
        <v>47</v>
      </c>
      <c r="DN123" s="15" t="s">
        <v>59</v>
      </c>
      <c r="DP123" s="15" t="s">
        <v>59</v>
      </c>
      <c r="DQ123" t="s">
        <v>47</v>
      </c>
      <c r="DR123" s="15" t="s">
        <v>59</v>
      </c>
      <c r="DT123" s="15" t="s">
        <v>59</v>
      </c>
      <c r="DV123" s="15" t="s">
        <v>59</v>
      </c>
      <c r="DW123" t="s">
        <v>47</v>
      </c>
      <c r="DX123" s="15" t="s">
        <v>59</v>
      </c>
      <c r="DY123" t="s">
        <v>47</v>
      </c>
      <c r="DZ123" s="15" t="s">
        <v>59</v>
      </c>
      <c r="EB123" s="15" t="s">
        <v>59</v>
      </c>
      <c r="ED123" s="15" t="s">
        <v>59</v>
      </c>
      <c r="EF123" s="15" t="s">
        <v>59</v>
      </c>
      <c r="EH123" s="15" t="s">
        <v>59</v>
      </c>
      <c r="EJ123" s="15" t="s">
        <v>59</v>
      </c>
      <c r="EL123" s="15" t="s">
        <v>59</v>
      </c>
      <c r="EN123" s="15" t="s">
        <v>59</v>
      </c>
      <c r="EP123" s="15" t="s">
        <v>59</v>
      </c>
      <c r="ER123" s="15" t="s">
        <v>59</v>
      </c>
      <c r="ET123" s="15" t="s">
        <v>59</v>
      </c>
      <c r="EV123" s="15" t="s">
        <v>59</v>
      </c>
      <c r="EX123" s="15" t="s">
        <v>59</v>
      </c>
      <c r="EY123" t="s">
        <v>47</v>
      </c>
      <c r="EZ123" s="15" t="s">
        <v>59</v>
      </c>
      <c r="FB123" s="15" t="s">
        <v>59</v>
      </c>
      <c r="FC123" t="s">
        <v>47</v>
      </c>
      <c r="FD123" s="15" t="s">
        <v>59</v>
      </c>
      <c r="FF123" s="15" t="s">
        <v>59</v>
      </c>
      <c r="FG123" t="s">
        <v>47</v>
      </c>
      <c r="FH123" s="15" t="s">
        <v>59</v>
      </c>
      <c r="FJ123" s="15" t="s">
        <v>59</v>
      </c>
      <c r="FL123" s="15" t="s">
        <v>59</v>
      </c>
      <c r="FM123" t="s">
        <v>47</v>
      </c>
      <c r="FN123" s="15" t="s">
        <v>59</v>
      </c>
      <c r="FO123" t="s">
        <v>47</v>
      </c>
      <c r="FP123" s="15" t="s">
        <v>59</v>
      </c>
      <c r="FQ123" t="s">
        <v>47</v>
      </c>
      <c r="FR123" s="15" t="s">
        <v>59</v>
      </c>
      <c r="FT123" s="15" t="s">
        <v>59</v>
      </c>
    </row>
    <row r="124" spans="1:176" ht="15.95" customHeight="1">
      <c r="A124" s="39" t="s">
        <v>271</v>
      </c>
      <c r="B124" s="39">
        <v>4</v>
      </c>
      <c r="C124" s="39"/>
      <c r="D124" s="39">
        <v>2608</v>
      </c>
      <c r="E124" s="19" t="s">
        <v>259</v>
      </c>
      <c r="F124" s="19"/>
      <c r="G124">
        <v>0.2422</v>
      </c>
      <c r="H124" s="15">
        <v>2.3E-3</v>
      </c>
      <c r="I124">
        <v>0.2422</v>
      </c>
      <c r="J124" s="15">
        <v>2.3E-3</v>
      </c>
      <c r="K124" s="3" t="s">
        <v>47</v>
      </c>
      <c r="L124" s="12" t="s">
        <v>59</v>
      </c>
      <c r="M124" s="3" t="s">
        <v>47</v>
      </c>
      <c r="N124" s="12" t="s">
        <v>59</v>
      </c>
      <c r="O124" s="3" t="s">
        <v>47</v>
      </c>
      <c r="P124" s="12" t="s">
        <v>59</v>
      </c>
      <c r="Q124" s="3">
        <v>2.3300000000000001E-2</v>
      </c>
      <c r="R124" s="15">
        <v>5.9999999999999995E-4</v>
      </c>
      <c r="S124">
        <v>1.9300000000000001E-2</v>
      </c>
      <c r="T124" s="15">
        <v>2.9999999999999997E-4</v>
      </c>
      <c r="U124">
        <v>4.1200000000000001E-2</v>
      </c>
      <c r="V124" s="15">
        <v>0</v>
      </c>
      <c r="W124">
        <v>4.48E-2</v>
      </c>
      <c r="X124" s="15">
        <v>1E-4</v>
      </c>
      <c r="Y124">
        <v>4.2700000000000002E-2</v>
      </c>
      <c r="Z124" s="15">
        <v>2.9999999999999997E-4</v>
      </c>
      <c r="AA124">
        <v>5.11E-2</v>
      </c>
      <c r="AB124" s="15">
        <v>6.9999999999999999E-4</v>
      </c>
      <c r="AC124" s="9" t="s">
        <v>47</v>
      </c>
      <c r="AD124" s="11" t="s">
        <v>59</v>
      </c>
      <c r="AE124" t="s">
        <v>47</v>
      </c>
      <c r="AF124" s="15" t="s">
        <v>59</v>
      </c>
      <c r="AG124">
        <v>1.9699999999999999E-2</v>
      </c>
      <c r="AH124" s="15">
        <v>2.9999999999999997E-4</v>
      </c>
      <c r="AI124" s="3" t="s">
        <v>47</v>
      </c>
      <c r="AJ124" s="15" t="s">
        <v>59</v>
      </c>
      <c r="AK124" t="s">
        <v>47</v>
      </c>
      <c r="AL124" s="15" t="s">
        <v>59</v>
      </c>
      <c r="AM124" s="3" t="s">
        <v>47</v>
      </c>
      <c r="AN124" s="15" t="s">
        <v>59</v>
      </c>
      <c r="AO124" s="3" t="s">
        <v>47</v>
      </c>
      <c r="AP124" s="15" t="s">
        <v>59</v>
      </c>
      <c r="AQ124" s="9" t="s">
        <v>47</v>
      </c>
      <c r="AR124" s="15" t="s">
        <v>59</v>
      </c>
      <c r="AS124" s="9" t="s">
        <v>47</v>
      </c>
      <c r="AT124" s="15" t="s">
        <v>59</v>
      </c>
      <c r="AU124" s="9" t="s">
        <v>47</v>
      </c>
      <c r="AV124" s="15" t="s">
        <v>59</v>
      </c>
      <c r="AW124" s="9" t="s">
        <v>47</v>
      </c>
      <c r="AX124" s="15" t="s">
        <v>59</v>
      </c>
      <c r="AY124" s="9" t="s">
        <v>47</v>
      </c>
      <c r="AZ124" s="15" t="s">
        <v>59</v>
      </c>
      <c r="BA124" s="9" t="s">
        <v>47</v>
      </c>
      <c r="BB124" s="15" t="s">
        <v>59</v>
      </c>
      <c r="BC124" s="9" t="s">
        <v>47</v>
      </c>
      <c r="BD124" s="15" t="s">
        <v>59</v>
      </c>
      <c r="BE124" s="9" t="s">
        <v>47</v>
      </c>
      <c r="BF124" s="15" t="s">
        <v>59</v>
      </c>
      <c r="BH124" s="15" t="s">
        <v>59</v>
      </c>
      <c r="BJ124" s="15" t="s">
        <v>59</v>
      </c>
      <c r="BL124" s="15" t="s">
        <v>59</v>
      </c>
      <c r="BN124" s="15" t="s">
        <v>59</v>
      </c>
      <c r="BO124" t="s">
        <v>47</v>
      </c>
      <c r="BP124" s="15" t="s">
        <v>59</v>
      </c>
      <c r="BQ124" t="s">
        <v>47</v>
      </c>
      <c r="BR124" s="15" t="s">
        <v>59</v>
      </c>
      <c r="BS124" t="s">
        <v>47</v>
      </c>
      <c r="BT124" s="15" t="s">
        <v>59</v>
      </c>
      <c r="BU124" t="s">
        <v>47</v>
      </c>
      <c r="BV124" s="15" t="s">
        <v>59</v>
      </c>
      <c r="BX124" s="15" t="s">
        <v>59</v>
      </c>
      <c r="BY124" t="s">
        <v>47</v>
      </c>
      <c r="BZ124" s="15" t="s">
        <v>59</v>
      </c>
      <c r="CA124" t="s">
        <v>47</v>
      </c>
      <c r="CB124" s="15" t="s">
        <v>59</v>
      </c>
      <c r="CC124" t="s">
        <v>47</v>
      </c>
      <c r="CD124" s="15" t="s">
        <v>59</v>
      </c>
      <c r="CF124" s="15" t="s">
        <v>59</v>
      </c>
      <c r="CH124" s="15" t="s">
        <v>59</v>
      </c>
      <c r="CJ124" s="15" t="s">
        <v>59</v>
      </c>
      <c r="CL124" s="15" t="s">
        <v>59</v>
      </c>
      <c r="CN124" s="15" t="s">
        <v>59</v>
      </c>
      <c r="CP124" s="15" t="s">
        <v>59</v>
      </c>
      <c r="CR124" s="15" t="s">
        <v>59</v>
      </c>
      <c r="CT124" s="15" t="s">
        <v>59</v>
      </c>
      <c r="CV124" s="15" t="s">
        <v>59</v>
      </c>
      <c r="CX124" s="15" t="s">
        <v>59</v>
      </c>
      <c r="CZ124" s="15" t="s">
        <v>59</v>
      </c>
      <c r="DA124" t="s">
        <v>47</v>
      </c>
      <c r="DB124" s="15" t="s">
        <v>59</v>
      </c>
      <c r="DD124" s="15" t="s">
        <v>59</v>
      </c>
      <c r="DF124" s="15" t="s">
        <v>59</v>
      </c>
      <c r="DH124" s="15" t="s">
        <v>59</v>
      </c>
      <c r="DI124" t="s">
        <v>47</v>
      </c>
      <c r="DJ124" s="15" t="s">
        <v>59</v>
      </c>
      <c r="DK124" t="s">
        <v>47</v>
      </c>
      <c r="DL124" s="15" t="s">
        <v>59</v>
      </c>
      <c r="DM124" t="s">
        <v>47</v>
      </c>
      <c r="DN124" s="15" t="s">
        <v>59</v>
      </c>
      <c r="DP124" s="15" t="s">
        <v>59</v>
      </c>
      <c r="DQ124" t="s">
        <v>47</v>
      </c>
      <c r="DR124" s="15" t="s">
        <v>59</v>
      </c>
      <c r="DT124" s="15" t="s">
        <v>59</v>
      </c>
      <c r="DV124" s="15" t="s">
        <v>59</v>
      </c>
      <c r="DW124" t="s">
        <v>47</v>
      </c>
      <c r="DX124" s="15" t="s">
        <v>59</v>
      </c>
      <c r="DY124" t="s">
        <v>47</v>
      </c>
      <c r="DZ124" s="15" t="s">
        <v>59</v>
      </c>
      <c r="EB124" s="15" t="s">
        <v>59</v>
      </c>
      <c r="ED124" s="15" t="s">
        <v>59</v>
      </c>
      <c r="EF124" s="15" t="s">
        <v>59</v>
      </c>
      <c r="EH124" s="15" t="s">
        <v>59</v>
      </c>
      <c r="EJ124" s="15" t="s">
        <v>59</v>
      </c>
      <c r="EL124" s="15" t="s">
        <v>59</v>
      </c>
      <c r="EN124" s="15" t="s">
        <v>59</v>
      </c>
      <c r="EP124" s="15" t="s">
        <v>59</v>
      </c>
      <c r="ER124" s="15" t="s">
        <v>59</v>
      </c>
      <c r="ET124" s="15" t="s">
        <v>59</v>
      </c>
      <c r="EV124" s="15" t="s">
        <v>59</v>
      </c>
      <c r="EX124" s="15" t="s">
        <v>59</v>
      </c>
      <c r="EY124" t="s">
        <v>47</v>
      </c>
      <c r="EZ124" s="15" t="s">
        <v>59</v>
      </c>
      <c r="FB124" s="15" t="s">
        <v>59</v>
      </c>
      <c r="FC124" t="s">
        <v>47</v>
      </c>
      <c r="FD124" s="15" t="s">
        <v>59</v>
      </c>
      <c r="FF124" s="15" t="s">
        <v>59</v>
      </c>
      <c r="FG124" t="s">
        <v>47</v>
      </c>
      <c r="FH124" s="15" t="s">
        <v>59</v>
      </c>
      <c r="FJ124" s="15" t="s">
        <v>59</v>
      </c>
      <c r="FL124" s="15" t="s">
        <v>59</v>
      </c>
      <c r="FM124" t="s">
        <v>47</v>
      </c>
      <c r="FN124" s="15" t="s">
        <v>59</v>
      </c>
      <c r="FO124" t="s">
        <v>47</v>
      </c>
      <c r="FP124" s="15" t="s">
        <v>59</v>
      </c>
      <c r="FQ124" t="s">
        <v>47</v>
      </c>
      <c r="FR124" s="15" t="s">
        <v>59</v>
      </c>
      <c r="FT124" s="15" t="s">
        <v>59</v>
      </c>
    </row>
    <row r="125" spans="1:176" ht="15.95" customHeight="1">
      <c r="A125" s="39" t="s">
        <v>272</v>
      </c>
      <c r="B125" s="39">
        <v>4</v>
      </c>
      <c r="C125" s="39"/>
      <c r="D125" s="39">
        <v>2608</v>
      </c>
      <c r="E125" s="19" t="s">
        <v>259</v>
      </c>
      <c r="F125" s="19"/>
      <c r="G125">
        <v>0.37010000000000004</v>
      </c>
      <c r="H125" s="15">
        <v>6.0999999999999995E-3</v>
      </c>
      <c r="I125">
        <v>0.37010000000000004</v>
      </c>
      <c r="J125" s="15">
        <v>6.0999999999999995E-3</v>
      </c>
      <c r="K125" s="3" t="s">
        <v>47</v>
      </c>
      <c r="L125" s="12" t="s">
        <v>59</v>
      </c>
      <c r="M125" s="3" t="s">
        <v>47</v>
      </c>
      <c r="N125" s="12" t="s">
        <v>59</v>
      </c>
      <c r="O125" s="3" t="s">
        <v>47</v>
      </c>
      <c r="P125" s="12" t="s">
        <v>59</v>
      </c>
      <c r="Q125" s="3">
        <v>7.0800000000000002E-2</v>
      </c>
      <c r="R125" s="15">
        <v>1.4E-3</v>
      </c>
      <c r="S125">
        <v>2.0500000000000001E-2</v>
      </c>
      <c r="T125" s="15">
        <v>0</v>
      </c>
      <c r="U125">
        <v>5.4600000000000003E-2</v>
      </c>
      <c r="V125" s="15">
        <v>0</v>
      </c>
      <c r="W125">
        <v>6.1799999999999994E-2</v>
      </c>
      <c r="X125" s="15">
        <v>2.0000000000000001E-4</v>
      </c>
      <c r="Y125">
        <v>5.7299999999999997E-2</v>
      </c>
      <c r="Z125" s="15">
        <v>1.4E-3</v>
      </c>
      <c r="AA125">
        <v>8.4599999999999995E-2</v>
      </c>
      <c r="AB125" s="15">
        <v>3.0000000000000001E-3</v>
      </c>
      <c r="AC125" s="9" t="s">
        <v>47</v>
      </c>
      <c r="AD125" s="11" t="s">
        <v>59</v>
      </c>
      <c r="AE125" t="s">
        <v>47</v>
      </c>
      <c r="AF125" s="15" t="s">
        <v>59</v>
      </c>
      <c r="AG125">
        <v>2.0500000000000001E-2</v>
      </c>
      <c r="AH125" s="15">
        <v>1E-4</v>
      </c>
      <c r="AI125" s="3" t="s">
        <v>47</v>
      </c>
      <c r="AJ125" s="15" t="s">
        <v>59</v>
      </c>
      <c r="AK125" t="s">
        <v>47</v>
      </c>
      <c r="AL125" s="15" t="s">
        <v>59</v>
      </c>
      <c r="AM125" s="3" t="s">
        <v>47</v>
      </c>
      <c r="AN125" s="15" t="s">
        <v>59</v>
      </c>
      <c r="AO125" s="3" t="s">
        <v>47</v>
      </c>
      <c r="AP125" s="15" t="s">
        <v>59</v>
      </c>
      <c r="AQ125" s="9" t="s">
        <v>47</v>
      </c>
      <c r="AR125" s="15" t="s">
        <v>59</v>
      </c>
      <c r="AS125" s="9" t="s">
        <v>47</v>
      </c>
      <c r="AT125" s="15" t="s">
        <v>59</v>
      </c>
      <c r="AU125" s="9" t="s">
        <v>47</v>
      </c>
      <c r="AV125" s="15" t="s">
        <v>59</v>
      </c>
      <c r="AW125" s="9" t="s">
        <v>47</v>
      </c>
      <c r="AX125" s="15" t="s">
        <v>59</v>
      </c>
      <c r="AY125" s="9" t="s">
        <v>47</v>
      </c>
      <c r="AZ125" s="15" t="s">
        <v>59</v>
      </c>
      <c r="BA125" s="9" t="s">
        <v>47</v>
      </c>
      <c r="BB125" s="15" t="s">
        <v>59</v>
      </c>
      <c r="BC125" s="9" t="s">
        <v>47</v>
      </c>
      <c r="BD125" s="15" t="s">
        <v>59</v>
      </c>
      <c r="BE125" s="9" t="s">
        <v>47</v>
      </c>
      <c r="BF125" s="15" t="s">
        <v>59</v>
      </c>
      <c r="BH125" s="15" t="s">
        <v>59</v>
      </c>
      <c r="BJ125" s="15" t="s">
        <v>59</v>
      </c>
      <c r="BL125" s="15" t="s">
        <v>59</v>
      </c>
      <c r="BN125" s="15" t="s">
        <v>59</v>
      </c>
      <c r="BO125" t="s">
        <v>47</v>
      </c>
      <c r="BP125" s="15" t="s">
        <v>59</v>
      </c>
      <c r="BQ125" t="s">
        <v>47</v>
      </c>
      <c r="BR125" s="15" t="s">
        <v>59</v>
      </c>
      <c r="BS125" t="s">
        <v>47</v>
      </c>
      <c r="BT125" s="15" t="s">
        <v>59</v>
      </c>
      <c r="BU125" t="s">
        <v>47</v>
      </c>
      <c r="BV125" s="15" t="s">
        <v>59</v>
      </c>
      <c r="BX125" s="15" t="s">
        <v>59</v>
      </c>
      <c r="BY125" t="s">
        <v>47</v>
      </c>
      <c r="BZ125" s="15" t="s">
        <v>59</v>
      </c>
      <c r="CA125" t="s">
        <v>47</v>
      </c>
      <c r="CB125" s="15" t="s">
        <v>59</v>
      </c>
      <c r="CC125" t="s">
        <v>47</v>
      </c>
      <c r="CD125" s="15" t="s">
        <v>59</v>
      </c>
      <c r="CF125" s="15" t="s">
        <v>59</v>
      </c>
      <c r="CH125" s="15" t="s">
        <v>59</v>
      </c>
      <c r="CJ125" s="15" t="s">
        <v>59</v>
      </c>
      <c r="CL125" s="15" t="s">
        <v>59</v>
      </c>
      <c r="CN125" s="15" t="s">
        <v>59</v>
      </c>
      <c r="CP125" s="15" t="s">
        <v>59</v>
      </c>
      <c r="CR125" s="15" t="s">
        <v>59</v>
      </c>
      <c r="CT125" s="15" t="s">
        <v>59</v>
      </c>
      <c r="CV125" s="15" t="s">
        <v>59</v>
      </c>
      <c r="CX125" s="15" t="s">
        <v>59</v>
      </c>
      <c r="CZ125" s="15" t="s">
        <v>59</v>
      </c>
      <c r="DA125" t="s">
        <v>47</v>
      </c>
      <c r="DB125" s="15" t="s">
        <v>59</v>
      </c>
      <c r="DD125" s="15" t="s">
        <v>59</v>
      </c>
      <c r="DF125" s="15" t="s">
        <v>59</v>
      </c>
      <c r="DH125" s="15" t="s">
        <v>59</v>
      </c>
      <c r="DI125" t="s">
        <v>47</v>
      </c>
      <c r="DJ125" s="15" t="s">
        <v>59</v>
      </c>
      <c r="DK125" t="s">
        <v>47</v>
      </c>
      <c r="DL125" s="15" t="s">
        <v>59</v>
      </c>
      <c r="DM125" t="s">
        <v>47</v>
      </c>
      <c r="DN125" s="15" t="s">
        <v>59</v>
      </c>
      <c r="DP125" s="15" t="s">
        <v>59</v>
      </c>
      <c r="DQ125" t="s">
        <v>47</v>
      </c>
      <c r="DR125" s="15" t="s">
        <v>59</v>
      </c>
      <c r="DT125" s="15" t="s">
        <v>59</v>
      </c>
      <c r="DV125" s="15" t="s">
        <v>59</v>
      </c>
      <c r="DW125" t="s">
        <v>47</v>
      </c>
      <c r="DX125" s="15" t="s">
        <v>59</v>
      </c>
      <c r="DY125" t="s">
        <v>47</v>
      </c>
      <c r="DZ125" s="15" t="s">
        <v>59</v>
      </c>
      <c r="EB125" s="15" t="s">
        <v>59</v>
      </c>
      <c r="ED125" s="15" t="s">
        <v>59</v>
      </c>
      <c r="EF125" s="15" t="s">
        <v>59</v>
      </c>
      <c r="EH125" s="15" t="s">
        <v>59</v>
      </c>
      <c r="EJ125" s="15" t="s">
        <v>59</v>
      </c>
      <c r="EL125" s="15" t="s">
        <v>59</v>
      </c>
      <c r="EN125" s="15" t="s">
        <v>59</v>
      </c>
      <c r="EP125" s="15" t="s">
        <v>59</v>
      </c>
      <c r="ER125" s="15" t="s">
        <v>59</v>
      </c>
      <c r="ET125" s="15" t="s">
        <v>59</v>
      </c>
      <c r="EV125" s="15" t="s">
        <v>59</v>
      </c>
      <c r="EX125" s="15" t="s">
        <v>59</v>
      </c>
      <c r="EY125" t="s">
        <v>47</v>
      </c>
      <c r="EZ125" s="15" t="s">
        <v>59</v>
      </c>
      <c r="FB125" s="15" t="s">
        <v>59</v>
      </c>
      <c r="FC125" t="s">
        <v>47</v>
      </c>
      <c r="FD125" s="15" t="s">
        <v>59</v>
      </c>
      <c r="FF125" s="15" t="s">
        <v>59</v>
      </c>
      <c r="FG125" t="s">
        <v>47</v>
      </c>
      <c r="FH125" s="15" t="s">
        <v>59</v>
      </c>
      <c r="FJ125" s="15" t="s">
        <v>59</v>
      </c>
      <c r="FL125" s="15" t="s">
        <v>59</v>
      </c>
      <c r="FM125" t="s">
        <v>47</v>
      </c>
      <c r="FN125" s="15" t="s">
        <v>59</v>
      </c>
      <c r="FO125" t="s">
        <v>47</v>
      </c>
      <c r="FP125" s="15" t="s">
        <v>59</v>
      </c>
      <c r="FQ125" t="s">
        <v>47</v>
      </c>
      <c r="FR125" s="15" t="s">
        <v>59</v>
      </c>
      <c r="FT125" s="15" t="s">
        <v>59</v>
      </c>
    </row>
    <row r="126" spans="1:176" ht="15.95" customHeight="1">
      <c r="A126" s="39" t="s">
        <v>273</v>
      </c>
      <c r="B126" s="39">
        <v>4</v>
      </c>
      <c r="C126" s="39"/>
      <c r="D126" s="39">
        <v>2608</v>
      </c>
      <c r="E126" s="19" t="s">
        <v>259</v>
      </c>
      <c r="F126" s="19"/>
      <c r="G126">
        <v>1.3574000000000002</v>
      </c>
      <c r="H126" s="15">
        <v>0.22359999999999999</v>
      </c>
      <c r="I126">
        <v>1.3574000000000002</v>
      </c>
      <c r="J126" s="15">
        <v>0.22359999999999999</v>
      </c>
      <c r="K126" s="3" t="s">
        <v>47</v>
      </c>
      <c r="L126" s="12" t="s">
        <v>59</v>
      </c>
      <c r="M126" s="3" t="s">
        <v>47</v>
      </c>
      <c r="N126" s="12" t="s">
        <v>59</v>
      </c>
      <c r="O126" s="3" t="s">
        <v>47</v>
      </c>
      <c r="P126" s="12" t="s">
        <v>59</v>
      </c>
      <c r="Q126" s="3">
        <v>0.4234</v>
      </c>
      <c r="R126" s="15">
        <v>8.0200000000000007E-2</v>
      </c>
      <c r="S126">
        <v>2.4399999999999998E-2</v>
      </c>
      <c r="T126" s="15">
        <v>1.1000000000000001E-3</v>
      </c>
      <c r="U126">
        <v>0.13569999999999999</v>
      </c>
      <c r="V126" s="15">
        <v>1.41E-2</v>
      </c>
      <c r="W126">
        <v>0.1628</v>
      </c>
      <c r="X126" s="15">
        <v>1.9300000000000001E-2</v>
      </c>
      <c r="Y126">
        <v>0.1799</v>
      </c>
      <c r="Z126" s="15">
        <v>2.8799999999999999E-2</v>
      </c>
      <c r="AA126">
        <v>0.41049999999999998</v>
      </c>
      <c r="AB126" s="15">
        <v>7.9799999999999996E-2</v>
      </c>
      <c r="AC126" s="9" t="s">
        <v>47</v>
      </c>
      <c r="AD126" s="11" t="s">
        <v>59</v>
      </c>
      <c r="AE126" t="s">
        <v>47</v>
      </c>
      <c r="AF126" s="15" t="s">
        <v>59</v>
      </c>
      <c r="AG126">
        <v>2.07E-2</v>
      </c>
      <c r="AH126" s="15">
        <v>2.9999999999999997E-4</v>
      </c>
      <c r="AI126" s="3" t="s">
        <v>47</v>
      </c>
      <c r="AJ126" s="15" t="s">
        <v>59</v>
      </c>
      <c r="AK126" t="s">
        <v>47</v>
      </c>
      <c r="AL126" s="15" t="s">
        <v>59</v>
      </c>
      <c r="AM126" s="3" t="s">
        <v>47</v>
      </c>
      <c r="AN126" s="15" t="s">
        <v>59</v>
      </c>
      <c r="AO126" s="3" t="s">
        <v>47</v>
      </c>
      <c r="AP126" s="15" t="s">
        <v>59</v>
      </c>
      <c r="AQ126" s="9" t="s">
        <v>47</v>
      </c>
      <c r="AR126" s="15" t="s">
        <v>59</v>
      </c>
      <c r="AS126" s="9" t="s">
        <v>47</v>
      </c>
      <c r="AT126" s="15" t="s">
        <v>59</v>
      </c>
      <c r="AU126" s="9" t="s">
        <v>47</v>
      </c>
      <c r="AV126" s="15" t="s">
        <v>59</v>
      </c>
      <c r="AW126" s="9" t="s">
        <v>47</v>
      </c>
      <c r="AX126" s="15" t="s">
        <v>59</v>
      </c>
      <c r="AY126" s="9" t="s">
        <v>47</v>
      </c>
      <c r="AZ126" s="15" t="s">
        <v>59</v>
      </c>
      <c r="BA126" s="9" t="s">
        <v>47</v>
      </c>
      <c r="BB126" s="15" t="s">
        <v>59</v>
      </c>
      <c r="BC126" s="9" t="s">
        <v>47</v>
      </c>
      <c r="BD126" s="15" t="s">
        <v>59</v>
      </c>
      <c r="BE126" s="9" t="s">
        <v>47</v>
      </c>
      <c r="BF126" s="15" t="s">
        <v>59</v>
      </c>
      <c r="BH126" s="15" t="s">
        <v>59</v>
      </c>
      <c r="BJ126" s="15" t="s">
        <v>59</v>
      </c>
      <c r="BL126" s="15" t="s">
        <v>59</v>
      </c>
      <c r="BN126" s="15" t="s">
        <v>59</v>
      </c>
      <c r="BO126" t="s">
        <v>47</v>
      </c>
      <c r="BP126" s="15" t="s">
        <v>59</v>
      </c>
      <c r="BQ126" t="s">
        <v>47</v>
      </c>
      <c r="BR126" s="15" t="s">
        <v>59</v>
      </c>
      <c r="BS126" t="s">
        <v>47</v>
      </c>
      <c r="BT126" s="15" t="s">
        <v>59</v>
      </c>
      <c r="BU126" t="s">
        <v>47</v>
      </c>
      <c r="BV126" s="15" t="s">
        <v>59</v>
      </c>
      <c r="BX126" s="15" t="s">
        <v>59</v>
      </c>
      <c r="BY126" t="s">
        <v>47</v>
      </c>
      <c r="BZ126" s="15" t="s">
        <v>59</v>
      </c>
      <c r="CA126" t="s">
        <v>47</v>
      </c>
      <c r="CB126" s="15" t="s">
        <v>59</v>
      </c>
      <c r="CC126" t="s">
        <v>47</v>
      </c>
      <c r="CD126" s="15" t="s">
        <v>59</v>
      </c>
      <c r="CF126" s="15" t="s">
        <v>59</v>
      </c>
      <c r="CH126" s="15" t="s">
        <v>59</v>
      </c>
      <c r="CJ126" s="15" t="s">
        <v>59</v>
      </c>
      <c r="CL126" s="15" t="s">
        <v>59</v>
      </c>
      <c r="CN126" s="15" t="s">
        <v>59</v>
      </c>
      <c r="CP126" s="15" t="s">
        <v>59</v>
      </c>
      <c r="CR126" s="15" t="s">
        <v>59</v>
      </c>
      <c r="CT126" s="15" t="s">
        <v>59</v>
      </c>
      <c r="CV126" s="15" t="s">
        <v>59</v>
      </c>
      <c r="CX126" s="15" t="s">
        <v>59</v>
      </c>
      <c r="CZ126" s="15" t="s">
        <v>59</v>
      </c>
      <c r="DA126" t="s">
        <v>47</v>
      </c>
      <c r="DB126" s="15" t="s">
        <v>59</v>
      </c>
      <c r="DD126" s="15" t="s">
        <v>59</v>
      </c>
      <c r="DF126" s="15" t="s">
        <v>59</v>
      </c>
      <c r="DH126" s="15" t="s">
        <v>59</v>
      </c>
      <c r="DI126" t="s">
        <v>47</v>
      </c>
      <c r="DJ126" s="15" t="s">
        <v>59</v>
      </c>
      <c r="DK126" t="s">
        <v>47</v>
      </c>
      <c r="DL126" s="15" t="s">
        <v>59</v>
      </c>
      <c r="DM126" t="s">
        <v>47</v>
      </c>
      <c r="DN126" s="15" t="s">
        <v>59</v>
      </c>
      <c r="DP126" s="15" t="s">
        <v>59</v>
      </c>
      <c r="DQ126" t="s">
        <v>47</v>
      </c>
      <c r="DR126" s="15" t="s">
        <v>59</v>
      </c>
      <c r="DT126" s="15" t="s">
        <v>59</v>
      </c>
      <c r="DV126" s="15" t="s">
        <v>59</v>
      </c>
      <c r="DW126" t="s">
        <v>47</v>
      </c>
      <c r="DX126" s="15" t="s">
        <v>59</v>
      </c>
      <c r="DY126" t="s">
        <v>47</v>
      </c>
      <c r="DZ126" s="15" t="s">
        <v>59</v>
      </c>
      <c r="EB126" s="15" t="s">
        <v>59</v>
      </c>
      <c r="ED126" s="15" t="s">
        <v>59</v>
      </c>
      <c r="EF126" s="15" t="s">
        <v>59</v>
      </c>
      <c r="EH126" s="15" t="s">
        <v>59</v>
      </c>
      <c r="EJ126" s="15" t="s">
        <v>59</v>
      </c>
      <c r="EL126" s="15" t="s">
        <v>59</v>
      </c>
      <c r="EN126" s="15" t="s">
        <v>59</v>
      </c>
      <c r="EP126" s="15" t="s">
        <v>59</v>
      </c>
      <c r="ER126" s="15" t="s">
        <v>59</v>
      </c>
      <c r="ET126" s="15" t="s">
        <v>59</v>
      </c>
      <c r="EV126" s="15" t="s">
        <v>59</v>
      </c>
      <c r="EX126" s="15" t="s">
        <v>59</v>
      </c>
      <c r="EY126" t="s">
        <v>47</v>
      </c>
      <c r="EZ126" s="15" t="s">
        <v>59</v>
      </c>
      <c r="FB126" s="15" t="s">
        <v>59</v>
      </c>
      <c r="FC126" t="s">
        <v>47</v>
      </c>
      <c r="FD126" s="15" t="s">
        <v>59</v>
      </c>
      <c r="FF126" s="15" t="s">
        <v>59</v>
      </c>
      <c r="FG126" t="s">
        <v>47</v>
      </c>
      <c r="FH126" s="15" t="s">
        <v>59</v>
      </c>
      <c r="FJ126" s="15" t="s">
        <v>59</v>
      </c>
      <c r="FL126" s="15" t="s">
        <v>59</v>
      </c>
      <c r="FM126" t="s">
        <v>47</v>
      </c>
      <c r="FN126" s="15" t="s">
        <v>59</v>
      </c>
      <c r="FO126" t="s">
        <v>47</v>
      </c>
      <c r="FP126" s="15" t="s">
        <v>59</v>
      </c>
      <c r="FQ126" t="s">
        <v>47</v>
      </c>
      <c r="FR126" s="15" t="s">
        <v>59</v>
      </c>
      <c r="FT126" s="15" t="s">
        <v>59</v>
      </c>
    </row>
    <row r="127" spans="1:176" ht="15.95" customHeight="1">
      <c r="A127" s="39" t="s">
        <v>274</v>
      </c>
      <c r="B127" s="39">
        <v>4</v>
      </c>
      <c r="C127" s="39"/>
      <c r="D127" s="39">
        <v>2608</v>
      </c>
      <c r="E127" s="19" t="s">
        <v>259</v>
      </c>
      <c r="F127" s="19"/>
      <c r="G127">
        <v>3.8838000000000004</v>
      </c>
      <c r="H127" s="15">
        <v>0.224</v>
      </c>
      <c r="I127">
        <v>3.8838000000000004</v>
      </c>
      <c r="J127" s="15">
        <v>0.224</v>
      </c>
      <c r="K127" s="3" t="s">
        <v>47</v>
      </c>
      <c r="L127" s="12" t="s">
        <v>59</v>
      </c>
      <c r="M127" s="3" t="s">
        <v>47</v>
      </c>
      <c r="N127" s="12" t="s">
        <v>59</v>
      </c>
      <c r="O127" s="3" t="s">
        <v>47</v>
      </c>
      <c r="P127" s="12" t="s">
        <v>59</v>
      </c>
      <c r="Q127" s="3">
        <v>1.1339999999999999</v>
      </c>
      <c r="R127" s="15">
        <v>0.06</v>
      </c>
      <c r="S127">
        <v>4.2000000000000003E-2</v>
      </c>
      <c r="T127" s="15">
        <v>1.6000000000000001E-3</v>
      </c>
      <c r="U127">
        <v>0.46460000000000001</v>
      </c>
      <c r="V127" s="15">
        <v>2.7300000000000001E-2</v>
      </c>
      <c r="W127">
        <v>0.71410000000000007</v>
      </c>
      <c r="X127" s="15">
        <v>4.41E-2</v>
      </c>
      <c r="Y127">
        <v>0.24109999999999998</v>
      </c>
      <c r="Z127" s="15">
        <v>4.0000000000000002E-4</v>
      </c>
      <c r="AA127">
        <v>1.2529999999999999</v>
      </c>
      <c r="AB127" s="15">
        <v>8.8999999999999996E-2</v>
      </c>
      <c r="AC127" s="9" t="s">
        <v>47</v>
      </c>
      <c r="AD127" s="11" t="s">
        <v>59</v>
      </c>
      <c r="AE127" t="s">
        <v>47</v>
      </c>
      <c r="AF127" s="15" t="s">
        <v>59</v>
      </c>
      <c r="AG127">
        <v>3.49E-2</v>
      </c>
      <c r="AH127" s="15">
        <v>1.6000000000000001E-3</v>
      </c>
      <c r="AI127" s="3" t="s">
        <v>47</v>
      </c>
      <c r="AJ127" s="15" t="s">
        <v>59</v>
      </c>
      <c r="AK127" t="s">
        <v>47</v>
      </c>
      <c r="AL127" s="15" t="s">
        <v>59</v>
      </c>
      <c r="AM127" s="3" t="s">
        <v>47</v>
      </c>
      <c r="AN127" s="15" t="s">
        <v>59</v>
      </c>
      <c r="AO127" s="3" t="s">
        <v>47</v>
      </c>
      <c r="AP127" s="15" t="s">
        <v>59</v>
      </c>
      <c r="AQ127" s="9" t="s">
        <v>47</v>
      </c>
      <c r="AR127" s="15" t="s">
        <v>59</v>
      </c>
      <c r="AS127" s="9" t="s">
        <v>47</v>
      </c>
      <c r="AT127" s="15" t="s">
        <v>59</v>
      </c>
      <c r="AU127" s="9" t="s">
        <v>47</v>
      </c>
      <c r="AV127" s="15" t="s">
        <v>59</v>
      </c>
      <c r="AW127" s="9" t="s">
        <v>47</v>
      </c>
      <c r="AX127" s="15" t="s">
        <v>59</v>
      </c>
      <c r="AY127" s="9" t="s">
        <v>47</v>
      </c>
      <c r="AZ127" s="15" t="s">
        <v>59</v>
      </c>
      <c r="BA127" s="9" t="s">
        <v>47</v>
      </c>
      <c r="BB127" s="15" t="s">
        <v>59</v>
      </c>
      <c r="BC127" s="9" t="s">
        <v>47</v>
      </c>
      <c r="BD127" s="15" t="s">
        <v>59</v>
      </c>
      <c r="BE127" s="9" t="s">
        <v>47</v>
      </c>
      <c r="BF127" s="15" t="s">
        <v>59</v>
      </c>
      <c r="BH127" s="15" t="s">
        <v>59</v>
      </c>
      <c r="BJ127" s="15" t="s">
        <v>59</v>
      </c>
      <c r="BL127" s="15" t="s">
        <v>59</v>
      </c>
      <c r="BN127" s="15" t="s">
        <v>59</v>
      </c>
      <c r="BO127" t="s">
        <v>47</v>
      </c>
      <c r="BP127" s="15" t="s">
        <v>59</v>
      </c>
      <c r="BQ127" t="s">
        <v>47</v>
      </c>
      <c r="BR127" s="15" t="s">
        <v>59</v>
      </c>
      <c r="BS127" t="s">
        <v>47</v>
      </c>
      <c r="BT127" s="15" t="s">
        <v>59</v>
      </c>
      <c r="BU127" t="s">
        <v>47</v>
      </c>
      <c r="BV127" s="15" t="s">
        <v>59</v>
      </c>
      <c r="BX127" s="15" t="s">
        <v>59</v>
      </c>
      <c r="BY127" t="s">
        <v>47</v>
      </c>
      <c r="BZ127" s="15" t="s">
        <v>59</v>
      </c>
      <c r="CA127" t="s">
        <v>47</v>
      </c>
      <c r="CB127" s="15" t="s">
        <v>59</v>
      </c>
      <c r="CC127" t="s">
        <v>47</v>
      </c>
      <c r="CD127" s="15" t="s">
        <v>59</v>
      </c>
      <c r="CF127" s="15" t="s">
        <v>59</v>
      </c>
      <c r="CH127" s="15" t="s">
        <v>59</v>
      </c>
      <c r="CJ127" s="15" t="s">
        <v>59</v>
      </c>
      <c r="CL127" s="15" t="s">
        <v>59</v>
      </c>
      <c r="CN127" s="15" t="s">
        <v>59</v>
      </c>
      <c r="CP127" s="15" t="s">
        <v>59</v>
      </c>
      <c r="CR127" s="15" t="s">
        <v>59</v>
      </c>
      <c r="CT127" s="15" t="s">
        <v>59</v>
      </c>
      <c r="CV127" s="15" t="s">
        <v>59</v>
      </c>
      <c r="CX127" s="15" t="s">
        <v>59</v>
      </c>
      <c r="CZ127" s="15" t="s">
        <v>59</v>
      </c>
      <c r="DA127" t="s">
        <v>47</v>
      </c>
      <c r="DB127" s="15" t="s">
        <v>59</v>
      </c>
      <c r="DD127" s="15" t="s">
        <v>59</v>
      </c>
      <c r="DF127" s="15" t="s">
        <v>59</v>
      </c>
      <c r="DH127" s="15" t="s">
        <v>59</v>
      </c>
      <c r="DI127" t="s">
        <v>47</v>
      </c>
      <c r="DJ127" s="15" t="s">
        <v>59</v>
      </c>
      <c r="DK127" t="s">
        <v>47</v>
      </c>
      <c r="DL127" s="15" t="s">
        <v>59</v>
      </c>
      <c r="DM127" t="s">
        <v>47</v>
      </c>
      <c r="DN127" s="15" t="s">
        <v>59</v>
      </c>
      <c r="DP127" s="15" t="s">
        <v>59</v>
      </c>
      <c r="DQ127" t="s">
        <v>47</v>
      </c>
      <c r="DR127" s="15" t="s">
        <v>59</v>
      </c>
      <c r="DT127" s="15" t="s">
        <v>59</v>
      </c>
      <c r="DV127" s="15" t="s">
        <v>59</v>
      </c>
      <c r="DW127" t="s">
        <v>47</v>
      </c>
      <c r="DX127" s="15" t="s">
        <v>59</v>
      </c>
      <c r="DY127" t="s">
        <v>47</v>
      </c>
      <c r="DZ127" s="15" t="s">
        <v>59</v>
      </c>
      <c r="EB127" s="15" t="s">
        <v>59</v>
      </c>
      <c r="ED127" s="15" t="s">
        <v>59</v>
      </c>
      <c r="EF127" s="15" t="s">
        <v>59</v>
      </c>
      <c r="EH127" s="15" t="s">
        <v>59</v>
      </c>
      <c r="EJ127" s="15" t="s">
        <v>59</v>
      </c>
      <c r="EL127" s="15" t="s">
        <v>59</v>
      </c>
      <c r="EN127" s="15" t="s">
        <v>59</v>
      </c>
      <c r="EP127" s="15" t="s">
        <v>59</v>
      </c>
      <c r="ER127" s="15" t="s">
        <v>59</v>
      </c>
      <c r="ET127" s="15" t="s">
        <v>59</v>
      </c>
      <c r="EV127" s="15" t="s">
        <v>59</v>
      </c>
      <c r="EX127" s="15" t="s">
        <v>59</v>
      </c>
      <c r="EY127" t="s">
        <v>47</v>
      </c>
      <c r="EZ127" s="15" t="s">
        <v>59</v>
      </c>
      <c r="FB127" s="15" t="s">
        <v>59</v>
      </c>
      <c r="FC127" t="s">
        <v>47</v>
      </c>
      <c r="FD127" s="15" t="s">
        <v>59</v>
      </c>
      <c r="FF127" s="15" t="s">
        <v>59</v>
      </c>
      <c r="FG127" t="s">
        <v>47</v>
      </c>
      <c r="FH127" s="15" t="s">
        <v>59</v>
      </c>
      <c r="FJ127" s="15" t="s">
        <v>59</v>
      </c>
      <c r="FL127" s="15" t="s">
        <v>59</v>
      </c>
      <c r="FM127" t="s">
        <v>47</v>
      </c>
      <c r="FN127" s="15" t="s">
        <v>59</v>
      </c>
      <c r="FO127" t="s">
        <v>47</v>
      </c>
      <c r="FP127" s="15" t="s">
        <v>59</v>
      </c>
      <c r="FQ127" t="s">
        <v>47</v>
      </c>
      <c r="FR127" s="15" t="s">
        <v>59</v>
      </c>
      <c r="FT127" s="15" t="s">
        <v>59</v>
      </c>
    </row>
    <row r="128" spans="1:176" ht="15.95" customHeight="1">
      <c r="A128" s="39" t="s">
        <v>275</v>
      </c>
      <c r="B128" s="39">
        <v>4</v>
      </c>
      <c r="C128" s="39"/>
      <c r="D128" s="39">
        <v>2608</v>
      </c>
      <c r="E128" s="19" t="s">
        <v>259</v>
      </c>
      <c r="F128" s="19"/>
      <c r="G128">
        <v>1.1257000000000001</v>
      </c>
      <c r="H128" s="15">
        <v>2.1700000000000001E-2</v>
      </c>
      <c r="I128">
        <v>1.1257000000000001</v>
      </c>
      <c r="J128" s="15">
        <v>2.1700000000000001E-2</v>
      </c>
      <c r="K128" s="3" t="s">
        <v>47</v>
      </c>
      <c r="L128" s="12" t="s">
        <v>59</v>
      </c>
      <c r="M128" s="3" t="s">
        <v>47</v>
      </c>
      <c r="N128" s="12" t="s">
        <v>59</v>
      </c>
      <c r="O128" s="3" t="s">
        <v>47</v>
      </c>
      <c r="P128" s="12" t="s">
        <v>59</v>
      </c>
      <c r="Q128" s="3">
        <v>0.21919999999999998</v>
      </c>
      <c r="R128" s="15">
        <v>2E-3</v>
      </c>
      <c r="S128">
        <v>3.04E-2</v>
      </c>
      <c r="T128" s="15">
        <v>1E-3</v>
      </c>
      <c r="U128">
        <v>0.14000000000000001</v>
      </c>
      <c r="V128" s="15">
        <v>3.8E-3</v>
      </c>
      <c r="W128">
        <v>0.2056</v>
      </c>
      <c r="X128" s="15">
        <v>8.4000000000000012E-3</v>
      </c>
      <c r="Y128">
        <v>8.7099999999999997E-2</v>
      </c>
      <c r="Z128" s="15">
        <v>2.9999999999999997E-4</v>
      </c>
      <c r="AA128">
        <v>0.41420000000000001</v>
      </c>
      <c r="AB128" s="15">
        <v>5.7000000000000002E-3</v>
      </c>
      <c r="AC128" s="9" t="s">
        <v>47</v>
      </c>
      <c r="AD128" s="11" t="s">
        <v>59</v>
      </c>
      <c r="AE128" t="s">
        <v>47</v>
      </c>
      <c r="AF128" s="15" t="s">
        <v>59</v>
      </c>
      <c r="AG128">
        <v>2.8799999999999999E-2</v>
      </c>
      <c r="AH128" s="15">
        <v>5.0000000000000001E-4</v>
      </c>
      <c r="AI128" s="3" t="s">
        <v>47</v>
      </c>
      <c r="AJ128" s="15" t="s">
        <v>59</v>
      </c>
      <c r="AK128" t="s">
        <v>47</v>
      </c>
      <c r="AL128" s="15" t="s">
        <v>59</v>
      </c>
      <c r="AM128" s="3" t="s">
        <v>47</v>
      </c>
      <c r="AN128" s="15" t="s">
        <v>59</v>
      </c>
      <c r="AO128" s="3" t="s">
        <v>47</v>
      </c>
      <c r="AP128" s="15" t="s">
        <v>59</v>
      </c>
      <c r="AQ128" s="9" t="s">
        <v>47</v>
      </c>
      <c r="AR128" s="15" t="s">
        <v>59</v>
      </c>
      <c r="AS128" s="9" t="s">
        <v>47</v>
      </c>
      <c r="AT128" s="15" t="s">
        <v>59</v>
      </c>
      <c r="AU128" s="9" t="s">
        <v>47</v>
      </c>
      <c r="AV128" s="15" t="s">
        <v>59</v>
      </c>
      <c r="AW128" s="9" t="s">
        <v>47</v>
      </c>
      <c r="AX128" s="15" t="s">
        <v>59</v>
      </c>
      <c r="AY128" s="9" t="s">
        <v>47</v>
      </c>
      <c r="AZ128" s="15" t="s">
        <v>59</v>
      </c>
      <c r="BA128" s="9" t="s">
        <v>47</v>
      </c>
      <c r="BB128" s="15" t="s">
        <v>59</v>
      </c>
      <c r="BC128" s="9" t="s">
        <v>47</v>
      </c>
      <c r="BD128" s="15" t="s">
        <v>59</v>
      </c>
      <c r="BE128" s="9" t="s">
        <v>47</v>
      </c>
      <c r="BF128" s="15" t="s">
        <v>59</v>
      </c>
      <c r="BH128" s="15" t="s">
        <v>59</v>
      </c>
      <c r="BJ128" s="15" t="s">
        <v>59</v>
      </c>
      <c r="BL128" s="15" t="s">
        <v>59</v>
      </c>
      <c r="BN128" s="15" t="s">
        <v>59</v>
      </c>
      <c r="BO128" t="s">
        <v>47</v>
      </c>
      <c r="BP128" s="15" t="s">
        <v>59</v>
      </c>
      <c r="BQ128" t="s">
        <v>47</v>
      </c>
      <c r="BR128" s="15" t="s">
        <v>59</v>
      </c>
      <c r="BS128" t="s">
        <v>47</v>
      </c>
      <c r="BT128" s="15" t="s">
        <v>59</v>
      </c>
      <c r="BU128" t="s">
        <v>47</v>
      </c>
      <c r="BV128" s="15" t="s">
        <v>59</v>
      </c>
      <c r="BX128" s="15" t="s">
        <v>59</v>
      </c>
      <c r="BY128" t="s">
        <v>47</v>
      </c>
      <c r="BZ128" s="15" t="s">
        <v>59</v>
      </c>
      <c r="CA128" t="s">
        <v>47</v>
      </c>
      <c r="CB128" s="15" t="s">
        <v>59</v>
      </c>
      <c r="CC128" t="s">
        <v>47</v>
      </c>
      <c r="CD128" s="15" t="s">
        <v>59</v>
      </c>
      <c r="CF128" s="15" t="s">
        <v>59</v>
      </c>
      <c r="CH128" s="15" t="s">
        <v>59</v>
      </c>
      <c r="CJ128" s="15" t="s">
        <v>59</v>
      </c>
      <c r="CL128" s="15" t="s">
        <v>59</v>
      </c>
      <c r="CN128" s="15" t="s">
        <v>59</v>
      </c>
      <c r="CP128" s="15" t="s">
        <v>59</v>
      </c>
      <c r="CR128" s="15" t="s">
        <v>59</v>
      </c>
      <c r="CT128" s="15" t="s">
        <v>59</v>
      </c>
      <c r="CV128" s="15" t="s">
        <v>59</v>
      </c>
      <c r="CX128" s="15" t="s">
        <v>59</v>
      </c>
      <c r="CZ128" s="15" t="s">
        <v>59</v>
      </c>
      <c r="DA128" t="s">
        <v>47</v>
      </c>
      <c r="DB128" s="15" t="s">
        <v>59</v>
      </c>
      <c r="DD128" s="15" t="s">
        <v>59</v>
      </c>
      <c r="DF128" s="15" t="s">
        <v>59</v>
      </c>
      <c r="DH128" s="15" t="s">
        <v>59</v>
      </c>
      <c r="DI128" t="s">
        <v>47</v>
      </c>
      <c r="DJ128" s="15" t="s">
        <v>59</v>
      </c>
      <c r="DK128" t="s">
        <v>47</v>
      </c>
      <c r="DL128" s="15" t="s">
        <v>59</v>
      </c>
      <c r="DM128" t="s">
        <v>47</v>
      </c>
      <c r="DN128" s="15" t="s">
        <v>59</v>
      </c>
      <c r="DP128" s="15" t="s">
        <v>59</v>
      </c>
      <c r="DQ128" t="s">
        <v>47</v>
      </c>
      <c r="DR128" s="15" t="s">
        <v>59</v>
      </c>
      <c r="DT128" s="15" t="s">
        <v>59</v>
      </c>
      <c r="DV128" s="15" t="s">
        <v>59</v>
      </c>
      <c r="DW128" t="s">
        <v>47</v>
      </c>
      <c r="DX128" s="15" t="s">
        <v>59</v>
      </c>
      <c r="DY128" t="s">
        <v>47</v>
      </c>
      <c r="DZ128" s="15" t="s">
        <v>59</v>
      </c>
      <c r="EB128" s="15" t="s">
        <v>59</v>
      </c>
      <c r="ED128" s="15" t="s">
        <v>59</v>
      </c>
      <c r="EF128" s="15" t="s">
        <v>59</v>
      </c>
      <c r="EH128" s="15" t="s">
        <v>59</v>
      </c>
      <c r="EJ128" s="15" t="s">
        <v>59</v>
      </c>
      <c r="EL128" s="15" t="s">
        <v>59</v>
      </c>
      <c r="EN128" s="15" t="s">
        <v>59</v>
      </c>
      <c r="EP128" s="15" t="s">
        <v>59</v>
      </c>
      <c r="ER128" s="15" t="s">
        <v>59</v>
      </c>
      <c r="ET128" s="15" t="s">
        <v>59</v>
      </c>
      <c r="EV128" s="15" t="s">
        <v>59</v>
      </c>
      <c r="EX128" s="15" t="s">
        <v>59</v>
      </c>
      <c r="EY128" t="s">
        <v>47</v>
      </c>
      <c r="EZ128" s="15" t="s">
        <v>59</v>
      </c>
      <c r="FB128" s="15" t="s">
        <v>59</v>
      </c>
      <c r="FC128" t="s">
        <v>47</v>
      </c>
      <c r="FD128" s="15" t="s">
        <v>59</v>
      </c>
      <c r="FF128" s="15" t="s">
        <v>59</v>
      </c>
      <c r="FG128" t="s">
        <v>47</v>
      </c>
      <c r="FH128" s="15" t="s">
        <v>59</v>
      </c>
      <c r="FJ128" s="15" t="s">
        <v>59</v>
      </c>
      <c r="FL128" s="15" t="s">
        <v>59</v>
      </c>
      <c r="FM128" t="s">
        <v>47</v>
      </c>
      <c r="FN128" s="15" t="s">
        <v>59</v>
      </c>
      <c r="FO128" t="s">
        <v>47</v>
      </c>
      <c r="FP128" s="15" t="s">
        <v>59</v>
      </c>
      <c r="FQ128" t="s">
        <v>47</v>
      </c>
      <c r="FR128" s="15" t="s">
        <v>59</v>
      </c>
      <c r="FT128" s="15" t="s">
        <v>59</v>
      </c>
    </row>
    <row r="129" spans="1:176" ht="15.95" customHeight="1">
      <c r="A129" s="39" t="s">
        <v>276</v>
      </c>
      <c r="B129" s="39">
        <v>4</v>
      </c>
      <c r="C129" s="39"/>
      <c r="D129" s="39">
        <v>2608</v>
      </c>
      <c r="E129" s="19" t="s">
        <v>259</v>
      </c>
      <c r="F129" s="19"/>
      <c r="G129">
        <v>1.3291999999999999</v>
      </c>
      <c r="H129" s="15">
        <v>6.4299999999999996E-2</v>
      </c>
      <c r="I129">
        <v>1.3291999999999999</v>
      </c>
      <c r="J129" s="15">
        <v>6.4299999999999996E-2</v>
      </c>
      <c r="K129" s="3" t="s">
        <v>47</v>
      </c>
      <c r="L129" s="12" t="s">
        <v>59</v>
      </c>
      <c r="M129" s="3" t="s">
        <v>47</v>
      </c>
      <c r="N129" s="12" t="s">
        <v>59</v>
      </c>
      <c r="O129" s="3" t="s">
        <v>47</v>
      </c>
      <c r="P129" s="12" t="s">
        <v>59</v>
      </c>
      <c r="Q129" s="3">
        <v>0.26889999999999997</v>
      </c>
      <c r="R129" s="15">
        <v>1.8499999999999999E-2</v>
      </c>
      <c r="S129">
        <v>3.2199999999999999E-2</v>
      </c>
      <c r="T129" s="15">
        <v>1.4E-3</v>
      </c>
      <c r="U129">
        <v>0.154</v>
      </c>
      <c r="V129" s="15">
        <v>3.0999999999999999E-3</v>
      </c>
      <c r="W129">
        <v>0.22669999999999998</v>
      </c>
      <c r="X129" s="15">
        <v>5.7999999999999996E-3</v>
      </c>
      <c r="Y129">
        <v>0.1187</v>
      </c>
      <c r="Z129" s="15">
        <v>8.9999999999999998E-4</v>
      </c>
      <c r="AA129">
        <v>0.50090000000000001</v>
      </c>
      <c r="AB129" s="15">
        <v>3.3600000000000005E-2</v>
      </c>
      <c r="AC129" s="9" t="s">
        <v>47</v>
      </c>
      <c r="AD129" s="11" t="s">
        <v>59</v>
      </c>
      <c r="AE129" t="s">
        <v>47</v>
      </c>
      <c r="AF129" s="15" t="s">
        <v>59</v>
      </c>
      <c r="AG129">
        <v>2.7699999999999999E-2</v>
      </c>
      <c r="AH129" s="15">
        <v>1E-3</v>
      </c>
      <c r="AI129" s="3" t="s">
        <v>47</v>
      </c>
      <c r="AJ129" s="15" t="s">
        <v>59</v>
      </c>
      <c r="AK129" t="s">
        <v>47</v>
      </c>
      <c r="AL129" s="15" t="s">
        <v>59</v>
      </c>
      <c r="AM129" s="3" t="s">
        <v>47</v>
      </c>
      <c r="AN129" s="15" t="s">
        <v>59</v>
      </c>
      <c r="AO129" s="3" t="s">
        <v>47</v>
      </c>
      <c r="AP129" s="15" t="s">
        <v>59</v>
      </c>
      <c r="AQ129" s="9" t="s">
        <v>47</v>
      </c>
      <c r="AR129" s="15" t="s">
        <v>59</v>
      </c>
      <c r="AS129" s="9" t="s">
        <v>47</v>
      </c>
      <c r="AT129" s="15" t="s">
        <v>59</v>
      </c>
      <c r="AU129" s="9" t="s">
        <v>47</v>
      </c>
      <c r="AV129" s="15" t="s">
        <v>59</v>
      </c>
      <c r="AW129" s="9" t="s">
        <v>47</v>
      </c>
      <c r="AX129" s="15" t="s">
        <v>59</v>
      </c>
      <c r="AY129" s="9" t="s">
        <v>47</v>
      </c>
      <c r="AZ129" s="15" t="s">
        <v>59</v>
      </c>
      <c r="BA129" s="9" t="s">
        <v>47</v>
      </c>
      <c r="BB129" s="15" t="s">
        <v>59</v>
      </c>
      <c r="BC129" s="9" t="s">
        <v>47</v>
      </c>
      <c r="BD129" s="15" t="s">
        <v>59</v>
      </c>
      <c r="BE129" s="9" t="s">
        <v>47</v>
      </c>
      <c r="BF129" s="15" t="s">
        <v>59</v>
      </c>
      <c r="BH129" s="15" t="s">
        <v>59</v>
      </c>
      <c r="BJ129" s="15" t="s">
        <v>59</v>
      </c>
      <c r="BL129" s="15" t="s">
        <v>59</v>
      </c>
      <c r="BN129" s="15" t="s">
        <v>59</v>
      </c>
      <c r="BO129" t="s">
        <v>47</v>
      </c>
      <c r="BP129" s="15" t="s">
        <v>59</v>
      </c>
      <c r="BQ129" t="s">
        <v>47</v>
      </c>
      <c r="BR129" s="15" t="s">
        <v>59</v>
      </c>
      <c r="BS129" t="s">
        <v>47</v>
      </c>
      <c r="BT129" s="15" t="s">
        <v>59</v>
      </c>
      <c r="BU129" t="s">
        <v>47</v>
      </c>
      <c r="BV129" s="15" t="s">
        <v>59</v>
      </c>
      <c r="BX129" s="15" t="s">
        <v>59</v>
      </c>
      <c r="BY129" t="s">
        <v>47</v>
      </c>
      <c r="BZ129" s="15" t="s">
        <v>59</v>
      </c>
      <c r="CA129" t="s">
        <v>47</v>
      </c>
      <c r="CB129" s="15" t="s">
        <v>59</v>
      </c>
      <c r="CC129" t="s">
        <v>47</v>
      </c>
      <c r="CD129" s="15" t="s">
        <v>59</v>
      </c>
      <c r="CF129" s="15" t="s">
        <v>59</v>
      </c>
      <c r="CH129" s="15" t="s">
        <v>59</v>
      </c>
      <c r="CJ129" s="15" t="s">
        <v>59</v>
      </c>
      <c r="CL129" s="15" t="s">
        <v>59</v>
      </c>
      <c r="CN129" s="15" t="s">
        <v>59</v>
      </c>
      <c r="CP129" s="15" t="s">
        <v>59</v>
      </c>
      <c r="CR129" s="15" t="s">
        <v>59</v>
      </c>
      <c r="CT129" s="15" t="s">
        <v>59</v>
      </c>
      <c r="CV129" s="15" t="s">
        <v>59</v>
      </c>
      <c r="CX129" s="15" t="s">
        <v>59</v>
      </c>
      <c r="CZ129" s="15" t="s">
        <v>59</v>
      </c>
      <c r="DA129" t="s">
        <v>47</v>
      </c>
      <c r="DB129" s="15" t="s">
        <v>59</v>
      </c>
      <c r="DD129" s="15" t="s">
        <v>59</v>
      </c>
      <c r="DF129" s="15" t="s">
        <v>59</v>
      </c>
      <c r="DH129" s="15" t="s">
        <v>59</v>
      </c>
      <c r="DI129" t="s">
        <v>47</v>
      </c>
      <c r="DJ129" s="15" t="s">
        <v>59</v>
      </c>
      <c r="DK129" t="s">
        <v>47</v>
      </c>
      <c r="DL129" s="15" t="s">
        <v>59</v>
      </c>
      <c r="DM129" t="s">
        <v>47</v>
      </c>
      <c r="DN129" s="15" t="s">
        <v>59</v>
      </c>
      <c r="DP129" s="15" t="s">
        <v>59</v>
      </c>
      <c r="DQ129" t="s">
        <v>47</v>
      </c>
      <c r="DR129" s="15" t="s">
        <v>59</v>
      </c>
      <c r="DT129" s="15" t="s">
        <v>59</v>
      </c>
      <c r="DV129" s="15" t="s">
        <v>59</v>
      </c>
      <c r="DW129" t="s">
        <v>47</v>
      </c>
      <c r="DX129" s="15" t="s">
        <v>59</v>
      </c>
      <c r="DY129" t="s">
        <v>47</v>
      </c>
      <c r="DZ129" s="15" t="s">
        <v>59</v>
      </c>
      <c r="EB129" s="15" t="s">
        <v>59</v>
      </c>
      <c r="ED129" s="15" t="s">
        <v>59</v>
      </c>
      <c r="EF129" s="15" t="s">
        <v>59</v>
      </c>
      <c r="EH129" s="15" t="s">
        <v>59</v>
      </c>
      <c r="EJ129" s="15" t="s">
        <v>59</v>
      </c>
      <c r="EL129" s="15" t="s">
        <v>59</v>
      </c>
      <c r="EN129" s="15" t="s">
        <v>59</v>
      </c>
      <c r="EP129" s="15" t="s">
        <v>59</v>
      </c>
      <c r="ER129" s="15" t="s">
        <v>59</v>
      </c>
      <c r="ET129" s="15" t="s">
        <v>59</v>
      </c>
      <c r="EV129" s="15" t="s">
        <v>59</v>
      </c>
      <c r="EX129" s="15" t="s">
        <v>59</v>
      </c>
      <c r="EY129" t="s">
        <v>47</v>
      </c>
      <c r="EZ129" s="15" t="s">
        <v>59</v>
      </c>
      <c r="FB129" s="15" t="s">
        <v>59</v>
      </c>
      <c r="FC129" t="s">
        <v>47</v>
      </c>
      <c r="FD129" s="15" t="s">
        <v>59</v>
      </c>
      <c r="FF129" s="15" t="s">
        <v>59</v>
      </c>
      <c r="FG129" t="s">
        <v>47</v>
      </c>
      <c r="FH129" s="15" t="s">
        <v>59</v>
      </c>
      <c r="FJ129" s="15" t="s">
        <v>59</v>
      </c>
      <c r="FL129" s="15" t="s">
        <v>59</v>
      </c>
      <c r="FM129" t="s">
        <v>47</v>
      </c>
      <c r="FN129" s="15" t="s">
        <v>59</v>
      </c>
      <c r="FO129" t="s">
        <v>47</v>
      </c>
      <c r="FP129" s="15" t="s">
        <v>59</v>
      </c>
      <c r="FQ129" t="s">
        <v>47</v>
      </c>
      <c r="FR129" s="15" t="s">
        <v>59</v>
      </c>
      <c r="FT129" s="15" t="s">
        <v>59</v>
      </c>
    </row>
    <row r="130" spans="1:176" ht="15.95" customHeight="1">
      <c r="A130" s="39" t="s">
        <v>277</v>
      </c>
      <c r="B130" s="39">
        <v>4</v>
      </c>
      <c r="C130" s="39"/>
      <c r="D130" s="39">
        <v>2608</v>
      </c>
      <c r="E130" s="19" t="s">
        <v>259</v>
      </c>
      <c r="F130" s="19"/>
      <c r="G130">
        <v>1.1292</v>
      </c>
      <c r="H130" s="15">
        <v>1.9600000000000003E-2</v>
      </c>
      <c r="I130">
        <v>1.1292</v>
      </c>
      <c r="J130" s="15">
        <v>1.9600000000000003E-2</v>
      </c>
      <c r="K130" s="3" t="s">
        <v>47</v>
      </c>
      <c r="L130" s="12" t="s">
        <v>59</v>
      </c>
      <c r="M130" s="3" t="s">
        <v>47</v>
      </c>
      <c r="N130" s="12" t="s">
        <v>59</v>
      </c>
      <c r="O130" s="3" t="s">
        <v>47</v>
      </c>
      <c r="P130" s="12" t="s">
        <v>59</v>
      </c>
      <c r="Q130" s="3">
        <v>0.21569999999999998</v>
      </c>
      <c r="R130" s="15">
        <v>8.8999999999999999E-3</v>
      </c>
      <c r="S130">
        <v>2.9700000000000001E-2</v>
      </c>
      <c r="T130" s="15">
        <v>2.0000000000000001E-4</v>
      </c>
      <c r="U130">
        <v>0.11700000000000001</v>
      </c>
      <c r="V130" s="15">
        <v>1.8E-3</v>
      </c>
      <c r="W130">
        <v>0.15940000000000001</v>
      </c>
      <c r="X130" s="15">
        <v>2.8E-3</v>
      </c>
      <c r="Y130">
        <v>0.13669999999999999</v>
      </c>
      <c r="Z130" s="15">
        <v>5.0000000000000001E-4</v>
      </c>
      <c r="AA130">
        <v>0.4451</v>
      </c>
      <c r="AB130" s="15">
        <v>5.0999999999999995E-3</v>
      </c>
      <c r="AC130" s="9" t="s">
        <v>47</v>
      </c>
      <c r="AD130" s="11" t="s">
        <v>59</v>
      </c>
      <c r="AE130" t="s">
        <v>47</v>
      </c>
      <c r="AF130" s="15" t="s">
        <v>59</v>
      </c>
      <c r="AG130">
        <v>2.5600000000000001E-2</v>
      </c>
      <c r="AH130" s="15">
        <v>2.9999999999999997E-4</v>
      </c>
      <c r="AI130" s="3" t="s">
        <v>47</v>
      </c>
      <c r="AJ130" s="15" t="s">
        <v>59</v>
      </c>
      <c r="AK130" t="s">
        <v>47</v>
      </c>
      <c r="AL130" s="15" t="s">
        <v>59</v>
      </c>
      <c r="AM130" s="3" t="s">
        <v>47</v>
      </c>
      <c r="AN130" s="15" t="s">
        <v>59</v>
      </c>
      <c r="AO130" s="3" t="s">
        <v>47</v>
      </c>
      <c r="AP130" s="15" t="s">
        <v>59</v>
      </c>
      <c r="AQ130" s="9" t="s">
        <v>47</v>
      </c>
      <c r="AR130" s="15" t="s">
        <v>59</v>
      </c>
      <c r="AS130" s="9" t="s">
        <v>47</v>
      </c>
      <c r="AT130" s="15" t="s">
        <v>59</v>
      </c>
      <c r="AU130" s="9" t="s">
        <v>47</v>
      </c>
      <c r="AV130" s="15" t="s">
        <v>59</v>
      </c>
      <c r="AW130" s="9" t="s">
        <v>47</v>
      </c>
      <c r="AX130" s="15" t="s">
        <v>59</v>
      </c>
      <c r="AY130" s="9" t="s">
        <v>47</v>
      </c>
      <c r="AZ130" s="15" t="s">
        <v>59</v>
      </c>
      <c r="BA130" s="9" t="s">
        <v>47</v>
      </c>
      <c r="BB130" s="15" t="s">
        <v>59</v>
      </c>
      <c r="BC130" s="9" t="s">
        <v>47</v>
      </c>
      <c r="BD130" s="15" t="s">
        <v>59</v>
      </c>
      <c r="BE130" s="9" t="s">
        <v>47</v>
      </c>
      <c r="BF130" s="15" t="s">
        <v>59</v>
      </c>
      <c r="BH130" s="15" t="s">
        <v>59</v>
      </c>
      <c r="BJ130" s="15" t="s">
        <v>59</v>
      </c>
      <c r="BL130" s="15" t="s">
        <v>59</v>
      </c>
      <c r="BN130" s="15" t="s">
        <v>59</v>
      </c>
      <c r="BO130" t="s">
        <v>47</v>
      </c>
      <c r="BP130" s="15" t="s">
        <v>59</v>
      </c>
      <c r="BQ130" t="s">
        <v>47</v>
      </c>
      <c r="BR130" s="15" t="s">
        <v>59</v>
      </c>
      <c r="BS130" t="s">
        <v>47</v>
      </c>
      <c r="BT130" s="15" t="s">
        <v>59</v>
      </c>
      <c r="BU130" t="s">
        <v>47</v>
      </c>
      <c r="BV130" s="15" t="s">
        <v>59</v>
      </c>
      <c r="BX130" s="15" t="s">
        <v>59</v>
      </c>
      <c r="BY130" t="s">
        <v>47</v>
      </c>
      <c r="BZ130" s="15" t="s">
        <v>59</v>
      </c>
      <c r="CA130" t="s">
        <v>47</v>
      </c>
      <c r="CB130" s="15" t="s">
        <v>59</v>
      </c>
      <c r="CC130" t="s">
        <v>47</v>
      </c>
      <c r="CD130" s="15" t="s">
        <v>59</v>
      </c>
      <c r="CF130" s="15" t="s">
        <v>59</v>
      </c>
      <c r="CH130" s="15" t="s">
        <v>59</v>
      </c>
      <c r="CJ130" s="15" t="s">
        <v>59</v>
      </c>
      <c r="CL130" s="15" t="s">
        <v>59</v>
      </c>
      <c r="CN130" s="15" t="s">
        <v>59</v>
      </c>
      <c r="CP130" s="15" t="s">
        <v>59</v>
      </c>
      <c r="CR130" s="15" t="s">
        <v>59</v>
      </c>
      <c r="CT130" s="15" t="s">
        <v>59</v>
      </c>
      <c r="CV130" s="15" t="s">
        <v>59</v>
      </c>
      <c r="CX130" s="15" t="s">
        <v>59</v>
      </c>
      <c r="CZ130" s="15" t="s">
        <v>59</v>
      </c>
      <c r="DA130" t="s">
        <v>47</v>
      </c>
      <c r="DB130" s="15" t="s">
        <v>59</v>
      </c>
      <c r="DD130" s="15" t="s">
        <v>59</v>
      </c>
      <c r="DF130" s="15" t="s">
        <v>59</v>
      </c>
      <c r="DH130" s="15" t="s">
        <v>59</v>
      </c>
      <c r="DI130" t="s">
        <v>47</v>
      </c>
      <c r="DJ130" s="15" t="s">
        <v>59</v>
      </c>
      <c r="DK130" t="s">
        <v>47</v>
      </c>
      <c r="DL130" s="15" t="s">
        <v>59</v>
      </c>
      <c r="DM130" t="s">
        <v>47</v>
      </c>
      <c r="DN130" s="15" t="s">
        <v>59</v>
      </c>
      <c r="DP130" s="15" t="s">
        <v>59</v>
      </c>
      <c r="DQ130" t="s">
        <v>47</v>
      </c>
      <c r="DR130" s="15" t="s">
        <v>59</v>
      </c>
      <c r="DT130" s="15" t="s">
        <v>59</v>
      </c>
      <c r="DV130" s="15" t="s">
        <v>59</v>
      </c>
      <c r="DW130" t="s">
        <v>47</v>
      </c>
      <c r="DX130" s="15" t="s">
        <v>59</v>
      </c>
      <c r="DY130" t="s">
        <v>47</v>
      </c>
      <c r="DZ130" s="15" t="s">
        <v>59</v>
      </c>
      <c r="EB130" s="15" t="s">
        <v>59</v>
      </c>
      <c r="ED130" s="15" t="s">
        <v>59</v>
      </c>
      <c r="EF130" s="15" t="s">
        <v>59</v>
      </c>
      <c r="EH130" s="15" t="s">
        <v>59</v>
      </c>
      <c r="EJ130" s="15" t="s">
        <v>59</v>
      </c>
      <c r="EL130" s="15" t="s">
        <v>59</v>
      </c>
      <c r="EN130" s="15" t="s">
        <v>59</v>
      </c>
      <c r="EP130" s="15" t="s">
        <v>59</v>
      </c>
      <c r="ER130" s="15" t="s">
        <v>59</v>
      </c>
      <c r="ET130" s="15" t="s">
        <v>59</v>
      </c>
      <c r="EV130" s="15" t="s">
        <v>59</v>
      </c>
      <c r="EX130" s="15" t="s">
        <v>59</v>
      </c>
      <c r="EY130" t="s">
        <v>47</v>
      </c>
      <c r="EZ130" s="15" t="s">
        <v>59</v>
      </c>
      <c r="FB130" s="15" t="s">
        <v>59</v>
      </c>
      <c r="FC130" t="s">
        <v>47</v>
      </c>
      <c r="FD130" s="15" t="s">
        <v>59</v>
      </c>
      <c r="FF130" s="15" t="s">
        <v>59</v>
      </c>
      <c r="FG130" t="s">
        <v>47</v>
      </c>
      <c r="FH130" s="15" t="s">
        <v>59</v>
      </c>
      <c r="FJ130" s="15" t="s">
        <v>59</v>
      </c>
      <c r="FL130" s="15" t="s">
        <v>59</v>
      </c>
      <c r="FM130" t="s">
        <v>47</v>
      </c>
      <c r="FN130" s="15" t="s">
        <v>59</v>
      </c>
      <c r="FO130" t="s">
        <v>47</v>
      </c>
      <c r="FP130" s="15" t="s">
        <v>59</v>
      </c>
      <c r="FQ130" t="s">
        <v>47</v>
      </c>
      <c r="FR130" s="15" t="s">
        <v>59</v>
      </c>
      <c r="FT130" s="15" t="s">
        <v>59</v>
      </c>
    </row>
    <row r="131" spans="1:176" ht="15.95" customHeight="1">
      <c r="A131" s="39" t="s">
        <v>278</v>
      </c>
      <c r="B131" s="39">
        <v>4</v>
      </c>
      <c r="C131" s="39"/>
      <c r="D131" s="39">
        <v>2608</v>
      </c>
      <c r="E131" s="19" t="s">
        <v>259</v>
      </c>
      <c r="F131" s="19"/>
      <c r="G131">
        <v>0.67379999999999995</v>
      </c>
      <c r="H131" s="15">
        <v>2.4E-2</v>
      </c>
      <c r="I131">
        <v>0.67379999999999995</v>
      </c>
      <c r="J131" s="15">
        <v>2.4E-2</v>
      </c>
      <c r="K131" s="3" t="s">
        <v>47</v>
      </c>
      <c r="L131" s="12" t="s">
        <v>59</v>
      </c>
      <c r="M131" s="3" t="s">
        <v>47</v>
      </c>
      <c r="N131" s="12" t="s">
        <v>59</v>
      </c>
      <c r="O131" s="3" t="s">
        <v>47</v>
      </c>
      <c r="P131" s="12" t="s">
        <v>59</v>
      </c>
      <c r="Q131" s="3">
        <v>6.9699999999999998E-2</v>
      </c>
      <c r="R131" s="15">
        <v>8.9999999999999998E-4</v>
      </c>
      <c r="S131">
        <v>2.7699999999999999E-2</v>
      </c>
      <c r="T131" s="15">
        <v>0</v>
      </c>
      <c r="U131">
        <v>6.2700000000000006E-2</v>
      </c>
      <c r="V131" s="15">
        <v>3.2000000000000002E-3</v>
      </c>
      <c r="W131">
        <v>6.6200000000000009E-2</v>
      </c>
      <c r="X131" s="15">
        <v>1.5E-3</v>
      </c>
      <c r="Y131">
        <v>0.1305</v>
      </c>
      <c r="Z131" s="15">
        <v>3.3999999999999998E-3</v>
      </c>
      <c r="AA131">
        <v>0.29330000000000001</v>
      </c>
      <c r="AB131" s="15">
        <v>1.4800000000000001E-2</v>
      </c>
      <c r="AC131" s="9" t="s">
        <v>47</v>
      </c>
      <c r="AD131" s="11" t="s">
        <v>59</v>
      </c>
      <c r="AE131" t="s">
        <v>47</v>
      </c>
      <c r="AF131" s="15" t="s">
        <v>59</v>
      </c>
      <c r="AG131">
        <v>2.3600000000000003E-2</v>
      </c>
      <c r="AH131" s="15">
        <v>2.0000000000000001E-4</v>
      </c>
      <c r="AI131" s="3" t="s">
        <v>47</v>
      </c>
      <c r="AJ131" s="15" t="s">
        <v>59</v>
      </c>
      <c r="AK131" t="s">
        <v>47</v>
      </c>
      <c r="AL131" s="15" t="s">
        <v>59</v>
      </c>
      <c r="AM131" s="3" t="s">
        <v>47</v>
      </c>
      <c r="AN131" s="15" t="s">
        <v>59</v>
      </c>
      <c r="AO131" s="3" t="s">
        <v>47</v>
      </c>
      <c r="AP131" s="15" t="s">
        <v>59</v>
      </c>
      <c r="AQ131" s="9" t="s">
        <v>47</v>
      </c>
      <c r="AR131" s="15" t="s">
        <v>59</v>
      </c>
      <c r="AS131" s="9" t="s">
        <v>47</v>
      </c>
      <c r="AT131" s="15" t="s">
        <v>59</v>
      </c>
      <c r="AU131" s="9" t="s">
        <v>47</v>
      </c>
      <c r="AV131" s="15" t="s">
        <v>59</v>
      </c>
      <c r="AW131" s="9" t="s">
        <v>47</v>
      </c>
      <c r="AX131" s="15" t="s">
        <v>59</v>
      </c>
      <c r="AY131" s="9" t="s">
        <v>47</v>
      </c>
      <c r="AZ131" s="15" t="s">
        <v>59</v>
      </c>
      <c r="BA131" s="9" t="s">
        <v>47</v>
      </c>
      <c r="BB131" s="15" t="s">
        <v>59</v>
      </c>
      <c r="BC131" s="9" t="s">
        <v>47</v>
      </c>
      <c r="BD131" s="15" t="s">
        <v>59</v>
      </c>
      <c r="BE131" s="9" t="s">
        <v>47</v>
      </c>
      <c r="BF131" s="15" t="s">
        <v>59</v>
      </c>
      <c r="BH131" s="15" t="s">
        <v>59</v>
      </c>
      <c r="BJ131" s="15" t="s">
        <v>59</v>
      </c>
      <c r="BL131" s="15" t="s">
        <v>59</v>
      </c>
      <c r="BN131" s="15" t="s">
        <v>59</v>
      </c>
      <c r="BO131" t="s">
        <v>47</v>
      </c>
      <c r="BP131" s="15" t="s">
        <v>59</v>
      </c>
      <c r="BQ131" t="s">
        <v>47</v>
      </c>
      <c r="BR131" s="15" t="s">
        <v>59</v>
      </c>
      <c r="BS131" t="s">
        <v>47</v>
      </c>
      <c r="BT131" s="15" t="s">
        <v>59</v>
      </c>
      <c r="BU131" t="s">
        <v>47</v>
      </c>
      <c r="BV131" s="15" t="s">
        <v>59</v>
      </c>
      <c r="BX131" s="15" t="s">
        <v>59</v>
      </c>
      <c r="BY131" t="s">
        <v>47</v>
      </c>
      <c r="BZ131" s="15" t="s">
        <v>59</v>
      </c>
      <c r="CA131" t="s">
        <v>47</v>
      </c>
      <c r="CB131" s="15" t="s">
        <v>59</v>
      </c>
      <c r="CC131" t="s">
        <v>47</v>
      </c>
      <c r="CD131" s="15" t="s">
        <v>59</v>
      </c>
      <c r="CF131" s="15" t="s">
        <v>59</v>
      </c>
      <c r="CH131" s="15" t="s">
        <v>59</v>
      </c>
      <c r="CJ131" s="15" t="s">
        <v>59</v>
      </c>
      <c r="CL131" s="15" t="s">
        <v>59</v>
      </c>
      <c r="CN131" s="15" t="s">
        <v>59</v>
      </c>
      <c r="CP131" s="15" t="s">
        <v>59</v>
      </c>
      <c r="CR131" s="15" t="s">
        <v>59</v>
      </c>
      <c r="CT131" s="15" t="s">
        <v>59</v>
      </c>
      <c r="CV131" s="15" t="s">
        <v>59</v>
      </c>
      <c r="CX131" s="15" t="s">
        <v>59</v>
      </c>
      <c r="CZ131" s="15" t="s">
        <v>59</v>
      </c>
      <c r="DA131" t="s">
        <v>47</v>
      </c>
      <c r="DB131" s="15" t="s">
        <v>59</v>
      </c>
      <c r="DD131" s="15" t="s">
        <v>59</v>
      </c>
      <c r="DF131" s="15" t="s">
        <v>59</v>
      </c>
      <c r="DH131" s="15" t="s">
        <v>59</v>
      </c>
      <c r="DI131" t="s">
        <v>47</v>
      </c>
      <c r="DJ131" s="15" t="s">
        <v>59</v>
      </c>
      <c r="DK131" t="s">
        <v>47</v>
      </c>
      <c r="DL131" s="15" t="s">
        <v>59</v>
      </c>
      <c r="DM131" t="s">
        <v>47</v>
      </c>
      <c r="DN131" s="15" t="s">
        <v>59</v>
      </c>
      <c r="DP131" s="15" t="s">
        <v>59</v>
      </c>
      <c r="DQ131" t="s">
        <v>47</v>
      </c>
      <c r="DR131" s="15" t="s">
        <v>59</v>
      </c>
      <c r="DT131" s="15" t="s">
        <v>59</v>
      </c>
      <c r="DV131" s="15" t="s">
        <v>59</v>
      </c>
      <c r="DW131" t="s">
        <v>47</v>
      </c>
      <c r="DX131" s="15" t="s">
        <v>59</v>
      </c>
      <c r="DY131" t="s">
        <v>47</v>
      </c>
      <c r="DZ131" s="15" t="s">
        <v>59</v>
      </c>
      <c r="EB131" s="15" t="s">
        <v>59</v>
      </c>
      <c r="ED131" s="15" t="s">
        <v>59</v>
      </c>
      <c r="EF131" s="15" t="s">
        <v>59</v>
      </c>
      <c r="EH131" s="15" t="s">
        <v>59</v>
      </c>
      <c r="EJ131" s="15" t="s">
        <v>59</v>
      </c>
      <c r="EL131" s="15" t="s">
        <v>59</v>
      </c>
      <c r="EN131" s="15" t="s">
        <v>59</v>
      </c>
      <c r="EP131" s="15" t="s">
        <v>59</v>
      </c>
      <c r="ER131" s="15" t="s">
        <v>59</v>
      </c>
      <c r="ET131" s="15" t="s">
        <v>59</v>
      </c>
      <c r="EV131" s="15" t="s">
        <v>59</v>
      </c>
      <c r="EX131" s="15" t="s">
        <v>59</v>
      </c>
      <c r="EY131" t="s">
        <v>47</v>
      </c>
      <c r="EZ131" s="15" t="s">
        <v>59</v>
      </c>
      <c r="FB131" s="15" t="s">
        <v>59</v>
      </c>
      <c r="FC131" t="s">
        <v>47</v>
      </c>
      <c r="FD131" s="15" t="s">
        <v>59</v>
      </c>
      <c r="FF131" s="15" t="s">
        <v>59</v>
      </c>
      <c r="FG131" t="s">
        <v>47</v>
      </c>
      <c r="FH131" s="15" t="s">
        <v>59</v>
      </c>
      <c r="FJ131" s="15" t="s">
        <v>59</v>
      </c>
      <c r="FL131" s="15" t="s">
        <v>59</v>
      </c>
      <c r="FM131" t="s">
        <v>47</v>
      </c>
      <c r="FN131" s="15" t="s">
        <v>59</v>
      </c>
      <c r="FO131" t="s">
        <v>47</v>
      </c>
      <c r="FP131" s="15" t="s">
        <v>59</v>
      </c>
      <c r="FQ131" t="s">
        <v>47</v>
      </c>
      <c r="FR131" s="15" t="s">
        <v>59</v>
      </c>
      <c r="FT131" s="15" t="s">
        <v>59</v>
      </c>
    </row>
    <row r="132" spans="1:176" ht="15.95" customHeight="1">
      <c r="A132" s="39" t="s">
        <v>279</v>
      </c>
      <c r="B132" s="39">
        <v>4</v>
      </c>
      <c r="C132" s="39"/>
      <c r="D132" s="39">
        <v>2608</v>
      </c>
      <c r="E132" s="19" t="s">
        <v>259</v>
      </c>
      <c r="F132" s="19"/>
      <c r="G132">
        <v>0.79020000000000001</v>
      </c>
      <c r="H132" s="15">
        <v>1.12E-2</v>
      </c>
      <c r="I132">
        <v>0.79020000000000001</v>
      </c>
      <c r="J132" s="15">
        <v>1.12E-2</v>
      </c>
      <c r="K132" s="3" t="s">
        <v>47</v>
      </c>
      <c r="L132" s="12" t="s">
        <v>59</v>
      </c>
      <c r="M132" s="3" t="s">
        <v>47</v>
      </c>
      <c r="N132" s="12" t="s">
        <v>59</v>
      </c>
      <c r="O132" s="3" t="s">
        <v>47</v>
      </c>
      <c r="P132" s="12" t="s">
        <v>59</v>
      </c>
      <c r="Q132" s="3">
        <v>0.1119</v>
      </c>
      <c r="R132" s="15">
        <v>2.5999999999999999E-3</v>
      </c>
      <c r="S132">
        <v>2.8199999999999999E-2</v>
      </c>
      <c r="T132" s="15">
        <v>2.0000000000000001E-4</v>
      </c>
      <c r="U132">
        <v>6.7500000000000004E-2</v>
      </c>
      <c r="V132" s="15">
        <v>1.1999999999999999E-3</v>
      </c>
      <c r="W132">
        <v>6.6700000000000009E-2</v>
      </c>
      <c r="X132" s="15">
        <v>1E-4</v>
      </c>
      <c r="Y132">
        <v>0.13869999999999999</v>
      </c>
      <c r="Z132" s="15">
        <v>3.8E-3</v>
      </c>
      <c r="AA132">
        <v>0.35420000000000001</v>
      </c>
      <c r="AB132" s="15">
        <v>3.3E-3</v>
      </c>
      <c r="AC132" s="9" t="s">
        <v>47</v>
      </c>
      <c r="AD132" s="11" t="s">
        <v>59</v>
      </c>
      <c r="AE132" t="s">
        <v>47</v>
      </c>
      <c r="AF132" s="15" t="s">
        <v>59</v>
      </c>
      <c r="AG132">
        <v>2.29E-2</v>
      </c>
      <c r="AH132" s="15">
        <v>0</v>
      </c>
      <c r="AI132" s="3" t="s">
        <v>47</v>
      </c>
      <c r="AJ132" s="15" t="s">
        <v>59</v>
      </c>
      <c r="AK132" t="s">
        <v>47</v>
      </c>
      <c r="AL132" s="15" t="s">
        <v>59</v>
      </c>
      <c r="AM132" s="3" t="s">
        <v>47</v>
      </c>
      <c r="AN132" s="15" t="s">
        <v>59</v>
      </c>
      <c r="AO132" s="3" t="s">
        <v>47</v>
      </c>
      <c r="AP132" s="15" t="s">
        <v>59</v>
      </c>
      <c r="AQ132" s="9" t="s">
        <v>47</v>
      </c>
      <c r="AR132" s="15" t="s">
        <v>59</v>
      </c>
      <c r="AS132" s="9" t="s">
        <v>47</v>
      </c>
      <c r="AT132" s="15" t="s">
        <v>59</v>
      </c>
      <c r="AU132" s="9" t="s">
        <v>47</v>
      </c>
      <c r="AV132" s="15" t="s">
        <v>59</v>
      </c>
      <c r="AW132" s="9" t="s">
        <v>47</v>
      </c>
      <c r="AX132" s="15" t="s">
        <v>59</v>
      </c>
      <c r="AY132" s="9" t="s">
        <v>47</v>
      </c>
      <c r="AZ132" s="15" t="s">
        <v>59</v>
      </c>
      <c r="BA132" s="9" t="s">
        <v>47</v>
      </c>
      <c r="BB132" s="15" t="s">
        <v>59</v>
      </c>
      <c r="BC132" s="9" t="s">
        <v>47</v>
      </c>
      <c r="BD132" s="15" t="s">
        <v>59</v>
      </c>
      <c r="BE132" s="9" t="s">
        <v>47</v>
      </c>
      <c r="BF132" s="15" t="s">
        <v>59</v>
      </c>
      <c r="BH132" s="15" t="s">
        <v>59</v>
      </c>
      <c r="BJ132" s="15" t="s">
        <v>59</v>
      </c>
      <c r="BL132" s="15" t="s">
        <v>59</v>
      </c>
      <c r="BN132" s="15" t="s">
        <v>59</v>
      </c>
      <c r="BO132" t="s">
        <v>47</v>
      </c>
      <c r="BP132" s="15" t="s">
        <v>59</v>
      </c>
      <c r="BQ132" t="s">
        <v>47</v>
      </c>
      <c r="BR132" s="15" t="s">
        <v>59</v>
      </c>
      <c r="BS132" t="s">
        <v>47</v>
      </c>
      <c r="BT132" s="15" t="s">
        <v>59</v>
      </c>
      <c r="BU132" t="s">
        <v>47</v>
      </c>
      <c r="BV132" s="15" t="s">
        <v>59</v>
      </c>
      <c r="BX132" s="15" t="s">
        <v>59</v>
      </c>
      <c r="BY132" t="s">
        <v>47</v>
      </c>
      <c r="BZ132" s="15" t="s">
        <v>59</v>
      </c>
      <c r="CA132" t="s">
        <v>47</v>
      </c>
      <c r="CB132" s="15" t="s">
        <v>59</v>
      </c>
      <c r="CC132" t="s">
        <v>47</v>
      </c>
      <c r="CD132" s="15" t="s">
        <v>59</v>
      </c>
      <c r="CF132" s="15" t="s">
        <v>59</v>
      </c>
      <c r="CH132" s="15" t="s">
        <v>59</v>
      </c>
      <c r="CJ132" s="15" t="s">
        <v>59</v>
      </c>
      <c r="CL132" s="15" t="s">
        <v>59</v>
      </c>
      <c r="CN132" s="15" t="s">
        <v>59</v>
      </c>
      <c r="CP132" s="15" t="s">
        <v>59</v>
      </c>
      <c r="CR132" s="15" t="s">
        <v>59</v>
      </c>
      <c r="CT132" s="15" t="s">
        <v>59</v>
      </c>
      <c r="CV132" s="15" t="s">
        <v>59</v>
      </c>
      <c r="CX132" s="15" t="s">
        <v>59</v>
      </c>
      <c r="CZ132" s="15" t="s">
        <v>59</v>
      </c>
      <c r="DA132" t="s">
        <v>47</v>
      </c>
      <c r="DB132" s="15" t="s">
        <v>59</v>
      </c>
      <c r="DD132" s="15" t="s">
        <v>59</v>
      </c>
      <c r="DF132" s="15" t="s">
        <v>59</v>
      </c>
      <c r="DH132" s="15" t="s">
        <v>59</v>
      </c>
      <c r="DI132" t="s">
        <v>47</v>
      </c>
      <c r="DJ132" s="15" t="s">
        <v>59</v>
      </c>
      <c r="DK132" t="s">
        <v>47</v>
      </c>
      <c r="DL132" s="15" t="s">
        <v>59</v>
      </c>
      <c r="DM132" t="s">
        <v>47</v>
      </c>
      <c r="DN132" s="15" t="s">
        <v>59</v>
      </c>
      <c r="DP132" s="15" t="s">
        <v>59</v>
      </c>
      <c r="DQ132" t="s">
        <v>47</v>
      </c>
      <c r="DR132" s="15" t="s">
        <v>59</v>
      </c>
      <c r="DT132" s="15" t="s">
        <v>59</v>
      </c>
      <c r="DV132" s="15" t="s">
        <v>59</v>
      </c>
      <c r="DW132" t="s">
        <v>47</v>
      </c>
      <c r="DX132" s="15" t="s">
        <v>59</v>
      </c>
      <c r="DY132" t="s">
        <v>47</v>
      </c>
      <c r="DZ132" s="15" t="s">
        <v>59</v>
      </c>
      <c r="EB132" s="15" t="s">
        <v>59</v>
      </c>
      <c r="ED132" s="15" t="s">
        <v>59</v>
      </c>
      <c r="EF132" s="15" t="s">
        <v>59</v>
      </c>
      <c r="EH132" s="15" t="s">
        <v>59</v>
      </c>
      <c r="EJ132" s="15" t="s">
        <v>59</v>
      </c>
      <c r="EL132" s="15" t="s">
        <v>59</v>
      </c>
      <c r="EN132" s="15" t="s">
        <v>59</v>
      </c>
      <c r="EP132" s="15" t="s">
        <v>59</v>
      </c>
      <c r="ER132" s="15" t="s">
        <v>59</v>
      </c>
      <c r="ET132" s="15" t="s">
        <v>59</v>
      </c>
      <c r="EV132" s="15" t="s">
        <v>59</v>
      </c>
      <c r="EX132" s="15" t="s">
        <v>59</v>
      </c>
      <c r="EY132" t="s">
        <v>47</v>
      </c>
      <c r="EZ132" s="15" t="s">
        <v>59</v>
      </c>
      <c r="FB132" s="15" t="s">
        <v>59</v>
      </c>
      <c r="FC132" t="s">
        <v>47</v>
      </c>
      <c r="FD132" s="15" t="s">
        <v>59</v>
      </c>
      <c r="FF132" s="15" t="s">
        <v>59</v>
      </c>
      <c r="FG132" t="s">
        <v>47</v>
      </c>
      <c r="FH132" s="15" t="s">
        <v>59</v>
      </c>
      <c r="FJ132" s="15" t="s">
        <v>59</v>
      </c>
      <c r="FL132" s="15" t="s">
        <v>59</v>
      </c>
      <c r="FM132" t="s">
        <v>47</v>
      </c>
      <c r="FN132" s="15" t="s">
        <v>59</v>
      </c>
      <c r="FO132" t="s">
        <v>47</v>
      </c>
      <c r="FP132" s="15" t="s">
        <v>59</v>
      </c>
      <c r="FQ132" t="s">
        <v>47</v>
      </c>
      <c r="FR132" s="15" t="s">
        <v>59</v>
      </c>
      <c r="FT132" s="15" t="s">
        <v>59</v>
      </c>
    </row>
    <row r="133" spans="1:176" ht="15.95" customHeight="1">
      <c r="A133" s="39" t="s">
        <v>280</v>
      </c>
      <c r="B133" s="39">
        <v>4</v>
      </c>
      <c r="C133" s="39"/>
      <c r="D133" s="39">
        <v>2608</v>
      </c>
      <c r="E133" s="19" t="s">
        <v>259</v>
      </c>
      <c r="F133" s="19"/>
      <c r="G133">
        <v>1.5654999999999999</v>
      </c>
      <c r="H133" s="15">
        <v>5.4600000000000003E-2</v>
      </c>
      <c r="I133">
        <v>1.5654999999999999</v>
      </c>
      <c r="J133" s="15">
        <v>5.4600000000000003E-2</v>
      </c>
      <c r="K133" s="3" t="s">
        <v>47</v>
      </c>
      <c r="L133" s="12" t="s">
        <v>59</v>
      </c>
      <c r="M133" s="3" t="s">
        <v>47</v>
      </c>
      <c r="N133" s="12" t="s">
        <v>59</v>
      </c>
      <c r="O133" s="3" t="s">
        <v>47</v>
      </c>
      <c r="P133" s="12" t="s">
        <v>59</v>
      </c>
      <c r="Q133" s="3">
        <v>0.15809999999999999</v>
      </c>
      <c r="R133" s="15">
        <v>5.0999999999999995E-3</v>
      </c>
      <c r="S133">
        <v>2.9700000000000001E-2</v>
      </c>
      <c r="T133" s="15">
        <v>1E-4</v>
      </c>
      <c r="U133">
        <v>8.6900000000000005E-2</v>
      </c>
      <c r="V133" s="15">
        <v>1.9E-3</v>
      </c>
      <c r="W133">
        <v>8.6900000000000005E-2</v>
      </c>
      <c r="X133" s="15">
        <v>2.7000000000000001E-3</v>
      </c>
      <c r="Y133">
        <v>0.55379999999999996</v>
      </c>
      <c r="Z133" s="15">
        <v>2.6600000000000002E-2</v>
      </c>
      <c r="AA133">
        <v>0.62129999999999996</v>
      </c>
      <c r="AB133" s="15">
        <v>1.8100000000000002E-2</v>
      </c>
      <c r="AC133" s="9" t="s">
        <v>47</v>
      </c>
      <c r="AD133" s="11" t="s">
        <v>59</v>
      </c>
      <c r="AE133" t="s">
        <v>47</v>
      </c>
      <c r="AF133" s="15" t="s">
        <v>59</v>
      </c>
      <c r="AG133">
        <v>2.86E-2</v>
      </c>
      <c r="AH133" s="15">
        <v>1E-4</v>
      </c>
      <c r="AI133" s="3" t="s">
        <v>47</v>
      </c>
      <c r="AJ133" s="15" t="s">
        <v>59</v>
      </c>
      <c r="AK133" t="s">
        <v>47</v>
      </c>
      <c r="AL133" s="15" t="s">
        <v>59</v>
      </c>
      <c r="AM133" s="3" t="s">
        <v>47</v>
      </c>
      <c r="AN133" s="15" t="s">
        <v>59</v>
      </c>
      <c r="AO133" s="3" t="s">
        <v>47</v>
      </c>
      <c r="AP133" s="15" t="s">
        <v>59</v>
      </c>
      <c r="AQ133" s="9" t="s">
        <v>47</v>
      </c>
      <c r="AR133" s="15" t="s">
        <v>59</v>
      </c>
      <c r="AS133" s="9" t="s">
        <v>47</v>
      </c>
      <c r="AT133" s="15" t="s">
        <v>59</v>
      </c>
      <c r="AU133" s="9" t="s">
        <v>47</v>
      </c>
      <c r="AV133" s="15" t="s">
        <v>59</v>
      </c>
      <c r="AW133" s="9" t="s">
        <v>47</v>
      </c>
      <c r="AX133" s="15" t="s">
        <v>59</v>
      </c>
      <c r="AY133" s="9" t="s">
        <v>47</v>
      </c>
      <c r="AZ133" s="15" t="s">
        <v>59</v>
      </c>
      <c r="BA133" s="9" t="s">
        <v>47</v>
      </c>
      <c r="BB133" s="15" t="s">
        <v>59</v>
      </c>
      <c r="BC133" s="9" t="s">
        <v>47</v>
      </c>
      <c r="BD133" s="15" t="s">
        <v>59</v>
      </c>
      <c r="BE133" s="9" t="s">
        <v>47</v>
      </c>
      <c r="BF133" s="15" t="s">
        <v>59</v>
      </c>
      <c r="BH133" s="15" t="s">
        <v>59</v>
      </c>
      <c r="BJ133" s="15" t="s">
        <v>59</v>
      </c>
      <c r="BL133" s="15" t="s">
        <v>59</v>
      </c>
      <c r="BN133" s="15" t="s">
        <v>59</v>
      </c>
      <c r="BO133" t="s">
        <v>47</v>
      </c>
      <c r="BP133" s="15" t="s">
        <v>59</v>
      </c>
      <c r="BQ133" t="s">
        <v>47</v>
      </c>
      <c r="BR133" s="15" t="s">
        <v>59</v>
      </c>
      <c r="BS133" t="s">
        <v>47</v>
      </c>
      <c r="BT133" s="15" t="s">
        <v>59</v>
      </c>
      <c r="BU133" t="s">
        <v>47</v>
      </c>
      <c r="BV133" s="15" t="s">
        <v>59</v>
      </c>
      <c r="BX133" s="15" t="s">
        <v>59</v>
      </c>
      <c r="BY133" t="s">
        <v>47</v>
      </c>
      <c r="BZ133" s="15" t="s">
        <v>59</v>
      </c>
      <c r="CA133" t="s">
        <v>47</v>
      </c>
      <c r="CB133" s="15" t="s">
        <v>59</v>
      </c>
      <c r="CC133" t="s">
        <v>47</v>
      </c>
      <c r="CD133" s="15" t="s">
        <v>59</v>
      </c>
      <c r="CF133" s="15" t="s">
        <v>59</v>
      </c>
      <c r="CH133" s="15" t="s">
        <v>59</v>
      </c>
      <c r="CJ133" s="15" t="s">
        <v>59</v>
      </c>
      <c r="CL133" s="15" t="s">
        <v>59</v>
      </c>
      <c r="CN133" s="15" t="s">
        <v>59</v>
      </c>
      <c r="CP133" s="15" t="s">
        <v>59</v>
      </c>
      <c r="CR133" s="15" t="s">
        <v>59</v>
      </c>
      <c r="CT133" s="15" t="s">
        <v>59</v>
      </c>
      <c r="CV133" s="15" t="s">
        <v>59</v>
      </c>
      <c r="CX133" s="15" t="s">
        <v>59</v>
      </c>
      <c r="CZ133" s="15" t="s">
        <v>59</v>
      </c>
      <c r="DA133" t="s">
        <v>47</v>
      </c>
      <c r="DB133" s="15" t="s">
        <v>59</v>
      </c>
      <c r="DD133" s="15" t="s">
        <v>59</v>
      </c>
      <c r="DF133" s="15" t="s">
        <v>59</v>
      </c>
      <c r="DH133" s="15" t="s">
        <v>59</v>
      </c>
      <c r="DI133" t="s">
        <v>47</v>
      </c>
      <c r="DJ133" s="15" t="s">
        <v>59</v>
      </c>
      <c r="DK133" t="s">
        <v>47</v>
      </c>
      <c r="DL133" s="15" t="s">
        <v>59</v>
      </c>
      <c r="DM133" t="s">
        <v>47</v>
      </c>
      <c r="DN133" s="15" t="s">
        <v>59</v>
      </c>
      <c r="DP133" s="15" t="s">
        <v>59</v>
      </c>
      <c r="DQ133" t="s">
        <v>47</v>
      </c>
      <c r="DR133" s="15" t="s">
        <v>59</v>
      </c>
      <c r="DT133" s="15" t="s">
        <v>59</v>
      </c>
      <c r="DV133" s="15" t="s">
        <v>59</v>
      </c>
      <c r="DW133" t="s">
        <v>47</v>
      </c>
      <c r="DX133" s="15" t="s">
        <v>59</v>
      </c>
      <c r="DY133" t="s">
        <v>47</v>
      </c>
      <c r="DZ133" s="15" t="s">
        <v>59</v>
      </c>
      <c r="EB133" s="15" t="s">
        <v>59</v>
      </c>
      <c r="ED133" s="15" t="s">
        <v>59</v>
      </c>
      <c r="EF133" s="15" t="s">
        <v>59</v>
      </c>
      <c r="EH133" s="15" t="s">
        <v>59</v>
      </c>
      <c r="EJ133" s="15" t="s">
        <v>59</v>
      </c>
      <c r="EL133" s="15" t="s">
        <v>59</v>
      </c>
      <c r="EN133" s="15" t="s">
        <v>59</v>
      </c>
      <c r="EP133" s="15" t="s">
        <v>59</v>
      </c>
      <c r="ER133" s="15" t="s">
        <v>59</v>
      </c>
      <c r="ET133" s="15" t="s">
        <v>59</v>
      </c>
      <c r="EV133" s="15" t="s">
        <v>59</v>
      </c>
      <c r="EX133" s="15" t="s">
        <v>59</v>
      </c>
      <c r="EY133" t="s">
        <v>47</v>
      </c>
      <c r="EZ133" s="15" t="s">
        <v>59</v>
      </c>
      <c r="FB133" s="15" t="s">
        <v>59</v>
      </c>
      <c r="FC133" t="s">
        <v>47</v>
      </c>
      <c r="FD133" s="15" t="s">
        <v>59</v>
      </c>
      <c r="FF133" s="15" t="s">
        <v>59</v>
      </c>
      <c r="FG133" t="s">
        <v>47</v>
      </c>
      <c r="FH133" s="15" t="s">
        <v>59</v>
      </c>
      <c r="FJ133" s="15" t="s">
        <v>59</v>
      </c>
      <c r="FL133" s="15" t="s">
        <v>59</v>
      </c>
      <c r="FM133" t="s">
        <v>47</v>
      </c>
      <c r="FN133" s="15" t="s">
        <v>59</v>
      </c>
      <c r="FO133" t="s">
        <v>47</v>
      </c>
      <c r="FP133" s="15" t="s">
        <v>59</v>
      </c>
      <c r="FQ133" t="s">
        <v>47</v>
      </c>
      <c r="FR133" s="15" t="s">
        <v>59</v>
      </c>
      <c r="FT133" s="15" t="s">
        <v>59</v>
      </c>
    </row>
    <row r="134" spans="1:176" ht="18" customHeight="1">
      <c r="A134" s="39" t="s">
        <v>334</v>
      </c>
      <c r="B134" s="39">
        <v>1</v>
      </c>
      <c r="C134" s="39"/>
      <c r="D134" s="39">
        <v>2002</v>
      </c>
      <c r="E134" s="19" t="s">
        <v>33</v>
      </c>
      <c r="F134" s="19"/>
      <c r="G134">
        <v>1.79</v>
      </c>
      <c r="H134" s="15">
        <v>0.12</v>
      </c>
      <c r="I134">
        <v>1.79</v>
      </c>
      <c r="J134" s="15">
        <v>0.12</v>
      </c>
      <c r="K134" s="3" t="s">
        <v>47</v>
      </c>
      <c r="L134" s="12" t="s">
        <v>59</v>
      </c>
      <c r="M134" s="3" t="s">
        <v>47</v>
      </c>
      <c r="N134" s="12" t="s">
        <v>59</v>
      </c>
      <c r="O134" s="3" t="s">
        <v>47</v>
      </c>
      <c r="P134" s="12" t="s">
        <v>59</v>
      </c>
      <c r="Q134" s="3">
        <v>0.71</v>
      </c>
      <c r="R134" s="15">
        <v>0.05</v>
      </c>
      <c r="S134">
        <v>0.05</v>
      </c>
      <c r="T134" s="15">
        <v>0.01</v>
      </c>
      <c r="U134">
        <v>0.18</v>
      </c>
      <c r="V134" s="15">
        <v>0.04</v>
      </c>
      <c r="W134">
        <v>0.21</v>
      </c>
      <c r="X134" s="15">
        <v>0.04</v>
      </c>
      <c r="Y134">
        <v>0.17</v>
      </c>
      <c r="Z134" s="15">
        <v>0.02</v>
      </c>
      <c r="AA134">
        <v>0.47</v>
      </c>
      <c r="AB134" s="15">
        <v>0.04</v>
      </c>
      <c r="AC134" s="9" t="s">
        <v>47</v>
      </c>
      <c r="AD134" s="11" t="s">
        <v>59</v>
      </c>
      <c r="AE134">
        <v>0.04</v>
      </c>
      <c r="AF134" s="15">
        <v>0.02</v>
      </c>
      <c r="AG134" t="s">
        <v>54</v>
      </c>
      <c r="AH134" s="15" t="s">
        <v>59</v>
      </c>
      <c r="AI134" s="3" t="s">
        <v>47</v>
      </c>
      <c r="AJ134" s="15" t="s">
        <v>59</v>
      </c>
      <c r="AK134" t="s">
        <v>47</v>
      </c>
      <c r="AL134" s="15" t="s">
        <v>59</v>
      </c>
      <c r="AM134" s="3" t="s">
        <v>47</v>
      </c>
      <c r="AN134" s="15" t="s">
        <v>59</v>
      </c>
      <c r="AO134" s="3" t="s">
        <v>47</v>
      </c>
      <c r="AP134" s="15" t="s">
        <v>59</v>
      </c>
      <c r="AQ134" s="9" t="s">
        <v>47</v>
      </c>
      <c r="AR134" s="15" t="s">
        <v>59</v>
      </c>
      <c r="AS134" s="9" t="s">
        <v>47</v>
      </c>
      <c r="AT134" s="15" t="s">
        <v>59</v>
      </c>
      <c r="AU134" s="9" t="s">
        <v>47</v>
      </c>
      <c r="AV134" s="15" t="s">
        <v>59</v>
      </c>
      <c r="AW134" s="9" t="s">
        <v>47</v>
      </c>
      <c r="AX134" s="15" t="s">
        <v>59</v>
      </c>
      <c r="AY134" s="9" t="s">
        <v>47</v>
      </c>
      <c r="AZ134" s="15" t="s">
        <v>59</v>
      </c>
      <c r="BA134" s="9" t="s">
        <v>47</v>
      </c>
      <c r="BB134" s="15" t="s">
        <v>59</v>
      </c>
      <c r="BC134" s="9" t="s">
        <v>47</v>
      </c>
      <c r="BD134" s="15" t="s">
        <v>59</v>
      </c>
      <c r="BE134" s="9" t="s">
        <v>47</v>
      </c>
      <c r="BF134" s="15" t="s">
        <v>59</v>
      </c>
      <c r="BH134" s="15" t="s">
        <v>59</v>
      </c>
      <c r="BJ134" s="15" t="s">
        <v>59</v>
      </c>
      <c r="BL134" s="15" t="s">
        <v>59</v>
      </c>
      <c r="BN134" s="15" t="s">
        <v>59</v>
      </c>
      <c r="BO134" t="s">
        <v>47</v>
      </c>
      <c r="BP134" s="15" t="s">
        <v>59</v>
      </c>
      <c r="BQ134" t="s">
        <v>47</v>
      </c>
      <c r="BR134" s="15" t="s">
        <v>59</v>
      </c>
      <c r="BS134" t="s">
        <v>47</v>
      </c>
      <c r="BT134" s="15" t="s">
        <v>59</v>
      </c>
      <c r="BU134" t="s">
        <v>47</v>
      </c>
      <c r="BV134" s="15" t="s">
        <v>59</v>
      </c>
      <c r="BX134" s="15" t="s">
        <v>59</v>
      </c>
      <c r="BY134" t="s">
        <v>47</v>
      </c>
      <c r="BZ134" s="15" t="s">
        <v>59</v>
      </c>
      <c r="CA134" t="s">
        <v>47</v>
      </c>
      <c r="CB134" s="15" t="s">
        <v>59</v>
      </c>
      <c r="CC134" t="s">
        <v>47</v>
      </c>
      <c r="CD134" s="15" t="s">
        <v>59</v>
      </c>
      <c r="CF134" s="15" t="s">
        <v>59</v>
      </c>
      <c r="CH134" s="15" t="s">
        <v>59</v>
      </c>
      <c r="CJ134" s="15" t="s">
        <v>59</v>
      </c>
      <c r="CL134" s="15" t="s">
        <v>59</v>
      </c>
      <c r="CN134" s="15" t="s">
        <v>59</v>
      </c>
      <c r="CP134" s="15" t="s">
        <v>59</v>
      </c>
      <c r="CR134" s="15" t="s">
        <v>59</v>
      </c>
      <c r="CT134" s="15" t="s">
        <v>59</v>
      </c>
      <c r="CV134" s="15" t="s">
        <v>59</v>
      </c>
      <c r="CX134" s="15" t="s">
        <v>59</v>
      </c>
      <c r="CZ134" s="15" t="s">
        <v>59</v>
      </c>
      <c r="DA134" t="s">
        <v>47</v>
      </c>
      <c r="DB134" s="15" t="s">
        <v>59</v>
      </c>
      <c r="DD134" s="15" t="s">
        <v>59</v>
      </c>
      <c r="DF134" s="15" t="s">
        <v>59</v>
      </c>
      <c r="DH134" s="15" t="s">
        <v>59</v>
      </c>
      <c r="DI134" t="s">
        <v>47</v>
      </c>
      <c r="DJ134" s="15" t="s">
        <v>59</v>
      </c>
      <c r="DK134" t="s">
        <v>47</v>
      </c>
      <c r="DL134" s="15" t="s">
        <v>59</v>
      </c>
      <c r="DM134" t="s">
        <v>47</v>
      </c>
      <c r="DN134" s="15" t="s">
        <v>59</v>
      </c>
      <c r="DP134" s="15" t="s">
        <v>59</v>
      </c>
      <c r="DQ134" t="s">
        <v>47</v>
      </c>
      <c r="DR134" s="15" t="s">
        <v>59</v>
      </c>
      <c r="DT134" s="15" t="s">
        <v>59</v>
      </c>
      <c r="DV134" s="15" t="s">
        <v>59</v>
      </c>
      <c r="DW134" t="s">
        <v>47</v>
      </c>
      <c r="DX134" s="15" t="s">
        <v>59</v>
      </c>
      <c r="DY134" t="s">
        <v>47</v>
      </c>
      <c r="DZ134" s="15" t="s">
        <v>59</v>
      </c>
      <c r="EB134" s="15" t="s">
        <v>59</v>
      </c>
      <c r="ED134" s="15" t="s">
        <v>59</v>
      </c>
      <c r="EF134" s="15" t="s">
        <v>59</v>
      </c>
      <c r="EH134" s="15" t="s">
        <v>59</v>
      </c>
      <c r="EJ134" s="15" t="s">
        <v>59</v>
      </c>
      <c r="EL134" s="15" t="s">
        <v>59</v>
      </c>
      <c r="EN134" s="15" t="s">
        <v>59</v>
      </c>
      <c r="EP134" s="15" t="s">
        <v>59</v>
      </c>
      <c r="ER134" s="15" t="s">
        <v>59</v>
      </c>
      <c r="ET134" s="15" t="s">
        <v>59</v>
      </c>
      <c r="EV134" s="15" t="s">
        <v>59</v>
      </c>
      <c r="EX134" s="15" t="s">
        <v>59</v>
      </c>
      <c r="EY134" t="s">
        <v>47</v>
      </c>
      <c r="EZ134" s="15" t="s">
        <v>59</v>
      </c>
      <c r="FB134" s="15" t="s">
        <v>59</v>
      </c>
      <c r="FC134" t="s">
        <v>47</v>
      </c>
      <c r="FD134" s="15" t="s">
        <v>59</v>
      </c>
      <c r="FF134" s="15" t="s">
        <v>59</v>
      </c>
      <c r="FG134" t="s">
        <v>47</v>
      </c>
      <c r="FH134" s="15" t="s">
        <v>59</v>
      </c>
      <c r="FJ134" s="15" t="s">
        <v>59</v>
      </c>
      <c r="FL134" s="15" t="s">
        <v>59</v>
      </c>
      <c r="FM134" t="s">
        <v>47</v>
      </c>
      <c r="FN134" s="15" t="s">
        <v>59</v>
      </c>
      <c r="FO134" t="s">
        <v>47</v>
      </c>
      <c r="FP134" s="15" t="s">
        <v>59</v>
      </c>
      <c r="FQ134" t="s">
        <v>47</v>
      </c>
      <c r="FR134" s="15" t="s">
        <v>59</v>
      </c>
      <c r="FT134" s="15" t="s">
        <v>59</v>
      </c>
    </row>
    <row r="135" spans="1:176" ht="15.95" customHeight="1">
      <c r="A135" s="39" t="s">
        <v>170</v>
      </c>
      <c r="B135" s="39">
        <v>1</v>
      </c>
      <c r="C135" s="39"/>
      <c r="D135" s="39">
        <v>2002</v>
      </c>
      <c r="E135" s="19" t="s">
        <v>33</v>
      </c>
      <c r="F135" s="19"/>
      <c r="G135">
        <v>4.2</v>
      </c>
      <c r="H135" s="15">
        <v>0.32</v>
      </c>
      <c r="I135">
        <v>4.2</v>
      </c>
      <c r="J135" s="15">
        <v>0.32</v>
      </c>
      <c r="K135" s="3" t="s">
        <v>47</v>
      </c>
      <c r="L135" s="12" t="s">
        <v>59</v>
      </c>
      <c r="M135" s="3" t="s">
        <v>47</v>
      </c>
      <c r="N135" s="12" t="s">
        <v>59</v>
      </c>
      <c r="O135" s="3" t="s">
        <v>47</v>
      </c>
      <c r="P135" s="12" t="s">
        <v>59</v>
      </c>
      <c r="Q135" s="3">
        <v>2.25</v>
      </c>
      <c r="R135" s="15">
        <v>0.2</v>
      </c>
      <c r="S135">
        <v>0.19</v>
      </c>
      <c r="T135" s="15">
        <v>0.04</v>
      </c>
      <c r="U135">
        <v>0.61</v>
      </c>
      <c r="V135" s="15">
        <v>0.03</v>
      </c>
      <c r="W135">
        <v>0.38</v>
      </c>
      <c r="X135" s="15">
        <v>0.04</v>
      </c>
      <c r="Y135">
        <v>0.33</v>
      </c>
      <c r="Z135" s="15">
        <v>0.12</v>
      </c>
      <c r="AA135">
        <v>0.84</v>
      </c>
      <c r="AB135" s="15">
        <v>0.08</v>
      </c>
      <c r="AC135" s="9" t="s">
        <v>47</v>
      </c>
      <c r="AD135" s="11" t="s">
        <v>59</v>
      </c>
      <c r="AE135">
        <v>0.1</v>
      </c>
      <c r="AF135" s="15">
        <v>0.01</v>
      </c>
      <c r="AG135">
        <v>7.0000000000000007E-2</v>
      </c>
      <c r="AH135" s="15">
        <v>0.01</v>
      </c>
      <c r="AI135" s="3" t="s">
        <v>47</v>
      </c>
      <c r="AJ135" s="15" t="s">
        <v>59</v>
      </c>
      <c r="AK135" t="s">
        <v>47</v>
      </c>
      <c r="AL135" s="15" t="s">
        <v>59</v>
      </c>
      <c r="AM135" s="3" t="s">
        <v>47</v>
      </c>
      <c r="AN135" s="15" t="s">
        <v>59</v>
      </c>
      <c r="AO135" s="3" t="s">
        <v>47</v>
      </c>
      <c r="AP135" s="15" t="s">
        <v>59</v>
      </c>
      <c r="AQ135" s="9" t="s">
        <v>47</v>
      </c>
      <c r="AR135" s="15" t="s">
        <v>59</v>
      </c>
      <c r="AS135" s="9" t="s">
        <v>47</v>
      </c>
      <c r="AT135" s="15" t="s">
        <v>59</v>
      </c>
      <c r="AU135" s="9" t="s">
        <v>47</v>
      </c>
      <c r="AV135" s="15" t="s">
        <v>59</v>
      </c>
      <c r="AW135" s="9" t="s">
        <v>47</v>
      </c>
      <c r="AX135" s="15" t="s">
        <v>59</v>
      </c>
      <c r="AY135" s="9" t="s">
        <v>47</v>
      </c>
      <c r="AZ135" s="15" t="s">
        <v>59</v>
      </c>
      <c r="BA135" s="9" t="s">
        <v>47</v>
      </c>
      <c r="BB135" s="15" t="s">
        <v>59</v>
      </c>
      <c r="BC135" s="9" t="s">
        <v>47</v>
      </c>
      <c r="BD135" s="15" t="s">
        <v>59</v>
      </c>
      <c r="BE135" s="9" t="s">
        <v>47</v>
      </c>
      <c r="BF135" s="15" t="s">
        <v>59</v>
      </c>
      <c r="BH135" s="15" t="s">
        <v>59</v>
      </c>
      <c r="BJ135" s="15" t="s">
        <v>59</v>
      </c>
      <c r="BL135" s="15" t="s">
        <v>59</v>
      </c>
      <c r="BN135" s="15" t="s">
        <v>59</v>
      </c>
      <c r="BO135" t="s">
        <v>47</v>
      </c>
      <c r="BP135" s="15" t="s">
        <v>59</v>
      </c>
      <c r="BQ135" t="s">
        <v>47</v>
      </c>
      <c r="BR135" s="15" t="s">
        <v>59</v>
      </c>
      <c r="BS135" t="s">
        <v>47</v>
      </c>
      <c r="BT135" s="15" t="s">
        <v>59</v>
      </c>
      <c r="BU135" t="s">
        <v>47</v>
      </c>
      <c r="BV135" s="15" t="s">
        <v>59</v>
      </c>
      <c r="BX135" s="15" t="s">
        <v>59</v>
      </c>
      <c r="BY135" t="s">
        <v>47</v>
      </c>
      <c r="BZ135" s="15" t="s">
        <v>59</v>
      </c>
      <c r="CA135" t="s">
        <v>47</v>
      </c>
      <c r="CB135" s="15" t="s">
        <v>59</v>
      </c>
      <c r="CC135" t="s">
        <v>47</v>
      </c>
      <c r="CD135" s="15" t="s">
        <v>59</v>
      </c>
      <c r="CF135" s="15" t="s">
        <v>59</v>
      </c>
      <c r="CH135" s="15" t="s">
        <v>59</v>
      </c>
      <c r="CJ135" s="15" t="s">
        <v>59</v>
      </c>
      <c r="CL135" s="15" t="s">
        <v>59</v>
      </c>
      <c r="CN135" s="15" t="s">
        <v>59</v>
      </c>
      <c r="CP135" s="15" t="s">
        <v>59</v>
      </c>
      <c r="CR135" s="15" t="s">
        <v>59</v>
      </c>
      <c r="CT135" s="15" t="s">
        <v>59</v>
      </c>
      <c r="CV135" s="15" t="s">
        <v>59</v>
      </c>
      <c r="CX135" s="15" t="s">
        <v>59</v>
      </c>
      <c r="CZ135" s="15" t="s">
        <v>59</v>
      </c>
      <c r="DA135" t="s">
        <v>47</v>
      </c>
      <c r="DB135" s="15" t="s">
        <v>59</v>
      </c>
      <c r="DD135" s="15" t="s">
        <v>59</v>
      </c>
      <c r="DF135" s="15" t="s">
        <v>59</v>
      </c>
      <c r="DH135" s="15" t="s">
        <v>59</v>
      </c>
      <c r="DI135" t="s">
        <v>47</v>
      </c>
      <c r="DJ135" s="15" t="s">
        <v>59</v>
      </c>
      <c r="DK135" t="s">
        <v>47</v>
      </c>
      <c r="DL135" s="15" t="s">
        <v>59</v>
      </c>
      <c r="DM135" t="s">
        <v>47</v>
      </c>
      <c r="DN135" s="15" t="s">
        <v>59</v>
      </c>
      <c r="DP135" s="15" t="s">
        <v>59</v>
      </c>
      <c r="DQ135" t="s">
        <v>47</v>
      </c>
      <c r="DR135" s="15" t="s">
        <v>59</v>
      </c>
      <c r="DT135" s="15" t="s">
        <v>59</v>
      </c>
      <c r="DV135" s="15" t="s">
        <v>59</v>
      </c>
      <c r="DW135" t="s">
        <v>47</v>
      </c>
      <c r="DX135" s="15" t="s">
        <v>59</v>
      </c>
      <c r="DY135" t="s">
        <v>47</v>
      </c>
      <c r="DZ135" s="15" t="s">
        <v>59</v>
      </c>
      <c r="EB135" s="15" t="s">
        <v>59</v>
      </c>
      <c r="ED135" s="15" t="s">
        <v>59</v>
      </c>
      <c r="EF135" s="15" t="s">
        <v>59</v>
      </c>
      <c r="EH135" s="15" t="s">
        <v>59</v>
      </c>
      <c r="EJ135" s="15" t="s">
        <v>59</v>
      </c>
      <c r="EL135" s="15" t="s">
        <v>59</v>
      </c>
      <c r="EN135" s="15" t="s">
        <v>59</v>
      </c>
      <c r="EP135" s="15" t="s">
        <v>59</v>
      </c>
      <c r="ER135" s="15" t="s">
        <v>59</v>
      </c>
      <c r="ET135" s="15" t="s">
        <v>59</v>
      </c>
      <c r="EV135" s="15" t="s">
        <v>59</v>
      </c>
      <c r="EX135" s="15" t="s">
        <v>59</v>
      </c>
      <c r="EY135" t="s">
        <v>47</v>
      </c>
      <c r="EZ135" s="15" t="s">
        <v>59</v>
      </c>
      <c r="FB135" s="15" t="s">
        <v>59</v>
      </c>
      <c r="FC135" t="s">
        <v>47</v>
      </c>
      <c r="FD135" s="15" t="s">
        <v>59</v>
      </c>
      <c r="FF135" s="15" t="s">
        <v>59</v>
      </c>
      <c r="FG135" t="s">
        <v>47</v>
      </c>
      <c r="FH135" s="15" t="s">
        <v>59</v>
      </c>
      <c r="FJ135" s="15" t="s">
        <v>59</v>
      </c>
      <c r="FL135" s="15" t="s">
        <v>59</v>
      </c>
      <c r="FM135" t="s">
        <v>47</v>
      </c>
      <c r="FN135" s="15" t="s">
        <v>59</v>
      </c>
      <c r="FO135" t="s">
        <v>47</v>
      </c>
      <c r="FP135" s="15" t="s">
        <v>59</v>
      </c>
      <c r="FQ135" t="s">
        <v>47</v>
      </c>
      <c r="FR135" s="15" t="s">
        <v>59</v>
      </c>
      <c r="FT135" s="15" t="s">
        <v>59</v>
      </c>
    </row>
    <row r="136" spans="1:176" ht="15.95" customHeight="1">
      <c r="A136" s="39" t="s">
        <v>281</v>
      </c>
      <c r="B136" s="39">
        <v>4</v>
      </c>
      <c r="C136" s="39"/>
      <c r="D136" s="39">
        <v>3002</v>
      </c>
      <c r="E136" s="19" t="s">
        <v>32</v>
      </c>
      <c r="F136" s="19"/>
      <c r="G136">
        <v>46.8</v>
      </c>
      <c r="H136" s="15" t="s">
        <v>59</v>
      </c>
      <c r="I136">
        <v>46.8</v>
      </c>
      <c r="J136" s="15" t="s">
        <v>59</v>
      </c>
      <c r="K136" s="3" t="s">
        <v>47</v>
      </c>
      <c r="L136" s="12" t="s">
        <v>59</v>
      </c>
      <c r="M136" s="3" t="s">
        <v>47</v>
      </c>
      <c r="N136" s="12" t="s">
        <v>59</v>
      </c>
      <c r="O136" s="3" t="s">
        <v>47</v>
      </c>
      <c r="P136" s="12" t="s">
        <v>59</v>
      </c>
      <c r="Q136" s="3" t="s">
        <v>54</v>
      </c>
      <c r="R136" s="15" t="s">
        <v>59</v>
      </c>
      <c r="S136" t="s">
        <v>54</v>
      </c>
      <c r="T136" s="15" t="s">
        <v>59</v>
      </c>
      <c r="U136">
        <v>17.600000000000001</v>
      </c>
      <c r="V136" s="15" t="s">
        <v>59</v>
      </c>
      <c r="W136">
        <v>5.3</v>
      </c>
      <c r="X136" s="15" t="s">
        <v>59</v>
      </c>
      <c r="Y136">
        <v>7.2</v>
      </c>
      <c r="Z136" s="15" t="s">
        <v>59</v>
      </c>
      <c r="AA136">
        <v>11.7</v>
      </c>
      <c r="AB136" s="15" t="s">
        <v>59</v>
      </c>
      <c r="AC136" t="s">
        <v>54</v>
      </c>
      <c r="AD136" s="15" t="s">
        <v>59</v>
      </c>
      <c r="AE136" t="s">
        <v>54</v>
      </c>
      <c r="AF136" s="15" t="s">
        <v>59</v>
      </c>
      <c r="AG136">
        <v>5</v>
      </c>
      <c r="AH136" s="15" t="s">
        <v>59</v>
      </c>
      <c r="AI136" s="3" t="s">
        <v>47</v>
      </c>
      <c r="AJ136" s="15" t="s">
        <v>59</v>
      </c>
      <c r="AK136" t="s">
        <v>47</v>
      </c>
      <c r="AL136" s="15" t="s">
        <v>59</v>
      </c>
      <c r="AM136" s="3" t="s">
        <v>47</v>
      </c>
      <c r="AN136" s="15" t="s">
        <v>59</v>
      </c>
      <c r="AO136" s="3" t="s">
        <v>47</v>
      </c>
      <c r="AP136" s="15" t="s">
        <v>59</v>
      </c>
      <c r="AQ136" t="s">
        <v>54</v>
      </c>
      <c r="AR136" s="15" t="s">
        <v>59</v>
      </c>
      <c r="AS136" s="9" t="s">
        <v>47</v>
      </c>
      <c r="AT136" s="15" t="s">
        <v>59</v>
      </c>
      <c r="AU136" s="9" t="s">
        <v>47</v>
      </c>
      <c r="AV136" s="15" t="s">
        <v>59</v>
      </c>
      <c r="AW136" s="9" t="s">
        <v>47</v>
      </c>
      <c r="AX136" s="15" t="s">
        <v>59</v>
      </c>
      <c r="AY136" s="9" t="s">
        <v>47</v>
      </c>
      <c r="AZ136" s="15" t="s">
        <v>59</v>
      </c>
      <c r="BA136" s="9" t="s">
        <v>47</v>
      </c>
      <c r="BB136" s="15" t="s">
        <v>59</v>
      </c>
      <c r="BC136" s="9" t="s">
        <v>47</v>
      </c>
      <c r="BD136" s="15" t="s">
        <v>59</v>
      </c>
      <c r="BE136" s="9" t="s">
        <v>47</v>
      </c>
      <c r="BF136" s="15" t="s">
        <v>59</v>
      </c>
      <c r="BH136" s="15" t="s">
        <v>59</v>
      </c>
      <c r="BJ136" s="15" t="s">
        <v>59</v>
      </c>
      <c r="BL136" s="15" t="s">
        <v>59</v>
      </c>
      <c r="BN136" s="15" t="s">
        <v>59</v>
      </c>
      <c r="BO136" t="s">
        <v>47</v>
      </c>
      <c r="BP136" s="15" t="s">
        <v>59</v>
      </c>
      <c r="BQ136" t="s">
        <v>47</v>
      </c>
      <c r="BR136" s="15" t="s">
        <v>59</v>
      </c>
      <c r="BS136" t="s">
        <v>47</v>
      </c>
      <c r="BT136" s="15" t="s">
        <v>59</v>
      </c>
      <c r="BU136" t="s">
        <v>47</v>
      </c>
      <c r="BV136" s="15" t="s">
        <v>59</v>
      </c>
      <c r="BX136" s="15" t="s">
        <v>59</v>
      </c>
      <c r="BY136" t="s">
        <v>47</v>
      </c>
      <c r="BZ136" s="15" t="s">
        <v>59</v>
      </c>
      <c r="CA136" t="s">
        <v>47</v>
      </c>
      <c r="CB136" s="15" t="s">
        <v>59</v>
      </c>
      <c r="CC136" t="s">
        <v>47</v>
      </c>
      <c r="CD136" s="15" t="s">
        <v>59</v>
      </c>
      <c r="CF136" s="15" t="s">
        <v>59</v>
      </c>
      <c r="CH136" s="15" t="s">
        <v>59</v>
      </c>
      <c r="CJ136" s="15" t="s">
        <v>59</v>
      </c>
      <c r="CL136" s="15" t="s">
        <v>59</v>
      </c>
      <c r="CN136" s="15" t="s">
        <v>59</v>
      </c>
      <c r="CP136" s="15" t="s">
        <v>59</v>
      </c>
      <c r="CR136" s="15" t="s">
        <v>59</v>
      </c>
      <c r="CT136" s="15" t="s">
        <v>59</v>
      </c>
      <c r="CV136" s="15" t="s">
        <v>59</v>
      </c>
      <c r="CX136" s="15" t="s">
        <v>59</v>
      </c>
      <c r="CZ136" s="15" t="s">
        <v>59</v>
      </c>
      <c r="DA136" t="s">
        <v>47</v>
      </c>
      <c r="DB136" s="15" t="s">
        <v>59</v>
      </c>
      <c r="DD136" s="15" t="s">
        <v>59</v>
      </c>
      <c r="DF136" s="15" t="s">
        <v>59</v>
      </c>
      <c r="DH136" s="15" t="s">
        <v>59</v>
      </c>
      <c r="DI136" t="s">
        <v>47</v>
      </c>
      <c r="DJ136" s="15" t="s">
        <v>59</v>
      </c>
      <c r="DK136" t="s">
        <v>47</v>
      </c>
      <c r="DL136" s="15" t="s">
        <v>59</v>
      </c>
      <c r="DM136" t="s">
        <v>47</v>
      </c>
      <c r="DN136" s="15" t="s">
        <v>59</v>
      </c>
      <c r="DP136" s="15" t="s">
        <v>59</v>
      </c>
      <c r="DQ136" t="s">
        <v>47</v>
      </c>
      <c r="DR136" s="15" t="s">
        <v>59</v>
      </c>
      <c r="DT136" s="15" t="s">
        <v>59</v>
      </c>
      <c r="DV136" s="15" t="s">
        <v>59</v>
      </c>
      <c r="DW136" t="s">
        <v>47</v>
      </c>
      <c r="DX136" s="15" t="s">
        <v>59</v>
      </c>
      <c r="DY136" t="s">
        <v>47</v>
      </c>
      <c r="DZ136" s="15" t="s">
        <v>59</v>
      </c>
      <c r="EB136" s="15" t="s">
        <v>59</v>
      </c>
      <c r="ED136" s="15" t="s">
        <v>59</v>
      </c>
      <c r="EF136" s="15" t="s">
        <v>59</v>
      </c>
      <c r="EH136" s="15" t="s">
        <v>59</v>
      </c>
      <c r="EJ136" s="15" t="s">
        <v>59</v>
      </c>
      <c r="EL136" s="15" t="s">
        <v>59</v>
      </c>
      <c r="EN136" s="15" t="s">
        <v>59</v>
      </c>
      <c r="EP136" s="15" t="s">
        <v>59</v>
      </c>
      <c r="ER136" s="15" t="s">
        <v>59</v>
      </c>
      <c r="ET136" s="15" t="s">
        <v>59</v>
      </c>
      <c r="EV136" s="15" t="s">
        <v>59</v>
      </c>
      <c r="EX136" s="15" t="s">
        <v>59</v>
      </c>
      <c r="EY136" t="s">
        <v>47</v>
      </c>
      <c r="EZ136" s="15" t="s">
        <v>59</v>
      </c>
      <c r="FB136" s="15" t="s">
        <v>59</v>
      </c>
      <c r="FC136" t="s">
        <v>47</v>
      </c>
      <c r="FD136" s="15" t="s">
        <v>59</v>
      </c>
      <c r="FF136" s="15" t="s">
        <v>59</v>
      </c>
      <c r="FG136" t="s">
        <v>47</v>
      </c>
      <c r="FH136" s="15" t="s">
        <v>59</v>
      </c>
      <c r="FJ136" s="15" t="s">
        <v>59</v>
      </c>
      <c r="FL136" s="15" t="s">
        <v>59</v>
      </c>
      <c r="FM136" t="s">
        <v>47</v>
      </c>
      <c r="FN136" s="15" t="s">
        <v>59</v>
      </c>
      <c r="FO136" t="s">
        <v>47</v>
      </c>
      <c r="FP136" s="15" t="s">
        <v>59</v>
      </c>
      <c r="FQ136" t="s">
        <v>47</v>
      </c>
      <c r="FR136" s="15" t="s">
        <v>59</v>
      </c>
      <c r="FT136" s="15" t="s">
        <v>59</v>
      </c>
    </row>
    <row r="137" spans="1:176" ht="15.95" customHeight="1">
      <c r="A137" s="39" t="s">
        <v>282</v>
      </c>
      <c r="B137" s="39">
        <v>4</v>
      </c>
      <c r="C137" s="39"/>
      <c r="D137" s="39">
        <v>3002</v>
      </c>
      <c r="E137" s="19" t="s">
        <v>32</v>
      </c>
      <c r="F137" s="19"/>
      <c r="G137">
        <v>181.6</v>
      </c>
      <c r="H137" s="15" t="s">
        <v>59</v>
      </c>
      <c r="I137">
        <v>181.6</v>
      </c>
      <c r="J137" s="15" t="s">
        <v>59</v>
      </c>
      <c r="K137" s="3" t="s">
        <v>47</v>
      </c>
      <c r="L137" s="12" t="s">
        <v>59</v>
      </c>
      <c r="M137" s="3" t="s">
        <v>47</v>
      </c>
      <c r="N137" s="12" t="s">
        <v>59</v>
      </c>
      <c r="O137" s="3" t="s">
        <v>47</v>
      </c>
      <c r="P137" s="12" t="s">
        <v>59</v>
      </c>
      <c r="Q137" s="3">
        <v>14.5</v>
      </c>
      <c r="R137" s="15" t="s">
        <v>59</v>
      </c>
      <c r="S137" t="s">
        <v>54</v>
      </c>
      <c r="T137" s="15" t="s">
        <v>59</v>
      </c>
      <c r="U137">
        <v>72.599999999999994</v>
      </c>
      <c r="V137" s="15" t="s">
        <v>59</v>
      </c>
      <c r="W137">
        <v>70.5</v>
      </c>
      <c r="X137" s="15" t="s">
        <v>59</v>
      </c>
      <c r="Y137">
        <v>5.4</v>
      </c>
      <c r="Z137" s="15" t="s">
        <v>59</v>
      </c>
      <c r="AA137">
        <v>8.5</v>
      </c>
      <c r="AB137" s="15" t="s">
        <v>59</v>
      </c>
      <c r="AC137" t="s">
        <v>54</v>
      </c>
      <c r="AD137" s="15" t="s">
        <v>59</v>
      </c>
      <c r="AE137">
        <v>4.7</v>
      </c>
      <c r="AF137" s="15" t="s">
        <v>59</v>
      </c>
      <c r="AG137">
        <v>5.4</v>
      </c>
      <c r="AH137" s="15" t="s">
        <v>59</v>
      </c>
      <c r="AI137" s="3" t="s">
        <v>47</v>
      </c>
      <c r="AJ137" s="15" t="s">
        <v>59</v>
      </c>
      <c r="AK137" t="s">
        <v>47</v>
      </c>
      <c r="AL137" s="15" t="s">
        <v>59</v>
      </c>
      <c r="AM137" s="3" t="s">
        <v>47</v>
      </c>
      <c r="AN137" s="15" t="s">
        <v>59</v>
      </c>
      <c r="AO137" s="3" t="s">
        <v>47</v>
      </c>
      <c r="AP137" s="15" t="s">
        <v>59</v>
      </c>
      <c r="AQ137" t="s">
        <v>54</v>
      </c>
      <c r="AR137" s="15" t="s">
        <v>59</v>
      </c>
      <c r="AS137" s="9" t="s">
        <v>47</v>
      </c>
      <c r="AT137" s="15" t="s">
        <v>59</v>
      </c>
      <c r="AU137" s="9" t="s">
        <v>47</v>
      </c>
      <c r="AV137" s="15" t="s">
        <v>59</v>
      </c>
      <c r="AW137" s="9" t="s">
        <v>47</v>
      </c>
      <c r="AX137" s="15" t="s">
        <v>59</v>
      </c>
      <c r="AY137" s="9" t="s">
        <v>47</v>
      </c>
      <c r="AZ137" s="15" t="s">
        <v>59</v>
      </c>
      <c r="BA137" s="9" t="s">
        <v>47</v>
      </c>
      <c r="BB137" s="15" t="s">
        <v>59</v>
      </c>
      <c r="BC137" s="9" t="s">
        <v>47</v>
      </c>
      <c r="BD137" s="15" t="s">
        <v>59</v>
      </c>
      <c r="BE137" s="9" t="s">
        <v>47</v>
      </c>
      <c r="BF137" s="15" t="s">
        <v>59</v>
      </c>
      <c r="BH137" s="15" t="s">
        <v>59</v>
      </c>
      <c r="BJ137" s="15" t="s">
        <v>59</v>
      </c>
      <c r="BL137" s="15" t="s">
        <v>59</v>
      </c>
      <c r="BN137" s="15" t="s">
        <v>59</v>
      </c>
      <c r="BO137" t="s">
        <v>47</v>
      </c>
      <c r="BP137" s="15" t="s">
        <v>59</v>
      </c>
      <c r="BQ137" t="s">
        <v>47</v>
      </c>
      <c r="BR137" s="15" t="s">
        <v>59</v>
      </c>
      <c r="BS137" t="s">
        <v>47</v>
      </c>
      <c r="BT137" s="15" t="s">
        <v>59</v>
      </c>
      <c r="BU137" t="s">
        <v>47</v>
      </c>
      <c r="BV137" s="15" t="s">
        <v>59</v>
      </c>
      <c r="BX137" s="15" t="s">
        <v>59</v>
      </c>
      <c r="BY137" t="s">
        <v>47</v>
      </c>
      <c r="BZ137" s="15" t="s">
        <v>59</v>
      </c>
      <c r="CA137" t="s">
        <v>47</v>
      </c>
      <c r="CB137" s="15" t="s">
        <v>59</v>
      </c>
      <c r="CC137" t="s">
        <v>47</v>
      </c>
      <c r="CD137" s="15" t="s">
        <v>59</v>
      </c>
      <c r="CF137" s="15" t="s">
        <v>59</v>
      </c>
      <c r="CH137" s="15" t="s">
        <v>59</v>
      </c>
      <c r="CJ137" s="15" t="s">
        <v>59</v>
      </c>
      <c r="CL137" s="15" t="s">
        <v>59</v>
      </c>
      <c r="CN137" s="15" t="s">
        <v>59</v>
      </c>
      <c r="CP137" s="15" t="s">
        <v>59</v>
      </c>
      <c r="CR137" s="15" t="s">
        <v>59</v>
      </c>
      <c r="CT137" s="15" t="s">
        <v>59</v>
      </c>
      <c r="CV137" s="15" t="s">
        <v>59</v>
      </c>
      <c r="CX137" s="15" t="s">
        <v>59</v>
      </c>
      <c r="CZ137" s="15" t="s">
        <v>59</v>
      </c>
      <c r="DA137" t="s">
        <v>47</v>
      </c>
      <c r="DB137" s="15" t="s">
        <v>59</v>
      </c>
      <c r="DD137" s="15" t="s">
        <v>59</v>
      </c>
      <c r="DF137" s="15" t="s">
        <v>59</v>
      </c>
      <c r="DH137" s="15" t="s">
        <v>59</v>
      </c>
      <c r="DI137" t="s">
        <v>47</v>
      </c>
      <c r="DJ137" s="15" t="s">
        <v>59</v>
      </c>
      <c r="DK137" t="s">
        <v>47</v>
      </c>
      <c r="DL137" s="15" t="s">
        <v>59</v>
      </c>
      <c r="DM137" t="s">
        <v>47</v>
      </c>
      <c r="DN137" s="15" t="s">
        <v>59</v>
      </c>
      <c r="DP137" s="15" t="s">
        <v>59</v>
      </c>
      <c r="DQ137" t="s">
        <v>47</v>
      </c>
      <c r="DR137" s="15" t="s">
        <v>59</v>
      </c>
      <c r="DT137" s="15" t="s">
        <v>59</v>
      </c>
      <c r="DV137" s="15" t="s">
        <v>59</v>
      </c>
      <c r="DW137" t="s">
        <v>47</v>
      </c>
      <c r="DX137" s="15" t="s">
        <v>59</v>
      </c>
      <c r="DY137" t="s">
        <v>47</v>
      </c>
      <c r="DZ137" s="15" t="s">
        <v>59</v>
      </c>
      <c r="EB137" s="15" t="s">
        <v>59</v>
      </c>
      <c r="ED137" s="15" t="s">
        <v>59</v>
      </c>
      <c r="EF137" s="15" t="s">
        <v>59</v>
      </c>
      <c r="EH137" s="15" t="s">
        <v>59</v>
      </c>
      <c r="EJ137" s="15" t="s">
        <v>59</v>
      </c>
      <c r="EL137" s="15" t="s">
        <v>59</v>
      </c>
      <c r="EN137" s="15" t="s">
        <v>59</v>
      </c>
      <c r="EP137" s="15" t="s">
        <v>59</v>
      </c>
      <c r="ER137" s="15" t="s">
        <v>59</v>
      </c>
      <c r="ET137" s="15" t="s">
        <v>59</v>
      </c>
      <c r="EV137" s="15" t="s">
        <v>59</v>
      </c>
      <c r="EX137" s="15" t="s">
        <v>59</v>
      </c>
      <c r="EY137" t="s">
        <v>47</v>
      </c>
      <c r="EZ137" s="15" t="s">
        <v>59</v>
      </c>
      <c r="FB137" s="15" t="s">
        <v>59</v>
      </c>
      <c r="FC137" t="s">
        <v>47</v>
      </c>
      <c r="FD137" s="15" t="s">
        <v>59</v>
      </c>
      <c r="FF137" s="15" t="s">
        <v>59</v>
      </c>
      <c r="FG137" t="s">
        <v>47</v>
      </c>
      <c r="FH137" s="15" t="s">
        <v>59</v>
      </c>
      <c r="FJ137" s="15" t="s">
        <v>59</v>
      </c>
      <c r="FL137" s="15" t="s">
        <v>59</v>
      </c>
      <c r="FM137" t="s">
        <v>47</v>
      </c>
      <c r="FN137" s="15" t="s">
        <v>59</v>
      </c>
      <c r="FO137" t="s">
        <v>47</v>
      </c>
      <c r="FP137" s="15" t="s">
        <v>59</v>
      </c>
      <c r="FQ137" t="s">
        <v>47</v>
      </c>
      <c r="FR137" s="15" t="s">
        <v>59</v>
      </c>
      <c r="FT137" s="15" t="s">
        <v>59</v>
      </c>
    </row>
    <row r="138" spans="1:176" ht="15.95" customHeight="1">
      <c r="A138" s="39" t="s">
        <v>55</v>
      </c>
      <c r="B138" s="39">
        <v>1</v>
      </c>
      <c r="C138" s="39"/>
      <c r="D138" s="39">
        <v>2006</v>
      </c>
      <c r="E138" s="19" t="s">
        <v>33</v>
      </c>
      <c r="F138" s="19"/>
      <c r="G138">
        <v>2.2400000000000002</v>
      </c>
      <c r="H138" s="15">
        <v>0.21</v>
      </c>
      <c r="I138">
        <v>2.2400000000000002</v>
      </c>
      <c r="J138" s="15">
        <v>0.21</v>
      </c>
      <c r="K138" s="3" t="s">
        <v>47</v>
      </c>
      <c r="L138" s="12" t="s">
        <v>59</v>
      </c>
      <c r="M138" s="3" t="s">
        <v>47</v>
      </c>
      <c r="N138" s="12" t="s">
        <v>59</v>
      </c>
      <c r="O138" s="3" t="s">
        <v>47</v>
      </c>
      <c r="P138" s="12" t="s">
        <v>59</v>
      </c>
      <c r="Q138" s="3">
        <v>0.92</v>
      </c>
      <c r="R138" s="15">
        <v>0.03</v>
      </c>
      <c r="S138">
        <v>0.13</v>
      </c>
      <c r="T138" s="15">
        <v>0.01</v>
      </c>
      <c r="U138">
        <v>0.19</v>
      </c>
      <c r="V138" s="15">
        <v>0.01</v>
      </c>
      <c r="W138">
        <v>0.28000000000000003</v>
      </c>
      <c r="X138" s="15">
        <v>0.01</v>
      </c>
      <c r="Y138">
        <v>0.22</v>
      </c>
      <c r="Z138" s="15">
        <v>0.01</v>
      </c>
      <c r="AA138">
        <v>0.35</v>
      </c>
      <c r="AB138" s="15">
        <v>0.02</v>
      </c>
      <c r="AC138" t="s">
        <v>47</v>
      </c>
      <c r="AD138" s="15" t="s">
        <v>59</v>
      </c>
      <c r="AE138" t="s">
        <v>54</v>
      </c>
      <c r="AF138" s="15" t="s">
        <v>59</v>
      </c>
      <c r="AG138">
        <v>0.04</v>
      </c>
      <c r="AH138" s="15">
        <v>0.01</v>
      </c>
      <c r="AI138" s="3" t="s">
        <v>47</v>
      </c>
      <c r="AJ138" s="15" t="s">
        <v>59</v>
      </c>
      <c r="AK138" t="s">
        <v>47</v>
      </c>
      <c r="AL138" s="15" t="s">
        <v>59</v>
      </c>
      <c r="AM138" s="3" t="s">
        <v>47</v>
      </c>
      <c r="AN138" s="15" t="s">
        <v>59</v>
      </c>
      <c r="AO138" s="3" t="s">
        <v>47</v>
      </c>
      <c r="AP138" s="15" t="s">
        <v>59</v>
      </c>
      <c r="AQ138" t="s">
        <v>47</v>
      </c>
      <c r="AR138" s="15" t="s">
        <v>59</v>
      </c>
      <c r="AS138" t="s">
        <v>47</v>
      </c>
      <c r="AT138" s="15" t="s">
        <v>59</v>
      </c>
      <c r="AU138" s="9" t="s">
        <v>47</v>
      </c>
      <c r="AV138" s="15" t="s">
        <v>59</v>
      </c>
      <c r="AW138" s="9" t="s">
        <v>47</v>
      </c>
      <c r="AX138" s="15" t="s">
        <v>59</v>
      </c>
      <c r="AY138" t="s">
        <v>47</v>
      </c>
      <c r="AZ138" s="15" t="s">
        <v>59</v>
      </c>
      <c r="BA138" s="9" t="s">
        <v>47</v>
      </c>
      <c r="BB138" s="15" t="s">
        <v>59</v>
      </c>
      <c r="BC138" s="9" t="s">
        <v>47</v>
      </c>
      <c r="BD138" s="15" t="s">
        <v>59</v>
      </c>
      <c r="BE138" s="9" t="s">
        <v>47</v>
      </c>
      <c r="BF138" s="15" t="s">
        <v>59</v>
      </c>
      <c r="BH138" s="15" t="s">
        <v>59</v>
      </c>
      <c r="BJ138" s="15" t="s">
        <v>59</v>
      </c>
      <c r="BL138" s="15" t="s">
        <v>59</v>
      </c>
      <c r="BN138" s="15" t="s">
        <v>59</v>
      </c>
      <c r="BO138" t="s">
        <v>47</v>
      </c>
      <c r="BP138" s="15" t="s">
        <v>59</v>
      </c>
      <c r="BQ138" t="s">
        <v>47</v>
      </c>
      <c r="BR138" s="15" t="s">
        <v>59</v>
      </c>
      <c r="BS138" t="s">
        <v>47</v>
      </c>
      <c r="BT138" s="15" t="s">
        <v>59</v>
      </c>
      <c r="BU138" t="s">
        <v>47</v>
      </c>
      <c r="BV138" s="15" t="s">
        <v>59</v>
      </c>
      <c r="BX138" s="15" t="s">
        <v>59</v>
      </c>
      <c r="BY138" t="s">
        <v>47</v>
      </c>
      <c r="BZ138" s="15" t="s">
        <v>59</v>
      </c>
      <c r="CA138" t="s">
        <v>47</v>
      </c>
      <c r="CB138" s="15" t="s">
        <v>59</v>
      </c>
      <c r="CC138" t="s">
        <v>47</v>
      </c>
      <c r="CD138" s="15" t="s">
        <v>59</v>
      </c>
      <c r="CF138" s="15" t="s">
        <v>59</v>
      </c>
      <c r="CH138" s="15" t="s">
        <v>59</v>
      </c>
      <c r="CJ138" s="15" t="s">
        <v>59</v>
      </c>
      <c r="CL138" s="15" t="s">
        <v>59</v>
      </c>
      <c r="CN138" s="15" t="s">
        <v>59</v>
      </c>
      <c r="CP138" s="15" t="s">
        <v>59</v>
      </c>
      <c r="CR138" s="15" t="s">
        <v>59</v>
      </c>
      <c r="CT138" s="15" t="s">
        <v>59</v>
      </c>
      <c r="CV138" s="15" t="s">
        <v>59</v>
      </c>
      <c r="CX138" s="15" t="s">
        <v>59</v>
      </c>
      <c r="CZ138" s="15" t="s">
        <v>59</v>
      </c>
      <c r="DA138" t="s">
        <v>47</v>
      </c>
      <c r="DB138" s="15" t="s">
        <v>59</v>
      </c>
      <c r="DD138" s="15" t="s">
        <v>59</v>
      </c>
      <c r="DF138" s="15" t="s">
        <v>59</v>
      </c>
      <c r="DH138" s="15" t="s">
        <v>59</v>
      </c>
      <c r="DI138" t="s">
        <v>47</v>
      </c>
      <c r="DJ138" s="15" t="s">
        <v>59</v>
      </c>
      <c r="DK138" t="s">
        <v>47</v>
      </c>
      <c r="DL138" s="15" t="s">
        <v>59</v>
      </c>
      <c r="DM138" t="s">
        <v>47</v>
      </c>
      <c r="DN138" s="15" t="s">
        <v>59</v>
      </c>
      <c r="DP138" s="15" t="s">
        <v>59</v>
      </c>
      <c r="DQ138" t="s">
        <v>47</v>
      </c>
      <c r="DR138" s="15" t="s">
        <v>59</v>
      </c>
      <c r="DT138" s="15" t="s">
        <v>59</v>
      </c>
      <c r="DV138" s="15" t="s">
        <v>59</v>
      </c>
      <c r="DW138" t="s">
        <v>47</v>
      </c>
      <c r="DX138" s="15" t="s">
        <v>59</v>
      </c>
      <c r="DY138" t="s">
        <v>47</v>
      </c>
      <c r="DZ138" s="15" t="s">
        <v>59</v>
      </c>
      <c r="EB138" s="15" t="s">
        <v>59</v>
      </c>
      <c r="ED138" s="15" t="s">
        <v>59</v>
      </c>
      <c r="EF138" s="15" t="s">
        <v>59</v>
      </c>
      <c r="EH138" s="15" t="s">
        <v>59</v>
      </c>
      <c r="EJ138" s="15" t="s">
        <v>59</v>
      </c>
      <c r="EL138" s="15" t="s">
        <v>59</v>
      </c>
      <c r="EN138" s="15" t="s">
        <v>59</v>
      </c>
      <c r="EP138" s="15" t="s">
        <v>59</v>
      </c>
      <c r="ER138" s="15" t="s">
        <v>59</v>
      </c>
      <c r="ET138" s="15" t="s">
        <v>59</v>
      </c>
      <c r="EV138" s="15" t="s">
        <v>59</v>
      </c>
      <c r="EX138" s="15" t="s">
        <v>59</v>
      </c>
      <c r="EY138" t="s">
        <v>47</v>
      </c>
      <c r="EZ138" s="15" t="s">
        <v>59</v>
      </c>
      <c r="FB138" s="15" t="s">
        <v>59</v>
      </c>
      <c r="FC138" t="s">
        <v>47</v>
      </c>
      <c r="FD138" s="15" t="s">
        <v>59</v>
      </c>
      <c r="FF138" s="15" t="s">
        <v>59</v>
      </c>
      <c r="FG138" t="s">
        <v>47</v>
      </c>
      <c r="FH138" s="15" t="s">
        <v>59</v>
      </c>
      <c r="FJ138" s="15" t="s">
        <v>59</v>
      </c>
      <c r="FL138" s="15" t="s">
        <v>59</v>
      </c>
      <c r="FM138" t="s">
        <v>47</v>
      </c>
      <c r="FN138" s="15" t="s">
        <v>59</v>
      </c>
      <c r="FO138" t="s">
        <v>47</v>
      </c>
      <c r="FP138" s="15" t="s">
        <v>59</v>
      </c>
      <c r="FQ138" t="s">
        <v>47</v>
      </c>
      <c r="FR138" s="15" t="s">
        <v>59</v>
      </c>
      <c r="FT138" s="15" t="s">
        <v>59</v>
      </c>
    </row>
    <row r="139" spans="1:176" ht="15.95" customHeight="1">
      <c r="A139" s="39" t="s">
        <v>56</v>
      </c>
      <c r="B139" s="39">
        <v>1</v>
      </c>
      <c r="C139" s="39"/>
      <c r="D139" s="39">
        <v>2006</v>
      </c>
      <c r="E139" s="19" t="s">
        <v>33</v>
      </c>
      <c r="F139" s="19"/>
      <c r="G139">
        <v>5.61</v>
      </c>
      <c r="H139" s="15">
        <v>0.49</v>
      </c>
      <c r="I139">
        <v>5.61</v>
      </c>
      <c r="J139" s="15">
        <v>0.49</v>
      </c>
      <c r="K139" s="3" t="s">
        <v>47</v>
      </c>
      <c r="L139" s="12" t="s">
        <v>59</v>
      </c>
      <c r="M139" s="3" t="s">
        <v>47</v>
      </c>
      <c r="N139" s="12" t="s">
        <v>59</v>
      </c>
      <c r="O139" s="3" t="s">
        <v>47</v>
      </c>
      <c r="P139" s="12" t="s">
        <v>59</v>
      </c>
      <c r="Q139" s="3">
        <v>2.25</v>
      </c>
      <c r="R139" s="15">
        <v>0.2</v>
      </c>
      <c r="S139">
        <v>0.38</v>
      </c>
      <c r="T139" s="15">
        <v>0.01</v>
      </c>
      <c r="U139">
        <v>0.64</v>
      </c>
      <c r="V139" s="15">
        <v>0.01</v>
      </c>
      <c r="W139">
        <v>0.85</v>
      </c>
      <c r="X139" s="15">
        <v>0.01</v>
      </c>
      <c r="Y139">
        <v>0.39</v>
      </c>
      <c r="Z139" s="15">
        <v>0.01</v>
      </c>
      <c r="AA139">
        <v>1.01</v>
      </c>
      <c r="AB139" s="15">
        <v>0.03</v>
      </c>
      <c r="AC139" t="s">
        <v>47</v>
      </c>
      <c r="AD139" s="15" t="s">
        <v>59</v>
      </c>
      <c r="AE139">
        <v>0.14000000000000001</v>
      </c>
      <c r="AF139" s="15">
        <v>0.01</v>
      </c>
      <c r="AG139">
        <v>0.06</v>
      </c>
      <c r="AH139" s="15">
        <v>0.01</v>
      </c>
      <c r="AI139" s="3" t="s">
        <v>47</v>
      </c>
      <c r="AJ139" s="15" t="s">
        <v>59</v>
      </c>
      <c r="AK139" t="s">
        <v>47</v>
      </c>
      <c r="AL139" s="15" t="s">
        <v>59</v>
      </c>
      <c r="AM139" s="3" t="s">
        <v>47</v>
      </c>
      <c r="AN139" s="15" t="s">
        <v>59</v>
      </c>
      <c r="AO139" s="3" t="s">
        <v>47</v>
      </c>
      <c r="AP139" s="15" t="s">
        <v>59</v>
      </c>
      <c r="AQ139" t="s">
        <v>47</v>
      </c>
      <c r="AR139" s="15" t="s">
        <v>59</v>
      </c>
      <c r="AS139" t="s">
        <v>47</v>
      </c>
      <c r="AT139" s="15" t="s">
        <v>59</v>
      </c>
      <c r="AU139" s="9" t="s">
        <v>47</v>
      </c>
      <c r="AV139" s="15" t="s">
        <v>59</v>
      </c>
      <c r="AW139" s="9" t="s">
        <v>47</v>
      </c>
      <c r="AX139" s="15" t="s">
        <v>59</v>
      </c>
      <c r="AY139" t="s">
        <v>47</v>
      </c>
      <c r="AZ139" s="15" t="s">
        <v>59</v>
      </c>
      <c r="BA139" s="9" t="s">
        <v>47</v>
      </c>
      <c r="BB139" s="15" t="s">
        <v>59</v>
      </c>
      <c r="BC139" s="9" t="s">
        <v>47</v>
      </c>
      <c r="BD139" s="15" t="s">
        <v>59</v>
      </c>
      <c r="BE139" s="9" t="s">
        <v>47</v>
      </c>
      <c r="BF139" s="15" t="s">
        <v>59</v>
      </c>
      <c r="BH139" s="15" t="s">
        <v>59</v>
      </c>
      <c r="BJ139" s="15" t="s">
        <v>59</v>
      </c>
      <c r="BL139" s="15" t="s">
        <v>59</v>
      </c>
      <c r="BN139" s="15" t="s">
        <v>59</v>
      </c>
      <c r="BO139" t="s">
        <v>47</v>
      </c>
      <c r="BP139" s="15" t="s">
        <v>59</v>
      </c>
      <c r="BQ139" t="s">
        <v>47</v>
      </c>
      <c r="BR139" s="15" t="s">
        <v>59</v>
      </c>
      <c r="BS139" t="s">
        <v>47</v>
      </c>
      <c r="BT139" s="15" t="s">
        <v>59</v>
      </c>
      <c r="BU139" t="s">
        <v>47</v>
      </c>
      <c r="BV139" s="15" t="s">
        <v>59</v>
      </c>
      <c r="BX139" s="15" t="s">
        <v>59</v>
      </c>
      <c r="BY139" t="s">
        <v>47</v>
      </c>
      <c r="BZ139" s="15" t="s">
        <v>59</v>
      </c>
      <c r="CA139" t="s">
        <v>47</v>
      </c>
      <c r="CB139" s="15" t="s">
        <v>59</v>
      </c>
      <c r="CC139" t="s">
        <v>47</v>
      </c>
      <c r="CD139" s="15" t="s">
        <v>59</v>
      </c>
      <c r="CF139" s="15" t="s">
        <v>59</v>
      </c>
      <c r="CH139" s="15" t="s">
        <v>59</v>
      </c>
      <c r="CJ139" s="15" t="s">
        <v>59</v>
      </c>
      <c r="CL139" s="15" t="s">
        <v>59</v>
      </c>
      <c r="CN139" s="15" t="s">
        <v>59</v>
      </c>
      <c r="CP139" s="15" t="s">
        <v>59</v>
      </c>
      <c r="CR139" s="15" t="s">
        <v>59</v>
      </c>
      <c r="CT139" s="15" t="s">
        <v>59</v>
      </c>
      <c r="CV139" s="15" t="s">
        <v>59</v>
      </c>
      <c r="CX139" s="15" t="s">
        <v>59</v>
      </c>
      <c r="CZ139" s="15" t="s">
        <v>59</v>
      </c>
      <c r="DA139" t="s">
        <v>47</v>
      </c>
      <c r="DB139" s="15" t="s">
        <v>59</v>
      </c>
      <c r="DD139" s="15" t="s">
        <v>59</v>
      </c>
      <c r="DF139" s="15" t="s">
        <v>59</v>
      </c>
      <c r="DH139" s="15" t="s">
        <v>59</v>
      </c>
      <c r="DI139" t="s">
        <v>47</v>
      </c>
      <c r="DJ139" s="15" t="s">
        <v>59</v>
      </c>
      <c r="DK139" t="s">
        <v>47</v>
      </c>
      <c r="DL139" s="15" t="s">
        <v>59</v>
      </c>
      <c r="DM139" t="s">
        <v>47</v>
      </c>
      <c r="DN139" s="15" t="s">
        <v>59</v>
      </c>
      <c r="DP139" s="15" t="s">
        <v>59</v>
      </c>
      <c r="DQ139" t="s">
        <v>47</v>
      </c>
      <c r="DR139" s="15" t="s">
        <v>59</v>
      </c>
      <c r="DT139" s="15" t="s">
        <v>59</v>
      </c>
      <c r="DV139" s="15" t="s">
        <v>59</v>
      </c>
      <c r="DW139" t="s">
        <v>47</v>
      </c>
      <c r="DX139" s="15" t="s">
        <v>59</v>
      </c>
      <c r="DY139" t="s">
        <v>47</v>
      </c>
      <c r="DZ139" s="15" t="s">
        <v>59</v>
      </c>
      <c r="EB139" s="15" t="s">
        <v>59</v>
      </c>
      <c r="ED139" s="15" t="s">
        <v>59</v>
      </c>
      <c r="EF139" s="15" t="s">
        <v>59</v>
      </c>
      <c r="EH139" s="15" t="s">
        <v>59</v>
      </c>
      <c r="EJ139" s="15" t="s">
        <v>59</v>
      </c>
      <c r="EL139" s="15" t="s">
        <v>59</v>
      </c>
      <c r="EN139" s="15" t="s">
        <v>59</v>
      </c>
      <c r="EP139" s="15" t="s">
        <v>59</v>
      </c>
      <c r="ER139" s="15" t="s">
        <v>59</v>
      </c>
      <c r="ET139" s="15" t="s">
        <v>59</v>
      </c>
      <c r="EV139" s="15" t="s">
        <v>59</v>
      </c>
      <c r="EX139" s="15" t="s">
        <v>59</v>
      </c>
      <c r="EY139" t="s">
        <v>47</v>
      </c>
      <c r="EZ139" s="15" t="s">
        <v>59</v>
      </c>
      <c r="FB139" s="15" t="s">
        <v>59</v>
      </c>
      <c r="FC139" t="s">
        <v>47</v>
      </c>
      <c r="FD139" s="15" t="s">
        <v>59</v>
      </c>
      <c r="FF139" s="15" t="s">
        <v>59</v>
      </c>
      <c r="FG139" t="s">
        <v>47</v>
      </c>
      <c r="FH139" s="15" t="s">
        <v>59</v>
      </c>
      <c r="FJ139" s="15" t="s">
        <v>59</v>
      </c>
      <c r="FL139" s="15" t="s">
        <v>59</v>
      </c>
      <c r="FM139" t="s">
        <v>47</v>
      </c>
      <c r="FN139" s="15" t="s">
        <v>59</v>
      </c>
      <c r="FO139" t="s">
        <v>47</v>
      </c>
      <c r="FP139" s="15" t="s">
        <v>59</v>
      </c>
      <c r="FQ139" t="s">
        <v>47</v>
      </c>
      <c r="FR139" s="15" t="s">
        <v>59</v>
      </c>
      <c r="FT139" s="15" t="s">
        <v>59</v>
      </c>
    </row>
    <row r="140" spans="1:176" ht="15.95" customHeight="1">
      <c r="A140" s="39" t="s">
        <v>349</v>
      </c>
      <c r="B140" s="39">
        <v>1</v>
      </c>
      <c r="C140" s="39"/>
      <c r="D140" s="39">
        <v>2002</v>
      </c>
      <c r="E140" s="19" t="s">
        <v>33</v>
      </c>
      <c r="F140" s="19"/>
      <c r="G140">
        <v>3.4</v>
      </c>
      <c r="H140" s="15">
        <v>0.28999999999999998</v>
      </c>
      <c r="I140">
        <v>3.4</v>
      </c>
      <c r="J140" s="15">
        <v>0.28999999999999998</v>
      </c>
      <c r="K140" s="3" t="s">
        <v>47</v>
      </c>
      <c r="L140" s="12" t="s">
        <v>59</v>
      </c>
      <c r="M140" s="3" t="s">
        <v>47</v>
      </c>
      <c r="N140" s="12" t="s">
        <v>59</v>
      </c>
      <c r="O140" s="3" t="s">
        <v>47</v>
      </c>
      <c r="P140" s="12" t="s">
        <v>59</v>
      </c>
      <c r="Q140" s="3">
        <v>1.1200000000000001</v>
      </c>
      <c r="R140" s="15">
        <v>0.04</v>
      </c>
      <c r="S140">
        <v>0.14000000000000001</v>
      </c>
      <c r="T140" s="15">
        <v>0.03</v>
      </c>
      <c r="U140">
        <v>0.33</v>
      </c>
      <c r="V140" s="15">
        <v>0.02</v>
      </c>
      <c r="W140">
        <v>0.34</v>
      </c>
      <c r="X140" s="15">
        <v>0.05</v>
      </c>
      <c r="Y140">
        <v>0.42</v>
      </c>
      <c r="Z140" s="15">
        <v>0.01</v>
      </c>
      <c r="AA140">
        <v>1.06</v>
      </c>
      <c r="AB140" s="15">
        <v>0.08</v>
      </c>
      <c r="AC140" t="s">
        <v>47</v>
      </c>
      <c r="AD140" s="15" t="s">
        <v>59</v>
      </c>
      <c r="AE140">
        <v>0.18</v>
      </c>
      <c r="AF140" s="15">
        <v>0.03</v>
      </c>
      <c r="AG140" t="s">
        <v>54</v>
      </c>
      <c r="AH140" s="15" t="s">
        <v>59</v>
      </c>
      <c r="AI140" s="3" t="s">
        <v>47</v>
      </c>
      <c r="AJ140" s="15" t="s">
        <v>59</v>
      </c>
      <c r="AK140" t="s">
        <v>47</v>
      </c>
      <c r="AL140" s="15" t="s">
        <v>59</v>
      </c>
      <c r="AM140" s="3" t="s">
        <v>47</v>
      </c>
      <c r="AN140" s="15" t="s">
        <v>59</v>
      </c>
      <c r="AO140" s="3" t="s">
        <v>47</v>
      </c>
      <c r="AP140" s="15" t="s">
        <v>59</v>
      </c>
      <c r="AQ140" t="s">
        <v>47</v>
      </c>
      <c r="AR140" s="15" t="s">
        <v>59</v>
      </c>
      <c r="AS140" t="s">
        <v>47</v>
      </c>
      <c r="AT140" s="15" t="s">
        <v>59</v>
      </c>
      <c r="AU140" s="9" t="s">
        <v>47</v>
      </c>
      <c r="AV140" s="15" t="s">
        <v>59</v>
      </c>
      <c r="AW140" s="9" t="s">
        <v>47</v>
      </c>
      <c r="AX140" s="15" t="s">
        <v>59</v>
      </c>
      <c r="AY140" t="s">
        <v>47</v>
      </c>
      <c r="AZ140" s="15" t="s">
        <v>59</v>
      </c>
      <c r="BA140" s="9" t="s">
        <v>47</v>
      </c>
      <c r="BB140" s="15" t="s">
        <v>59</v>
      </c>
      <c r="BC140" s="9" t="s">
        <v>47</v>
      </c>
      <c r="BD140" s="15" t="s">
        <v>59</v>
      </c>
      <c r="BE140" s="9" t="s">
        <v>47</v>
      </c>
      <c r="BF140" s="15" t="s">
        <v>59</v>
      </c>
      <c r="BH140" s="15" t="s">
        <v>59</v>
      </c>
      <c r="BJ140" s="15" t="s">
        <v>59</v>
      </c>
      <c r="BL140" s="15" t="s">
        <v>59</v>
      </c>
      <c r="BN140" s="15" t="s">
        <v>59</v>
      </c>
      <c r="BO140" t="s">
        <v>47</v>
      </c>
      <c r="BP140" s="15" t="s">
        <v>59</v>
      </c>
      <c r="BQ140" t="s">
        <v>47</v>
      </c>
      <c r="BR140" s="15" t="s">
        <v>59</v>
      </c>
      <c r="BS140" t="s">
        <v>47</v>
      </c>
      <c r="BT140" s="15" t="s">
        <v>59</v>
      </c>
      <c r="BU140" t="s">
        <v>47</v>
      </c>
      <c r="BV140" s="15" t="s">
        <v>59</v>
      </c>
      <c r="BX140" s="15" t="s">
        <v>59</v>
      </c>
      <c r="BY140" t="s">
        <v>47</v>
      </c>
      <c r="BZ140" s="15" t="s">
        <v>59</v>
      </c>
      <c r="CA140" t="s">
        <v>47</v>
      </c>
      <c r="CB140" s="15" t="s">
        <v>59</v>
      </c>
      <c r="CC140" t="s">
        <v>47</v>
      </c>
      <c r="CD140" s="15" t="s">
        <v>59</v>
      </c>
      <c r="CF140" s="15" t="s">
        <v>59</v>
      </c>
      <c r="CH140" s="15" t="s">
        <v>59</v>
      </c>
      <c r="CJ140" s="15" t="s">
        <v>59</v>
      </c>
      <c r="CL140" s="15" t="s">
        <v>59</v>
      </c>
      <c r="CN140" s="15" t="s">
        <v>59</v>
      </c>
      <c r="CP140" s="15" t="s">
        <v>59</v>
      </c>
      <c r="CR140" s="15" t="s">
        <v>59</v>
      </c>
      <c r="CT140" s="15" t="s">
        <v>59</v>
      </c>
      <c r="CV140" s="15" t="s">
        <v>59</v>
      </c>
      <c r="CX140" s="15" t="s">
        <v>59</v>
      </c>
      <c r="CZ140" s="15" t="s">
        <v>59</v>
      </c>
      <c r="DA140" t="s">
        <v>47</v>
      </c>
      <c r="DB140" s="15" t="s">
        <v>59</v>
      </c>
      <c r="DD140" s="15" t="s">
        <v>59</v>
      </c>
      <c r="DF140" s="15" t="s">
        <v>59</v>
      </c>
      <c r="DH140" s="15" t="s">
        <v>59</v>
      </c>
      <c r="DI140" t="s">
        <v>47</v>
      </c>
      <c r="DJ140" s="15" t="s">
        <v>59</v>
      </c>
      <c r="DK140" t="s">
        <v>47</v>
      </c>
      <c r="DL140" s="15" t="s">
        <v>59</v>
      </c>
      <c r="DM140" t="s">
        <v>47</v>
      </c>
      <c r="DN140" s="15" t="s">
        <v>59</v>
      </c>
      <c r="DP140" s="15" t="s">
        <v>59</v>
      </c>
      <c r="DQ140" t="s">
        <v>47</v>
      </c>
      <c r="DR140" s="15" t="s">
        <v>59</v>
      </c>
      <c r="DT140" s="15" t="s">
        <v>59</v>
      </c>
      <c r="DV140" s="15" t="s">
        <v>59</v>
      </c>
      <c r="DW140" t="s">
        <v>47</v>
      </c>
      <c r="DX140" s="15" t="s">
        <v>59</v>
      </c>
      <c r="DY140" t="s">
        <v>47</v>
      </c>
      <c r="DZ140" s="15" t="s">
        <v>59</v>
      </c>
      <c r="EB140" s="15" t="s">
        <v>59</v>
      </c>
      <c r="ED140" s="15" t="s">
        <v>59</v>
      </c>
      <c r="EF140" s="15" t="s">
        <v>59</v>
      </c>
      <c r="EH140" s="15" t="s">
        <v>59</v>
      </c>
      <c r="EJ140" s="15" t="s">
        <v>59</v>
      </c>
      <c r="EL140" s="15" t="s">
        <v>59</v>
      </c>
      <c r="EN140" s="15" t="s">
        <v>59</v>
      </c>
      <c r="EP140" s="15" t="s">
        <v>59</v>
      </c>
      <c r="ER140" s="15" t="s">
        <v>59</v>
      </c>
      <c r="ET140" s="15" t="s">
        <v>59</v>
      </c>
      <c r="EV140" s="15" t="s">
        <v>59</v>
      </c>
      <c r="EX140" s="15" t="s">
        <v>59</v>
      </c>
      <c r="EY140" t="s">
        <v>47</v>
      </c>
      <c r="EZ140" s="15" t="s">
        <v>59</v>
      </c>
      <c r="FB140" s="15" t="s">
        <v>59</v>
      </c>
      <c r="FC140" t="s">
        <v>47</v>
      </c>
      <c r="FD140" s="15" t="s">
        <v>59</v>
      </c>
      <c r="FF140" s="15" t="s">
        <v>59</v>
      </c>
      <c r="FG140" t="s">
        <v>47</v>
      </c>
      <c r="FH140" s="15" t="s">
        <v>59</v>
      </c>
      <c r="FJ140" s="15" t="s">
        <v>59</v>
      </c>
      <c r="FL140" s="15" t="s">
        <v>59</v>
      </c>
      <c r="FM140" t="s">
        <v>47</v>
      </c>
      <c r="FN140" s="15" t="s">
        <v>59</v>
      </c>
      <c r="FO140" t="s">
        <v>47</v>
      </c>
      <c r="FP140" s="15" t="s">
        <v>59</v>
      </c>
      <c r="FQ140" t="s">
        <v>47</v>
      </c>
      <c r="FR140" s="15" t="s">
        <v>59</v>
      </c>
      <c r="FT140" s="15" t="s">
        <v>59</v>
      </c>
    </row>
    <row r="141" spans="1:176" ht="15.95" customHeight="1">
      <c r="A141" s="39" t="s">
        <v>350</v>
      </c>
      <c r="B141" s="39">
        <v>1</v>
      </c>
      <c r="C141" s="39"/>
      <c r="D141" s="39">
        <v>2002</v>
      </c>
      <c r="E141" s="19" t="s">
        <v>33</v>
      </c>
      <c r="F141" s="19"/>
      <c r="G141">
        <v>5.07</v>
      </c>
      <c r="H141" s="15">
        <v>0.32</v>
      </c>
      <c r="I141">
        <v>5.07</v>
      </c>
      <c r="J141" s="15">
        <v>0.32</v>
      </c>
      <c r="K141" s="3" t="s">
        <v>47</v>
      </c>
      <c r="L141" s="12" t="s">
        <v>59</v>
      </c>
      <c r="M141" s="3" t="s">
        <v>47</v>
      </c>
      <c r="N141" s="12" t="s">
        <v>59</v>
      </c>
      <c r="O141" s="3" t="s">
        <v>47</v>
      </c>
      <c r="P141" s="12" t="s">
        <v>59</v>
      </c>
      <c r="Q141" s="3">
        <v>1.66</v>
      </c>
      <c r="R141" s="15">
        <v>0.05</v>
      </c>
      <c r="S141">
        <v>0.23</v>
      </c>
      <c r="T141" s="15">
        <v>0.06</v>
      </c>
      <c r="U141">
        <v>0.51</v>
      </c>
      <c r="V141" s="15">
        <v>0.08</v>
      </c>
      <c r="W141">
        <v>0.57999999999999996</v>
      </c>
      <c r="X141" s="15">
        <v>0.08</v>
      </c>
      <c r="Y141">
        <v>0.5</v>
      </c>
      <c r="Z141" s="15">
        <v>0.04</v>
      </c>
      <c r="AA141">
        <v>1.29</v>
      </c>
      <c r="AB141" s="15">
        <v>0.08</v>
      </c>
      <c r="AC141" t="s">
        <v>47</v>
      </c>
      <c r="AD141" s="15" t="s">
        <v>59</v>
      </c>
      <c r="AE141">
        <v>0.3</v>
      </c>
      <c r="AF141" s="15">
        <v>7.0000000000000007E-2</v>
      </c>
      <c r="AG141" t="s">
        <v>54</v>
      </c>
      <c r="AH141" s="15" t="s">
        <v>59</v>
      </c>
      <c r="AI141" s="3" t="s">
        <v>47</v>
      </c>
      <c r="AJ141" s="15" t="s">
        <v>59</v>
      </c>
      <c r="AK141" t="s">
        <v>47</v>
      </c>
      <c r="AL141" s="15" t="s">
        <v>59</v>
      </c>
      <c r="AM141" s="3" t="s">
        <v>47</v>
      </c>
      <c r="AN141" s="15" t="s">
        <v>59</v>
      </c>
      <c r="AO141" s="3" t="s">
        <v>47</v>
      </c>
      <c r="AP141" s="15" t="s">
        <v>59</v>
      </c>
      <c r="AQ141" t="s">
        <v>47</v>
      </c>
      <c r="AR141" s="15" t="s">
        <v>59</v>
      </c>
      <c r="AS141" t="s">
        <v>47</v>
      </c>
      <c r="AT141" s="15" t="s">
        <v>59</v>
      </c>
      <c r="AU141" s="9" t="s">
        <v>47</v>
      </c>
      <c r="AV141" s="15" t="s">
        <v>59</v>
      </c>
      <c r="AW141" s="9" t="s">
        <v>47</v>
      </c>
      <c r="AX141" s="15" t="s">
        <v>59</v>
      </c>
      <c r="AY141" t="s">
        <v>47</v>
      </c>
      <c r="AZ141" s="15" t="s">
        <v>59</v>
      </c>
      <c r="BA141" s="9" t="s">
        <v>47</v>
      </c>
      <c r="BB141" s="15" t="s">
        <v>59</v>
      </c>
      <c r="BC141" s="9" t="s">
        <v>47</v>
      </c>
      <c r="BD141" s="15" t="s">
        <v>59</v>
      </c>
      <c r="BE141" s="9" t="s">
        <v>47</v>
      </c>
      <c r="BF141" s="15" t="s">
        <v>59</v>
      </c>
      <c r="BH141" s="15" t="s">
        <v>59</v>
      </c>
      <c r="BJ141" s="15" t="s">
        <v>59</v>
      </c>
      <c r="BL141" s="15" t="s">
        <v>59</v>
      </c>
      <c r="BN141" s="15" t="s">
        <v>59</v>
      </c>
      <c r="BO141" t="s">
        <v>47</v>
      </c>
      <c r="BP141" s="15" t="s">
        <v>59</v>
      </c>
      <c r="BQ141" t="s">
        <v>47</v>
      </c>
      <c r="BR141" s="15" t="s">
        <v>59</v>
      </c>
      <c r="BS141" t="s">
        <v>47</v>
      </c>
      <c r="BT141" s="15" t="s">
        <v>59</v>
      </c>
      <c r="BU141" t="s">
        <v>47</v>
      </c>
      <c r="BV141" s="15" t="s">
        <v>59</v>
      </c>
      <c r="BX141" s="15" t="s">
        <v>59</v>
      </c>
      <c r="BY141" t="s">
        <v>47</v>
      </c>
      <c r="BZ141" s="15" t="s">
        <v>59</v>
      </c>
      <c r="CA141" t="s">
        <v>47</v>
      </c>
      <c r="CB141" s="15" t="s">
        <v>59</v>
      </c>
      <c r="CC141" t="s">
        <v>47</v>
      </c>
      <c r="CD141" s="15" t="s">
        <v>59</v>
      </c>
      <c r="CF141" s="15" t="s">
        <v>59</v>
      </c>
      <c r="CH141" s="15" t="s">
        <v>59</v>
      </c>
      <c r="CJ141" s="15" t="s">
        <v>59</v>
      </c>
      <c r="CL141" s="15" t="s">
        <v>59</v>
      </c>
      <c r="CN141" s="15" t="s">
        <v>59</v>
      </c>
      <c r="CP141" s="15" t="s">
        <v>59</v>
      </c>
      <c r="CR141" s="15" t="s">
        <v>59</v>
      </c>
      <c r="CT141" s="15" t="s">
        <v>59</v>
      </c>
      <c r="CV141" s="15" t="s">
        <v>59</v>
      </c>
      <c r="CX141" s="15" t="s">
        <v>59</v>
      </c>
      <c r="CZ141" s="15" t="s">
        <v>59</v>
      </c>
      <c r="DA141" t="s">
        <v>47</v>
      </c>
      <c r="DB141" s="15" t="s">
        <v>59</v>
      </c>
      <c r="DD141" s="15" t="s">
        <v>59</v>
      </c>
      <c r="DF141" s="15" t="s">
        <v>59</v>
      </c>
      <c r="DH141" s="15" t="s">
        <v>59</v>
      </c>
      <c r="DI141" t="s">
        <v>47</v>
      </c>
      <c r="DJ141" s="15" t="s">
        <v>59</v>
      </c>
      <c r="DK141" t="s">
        <v>47</v>
      </c>
      <c r="DL141" s="15" t="s">
        <v>59</v>
      </c>
      <c r="DM141" t="s">
        <v>47</v>
      </c>
      <c r="DN141" s="15" t="s">
        <v>59</v>
      </c>
      <c r="DP141" s="15" t="s">
        <v>59</v>
      </c>
      <c r="DQ141" t="s">
        <v>47</v>
      </c>
      <c r="DR141" s="15" t="s">
        <v>59</v>
      </c>
      <c r="DT141" s="15" t="s">
        <v>59</v>
      </c>
      <c r="DV141" s="15" t="s">
        <v>59</v>
      </c>
      <c r="DW141" t="s">
        <v>47</v>
      </c>
      <c r="DX141" s="15" t="s">
        <v>59</v>
      </c>
      <c r="DY141" t="s">
        <v>47</v>
      </c>
      <c r="DZ141" s="15" t="s">
        <v>59</v>
      </c>
      <c r="EB141" s="15" t="s">
        <v>59</v>
      </c>
      <c r="ED141" s="15" t="s">
        <v>59</v>
      </c>
      <c r="EF141" s="15" t="s">
        <v>59</v>
      </c>
      <c r="EH141" s="15" t="s">
        <v>59</v>
      </c>
      <c r="EJ141" s="15" t="s">
        <v>59</v>
      </c>
      <c r="EL141" s="15" t="s">
        <v>59</v>
      </c>
      <c r="EN141" s="15" t="s">
        <v>59</v>
      </c>
      <c r="EP141" s="15" t="s">
        <v>59</v>
      </c>
      <c r="ER141" s="15" t="s">
        <v>59</v>
      </c>
      <c r="ET141" s="15" t="s">
        <v>59</v>
      </c>
      <c r="EV141" s="15" t="s">
        <v>59</v>
      </c>
      <c r="EX141" s="15" t="s">
        <v>59</v>
      </c>
      <c r="EY141" t="s">
        <v>47</v>
      </c>
      <c r="EZ141" s="15" t="s">
        <v>59</v>
      </c>
      <c r="FB141" s="15" t="s">
        <v>59</v>
      </c>
      <c r="FC141" t="s">
        <v>47</v>
      </c>
      <c r="FD141" s="15" t="s">
        <v>59</v>
      </c>
      <c r="FF141" s="15" t="s">
        <v>59</v>
      </c>
      <c r="FG141" t="s">
        <v>47</v>
      </c>
      <c r="FH141" s="15" t="s">
        <v>59</v>
      </c>
      <c r="FJ141" s="15" t="s">
        <v>59</v>
      </c>
      <c r="FL141" s="15" t="s">
        <v>59</v>
      </c>
      <c r="FM141" t="s">
        <v>47</v>
      </c>
      <c r="FN141" s="15" t="s">
        <v>59</v>
      </c>
      <c r="FO141" t="s">
        <v>47</v>
      </c>
      <c r="FP141" s="15" t="s">
        <v>59</v>
      </c>
      <c r="FQ141" t="s">
        <v>47</v>
      </c>
      <c r="FR141" s="15" t="s">
        <v>59</v>
      </c>
      <c r="FT141" s="15" t="s">
        <v>59</v>
      </c>
    </row>
    <row r="142" spans="1:176" ht="15.95" customHeight="1">
      <c r="A142" s="39" t="s">
        <v>351</v>
      </c>
      <c r="B142" s="39">
        <v>1</v>
      </c>
      <c r="C142" s="39"/>
      <c r="D142" s="39">
        <v>2002</v>
      </c>
      <c r="E142" s="19" t="s">
        <v>33</v>
      </c>
      <c r="F142" s="19"/>
      <c r="G142">
        <v>5.89</v>
      </c>
      <c r="H142" s="15">
        <v>0.05</v>
      </c>
      <c r="I142">
        <v>5.89</v>
      </c>
      <c r="J142" s="15">
        <v>0.05</v>
      </c>
      <c r="K142" s="3" t="s">
        <v>47</v>
      </c>
      <c r="L142" s="12" t="s">
        <v>59</v>
      </c>
      <c r="M142" s="3" t="s">
        <v>47</v>
      </c>
      <c r="N142" s="12" t="s">
        <v>59</v>
      </c>
      <c r="O142" s="3" t="s">
        <v>47</v>
      </c>
      <c r="P142" s="12" t="s">
        <v>59</v>
      </c>
      <c r="Q142" s="3">
        <v>2.11</v>
      </c>
      <c r="R142" s="15">
        <v>0.08</v>
      </c>
      <c r="S142">
        <v>0.34</v>
      </c>
      <c r="T142" s="15">
        <v>0.05</v>
      </c>
      <c r="U142">
        <v>0.57999999999999996</v>
      </c>
      <c r="V142" s="15">
        <v>0.06</v>
      </c>
      <c r="W142">
        <v>0.67</v>
      </c>
      <c r="X142" s="15">
        <v>0.02</v>
      </c>
      <c r="Y142">
        <v>0.55000000000000004</v>
      </c>
      <c r="Z142" s="15">
        <v>0.03</v>
      </c>
      <c r="AA142">
        <v>1.31</v>
      </c>
      <c r="AB142" s="15">
        <v>0.11</v>
      </c>
      <c r="AC142" t="s">
        <v>47</v>
      </c>
      <c r="AD142" s="15" t="s">
        <v>59</v>
      </c>
      <c r="AE142">
        <v>0.3</v>
      </c>
      <c r="AF142" s="15">
        <v>0.08</v>
      </c>
      <c r="AG142" t="s">
        <v>54</v>
      </c>
      <c r="AH142" s="15" t="s">
        <v>59</v>
      </c>
      <c r="AI142" s="3" t="s">
        <v>47</v>
      </c>
      <c r="AJ142" s="15" t="s">
        <v>59</v>
      </c>
      <c r="AK142" t="s">
        <v>47</v>
      </c>
      <c r="AL142" s="15" t="s">
        <v>59</v>
      </c>
      <c r="AM142" s="3" t="s">
        <v>47</v>
      </c>
      <c r="AN142" s="15" t="s">
        <v>59</v>
      </c>
      <c r="AO142" s="3" t="s">
        <v>47</v>
      </c>
      <c r="AP142" s="15" t="s">
        <v>59</v>
      </c>
      <c r="AQ142" t="s">
        <v>47</v>
      </c>
      <c r="AR142" s="15" t="s">
        <v>59</v>
      </c>
      <c r="AS142" t="s">
        <v>47</v>
      </c>
      <c r="AT142" s="15" t="s">
        <v>59</v>
      </c>
      <c r="AU142" s="9" t="s">
        <v>47</v>
      </c>
      <c r="AV142" s="15" t="s">
        <v>59</v>
      </c>
      <c r="AW142" s="9" t="s">
        <v>47</v>
      </c>
      <c r="AX142" s="15" t="s">
        <v>59</v>
      </c>
      <c r="AY142" t="s">
        <v>47</v>
      </c>
      <c r="AZ142" s="15" t="s">
        <v>59</v>
      </c>
      <c r="BA142" s="9" t="s">
        <v>47</v>
      </c>
      <c r="BB142" s="15" t="s">
        <v>59</v>
      </c>
      <c r="BC142" s="9" t="s">
        <v>47</v>
      </c>
      <c r="BD142" s="15" t="s">
        <v>59</v>
      </c>
      <c r="BE142" s="9" t="s">
        <v>47</v>
      </c>
      <c r="BF142" s="15" t="s">
        <v>59</v>
      </c>
      <c r="BH142" s="15" t="s">
        <v>59</v>
      </c>
      <c r="BJ142" s="15" t="s">
        <v>59</v>
      </c>
      <c r="BL142" s="15" t="s">
        <v>59</v>
      </c>
      <c r="BN142" s="15" t="s">
        <v>59</v>
      </c>
      <c r="BO142" t="s">
        <v>47</v>
      </c>
      <c r="BP142" s="15" t="s">
        <v>59</v>
      </c>
      <c r="BQ142" t="s">
        <v>47</v>
      </c>
      <c r="BR142" s="15" t="s">
        <v>59</v>
      </c>
      <c r="BS142" t="s">
        <v>47</v>
      </c>
      <c r="BT142" s="15" t="s">
        <v>59</v>
      </c>
      <c r="BU142" t="s">
        <v>47</v>
      </c>
      <c r="BV142" s="15" t="s">
        <v>59</v>
      </c>
      <c r="BX142" s="15" t="s">
        <v>59</v>
      </c>
      <c r="BY142" t="s">
        <v>47</v>
      </c>
      <c r="BZ142" s="15" t="s">
        <v>59</v>
      </c>
      <c r="CA142" t="s">
        <v>47</v>
      </c>
      <c r="CB142" s="15" t="s">
        <v>59</v>
      </c>
      <c r="CC142" t="s">
        <v>47</v>
      </c>
      <c r="CD142" s="15" t="s">
        <v>59</v>
      </c>
      <c r="CF142" s="15" t="s">
        <v>59</v>
      </c>
      <c r="CH142" s="15" t="s">
        <v>59</v>
      </c>
      <c r="CJ142" s="15" t="s">
        <v>59</v>
      </c>
      <c r="CL142" s="15" t="s">
        <v>59</v>
      </c>
      <c r="CN142" s="15" t="s">
        <v>59</v>
      </c>
      <c r="CP142" s="15" t="s">
        <v>59</v>
      </c>
      <c r="CR142" s="15" t="s">
        <v>59</v>
      </c>
      <c r="CT142" s="15" t="s">
        <v>59</v>
      </c>
      <c r="CV142" s="15" t="s">
        <v>59</v>
      </c>
      <c r="CX142" s="15" t="s">
        <v>59</v>
      </c>
      <c r="CZ142" s="15" t="s">
        <v>59</v>
      </c>
      <c r="DA142" t="s">
        <v>47</v>
      </c>
      <c r="DB142" s="15" t="s">
        <v>59</v>
      </c>
      <c r="DD142" s="15" t="s">
        <v>59</v>
      </c>
      <c r="DF142" s="15" t="s">
        <v>59</v>
      </c>
      <c r="DH142" s="15" t="s">
        <v>59</v>
      </c>
      <c r="DI142" t="s">
        <v>47</v>
      </c>
      <c r="DJ142" s="15" t="s">
        <v>59</v>
      </c>
      <c r="DK142" t="s">
        <v>47</v>
      </c>
      <c r="DL142" s="15" t="s">
        <v>59</v>
      </c>
      <c r="DM142" t="s">
        <v>47</v>
      </c>
      <c r="DN142" s="15" t="s">
        <v>59</v>
      </c>
      <c r="DP142" s="15" t="s">
        <v>59</v>
      </c>
      <c r="DQ142" t="s">
        <v>47</v>
      </c>
      <c r="DR142" s="15" t="s">
        <v>59</v>
      </c>
      <c r="DT142" s="15" t="s">
        <v>59</v>
      </c>
      <c r="DV142" s="15" t="s">
        <v>59</v>
      </c>
      <c r="DW142" t="s">
        <v>47</v>
      </c>
      <c r="DX142" s="15" t="s">
        <v>59</v>
      </c>
      <c r="DY142" t="s">
        <v>47</v>
      </c>
      <c r="DZ142" s="15" t="s">
        <v>59</v>
      </c>
      <c r="EB142" s="15" t="s">
        <v>59</v>
      </c>
      <c r="ED142" s="15" t="s">
        <v>59</v>
      </c>
      <c r="EF142" s="15" t="s">
        <v>59</v>
      </c>
      <c r="EH142" s="15" t="s">
        <v>59</v>
      </c>
      <c r="EJ142" s="15" t="s">
        <v>59</v>
      </c>
      <c r="EL142" s="15" t="s">
        <v>59</v>
      </c>
      <c r="EN142" s="15" t="s">
        <v>59</v>
      </c>
      <c r="EP142" s="15" t="s">
        <v>59</v>
      </c>
      <c r="ER142" s="15" t="s">
        <v>59</v>
      </c>
      <c r="ET142" s="15" t="s">
        <v>59</v>
      </c>
      <c r="EV142" s="15" t="s">
        <v>59</v>
      </c>
      <c r="EX142" s="15" t="s">
        <v>59</v>
      </c>
      <c r="EY142" t="s">
        <v>47</v>
      </c>
      <c r="EZ142" s="15" t="s">
        <v>59</v>
      </c>
      <c r="FB142" s="15" t="s">
        <v>59</v>
      </c>
      <c r="FC142" t="s">
        <v>47</v>
      </c>
      <c r="FD142" s="15" t="s">
        <v>59</v>
      </c>
      <c r="FF142" s="15" t="s">
        <v>59</v>
      </c>
      <c r="FG142" t="s">
        <v>47</v>
      </c>
      <c r="FH142" s="15" t="s">
        <v>59</v>
      </c>
      <c r="FJ142" s="15" t="s">
        <v>59</v>
      </c>
      <c r="FL142" s="15" t="s">
        <v>59</v>
      </c>
      <c r="FM142" t="s">
        <v>47</v>
      </c>
      <c r="FN142" s="15" t="s">
        <v>59</v>
      </c>
      <c r="FO142" t="s">
        <v>47</v>
      </c>
      <c r="FP142" s="15" t="s">
        <v>59</v>
      </c>
      <c r="FQ142" t="s">
        <v>47</v>
      </c>
      <c r="FR142" s="15" t="s">
        <v>59</v>
      </c>
      <c r="FT142" s="15" t="s">
        <v>59</v>
      </c>
    </row>
    <row r="143" spans="1:176" ht="15.95" customHeight="1">
      <c r="A143" s="39" t="s">
        <v>19</v>
      </c>
      <c r="B143" s="39">
        <v>1</v>
      </c>
      <c r="C143" s="39"/>
      <c r="D143" s="39">
        <v>2006</v>
      </c>
      <c r="E143" s="19" t="s">
        <v>27</v>
      </c>
      <c r="F143" s="19"/>
      <c r="G143">
        <v>17.73</v>
      </c>
      <c r="H143" s="15">
        <v>1.85</v>
      </c>
      <c r="I143">
        <v>17.73</v>
      </c>
      <c r="J143" s="15">
        <v>1.85</v>
      </c>
      <c r="K143" s="3" t="s">
        <v>47</v>
      </c>
      <c r="L143" s="12" t="s">
        <v>59</v>
      </c>
      <c r="M143" s="3" t="s">
        <v>47</v>
      </c>
      <c r="N143" s="12" t="s">
        <v>59</v>
      </c>
      <c r="O143" s="3" t="s">
        <v>47</v>
      </c>
      <c r="P143" s="12" t="s">
        <v>59</v>
      </c>
      <c r="Q143" s="3">
        <v>2.1</v>
      </c>
      <c r="R143" s="15">
        <v>0.25</v>
      </c>
      <c r="S143">
        <v>2.12</v>
      </c>
      <c r="T143" s="15">
        <v>0.14000000000000001</v>
      </c>
      <c r="U143">
        <v>2.2799999999999998</v>
      </c>
      <c r="V143" s="15">
        <v>0.23</v>
      </c>
      <c r="W143">
        <v>2.29</v>
      </c>
      <c r="X143" s="15">
        <v>0.24</v>
      </c>
      <c r="Y143">
        <v>2.17</v>
      </c>
      <c r="Z143" s="15">
        <v>0.24</v>
      </c>
      <c r="AA143">
        <v>2.31</v>
      </c>
      <c r="AB143" s="15">
        <v>0.41</v>
      </c>
      <c r="AC143" t="s">
        <v>47</v>
      </c>
      <c r="AD143" s="15" t="s">
        <v>59</v>
      </c>
      <c r="AE143" t="s">
        <v>47</v>
      </c>
      <c r="AF143" s="15" t="s">
        <v>59</v>
      </c>
      <c r="AG143">
        <v>4.46</v>
      </c>
      <c r="AH143" s="15">
        <v>0.34</v>
      </c>
      <c r="AI143" s="3" t="s">
        <v>47</v>
      </c>
      <c r="AJ143" s="15" t="s">
        <v>59</v>
      </c>
      <c r="AK143" t="s">
        <v>47</v>
      </c>
      <c r="AL143" s="15" t="s">
        <v>59</v>
      </c>
      <c r="AM143" s="3" t="s">
        <v>47</v>
      </c>
      <c r="AN143" s="15" t="s">
        <v>59</v>
      </c>
      <c r="AO143" s="3" t="s">
        <v>47</v>
      </c>
      <c r="AP143" s="15" t="s">
        <v>59</v>
      </c>
      <c r="AQ143" t="s">
        <v>47</v>
      </c>
      <c r="AR143" s="15" t="s">
        <v>59</v>
      </c>
      <c r="AS143" t="s">
        <v>47</v>
      </c>
      <c r="AT143" s="15" t="s">
        <v>59</v>
      </c>
      <c r="AU143" s="9" t="s">
        <v>47</v>
      </c>
      <c r="AV143" s="15" t="s">
        <v>59</v>
      </c>
      <c r="AW143" s="9" t="s">
        <v>47</v>
      </c>
      <c r="AX143" s="15" t="s">
        <v>59</v>
      </c>
      <c r="AY143" t="s">
        <v>47</v>
      </c>
      <c r="AZ143" s="15" t="s">
        <v>59</v>
      </c>
      <c r="BA143" s="9" t="s">
        <v>47</v>
      </c>
      <c r="BB143" s="15" t="s">
        <v>59</v>
      </c>
      <c r="BC143" s="9" t="s">
        <v>47</v>
      </c>
      <c r="BD143" s="15" t="s">
        <v>59</v>
      </c>
      <c r="BE143" s="9" t="s">
        <v>47</v>
      </c>
      <c r="BF143" s="15" t="s">
        <v>59</v>
      </c>
      <c r="BH143" s="15" t="s">
        <v>59</v>
      </c>
      <c r="BJ143" s="15" t="s">
        <v>59</v>
      </c>
      <c r="BL143" s="15" t="s">
        <v>59</v>
      </c>
      <c r="BN143" s="15" t="s">
        <v>59</v>
      </c>
      <c r="BO143" t="s">
        <v>47</v>
      </c>
      <c r="BP143" s="15" t="s">
        <v>59</v>
      </c>
      <c r="BQ143" t="s">
        <v>47</v>
      </c>
      <c r="BR143" s="15" t="s">
        <v>59</v>
      </c>
      <c r="BS143" t="s">
        <v>47</v>
      </c>
      <c r="BT143" s="15" t="s">
        <v>59</v>
      </c>
      <c r="BU143" t="s">
        <v>47</v>
      </c>
      <c r="BV143" s="15" t="s">
        <v>59</v>
      </c>
      <c r="BX143" s="15" t="s">
        <v>59</v>
      </c>
      <c r="BY143" t="s">
        <v>47</v>
      </c>
      <c r="BZ143" s="15" t="s">
        <v>59</v>
      </c>
      <c r="CA143" t="s">
        <v>47</v>
      </c>
      <c r="CB143" s="15" t="s">
        <v>59</v>
      </c>
      <c r="CC143" t="s">
        <v>47</v>
      </c>
      <c r="CD143" s="15" t="s">
        <v>59</v>
      </c>
      <c r="CF143" s="15" t="s">
        <v>59</v>
      </c>
      <c r="CH143" s="15" t="s">
        <v>59</v>
      </c>
      <c r="CJ143" s="15" t="s">
        <v>59</v>
      </c>
      <c r="CL143" s="15" t="s">
        <v>59</v>
      </c>
      <c r="CN143" s="15" t="s">
        <v>59</v>
      </c>
      <c r="CP143" s="15" t="s">
        <v>59</v>
      </c>
      <c r="CR143" s="15" t="s">
        <v>59</v>
      </c>
      <c r="CT143" s="15" t="s">
        <v>59</v>
      </c>
      <c r="CV143" s="15" t="s">
        <v>59</v>
      </c>
      <c r="CX143" s="15" t="s">
        <v>59</v>
      </c>
      <c r="CZ143" s="15" t="s">
        <v>59</v>
      </c>
      <c r="DA143" t="s">
        <v>47</v>
      </c>
      <c r="DB143" s="15" t="s">
        <v>59</v>
      </c>
      <c r="DD143" s="15" t="s">
        <v>59</v>
      </c>
      <c r="DF143" s="15" t="s">
        <v>59</v>
      </c>
      <c r="DH143" s="15" t="s">
        <v>59</v>
      </c>
      <c r="DI143" t="s">
        <v>47</v>
      </c>
      <c r="DJ143" s="15" t="s">
        <v>59</v>
      </c>
      <c r="DK143" t="s">
        <v>47</v>
      </c>
      <c r="DL143" s="15" t="s">
        <v>59</v>
      </c>
      <c r="DM143" t="s">
        <v>47</v>
      </c>
      <c r="DN143" s="15" t="s">
        <v>59</v>
      </c>
      <c r="DP143" s="15" t="s">
        <v>59</v>
      </c>
      <c r="DQ143" t="s">
        <v>47</v>
      </c>
      <c r="DR143" s="15" t="s">
        <v>59</v>
      </c>
      <c r="DT143" s="15" t="s">
        <v>59</v>
      </c>
      <c r="DV143" s="15" t="s">
        <v>59</v>
      </c>
      <c r="DW143" t="s">
        <v>47</v>
      </c>
      <c r="DX143" s="15" t="s">
        <v>59</v>
      </c>
      <c r="DY143" t="s">
        <v>47</v>
      </c>
      <c r="DZ143" s="15" t="s">
        <v>59</v>
      </c>
      <c r="EB143" s="15" t="s">
        <v>59</v>
      </c>
      <c r="ED143" s="15" t="s">
        <v>59</v>
      </c>
      <c r="EF143" s="15" t="s">
        <v>59</v>
      </c>
      <c r="EH143" s="15" t="s">
        <v>59</v>
      </c>
      <c r="EJ143" s="15" t="s">
        <v>59</v>
      </c>
      <c r="EL143" s="15" t="s">
        <v>59</v>
      </c>
      <c r="EN143" s="15" t="s">
        <v>59</v>
      </c>
      <c r="EP143" s="15" t="s">
        <v>59</v>
      </c>
      <c r="ER143" s="15" t="s">
        <v>59</v>
      </c>
      <c r="ET143" s="15" t="s">
        <v>59</v>
      </c>
      <c r="EV143" s="15" t="s">
        <v>59</v>
      </c>
      <c r="EX143" s="15" t="s">
        <v>59</v>
      </c>
      <c r="EY143" t="s">
        <v>47</v>
      </c>
      <c r="EZ143" s="15" t="s">
        <v>59</v>
      </c>
      <c r="FB143" s="15" t="s">
        <v>59</v>
      </c>
      <c r="FC143" t="s">
        <v>47</v>
      </c>
      <c r="FD143" s="15" t="s">
        <v>59</v>
      </c>
      <c r="FF143" s="15" t="s">
        <v>59</v>
      </c>
      <c r="FG143" t="s">
        <v>47</v>
      </c>
      <c r="FH143" s="15" t="s">
        <v>59</v>
      </c>
      <c r="FJ143" s="15" t="s">
        <v>59</v>
      </c>
      <c r="FL143" s="15" t="s">
        <v>59</v>
      </c>
      <c r="FM143" t="s">
        <v>47</v>
      </c>
      <c r="FN143" s="15" t="s">
        <v>59</v>
      </c>
      <c r="FO143" t="s">
        <v>47</v>
      </c>
      <c r="FP143" s="15" t="s">
        <v>59</v>
      </c>
      <c r="FQ143" t="s">
        <v>47</v>
      </c>
      <c r="FR143" s="15" t="s">
        <v>59</v>
      </c>
      <c r="FT143" s="15" t="s">
        <v>59</v>
      </c>
    </row>
    <row r="144" spans="1:176" ht="15.95" customHeight="1">
      <c r="A144" s="39" t="s">
        <v>20</v>
      </c>
      <c r="B144" s="39">
        <v>3</v>
      </c>
      <c r="C144" s="39"/>
      <c r="D144" s="39">
        <v>2006</v>
      </c>
      <c r="E144" s="19" t="s">
        <v>27</v>
      </c>
      <c r="F144" s="19"/>
      <c r="G144">
        <v>15.66</v>
      </c>
      <c r="H144" s="15">
        <v>2.97</v>
      </c>
      <c r="I144">
        <v>15.66</v>
      </c>
      <c r="J144" s="15">
        <v>2.97</v>
      </c>
      <c r="K144" s="3" t="s">
        <v>47</v>
      </c>
      <c r="L144" s="12" t="s">
        <v>59</v>
      </c>
      <c r="M144" s="3" t="s">
        <v>47</v>
      </c>
      <c r="N144" s="12" t="s">
        <v>59</v>
      </c>
      <c r="O144" s="3" t="s">
        <v>47</v>
      </c>
      <c r="P144" s="12" t="s">
        <v>59</v>
      </c>
      <c r="Q144" s="3">
        <v>1.35</v>
      </c>
      <c r="R144" s="15">
        <v>0.8</v>
      </c>
      <c r="S144">
        <v>1.69</v>
      </c>
      <c r="T144" s="15">
        <v>0.96</v>
      </c>
      <c r="U144">
        <v>2.06</v>
      </c>
      <c r="V144" s="15">
        <v>0.1</v>
      </c>
      <c r="W144">
        <v>1.98</v>
      </c>
      <c r="X144" s="15">
        <v>0.11</v>
      </c>
      <c r="Y144">
        <v>1.77</v>
      </c>
      <c r="Z144" s="15">
        <v>0.18</v>
      </c>
      <c r="AA144">
        <v>2.52</v>
      </c>
      <c r="AB144" s="15">
        <v>0.44</v>
      </c>
      <c r="AC144" t="s">
        <v>47</v>
      </c>
      <c r="AD144" s="15" t="s">
        <v>59</v>
      </c>
      <c r="AE144" t="s">
        <v>47</v>
      </c>
      <c r="AF144" s="15" t="s">
        <v>59</v>
      </c>
      <c r="AG144">
        <v>4.29</v>
      </c>
      <c r="AH144" s="15">
        <v>0.38</v>
      </c>
      <c r="AI144" s="3" t="s">
        <v>47</v>
      </c>
      <c r="AJ144" s="15" t="s">
        <v>59</v>
      </c>
      <c r="AK144" t="s">
        <v>47</v>
      </c>
      <c r="AL144" s="15" t="s">
        <v>59</v>
      </c>
      <c r="AM144" s="3" t="s">
        <v>47</v>
      </c>
      <c r="AN144" s="15" t="s">
        <v>59</v>
      </c>
      <c r="AO144" s="3" t="s">
        <v>47</v>
      </c>
      <c r="AP144" s="15" t="s">
        <v>59</v>
      </c>
      <c r="AQ144" t="s">
        <v>47</v>
      </c>
      <c r="AR144" s="15" t="s">
        <v>59</v>
      </c>
      <c r="AS144" t="s">
        <v>47</v>
      </c>
      <c r="AT144" s="15" t="s">
        <v>59</v>
      </c>
      <c r="AU144" s="9" t="s">
        <v>47</v>
      </c>
      <c r="AV144" s="15" t="s">
        <v>59</v>
      </c>
      <c r="AW144" s="9" t="s">
        <v>47</v>
      </c>
      <c r="AX144" s="15" t="s">
        <v>59</v>
      </c>
      <c r="AY144" t="s">
        <v>47</v>
      </c>
      <c r="AZ144" s="15" t="s">
        <v>59</v>
      </c>
      <c r="BA144" s="9" t="s">
        <v>47</v>
      </c>
      <c r="BB144" s="15" t="s">
        <v>59</v>
      </c>
      <c r="BC144" s="9" t="s">
        <v>47</v>
      </c>
      <c r="BD144" s="15" t="s">
        <v>59</v>
      </c>
      <c r="BE144" s="9" t="s">
        <v>47</v>
      </c>
      <c r="BF144" s="15" t="s">
        <v>59</v>
      </c>
      <c r="BH144" s="15" t="s">
        <v>59</v>
      </c>
      <c r="BJ144" s="15" t="s">
        <v>59</v>
      </c>
      <c r="BL144" s="15" t="s">
        <v>59</v>
      </c>
      <c r="BN144" s="15" t="s">
        <v>59</v>
      </c>
      <c r="BO144" t="s">
        <v>47</v>
      </c>
      <c r="BP144" s="15" t="s">
        <v>59</v>
      </c>
      <c r="BQ144" t="s">
        <v>47</v>
      </c>
      <c r="BR144" s="15" t="s">
        <v>59</v>
      </c>
      <c r="BS144" t="s">
        <v>47</v>
      </c>
      <c r="BT144" s="15" t="s">
        <v>59</v>
      </c>
      <c r="BU144" t="s">
        <v>47</v>
      </c>
      <c r="BV144" s="15" t="s">
        <v>59</v>
      </c>
      <c r="BX144" s="15" t="s">
        <v>59</v>
      </c>
      <c r="BY144" t="s">
        <v>47</v>
      </c>
      <c r="BZ144" s="15" t="s">
        <v>59</v>
      </c>
      <c r="CA144" t="s">
        <v>47</v>
      </c>
      <c r="CB144" s="15" t="s">
        <v>59</v>
      </c>
      <c r="CC144" t="s">
        <v>47</v>
      </c>
      <c r="CD144" s="15" t="s">
        <v>59</v>
      </c>
      <c r="CF144" s="15" t="s">
        <v>59</v>
      </c>
      <c r="CH144" s="15" t="s">
        <v>59</v>
      </c>
      <c r="CJ144" s="15" t="s">
        <v>59</v>
      </c>
      <c r="CL144" s="15" t="s">
        <v>59</v>
      </c>
      <c r="CN144" s="15" t="s">
        <v>59</v>
      </c>
      <c r="CP144" s="15" t="s">
        <v>59</v>
      </c>
      <c r="CR144" s="15" t="s">
        <v>59</v>
      </c>
      <c r="CT144" s="15" t="s">
        <v>59</v>
      </c>
      <c r="CV144" s="15" t="s">
        <v>59</v>
      </c>
      <c r="CX144" s="15" t="s">
        <v>59</v>
      </c>
      <c r="CZ144" s="15" t="s">
        <v>59</v>
      </c>
      <c r="DA144" t="s">
        <v>47</v>
      </c>
      <c r="DB144" s="15" t="s">
        <v>59</v>
      </c>
      <c r="DD144" s="15" t="s">
        <v>59</v>
      </c>
      <c r="DF144" s="15" t="s">
        <v>59</v>
      </c>
      <c r="DH144" s="15" t="s">
        <v>59</v>
      </c>
      <c r="DI144" t="s">
        <v>47</v>
      </c>
      <c r="DJ144" s="15" t="s">
        <v>59</v>
      </c>
      <c r="DK144" t="s">
        <v>47</v>
      </c>
      <c r="DL144" s="15" t="s">
        <v>59</v>
      </c>
      <c r="DM144" t="s">
        <v>47</v>
      </c>
      <c r="DN144" s="15" t="s">
        <v>59</v>
      </c>
      <c r="DP144" s="15" t="s">
        <v>59</v>
      </c>
      <c r="DQ144" t="s">
        <v>47</v>
      </c>
      <c r="DR144" s="15" t="s">
        <v>59</v>
      </c>
      <c r="DT144" s="15" t="s">
        <v>59</v>
      </c>
      <c r="DV144" s="15" t="s">
        <v>59</v>
      </c>
      <c r="DW144" t="s">
        <v>47</v>
      </c>
      <c r="DX144" s="15" t="s">
        <v>59</v>
      </c>
      <c r="DY144" t="s">
        <v>47</v>
      </c>
      <c r="DZ144" s="15" t="s">
        <v>59</v>
      </c>
      <c r="EB144" s="15" t="s">
        <v>59</v>
      </c>
      <c r="ED144" s="15" t="s">
        <v>59</v>
      </c>
      <c r="EF144" s="15" t="s">
        <v>59</v>
      </c>
      <c r="EH144" s="15" t="s">
        <v>59</v>
      </c>
      <c r="EJ144" s="15" t="s">
        <v>59</v>
      </c>
      <c r="EL144" s="15" t="s">
        <v>59</v>
      </c>
      <c r="EN144" s="15" t="s">
        <v>59</v>
      </c>
      <c r="EP144" s="15" t="s">
        <v>59</v>
      </c>
      <c r="ER144" s="15" t="s">
        <v>59</v>
      </c>
      <c r="ET144" s="15" t="s">
        <v>59</v>
      </c>
      <c r="EV144" s="15" t="s">
        <v>59</v>
      </c>
      <c r="EX144" s="15" t="s">
        <v>59</v>
      </c>
      <c r="EY144" t="s">
        <v>47</v>
      </c>
      <c r="EZ144" s="15" t="s">
        <v>59</v>
      </c>
      <c r="FB144" s="15" t="s">
        <v>59</v>
      </c>
      <c r="FC144" t="s">
        <v>47</v>
      </c>
      <c r="FD144" s="15" t="s">
        <v>59</v>
      </c>
      <c r="FF144" s="15" t="s">
        <v>59</v>
      </c>
      <c r="FG144" t="s">
        <v>47</v>
      </c>
      <c r="FH144" s="15" t="s">
        <v>59</v>
      </c>
      <c r="FJ144" s="15" t="s">
        <v>59</v>
      </c>
      <c r="FL144" s="15" t="s">
        <v>59</v>
      </c>
      <c r="FM144" t="s">
        <v>47</v>
      </c>
      <c r="FN144" s="15" t="s">
        <v>59</v>
      </c>
      <c r="FO144" t="s">
        <v>47</v>
      </c>
      <c r="FP144" s="15" t="s">
        <v>59</v>
      </c>
      <c r="FQ144" t="s">
        <v>47</v>
      </c>
      <c r="FR144" s="15" t="s">
        <v>59</v>
      </c>
      <c r="FT144" s="15" t="s">
        <v>59</v>
      </c>
    </row>
    <row r="145" spans="1:176" ht="15.95" customHeight="1">
      <c r="A145" s="39" t="s">
        <v>21</v>
      </c>
      <c r="B145" s="39">
        <v>3</v>
      </c>
      <c r="C145" s="39"/>
      <c r="D145" s="39">
        <v>2006</v>
      </c>
      <c r="E145" s="19" t="s">
        <v>29</v>
      </c>
      <c r="G145" s="9">
        <f t="shared" ref="G145:G208" si="6">SUM(O145,Q145,S145,U145,W145,Y145,AA145,AE145,AG145,AI145,AM145,AO145,AQ145,AS145,AU145,AW145,AY145,BA145,BC145,BE145,BG145)</f>
        <v>18.014000000000003</v>
      </c>
      <c r="H145" s="15" t="s">
        <v>59</v>
      </c>
      <c r="I145" t="s">
        <v>47</v>
      </c>
      <c r="J145" s="15" t="s">
        <v>59</v>
      </c>
      <c r="K145" s="3" t="s">
        <v>47</v>
      </c>
      <c r="L145" s="12" t="s">
        <v>59</v>
      </c>
      <c r="M145" s="3" t="s">
        <v>47</v>
      </c>
      <c r="N145" s="12" t="s">
        <v>59</v>
      </c>
      <c r="O145" s="3" t="s">
        <v>47</v>
      </c>
      <c r="P145" s="12" t="s">
        <v>59</v>
      </c>
      <c r="Q145" s="3">
        <v>8.1460000000000008</v>
      </c>
      <c r="R145" s="15">
        <v>0.97599999999999998</v>
      </c>
      <c r="S145" t="s">
        <v>47</v>
      </c>
      <c r="T145" s="15" t="s">
        <v>59</v>
      </c>
      <c r="U145" t="s">
        <v>47</v>
      </c>
      <c r="V145" s="15" t="s">
        <v>59</v>
      </c>
      <c r="W145" t="s">
        <v>47</v>
      </c>
      <c r="X145" s="15" t="s">
        <v>59</v>
      </c>
      <c r="Y145">
        <v>3.5270000000000001</v>
      </c>
      <c r="Z145" s="15">
        <v>1.6830000000000001</v>
      </c>
      <c r="AA145" t="s">
        <v>47</v>
      </c>
      <c r="AB145" s="15" t="s">
        <v>59</v>
      </c>
      <c r="AC145" s="9" t="s">
        <v>47</v>
      </c>
      <c r="AD145" s="11" t="s">
        <v>59</v>
      </c>
      <c r="AE145" t="s">
        <v>47</v>
      </c>
      <c r="AF145" s="15" t="s">
        <v>59</v>
      </c>
      <c r="AG145" t="s">
        <v>54</v>
      </c>
      <c r="AH145" s="15" t="s">
        <v>59</v>
      </c>
      <c r="AI145" s="3" t="s">
        <v>47</v>
      </c>
      <c r="AJ145" s="15" t="s">
        <v>59</v>
      </c>
      <c r="AK145" t="s">
        <v>47</v>
      </c>
      <c r="AL145" s="15" t="s">
        <v>59</v>
      </c>
      <c r="AM145" s="3" t="s">
        <v>47</v>
      </c>
      <c r="AN145" s="15" t="s">
        <v>59</v>
      </c>
      <c r="AO145" s="3" t="s">
        <v>47</v>
      </c>
      <c r="AP145" s="15" t="s">
        <v>59</v>
      </c>
      <c r="AQ145" t="s">
        <v>47</v>
      </c>
      <c r="AR145" s="15" t="s">
        <v>59</v>
      </c>
      <c r="AS145" t="s">
        <v>47</v>
      </c>
      <c r="AT145" s="15" t="s">
        <v>59</v>
      </c>
      <c r="AU145">
        <v>6.3410000000000002</v>
      </c>
      <c r="AV145" s="15">
        <v>1.8919999999999999</v>
      </c>
      <c r="AW145" s="9" t="s">
        <v>47</v>
      </c>
      <c r="AX145" s="15" t="s">
        <v>59</v>
      </c>
      <c r="AY145" t="s">
        <v>47</v>
      </c>
      <c r="AZ145" s="15" t="s">
        <v>59</v>
      </c>
      <c r="BA145" s="9" t="s">
        <v>47</v>
      </c>
      <c r="BB145" s="15" t="s">
        <v>59</v>
      </c>
      <c r="BC145" s="9" t="s">
        <v>47</v>
      </c>
      <c r="BD145" s="15" t="s">
        <v>59</v>
      </c>
      <c r="BE145" s="9" t="s">
        <v>47</v>
      </c>
      <c r="BF145" s="15" t="s">
        <v>59</v>
      </c>
      <c r="BH145" s="15" t="s">
        <v>59</v>
      </c>
      <c r="BJ145" s="15" t="s">
        <v>59</v>
      </c>
      <c r="BL145" s="15" t="s">
        <v>59</v>
      </c>
      <c r="BN145" s="15" t="s">
        <v>59</v>
      </c>
      <c r="BO145" t="s">
        <v>47</v>
      </c>
      <c r="BP145" s="15" t="s">
        <v>59</v>
      </c>
      <c r="BQ145" t="s">
        <v>47</v>
      </c>
      <c r="BR145" s="15" t="s">
        <v>59</v>
      </c>
      <c r="BS145" t="s">
        <v>47</v>
      </c>
      <c r="BT145" s="15" t="s">
        <v>59</v>
      </c>
      <c r="BU145" t="s">
        <v>47</v>
      </c>
      <c r="BV145" s="15" t="s">
        <v>59</v>
      </c>
      <c r="BX145" s="15" t="s">
        <v>59</v>
      </c>
      <c r="BY145" t="s">
        <v>47</v>
      </c>
      <c r="BZ145" s="15" t="s">
        <v>59</v>
      </c>
      <c r="CA145" t="s">
        <v>47</v>
      </c>
      <c r="CB145" s="15" t="s">
        <v>59</v>
      </c>
      <c r="CC145" t="s">
        <v>47</v>
      </c>
      <c r="CD145" s="15" t="s">
        <v>59</v>
      </c>
      <c r="CF145" s="15" t="s">
        <v>59</v>
      </c>
      <c r="CH145" s="15" t="s">
        <v>59</v>
      </c>
      <c r="CJ145" s="15" t="s">
        <v>59</v>
      </c>
      <c r="CL145" s="15" t="s">
        <v>59</v>
      </c>
      <c r="CN145" s="15" t="s">
        <v>59</v>
      </c>
      <c r="CP145" s="15" t="s">
        <v>59</v>
      </c>
      <c r="CR145" s="15" t="s">
        <v>59</v>
      </c>
      <c r="CT145" s="15" t="s">
        <v>59</v>
      </c>
      <c r="CV145" s="15" t="s">
        <v>59</v>
      </c>
      <c r="CX145" s="15" t="s">
        <v>59</v>
      </c>
      <c r="CZ145" s="15" t="s">
        <v>59</v>
      </c>
      <c r="DA145" t="s">
        <v>47</v>
      </c>
      <c r="DB145" s="15" t="s">
        <v>59</v>
      </c>
      <c r="DD145" s="15" t="s">
        <v>59</v>
      </c>
      <c r="DF145" s="15" t="s">
        <v>59</v>
      </c>
      <c r="DH145" s="15" t="s">
        <v>59</v>
      </c>
      <c r="DI145" t="s">
        <v>47</v>
      </c>
      <c r="DJ145" s="15" t="s">
        <v>59</v>
      </c>
      <c r="DK145" t="s">
        <v>47</v>
      </c>
      <c r="DL145" s="15" t="s">
        <v>59</v>
      </c>
      <c r="DM145" t="s">
        <v>47</v>
      </c>
      <c r="DN145" s="15" t="s">
        <v>59</v>
      </c>
      <c r="DP145" s="15" t="s">
        <v>59</v>
      </c>
      <c r="DQ145" t="s">
        <v>47</v>
      </c>
      <c r="DR145" s="15" t="s">
        <v>59</v>
      </c>
      <c r="DT145" s="15" t="s">
        <v>59</v>
      </c>
      <c r="DV145" s="15" t="s">
        <v>59</v>
      </c>
      <c r="DW145" t="s">
        <v>47</v>
      </c>
      <c r="DX145" s="15" t="s">
        <v>59</v>
      </c>
      <c r="DY145" t="s">
        <v>47</v>
      </c>
      <c r="DZ145" s="15" t="s">
        <v>59</v>
      </c>
      <c r="EB145" s="15" t="s">
        <v>59</v>
      </c>
      <c r="ED145" s="15" t="s">
        <v>59</v>
      </c>
      <c r="EF145" s="15" t="s">
        <v>59</v>
      </c>
      <c r="EH145" s="15" t="s">
        <v>59</v>
      </c>
      <c r="EJ145" s="15" t="s">
        <v>59</v>
      </c>
      <c r="EL145" s="15" t="s">
        <v>59</v>
      </c>
      <c r="EN145" s="15" t="s">
        <v>59</v>
      </c>
      <c r="EP145" s="15" t="s">
        <v>59</v>
      </c>
      <c r="ER145" s="15" t="s">
        <v>59</v>
      </c>
      <c r="ET145" s="15" t="s">
        <v>59</v>
      </c>
      <c r="EV145" s="15" t="s">
        <v>59</v>
      </c>
      <c r="EX145" s="15" t="s">
        <v>59</v>
      </c>
      <c r="EY145" t="s">
        <v>47</v>
      </c>
      <c r="EZ145" s="15" t="s">
        <v>59</v>
      </c>
      <c r="FB145" s="15" t="s">
        <v>59</v>
      </c>
      <c r="FC145" t="s">
        <v>47</v>
      </c>
      <c r="FD145" s="15" t="s">
        <v>59</v>
      </c>
      <c r="FF145" s="15" t="s">
        <v>59</v>
      </c>
      <c r="FG145" t="s">
        <v>47</v>
      </c>
      <c r="FH145" s="15" t="s">
        <v>59</v>
      </c>
      <c r="FJ145" s="15" t="s">
        <v>59</v>
      </c>
      <c r="FL145" s="15" t="s">
        <v>59</v>
      </c>
      <c r="FM145" t="s">
        <v>47</v>
      </c>
      <c r="FN145" s="15" t="s">
        <v>59</v>
      </c>
      <c r="FO145" t="s">
        <v>47</v>
      </c>
      <c r="FP145" s="15" t="s">
        <v>59</v>
      </c>
      <c r="FQ145" t="s">
        <v>47</v>
      </c>
      <c r="FR145" s="15" t="s">
        <v>59</v>
      </c>
      <c r="FT145" s="15" t="s">
        <v>59</v>
      </c>
    </row>
    <row r="146" spans="1:176" ht="15.95" customHeight="1">
      <c r="A146" s="39" t="s">
        <v>22</v>
      </c>
      <c r="B146" s="39">
        <v>3</v>
      </c>
      <c r="C146" s="39"/>
      <c r="D146" s="39">
        <v>2006</v>
      </c>
      <c r="E146" s="19" t="s">
        <v>29</v>
      </c>
      <c r="G146" s="9">
        <f t="shared" si="6"/>
        <v>9.7265000000000015</v>
      </c>
      <c r="H146" s="15" t="s">
        <v>59</v>
      </c>
      <c r="I146" t="s">
        <v>47</v>
      </c>
      <c r="J146" s="15" t="s">
        <v>59</v>
      </c>
      <c r="K146" s="3" t="s">
        <v>47</v>
      </c>
      <c r="L146" s="12" t="s">
        <v>59</v>
      </c>
      <c r="M146" s="3" t="s">
        <v>47</v>
      </c>
      <c r="N146" s="12" t="s">
        <v>59</v>
      </c>
      <c r="O146" s="3" t="s">
        <v>47</v>
      </c>
      <c r="P146" s="12" t="s">
        <v>59</v>
      </c>
      <c r="Q146" s="3">
        <v>7.0830000000000002</v>
      </c>
      <c r="R146" s="15">
        <v>1.3660000000000001</v>
      </c>
      <c r="S146" t="s">
        <v>47</v>
      </c>
      <c r="T146" s="15" t="s">
        <v>59</v>
      </c>
      <c r="U146" t="s">
        <v>47</v>
      </c>
      <c r="V146" s="15" t="s">
        <v>59</v>
      </c>
      <c r="W146" t="s">
        <v>47</v>
      </c>
      <c r="X146" s="15" t="s">
        <v>59</v>
      </c>
      <c r="Y146">
        <v>0.86099999999999999</v>
      </c>
      <c r="Z146" s="15">
        <v>0.26340000000000002</v>
      </c>
      <c r="AA146" t="s">
        <v>47</v>
      </c>
      <c r="AB146" s="15" t="s">
        <v>59</v>
      </c>
      <c r="AC146" s="9" t="s">
        <v>47</v>
      </c>
      <c r="AD146" s="11" t="s">
        <v>59</v>
      </c>
      <c r="AE146" t="s">
        <v>47</v>
      </c>
      <c r="AF146" s="15" t="s">
        <v>59</v>
      </c>
      <c r="AG146">
        <v>0.67149999999999999</v>
      </c>
      <c r="AH146" s="15">
        <v>0.2049</v>
      </c>
      <c r="AI146" s="3" t="s">
        <v>47</v>
      </c>
      <c r="AJ146" s="15" t="s">
        <v>59</v>
      </c>
      <c r="AK146" t="s">
        <v>47</v>
      </c>
      <c r="AL146" s="15" t="s">
        <v>59</v>
      </c>
      <c r="AM146" s="3" t="s">
        <v>47</v>
      </c>
      <c r="AN146" s="15" t="s">
        <v>59</v>
      </c>
      <c r="AO146" s="3" t="s">
        <v>47</v>
      </c>
      <c r="AP146" s="15" t="s">
        <v>59</v>
      </c>
      <c r="AQ146" t="s">
        <v>47</v>
      </c>
      <c r="AR146" s="15" t="s">
        <v>59</v>
      </c>
      <c r="AS146" t="s">
        <v>47</v>
      </c>
      <c r="AT146" s="15" t="s">
        <v>59</v>
      </c>
      <c r="AU146">
        <v>1.111</v>
      </c>
      <c r="AV146" s="15">
        <v>0.29299999999999998</v>
      </c>
      <c r="AW146" s="9" t="s">
        <v>47</v>
      </c>
      <c r="AX146" s="15" t="s">
        <v>59</v>
      </c>
      <c r="AY146" t="s">
        <v>47</v>
      </c>
      <c r="AZ146" s="15" t="s">
        <v>59</v>
      </c>
      <c r="BA146" s="9" t="s">
        <v>47</v>
      </c>
      <c r="BB146" s="15" t="s">
        <v>59</v>
      </c>
      <c r="BC146" s="9" t="s">
        <v>47</v>
      </c>
      <c r="BD146" s="15" t="s">
        <v>59</v>
      </c>
      <c r="BE146" s="9" t="s">
        <v>47</v>
      </c>
      <c r="BF146" s="15" t="s">
        <v>59</v>
      </c>
      <c r="BH146" s="15" t="s">
        <v>59</v>
      </c>
      <c r="BJ146" s="15" t="s">
        <v>59</v>
      </c>
      <c r="BL146" s="15" t="s">
        <v>59</v>
      </c>
      <c r="BN146" s="15" t="s">
        <v>59</v>
      </c>
      <c r="BO146" t="s">
        <v>47</v>
      </c>
      <c r="BP146" s="15" t="s">
        <v>59</v>
      </c>
      <c r="BQ146" t="s">
        <v>47</v>
      </c>
      <c r="BR146" s="15" t="s">
        <v>59</v>
      </c>
      <c r="BS146" t="s">
        <v>47</v>
      </c>
      <c r="BT146" s="15" t="s">
        <v>59</v>
      </c>
      <c r="BU146" t="s">
        <v>47</v>
      </c>
      <c r="BV146" s="15" t="s">
        <v>59</v>
      </c>
      <c r="BX146" s="15" t="s">
        <v>59</v>
      </c>
      <c r="BY146" t="s">
        <v>47</v>
      </c>
      <c r="BZ146" s="15" t="s">
        <v>59</v>
      </c>
      <c r="CA146" t="s">
        <v>47</v>
      </c>
      <c r="CB146" s="15" t="s">
        <v>59</v>
      </c>
      <c r="CC146" t="s">
        <v>47</v>
      </c>
      <c r="CD146" s="15" t="s">
        <v>59</v>
      </c>
      <c r="CF146" s="15" t="s">
        <v>59</v>
      </c>
      <c r="CH146" s="15" t="s">
        <v>59</v>
      </c>
      <c r="CJ146" s="15" t="s">
        <v>59</v>
      </c>
      <c r="CL146" s="15" t="s">
        <v>59</v>
      </c>
      <c r="CN146" s="15" t="s">
        <v>59</v>
      </c>
      <c r="CP146" s="15" t="s">
        <v>59</v>
      </c>
      <c r="CR146" s="15" t="s">
        <v>59</v>
      </c>
      <c r="CT146" s="15" t="s">
        <v>59</v>
      </c>
      <c r="CV146" s="15" t="s">
        <v>59</v>
      </c>
      <c r="CX146" s="15" t="s">
        <v>59</v>
      </c>
      <c r="CZ146" s="15" t="s">
        <v>59</v>
      </c>
      <c r="DA146" t="s">
        <v>47</v>
      </c>
      <c r="DB146" s="15" t="s">
        <v>59</v>
      </c>
      <c r="DD146" s="15" t="s">
        <v>59</v>
      </c>
      <c r="DF146" s="15" t="s">
        <v>59</v>
      </c>
      <c r="DH146" s="15" t="s">
        <v>59</v>
      </c>
      <c r="DI146" t="s">
        <v>47</v>
      </c>
      <c r="DJ146" s="15" t="s">
        <v>59</v>
      </c>
      <c r="DK146" t="s">
        <v>47</v>
      </c>
      <c r="DL146" s="15" t="s">
        <v>59</v>
      </c>
      <c r="DM146" t="s">
        <v>47</v>
      </c>
      <c r="DN146" s="15" t="s">
        <v>59</v>
      </c>
      <c r="DP146" s="15" t="s">
        <v>59</v>
      </c>
      <c r="DQ146" t="s">
        <v>47</v>
      </c>
      <c r="DR146" s="15" t="s">
        <v>59</v>
      </c>
      <c r="DT146" s="15" t="s">
        <v>59</v>
      </c>
      <c r="DV146" s="15" t="s">
        <v>59</v>
      </c>
      <c r="DW146" t="s">
        <v>47</v>
      </c>
      <c r="DX146" s="15" t="s">
        <v>59</v>
      </c>
      <c r="DY146" t="s">
        <v>47</v>
      </c>
      <c r="DZ146" s="15" t="s">
        <v>59</v>
      </c>
      <c r="EB146" s="15" t="s">
        <v>59</v>
      </c>
      <c r="ED146" s="15" t="s">
        <v>59</v>
      </c>
      <c r="EF146" s="15" t="s">
        <v>59</v>
      </c>
      <c r="EH146" s="15" t="s">
        <v>59</v>
      </c>
      <c r="EJ146" s="15" t="s">
        <v>59</v>
      </c>
      <c r="EL146" s="15" t="s">
        <v>59</v>
      </c>
      <c r="EN146" s="15" t="s">
        <v>59</v>
      </c>
      <c r="EP146" s="15" t="s">
        <v>59</v>
      </c>
      <c r="ER146" s="15" t="s">
        <v>59</v>
      </c>
      <c r="ET146" s="15" t="s">
        <v>59</v>
      </c>
      <c r="EV146" s="15" t="s">
        <v>59</v>
      </c>
      <c r="EX146" s="15" t="s">
        <v>59</v>
      </c>
      <c r="EY146" t="s">
        <v>47</v>
      </c>
      <c r="EZ146" s="15" t="s">
        <v>59</v>
      </c>
      <c r="FB146" s="15" t="s">
        <v>59</v>
      </c>
      <c r="FC146" t="s">
        <v>47</v>
      </c>
      <c r="FD146" s="15" t="s">
        <v>59</v>
      </c>
      <c r="FF146" s="15" t="s">
        <v>59</v>
      </c>
      <c r="FG146" t="s">
        <v>47</v>
      </c>
      <c r="FH146" s="15" t="s">
        <v>59</v>
      </c>
      <c r="FJ146" s="15" t="s">
        <v>59</v>
      </c>
      <c r="FL146" s="15" t="s">
        <v>59</v>
      </c>
      <c r="FM146" t="s">
        <v>47</v>
      </c>
      <c r="FN146" s="15" t="s">
        <v>59</v>
      </c>
      <c r="FO146" t="s">
        <v>47</v>
      </c>
      <c r="FP146" s="15" t="s">
        <v>59</v>
      </c>
      <c r="FQ146" t="s">
        <v>47</v>
      </c>
      <c r="FR146" s="15" t="s">
        <v>59</v>
      </c>
      <c r="FT146" s="15" t="s">
        <v>59</v>
      </c>
    </row>
    <row r="147" spans="1:176" ht="15.95" customHeight="1">
      <c r="A147" s="39" t="s">
        <v>23</v>
      </c>
      <c r="B147" s="39">
        <v>4</v>
      </c>
      <c r="C147" s="39"/>
      <c r="D147" s="39">
        <v>2608</v>
      </c>
      <c r="E147" s="19" t="s">
        <v>29</v>
      </c>
      <c r="G147" s="9">
        <f t="shared" si="6"/>
        <v>15.904999999999999</v>
      </c>
      <c r="H147" s="15" t="s">
        <v>59</v>
      </c>
      <c r="I147" t="s">
        <v>47</v>
      </c>
      <c r="J147" s="15" t="s">
        <v>59</v>
      </c>
      <c r="K147" s="3" t="s">
        <v>47</v>
      </c>
      <c r="L147" s="12" t="s">
        <v>59</v>
      </c>
      <c r="M147" s="3" t="s">
        <v>47</v>
      </c>
      <c r="N147" s="12" t="s">
        <v>59</v>
      </c>
      <c r="O147" s="3" t="s">
        <v>47</v>
      </c>
      <c r="P147" s="12" t="s">
        <v>59</v>
      </c>
      <c r="Q147" s="3">
        <v>8.9019999999999992</v>
      </c>
      <c r="R147" s="15">
        <v>1.3169999999999999</v>
      </c>
      <c r="S147" t="s">
        <v>47</v>
      </c>
      <c r="T147" s="15" t="s">
        <v>59</v>
      </c>
      <c r="U147" t="s">
        <v>47</v>
      </c>
      <c r="V147" s="15" t="s">
        <v>59</v>
      </c>
      <c r="W147" t="s">
        <v>47</v>
      </c>
      <c r="X147" s="15" t="s">
        <v>59</v>
      </c>
      <c r="Y147">
        <v>1.4490000000000001</v>
      </c>
      <c r="Z147" s="15">
        <v>0.13200000000000001</v>
      </c>
      <c r="AA147" t="s">
        <v>47</v>
      </c>
      <c r="AB147" s="15" t="s">
        <v>59</v>
      </c>
      <c r="AC147" s="9" t="s">
        <v>47</v>
      </c>
      <c r="AD147" s="11" t="s">
        <v>59</v>
      </c>
      <c r="AE147" t="s">
        <v>47</v>
      </c>
      <c r="AF147" s="15" t="s">
        <v>59</v>
      </c>
      <c r="AG147">
        <v>2.2759999999999998</v>
      </c>
      <c r="AH147" s="15">
        <v>0.93300000000000005</v>
      </c>
      <c r="AI147" s="3" t="s">
        <v>47</v>
      </c>
      <c r="AJ147" s="15" t="s">
        <v>59</v>
      </c>
      <c r="AK147" t="s">
        <v>47</v>
      </c>
      <c r="AL147" s="15" t="s">
        <v>59</v>
      </c>
      <c r="AM147" s="3" t="s">
        <v>47</v>
      </c>
      <c r="AN147" s="15" t="s">
        <v>59</v>
      </c>
      <c r="AO147" s="3" t="s">
        <v>47</v>
      </c>
      <c r="AP147" s="15" t="s">
        <v>59</v>
      </c>
      <c r="AQ147" t="s">
        <v>47</v>
      </c>
      <c r="AR147" s="15" t="s">
        <v>59</v>
      </c>
      <c r="AS147" t="s">
        <v>47</v>
      </c>
      <c r="AT147" s="15" t="s">
        <v>59</v>
      </c>
      <c r="AU147">
        <v>3.278</v>
      </c>
      <c r="AV147" s="15">
        <v>0.39</v>
      </c>
      <c r="AW147" s="9" t="s">
        <v>47</v>
      </c>
      <c r="AX147" s="15" t="s">
        <v>59</v>
      </c>
      <c r="AY147" t="s">
        <v>47</v>
      </c>
      <c r="AZ147" s="15" t="s">
        <v>59</v>
      </c>
      <c r="BA147" s="9" t="s">
        <v>47</v>
      </c>
      <c r="BB147" s="15" t="s">
        <v>59</v>
      </c>
      <c r="BC147" s="9" t="s">
        <v>47</v>
      </c>
      <c r="BD147" s="15" t="s">
        <v>59</v>
      </c>
      <c r="BE147" s="9" t="s">
        <v>47</v>
      </c>
      <c r="BF147" s="15" t="s">
        <v>59</v>
      </c>
      <c r="BH147" s="15" t="s">
        <v>59</v>
      </c>
      <c r="BJ147" s="15" t="s">
        <v>59</v>
      </c>
      <c r="BL147" s="15" t="s">
        <v>59</v>
      </c>
      <c r="BN147" s="15" t="s">
        <v>59</v>
      </c>
      <c r="BO147" t="s">
        <v>47</v>
      </c>
      <c r="BP147" s="15" t="s">
        <v>59</v>
      </c>
      <c r="BQ147" t="s">
        <v>47</v>
      </c>
      <c r="BR147" s="15" t="s">
        <v>59</v>
      </c>
      <c r="BS147" t="s">
        <v>47</v>
      </c>
      <c r="BT147" s="15" t="s">
        <v>59</v>
      </c>
      <c r="BU147" t="s">
        <v>47</v>
      </c>
      <c r="BV147" s="15" t="s">
        <v>59</v>
      </c>
      <c r="BX147" s="15" t="s">
        <v>59</v>
      </c>
      <c r="BY147" t="s">
        <v>47</v>
      </c>
      <c r="BZ147" s="15" t="s">
        <v>59</v>
      </c>
      <c r="CA147" t="s">
        <v>47</v>
      </c>
      <c r="CB147" s="15" t="s">
        <v>59</v>
      </c>
      <c r="CC147" t="s">
        <v>47</v>
      </c>
      <c r="CD147" s="15" t="s">
        <v>59</v>
      </c>
      <c r="CF147" s="15" t="s">
        <v>59</v>
      </c>
      <c r="CH147" s="15" t="s">
        <v>59</v>
      </c>
      <c r="CJ147" s="15" t="s">
        <v>59</v>
      </c>
      <c r="CL147" s="15" t="s">
        <v>59</v>
      </c>
      <c r="CN147" s="15" t="s">
        <v>59</v>
      </c>
      <c r="CP147" s="15" t="s">
        <v>59</v>
      </c>
      <c r="CR147" s="15" t="s">
        <v>59</v>
      </c>
      <c r="CT147" s="15" t="s">
        <v>59</v>
      </c>
      <c r="CV147" s="15" t="s">
        <v>59</v>
      </c>
      <c r="CX147" s="15" t="s">
        <v>59</v>
      </c>
      <c r="CZ147" s="15" t="s">
        <v>59</v>
      </c>
      <c r="DA147" t="s">
        <v>47</v>
      </c>
      <c r="DB147" s="15" t="s">
        <v>59</v>
      </c>
      <c r="DD147" s="15" t="s">
        <v>59</v>
      </c>
      <c r="DF147" s="15" t="s">
        <v>59</v>
      </c>
      <c r="DH147" s="15" t="s">
        <v>59</v>
      </c>
      <c r="DI147" t="s">
        <v>47</v>
      </c>
      <c r="DJ147" s="15" t="s">
        <v>59</v>
      </c>
      <c r="DK147" t="s">
        <v>47</v>
      </c>
      <c r="DL147" s="15" t="s">
        <v>59</v>
      </c>
      <c r="DM147" t="s">
        <v>47</v>
      </c>
      <c r="DN147" s="15" t="s">
        <v>59</v>
      </c>
      <c r="DP147" s="15" t="s">
        <v>59</v>
      </c>
      <c r="DQ147" t="s">
        <v>47</v>
      </c>
      <c r="DR147" s="15" t="s">
        <v>59</v>
      </c>
      <c r="DT147" s="15" t="s">
        <v>59</v>
      </c>
      <c r="DV147" s="15" t="s">
        <v>59</v>
      </c>
      <c r="DW147" t="s">
        <v>47</v>
      </c>
      <c r="DX147" s="15" t="s">
        <v>59</v>
      </c>
      <c r="DY147" t="s">
        <v>47</v>
      </c>
      <c r="DZ147" s="15" t="s">
        <v>59</v>
      </c>
      <c r="EB147" s="15" t="s">
        <v>59</v>
      </c>
      <c r="ED147" s="15" t="s">
        <v>59</v>
      </c>
      <c r="EF147" s="15" t="s">
        <v>59</v>
      </c>
      <c r="EH147" s="15" t="s">
        <v>59</v>
      </c>
      <c r="EJ147" s="15" t="s">
        <v>59</v>
      </c>
      <c r="EL147" s="15" t="s">
        <v>59</v>
      </c>
      <c r="EN147" s="15" t="s">
        <v>59</v>
      </c>
      <c r="EP147" s="15" t="s">
        <v>59</v>
      </c>
      <c r="ER147" s="15" t="s">
        <v>59</v>
      </c>
      <c r="ET147" s="15" t="s">
        <v>59</v>
      </c>
      <c r="EV147" s="15" t="s">
        <v>59</v>
      </c>
      <c r="EX147" s="15" t="s">
        <v>59</v>
      </c>
      <c r="EY147" t="s">
        <v>47</v>
      </c>
      <c r="EZ147" s="15" t="s">
        <v>59</v>
      </c>
      <c r="FB147" s="15" t="s">
        <v>59</v>
      </c>
      <c r="FC147" t="s">
        <v>47</v>
      </c>
      <c r="FD147" s="15" t="s">
        <v>59</v>
      </c>
      <c r="FF147" s="15" t="s">
        <v>59</v>
      </c>
      <c r="FG147" t="s">
        <v>47</v>
      </c>
      <c r="FH147" s="15" t="s">
        <v>59</v>
      </c>
      <c r="FJ147" s="15" t="s">
        <v>59</v>
      </c>
      <c r="FL147" s="15" t="s">
        <v>59</v>
      </c>
      <c r="FM147" t="s">
        <v>47</v>
      </c>
      <c r="FN147" s="15" t="s">
        <v>59</v>
      </c>
      <c r="FO147" t="s">
        <v>47</v>
      </c>
      <c r="FP147" s="15" t="s">
        <v>59</v>
      </c>
      <c r="FQ147" t="s">
        <v>47</v>
      </c>
      <c r="FR147" s="15" t="s">
        <v>59</v>
      </c>
      <c r="FT147" s="15" t="s">
        <v>59</v>
      </c>
    </row>
    <row r="148" spans="1:176" ht="15.95" customHeight="1">
      <c r="A148" s="39" t="s">
        <v>24</v>
      </c>
      <c r="B148" s="39">
        <v>4</v>
      </c>
      <c r="C148" s="39"/>
      <c r="D148" s="39">
        <v>2608</v>
      </c>
      <c r="E148" s="19" t="s">
        <v>29</v>
      </c>
      <c r="G148" s="9">
        <f t="shared" si="6"/>
        <v>19.552</v>
      </c>
      <c r="H148" s="15" t="s">
        <v>59</v>
      </c>
      <c r="I148" t="s">
        <v>47</v>
      </c>
      <c r="J148" s="15" t="s">
        <v>59</v>
      </c>
      <c r="K148" s="3" t="s">
        <v>47</v>
      </c>
      <c r="L148" s="12" t="s">
        <v>59</v>
      </c>
      <c r="M148" s="3" t="s">
        <v>47</v>
      </c>
      <c r="N148" s="12" t="s">
        <v>59</v>
      </c>
      <c r="O148" s="3" t="s">
        <v>47</v>
      </c>
      <c r="P148" s="12" t="s">
        <v>59</v>
      </c>
      <c r="Q148" s="3">
        <v>7.2930000000000001</v>
      </c>
      <c r="R148" s="15">
        <v>0.48799999999999999</v>
      </c>
      <c r="S148" t="s">
        <v>47</v>
      </c>
      <c r="T148" s="15" t="s">
        <v>59</v>
      </c>
      <c r="U148" t="s">
        <v>47</v>
      </c>
      <c r="V148" s="15" t="s">
        <v>59</v>
      </c>
      <c r="W148" t="s">
        <v>47</v>
      </c>
      <c r="X148" s="15" t="s">
        <v>59</v>
      </c>
      <c r="Y148">
        <v>3.8340000000000001</v>
      </c>
      <c r="Z148" s="15">
        <v>0.64400000000000002</v>
      </c>
      <c r="AA148" t="s">
        <v>47</v>
      </c>
      <c r="AB148" s="15" t="s">
        <v>59</v>
      </c>
      <c r="AC148" s="9" t="s">
        <v>47</v>
      </c>
      <c r="AD148" s="11" t="s">
        <v>59</v>
      </c>
      <c r="AE148" t="s">
        <v>47</v>
      </c>
      <c r="AF148" s="15" t="s">
        <v>59</v>
      </c>
      <c r="AG148">
        <v>3.6840000000000002</v>
      </c>
      <c r="AH148" s="15">
        <v>2.4129999999999998</v>
      </c>
      <c r="AI148" s="3" t="s">
        <v>47</v>
      </c>
      <c r="AJ148" s="15" t="s">
        <v>59</v>
      </c>
      <c r="AK148" t="s">
        <v>47</v>
      </c>
      <c r="AL148" s="15" t="s">
        <v>59</v>
      </c>
      <c r="AM148" s="3" t="s">
        <v>47</v>
      </c>
      <c r="AN148" s="15" t="s">
        <v>59</v>
      </c>
      <c r="AO148" s="3" t="s">
        <v>47</v>
      </c>
      <c r="AP148" s="15" t="s">
        <v>59</v>
      </c>
      <c r="AQ148" t="s">
        <v>47</v>
      </c>
      <c r="AR148" s="15" t="s">
        <v>59</v>
      </c>
      <c r="AS148" t="s">
        <v>47</v>
      </c>
      <c r="AT148" s="15" t="s">
        <v>59</v>
      </c>
      <c r="AU148">
        <v>4.7409999999999997</v>
      </c>
      <c r="AV148" s="15">
        <v>1.756</v>
      </c>
      <c r="AW148" s="9" t="s">
        <v>47</v>
      </c>
      <c r="AX148" s="15" t="s">
        <v>59</v>
      </c>
      <c r="AY148" t="s">
        <v>47</v>
      </c>
      <c r="AZ148" s="15" t="s">
        <v>59</v>
      </c>
      <c r="BA148" s="9" t="s">
        <v>47</v>
      </c>
      <c r="BB148" s="15" t="s">
        <v>59</v>
      </c>
      <c r="BC148" s="9" t="s">
        <v>47</v>
      </c>
      <c r="BD148" s="15" t="s">
        <v>59</v>
      </c>
      <c r="BE148" s="9" t="s">
        <v>47</v>
      </c>
      <c r="BF148" s="15" t="s">
        <v>59</v>
      </c>
      <c r="BH148" s="15" t="s">
        <v>59</v>
      </c>
      <c r="BJ148" s="15" t="s">
        <v>59</v>
      </c>
      <c r="BL148" s="15" t="s">
        <v>59</v>
      </c>
      <c r="BN148" s="15" t="s">
        <v>59</v>
      </c>
      <c r="BO148" t="s">
        <v>47</v>
      </c>
      <c r="BP148" s="15" t="s">
        <v>59</v>
      </c>
      <c r="BQ148" t="s">
        <v>47</v>
      </c>
      <c r="BR148" s="15" t="s">
        <v>59</v>
      </c>
      <c r="BS148" t="s">
        <v>47</v>
      </c>
      <c r="BT148" s="15" t="s">
        <v>59</v>
      </c>
      <c r="BU148" t="s">
        <v>47</v>
      </c>
      <c r="BV148" s="15" t="s">
        <v>59</v>
      </c>
      <c r="BX148" s="15" t="s">
        <v>59</v>
      </c>
      <c r="BY148" t="s">
        <v>47</v>
      </c>
      <c r="BZ148" s="15" t="s">
        <v>59</v>
      </c>
      <c r="CA148" t="s">
        <v>47</v>
      </c>
      <c r="CB148" s="15" t="s">
        <v>59</v>
      </c>
      <c r="CC148" t="s">
        <v>47</v>
      </c>
      <c r="CD148" s="15" t="s">
        <v>59</v>
      </c>
      <c r="CF148" s="15" t="s">
        <v>59</v>
      </c>
      <c r="CH148" s="15" t="s">
        <v>59</v>
      </c>
      <c r="CJ148" s="15" t="s">
        <v>59</v>
      </c>
      <c r="CL148" s="15" t="s">
        <v>59</v>
      </c>
      <c r="CN148" s="15" t="s">
        <v>59</v>
      </c>
      <c r="CP148" s="15" t="s">
        <v>59</v>
      </c>
      <c r="CR148" s="15" t="s">
        <v>59</v>
      </c>
      <c r="CT148" s="15" t="s">
        <v>59</v>
      </c>
      <c r="CV148" s="15" t="s">
        <v>59</v>
      </c>
      <c r="CX148" s="15" t="s">
        <v>59</v>
      </c>
      <c r="CZ148" s="15" t="s">
        <v>59</v>
      </c>
      <c r="DA148" t="s">
        <v>47</v>
      </c>
      <c r="DB148" s="15" t="s">
        <v>59</v>
      </c>
      <c r="DD148" s="15" t="s">
        <v>59</v>
      </c>
      <c r="DF148" s="15" t="s">
        <v>59</v>
      </c>
      <c r="DH148" s="15" t="s">
        <v>59</v>
      </c>
      <c r="DI148" t="s">
        <v>47</v>
      </c>
      <c r="DJ148" s="15" t="s">
        <v>59</v>
      </c>
      <c r="DK148" t="s">
        <v>47</v>
      </c>
      <c r="DL148" s="15" t="s">
        <v>59</v>
      </c>
      <c r="DM148" t="s">
        <v>47</v>
      </c>
      <c r="DN148" s="15" t="s">
        <v>59</v>
      </c>
      <c r="DP148" s="15" t="s">
        <v>59</v>
      </c>
      <c r="DQ148" t="s">
        <v>47</v>
      </c>
      <c r="DR148" s="15" t="s">
        <v>59</v>
      </c>
      <c r="DT148" s="15" t="s">
        <v>59</v>
      </c>
      <c r="DV148" s="15" t="s">
        <v>59</v>
      </c>
      <c r="DW148" t="s">
        <v>47</v>
      </c>
      <c r="DX148" s="15" t="s">
        <v>59</v>
      </c>
      <c r="DY148" t="s">
        <v>47</v>
      </c>
      <c r="DZ148" s="15" t="s">
        <v>59</v>
      </c>
      <c r="EB148" s="15" t="s">
        <v>59</v>
      </c>
      <c r="ED148" s="15" t="s">
        <v>59</v>
      </c>
      <c r="EF148" s="15" t="s">
        <v>59</v>
      </c>
      <c r="EH148" s="15" t="s">
        <v>59</v>
      </c>
      <c r="EJ148" s="15" t="s">
        <v>59</v>
      </c>
      <c r="EL148" s="15" t="s">
        <v>59</v>
      </c>
      <c r="EN148" s="15" t="s">
        <v>59</v>
      </c>
      <c r="EP148" s="15" t="s">
        <v>59</v>
      </c>
      <c r="ER148" s="15" t="s">
        <v>59</v>
      </c>
      <c r="ET148" s="15" t="s">
        <v>59</v>
      </c>
      <c r="EV148" s="15" t="s">
        <v>59</v>
      </c>
      <c r="EX148" s="15" t="s">
        <v>59</v>
      </c>
      <c r="EY148" t="s">
        <v>47</v>
      </c>
      <c r="EZ148" s="15" t="s">
        <v>59</v>
      </c>
      <c r="FB148" s="15" t="s">
        <v>59</v>
      </c>
      <c r="FC148" t="s">
        <v>47</v>
      </c>
      <c r="FD148" s="15" t="s">
        <v>59</v>
      </c>
      <c r="FF148" s="15" t="s">
        <v>59</v>
      </c>
      <c r="FG148" t="s">
        <v>47</v>
      </c>
      <c r="FH148" s="15" t="s">
        <v>59</v>
      </c>
      <c r="FJ148" s="15" t="s">
        <v>59</v>
      </c>
      <c r="FL148" s="15" t="s">
        <v>59</v>
      </c>
      <c r="FM148" t="s">
        <v>47</v>
      </c>
      <c r="FN148" s="15" t="s">
        <v>59</v>
      </c>
      <c r="FO148" t="s">
        <v>47</v>
      </c>
      <c r="FP148" s="15" t="s">
        <v>59</v>
      </c>
      <c r="FQ148" t="s">
        <v>47</v>
      </c>
      <c r="FR148" s="15" t="s">
        <v>59</v>
      </c>
      <c r="FT148" s="15" t="s">
        <v>59</v>
      </c>
    </row>
    <row r="149" spans="1:176" ht="15.95" customHeight="1">
      <c r="A149" s="39" t="s">
        <v>322</v>
      </c>
      <c r="B149" s="39">
        <v>4</v>
      </c>
      <c r="C149" s="39"/>
      <c r="D149" s="39">
        <v>2002</v>
      </c>
      <c r="E149" s="19" t="s">
        <v>34</v>
      </c>
      <c r="F149" s="19"/>
      <c r="G149" s="9">
        <f t="shared" si="6"/>
        <v>147.79999999999998</v>
      </c>
      <c r="H149" s="15" t="s">
        <v>59</v>
      </c>
      <c r="I149" t="s">
        <v>47</v>
      </c>
      <c r="J149" s="15" t="s">
        <v>59</v>
      </c>
      <c r="K149" s="3" t="s">
        <v>47</v>
      </c>
      <c r="L149" s="12" t="s">
        <v>59</v>
      </c>
      <c r="M149" s="3" t="s">
        <v>47</v>
      </c>
      <c r="N149" s="12" t="s">
        <v>59</v>
      </c>
      <c r="O149" s="3" t="s">
        <v>47</v>
      </c>
      <c r="P149" s="12" t="s">
        <v>59</v>
      </c>
      <c r="Q149" s="3">
        <v>70.099999999999994</v>
      </c>
      <c r="R149" s="15">
        <v>4.2</v>
      </c>
      <c r="S149" t="s">
        <v>47</v>
      </c>
      <c r="T149" s="15" t="s">
        <v>59</v>
      </c>
      <c r="U149">
        <v>31.6</v>
      </c>
      <c r="V149" s="15">
        <v>1.9</v>
      </c>
      <c r="W149">
        <v>46.1</v>
      </c>
      <c r="X149" s="15">
        <v>2.2999999999999998</v>
      </c>
      <c r="Y149" t="s">
        <v>47</v>
      </c>
      <c r="Z149" s="15" t="s">
        <v>59</v>
      </c>
      <c r="AA149" t="s">
        <v>47</v>
      </c>
      <c r="AB149" s="15" t="s">
        <v>59</v>
      </c>
      <c r="AC149" t="s">
        <v>47</v>
      </c>
      <c r="AD149" s="15" t="s">
        <v>59</v>
      </c>
      <c r="AE149" t="s">
        <v>47</v>
      </c>
      <c r="AF149" s="15" t="s">
        <v>59</v>
      </c>
      <c r="AG149" t="s">
        <v>47</v>
      </c>
      <c r="AH149" s="15" t="s">
        <v>59</v>
      </c>
      <c r="AI149" s="3" t="s">
        <v>47</v>
      </c>
      <c r="AJ149" s="15" t="s">
        <v>59</v>
      </c>
      <c r="AK149" t="s">
        <v>47</v>
      </c>
      <c r="AL149" s="15" t="s">
        <v>59</v>
      </c>
      <c r="AM149" s="3" t="s">
        <v>47</v>
      </c>
      <c r="AN149" s="15" t="s">
        <v>59</v>
      </c>
      <c r="AO149" s="3" t="s">
        <v>47</v>
      </c>
      <c r="AP149" s="15" t="s">
        <v>59</v>
      </c>
      <c r="AQ149" t="s">
        <v>47</v>
      </c>
      <c r="AR149" s="15" t="s">
        <v>59</v>
      </c>
      <c r="AS149" t="s">
        <v>47</v>
      </c>
      <c r="AT149" s="15" t="s">
        <v>59</v>
      </c>
      <c r="AU149" s="9" t="s">
        <v>47</v>
      </c>
      <c r="AV149" s="15" t="s">
        <v>59</v>
      </c>
      <c r="AW149" s="9" t="s">
        <v>47</v>
      </c>
      <c r="AX149" s="15" t="s">
        <v>59</v>
      </c>
      <c r="AY149" t="s">
        <v>47</v>
      </c>
      <c r="AZ149" s="15" t="s">
        <v>59</v>
      </c>
      <c r="BA149" s="9" t="s">
        <v>47</v>
      </c>
      <c r="BB149" s="15" t="s">
        <v>59</v>
      </c>
      <c r="BC149" s="9" t="s">
        <v>47</v>
      </c>
      <c r="BD149" s="15" t="s">
        <v>59</v>
      </c>
      <c r="BE149" s="9" t="s">
        <v>47</v>
      </c>
      <c r="BF149" s="15" t="s">
        <v>59</v>
      </c>
      <c r="BH149" s="15" t="s">
        <v>59</v>
      </c>
      <c r="BJ149" s="15" t="s">
        <v>59</v>
      </c>
      <c r="BL149" s="15" t="s">
        <v>59</v>
      </c>
      <c r="BN149" s="15" t="s">
        <v>59</v>
      </c>
      <c r="BO149" t="s">
        <v>47</v>
      </c>
      <c r="BP149" s="15" t="s">
        <v>59</v>
      </c>
      <c r="BQ149" t="s">
        <v>47</v>
      </c>
      <c r="BR149" s="15" t="s">
        <v>59</v>
      </c>
      <c r="BS149" t="s">
        <v>47</v>
      </c>
      <c r="BT149" s="15" t="s">
        <v>59</v>
      </c>
      <c r="BU149" t="s">
        <v>47</v>
      </c>
      <c r="BV149" s="15" t="s">
        <v>59</v>
      </c>
      <c r="BX149" s="15" t="s">
        <v>59</v>
      </c>
      <c r="BY149" t="s">
        <v>47</v>
      </c>
      <c r="BZ149" s="15" t="s">
        <v>59</v>
      </c>
      <c r="CA149" t="s">
        <v>47</v>
      </c>
      <c r="CB149" s="15" t="s">
        <v>59</v>
      </c>
      <c r="CC149" t="s">
        <v>47</v>
      </c>
      <c r="CD149" s="15" t="s">
        <v>59</v>
      </c>
      <c r="CF149" s="15" t="s">
        <v>59</v>
      </c>
      <c r="CH149" s="15" t="s">
        <v>59</v>
      </c>
      <c r="CJ149" s="15" t="s">
        <v>59</v>
      </c>
      <c r="CL149" s="15" t="s">
        <v>59</v>
      </c>
      <c r="CN149" s="15" t="s">
        <v>59</v>
      </c>
      <c r="CP149" s="15" t="s">
        <v>59</v>
      </c>
      <c r="CR149" s="15" t="s">
        <v>59</v>
      </c>
      <c r="CT149" s="15" t="s">
        <v>59</v>
      </c>
      <c r="CV149" s="15" t="s">
        <v>59</v>
      </c>
      <c r="CX149" s="15" t="s">
        <v>59</v>
      </c>
      <c r="CZ149" s="15" t="s">
        <v>59</v>
      </c>
      <c r="DA149" t="s">
        <v>47</v>
      </c>
      <c r="DB149" s="15" t="s">
        <v>59</v>
      </c>
      <c r="DD149" s="15" t="s">
        <v>59</v>
      </c>
      <c r="DF149" s="15" t="s">
        <v>59</v>
      </c>
      <c r="DH149" s="15" t="s">
        <v>59</v>
      </c>
      <c r="DI149" t="s">
        <v>47</v>
      </c>
      <c r="DJ149" s="15" t="s">
        <v>59</v>
      </c>
      <c r="DK149" t="s">
        <v>47</v>
      </c>
      <c r="DL149" s="15" t="s">
        <v>59</v>
      </c>
      <c r="DM149" t="s">
        <v>47</v>
      </c>
      <c r="DN149" s="15" t="s">
        <v>59</v>
      </c>
      <c r="DP149" s="15" t="s">
        <v>59</v>
      </c>
      <c r="DQ149" t="s">
        <v>47</v>
      </c>
      <c r="DR149" s="15" t="s">
        <v>59</v>
      </c>
      <c r="DT149" s="15" t="s">
        <v>59</v>
      </c>
      <c r="DV149" s="15" t="s">
        <v>59</v>
      </c>
      <c r="DW149" t="s">
        <v>47</v>
      </c>
      <c r="DX149" s="15" t="s">
        <v>59</v>
      </c>
      <c r="DY149" t="s">
        <v>47</v>
      </c>
      <c r="DZ149" s="15" t="s">
        <v>59</v>
      </c>
      <c r="EB149" s="15" t="s">
        <v>59</v>
      </c>
      <c r="ED149" s="15" t="s">
        <v>59</v>
      </c>
      <c r="EF149" s="15" t="s">
        <v>59</v>
      </c>
      <c r="EH149" s="15" t="s">
        <v>59</v>
      </c>
      <c r="EJ149" s="15" t="s">
        <v>59</v>
      </c>
      <c r="EL149" s="15" t="s">
        <v>59</v>
      </c>
      <c r="EN149" s="15" t="s">
        <v>59</v>
      </c>
      <c r="EP149" s="15" t="s">
        <v>59</v>
      </c>
      <c r="ER149" s="15" t="s">
        <v>59</v>
      </c>
      <c r="ET149" s="15" t="s">
        <v>59</v>
      </c>
      <c r="EV149" s="15" t="s">
        <v>59</v>
      </c>
      <c r="EX149" s="15" t="s">
        <v>59</v>
      </c>
      <c r="EY149" t="s">
        <v>47</v>
      </c>
      <c r="EZ149" s="15" t="s">
        <v>59</v>
      </c>
      <c r="FB149" s="15" t="s">
        <v>59</v>
      </c>
      <c r="FC149" t="s">
        <v>47</v>
      </c>
      <c r="FD149" s="15" t="s">
        <v>59</v>
      </c>
      <c r="FF149" s="15" t="s">
        <v>59</v>
      </c>
      <c r="FG149" t="s">
        <v>47</v>
      </c>
      <c r="FH149" s="15" t="s">
        <v>59</v>
      </c>
      <c r="FJ149" s="15" t="s">
        <v>59</v>
      </c>
      <c r="FL149" s="15" t="s">
        <v>59</v>
      </c>
      <c r="FM149" t="s">
        <v>47</v>
      </c>
      <c r="FN149" s="15" t="s">
        <v>59</v>
      </c>
      <c r="FO149" t="s">
        <v>47</v>
      </c>
      <c r="FP149" s="15" t="s">
        <v>59</v>
      </c>
      <c r="FQ149" t="s">
        <v>47</v>
      </c>
      <c r="FR149" s="15" t="s">
        <v>59</v>
      </c>
      <c r="FT149" s="15" t="s">
        <v>59</v>
      </c>
    </row>
    <row r="150" spans="1:176" ht="15.95" customHeight="1">
      <c r="A150" s="39" t="s">
        <v>323</v>
      </c>
      <c r="B150" s="39">
        <v>4</v>
      </c>
      <c r="C150" s="39"/>
      <c r="D150" s="39">
        <v>2002</v>
      </c>
      <c r="E150" s="19" t="s">
        <v>34</v>
      </c>
      <c r="F150" s="19"/>
      <c r="G150" s="9">
        <f t="shared" si="6"/>
        <v>13.8</v>
      </c>
      <c r="H150" s="15" t="s">
        <v>59</v>
      </c>
      <c r="I150" t="s">
        <v>47</v>
      </c>
      <c r="J150" s="15" t="s">
        <v>59</v>
      </c>
      <c r="K150" s="3" t="s">
        <v>47</v>
      </c>
      <c r="L150" s="12" t="s">
        <v>59</v>
      </c>
      <c r="M150" s="3" t="s">
        <v>47</v>
      </c>
      <c r="N150" s="12" t="s">
        <v>59</v>
      </c>
      <c r="O150" s="3" t="s">
        <v>47</v>
      </c>
      <c r="P150" s="12" t="s">
        <v>59</v>
      </c>
      <c r="Q150" s="3">
        <v>13.8</v>
      </c>
      <c r="R150" s="15">
        <v>0.8</v>
      </c>
      <c r="S150" t="s">
        <v>47</v>
      </c>
      <c r="T150" s="15" t="s">
        <v>59</v>
      </c>
      <c r="U150" t="s">
        <v>296</v>
      </c>
      <c r="V150" s="15" t="s">
        <v>59</v>
      </c>
      <c r="W150" t="s">
        <v>296</v>
      </c>
      <c r="X150" s="15" t="s">
        <v>59</v>
      </c>
      <c r="Y150" t="s">
        <v>47</v>
      </c>
      <c r="Z150" s="15" t="s">
        <v>59</v>
      </c>
      <c r="AA150" t="s">
        <v>47</v>
      </c>
      <c r="AB150" s="15" t="s">
        <v>59</v>
      </c>
      <c r="AC150" t="s">
        <v>47</v>
      </c>
      <c r="AD150" s="15" t="s">
        <v>59</v>
      </c>
      <c r="AE150" t="s">
        <v>47</v>
      </c>
      <c r="AF150" s="15" t="s">
        <v>59</v>
      </c>
      <c r="AG150" t="s">
        <v>47</v>
      </c>
      <c r="AH150" s="15" t="s">
        <v>59</v>
      </c>
      <c r="AI150" s="3" t="s">
        <v>47</v>
      </c>
      <c r="AJ150" s="15" t="s">
        <v>59</v>
      </c>
      <c r="AK150" t="s">
        <v>47</v>
      </c>
      <c r="AL150" s="15" t="s">
        <v>59</v>
      </c>
      <c r="AM150" s="3" t="s">
        <v>47</v>
      </c>
      <c r="AN150" s="15" t="s">
        <v>59</v>
      </c>
      <c r="AO150" s="3" t="s">
        <v>47</v>
      </c>
      <c r="AP150" s="15" t="s">
        <v>59</v>
      </c>
      <c r="AQ150" t="s">
        <v>47</v>
      </c>
      <c r="AR150" s="15" t="s">
        <v>59</v>
      </c>
      <c r="AS150" t="s">
        <v>47</v>
      </c>
      <c r="AT150" s="15" t="s">
        <v>59</v>
      </c>
      <c r="AU150" s="9" t="s">
        <v>47</v>
      </c>
      <c r="AV150" s="15" t="s">
        <v>59</v>
      </c>
      <c r="AW150" s="9" t="s">
        <v>47</v>
      </c>
      <c r="AX150" s="15" t="s">
        <v>59</v>
      </c>
      <c r="AY150" t="s">
        <v>47</v>
      </c>
      <c r="AZ150" s="15" t="s">
        <v>59</v>
      </c>
      <c r="BA150" s="9" t="s">
        <v>47</v>
      </c>
      <c r="BB150" s="15" t="s">
        <v>59</v>
      </c>
      <c r="BC150" s="9" t="s">
        <v>47</v>
      </c>
      <c r="BD150" s="15" t="s">
        <v>59</v>
      </c>
      <c r="BE150" s="9" t="s">
        <v>47</v>
      </c>
      <c r="BF150" s="15" t="s">
        <v>59</v>
      </c>
      <c r="BH150" s="15" t="s">
        <v>59</v>
      </c>
      <c r="BJ150" s="15" t="s">
        <v>59</v>
      </c>
      <c r="BL150" s="15" t="s">
        <v>59</v>
      </c>
      <c r="BN150" s="15" t="s">
        <v>59</v>
      </c>
      <c r="BO150" t="s">
        <v>47</v>
      </c>
      <c r="BP150" s="15" t="s">
        <v>59</v>
      </c>
      <c r="BQ150" t="s">
        <v>47</v>
      </c>
      <c r="BR150" s="15" t="s">
        <v>59</v>
      </c>
      <c r="BS150" t="s">
        <v>47</v>
      </c>
      <c r="BT150" s="15" t="s">
        <v>59</v>
      </c>
      <c r="BU150" t="s">
        <v>47</v>
      </c>
      <c r="BV150" s="15" t="s">
        <v>59</v>
      </c>
      <c r="BX150" s="15" t="s">
        <v>59</v>
      </c>
      <c r="BY150" t="s">
        <v>47</v>
      </c>
      <c r="BZ150" s="15" t="s">
        <v>59</v>
      </c>
      <c r="CA150" t="s">
        <v>47</v>
      </c>
      <c r="CB150" s="15" t="s">
        <v>59</v>
      </c>
      <c r="CC150" t="s">
        <v>47</v>
      </c>
      <c r="CD150" s="15" t="s">
        <v>59</v>
      </c>
      <c r="CF150" s="15" t="s">
        <v>59</v>
      </c>
      <c r="CH150" s="15" t="s">
        <v>59</v>
      </c>
      <c r="CJ150" s="15" t="s">
        <v>59</v>
      </c>
      <c r="CL150" s="15" t="s">
        <v>59</v>
      </c>
      <c r="CN150" s="15" t="s">
        <v>59</v>
      </c>
      <c r="CP150" s="15" t="s">
        <v>59</v>
      </c>
      <c r="CR150" s="15" t="s">
        <v>59</v>
      </c>
      <c r="CT150" s="15" t="s">
        <v>59</v>
      </c>
      <c r="CV150" s="15" t="s">
        <v>59</v>
      </c>
      <c r="CX150" s="15" t="s">
        <v>59</v>
      </c>
      <c r="CZ150" s="15" t="s">
        <v>59</v>
      </c>
      <c r="DA150" t="s">
        <v>47</v>
      </c>
      <c r="DB150" s="15" t="s">
        <v>59</v>
      </c>
      <c r="DD150" s="15" t="s">
        <v>59</v>
      </c>
      <c r="DF150" s="15" t="s">
        <v>59</v>
      </c>
      <c r="DH150" s="15" t="s">
        <v>59</v>
      </c>
      <c r="DI150" t="s">
        <v>47</v>
      </c>
      <c r="DJ150" s="15" t="s">
        <v>59</v>
      </c>
      <c r="DK150" t="s">
        <v>47</v>
      </c>
      <c r="DL150" s="15" t="s">
        <v>59</v>
      </c>
      <c r="DM150" t="s">
        <v>47</v>
      </c>
      <c r="DN150" s="15" t="s">
        <v>59</v>
      </c>
      <c r="DP150" s="15" t="s">
        <v>59</v>
      </c>
      <c r="DQ150" t="s">
        <v>47</v>
      </c>
      <c r="DR150" s="15" t="s">
        <v>59</v>
      </c>
      <c r="DT150" s="15" t="s">
        <v>59</v>
      </c>
      <c r="DV150" s="15" t="s">
        <v>59</v>
      </c>
      <c r="DW150" t="s">
        <v>47</v>
      </c>
      <c r="DX150" s="15" t="s">
        <v>59</v>
      </c>
      <c r="DY150" t="s">
        <v>47</v>
      </c>
      <c r="DZ150" s="15" t="s">
        <v>59</v>
      </c>
      <c r="EB150" s="15" t="s">
        <v>59</v>
      </c>
      <c r="ED150" s="15" t="s">
        <v>59</v>
      </c>
      <c r="EF150" s="15" t="s">
        <v>59</v>
      </c>
      <c r="EH150" s="15" t="s">
        <v>59</v>
      </c>
      <c r="EJ150" s="15" t="s">
        <v>59</v>
      </c>
      <c r="EL150" s="15" t="s">
        <v>59</v>
      </c>
      <c r="EN150" s="15" t="s">
        <v>59</v>
      </c>
      <c r="EP150" s="15" t="s">
        <v>59</v>
      </c>
      <c r="ER150" s="15" t="s">
        <v>59</v>
      </c>
      <c r="ET150" s="15" t="s">
        <v>59</v>
      </c>
      <c r="EV150" s="15" t="s">
        <v>59</v>
      </c>
      <c r="EX150" s="15" t="s">
        <v>59</v>
      </c>
      <c r="EY150" t="s">
        <v>47</v>
      </c>
      <c r="EZ150" s="15" t="s">
        <v>59</v>
      </c>
      <c r="FB150" s="15" t="s">
        <v>59</v>
      </c>
      <c r="FC150" t="s">
        <v>47</v>
      </c>
      <c r="FD150" s="15" t="s">
        <v>59</v>
      </c>
      <c r="FF150" s="15" t="s">
        <v>59</v>
      </c>
      <c r="FG150" t="s">
        <v>47</v>
      </c>
      <c r="FH150" s="15" t="s">
        <v>59</v>
      </c>
      <c r="FJ150" s="15" t="s">
        <v>59</v>
      </c>
      <c r="FL150" s="15" t="s">
        <v>59</v>
      </c>
      <c r="FM150" t="s">
        <v>47</v>
      </c>
      <c r="FN150" s="15" t="s">
        <v>59</v>
      </c>
      <c r="FO150" t="s">
        <v>47</v>
      </c>
      <c r="FP150" s="15" t="s">
        <v>59</v>
      </c>
      <c r="FQ150" t="s">
        <v>47</v>
      </c>
      <c r="FR150" s="15" t="s">
        <v>59</v>
      </c>
      <c r="FT150" s="15" t="s">
        <v>59</v>
      </c>
    </row>
    <row r="151" spans="1:176" ht="15.95" customHeight="1">
      <c r="A151" s="39" t="s">
        <v>324</v>
      </c>
      <c r="B151" s="39">
        <v>1</v>
      </c>
      <c r="C151" s="39"/>
      <c r="D151" s="39">
        <v>2002</v>
      </c>
      <c r="E151" s="19" t="s">
        <v>34</v>
      </c>
      <c r="F151" s="19"/>
      <c r="G151" s="9">
        <f t="shared" si="6"/>
        <v>0</v>
      </c>
      <c r="H151" s="15" t="s">
        <v>59</v>
      </c>
      <c r="I151" t="s">
        <v>47</v>
      </c>
      <c r="J151" s="15" t="s">
        <v>59</v>
      </c>
      <c r="K151" s="3" t="s">
        <v>47</v>
      </c>
      <c r="L151" s="12" t="s">
        <v>59</v>
      </c>
      <c r="M151" s="3" t="s">
        <v>47</v>
      </c>
      <c r="N151" s="12" t="s">
        <v>59</v>
      </c>
      <c r="O151" s="3" t="s">
        <v>47</v>
      </c>
      <c r="P151" s="12" t="s">
        <v>59</v>
      </c>
      <c r="Q151" s="3" t="s">
        <v>54</v>
      </c>
      <c r="R151" s="15" t="s">
        <v>59</v>
      </c>
      <c r="S151" t="s">
        <v>47</v>
      </c>
      <c r="T151" s="15" t="s">
        <v>59</v>
      </c>
      <c r="U151" t="s">
        <v>54</v>
      </c>
      <c r="V151" s="15" t="s">
        <v>59</v>
      </c>
      <c r="W151" t="s">
        <v>54</v>
      </c>
      <c r="X151" s="15" t="s">
        <v>59</v>
      </c>
      <c r="Y151" t="s">
        <v>47</v>
      </c>
      <c r="Z151" s="15" t="s">
        <v>59</v>
      </c>
      <c r="AA151" t="s">
        <v>47</v>
      </c>
      <c r="AB151" s="15" t="s">
        <v>59</v>
      </c>
      <c r="AC151" t="s">
        <v>47</v>
      </c>
      <c r="AD151" s="15" t="s">
        <v>59</v>
      </c>
      <c r="AE151" t="s">
        <v>47</v>
      </c>
      <c r="AF151" s="15" t="s">
        <v>59</v>
      </c>
      <c r="AG151" t="s">
        <v>47</v>
      </c>
      <c r="AH151" s="15" t="s">
        <v>59</v>
      </c>
      <c r="AI151" s="3" t="s">
        <v>47</v>
      </c>
      <c r="AJ151" s="15" t="s">
        <v>59</v>
      </c>
      <c r="AK151" t="s">
        <v>47</v>
      </c>
      <c r="AL151" s="15" t="s">
        <v>59</v>
      </c>
      <c r="AM151" s="3" t="s">
        <v>47</v>
      </c>
      <c r="AN151" s="15" t="s">
        <v>59</v>
      </c>
      <c r="AO151" s="3" t="s">
        <v>47</v>
      </c>
      <c r="AP151" s="15" t="s">
        <v>59</v>
      </c>
      <c r="AQ151" t="s">
        <v>47</v>
      </c>
      <c r="AR151" s="15" t="s">
        <v>59</v>
      </c>
      <c r="AS151" t="s">
        <v>47</v>
      </c>
      <c r="AT151" s="15" t="s">
        <v>59</v>
      </c>
      <c r="AU151" s="9" t="s">
        <v>47</v>
      </c>
      <c r="AV151" s="15" t="s">
        <v>59</v>
      </c>
      <c r="AW151" s="9" t="s">
        <v>47</v>
      </c>
      <c r="AX151" s="15" t="s">
        <v>59</v>
      </c>
      <c r="AY151" t="s">
        <v>47</v>
      </c>
      <c r="AZ151" s="15" t="s">
        <v>59</v>
      </c>
      <c r="BA151" s="9" t="s">
        <v>47</v>
      </c>
      <c r="BB151" s="15" t="s">
        <v>59</v>
      </c>
      <c r="BC151" s="9" t="s">
        <v>47</v>
      </c>
      <c r="BD151" s="15" t="s">
        <v>59</v>
      </c>
      <c r="BE151" s="9" t="s">
        <v>47</v>
      </c>
      <c r="BF151" s="15" t="s">
        <v>59</v>
      </c>
      <c r="BH151" s="15" t="s">
        <v>59</v>
      </c>
      <c r="BJ151" s="15" t="s">
        <v>59</v>
      </c>
      <c r="BL151" s="15" t="s">
        <v>59</v>
      </c>
      <c r="BN151" s="15" t="s">
        <v>59</v>
      </c>
      <c r="BO151" t="s">
        <v>47</v>
      </c>
      <c r="BP151" s="15" t="s">
        <v>59</v>
      </c>
      <c r="BQ151" t="s">
        <v>47</v>
      </c>
      <c r="BR151" s="15" t="s">
        <v>59</v>
      </c>
      <c r="BS151" t="s">
        <v>47</v>
      </c>
      <c r="BT151" s="15" t="s">
        <v>59</v>
      </c>
      <c r="BU151" t="s">
        <v>47</v>
      </c>
      <c r="BV151" s="15" t="s">
        <v>59</v>
      </c>
      <c r="BX151" s="15" t="s">
        <v>59</v>
      </c>
      <c r="BY151" t="s">
        <v>47</v>
      </c>
      <c r="BZ151" s="15" t="s">
        <v>59</v>
      </c>
      <c r="CA151" t="s">
        <v>47</v>
      </c>
      <c r="CB151" s="15" t="s">
        <v>59</v>
      </c>
      <c r="CC151" t="s">
        <v>47</v>
      </c>
      <c r="CD151" s="15" t="s">
        <v>59</v>
      </c>
      <c r="CF151" s="15" t="s">
        <v>59</v>
      </c>
      <c r="CH151" s="15" t="s">
        <v>59</v>
      </c>
      <c r="CJ151" s="15" t="s">
        <v>59</v>
      </c>
      <c r="CL151" s="15" t="s">
        <v>59</v>
      </c>
      <c r="CN151" s="15" t="s">
        <v>59</v>
      </c>
      <c r="CP151" s="15" t="s">
        <v>59</v>
      </c>
      <c r="CR151" s="15" t="s">
        <v>59</v>
      </c>
      <c r="CT151" s="15" t="s">
        <v>59</v>
      </c>
      <c r="CV151" s="15" t="s">
        <v>59</v>
      </c>
      <c r="CX151" s="15" t="s">
        <v>59</v>
      </c>
      <c r="CZ151" s="15" t="s">
        <v>59</v>
      </c>
      <c r="DA151" t="s">
        <v>47</v>
      </c>
      <c r="DB151" s="15" t="s">
        <v>59</v>
      </c>
      <c r="DD151" s="15" t="s">
        <v>59</v>
      </c>
      <c r="DF151" s="15" t="s">
        <v>59</v>
      </c>
      <c r="DH151" s="15" t="s">
        <v>59</v>
      </c>
      <c r="DI151" t="s">
        <v>47</v>
      </c>
      <c r="DJ151" s="15" t="s">
        <v>59</v>
      </c>
      <c r="DK151" t="s">
        <v>47</v>
      </c>
      <c r="DL151" s="15" t="s">
        <v>59</v>
      </c>
      <c r="DM151" t="s">
        <v>47</v>
      </c>
      <c r="DN151" s="15" t="s">
        <v>59</v>
      </c>
      <c r="DP151" s="15" t="s">
        <v>59</v>
      </c>
      <c r="DQ151" t="s">
        <v>47</v>
      </c>
      <c r="DR151" s="15" t="s">
        <v>59</v>
      </c>
      <c r="DT151" s="15" t="s">
        <v>59</v>
      </c>
      <c r="DV151" s="15" t="s">
        <v>59</v>
      </c>
      <c r="DW151" t="s">
        <v>47</v>
      </c>
      <c r="DX151" s="15" t="s">
        <v>59</v>
      </c>
      <c r="DY151" t="s">
        <v>47</v>
      </c>
      <c r="DZ151" s="15" t="s">
        <v>59</v>
      </c>
      <c r="EB151" s="15" t="s">
        <v>59</v>
      </c>
      <c r="ED151" s="15" t="s">
        <v>59</v>
      </c>
      <c r="EF151" s="15" t="s">
        <v>59</v>
      </c>
      <c r="EH151" s="15" t="s">
        <v>59</v>
      </c>
      <c r="EJ151" s="15" t="s">
        <v>59</v>
      </c>
      <c r="EL151" s="15" t="s">
        <v>59</v>
      </c>
      <c r="EN151" s="15" t="s">
        <v>59</v>
      </c>
      <c r="EP151" s="15" t="s">
        <v>59</v>
      </c>
      <c r="ER151" s="15" t="s">
        <v>59</v>
      </c>
      <c r="ET151" s="15" t="s">
        <v>59</v>
      </c>
      <c r="EV151" s="15" t="s">
        <v>59</v>
      </c>
      <c r="EX151" s="15" t="s">
        <v>59</v>
      </c>
      <c r="EY151" t="s">
        <v>47</v>
      </c>
      <c r="EZ151" s="15" t="s">
        <v>59</v>
      </c>
      <c r="FB151" s="15" t="s">
        <v>59</v>
      </c>
      <c r="FC151" t="s">
        <v>47</v>
      </c>
      <c r="FD151" s="15" t="s">
        <v>59</v>
      </c>
      <c r="FF151" s="15" t="s">
        <v>59</v>
      </c>
      <c r="FG151" t="s">
        <v>47</v>
      </c>
      <c r="FH151" s="15" t="s">
        <v>59</v>
      </c>
      <c r="FJ151" s="15" t="s">
        <v>59</v>
      </c>
      <c r="FL151" s="15" t="s">
        <v>59</v>
      </c>
      <c r="FM151" t="s">
        <v>47</v>
      </c>
      <c r="FN151" s="15" t="s">
        <v>59</v>
      </c>
      <c r="FO151" t="s">
        <v>47</v>
      </c>
      <c r="FP151" s="15" t="s">
        <v>59</v>
      </c>
      <c r="FQ151" t="s">
        <v>47</v>
      </c>
      <c r="FR151" s="15" t="s">
        <v>59</v>
      </c>
      <c r="FT151" s="15" t="s">
        <v>59</v>
      </c>
    </row>
    <row r="152" spans="1:176" ht="15.95" customHeight="1">
      <c r="A152" s="39" t="s">
        <v>325</v>
      </c>
      <c r="B152" s="39">
        <v>1</v>
      </c>
      <c r="C152" s="39"/>
      <c r="D152" s="39">
        <v>2002</v>
      </c>
      <c r="E152" s="19" t="s">
        <v>34</v>
      </c>
      <c r="F152" s="19"/>
      <c r="G152" s="9">
        <f t="shared" si="6"/>
        <v>0</v>
      </c>
      <c r="H152" s="15" t="s">
        <v>59</v>
      </c>
      <c r="I152" t="s">
        <v>47</v>
      </c>
      <c r="J152" s="15" t="s">
        <v>59</v>
      </c>
      <c r="K152" s="3" t="s">
        <v>47</v>
      </c>
      <c r="L152" s="12" t="s">
        <v>59</v>
      </c>
      <c r="M152" s="3" t="s">
        <v>47</v>
      </c>
      <c r="N152" s="12" t="s">
        <v>59</v>
      </c>
      <c r="O152" s="3" t="s">
        <v>47</v>
      </c>
      <c r="P152" s="12" t="s">
        <v>59</v>
      </c>
      <c r="Q152" s="3" t="s">
        <v>54</v>
      </c>
      <c r="R152" s="15" t="s">
        <v>59</v>
      </c>
      <c r="S152" t="s">
        <v>47</v>
      </c>
      <c r="T152" s="15" t="s">
        <v>59</v>
      </c>
      <c r="U152" t="s">
        <v>296</v>
      </c>
      <c r="V152" s="15" t="s">
        <v>59</v>
      </c>
      <c r="W152" t="s">
        <v>296</v>
      </c>
      <c r="X152" s="15" t="s">
        <v>59</v>
      </c>
      <c r="Y152" t="s">
        <v>47</v>
      </c>
      <c r="Z152" s="15" t="s">
        <v>59</v>
      </c>
      <c r="AA152" t="s">
        <v>47</v>
      </c>
      <c r="AB152" s="15" t="s">
        <v>59</v>
      </c>
      <c r="AC152" t="s">
        <v>47</v>
      </c>
      <c r="AD152" s="15" t="s">
        <v>59</v>
      </c>
      <c r="AE152" t="s">
        <v>47</v>
      </c>
      <c r="AF152" s="15" t="s">
        <v>59</v>
      </c>
      <c r="AG152" t="s">
        <v>47</v>
      </c>
      <c r="AH152" s="15" t="s">
        <v>59</v>
      </c>
      <c r="AI152" s="3" t="s">
        <v>47</v>
      </c>
      <c r="AJ152" s="15" t="s">
        <v>59</v>
      </c>
      <c r="AK152" t="s">
        <v>47</v>
      </c>
      <c r="AL152" s="15" t="s">
        <v>59</v>
      </c>
      <c r="AM152" s="3" t="s">
        <v>47</v>
      </c>
      <c r="AN152" s="15" t="s">
        <v>59</v>
      </c>
      <c r="AO152" s="3" t="s">
        <v>47</v>
      </c>
      <c r="AP152" s="15" t="s">
        <v>59</v>
      </c>
      <c r="AQ152" t="s">
        <v>47</v>
      </c>
      <c r="AR152" s="15" t="s">
        <v>59</v>
      </c>
      <c r="AS152" t="s">
        <v>47</v>
      </c>
      <c r="AT152" s="15" t="s">
        <v>59</v>
      </c>
      <c r="AU152" s="9" t="s">
        <v>47</v>
      </c>
      <c r="AV152" s="15" t="s">
        <v>59</v>
      </c>
      <c r="AW152" s="9" t="s">
        <v>47</v>
      </c>
      <c r="AX152" s="15" t="s">
        <v>59</v>
      </c>
      <c r="AY152" t="s">
        <v>47</v>
      </c>
      <c r="AZ152" s="15" t="s">
        <v>59</v>
      </c>
      <c r="BA152" s="9" t="s">
        <v>47</v>
      </c>
      <c r="BB152" s="15" t="s">
        <v>59</v>
      </c>
      <c r="BC152" s="9" t="s">
        <v>47</v>
      </c>
      <c r="BD152" s="15" t="s">
        <v>59</v>
      </c>
      <c r="BE152" s="9" t="s">
        <v>47</v>
      </c>
      <c r="BF152" s="15" t="s">
        <v>59</v>
      </c>
      <c r="BH152" s="15" t="s">
        <v>59</v>
      </c>
      <c r="BJ152" s="15" t="s">
        <v>59</v>
      </c>
      <c r="BL152" s="15" t="s">
        <v>59</v>
      </c>
      <c r="BN152" s="15" t="s">
        <v>59</v>
      </c>
      <c r="BO152" t="s">
        <v>47</v>
      </c>
      <c r="BP152" s="15" t="s">
        <v>59</v>
      </c>
      <c r="BQ152" t="s">
        <v>47</v>
      </c>
      <c r="BR152" s="15" t="s">
        <v>59</v>
      </c>
      <c r="BS152" t="s">
        <v>47</v>
      </c>
      <c r="BT152" s="15" t="s">
        <v>59</v>
      </c>
      <c r="BU152" t="s">
        <v>47</v>
      </c>
      <c r="BV152" s="15" t="s">
        <v>59</v>
      </c>
      <c r="BX152" s="15" t="s">
        <v>59</v>
      </c>
      <c r="BY152" t="s">
        <v>47</v>
      </c>
      <c r="BZ152" s="15" t="s">
        <v>59</v>
      </c>
      <c r="CA152" t="s">
        <v>47</v>
      </c>
      <c r="CB152" s="15" t="s">
        <v>59</v>
      </c>
      <c r="CC152" t="s">
        <v>47</v>
      </c>
      <c r="CD152" s="15" t="s">
        <v>59</v>
      </c>
      <c r="CF152" s="15" t="s">
        <v>59</v>
      </c>
      <c r="CH152" s="15" t="s">
        <v>59</v>
      </c>
      <c r="CJ152" s="15" t="s">
        <v>59</v>
      </c>
      <c r="CL152" s="15" t="s">
        <v>59</v>
      </c>
      <c r="CN152" s="15" t="s">
        <v>59</v>
      </c>
      <c r="CP152" s="15" t="s">
        <v>59</v>
      </c>
      <c r="CR152" s="15" t="s">
        <v>59</v>
      </c>
      <c r="CT152" s="15" t="s">
        <v>59</v>
      </c>
      <c r="CV152" s="15" t="s">
        <v>59</v>
      </c>
      <c r="CX152" s="15" t="s">
        <v>59</v>
      </c>
      <c r="CZ152" s="15" t="s">
        <v>59</v>
      </c>
      <c r="DA152" t="s">
        <v>47</v>
      </c>
      <c r="DB152" s="15" t="s">
        <v>59</v>
      </c>
      <c r="DD152" s="15" t="s">
        <v>59</v>
      </c>
      <c r="DF152" s="15" t="s">
        <v>59</v>
      </c>
      <c r="DH152" s="15" t="s">
        <v>59</v>
      </c>
      <c r="DI152" t="s">
        <v>47</v>
      </c>
      <c r="DJ152" s="15" t="s">
        <v>59</v>
      </c>
      <c r="DK152" t="s">
        <v>47</v>
      </c>
      <c r="DL152" s="15" t="s">
        <v>59</v>
      </c>
      <c r="DM152" t="s">
        <v>47</v>
      </c>
      <c r="DN152" s="15" t="s">
        <v>59</v>
      </c>
      <c r="DP152" s="15" t="s">
        <v>59</v>
      </c>
      <c r="DQ152" t="s">
        <v>47</v>
      </c>
      <c r="DR152" s="15" t="s">
        <v>59</v>
      </c>
      <c r="DT152" s="15" t="s">
        <v>59</v>
      </c>
      <c r="DV152" s="15" t="s">
        <v>59</v>
      </c>
      <c r="DW152" t="s">
        <v>47</v>
      </c>
      <c r="DX152" s="15" t="s">
        <v>59</v>
      </c>
      <c r="DY152" t="s">
        <v>47</v>
      </c>
      <c r="DZ152" s="15" t="s">
        <v>59</v>
      </c>
      <c r="EB152" s="15" t="s">
        <v>59</v>
      </c>
      <c r="ED152" s="15" t="s">
        <v>59</v>
      </c>
      <c r="EF152" s="15" t="s">
        <v>59</v>
      </c>
      <c r="EH152" s="15" t="s">
        <v>59</v>
      </c>
      <c r="EJ152" s="15" t="s">
        <v>59</v>
      </c>
      <c r="EL152" s="15" t="s">
        <v>59</v>
      </c>
      <c r="EN152" s="15" t="s">
        <v>59</v>
      </c>
      <c r="EP152" s="15" t="s">
        <v>59</v>
      </c>
      <c r="ER152" s="15" t="s">
        <v>59</v>
      </c>
      <c r="ET152" s="15" t="s">
        <v>59</v>
      </c>
      <c r="EV152" s="15" t="s">
        <v>59</v>
      </c>
      <c r="EX152" s="15" t="s">
        <v>59</v>
      </c>
      <c r="EY152" t="s">
        <v>47</v>
      </c>
      <c r="EZ152" s="15" t="s">
        <v>59</v>
      </c>
      <c r="FB152" s="15" t="s">
        <v>59</v>
      </c>
      <c r="FC152" t="s">
        <v>47</v>
      </c>
      <c r="FD152" s="15" t="s">
        <v>59</v>
      </c>
      <c r="FF152" s="15" t="s">
        <v>59</v>
      </c>
      <c r="FG152" t="s">
        <v>47</v>
      </c>
      <c r="FH152" s="15" t="s">
        <v>59</v>
      </c>
      <c r="FJ152" s="15" t="s">
        <v>59</v>
      </c>
      <c r="FL152" s="15" t="s">
        <v>59</v>
      </c>
      <c r="FM152" t="s">
        <v>47</v>
      </c>
      <c r="FN152" s="15" t="s">
        <v>59</v>
      </c>
      <c r="FO152" t="s">
        <v>47</v>
      </c>
      <c r="FP152" s="15" t="s">
        <v>59</v>
      </c>
      <c r="FQ152" t="s">
        <v>47</v>
      </c>
      <c r="FR152" s="15" t="s">
        <v>59</v>
      </c>
      <c r="FT152" s="15" t="s">
        <v>59</v>
      </c>
    </row>
    <row r="153" spans="1:176" ht="15.95" customHeight="1">
      <c r="A153" s="39" t="s">
        <v>326</v>
      </c>
      <c r="B153" s="39">
        <v>1</v>
      </c>
      <c r="C153" s="39"/>
      <c r="D153" s="39">
        <v>2002</v>
      </c>
      <c r="E153" s="19" t="s">
        <v>34</v>
      </c>
      <c r="F153" s="19"/>
      <c r="G153" s="9">
        <f t="shared" si="6"/>
        <v>0</v>
      </c>
      <c r="H153" s="15" t="s">
        <v>59</v>
      </c>
      <c r="I153" t="s">
        <v>47</v>
      </c>
      <c r="J153" s="15" t="s">
        <v>59</v>
      </c>
      <c r="K153" s="3" t="s">
        <v>47</v>
      </c>
      <c r="L153" s="12" t="s">
        <v>59</v>
      </c>
      <c r="M153" s="3" t="s">
        <v>47</v>
      </c>
      <c r="N153" s="12" t="s">
        <v>59</v>
      </c>
      <c r="O153" s="3" t="s">
        <v>47</v>
      </c>
      <c r="P153" s="12" t="s">
        <v>59</v>
      </c>
      <c r="Q153" s="3" t="s">
        <v>54</v>
      </c>
      <c r="R153" s="15" t="s">
        <v>59</v>
      </c>
      <c r="S153" t="s">
        <v>47</v>
      </c>
      <c r="T153" s="15" t="s">
        <v>59</v>
      </c>
      <c r="U153" t="s">
        <v>54</v>
      </c>
      <c r="V153" s="15" t="s">
        <v>59</v>
      </c>
      <c r="W153" t="s">
        <v>54</v>
      </c>
      <c r="X153" s="15" t="s">
        <v>59</v>
      </c>
      <c r="Y153" t="s">
        <v>47</v>
      </c>
      <c r="Z153" s="15" t="s">
        <v>59</v>
      </c>
      <c r="AA153" t="s">
        <v>47</v>
      </c>
      <c r="AB153" s="15" t="s">
        <v>59</v>
      </c>
      <c r="AC153" t="s">
        <v>47</v>
      </c>
      <c r="AD153" s="15" t="s">
        <v>59</v>
      </c>
      <c r="AE153" t="s">
        <v>47</v>
      </c>
      <c r="AF153" s="15" t="s">
        <v>59</v>
      </c>
      <c r="AG153" t="s">
        <v>47</v>
      </c>
      <c r="AH153" s="15" t="s">
        <v>59</v>
      </c>
      <c r="AI153" s="3" t="s">
        <v>47</v>
      </c>
      <c r="AJ153" s="15" t="s">
        <v>59</v>
      </c>
      <c r="AK153" t="s">
        <v>47</v>
      </c>
      <c r="AL153" s="15" t="s">
        <v>59</v>
      </c>
      <c r="AM153" s="3" t="s">
        <v>47</v>
      </c>
      <c r="AN153" s="15" t="s">
        <v>59</v>
      </c>
      <c r="AO153" s="3" t="s">
        <v>47</v>
      </c>
      <c r="AP153" s="15" t="s">
        <v>59</v>
      </c>
      <c r="AQ153" t="s">
        <v>47</v>
      </c>
      <c r="AR153" s="15" t="s">
        <v>59</v>
      </c>
      <c r="AS153" t="s">
        <v>47</v>
      </c>
      <c r="AT153" s="15" t="s">
        <v>59</v>
      </c>
      <c r="AU153" s="9" t="s">
        <v>47</v>
      </c>
      <c r="AV153" s="15" t="s">
        <v>59</v>
      </c>
      <c r="AW153" s="9" t="s">
        <v>47</v>
      </c>
      <c r="AX153" s="15" t="s">
        <v>59</v>
      </c>
      <c r="AY153" t="s">
        <v>47</v>
      </c>
      <c r="AZ153" s="15" t="s">
        <v>59</v>
      </c>
      <c r="BA153" s="9" t="s">
        <v>47</v>
      </c>
      <c r="BB153" s="15" t="s">
        <v>59</v>
      </c>
      <c r="BC153" s="9" t="s">
        <v>47</v>
      </c>
      <c r="BD153" s="15" t="s">
        <v>59</v>
      </c>
      <c r="BE153" s="9" t="s">
        <v>47</v>
      </c>
      <c r="BF153" s="15" t="s">
        <v>59</v>
      </c>
      <c r="BH153" s="15" t="s">
        <v>59</v>
      </c>
      <c r="BJ153" s="15" t="s">
        <v>59</v>
      </c>
      <c r="BL153" s="15" t="s">
        <v>59</v>
      </c>
      <c r="BN153" s="15" t="s">
        <v>59</v>
      </c>
      <c r="BO153" t="s">
        <v>47</v>
      </c>
      <c r="BP153" s="15" t="s">
        <v>59</v>
      </c>
      <c r="BQ153" t="s">
        <v>47</v>
      </c>
      <c r="BR153" s="15" t="s">
        <v>59</v>
      </c>
      <c r="BS153" t="s">
        <v>47</v>
      </c>
      <c r="BT153" s="15" t="s">
        <v>59</v>
      </c>
      <c r="BU153" t="s">
        <v>47</v>
      </c>
      <c r="BV153" s="15" t="s">
        <v>59</v>
      </c>
      <c r="BX153" s="15" t="s">
        <v>59</v>
      </c>
      <c r="BY153" t="s">
        <v>47</v>
      </c>
      <c r="BZ153" s="15" t="s">
        <v>59</v>
      </c>
      <c r="CA153" t="s">
        <v>47</v>
      </c>
      <c r="CB153" s="15" t="s">
        <v>59</v>
      </c>
      <c r="CC153" t="s">
        <v>47</v>
      </c>
      <c r="CD153" s="15" t="s">
        <v>59</v>
      </c>
      <c r="CF153" s="15" t="s">
        <v>59</v>
      </c>
      <c r="CH153" s="15" t="s">
        <v>59</v>
      </c>
      <c r="CJ153" s="15" t="s">
        <v>59</v>
      </c>
      <c r="CL153" s="15" t="s">
        <v>59</v>
      </c>
      <c r="CN153" s="15" t="s">
        <v>59</v>
      </c>
      <c r="CP153" s="15" t="s">
        <v>59</v>
      </c>
      <c r="CR153" s="15" t="s">
        <v>59</v>
      </c>
      <c r="CT153" s="15" t="s">
        <v>59</v>
      </c>
      <c r="CV153" s="15" t="s">
        <v>59</v>
      </c>
      <c r="CX153" s="15" t="s">
        <v>59</v>
      </c>
      <c r="CZ153" s="15" t="s">
        <v>59</v>
      </c>
      <c r="DA153" t="s">
        <v>47</v>
      </c>
      <c r="DB153" s="15" t="s">
        <v>59</v>
      </c>
      <c r="DD153" s="15" t="s">
        <v>59</v>
      </c>
      <c r="DF153" s="15" t="s">
        <v>59</v>
      </c>
      <c r="DH153" s="15" t="s">
        <v>59</v>
      </c>
      <c r="DI153" t="s">
        <v>47</v>
      </c>
      <c r="DJ153" s="15" t="s">
        <v>59</v>
      </c>
      <c r="DK153" t="s">
        <v>47</v>
      </c>
      <c r="DL153" s="15" t="s">
        <v>59</v>
      </c>
      <c r="DM153" t="s">
        <v>47</v>
      </c>
      <c r="DN153" s="15" t="s">
        <v>59</v>
      </c>
      <c r="DP153" s="15" t="s">
        <v>59</v>
      </c>
      <c r="DQ153" t="s">
        <v>47</v>
      </c>
      <c r="DR153" s="15" t="s">
        <v>59</v>
      </c>
      <c r="DT153" s="15" t="s">
        <v>59</v>
      </c>
      <c r="DV153" s="15" t="s">
        <v>59</v>
      </c>
      <c r="DW153" t="s">
        <v>47</v>
      </c>
      <c r="DX153" s="15" t="s">
        <v>59</v>
      </c>
      <c r="DY153" t="s">
        <v>47</v>
      </c>
      <c r="DZ153" s="15" t="s">
        <v>59</v>
      </c>
      <c r="EB153" s="15" t="s">
        <v>59</v>
      </c>
      <c r="ED153" s="15" t="s">
        <v>59</v>
      </c>
      <c r="EF153" s="15" t="s">
        <v>59</v>
      </c>
      <c r="EH153" s="15" t="s">
        <v>59</v>
      </c>
      <c r="EJ153" s="15" t="s">
        <v>59</v>
      </c>
      <c r="EL153" s="15" t="s">
        <v>59</v>
      </c>
      <c r="EN153" s="15" t="s">
        <v>59</v>
      </c>
      <c r="EP153" s="15" t="s">
        <v>59</v>
      </c>
      <c r="ER153" s="15" t="s">
        <v>59</v>
      </c>
      <c r="ET153" s="15" t="s">
        <v>59</v>
      </c>
      <c r="EV153" s="15" t="s">
        <v>59</v>
      </c>
      <c r="EX153" s="15" t="s">
        <v>59</v>
      </c>
      <c r="EY153" t="s">
        <v>47</v>
      </c>
      <c r="EZ153" s="15" t="s">
        <v>59</v>
      </c>
      <c r="FB153" s="15" t="s">
        <v>59</v>
      </c>
      <c r="FC153" t="s">
        <v>47</v>
      </c>
      <c r="FD153" s="15" t="s">
        <v>59</v>
      </c>
      <c r="FF153" s="15" t="s">
        <v>59</v>
      </c>
      <c r="FG153" t="s">
        <v>47</v>
      </c>
      <c r="FH153" s="15" t="s">
        <v>59</v>
      </c>
      <c r="FJ153" s="15" t="s">
        <v>59</v>
      </c>
      <c r="FL153" s="15" t="s">
        <v>59</v>
      </c>
      <c r="FM153" t="s">
        <v>47</v>
      </c>
      <c r="FN153" s="15" t="s">
        <v>59</v>
      </c>
      <c r="FO153" t="s">
        <v>47</v>
      </c>
      <c r="FP153" s="15" t="s">
        <v>59</v>
      </c>
      <c r="FQ153" t="s">
        <v>47</v>
      </c>
      <c r="FR153" s="15" t="s">
        <v>59</v>
      </c>
      <c r="FT153" s="15" t="s">
        <v>59</v>
      </c>
    </row>
    <row r="154" spans="1:176" ht="15.95" customHeight="1">
      <c r="A154" s="39" t="s">
        <v>327</v>
      </c>
      <c r="B154" s="39">
        <v>4</v>
      </c>
      <c r="C154" s="39"/>
      <c r="D154" s="39">
        <v>6804</v>
      </c>
      <c r="E154" s="19" t="s">
        <v>34</v>
      </c>
      <c r="F154" s="40" t="s">
        <v>718</v>
      </c>
      <c r="G154" s="9">
        <f t="shared" si="6"/>
        <v>10.899999999999999</v>
      </c>
      <c r="H154" s="15" t="s">
        <v>59</v>
      </c>
      <c r="I154" t="s">
        <v>47</v>
      </c>
      <c r="J154" s="15" t="s">
        <v>59</v>
      </c>
      <c r="K154" s="3" t="s">
        <v>47</v>
      </c>
      <c r="L154" s="12" t="s">
        <v>59</v>
      </c>
      <c r="M154" s="3" t="s">
        <v>47</v>
      </c>
      <c r="N154" s="12" t="s">
        <v>59</v>
      </c>
      <c r="O154" s="3" t="s">
        <v>47</v>
      </c>
      <c r="P154" s="12" t="s">
        <v>59</v>
      </c>
      <c r="Q154" s="3">
        <v>4.0999999999999996</v>
      </c>
      <c r="R154" s="15">
        <v>0.5</v>
      </c>
      <c r="S154" t="s">
        <v>47</v>
      </c>
      <c r="T154" s="15" t="s">
        <v>59</v>
      </c>
      <c r="U154" t="s">
        <v>54</v>
      </c>
      <c r="V154" s="15" t="s">
        <v>59</v>
      </c>
      <c r="W154" s="24">
        <v>6.8</v>
      </c>
      <c r="X154" s="24">
        <v>58.8</v>
      </c>
      <c r="Y154" t="s">
        <v>47</v>
      </c>
      <c r="Z154" s="15" t="s">
        <v>59</v>
      </c>
      <c r="AA154" t="s">
        <v>47</v>
      </c>
      <c r="AB154" s="15" t="s">
        <v>59</v>
      </c>
      <c r="AC154" t="s">
        <v>47</v>
      </c>
      <c r="AD154" s="15" t="s">
        <v>59</v>
      </c>
      <c r="AE154" t="s">
        <v>47</v>
      </c>
      <c r="AF154" s="15" t="s">
        <v>59</v>
      </c>
      <c r="AG154" t="s">
        <v>47</v>
      </c>
      <c r="AH154" s="15" t="s">
        <v>59</v>
      </c>
      <c r="AI154" s="3" t="s">
        <v>47</v>
      </c>
      <c r="AJ154" s="15" t="s">
        <v>59</v>
      </c>
      <c r="AK154" t="s">
        <v>47</v>
      </c>
      <c r="AL154" s="15" t="s">
        <v>59</v>
      </c>
      <c r="AM154" s="3" t="s">
        <v>47</v>
      </c>
      <c r="AN154" s="15" t="s">
        <v>59</v>
      </c>
      <c r="AO154" s="3" t="s">
        <v>47</v>
      </c>
      <c r="AP154" s="15" t="s">
        <v>59</v>
      </c>
      <c r="AQ154" t="s">
        <v>47</v>
      </c>
      <c r="AR154" s="15" t="s">
        <v>59</v>
      </c>
      <c r="AS154" t="s">
        <v>47</v>
      </c>
      <c r="AT154" s="15" t="s">
        <v>59</v>
      </c>
      <c r="AU154" s="9" t="s">
        <v>47</v>
      </c>
      <c r="AV154" s="15" t="s">
        <v>59</v>
      </c>
      <c r="AW154" s="9" t="s">
        <v>47</v>
      </c>
      <c r="AX154" s="15" t="s">
        <v>59</v>
      </c>
      <c r="AY154" t="s">
        <v>47</v>
      </c>
      <c r="AZ154" s="15" t="s">
        <v>59</v>
      </c>
      <c r="BA154" s="9" t="s">
        <v>47</v>
      </c>
      <c r="BB154" s="15" t="s">
        <v>59</v>
      </c>
      <c r="BC154" s="9" t="s">
        <v>47</v>
      </c>
      <c r="BD154" s="15" t="s">
        <v>59</v>
      </c>
      <c r="BE154" s="9" t="s">
        <v>47</v>
      </c>
      <c r="BF154" s="15" t="s">
        <v>59</v>
      </c>
      <c r="BH154" s="15" t="s">
        <v>59</v>
      </c>
      <c r="BJ154" s="15" t="s">
        <v>59</v>
      </c>
      <c r="BL154" s="15" t="s">
        <v>59</v>
      </c>
      <c r="BN154" s="15" t="s">
        <v>59</v>
      </c>
      <c r="BO154" t="s">
        <v>47</v>
      </c>
      <c r="BP154" s="15" t="s">
        <v>59</v>
      </c>
      <c r="BQ154" t="s">
        <v>47</v>
      </c>
      <c r="BR154" s="15" t="s">
        <v>59</v>
      </c>
      <c r="BS154" t="s">
        <v>47</v>
      </c>
      <c r="BT154" s="15" t="s">
        <v>59</v>
      </c>
      <c r="BU154" t="s">
        <v>47</v>
      </c>
      <c r="BV154" s="15" t="s">
        <v>59</v>
      </c>
      <c r="BX154" s="15" t="s">
        <v>59</v>
      </c>
      <c r="BY154" t="s">
        <v>47</v>
      </c>
      <c r="BZ154" s="15" t="s">
        <v>59</v>
      </c>
      <c r="CA154" t="s">
        <v>47</v>
      </c>
      <c r="CB154" s="15" t="s">
        <v>59</v>
      </c>
      <c r="CC154" t="s">
        <v>47</v>
      </c>
      <c r="CD154" s="15" t="s">
        <v>59</v>
      </c>
      <c r="CF154" s="15" t="s">
        <v>59</v>
      </c>
      <c r="CH154" s="15" t="s">
        <v>59</v>
      </c>
      <c r="CJ154" s="15" t="s">
        <v>59</v>
      </c>
      <c r="CL154" s="15" t="s">
        <v>59</v>
      </c>
      <c r="CN154" s="15" t="s">
        <v>59</v>
      </c>
      <c r="CP154" s="15" t="s">
        <v>59</v>
      </c>
      <c r="CR154" s="15" t="s">
        <v>59</v>
      </c>
      <c r="CT154" s="15" t="s">
        <v>59</v>
      </c>
      <c r="CV154" s="15" t="s">
        <v>59</v>
      </c>
      <c r="CX154" s="15" t="s">
        <v>59</v>
      </c>
      <c r="CZ154" s="15" t="s">
        <v>59</v>
      </c>
      <c r="DA154" t="s">
        <v>47</v>
      </c>
      <c r="DB154" s="15" t="s">
        <v>59</v>
      </c>
      <c r="DD154" s="15" t="s">
        <v>59</v>
      </c>
      <c r="DF154" s="15" t="s">
        <v>59</v>
      </c>
      <c r="DH154" s="15" t="s">
        <v>59</v>
      </c>
      <c r="DI154" t="s">
        <v>47</v>
      </c>
      <c r="DJ154" s="15" t="s">
        <v>59</v>
      </c>
      <c r="DK154" t="s">
        <v>47</v>
      </c>
      <c r="DL154" s="15" t="s">
        <v>59</v>
      </c>
      <c r="DM154" t="s">
        <v>47</v>
      </c>
      <c r="DN154" s="15" t="s">
        <v>59</v>
      </c>
      <c r="DP154" s="15" t="s">
        <v>59</v>
      </c>
      <c r="DQ154" t="s">
        <v>47</v>
      </c>
      <c r="DR154" s="15" t="s">
        <v>59</v>
      </c>
      <c r="DT154" s="15" t="s">
        <v>59</v>
      </c>
      <c r="DV154" s="15" t="s">
        <v>59</v>
      </c>
      <c r="DW154" t="s">
        <v>47</v>
      </c>
      <c r="DX154" s="15" t="s">
        <v>59</v>
      </c>
      <c r="DY154" t="s">
        <v>47</v>
      </c>
      <c r="DZ154" s="15" t="s">
        <v>59</v>
      </c>
      <c r="EB154" s="15" t="s">
        <v>59</v>
      </c>
      <c r="ED154" s="15" t="s">
        <v>59</v>
      </c>
      <c r="EF154" s="15" t="s">
        <v>59</v>
      </c>
      <c r="EH154" s="15" t="s">
        <v>59</v>
      </c>
      <c r="EJ154" s="15" t="s">
        <v>59</v>
      </c>
      <c r="EL154" s="15" t="s">
        <v>59</v>
      </c>
      <c r="EN154" s="15" t="s">
        <v>59</v>
      </c>
      <c r="EP154" s="15" t="s">
        <v>59</v>
      </c>
      <c r="ER154" s="15" t="s">
        <v>59</v>
      </c>
      <c r="ET154" s="15" t="s">
        <v>59</v>
      </c>
      <c r="EV154" s="15" t="s">
        <v>59</v>
      </c>
      <c r="EX154" s="15" t="s">
        <v>59</v>
      </c>
      <c r="EY154" t="s">
        <v>47</v>
      </c>
      <c r="EZ154" s="15" t="s">
        <v>59</v>
      </c>
      <c r="FB154" s="15" t="s">
        <v>59</v>
      </c>
      <c r="FC154" t="s">
        <v>47</v>
      </c>
      <c r="FD154" s="15" t="s">
        <v>59</v>
      </c>
      <c r="FF154" s="15" t="s">
        <v>59</v>
      </c>
      <c r="FG154" t="s">
        <v>47</v>
      </c>
      <c r="FH154" s="15" t="s">
        <v>59</v>
      </c>
      <c r="FJ154" s="15" t="s">
        <v>59</v>
      </c>
      <c r="FL154" s="15" t="s">
        <v>59</v>
      </c>
      <c r="FM154" t="s">
        <v>47</v>
      </c>
      <c r="FN154" s="15" t="s">
        <v>59</v>
      </c>
      <c r="FO154" t="s">
        <v>47</v>
      </c>
      <c r="FP154" s="15" t="s">
        <v>59</v>
      </c>
      <c r="FQ154" t="s">
        <v>47</v>
      </c>
      <c r="FR154" s="15" t="s">
        <v>59</v>
      </c>
      <c r="FT154" s="15" t="s">
        <v>59</v>
      </c>
    </row>
    <row r="155" spans="1:176" ht="15.95" customHeight="1">
      <c r="A155" s="39" t="s">
        <v>329</v>
      </c>
      <c r="B155" s="39">
        <v>4</v>
      </c>
      <c r="C155" s="39"/>
      <c r="D155" s="39">
        <v>3004</v>
      </c>
      <c r="E155" s="19" t="s">
        <v>34</v>
      </c>
      <c r="F155" s="19"/>
      <c r="G155" s="9">
        <f t="shared" si="6"/>
        <v>0</v>
      </c>
      <c r="H155" s="15" t="s">
        <v>59</v>
      </c>
      <c r="I155" t="s">
        <v>47</v>
      </c>
      <c r="J155" s="15" t="s">
        <v>59</v>
      </c>
      <c r="K155" s="3" t="s">
        <v>47</v>
      </c>
      <c r="L155" s="12" t="s">
        <v>59</v>
      </c>
      <c r="M155" s="3" t="s">
        <v>47</v>
      </c>
      <c r="N155" s="12" t="s">
        <v>59</v>
      </c>
      <c r="O155" s="3" t="s">
        <v>47</v>
      </c>
      <c r="P155" s="12" t="s">
        <v>59</v>
      </c>
      <c r="Q155" s="3" t="s">
        <v>54</v>
      </c>
      <c r="R155" s="15" t="s">
        <v>59</v>
      </c>
      <c r="S155" t="s">
        <v>47</v>
      </c>
      <c r="T155" s="15" t="s">
        <v>59</v>
      </c>
      <c r="U155" t="s">
        <v>54</v>
      </c>
      <c r="V155" s="15" t="s">
        <v>59</v>
      </c>
      <c r="W155" t="s">
        <v>54</v>
      </c>
      <c r="X155" s="15" t="s">
        <v>59</v>
      </c>
      <c r="Y155" t="s">
        <v>47</v>
      </c>
      <c r="Z155" s="15" t="s">
        <v>59</v>
      </c>
      <c r="AA155" t="s">
        <v>47</v>
      </c>
      <c r="AB155" s="15" t="s">
        <v>59</v>
      </c>
      <c r="AC155" t="s">
        <v>47</v>
      </c>
      <c r="AD155" s="15" t="s">
        <v>59</v>
      </c>
      <c r="AE155" t="s">
        <v>47</v>
      </c>
      <c r="AF155" s="15" t="s">
        <v>59</v>
      </c>
      <c r="AG155" t="s">
        <v>47</v>
      </c>
      <c r="AH155" s="15" t="s">
        <v>59</v>
      </c>
      <c r="AI155" s="3" t="s">
        <v>47</v>
      </c>
      <c r="AJ155" s="15" t="s">
        <v>59</v>
      </c>
      <c r="AK155" t="s">
        <v>47</v>
      </c>
      <c r="AL155" s="15" t="s">
        <v>59</v>
      </c>
      <c r="AM155" s="3" t="s">
        <v>47</v>
      </c>
      <c r="AN155" s="15" t="s">
        <v>59</v>
      </c>
      <c r="AO155" s="3" t="s">
        <v>47</v>
      </c>
      <c r="AP155" s="15" t="s">
        <v>59</v>
      </c>
      <c r="AQ155" t="s">
        <v>47</v>
      </c>
      <c r="AR155" s="15" t="s">
        <v>59</v>
      </c>
      <c r="AS155" t="s">
        <v>47</v>
      </c>
      <c r="AT155" s="15" t="s">
        <v>59</v>
      </c>
      <c r="AU155" s="9" t="s">
        <v>47</v>
      </c>
      <c r="AV155" s="15" t="s">
        <v>59</v>
      </c>
      <c r="AW155" s="9" t="s">
        <v>47</v>
      </c>
      <c r="AX155" s="15" t="s">
        <v>59</v>
      </c>
      <c r="AY155" t="s">
        <v>47</v>
      </c>
      <c r="AZ155" s="15" t="s">
        <v>59</v>
      </c>
      <c r="BA155" s="9" t="s">
        <v>47</v>
      </c>
      <c r="BB155" s="15" t="s">
        <v>59</v>
      </c>
      <c r="BC155" s="9" t="s">
        <v>47</v>
      </c>
      <c r="BD155" s="15" t="s">
        <v>59</v>
      </c>
      <c r="BE155" s="9" t="s">
        <v>47</v>
      </c>
      <c r="BF155" s="15" t="s">
        <v>59</v>
      </c>
      <c r="BH155" s="15" t="s">
        <v>59</v>
      </c>
      <c r="BJ155" s="15" t="s">
        <v>59</v>
      </c>
      <c r="BL155" s="15" t="s">
        <v>59</v>
      </c>
      <c r="BN155" s="15" t="s">
        <v>59</v>
      </c>
      <c r="BO155" t="s">
        <v>47</v>
      </c>
      <c r="BP155" s="15" t="s">
        <v>59</v>
      </c>
      <c r="BQ155" t="s">
        <v>47</v>
      </c>
      <c r="BR155" s="15" t="s">
        <v>59</v>
      </c>
      <c r="BS155" t="s">
        <v>47</v>
      </c>
      <c r="BT155" s="15" t="s">
        <v>59</v>
      </c>
      <c r="BU155" t="s">
        <v>47</v>
      </c>
      <c r="BV155" s="15" t="s">
        <v>59</v>
      </c>
      <c r="BX155" s="15" t="s">
        <v>59</v>
      </c>
      <c r="BY155" t="s">
        <v>47</v>
      </c>
      <c r="BZ155" s="15" t="s">
        <v>59</v>
      </c>
      <c r="CA155" t="s">
        <v>47</v>
      </c>
      <c r="CB155" s="15" t="s">
        <v>59</v>
      </c>
      <c r="CC155" t="s">
        <v>47</v>
      </c>
      <c r="CD155" s="15" t="s">
        <v>59</v>
      </c>
      <c r="CF155" s="15" t="s">
        <v>59</v>
      </c>
      <c r="CH155" s="15" t="s">
        <v>59</v>
      </c>
      <c r="CJ155" s="15" t="s">
        <v>59</v>
      </c>
      <c r="CL155" s="15" t="s">
        <v>59</v>
      </c>
      <c r="CN155" s="15" t="s">
        <v>59</v>
      </c>
      <c r="CP155" s="15" t="s">
        <v>59</v>
      </c>
      <c r="CR155" s="15" t="s">
        <v>59</v>
      </c>
      <c r="CT155" s="15" t="s">
        <v>59</v>
      </c>
      <c r="CV155" s="15" t="s">
        <v>59</v>
      </c>
      <c r="CX155" s="15" t="s">
        <v>59</v>
      </c>
      <c r="CZ155" s="15" t="s">
        <v>59</v>
      </c>
      <c r="DA155" t="s">
        <v>47</v>
      </c>
      <c r="DB155" s="15" t="s">
        <v>59</v>
      </c>
      <c r="DD155" s="15" t="s">
        <v>59</v>
      </c>
      <c r="DF155" s="15" t="s">
        <v>59</v>
      </c>
      <c r="DH155" s="15" t="s">
        <v>59</v>
      </c>
      <c r="DI155" t="s">
        <v>47</v>
      </c>
      <c r="DJ155" s="15" t="s">
        <v>59</v>
      </c>
      <c r="DK155" t="s">
        <v>47</v>
      </c>
      <c r="DL155" s="15" t="s">
        <v>59</v>
      </c>
      <c r="DM155" t="s">
        <v>47</v>
      </c>
      <c r="DN155" s="15" t="s">
        <v>59</v>
      </c>
      <c r="DP155" s="15" t="s">
        <v>59</v>
      </c>
      <c r="DQ155" t="s">
        <v>47</v>
      </c>
      <c r="DR155" s="15" t="s">
        <v>59</v>
      </c>
      <c r="DT155" s="15" t="s">
        <v>59</v>
      </c>
      <c r="DV155" s="15" t="s">
        <v>59</v>
      </c>
      <c r="DW155" t="s">
        <v>47</v>
      </c>
      <c r="DX155" s="15" t="s">
        <v>59</v>
      </c>
      <c r="DY155" t="s">
        <v>47</v>
      </c>
      <c r="DZ155" s="15" t="s">
        <v>59</v>
      </c>
      <c r="EB155" s="15" t="s">
        <v>59</v>
      </c>
      <c r="ED155" s="15" t="s">
        <v>59</v>
      </c>
      <c r="EF155" s="15" t="s">
        <v>59</v>
      </c>
      <c r="EH155" s="15" t="s">
        <v>59</v>
      </c>
      <c r="EJ155" s="15" t="s">
        <v>59</v>
      </c>
      <c r="EL155" s="15" t="s">
        <v>59</v>
      </c>
      <c r="EN155" s="15" t="s">
        <v>59</v>
      </c>
      <c r="EP155" s="15" t="s">
        <v>59</v>
      </c>
      <c r="ER155" s="15" t="s">
        <v>59</v>
      </c>
      <c r="ET155" s="15" t="s">
        <v>59</v>
      </c>
      <c r="EV155" s="15" t="s">
        <v>59</v>
      </c>
      <c r="EX155" s="15" t="s">
        <v>59</v>
      </c>
      <c r="EY155" t="s">
        <v>47</v>
      </c>
      <c r="EZ155" s="15" t="s">
        <v>59</v>
      </c>
      <c r="FB155" s="15" t="s">
        <v>59</v>
      </c>
      <c r="FC155" t="s">
        <v>47</v>
      </c>
      <c r="FD155" s="15" t="s">
        <v>59</v>
      </c>
      <c r="FF155" s="15" t="s">
        <v>59</v>
      </c>
      <c r="FG155" t="s">
        <v>47</v>
      </c>
      <c r="FH155" s="15" t="s">
        <v>59</v>
      </c>
      <c r="FJ155" s="15" t="s">
        <v>59</v>
      </c>
      <c r="FL155" s="15" t="s">
        <v>59</v>
      </c>
      <c r="FM155" t="s">
        <v>47</v>
      </c>
      <c r="FN155" s="15" t="s">
        <v>59</v>
      </c>
      <c r="FO155" t="s">
        <v>47</v>
      </c>
      <c r="FP155" s="15" t="s">
        <v>59</v>
      </c>
      <c r="FQ155" t="s">
        <v>47</v>
      </c>
      <c r="FR155" s="15" t="s">
        <v>59</v>
      </c>
      <c r="FT155" s="15" t="s">
        <v>59</v>
      </c>
    </row>
    <row r="156" spans="1:176" ht="15.95" customHeight="1">
      <c r="A156" s="39" t="s">
        <v>328</v>
      </c>
      <c r="B156" s="39">
        <v>4</v>
      </c>
      <c r="C156" s="39"/>
      <c r="D156" s="39">
        <v>3004</v>
      </c>
      <c r="E156" s="19" t="s">
        <v>34</v>
      </c>
      <c r="F156" s="19"/>
      <c r="G156" s="9">
        <f t="shared" si="6"/>
        <v>0</v>
      </c>
      <c r="H156" s="15" t="s">
        <v>59</v>
      </c>
      <c r="I156" t="s">
        <v>47</v>
      </c>
      <c r="J156" s="15" t="s">
        <v>59</v>
      </c>
      <c r="K156" s="3" t="s">
        <v>47</v>
      </c>
      <c r="L156" s="12" t="s">
        <v>59</v>
      </c>
      <c r="M156" s="3" t="s">
        <v>47</v>
      </c>
      <c r="N156" s="12" t="s">
        <v>59</v>
      </c>
      <c r="O156" s="3" t="s">
        <v>47</v>
      </c>
      <c r="P156" s="12" t="s">
        <v>59</v>
      </c>
      <c r="Q156" s="3" t="s">
        <v>54</v>
      </c>
      <c r="R156" s="15" t="s">
        <v>59</v>
      </c>
      <c r="S156" t="s">
        <v>47</v>
      </c>
      <c r="T156" s="15" t="s">
        <v>59</v>
      </c>
      <c r="U156" t="s">
        <v>54</v>
      </c>
      <c r="V156" s="15" t="s">
        <v>59</v>
      </c>
      <c r="W156" t="s">
        <v>54</v>
      </c>
      <c r="X156" s="15" t="s">
        <v>59</v>
      </c>
      <c r="Y156" t="s">
        <v>47</v>
      </c>
      <c r="Z156" s="15" t="s">
        <v>59</v>
      </c>
      <c r="AA156" t="s">
        <v>47</v>
      </c>
      <c r="AB156" s="15" t="s">
        <v>59</v>
      </c>
      <c r="AC156" t="s">
        <v>47</v>
      </c>
      <c r="AD156" s="15" t="s">
        <v>59</v>
      </c>
      <c r="AE156" t="s">
        <v>47</v>
      </c>
      <c r="AF156" s="15" t="s">
        <v>59</v>
      </c>
      <c r="AG156" t="s">
        <v>47</v>
      </c>
      <c r="AH156" s="15" t="s">
        <v>59</v>
      </c>
      <c r="AI156" s="3" t="s">
        <v>47</v>
      </c>
      <c r="AJ156" s="15" t="s">
        <v>59</v>
      </c>
      <c r="AK156" t="s">
        <v>47</v>
      </c>
      <c r="AL156" s="15" t="s">
        <v>59</v>
      </c>
      <c r="AM156" s="3" t="s">
        <v>47</v>
      </c>
      <c r="AN156" s="15" t="s">
        <v>59</v>
      </c>
      <c r="AO156" s="3" t="s">
        <v>47</v>
      </c>
      <c r="AP156" s="15" t="s">
        <v>59</v>
      </c>
      <c r="AQ156" t="s">
        <v>47</v>
      </c>
      <c r="AR156" s="15" t="s">
        <v>59</v>
      </c>
      <c r="AS156" t="s">
        <v>47</v>
      </c>
      <c r="AT156" s="15" t="s">
        <v>59</v>
      </c>
      <c r="AU156" s="9" t="s">
        <v>47</v>
      </c>
      <c r="AV156" s="15" t="s">
        <v>59</v>
      </c>
      <c r="AW156" s="9" t="s">
        <v>47</v>
      </c>
      <c r="AX156" s="15" t="s">
        <v>59</v>
      </c>
      <c r="AY156" t="s">
        <v>47</v>
      </c>
      <c r="AZ156" s="15" t="s">
        <v>59</v>
      </c>
      <c r="BA156" s="9" t="s">
        <v>47</v>
      </c>
      <c r="BB156" s="15" t="s">
        <v>59</v>
      </c>
      <c r="BC156" s="9" t="s">
        <v>47</v>
      </c>
      <c r="BD156" s="15" t="s">
        <v>59</v>
      </c>
      <c r="BE156" s="9" t="s">
        <v>47</v>
      </c>
      <c r="BF156" s="15" t="s">
        <v>59</v>
      </c>
      <c r="BH156" s="15" t="s">
        <v>59</v>
      </c>
      <c r="BJ156" s="15" t="s">
        <v>59</v>
      </c>
      <c r="BL156" s="15" t="s">
        <v>59</v>
      </c>
      <c r="BN156" s="15" t="s">
        <v>59</v>
      </c>
      <c r="BO156" t="s">
        <v>47</v>
      </c>
      <c r="BP156" s="15" t="s">
        <v>59</v>
      </c>
      <c r="BQ156" t="s">
        <v>47</v>
      </c>
      <c r="BR156" s="15" t="s">
        <v>59</v>
      </c>
      <c r="BS156" t="s">
        <v>47</v>
      </c>
      <c r="BT156" s="15" t="s">
        <v>59</v>
      </c>
      <c r="BU156" t="s">
        <v>47</v>
      </c>
      <c r="BV156" s="15" t="s">
        <v>59</v>
      </c>
      <c r="BX156" s="15" t="s">
        <v>59</v>
      </c>
      <c r="BY156" t="s">
        <v>47</v>
      </c>
      <c r="BZ156" s="15" t="s">
        <v>59</v>
      </c>
      <c r="CA156" t="s">
        <v>47</v>
      </c>
      <c r="CB156" s="15" t="s">
        <v>59</v>
      </c>
      <c r="CC156" t="s">
        <v>47</v>
      </c>
      <c r="CD156" s="15" t="s">
        <v>59</v>
      </c>
      <c r="CF156" s="15" t="s">
        <v>59</v>
      </c>
      <c r="CH156" s="15" t="s">
        <v>59</v>
      </c>
      <c r="CJ156" s="15" t="s">
        <v>59</v>
      </c>
      <c r="CL156" s="15" t="s">
        <v>59</v>
      </c>
      <c r="CN156" s="15" t="s">
        <v>59</v>
      </c>
      <c r="CP156" s="15" t="s">
        <v>59</v>
      </c>
      <c r="CR156" s="15" t="s">
        <v>59</v>
      </c>
      <c r="CT156" s="15" t="s">
        <v>59</v>
      </c>
      <c r="CV156" s="15" t="s">
        <v>59</v>
      </c>
      <c r="CX156" s="15" t="s">
        <v>59</v>
      </c>
      <c r="CZ156" s="15" t="s">
        <v>59</v>
      </c>
      <c r="DA156" t="s">
        <v>47</v>
      </c>
      <c r="DB156" s="15" t="s">
        <v>59</v>
      </c>
      <c r="DD156" s="15" t="s">
        <v>59</v>
      </c>
      <c r="DF156" s="15" t="s">
        <v>59</v>
      </c>
      <c r="DH156" s="15" t="s">
        <v>59</v>
      </c>
      <c r="DI156" t="s">
        <v>47</v>
      </c>
      <c r="DJ156" s="15" t="s">
        <v>59</v>
      </c>
      <c r="DK156" t="s">
        <v>47</v>
      </c>
      <c r="DL156" s="15" t="s">
        <v>59</v>
      </c>
      <c r="DM156" t="s">
        <v>47</v>
      </c>
      <c r="DN156" s="15" t="s">
        <v>59</v>
      </c>
      <c r="DP156" s="15" t="s">
        <v>59</v>
      </c>
      <c r="DQ156" t="s">
        <v>47</v>
      </c>
      <c r="DR156" s="15" t="s">
        <v>59</v>
      </c>
      <c r="DT156" s="15" t="s">
        <v>59</v>
      </c>
      <c r="DV156" s="15" t="s">
        <v>59</v>
      </c>
      <c r="DW156" t="s">
        <v>47</v>
      </c>
      <c r="DX156" s="15" t="s">
        <v>59</v>
      </c>
      <c r="DY156" t="s">
        <v>47</v>
      </c>
      <c r="DZ156" s="15" t="s">
        <v>59</v>
      </c>
      <c r="EB156" s="15" t="s">
        <v>59</v>
      </c>
      <c r="ED156" s="15" t="s">
        <v>59</v>
      </c>
      <c r="EF156" s="15" t="s">
        <v>59</v>
      </c>
      <c r="EH156" s="15" t="s">
        <v>59</v>
      </c>
      <c r="EJ156" s="15" t="s">
        <v>59</v>
      </c>
      <c r="EL156" s="15" t="s">
        <v>59</v>
      </c>
      <c r="EN156" s="15" t="s">
        <v>59</v>
      </c>
      <c r="EP156" s="15" t="s">
        <v>59</v>
      </c>
      <c r="ER156" s="15" t="s">
        <v>59</v>
      </c>
      <c r="ET156" s="15" t="s">
        <v>59</v>
      </c>
      <c r="EV156" s="15" t="s">
        <v>59</v>
      </c>
      <c r="EX156" s="15" t="s">
        <v>59</v>
      </c>
      <c r="EY156" t="s">
        <v>47</v>
      </c>
      <c r="EZ156" s="15" t="s">
        <v>59</v>
      </c>
      <c r="FB156" s="15" t="s">
        <v>59</v>
      </c>
      <c r="FC156" t="s">
        <v>47</v>
      </c>
      <c r="FD156" s="15" t="s">
        <v>59</v>
      </c>
      <c r="FF156" s="15" t="s">
        <v>59</v>
      </c>
      <c r="FG156" t="s">
        <v>47</v>
      </c>
      <c r="FH156" s="15" t="s">
        <v>59</v>
      </c>
      <c r="FJ156" s="15" t="s">
        <v>59</v>
      </c>
      <c r="FL156" s="15" t="s">
        <v>59</v>
      </c>
      <c r="FM156" t="s">
        <v>47</v>
      </c>
      <c r="FN156" s="15" t="s">
        <v>59</v>
      </c>
      <c r="FO156" t="s">
        <v>47</v>
      </c>
      <c r="FP156" s="15" t="s">
        <v>59</v>
      </c>
      <c r="FQ156" t="s">
        <v>47</v>
      </c>
      <c r="FR156" s="15" t="s">
        <v>59</v>
      </c>
      <c r="FT156" s="15" t="s">
        <v>59</v>
      </c>
    </row>
    <row r="157" spans="1:176" ht="15.95" customHeight="1">
      <c r="A157" s="39" t="s">
        <v>330</v>
      </c>
      <c r="B157" s="39">
        <v>4</v>
      </c>
      <c r="C157" s="39"/>
      <c r="D157" s="39">
        <v>3702</v>
      </c>
      <c r="E157" s="19" t="s">
        <v>34</v>
      </c>
      <c r="F157" s="19"/>
      <c r="G157" s="9">
        <f t="shared" si="6"/>
        <v>0</v>
      </c>
      <c r="H157" s="15" t="s">
        <v>59</v>
      </c>
      <c r="I157" t="s">
        <v>47</v>
      </c>
      <c r="J157" s="15" t="s">
        <v>59</v>
      </c>
      <c r="K157" s="3" t="s">
        <v>47</v>
      </c>
      <c r="L157" s="12" t="s">
        <v>59</v>
      </c>
      <c r="M157" s="3" t="s">
        <v>47</v>
      </c>
      <c r="N157" s="12" t="s">
        <v>59</v>
      </c>
      <c r="O157" s="3" t="s">
        <v>47</v>
      </c>
      <c r="P157" s="12" t="s">
        <v>59</v>
      </c>
      <c r="Q157" s="3" t="s">
        <v>54</v>
      </c>
      <c r="R157" s="15" t="s">
        <v>59</v>
      </c>
      <c r="S157" t="s">
        <v>47</v>
      </c>
      <c r="T157" s="15" t="s">
        <v>59</v>
      </c>
      <c r="U157" t="s">
        <v>54</v>
      </c>
      <c r="V157" s="15" t="s">
        <v>59</v>
      </c>
      <c r="W157" t="s">
        <v>54</v>
      </c>
      <c r="X157" s="15" t="s">
        <v>59</v>
      </c>
      <c r="Y157" t="s">
        <v>47</v>
      </c>
      <c r="Z157" s="15" t="s">
        <v>59</v>
      </c>
      <c r="AA157" t="s">
        <v>47</v>
      </c>
      <c r="AB157" s="15" t="s">
        <v>59</v>
      </c>
      <c r="AC157" t="s">
        <v>47</v>
      </c>
      <c r="AD157" s="15" t="s">
        <v>59</v>
      </c>
      <c r="AE157" t="s">
        <v>47</v>
      </c>
      <c r="AF157" s="15" t="s">
        <v>59</v>
      </c>
      <c r="AG157" t="s">
        <v>47</v>
      </c>
      <c r="AH157" s="15" t="s">
        <v>59</v>
      </c>
      <c r="AI157" s="3" t="s">
        <v>47</v>
      </c>
      <c r="AJ157" s="15" t="s">
        <v>59</v>
      </c>
      <c r="AK157" t="s">
        <v>47</v>
      </c>
      <c r="AL157" s="15" t="s">
        <v>59</v>
      </c>
      <c r="AM157" s="3" t="s">
        <v>47</v>
      </c>
      <c r="AN157" s="15" t="s">
        <v>59</v>
      </c>
      <c r="AO157" s="3" t="s">
        <v>47</v>
      </c>
      <c r="AP157" s="15" t="s">
        <v>59</v>
      </c>
      <c r="AQ157" t="s">
        <v>47</v>
      </c>
      <c r="AR157" s="15" t="s">
        <v>59</v>
      </c>
      <c r="AS157" t="s">
        <v>47</v>
      </c>
      <c r="AT157" s="15" t="s">
        <v>59</v>
      </c>
      <c r="AU157" s="9" t="s">
        <v>47</v>
      </c>
      <c r="AV157" s="15" t="s">
        <v>59</v>
      </c>
      <c r="AW157" s="9" t="s">
        <v>47</v>
      </c>
      <c r="AX157" s="15" t="s">
        <v>59</v>
      </c>
      <c r="AY157" t="s">
        <v>47</v>
      </c>
      <c r="AZ157" s="15" t="s">
        <v>59</v>
      </c>
      <c r="BA157" s="9" t="s">
        <v>47</v>
      </c>
      <c r="BB157" s="15" t="s">
        <v>59</v>
      </c>
      <c r="BC157" s="9" t="s">
        <v>47</v>
      </c>
      <c r="BD157" s="15" t="s">
        <v>59</v>
      </c>
      <c r="BE157" s="9" t="s">
        <v>47</v>
      </c>
      <c r="BF157" s="15" t="s">
        <v>59</v>
      </c>
      <c r="BH157" s="15" t="s">
        <v>59</v>
      </c>
      <c r="BJ157" s="15" t="s">
        <v>59</v>
      </c>
      <c r="BL157" s="15" t="s">
        <v>59</v>
      </c>
      <c r="BN157" s="15" t="s">
        <v>59</v>
      </c>
      <c r="BO157" t="s">
        <v>47</v>
      </c>
      <c r="BP157" s="15" t="s">
        <v>59</v>
      </c>
      <c r="BQ157" t="s">
        <v>47</v>
      </c>
      <c r="BR157" s="15" t="s">
        <v>59</v>
      </c>
      <c r="BS157" t="s">
        <v>47</v>
      </c>
      <c r="BT157" s="15" t="s">
        <v>59</v>
      </c>
      <c r="BU157" t="s">
        <v>47</v>
      </c>
      <c r="BV157" s="15" t="s">
        <v>59</v>
      </c>
      <c r="BX157" s="15" t="s">
        <v>59</v>
      </c>
      <c r="BY157" t="s">
        <v>47</v>
      </c>
      <c r="BZ157" s="15" t="s">
        <v>59</v>
      </c>
      <c r="CA157" t="s">
        <v>47</v>
      </c>
      <c r="CB157" s="15" t="s">
        <v>59</v>
      </c>
      <c r="CC157" t="s">
        <v>47</v>
      </c>
      <c r="CD157" s="15" t="s">
        <v>59</v>
      </c>
      <c r="CF157" s="15" t="s">
        <v>59</v>
      </c>
      <c r="CH157" s="15" t="s">
        <v>59</v>
      </c>
      <c r="CJ157" s="15" t="s">
        <v>59</v>
      </c>
      <c r="CL157" s="15" t="s">
        <v>59</v>
      </c>
      <c r="CN157" s="15" t="s">
        <v>59</v>
      </c>
      <c r="CP157" s="15" t="s">
        <v>59</v>
      </c>
      <c r="CR157" s="15" t="s">
        <v>59</v>
      </c>
      <c r="CT157" s="15" t="s">
        <v>59</v>
      </c>
      <c r="CV157" s="15" t="s">
        <v>59</v>
      </c>
      <c r="CX157" s="15" t="s">
        <v>59</v>
      </c>
      <c r="CZ157" s="15" t="s">
        <v>59</v>
      </c>
      <c r="DA157" t="s">
        <v>47</v>
      </c>
      <c r="DB157" s="15" t="s">
        <v>59</v>
      </c>
      <c r="DD157" s="15" t="s">
        <v>59</v>
      </c>
      <c r="DF157" s="15" t="s">
        <v>59</v>
      </c>
      <c r="DH157" s="15" t="s">
        <v>59</v>
      </c>
      <c r="DI157" t="s">
        <v>47</v>
      </c>
      <c r="DJ157" s="15" t="s">
        <v>59</v>
      </c>
      <c r="DK157" t="s">
        <v>47</v>
      </c>
      <c r="DL157" s="15" t="s">
        <v>59</v>
      </c>
      <c r="DM157" t="s">
        <v>47</v>
      </c>
      <c r="DN157" s="15" t="s">
        <v>59</v>
      </c>
      <c r="DP157" s="15" t="s">
        <v>59</v>
      </c>
      <c r="DQ157" t="s">
        <v>47</v>
      </c>
      <c r="DR157" s="15" t="s">
        <v>59</v>
      </c>
      <c r="DT157" s="15" t="s">
        <v>59</v>
      </c>
      <c r="DV157" s="15" t="s">
        <v>59</v>
      </c>
      <c r="DW157" t="s">
        <v>47</v>
      </c>
      <c r="DX157" s="15" t="s">
        <v>59</v>
      </c>
      <c r="DY157" t="s">
        <v>47</v>
      </c>
      <c r="DZ157" s="15" t="s">
        <v>59</v>
      </c>
      <c r="EB157" s="15" t="s">
        <v>59</v>
      </c>
      <c r="ED157" s="15" t="s">
        <v>59</v>
      </c>
      <c r="EF157" s="15" t="s">
        <v>59</v>
      </c>
      <c r="EH157" s="15" t="s">
        <v>59</v>
      </c>
      <c r="EJ157" s="15" t="s">
        <v>59</v>
      </c>
      <c r="EL157" s="15" t="s">
        <v>59</v>
      </c>
      <c r="EN157" s="15" t="s">
        <v>59</v>
      </c>
      <c r="EP157" s="15" t="s">
        <v>59</v>
      </c>
      <c r="ER157" s="15" t="s">
        <v>59</v>
      </c>
      <c r="ET157" s="15" t="s">
        <v>59</v>
      </c>
      <c r="EV157" s="15" t="s">
        <v>59</v>
      </c>
      <c r="EX157" s="15" t="s">
        <v>59</v>
      </c>
      <c r="EY157" t="s">
        <v>47</v>
      </c>
      <c r="EZ157" s="15" t="s">
        <v>59</v>
      </c>
      <c r="FB157" s="15" t="s">
        <v>59</v>
      </c>
      <c r="FC157" t="s">
        <v>47</v>
      </c>
      <c r="FD157" s="15" t="s">
        <v>59</v>
      </c>
      <c r="FF157" s="15" t="s">
        <v>59</v>
      </c>
      <c r="FG157" t="s">
        <v>47</v>
      </c>
      <c r="FH157" s="15" t="s">
        <v>59</v>
      </c>
      <c r="FJ157" s="15" t="s">
        <v>59</v>
      </c>
      <c r="FL157" s="15" t="s">
        <v>59</v>
      </c>
      <c r="FM157" t="s">
        <v>47</v>
      </c>
      <c r="FN157" s="15" t="s">
        <v>59</v>
      </c>
      <c r="FO157" t="s">
        <v>47</v>
      </c>
      <c r="FP157" s="15" t="s">
        <v>59</v>
      </c>
      <c r="FQ157" t="s">
        <v>47</v>
      </c>
      <c r="FR157" s="15" t="s">
        <v>59</v>
      </c>
      <c r="FT157" s="15" t="s">
        <v>59</v>
      </c>
    </row>
    <row r="158" spans="1:176" ht="15.95" customHeight="1">
      <c r="A158" s="39" t="s">
        <v>331</v>
      </c>
      <c r="B158" s="39">
        <v>3</v>
      </c>
      <c r="C158" s="39"/>
      <c r="D158" s="39">
        <v>2602</v>
      </c>
      <c r="E158" s="19" t="s">
        <v>34</v>
      </c>
      <c r="F158" s="19"/>
      <c r="G158" s="9">
        <f t="shared" si="6"/>
        <v>0</v>
      </c>
      <c r="H158" s="15" t="s">
        <v>59</v>
      </c>
      <c r="I158" t="s">
        <v>47</v>
      </c>
      <c r="J158" s="15" t="s">
        <v>59</v>
      </c>
      <c r="K158" s="3" t="s">
        <v>47</v>
      </c>
      <c r="L158" s="12" t="s">
        <v>59</v>
      </c>
      <c r="M158" s="3" t="s">
        <v>47</v>
      </c>
      <c r="N158" s="12" t="s">
        <v>59</v>
      </c>
      <c r="O158" s="3" t="s">
        <v>47</v>
      </c>
      <c r="P158" s="12" t="s">
        <v>59</v>
      </c>
      <c r="Q158" s="3" t="s">
        <v>54</v>
      </c>
      <c r="R158" s="15" t="s">
        <v>59</v>
      </c>
      <c r="S158" t="s">
        <v>47</v>
      </c>
      <c r="T158" s="15" t="s">
        <v>59</v>
      </c>
      <c r="U158" t="s">
        <v>54</v>
      </c>
      <c r="V158" s="15" t="s">
        <v>59</v>
      </c>
      <c r="W158" t="s">
        <v>54</v>
      </c>
      <c r="X158" s="15" t="s">
        <v>59</v>
      </c>
      <c r="Y158" t="s">
        <v>47</v>
      </c>
      <c r="Z158" s="15" t="s">
        <v>59</v>
      </c>
      <c r="AA158" t="s">
        <v>47</v>
      </c>
      <c r="AB158" s="15" t="s">
        <v>59</v>
      </c>
      <c r="AC158" t="s">
        <v>47</v>
      </c>
      <c r="AD158" s="15" t="s">
        <v>59</v>
      </c>
      <c r="AE158" t="s">
        <v>47</v>
      </c>
      <c r="AF158" s="15" t="s">
        <v>59</v>
      </c>
      <c r="AG158" t="s">
        <v>47</v>
      </c>
      <c r="AH158" s="15" t="s">
        <v>59</v>
      </c>
      <c r="AI158" s="3" t="s">
        <v>47</v>
      </c>
      <c r="AJ158" s="15" t="s">
        <v>59</v>
      </c>
      <c r="AK158" t="s">
        <v>47</v>
      </c>
      <c r="AL158" s="15" t="s">
        <v>59</v>
      </c>
      <c r="AM158" s="3" t="s">
        <v>47</v>
      </c>
      <c r="AN158" s="15" t="s">
        <v>59</v>
      </c>
      <c r="AO158" s="3" t="s">
        <v>47</v>
      </c>
      <c r="AP158" s="15" t="s">
        <v>59</v>
      </c>
      <c r="AQ158" t="s">
        <v>47</v>
      </c>
      <c r="AR158" s="15" t="s">
        <v>59</v>
      </c>
      <c r="AS158" t="s">
        <v>47</v>
      </c>
      <c r="AT158" s="15" t="s">
        <v>59</v>
      </c>
      <c r="AU158" s="9" t="s">
        <v>47</v>
      </c>
      <c r="AV158" s="15" t="s">
        <v>59</v>
      </c>
      <c r="AW158" s="9" t="s">
        <v>47</v>
      </c>
      <c r="AX158" s="15" t="s">
        <v>59</v>
      </c>
      <c r="AY158" t="s">
        <v>47</v>
      </c>
      <c r="AZ158" s="15" t="s">
        <v>59</v>
      </c>
      <c r="BA158" s="9" t="s">
        <v>47</v>
      </c>
      <c r="BB158" s="15" t="s">
        <v>59</v>
      </c>
      <c r="BC158" s="9" t="s">
        <v>47</v>
      </c>
      <c r="BD158" s="15" t="s">
        <v>59</v>
      </c>
      <c r="BE158" s="9" t="s">
        <v>47</v>
      </c>
      <c r="BF158" s="15" t="s">
        <v>59</v>
      </c>
      <c r="BH158" s="15" t="s">
        <v>59</v>
      </c>
      <c r="BJ158" s="15" t="s">
        <v>59</v>
      </c>
      <c r="BL158" s="15" t="s">
        <v>59</v>
      </c>
      <c r="BN158" s="15" t="s">
        <v>59</v>
      </c>
      <c r="BO158" t="s">
        <v>47</v>
      </c>
      <c r="BP158" s="15" t="s">
        <v>59</v>
      </c>
      <c r="BQ158" t="s">
        <v>47</v>
      </c>
      <c r="BR158" s="15" t="s">
        <v>59</v>
      </c>
      <c r="BS158" t="s">
        <v>47</v>
      </c>
      <c r="BT158" s="15" t="s">
        <v>59</v>
      </c>
      <c r="BU158" t="s">
        <v>47</v>
      </c>
      <c r="BV158" s="15" t="s">
        <v>59</v>
      </c>
      <c r="BX158" s="15" t="s">
        <v>59</v>
      </c>
      <c r="BY158" t="s">
        <v>47</v>
      </c>
      <c r="BZ158" s="15" t="s">
        <v>59</v>
      </c>
      <c r="CA158" t="s">
        <v>47</v>
      </c>
      <c r="CB158" s="15" t="s">
        <v>59</v>
      </c>
      <c r="CC158" t="s">
        <v>47</v>
      </c>
      <c r="CD158" s="15" t="s">
        <v>59</v>
      </c>
      <c r="CF158" s="15" t="s">
        <v>59</v>
      </c>
      <c r="CH158" s="15" t="s">
        <v>59</v>
      </c>
      <c r="CJ158" s="15" t="s">
        <v>59</v>
      </c>
      <c r="CL158" s="15" t="s">
        <v>59</v>
      </c>
      <c r="CN158" s="15" t="s">
        <v>59</v>
      </c>
      <c r="CP158" s="15" t="s">
        <v>59</v>
      </c>
      <c r="CR158" s="15" t="s">
        <v>59</v>
      </c>
      <c r="CT158" s="15" t="s">
        <v>59</v>
      </c>
      <c r="CV158" s="15" t="s">
        <v>59</v>
      </c>
      <c r="CX158" s="15" t="s">
        <v>59</v>
      </c>
      <c r="CZ158" s="15" t="s">
        <v>59</v>
      </c>
      <c r="DA158" t="s">
        <v>47</v>
      </c>
      <c r="DB158" s="15" t="s">
        <v>59</v>
      </c>
      <c r="DD158" s="15" t="s">
        <v>59</v>
      </c>
      <c r="DF158" s="15" t="s">
        <v>59</v>
      </c>
      <c r="DH158" s="15" t="s">
        <v>59</v>
      </c>
      <c r="DI158" t="s">
        <v>47</v>
      </c>
      <c r="DJ158" s="15" t="s">
        <v>59</v>
      </c>
      <c r="DK158" t="s">
        <v>47</v>
      </c>
      <c r="DL158" s="15" t="s">
        <v>59</v>
      </c>
      <c r="DM158" t="s">
        <v>47</v>
      </c>
      <c r="DN158" s="15" t="s">
        <v>59</v>
      </c>
      <c r="DP158" s="15" t="s">
        <v>59</v>
      </c>
      <c r="DQ158" t="s">
        <v>47</v>
      </c>
      <c r="DR158" s="15" t="s">
        <v>59</v>
      </c>
      <c r="DT158" s="15" t="s">
        <v>59</v>
      </c>
      <c r="DV158" s="15" t="s">
        <v>59</v>
      </c>
      <c r="DW158" t="s">
        <v>47</v>
      </c>
      <c r="DX158" s="15" t="s">
        <v>59</v>
      </c>
      <c r="DY158" t="s">
        <v>47</v>
      </c>
      <c r="DZ158" s="15" t="s">
        <v>59</v>
      </c>
      <c r="EB158" s="15" t="s">
        <v>59</v>
      </c>
      <c r="ED158" s="15" t="s">
        <v>59</v>
      </c>
      <c r="EF158" s="15" t="s">
        <v>59</v>
      </c>
      <c r="EH158" s="15" t="s">
        <v>59</v>
      </c>
      <c r="EJ158" s="15" t="s">
        <v>59</v>
      </c>
      <c r="EL158" s="15" t="s">
        <v>59</v>
      </c>
      <c r="EN158" s="15" t="s">
        <v>59</v>
      </c>
      <c r="EP158" s="15" t="s">
        <v>59</v>
      </c>
      <c r="ER158" s="15" t="s">
        <v>59</v>
      </c>
      <c r="ET158" s="15" t="s">
        <v>59</v>
      </c>
      <c r="EV158" s="15" t="s">
        <v>59</v>
      </c>
      <c r="EX158" s="15" t="s">
        <v>59</v>
      </c>
      <c r="EY158" t="s">
        <v>47</v>
      </c>
      <c r="EZ158" s="15" t="s">
        <v>59</v>
      </c>
      <c r="FB158" s="15" t="s">
        <v>59</v>
      </c>
      <c r="FC158" t="s">
        <v>47</v>
      </c>
      <c r="FD158" s="15" t="s">
        <v>59</v>
      </c>
      <c r="FF158" s="15" t="s">
        <v>59</v>
      </c>
      <c r="FG158" t="s">
        <v>47</v>
      </c>
      <c r="FH158" s="15" t="s">
        <v>59</v>
      </c>
      <c r="FJ158" s="15" t="s">
        <v>59</v>
      </c>
      <c r="FL158" s="15" t="s">
        <v>59</v>
      </c>
      <c r="FM158" t="s">
        <v>47</v>
      </c>
      <c r="FN158" s="15" t="s">
        <v>59</v>
      </c>
      <c r="FO158" t="s">
        <v>47</v>
      </c>
      <c r="FP158" s="15" t="s">
        <v>59</v>
      </c>
      <c r="FQ158" t="s">
        <v>47</v>
      </c>
      <c r="FR158" s="15" t="s">
        <v>59</v>
      </c>
      <c r="FT158" s="15" t="s">
        <v>59</v>
      </c>
    </row>
    <row r="159" spans="1:176" ht="15.95" customHeight="1">
      <c r="A159" s="39" t="s">
        <v>332</v>
      </c>
      <c r="B159" s="39">
        <v>4</v>
      </c>
      <c r="C159" s="39"/>
      <c r="D159" s="39">
        <v>2608</v>
      </c>
      <c r="E159" s="19" t="s">
        <v>34</v>
      </c>
      <c r="F159" s="19"/>
      <c r="G159" s="9">
        <f t="shared" si="6"/>
        <v>0</v>
      </c>
      <c r="H159" s="15" t="s">
        <v>59</v>
      </c>
      <c r="I159" t="s">
        <v>47</v>
      </c>
      <c r="J159" s="15" t="s">
        <v>59</v>
      </c>
      <c r="K159" s="3" t="s">
        <v>47</v>
      </c>
      <c r="L159" s="12" t="s">
        <v>59</v>
      </c>
      <c r="M159" s="3" t="s">
        <v>47</v>
      </c>
      <c r="N159" s="12" t="s">
        <v>59</v>
      </c>
      <c r="O159" s="3" t="s">
        <v>47</v>
      </c>
      <c r="P159" s="12" t="s">
        <v>59</v>
      </c>
      <c r="Q159" s="3" t="s">
        <v>54</v>
      </c>
      <c r="R159" s="15" t="s">
        <v>59</v>
      </c>
      <c r="S159" t="s">
        <v>47</v>
      </c>
      <c r="T159" s="15" t="s">
        <v>59</v>
      </c>
      <c r="U159" t="s">
        <v>54</v>
      </c>
      <c r="V159" s="15" t="s">
        <v>59</v>
      </c>
      <c r="W159" t="s">
        <v>54</v>
      </c>
      <c r="X159" s="15" t="s">
        <v>59</v>
      </c>
      <c r="Y159" t="s">
        <v>47</v>
      </c>
      <c r="Z159" s="15" t="s">
        <v>59</v>
      </c>
      <c r="AA159" t="s">
        <v>47</v>
      </c>
      <c r="AB159" s="15" t="s">
        <v>59</v>
      </c>
      <c r="AC159" t="s">
        <v>47</v>
      </c>
      <c r="AD159" s="15" t="s">
        <v>59</v>
      </c>
      <c r="AE159" t="s">
        <v>47</v>
      </c>
      <c r="AF159" s="15" t="s">
        <v>59</v>
      </c>
      <c r="AG159" t="s">
        <v>47</v>
      </c>
      <c r="AH159" s="15" t="s">
        <v>59</v>
      </c>
      <c r="AI159" s="3" t="s">
        <v>47</v>
      </c>
      <c r="AJ159" s="15" t="s">
        <v>59</v>
      </c>
      <c r="AK159" t="s">
        <v>47</v>
      </c>
      <c r="AL159" s="15" t="s">
        <v>59</v>
      </c>
      <c r="AM159" s="3" t="s">
        <v>47</v>
      </c>
      <c r="AN159" s="15" t="s">
        <v>59</v>
      </c>
      <c r="AO159" s="3" t="s">
        <v>47</v>
      </c>
      <c r="AP159" s="15" t="s">
        <v>59</v>
      </c>
      <c r="AQ159" t="s">
        <v>47</v>
      </c>
      <c r="AR159" s="15" t="s">
        <v>59</v>
      </c>
      <c r="AS159" t="s">
        <v>47</v>
      </c>
      <c r="AT159" s="15" t="s">
        <v>59</v>
      </c>
      <c r="AU159" s="9" t="s">
        <v>47</v>
      </c>
      <c r="AV159" s="15" t="s">
        <v>59</v>
      </c>
      <c r="AW159" s="9" t="s">
        <v>47</v>
      </c>
      <c r="AX159" s="15" t="s">
        <v>59</v>
      </c>
      <c r="AY159" t="s">
        <v>47</v>
      </c>
      <c r="AZ159" s="15" t="s">
        <v>59</v>
      </c>
      <c r="BA159" s="9" t="s">
        <v>47</v>
      </c>
      <c r="BB159" s="15" t="s">
        <v>59</v>
      </c>
      <c r="BC159" s="9" t="s">
        <v>47</v>
      </c>
      <c r="BD159" s="15" t="s">
        <v>59</v>
      </c>
      <c r="BE159" s="9" t="s">
        <v>47</v>
      </c>
      <c r="BF159" s="15" t="s">
        <v>59</v>
      </c>
      <c r="BH159" s="15" t="s">
        <v>59</v>
      </c>
      <c r="BJ159" s="15" t="s">
        <v>59</v>
      </c>
      <c r="BL159" s="15" t="s">
        <v>59</v>
      </c>
      <c r="BN159" s="15" t="s">
        <v>59</v>
      </c>
      <c r="BO159" t="s">
        <v>47</v>
      </c>
      <c r="BP159" s="15" t="s">
        <v>59</v>
      </c>
      <c r="BQ159" t="s">
        <v>47</v>
      </c>
      <c r="BR159" s="15" t="s">
        <v>59</v>
      </c>
      <c r="BS159" t="s">
        <v>47</v>
      </c>
      <c r="BT159" s="15" t="s">
        <v>59</v>
      </c>
      <c r="BU159" t="s">
        <v>47</v>
      </c>
      <c r="BV159" s="15" t="s">
        <v>59</v>
      </c>
      <c r="BX159" s="15" t="s">
        <v>59</v>
      </c>
      <c r="BY159" t="s">
        <v>47</v>
      </c>
      <c r="BZ159" s="15" t="s">
        <v>59</v>
      </c>
      <c r="CA159" t="s">
        <v>47</v>
      </c>
      <c r="CB159" s="15" t="s">
        <v>59</v>
      </c>
      <c r="CC159" t="s">
        <v>47</v>
      </c>
      <c r="CD159" s="15" t="s">
        <v>59</v>
      </c>
      <c r="CF159" s="15" t="s">
        <v>59</v>
      </c>
      <c r="CH159" s="15" t="s">
        <v>59</v>
      </c>
      <c r="CJ159" s="15" t="s">
        <v>59</v>
      </c>
      <c r="CL159" s="15" t="s">
        <v>59</v>
      </c>
      <c r="CN159" s="15" t="s">
        <v>59</v>
      </c>
      <c r="CP159" s="15" t="s">
        <v>59</v>
      </c>
      <c r="CR159" s="15" t="s">
        <v>59</v>
      </c>
      <c r="CT159" s="15" t="s">
        <v>59</v>
      </c>
      <c r="CV159" s="15" t="s">
        <v>59</v>
      </c>
      <c r="CX159" s="15" t="s">
        <v>59</v>
      </c>
      <c r="CZ159" s="15" t="s">
        <v>59</v>
      </c>
      <c r="DA159" t="s">
        <v>47</v>
      </c>
      <c r="DB159" s="15" t="s">
        <v>59</v>
      </c>
      <c r="DD159" s="15" t="s">
        <v>59</v>
      </c>
      <c r="DF159" s="15" t="s">
        <v>59</v>
      </c>
      <c r="DH159" s="15" t="s">
        <v>59</v>
      </c>
      <c r="DI159" t="s">
        <v>47</v>
      </c>
      <c r="DJ159" s="15" t="s">
        <v>59</v>
      </c>
      <c r="DK159" t="s">
        <v>47</v>
      </c>
      <c r="DL159" s="15" t="s">
        <v>59</v>
      </c>
      <c r="DM159" t="s">
        <v>47</v>
      </c>
      <c r="DN159" s="15" t="s">
        <v>59</v>
      </c>
      <c r="DP159" s="15" t="s">
        <v>59</v>
      </c>
      <c r="DQ159" t="s">
        <v>47</v>
      </c>
      <c r="DR159" s="15" t="s">
        <v>59</v>
      </c>
      <c r="DT159" s="15" t="s">
        <v>59</v>
      </c>
      <c r="DV159" s="15" t="s">
        <v>59</v>
      </c>
      <c r="DW159" t="s">
        <v>47</v>
      </c>
      <c r="DX159" s="15" t="s">
        <v>59</v>
      </c>
      <c r="DY159" t="s">
        <v>47</v>
      </c>
      <c r="DZ159" s="15" t="s">
        <v>59</v>
      </c>
      <c r="EB159" s="15" t="s">
        <v>59</v>
      </c>
      <c r="ED159" s="15" t="s">
        <v>59</v>
      </c>
      <c r="EF159" s="15" t="s">
        <v>59</v>
      </c>
      <c r="EH159" s="15" t="s">
        <v>59</v>
      </c>
      <c r="EJ159" s="15" t="s">
        <v>59</v>
      </c>
      <c r="EL159" s="15" t="s">
        <v>59</v>
      </c>
      <c r="EN159" s="15" t="s">
        <v>59</v>
      </c>
      <c r="EP159" s="15" t="s">
        <v>59</v>
      </c>
      <c r="ER159" s="15" t="s">
        <v>59</v>
      </c>
      <c r="ET159" s="15" t="s">
        <v>59</v>
      </c>
      <c r="EV159" s="15" t="s">
        <v>59</v>
      </c>
      <c r="EX159" s="15" t="s">
        <v>59</v>
      </c>
      <c r="EY159" t="s">
        <v>47</v>
      </c>
      <c r="EZ159" s="15" t="s">
        <v>59</v>
      </c>
      <c r="FB159" s="15" t="s">
        <v>59</v>
      </c>
      <c r="FC159" t="s">
        <v>47</v>
      </c>
      <c r="FD159" s="15" t="s">
        <v>59</v>
      </c>
      <c r="FF159" s="15" t="s">
        <v>59</v>
      </c>
      <c r="FG159" t="s">
        <v>47</v>
      </c>
      <c r="FH159" s="15" t="s">
        <v>59</v>
      </c>
      <c r="FJ159" s="15" t="s">
        <v>59</v>
      </c>
      <c r="FL159" s="15" t="s">
        <v>59</v>
      </c>
      <c r="FM159" t="s">
        <v>47</v>
      </c>
      <c r="FN159" s="15" t="s">
        <v>59</v>
      </c>
      <c r="FO159" t="s">
        <v>47</v>
      </c>
      <c r="FP159" s="15" t="s">
        <v>59</v>
      </c>
      <c r="FQ159" t="s">
        <v>47</v>
      </c>
      <c r="FR159" s="15" t="s">
        <v>59</v>
      </c>
      <c r="FT159" s="15" t="s">
        <v>59</v>
      </c>
    </row>
    <row r="160" spans="1:176" ht="15.95" customHeight="1">
      <c r="A160" s="39" t="s">
        <v>333</v>
      </c>
      <c r="B160" s="39">
        <v>4</v>
      </c>
      <c r="C160" s="39"/>
      <c r="D160" s="39">
        <v>4404</v>
      </c>
      <c r="E160" s="19" t="s">
        <v>34</v>
      </c>
      <c r="F160" s="19"/>
      <c r="G160" s="9">
        <f t="shared" si="6"/>
        <v>1.1000000000000001</v>
      </c>
      <c r="H160" s="15" t="s">
        <v>59</v>
      </c>
      <c r="I160" t="s">
        <v>47</v>
      </c>
      <c r="J160" s="15" t="s">
        <v>59</v>
      </c>
      <c r="K160" s="3" t="s">
        <v>47</v>
      </c>
      <c r="L160" s="12" t="s">
        <v>59</v>
      </c>
      <c r="M160" s="3" t="s">
        <v>47</v>
      </c>
      <c r="N160" s="12" t="s">
        <v>59</v>
      </c>
      <c r="O160" s="3" t="s">
        <v>47</v>
      </c>
      <c r="P160" s="12" t="s">
        <v>59</v>
      </c>
      <c r="Q160" s="3">
        <v>1.1000000000000001</v>
      </c>
      <c r="R160" s="15">
        <v>0.2</v>
      </c>
      <c r="S160" t="s">
        <v>47</v>
      </c>
      <c r="T160" s="15" t="s">
        <v>59</v>
      </c>
      <c r="U160" t="s">
        <v>54</v>
      </c>
      <c r="V160" s="15" t="s">
        <v>59</v>
      </c>
      <c r="W160" t="s">
        <v>54</v>
      </c>
      <c r="X160" s="15" t="s">
        <v>59</v>
      </c>
      <c r="Y160" t="s">
        <v>47</v>
      </c>
      <c r="Z160" s="15" t="s">
        <v>59</v>
      </c>
      <c r="AA160" t="s">
        <v>47</v>
      </c>
      <c r="AB160" s="15" t="s">
        <v>59</v>
      </c>
      <c r="AC160" t="s">
        <v>47</v>
      </c>
      <c r="AD160" s="15" t="s">
        <v>59</v>
      </c>
      <c r="AE160" t="s">
        <v>47</v>
      </c>
      <c r="AF160" s="15" t="s">
        <v>59</v>
      </c>
      <c r="AG160" t="s">
        <v>47</v>
      </c>
      <c r="AH160" s="15" t="s">
        <v>59</v>
      </c>
      <c r="AI160" s="3" t="s">
        <v>47</v>
      </c>
      <c r="AJ160" s="15" t="s">
        <v>59</v>
      </c>
      <c r="AK160" t="s">
        <v>47</v>
      </c>
      <c r="AL160" s="15" t="s">
        <v>59</v>
      </c>
      <c r="AM160" s="3" t="s">
        <v>47</v>
      </c>
      <c r="AN160" s="15" t="s">
        <v>59</v>
      </c>
      <c r="AO160" s="3" t="s">
        <v>47</v>
      </c>
      <c r="AP160" s="15" t="s">
        <v>59</v>
      </c>
      <c r="AQ160" t="s">
        <v>47</v>
      </c>
      <c r="AR160" s="15" t="s">
        <v>59</v>
      </c>
      <c r="AS160" t="s">
        <v>47</v>
      </c>
      <c r="AT160" s="15" t="s">
        <v>59</v>
      </c>
      <c r="AU160" s="9" t="s">
        <v>47</v>
      </c>
      <c r="AV160" s="15" t="s">
        <v>59</v>
      </c>
      <c r="AW160" s="9" t="s">
        <v>47</v>
      </c>
      <c r="AX160" s="15" t="s">
        <v>59</v>
      </c>
      <c r="AY160" t="s">
        <v>47</v>
      </c>
      <c r="AZ160" s="15" t="s">
        <v>59</v>
      </c>
      <c r="BA160" s="9" t="s">
        <v>47</v>
      </c>
      <c r="BB160" s="15" t="s">
        <v>59</v>
      </c>
      <c r="BC160" s="9" t="s">
        <v>47</v>
      </c>
      <c r="BD160" s="15" t="s">
        <v>59</v>
      </c>
      <c r="BE160" s="9" t="s">
        <v>47</v>
      </c>
      <c r="BF160" s="15" t="s">
        <v>59</v>
      </c>
      <c r="BH160" s="15" t="s">
        <v>59</v>
      </c>
      <c r="BJ160" s="15" t="s">
        <v>59</v>
      </c>
      <c r="BL160" s="15" t="s">
        <v>59</v>
      </c>
      <c r="BN160" s="15" t="s">
        <v>59</v>
      </c>
      <c r="BO160" t="s">
        <v>47</v>
      </c>
      <c r="BP160" s="15" t="s">
        <v>59</v>
      </c>
      <c r="BQ160" t="s">
        <v>47</v>
      </c>
      <c r="BR160" s="15" t="s">
        <v>59</v>
      </c>
      <c r="BS160" t="s">
        <v>47</v>
      </c>
      <c r="BT160" s="15" t="s">
        <v>59</v>
      </c>
      <c r="BU160" t="s">
        <v>47</v>
      </c>
      <c r="BV160" s="15" t="s">
        <v>59</v>
      </c>
      <c r="BX160" s="15" t="s">
        <v>59</v>
      </c>
      <c r="BY160" t="s">
        <v>47</v>
      </c>
      <c r="BZ160" s="15" t="s">
        <v>59</v>
      </c>
      <c r="CA160" t="s">
        <v>47</v>
      </c>
      <c r="CB160" s="15" t="s">
        <v>59</v>
      </c>
      <c r="CC160" t="s">
        <v>47</v>
      </c>
      <c r="CD160" s="15" t="s">
        <v>59</v>
      </c>
      <c r="CF160" s="15" t="s">
        <v>59</v>
      </c>
      <c r="CH160" s="15" t="s">
        <v>59</v>
      </c>
      <c r="CJ160" s="15" t="s">
        <v>59</v>
      </c>
      <c r="CL160" s="15" t="s">
        <v>59</v>
      </c>
      <c r="CN160" s="15" t="s">
        <v>59</v>
      </c>
      <c r="CP160" s="15" t="s">
        <v>59</v>
      </c>
      <c r="CR160" s="15" t="s">
        <v>59</v>
      </c>
      <c r="CT160" s="15" t="s">
        <v>59</v>
      </c>
      <c r="CV160" s="15" t="s">
        <v>59</v>
      </c>
      <c r="CX160" s="15" t="s">
        <v>59</v>
      </c>
      <c r="CZ160" s="15" t="s">
        <v>59</v>
      </c>
      <c r="DA160" t="s">
        <v>47</v>
      </c>
      <c r="DB160" s="15" t="s">
        <v>59</v>
      </c>
      <c r="DD160" s="15" t="s">
        <v>59</v>
      </c>
      <c r="DF160" s="15" t="s">
        <v>59</v>
      </c>
      <c r="DH160" s="15" t="s">
        <v>59</v>
      </c>
      <c r="DI160" t="s">
        <v>47</v>
      </c>
      <c r="DJ160" s="15" t="s">
        <v>59</v>
      </c>
      <c r="DK160" t="s">
        <v>47</v>
      </c>
      <c r="DL160" s="15" t="s">
        <v>59</v>
      </c>
      <c r="DM160" t="s">
        <v>47</v>
      </c>
      <c r="DN160" s="15" t="s">
        <v>59</v>
      </c>
      <c r="DP160" s="15" t="s">
        <v>59</v>
      </c>
      <c r="DQ160" t="s">
        <v>47</v>
      </c>
      <c r="DR160" s="15" t="s">
        <v>59</v>
      </c>
      <c r="DT160" s="15" t="s">
        <v>59</v>
      </c>
      <c r="DV160" s="15" t="s">
        <v>59</v>
      </c>
      <c r="DW160" t="s">
        <v>47</v>
      </c>
      <c r="DX160" s="15" t="s">
        <v>59</v>
      </c>
      <c r="DY160" t="s">
        <v>47</v>
      </c>
      <c r="DZ160" s="15" t="s">
        <v>59</v>
      </c>
      <c r="EB160" s="15" t="s">
        <v>59</v>
      </c>
      <c r="ED160" s="15" t="s">
        <v>59</v>
      </c>
      <c r="EF160" s="15" t="s">
        <v>59</v>
      </c>
      <c r="EH160" s="15" t="s">
        <v>59</v>
      </c>
      <c r="EJ160" s="15" t="s">
        <v>59</v>
      </c>
      <c r="EL160" s="15" t="s">
        <v>59</v>
      </c>
      <c r="EN160" s="15" t="s">
        <v>59</v>
      </c>
      <c r="EP160" s="15" t="s">
        <v>59</v>
      </c>
      <c r="ER160" s="15" t="s">
        <v>59</v>
      </c>
      <c r="ET160" s="15" t="s">
        <v>59</v>
      </c>
      <c r="EV160" s="15" t="s">
        <v>59</v>
      </c>
      <c r="EX160" s="15" t="s">
        <v>59</v>
      </c>
      <c r="EY160" t="s">
        <v>47</v>
      </c>
      <c r="EZ160" s="15" t="s">
        <v>59</v>
      </c>
      <c r="FB160" s="15" t="s">
        <v>59</v>
      </c>
      <c r="FC160" t="s">
        <v>47</v>
      </c>
      <c r="FD160" s="15" t="s">
        <v>59</v>
      </c>
      <c r="FF160" s="15" t="s">
        <v>59</v>
      </c>
      <c r="FG160" t="s">
        <v>47</v>
      </c>
      <c r="FH160" s="15" t="s">
        <v>59</v>
      </c>
      <c r="FJ160" s="15" t="s">
        <v>59</v>
      </c>
      <c r="FL160" s="15" t="s">
        <v>59</v>
      </c>
      <c r="FM160" t="s">
        <v>47</v>
      </c>
      <c r="FN160" s="15" t="s">
        <v>59</v>
      </c>
      <c r="FO160" t="s">
        <v>47</v>
      </c>
      <c r="FP160" s="15" t="s">
        <v>59</v>
      </c>
      <c r="FQ160" t="s">
        <v>47</v>
      </c>
      <c r="FR160" s="15" t="s">
        <v>59</v>
      </c>
      <c r="FT160" s="15" t="s">
        <v>59</v>
      </c>
    </row>
    <row r="161" spans="1:176" ht="15.95" customHeight="1">
      <c r="A161" s="39" t="s">
        <v>285</v>
      </c>
      <c r="B161" s="39">
        <v>4</v>
      </c>
      <c r="C161" s="39"/>
      <c r="D161" s="54">
        <v>2608</v>
      </c>
      <c r="E161" s="19" t="s">
        <v>58</v>
      </c>
      <c r="F161" s="26" t="s">
        <v>745</v>
      </c>
      <c r="G161" s="9">
        <f t="shared" si="6"/>
        <v>5.76</v>
      </c>
      <c r="H161" s="15" t="s">
        <v>59</v>
      </c>
      <c r="I161" s="19" t="s">
        <v>47</v>
      </c>
      <c r="J161" s="15" t="s">
        <v>59</v>
      </c>
      <c r="K161" s="3" t="s">
        <v>47</v>
      </c>
      <c r="L161" s="12" t="s">
        <v>59</v>
      </c>
      <c r="M161" s="3" t="s">
        <v>47</v>
      </c>
      <c r="N161" s="12" t="s">
        <v>59</v>
      </c>
      <c r="O161" s="3" t="s">
        <v>47</v>
      </c>
      <c r="P161" s="12" t="s">
        <v>59</v>
      </c>
      <c r="Q161" s="3">
        <v>1.0900000000000001</v>
      </c>
      <c r="R161" s="15">
        <v>0.01</v>
      </c>
      <c r="S161" t="s">
        <v>54</v>
      </c>
      <c r="T161" s="15" t="s">
        <v>59</v>
      </c>
      <c r="U161">
        <v>2.21</v>
      </c>
      <c r="V161" s="15">
        <v>0.42</v>
      </c>
      <c r="W161">
        <v>0.88</v>
      </c>
      <c r="X161" s="15">
        <v>7.0000000000000007E-2</v>
      </c>
      <c r="Y161">
        <v>0.74</v>
      </c>
      <c r="Z161" s="15">
        <v>0.19</v>
      </c>
      <c r="AA161">
        <v>0.5</v>
      </c>
      <c r="AB161" s="15">
        <v>0.04</v>
      </c>
      <c r="AC161" t="s">
        <v>47</v>
      </c>
      <c r="AD161" s="15" t="s">
        <v>59</v>
      </c>
      <c r="AE161">
        <v>0.34</v>
      </c>
      <c r="AF161" s="15">
        <v>0.03</v>
      </c>
      <c r="AG161" t="s">
        <v>54</v>
      </c>
      <c r="AH161" s="15" t="s">
        <v>59</v>
      </c>
      <c r="AI161" s="3" t="s">
        <v>47</v>
      </c>
      <c r="AJ161" s="15" t="s">
        <v>59</v>
      </c>
      <c r="AK161" t="s">
        <v>47</v>
      </c>
      <c r="AL161" s="15" t="s">
        <v>59</v>
      </c>
      <c r="AM161" s="3" t="s">
        <v>47</v>
      </c>
      <c r="AN161" s="15" t="s">
        <v>59</v>
      </c>
      <c r="AO161" s="3" t="s">
        <v>47</v>
      </c>
      <c r="AP161" s="15" t="s">
        <v>59</v>
      </c>
      <c r="AQ161" t="s">
        <v>47</v>
      </c>
      <c r="AR161" s="15" t="s">
        <v>59</v>
      </c>
      <c r="AS161" t="s">
        <v>54</v>
      </c>
      <c r="AT161" s="15" t="s">
        <v>59</v>
      </c>
      <c r="AU161" s="9" t="s">
        <v>47</v>
      </c>
      <c r="AV161" s="15" t="s">
        <v>59</v>
      </c>
      <c r="AW161" s="9" t="s">
        <v>47</v>
      </c>
      <c r="AX161" s="15" t="s">
        <v>59</v>
      </c>
      <c r="AY161" t="s">
        <v>54</v>
      </c>
      <c r="AZ161" s="15" t="s">
        <v>59</v>
      </c>
      <c r="BA161" s="9" t="s">
        <v>47</v>
      </c>
      <c r="BB161" s="15" t="s">
        <v>59</v>
      </c>
      <c r="BC161" s="9" t="s">
        <v>47</v>
      </c>
      <c r="BD161" s="15" t="s">
        <v>59</v>
      </c>
      <c r="BE161" s="9" t="s">
        <v>47</v>
      </c>
      <c r="BF161" s="15" t="s">
        <v>59</v>
      </c>
      <c r="BH161" s="15" t="s">
        <v>59</v>
      </c>
      <c r="BJ161" s="15" t="s">
        <v>59</v>
      </c>
      <c r="BL161" s="15" t="s">
        <v>59</v>
      </c>
      <c r="BN161" s="15" t="s">
        <v>59</v>
      </c>
      <c r="BO161" t="s">
        <v>47</v>
      </c>
      <c r="BP161" s="15" t="s">
        <v>59</v>
      </c>
      <c r="BQ161" t="s">
        <v>47</v>
      </c>
      <c r="BR161" s="15" t="s">
        <v>59</v>
      </c>
      <c r="BS161" t="s">
        <v>47</v>
      </c>
      <c r="BT161" s="15" t="s">
        <v>59</v>
      </c>
      <c r="BU161" t="s">
        <v>47</v>
      </c>
      <c r="BV161" s="15" t="s">
        <v>59</v>
      </c>
      <c r="BX161" s="15" t="s">
        <v>59</v>
      </c>
      <c r="BY161" t="s">
        <v>47</v>
      </c>
      <c r="BZ161" s="15" t="s">
        <v>59</v>
      </c>
      <c r="CA161" t="s">
        <v>47</v>
      </c>
      <c r="CB161" s="15" t="s">
        <v>59</v>
      </c>
      <c r="CC161" t="s">
        <v>47</v>
      </c>
      <c r="CD161" s="15" t="s">
        <v>59</v>
      </c>
      <c r="CF161" s="15" t="s">
        <v>59</v>
      </c>
      <c r="CH161" s="15" t="s">
        <v>59</v>
      </c>
      <c r="CJ161" s="15" t="s">
        <v>59</v>
      </c>
      <c r="CL161" s="15" t="s">
        <v>59</v>
      </c>
      <c r="CN161" s="15" t="s">
        <v>59</v>
      </c>
      <c r="CP161" s="15" t="s">
        <v>59</v>
      </c>
      <c r="CR161" s="15" t="s">
        <v>59</v>
      </c>
      <c r="CT161" s="15" t="s">
        <v>59</v>
      </c>
      <c r="CV161" s="15" t="s">
        <v>59</v>
      </c>
      <c r="CX161" s="15" t="s">
        <v>59</v>
      </c>
      <c r="CZ161" s="15" t="s">
        <v>59</v>
      </c>
      <c r="DA161" t="s">
        <v>47</v>
      </c>
      <c r="DB161" s="15" t="s">
        <v>59</v>
      </c>
      <c r="DD161" s="15" t="s">
        <v>59</v>
      </c>
      <c r="DF161" s="15" t="s">
        <v>59</v>
      </c>
      <c r="DH161" s="15" t="s">
        <v>59</v>
      </c>
      <c r="DI161" t="s">
        <v>47</v>
      </c>
      <c r="DJ161" s="15" t="s">
        <v>59</v>
      </c>
      <c r="DK161" t="s">
        <v>47</v>
      </c>
      <c r="DL161" s="15" t="s">
        <v>59</v>
      </c>
      <c r="DM161" t="s">
        <v>47</v>
      </c>
      <c r="DN161" s="15" t="s">
        <v>59</v>
      </c>
      <c r="DP161" s="15" t="s">
        <v>59</v>
      </c>
      <c r="DQ161" t="s">
        <v>47</v>
      </c>
      <c r="DR161" s="15" t="s">
        <v>59</v>
      </c>
      <c r="DT161" s="15" t="s">
        <v>59</v>
      </c>
      <c r="DV161" s="15" t="s">
        <v>59</v>
      </c>
      <c r="DW161" t="s">
        <v>47</v>
      </c>
      <c r="DX161" s="15" t="s">
        <v>59</v>
      </c>
      <c r="DY161" t="s">
        <v>47</v>
      </c>
      <c r="DZ161" s="15" t="s">
        <v>59</v>
      </c>
      <c r="EB161" s="15" t="s">
        <v>59</v>
      </c>
      <c r="ED161" s="15" t="s">
        <v>59</v>
      </c>
      <c r="EF161" s="15" t="s">
        <v>59</v>
      </c>
      <c r="EH161" s="15" t="s">
        <v>59</v>
      </c>
      <c r="EJ161" s="15" t="s">
        <v>59</v>
      </c>
      <c r="EL161" s="15" t="s">
        <v>59</v>
      </c>
      <c r="EN161" s="15" t="s">
        <v>59</v>
      </c>
      <c r="EP161" s="15" t="s">
        <v>59</v>
      </c>
      <c r="ER161" s="15" t="s">
        <v>59</v>
      </c>
      <c r="ET161" s="15" t="s">
        <v>59</v>
      </c>
      <c r="EV161" s="15" t="s">
        <v>59</v>
      </c>
      <c r="EX161" s="15" t="s">
        <v>59</v>
      </c>
      <c r="EY161" t="s">
        <v>47</v>
      </c>
      <c r="EZ161" s="15" t="s">
        <v>59</v>
      </c>
      <c r="FB161" s="15" t="s">
        <v>59</v>
      </c>
      <c r="FC161" t="s">
        <v>47</v>
      </c>
      <c r="FD161" s="15" t="s">
        <v>59</v>
      </c>
      <c r="FF161" s="15" t="s">
        <v>59</v>
      </c>
      <c r="FG161" t="s">
        <v>47</v>
      </c>
      <c r="FH161" s="15" t="s">
        <v>59</v>
      </c>
      <c r="FJ161" s="15" t="s">
        <v>59</v>
      </c>
      <c r="FL161" s="15" t="s">
        <v>59</v>
      </c>
      <c r="FM161" t="s">
        <v>47</v>
      </c>
      <c r="FN161" s="15" t="s">
        <v>59</v>
      </c>
      <c r="FO161" t="s">
        <v>47</v>
      </c>
      <c r="FP161" s="15" t="s">
        <v>59</v>
      </c>
      <c r="FQ161" t="s">
        <v>47</v>
      </c>
      <c r="FR161" s="15" t="s">
        <v>59</v>
      </c>
      <c r="FT161" s="15" t="s">
        <v>59</v>
      </c>
    </row>
    <row r="162" spans="1:176" ht="15.95" customHeight="1">
      <c r="A162" s="39" t="s">
        <v>286</v>
      </c>
      <c r="B162" s="39">
        <v>4</v>
      </c>
      <c r="C162" s="39"/>
      <c r="D162" s="39">
        <v>2608</v>
      </c>
      <c r="E162" s="19" t="s">
        <v>58</v>
      </c>
      <c r="F162" s="26" t="s">
        <v>745</v>
      </c>
      <c r="G162" s="9">
        <f t="shared" si="6"/>
        <v>1.6600000000000001</v>
      </c>
      <c r="H162" s="15" t="s">
        <v>59</v>
      </c>
      <c r="I162" s="19" t="s">
        <v>47</v>
      </c>
      <c r="J162" s="15" t="s">
        <v>59</v>
      </c>
      <c r="K162" s="3" t="s">
        <v>47</v>
      </c>
      <c r="L162" s="12" t="s">
        <v>59</v>
      </c>
      <c r="M162" s="3" t="s">
        <v>47</v>
      </c>
      <c r="N162" s="12" t="s">
        <v>59</v>
      </c>
      <c r="O162" s="3" t="s">
        <v>47</v>
      </c>
      <c r="P162" s="12" t="s">
        <v>59</v>
      </c>
      <c r="Q162" s="3">
        <v>0.56999999999999995</v>
      </c>
      <c r="R162" s="15">
        <v>0.01</v>
      </c>
      <c r="S162" t="s">
        <v>54</v>
      </c>
      <c r="T162" s="15" t="s">
        <v>59</v>
      </c>
      <c r="U162">
        <v>0.38</v>
      </c>
      <c r="V162" s="15">
        <v>0.08</v>
      </c>
      <c r="W162">
        <v>0.36</v>
      </c>
      <c r="X162" s="15">
        <v>0.13</v>
      </c>
      <c r="Y162" t="s">
        <v>54</v>
      </c>
      <c r="Z162" s="15" t="s">
        <v>59</v>
      </c>
      <c r="AA162">
        <v>0.35</v>
      </c>
      <c r="AB162" s="15">
        <v>0.04</v>
      </c>
      <c r="AC162" t="s">
        <v>47</v>
      </c>
      <c r="AD162" s="15" t="s">
        <v>59</v>
      </c>
      <c r="AE162" t="s">
        <v>54</v>
      </c>
      <c r="AF162" s="15" t="s">
        <v>59</v>
      </c>
      <c r="AG162" t="s">
        <v>54</v>
      </c>
      <c r="AH162" s="15" t="s">
        <v>59</v>
      </c>
      <c r="AI162" s="3" t="s">
        <v>47</v>
      </c>
      <c r="AJ162" s="15" t="s">
        <v>59</v>
      </c>
      <c r="AK162" t="s">
        <v>47</v>
      </c>
      <c r="AL162" s="15" t="s">
        <v>59</v>
      </c>
      <c r="AM162" s="3" t="s">
        <v>47</v>
      </c>
      <c r="AN162" s="15" t="s">
        <v>59</v>
      </c>
      <c r="AO162" s="3" t="s">
        <v>47</v>
      </c>
      <c r="AP162" s="15" t="s">
        <v>59</v>
      </c>
      <c r="AQ162" t="s">
        <v>47</v>
      </c>
      <c r="AR162" s="15" t="s">
        <v>59</v>
      </c>
      <c r="AS162" t="s">
        <v>54</v>
      </c>
      <c r="AT162" s="15" t="s">
        <v>59</v>
      </c>
      <c r="AU162" s="9" t="s">
        <v>47</v>
      </c>
      <c r="AV162" s="15" t="s">
        <v>59</v>
      </c>
      <c r="AW162" s="9" t="s">
        <v>47</v>
      </c>
      <c r="AX162" s="15" t="s">
        <v>59</v>
      </c>
      <c r="AY162" t="s">
        <v>54</v>
      </c>
      <c r="AZ162" s="15" t="s">
        <v>59</v>
      </c>
      <c r="BA162" s="9" t="s">
        <v>47</v>
      </c>
      <c r="BB162" s="15" t="s">
        <v>59</v>
      </c>
      <c r="BC162" s="9" t="s">
        <v>47</v>
      </c>
      <c r="BD162" s="15" t="s">
        <v>59</v>
      </c>
      <c r="BE162" s="9" t="s">
        <v>47</v>
      </c>
      <c r="BF162" s="15" t="s">
        <v>59</v>
      </c>
      <c r="BH162" s="15" t="s">
        <v>59</v>
      </c>
      <c r="BJ162" s="15" t="s">
        <v>59</v>
      </c>
      <c r="BL162" s="15" t="s">
        <v>59</v>
      </c>
      <c r="BN162" s="15" t="s">
        <v>59</v>
      </c>
      <c r="BO162" t="s">
        <v>47</v>
      </c>
      <c r="BP162" s="15" t="s">
        <v>59</v>
      </c>
      <c r="BQ162" t="s">
        <v>47</v>
      </c>
      <c r="BR162" s="15" t="s">
        <v>59</v>
      </c>
      <c r="BS162" t="s">
        <v>47</v>
      </c>
      <c r="BT162" s="15" t="s">
        <v>59</v>
      </c>
      <c r="BU162" t="s">
        <v>47</v>
      </c>
      <c r="BV162" s="15" t="s">
        <v>59</v>
      </c>
      <c r="BX162" s="15" t="s">
        <v>59</v>
      </c>
      <c r="BY162" t="s">
        <v>47</v>
      </c>
      <c r="BZ162" s="15" t="s">
        <v>59</v>
      </c>
      <c r="CA162" t="s">
        <v>47</v>
      </c>
      <c r="CB162" s="15" t="s">
        <v>59</v>
      </c>
      <c r="CC162" t="s">
        <v>47</v>
      </c>
      <c r="CD162" s="15" t="s">
        <v>59</v>
      </c>
      <c r="CF162" s="15" t="s">
        <v>59</v>
      </c>
      <c r="CH162" s="15" t="s">
        <v>59</v>
      </c>
      <c r="CJ162" s="15" t="s">
        <v>59</v>
      </c>
      <c r="CL162" s="15" t="s">
        <v>59</v>
      </c>
      <c r="CN162" s="15" t="s">
        <v>59</v>
      </c>
      <c r="CP162" s="15" t="s">
        <v>59</v>
      </c>
      <c r="CR162" s="15" t="s">
        <v>59</v>
      </c>
      <c r="CT162" s="15" t="s">
        <v>59</v>
      </c>
      <c r="CV162" s="15" t="s">
        <v>59</v>
      </c>
      <c r="CX162" s="15" t="s">
        <v>59</v>
      </c>
      <c r="CZ162" s="15" t="s">
        <v>59</v>
      </c>
      <c r="DA162" t="s">
        <v>47</v>
      </c>
      <c r="DB162" s="15" t="s">
        <v>59</v>
      </c>
      <c r="DD162" s="15" t="s">
        <v>59</v>
      </c>
      <c r="DF162" s="15" t="s">
        <v>59</v>
      </c>
      <c r="DH162" s="15" t="s">
        <v>59</v>
      </c>
      <c r="DI162" t="s">
        <v>47</v>
      </c>
      <c r="DJ162" s="15" t="s">
        <v>59</v>
      </c>
      <c r="DK162" t="s">
        <v>47</v>
      </c>
      <c r="DL162" s="15" t="s">
        <v>59</v>
      </c>
      <c r="DM162" t="s">
        <v>47</v>
      </c>
      <c r="DN162" s="15" t="s">
        <v>59</v>
      </c>
      <c r="DP162" s="15" t="s">
        <v>59</v>
      </c>
      <c r="DQ162" t="s">
        <v>47</v>
      </c>
      <c r="DR162" s="15" t="s">
        <v>59</v>
      </c>
      <c r="DT162" s="15" t="s">
        <v>59</v>
      </c>
      <c r="DV162" s="15" t="s">
        <v>59</v>
      </c>
      <c r="DW162" t="s">
        <v>47</v>
      </c>
      <c r="DX162" s="15" t="s">
        <v>59</v>
      </c>
      <c r="DY162" t="s">
        <v>47</v>
      </c>
      <c r="DZ162" s="15" t="s">
        <v>59</v>
      </c>
      <c r="EB162" s="15" t="s">
        <v>59</v>
      </c>
      <c r="ED162" s="15" t="s">
        <v>59</v>
      </c>
      <c r="EF162" s="15" t="s">
        <v>59</v>
      </c>
      <c r="EH162" s="15" t="s">
        <v>59</v>
      </c>
      <c r="EJ162" s="15" t="s">
        <v>59</v>
      </c>
      <c r="EL162" s="15" t="s">
        <v>59</v>
      </c>
      <c r="EN162" s="15" t="s">
        <v>59</v>
      </c>
      <c r="EP162" s="15" t="s">
        <v>59</v>
      </c>
      <c r="ER162" s="15" t="s">
        <v>59</v>
      </c>
      <c r="ET162" s="15" t="s">
        <v>59</v>
      </c>
      <c r="EV162" s="15" t="s">
        <v>59</v>
      </c>
      <c r="EX162" s="15" t="s">
        <v>59</v>
      </c>
      <c r="EY162" t="s">
        <v>47</v>
      </c>
      <c r="EZ162" s="15" t="s">
        <v>59</v>
      </c>
      <c r="FB162" s="15" t="s">
        <v>59</v>
      </c>
      <c r="FC162" t="s">
        <v>47</v>
      </c>
      <c r="FD162" s="15" t="s">
        <v>59</v>
      </c>
      <c r="FF162" s="15" t="s">
        <v>59</v>
      </c>
      <c r="FG162" t="s">
        <v>47</v>
      </c>
      <c r="FH162" s="15" t="s">
        <v>59</v>
      </c>
      <c r="FJ162" s="15" t="s">
        <v>59</v>
      </c>
      <c r="FL162" s="15" t="s">
        <v>59</v>
      </c>
      <c r="FM162" t="s">
        <v>47</v>
      </c>
      <c r="FN162" s="15" t="s">
        <v>59</v>
      </c>
      <c r="FO162" t="s">
        <v>47</v>
      </c>
      <c r="FP162" s="15" t="s">
        <v>59</v>
      </c>
      <c r="FQ162" t="s">
        <v>47</v>
      </c>
      <c r="FR162" s="15" t="s">
        <v>59</v>
      </c>
      <c r="FT162" s="15" t="s">
        <v>59</v>
      </c>
    </row>
    <row r="163" spans="1:176" ht="15.95" customHeight="1">
      <c r="A163" s="39" t="s">
        <v>287</v>
      </c>
      <c r="B163" s="39">
        <v>3</v>
      </c>
      <c r="C163" s="39"/>
      <c r="D163" s="39">
        <v>1602</v>
      </c>
      <c r="E163" s="19" t="s">
        <v>58</v>
      </c>
      <c r="F163" s="26" t="s">
        <v>745</v>
      </c>
      <c r="G163" s="9">
        <f t="shared" si="6"/>
        <v>9.02</v>
      </c>
      <c r="H163" s="15" t="s">
        <v>59</v>
      </c>
      <c r="I163" s="19" t="s">
        <v>47</v>
      </c>
      <c r="J163" s="15" t="s">
        <v>59</v>
      </c>
      <c r="K163" s="3" t="s">
        <v>47</v>
      </c>
      <c r="L163" s="12" t="s">
        <v>59</v>
      </c>
      <c r="M163" s="3" t="s">
        <v>47</v>
      </c>
      <c r="N163" s="12" t="s">
        <v>59</v>
      </c>
      <c r="O163" s="3" t="s">
        <v>47</v>
      </c>
      <c r="P163" s="12" t="s">
        <v>59</v>
      </c>
      <c r="Q163" s="3">
        <v>1.22</v>
      </c>
      <c r="R163" s="15">
        <v>0.01</v>
      </c>
      <c r="S163">
        <v>0.56999999999999995</v>
      </c>
      <c r="T163" s="15">
        <v>0.05</v>
      </c>
      <c r="U163">
        <v>1.1599999999999999</v>
      </c>
      <c r="V163" s="15">
        <v>0.05</v>
      </c>
      <c r="W163">
        <v>1.31</v>
      </c>
      <c r="X163" s="15">
        <v>0.04</v>
      </c>
      <c r="Y163">
        <v>0.93</v>
      </c>
      <c r="Z163" s="15">
        <v>0.08</v>
      </c>
      <c r="AA163">
        <v>0.71</v>
      </c>
      <c r="AB163" s="15">
        <v>0.21</v>
      </c>
      <c r="AC163" t="s">
        <v>47</v>
      </c>
      <c r="AD163" s="15" t="s">
        <v>59</v>
      </c>
      <c r="AE163">
        <v>2.81</v>
      </c>
      <c r="AF163" s="15">
        <v>0.27</v>
      </c>
      <c r="AG163" t="s">
        <v>54</v>
      </c>
      <c r="AH163" s="15" t="s">
        <v>59</v>
      </c>
      <c r="AI163" s="3" t="s">
        <v>47</v>
      </c>
      <c r="AJ163" s="15" t="s">
        <v>59</v>
      </c>
      <c r="AK163" t="s">
        <v>47</v>
      </c>
      <c r="AL163" s="15" t="s">
        <v>59</v>
      </c>
      <c r="AM163" s="3" t="s">
        <v>47</v>
      </c>
      <c r="AN163" s="15" t="s">
        <v>59</v>
      </c>
      <c r="AO163" s="3" t="s">
        <v>47</v>
      </c>
      <c r="AP163" s="15" t="s">
        <v>59</v>
      </c>
      <c r="AQ163" t="s">
        <v>47</v>
      </c>
      <c r="AR163" s="15" t="s">
        <v>59</v>
      </c>
      <c r="AS163">
        <v>0.31</v>
      </c>
      <c r="AT163" s="15">
        <v>0.03</v>
      </c>
      <c r="AU163" s="9" t="s">
        <v>47</v>
      </c>
      <c r="AV163" s="15" t="s">
        <v>59</v>
      </c>
      <c r="AW163" s="9" t="s">
        <v>47</v>
      </c>
      <c r="AX163" s="15" t="s">
        <v>59</v>
      </c>
      <c r="AY163" t="s">
        <v>54</v>
      </c>
      <c r="AZ163" s="15" t="s">
        <v>59</v>
      </c>
      <c r="BA163" s="9" t="s">
        <v>47</v>
      </c>
      <c r="BB163" s="15" t="s">
        <v>59</v>
      </c>
      <c r="BC163" s="9" t="s">
        <v>47</v>
      </c>
      <c r="BD163" s="15" t="s">
        <v>59</v>
      </c>
      <c r="BE163" s="9" t="s">
        <v>47</v>
      </c>
      <c r="BF163" s="15" t="s">
        <v>59</v>
      </c>
      <c r="BH163" s="15" t="s">
        <v>59</v>
      </c>
      <c r="BJ163" s="15" t="s">
        <v>59</v>
      </c>
      <c r="BL163" s="15" t="s">
        <v>59</v>
      </c>
      <c r="BN163" s="15" t="s">
        <v>59</v>
      </c>
      <c r="BO163" t="s">
        <v>47</v>
      </c>
      <c r="BP163" s="15" t="s">
        <v>59</v>
      </c>
      <c r="BQ163" t="s">
        <v>47</v>
      </c>
      <c r="BR163" s="15" t="s">
        <v>59</v>
      </c>
      <c r="BS163" t="s">
        <v>47</v>
      </c>
      <c r="BT163" s="15" t="s">
        <v>59</v>
      </c>
      <c r="BU163" t="s">
        <v>47</v>
      </c>
      <c r="BV163" s="15" t="s">
        <v>59</v>
      </c>
      <c r="BX163" s="15" t="s">
        <v>59</v>
      </c>
      <c r="BY163" t="s">
        <v>47</v>
      </c>
      <c r="BZ163" s="15" t="s">
        <v>59</v>
      </c>
      <c r="CA163" t="s">
        <v>47</v>
      </c>
      <c r="CB163" s="15" t="s">
        <v>59</v>
      </c>
      <c r="CC163" t="s">
        <v>47</v>
      </c>
      <c r="CD163" s="15" t="s">
        <v>59</v>
      </c>
      <c r="CF163" s="15" t="s">
        <v>59</v>
      </c>
      <c r="CH163" s="15" t="s">
        <v>59</v>
      </c>
      <c r="CJ163" s="15" t="s">
        <v>59</v>
      </c>
      <c r="CL163" s="15" t="s">
        <v>59</v>
      </c>
      <c r="CN163" s="15" t="s">
        <v>59</v>
      </c>
      <c r="CP163" s="15" t="s">
        <v>59</v>
      </c>
      <c r="CR163" s="15" t="s">
        <v>59</v>
      </c>
      <c r="CT163" s="15" t="s">
        <v>59</v>
      </c>
      <c r="CV163" s="15" t="s">
        <v>59</v>
      </c>
      <c r="CX163" s="15" t="s">
        <v>59</v>
      </c>
      <c r="CZ163" s="15" t="s">
        <v>59</v>
      </c>
      <c r="DA163" t="s">
        <v>47</v>
      </c>
      <c r="DB163" s="15" t="s">
        <v>59</v>
      </c>
      <c r="DD163" s="15" t="s">
        <v>59</v>
      </c>
      <c r="DF163" s="15" t="s">
        <v>59</v>
      </c>
      <c r="DH163" s="15" t="s">
        <v>59</v>
      </c>
      <c r="DI163" t="s">
        <v>47</v>
      </c>
      <c r="DJ163" s="15" t="s">
        <v>59</v>
      </c>
      <c r="DK163" t="s">
        <v>47</v>
      </c>
      <c r="DL163" s="15" t="s">
        <v>59</v>
      </c>
      <c r="DM163" t="s">
        <v>47</v>
      </c>
      <c r="DN163" s="15" t="s">
        <v>59</v>
      </c>
      <c r="DP163" s="15" t="s">
        <v>59</v>
      </c>
      <c r="DQ163" t="s">
        <v>47</v>
      </c>
      <c r="DR163" s="15" t="s">
        <v>59</v>
      </c>
      <c r="DT163" s="15" t="s">
        <v>59</v>
      </c>
      <c r="DV163" s="15" t="s">
        <v>59</v>
      </c>
      <c r="DW163" t="s">
        <v>47</v>
      </c>
      <c r="DX163" s="15" t="s">
        <v>59</v>
      </c>
      <c r="DY163" t="s">
        <v>47</v>
      </c>
      <c r="DZ163" s="15" t="s">
        <v>59</v>
      </c>
      <c r="EB163" s="15" t="s">
        <v>59</v>
      </c>
      <c r="ED163" s="15" t="s">
        <v>59</v>
      </c>
      <c r="EF163" s="15" t="s">
        <v>59</v>
      </c>
      <c r="EH163" s="15" t="s">
        <v>59</v>
      </c>
      <c r="EJ163" s="15" t="s">
        <v>59</v>
      </c>
      <c r="EL163" s="15" t="s">
        <v>59</v>
      </c>
      <c r="EN163" s="15" t="s">
        <v>59</v>
      </c>
      <c r="EP163" s="15" t="s">
        <v>59</v>
      </c>
      <c r="ER163" s="15" t="s">
        <v>59</v>
      </c>
      <c r="ET163" s="15" t="s">
        <v>59</v>
      </c>
      <c r="EV163" s="15" t="s">
        <v>59</v>
      </c>
      <c r="EX163" s="15" t="s">
        <v>59</v>
      </c>
      <c r="EY163" t="s">
        <v>47</v>
      </c>
      <c r="EZ163" s="15" t="s">
        <v>59</v>
      </c>
      <c r="FB163" s="15" t="s">
        <v>59</v>
      </c>
      <c r="FC163" t="s">
        <v>47</v>
      </c>
      <c r="FD163" s="15" t="s">
        <v>59</v>
      </c>
      <c r="FF163" s="15" t="s">
        <v>59</v>
      </c>
      <c r="FG163" t="s">
        <v>47</v>
      </c>
      <c r="FH163" s="15" t="s">
        <v>59</v>
      </c>
      <c r="FJ163" s="15" t="s">
        <v>59</v>
      </c>
      <c r="FL163" s="15" t="s">
        <v>59</v>
      </c>
      <c r="FM163" t="s">
        <v>47</v>
      </c>
      <c r="FN163" s="15" t="s">
        <v>59</v>
      </c>
      <c r="FO163" t="s">
        <v>47</v>
      </c>
      <c r="FP163" s="15" t="s">
        <v>59</v>
      </c>
      <c r="FQ163" t="s">
        <v>47</v>
      </c>
      <c r="FR163" s="15" t="s">
        <v>59</v>
      </c>
      <c r="FT163" s="15" t="s">
        <v>59</v>
      </c>
    </row>
    <row r="164" spans="1:176" ht="15.95" customHeight="1">
      <c r="A164" s="39" t="s">
        <v>57</v>
      </c>
      <c r="B164" s="39">
        <v>4</v>
      </c>
      <c r="C164" s="39"/>
      <c r="D164" s="39">
        <v>8006</v>
      </c>
      <c r="E164" s="19" t="s">
        <v>58</v>
      </c>
      <c r="F164" s="26" t="s">
        <v>745</v>
      </c>
      <c r="G164" s="9">
        <f t="shared" si="6"/>
        <v>4.9000000000000004</v>
      </c>
      <c r="H164" s="15" t="s">
        <v>59</v>
      </c>
      <c r="I164" s="19" t="s">
        <v>47</v>
      </c>
      <c r="J164" s="15" t="s">
        <v>59</v>
      </c>
      <c r="K164" s="3" t="s">
        <v>47</v>
      </c>
      <c r="L164" s="12" t="s">
        <v>59</v>
      </c>
      <c r="M164" s="3" t="s">
        <v>47</v>
      </c>
      <c r="N164" s="12" t="s">
        <v>59</v>
      </c>
      <c r="O164" s="3" t="s">
        <v>47</v>
      </c>
      <c r="P164" s="12" t="s">
        <v>59</v>
      </c>
      <c r="Q164" s="3">
        <v>0.48</v>
      </c>
      <c r="R164" s="15">
        <v>0.03</v>
      </c>
      <c r="S164">
        <v>0.51</v>
      </c>
      <c r="T164" s="15">
        <v>0.02</v>
      </c>
      <c r="U164">
        <v>0.59</v>
      </c>
      <c r="V164" s="15">
        <v>0.02</v>
      </c>
      <c r="W164">
        <v>0.75</v>
      </c>
      <c r="X164" s="15">
        <v>0.01</v>
      </c>
      <c r="Y164">
        <v>0.68</v>
      </c>
      <c r="Z164" s="15">
        <v>0.04</v>
      </c>
      <c r="AA164">
        <v>0.71</v>
      </c>
      <c r="AB164" s="15">
        <v>0.03</v>
      </c>
      <c r="AC164" t="s">
        <v>47</v>
      </c>
      <c r="AD164" s="15" t="s">
        <v>59</v>
      </c>
      <c r="AE164" t="s">
        <v>54</v>
      </c>
      <c r="AF164" s="15" t="s">
        <v>59</v>
      </c>
      <c r="AG164" t="s">
        <v>54</v>
      </c>
      <c r="AH164" s="15" t="s">
        <v>59</v>
      </c>
      <c r="AI164" s="3" t="s">
        <v>47</v>
      </c>
      <c r="AJ164" s="15" t="s">
        <v>59</v>
      </c>
      <c r="AK164" t="s">
        <v>47</v>
      </c>
      <c r="AL164" s="15" t="s">
        <v>59</v>
      </c>
      <c r="AM164" s="3" t="s">
        <v>47</v>
      </c>
      <c r="AN164" s="15" t="s">
        <v>59</v>
      </c>
      <c r="AO164" s="3" t="s">
        <v>47</v>
      </c>
      <c r="AP164" s="15" t="s">
        <v>59</v>
      </c>
      <c r="AQ164" t="s">
        <v>47</v>
      </c>
      <c r="AR164" s="15" t="s">
        <v>59</v>
      </c>
      <c r="AS164">
        <v>0.74</v>
      </c>
      <c r="AT164" s="15">
        <v>0.02</v>
      </c>
      <c r="AU164" s="9" t="s">
        <v>47</v>
      </c>
      <c r="AV164" s="15" t="s">
        <v>59</v>
      </c>
      <c r="AW164" s="9" t="s">
        <v>47</v>
      </c>
      <c r="AX164" s="15" t="s">
        <v>59</v>
      </c>
      <c r="AY164">
        <v>0.44</v>
      </c>
      <c r="AZ164" s="15">
        <v>0.04</v>
      </c>
      <c r="BA164" s="9" t="s">
        <v>47</v>
      </c>
      <c r="BB164" s="15" t="s">
        <v>59</v>
      </c>
      <c r="BC164" s="9" t="s">
        <v>47</v>
      </c>
      <c r="BD164" s="15" t="s">
        <v>59</v>
      </c>
      <c r="BE164" s="9" t="s">
        <v>47</v>
      </c>
      <c r="BF164" s="15" t="s">
        <v>59</v>
      </c>
      <c r="BH164" s="15" t="s">
        <v>59</v>
      </c>
      <c r="BJ164" s="15" t="s">
        <v>59</v>
      </c>
      <c r="BL164" s="15" t="s">
        <v>59</v>
      </c>
      <c r="BN164" s="15" t="s">
        <v>59</v>
      </c>
      <c r="BO164" t="s">
        <v>47</v>
      </c>
      <c r="BP164" s="15" t="s">
        <v>59</v>
      </c>
      <c r="BQ164" t="s">
        <v>47</v>
      </c>
      <c r="BR164" s="15" t="s">
        <v>59</v>
      </c>
      <c r="BS164" t="s">
        <v>47</v>
      </c>
      <c r="BT164" s="15" t="s">
        <v>59</v>
      </c>
      <c r="BU164" t="s">
        <v>47</v>
      </c>
      <c r="BV164" s="15" t="s">
        <v>59</v>
      </c>
      <c r="BX164" s="15" t="s">
        <v>59</v>
      </c>
      <c r="BY164" t="s">
        <v>47</v>
      </c>
      <c r="BZ164" s="15" t="s">
        <v>59</v>
      </c>
      <c r="CA164" t="s">
        <v>47</v>
      </c>
      <c r="CB164" s="15" t="s">
        <v>59</v>
      </c>
      <c r="CC164" t="s">
        <v>47</v>
      </c>
      <c r="CD164" s="15" t="s">
        <v>59</v>
      </c>
      <c r="CF164" s="15" t="s">
        <v>59</v>
      </c>
      <c r="CH164" s="15" t="s">
        <v>59</v>
      </c>
      <c r="CJ164" s="15" t="s">
        <v>59</v>
      </c>
      <c r="CL164" s="15" t="s">
        <v>59</v>
      </c>
      <c r="CN164" s="15" t="s">
        <v>59</v>
      </c>
      <c r="CP164" s="15" t="s">
        <v>59</v>
      </c>
      <c r="CR164" s="15" t="s">
        <v>59</v>
      </c>
      <c r="CT164" s="15" t="s">
        <v>59</v>
      </c>
      <c r="CV164" s="15" t="s">
        <v>59</v>
      </c>
      <c r="CX164" s="15" t="s">
        <v>59</v>
      </c>
      <c r="CZ164" s="15" t="s">
        <v>59</v>
      </c>
      <c r="DA164" t="s">
        <v>47</v>
      </c>
      <c r="DB164" s="15" t="s">
        <v>59</v>
      </c>
      <c r="DD164" s="15" t="s">
        <v>59</v>
      </c>
      <c r="DF164" s="15" t="s">
        <v>59</v>
      </c>
      <c r="DH164" s="15" t="s">
        <v>59</v>
      </c>
      <c r="DI164" t="s">
        <v>47</v>
      </c>
      <c r="DJ164" s="15" t="s">
        <v>59</v>
      </c>
      <c r="DK164" t="s">
        <v>47</v>
      </c>
      <c r="DL164" s="15" t="s">
        <v>59</v>
      </c>
      <c r="DM164" t="s">
        <v>47</v>
      </c>
      <c r="DN164" s="15" t="s">
        <v>59</v>
      </c>
      <c r="DP164" s="15" t="s">
        <v>59</v>
      </c>
      <c r="DQ164" t="s">
        <v>47</v>
      </c>
      <c r="DR164" s="15" t="s">
        <v>59</v>
      </c>
      <c r="DT164" s="15" t="s">
        <v>59</v>
      </c>
      <c r="DV164" s="15" t="s">
        <v>59</v>
      </c>
      <c r="DW164" t="s">
        <v>47</v>
      </c>
      <c r="DX164" s="15" t="s">
        <v>59</v>
      </c>
      <c r="DY164" t="s">
        <v>47</v>
      </c>
      <c r="DZ164" s="15" t="s">
        <v>59</v>
      </c>
      <c r="EB164" s="15" t="s">
        <v>59</v>
      </c>
      <c r="ED164" s="15" t="s">
        <v>59</v>
      </c>
      <c r="EF164" s="15" t="s">
        <v>59</v>
      </c>
      <c r="EH164" s="15" t="s">
        <v>59</v>
      </c>
      <c r="EJ164" s="15" t="s">
        <v>59</v>
      </c>
      <c r="EL164" s="15" t="s">
        <v>59</v>
      </c>
      <c r="EN164" s="15" t="s">
        <v>59</v>
      </c>
      <c r="EP164" s="15" t="s">
        <v>59</v>
      </c>
      <c r="ER164" s="15" t="s">
        <v>59</v>
      </c>
      <c r="ET164" s="15" t="s">
        <v>59</v>
      </c>
      <c r="EV164" s="15" t="s">
        <v>59</v>
      </c>
      <c r="EX164" s="15" t="s">
        <v>59</v>
      </c>
      <c r="EY164" t="s">
        <v>47</v>
      </c>
      <c r="EZ164" s="15" t="s">
        <v>59</v>
      </c>
      <c r="FB164" s="15" t="s">
        <v>59</v>
      </c>
      <c r="FC164" t="s">
        <v>47</v>
      </c>
      <c r="FD164" s="15" t="s">
        <v>59</v>
      </c>
      <c r="FF164" s="15" t="s">
        <v>59</v>
      </c>
      <c r="FG164" t="s">
        <v>47</v>
      </c>
      <c r="FH164" s="15" t="s">
        <v>59</v>
      </c>
      <c r="FJ164" s="15" t="s">
        <v>59</v>
      </c>
      <c r="FL164" s="15" t="s">
        <v>59</v>
      </c>
      <c r="FM164" t="s">
        <v>47</v>
      </c>
      <c r="FN164" s="15" t="s">
        <v>59</v>
      </c>
      <c r="FO164" t="s">
        <v>47</v>
      </c>
      <c r="FP164" s="15" t="s">
        <v>59</v>
      </c>
      <c r="FQ164" t="s">
        <v>47</v>
      </c>
      <c r="FR164" s="15" t="s">
        <v>59</v>
      </c>
      <c r="FT164" s="15" t="s">
        <v>59</v>
      </c>
    </row>
    <row r="165" spans="1:176" ht="15.95" customHeight="1">
      <c r="A165" s="39" t="s">
        <v>288</v>
      </c>
      <c r="B165" s="39">
        <v>4</v>
      </c>
      <c r="C165" s="39"/>
      <c r="D165" s="39">
        <v>2608</v>
      </c>
      <c r="E165" s="19" t="s">
        <v>58</v>
      </c>
      <c r="F165" s="26" t="s">
        <v>745</v>
      </c>
      <c r="G165" s="9">
        <f t="shared" si="6"/>
        <v>8.7199999999999989</v>
      </c>
      <c r="H165" s="15" t="s">
        <v>59</v>
      </c>
      <c r="I165" s="19" t="s">
        <v>47</v>
      </c>
      <c r="J165" s="15" t="s">
        <v>59</v>
      </c>
      <c r="K165" s="3" t="s">
        <v>47</v>
      </c>
      <c r="L165" s="12" t="s">
        <v>59</v>
      </c>
      <c r="M165" s="3" t="s">
        <v>47</v>
      </c>
      <c r="N165" s="12" t="s">
        <v>59</v>
      </c>
      <c r="O165" s="3" t="s">
        <v>47</v>
      </c>
      <c r="P165" s="12" t="s">
        <v>59</v>
      </c>
      <c r="Q165" s="3">
        <v>3.84</v>
      </c>
      <c r="R165" s="15">
        <v>0.11</v>
      </c>
      <c r="S165" t="s">
        <v>54</v>
      </c>
      <c r="T165" s="15" t="s">
        <v>59</v>
      </c>
      <c r="U165">
        <v>0.55000000000000004</v>
      </c>
      <c r="V165" s="15">
        <v>0.19</v>
      </c>
      <c r="W165">
        <v>1.5</v>
      </c>
      <c r="X165" s="15">
        <v>0.17</v>
      </c>
      <c r="Y165">
        <v>2.14</v>
      </c>
      <c r="Z165" s="15">
        <v>0.39</v>
      </c>
      <c r="AA165">
        <v>0.69</v>
      </c>
      <c r="AB165" s="15">
        <v>0.22</v>
      </c>
      <c r="AC165" t="s">
        <v>47</v>
      </c>
      <c r="AD165" s="15" t="s">
        <v>59</v>
      </c>
      <c r="AE165" t="s">
        <v>54</v>
      </c>
      <c r="AF165" s="15" t="s">
        <v>59</v>
      </c>
      <c r="AG165" t="s">
        <v>54</v>
      </c>
      <c r="AH165" s="15" t="s">
        <v>59</v>
      </c>
      <c r="AI165" s="3" t="s">
        <v>47</v>
      </c>
      <c r="AJ165" s="15" t="s">
        <v>59</v>
      </c>
      <c r="AK165" t="s">
        <v>47</v>
      </c>
      <c r="AL165" s="15" t="s">
        <v>59</v>
      </c>
      <c r="AM165" s="3" t="s">
        <v>47</v>
      </c>
      <c r="AN165" s="15" t="s">
        <v>59</v>
      </c>
      <c r="AO165" s="3" t="s">
        <v>47</v>
      </c>
      <c r="AP165" s="15" t="s">
        <v>59</v>
      </c>
      <c r="AQ165" t="s">
        <v>47</v>
      </c>
      <c r="AR165" s="15" t="s">
        <v>59</v>
      </c>
      <c r="AS165" t="s">
        <v>54</v>
      </c>
      <c r="AT165" s="15" t="s">
        <v>59</v>
      </c>
      <c r="AU165" s="9" t="s">
        <v>47</v>
      </c>
      <c r="AV165" s="15" t="s">
        <v>59</v>
      </c>
      <c r="AW165" s="9" t="s">
        <v>47</v>
      </c>
      <c r="AX165" s="15" t="s">
        <v>59</v>
      </c>
      <c r="AY165" t="s">
        <v>54</v>
      </c>
      <c r="AZ165" s="15" t="s">
        <v>59</v>
      </c>
      <c r="BA165" s="9" t="s">
        <v>47</v>
      </c>
      <c r="BB165" s="15" t="s">
        <v>59</v>
      </c>
      <c r="BC165" s="9" t="s">
        <v>47</v>
      </c>
      <c r="BD165" s="15" t="s">
        <v>59</v>
      </c>
      <c r="BE165" s="9" t="s">
        <v>47</v>
      </c>
      <c r="BF165" s="15" t="s">
        <v>59</v>
      </c>
      <c r="BH165" s="15" t="s">
        <v>59</v>
      </c>
      <c r="BJ165" s="15" t="s">
        <v>59</v>
      </c>
      <c r="BL165" s="15" t="s">
        <v>59</v>
      </c>
      <c r="BN165" s="15" t="s">
        <v>59</v>
      </c>
      <c r="BO165" t="s">
        <v>47</v>
      </c>
      <c r="BP165" s="15" t="s">
        <v>59</v>
      </c>
      <c r="BQ165" t="s">
        <v>47</v>
      </c>
      <c r="BR165" s="15" t="s">
        <v>59</v>
      </c>
      <c r="BS165" t="s">
        <v>47</v>
      </c>
      <c r="BT165" s="15" t="s">
        <v>59</v>
      </c>
      <c r="BU165" t="s">
        <v>47</v>
      </c>
      <c r="BV165" s="15" t="s">
        <v>59</v>
      </c>
      <c r="BX165" s="15" t="s">
        <v>59</v>
      </c>
      <c r="BY165" t="s">
        <v>47</v>
      </c>
      <c r="BZ165" s="15" t="s">
        <v>59</v>
      </c>
      <c r="CA165" t="s">
        <v>47</v>
      </c>
      <c r="CB165" s="15" t="s">
        <v>59</v>
      </c>
      <c r="CC165" t="s">
        <v>47</v>
      </c>
      <c r="CD165" s="15" t="s">
        <v>59</v>
      </c>
      <c r="CF165" s="15" t="s">
        <v>59</v>
      </c>
      <c r="CH165" s="15" t="s">
        <v>59</v>
      </c>
      <c r="CJ165" s="15" t="s">
        <v>59</v>
      </c>
      <c r="CL165" s="15" t="s">
        <v>59</v>
      </c>
      <c r="CN165" s="15" t="s">
        <v>59</v>
      </c>
      <c r="CP165" s="15" t="s">
        <v>59</v>
      </c>
      <c r="CR165" s="15" t="s">
        <v>59</v>
      </c>
      <c r="CT165" s="15" t="s">
        <v>59</v>
      </c>
      <c r="CV165" s="15" t="s">
        <v>59</v>
      </c>
      <c r="CX165" s="15" t="s">
        <v>59</v>
      </c>
      <c r="CZ165" s="15" t="s">
        <v>59</v>
      </c>
      <c r="DA165" t="s">
        <v>47</v>
      </c>
      <c r="DB165" s="15" t="s">
        <v>59</v>
      </c>
      <c r="DD165" s="15" t="s">
        <v>59</v>
      </c>
      <c r="DF165" s="15" t="s">
        <v>59</v>
      </c>
      <c r="DH165" s="15" t="s">
        <v>59</v>
      </c>
      <c r="DI165" t="s">
        <v>47</v>
      </c>
      <c r="DJ165" s="15" t="s">
        <v>59</v>
      </c>
      <c r="DK165" t="s">
        <v>47</v>
      </c>
      <c r="DL165" s="15" t="s">
        <v>59</v>
      </c>
      <c r="DM165" t="s">
        <v>47</v>
      </c>
      <c r="DN165" s="15" t="s">
        <v>59</v>
      </c>
      <c r="DP165" s="15" t="s">
        <v>59</v>
      </c>
      <c r="DQ165" t="s">
        <v>47</v>
      </c>
      <c r="DR165" s="15" t="s">
        <v>59</v>
      </c>
      <c r="DT165" s="15" t="s">
        <v>59</v>
      </c>
      <c r="DV165" s="15" t="s">
        <v>59</v>
      </c>
      <c r="DW165" t="s">
        <v>47</v>
      </c>
      <c r="DX165" s="15" t="s">
        <v>59</v>
      </c>
      <c r="DY165" t="s">
        <v>47</v>
      </c>
      <c r="DZ165" s="15" t="s">
        <v>59</v>
      </c>
      <c r="EB165" s="15" t="s">
        <v>59</v>
      </c>
      <c r="ED165" s="15" t="s">
        <v>59</v>
      </c>
      <c r="EF165" s="15" t="s">
        <v>59</v>
      </c>
      <c r="EH165" s="15" t="s">
        <v>59</v>
      </c>
      <c r="EJ165" s="15" t="s">
        <v>59</v>
      </c>
      <c r="EL165" s="15" t="s">
        <v>59</v>
      </c>
      <c r="EN165" s="15" t="s">
        <v>59</v>
      </c>
      <c r="EP165" s="15" t="s">
        <v>59</v>
      </c>
      <c r="ER165" s="15" t="s">
        <v>59</v>
      </c>
      <c r="ET165" s="15" t="s">
        <v>59</v>
      </c>
      <c r="EV165" s="15" t="s">
        <v>59</v>
      </c>
      <c r="EX165" s="15" t="s">
        <v>59</v>
      </c>
      <c r="EY165" t="s">
        <v>47</v>
      </c>
      <c r="EZ165" s="15" t="s">
        <v>59</v>
      </c>
      <c r="FB165" s="15" t="s">
        <v>59</v>
      </c>
      <c r="FC165" t="s">
        <v>47</v>
      </c>
      <c r="FD165" s="15" t="s">
        <v>59</v>
      </c>
      <c r="FF165" s="15" t="s">
        <v>59</v>
      </c>
      <c r="FG165" t="s">
        <v>47</v>
      </c>
      <c r="FH165" s="15" t="s">
        <v>59</v>
      </c>
      <c r="FJ165" s="15" t="s">
        <v>59</v>
      </c>
      <c r="FL165" s="15" t="s">
        <v>59</v>
      </c>
      <c r="FM165" t="s">
        <v>47</v>
      </c>
      <c r="FN165" s="15" t="s">
        <v>59</v>
      </c>
      <c r="FO165" t="s">
        <v>47</v>
      </c>
      <c r="FP165" s="15" t="s">
        <v>59</v>
      </c>
      <c r="FQ165" t="s">
        <v>47</v>
      </c>
      <c r="FR165" s="15" t="s">
        <v>59</v>
      </c>
      <c r="FT165" s="15" t="s">
        <v>59</v>
      </c>
    </row>
    <row r="166" spans="1:176" ht="15.95" customHeight="1">
      <c r="A166" s="39" t="s">
        <v>289</v>
      </c>
      <c r="B166" s="39">
        <v>4</v>
      </c>
      <c r="C166" s="39"/>
      <c r="D166" s="39">
        <v>2608</v>
      </c>
      <c r="E166" s="19" t="s">
        <v>58</v>
      </c>
      <c r="F166" s="26" t="s">
        <v>745</v>
      </c>
      <c r="G166" s="9">
        <f t="shared" si="6"/>
        <v>32.909999999999997</v>
      </c>
      <c r="H166" s="15" t="s">
        <v>59</v>
      </c>
      <c r="I166" s="19" t="s">
        <v>47</v>
      </c>
      <c r="J166" s="15" t="s">
        <v>59</v>
      </c>
      <c r="K166" s="3" t="s">
        <v>47</v>
      </c>
      <c r="L166" s="12" t="s">
        <v>59</v>
      </c>
      <c r="M166" s="3" t="s">
        <v>47</v>
      </c>
      <c r="N166" s="12" t="s">
        <v>59</v>
      </c>
      <c r="O166" s="3" t="s">
        <v>47</v>
      </c>
      <c r="P166" s="12" t="s">
        <v>59</v>
      </c>
      <c r="Q166" s="3">
        <v>1.67</v>
      </c>
      <c r="R166" s="15">
        <v>0.4</v>
      </c>
      <c r="S166">
        <v>1.55</v>
      </c>
      <c r="T166" s="15">
        <v>0.3</v>
      </c>
      <c r="U166">
        <v>0.86</v>
      </c>
      <c r="V166" s="15">
        <v>0.14000000000000001</v>
      </c>
      <c r="W166">
        <v>1.1499999999999999</v>
      </c>
      <c r="X166" s="15">
        <v>0.09</v>
      </c>
      <c r="Y166">
        <v>3.75</v>
      </c>
      <c r="Z166" s="15">
        <v>1.46</v>
      </c>
      <c r="AA166">
        <v>1.44</v>
      </c>
      <c r="AB166" s="15">
        <v>0.22</v>
      </c>
      <c r="AC166" t="s">
        <v>47</v>
      </c>
      <c r="AD166" s="15" t="s">
        <v>59</v>
      </c>
      <c r="AE166">
        <v>10.88</v>
      </c>
      <c r="AF166" s="15">
        <v>1.1399999999999999</v>
      </c>
      <c r="AG166">
        <v>9.27</v>
      </c>
      <c r="AH166" s="15">
        <v>2.2200000000000002</v>
      </c>
      <c r="AI166" s="3" t="s">
        <v>47</v>
      </c>
      <c r="AJ166" s="15" t="s">
        <v>59</v>
      </c>
      <c r="AK166" t="s">
        <v>47</v>
      </c>
      <c r="AL166" s="15" t="s">
        <v>59</v>
      </c>
      <c r="AM166" s="3" t="s">
        <v>47</v>
      </c>
      <c r="AN166" s="15" t="s">
        <v>59</v>
      </c>
      <c r="AO166" s="3" t="s">
        <v>47</v>
      </c>
      <c r="AP166" s="15" t="s">
        <v>59</v>
      </c>
      <c r="AQ166" t="s">
        <v>47</v>
      </c>
      <c r="AR166" s="15" t="s">
        <v>59</v>
      </c>
      <c r="AS166" t="s">
        <v>54</v>
      </c>
      <c r="AT166" s="15" t="s">
        <v>59</v>
      </c>
      <c r="AU166" s="9" t="s">
        <v>47</v>
      </c>
      <c r="AV166" s="15" t="s">
        <v>59</v>
      </c>
      <c r="AW166" s="9" t="s">
        <v>47</v>
      </c>
      <c r="AX166" s="15" t="s">
        <v>59</v>
      </c>
      <c r="AY166">
        <v>2.34</v>
      </c>
      <c r="AZ166" s="15">
        <v>0.88</v>
      </c>
      <c r="BA166" s="9" t="s">
        <v>47</v>
      </c>
      <c r="BB166" s="15" t="s">
        <v>59</v>
      </c>
      <c r="BC166" s="9" t="s">
        <v>47</v>
      </c>
      <c r="BD166" s="15" t="s">
        <v>59</v>
      </c>
      <c r="BE166" s="9" t="s">
        <v>47</v>
      </c>
      <c r="BF166" s="15" t="s">
        <v>59</v>
      </c>
      <c r="BH166" s="15" t="s">
        <v>59</v>
      </c>
      <c r="BJ166" s="15" t="s">
        <v>59</v>
      </c>
      <c r="BL166" s="15" t="s">
        <v>59</v>
      </c>
      <c r="BN166" s="15" t="s">
        <v>59</v>
      </c>
      <c r="BO166" t="s">
        <v>47</v>
      </c>
      <c r="BP166" s="15" t="s">
        <v>59</v>
      </c>
      <c r="BQ166" t="s">
        <v>47</v>
      </c>
      <c r="BR166" s="15" t="s">
        <v>59</v>
      </c>
      <c r="BS166" t="s">
        <v>47</v>
      </c>
      <c r="BT166" s="15" t="s">
        <v>59</v>
      </c>
      <c r="BU166" t="s">
        <v>47</v>
      </c>
      <c r="BV166" s="15" t="s">
        <v>59</v>
      </c>
      <c r="BX166" s="15" t="s">
        <v>59</v>
      </c>
      <c r="BY166" t="s">
        <v>47</v>
      </c>
      <c r="BZ166" s="15" t="s">
        <v>59</v>
      </c>
      <c r="CA166" t="s">
        <v>47</v>
      </c>
      <c r="CB166" s="15" t="s">
        <v>59</v>
      </c>
      <c r="CC166" t="s">
        <v>47</v>
      </c>
      <c r="CD166" s="15" t="s">
        <v>59</v>
      </c>
      <c r="CF166" s="15" t="s">
        <v>59</v>
      </c>
      <c r="CH166" s="15" t="s">
        <v>59</v>
      </c>
      <c r="CJ166" s="15" t="s">
        <v>59</v>
      </c>
      <c r="CL166" s="15" t="s">
        <v>59</v>
      </c>
      <c r="CN166" s="15" t="s">
        <v>59</v>
      </c>
      <c r="CP166" s="15" t="s">
        <v>59</v>
      </c>
      <c r="CR166" s="15" t="s">
        <v>59</v>
      </c>
      <c r="CT166" s="15" t="s">
        <v>59</v>
      </c>
      <c r="CV166" s="15" t="s">
        <v>59</v>
      </c>
      <c r="CX166" s="15" t="s">
        <v>59</v>
      </c>
      <c r="CZ166" s="15" t="s">
        <v>59</v>
      </c>
      <c r="DA166" t="s">
        <v>47</v>
      </c>
      <c r="DB166" s="15" t="s">
        <v>59</v>
      </c>
      <c r="DD166" s="15" t="s">
        <v>59</v>
      </c>
      <c r="DF166" s="15" t="s">
        <v>59</v>
      </c>
      <c r="DH166" s="15" t="s">
        <v>59</v>
      </c>
      <c r="DI166" t="s">
        <v>47</v>
      </c>
      <c r="DJ166" s="15" t="s">
        <v>59</v>
      </c>
      <c r="DK166" t="s">
        <v>47</v>
      </c>
      <c r="DL166" s="15" t="s">
        <v>59</v>
      </c>
      <c r="DM166" t="s">
        <v>47</v>
      </c>
      <c r="DN166" s="15" t="s">
        <v>59</v>
      </c>
      <c r="DP166" s="15" t="s">
        <v>59</v>
      </c>
      <c r="DQ166" t="s">
        <v>47</v>
      </c>
      <c r="DR166" s="15" t="s">
        <v>59</v>
      </c>
      <c r="DT166" s="15" t="s">
        <v>59</v>
      </c>
      <c r="DV166" s="15" t="s">
        <v>59</v>
      </c>
      <c r="DW166" t="s">
        <v>47</v>
      </c>
      <c r="DX166" s="15" t="s">
        <v>59</v>
      </c>
      <c r="DY166" t="s">
        <v>47</v>
      </c>
      <c r="DZ166" s="15" t="s">
        <v>59</v>
      </c>
      <c r="EB166" s="15" t="s">
        <v>59</v>
      </c>
      <c r="ED166" s="15" t="s">
        <v>59</v>
      </c>
      <c r="EF166" s="15" t="s">
        <v>59</v>
      </c>
      <c r="EH166" s="15" t="s">
        <v>59</v>
      </c>
      <c r="EJ166" s="15" t="s">
        <v>59</v>
      </c>
      <c r="EL166" s="15" t="s">
        <v>59</v>
      </c>
      <c r="EN166" s="15" t="s">
        <v>59</v>
      </c>
      <c r="EP166" s="15" t="s">
        <v>59</v>
      </c>
      <c r="ER166" s="15" t="s">
        <v>59</v>
      </c>
      <c r="ET166" s="15" t="s">
        <v>59</v>
      </c>
      <c r="EV166" s="15" t="s">
        <v>59</v>
      </c>
      <c r="EX166" s="15" t="s">
        <v>59</v>
      </c>
      <c r="EY166" t="s">
        <v>47</v>
      </c>
      <c r="EZ166" s="15" t="s">
        <v>59</v>
      </c>
      <c r="FB166" s="15" t="s">
        <v>59</v>
      </c>
      <c r="FC166" t="s">
        <v>47</v>
      </c>
      <c r="FD166" s="15" t="s">
        <v>59</v>
      </c>
      <c r="FF166" s="15" t="s">
        <v>59</v>
      </c>
      <c r="FG166" t="s">
        <v>47</v>
      </c>
      <c r="FH166" s="15" t="s">
        <v>59</v>
      </c>
      <c r="FJ166" s="15" t="s">
        <v>59</v>
      </c>
      <c r="FL166" s="15" t="s">
        <v>59</v>
      </c>
      <c r="FM166" t="s">
        <v>47</v>
      </c>
      <c r="FN166" s="15" t="s">
        <v>59</v>
      </c>
      <c r="FO166" t="s">
        <v>47</v>
      </c>
      <c r="FP166" s="15" t="s">
        <v>59</v>
      </c>
      <c r="FQ166" t="s">
        <v>47</v>
      </c>
      <c r="FR166" s="15" t="s">
        <v>59</v>
      </c>
      <c r="FT166" s="15" t="s">
        <v>59</v>
      </c>
    </row>
    <row r="167" spans="1:176" ht="15.95" customHeight="1">
      <c r="A167" s="39" t="s">
        <v>291</v>
      </c>
      <c r="B167" s="39">
        <v>3</v>
      </c>
      <c r="C167" s="39"/>
      <c r="D167" s="39">
        <v>1602</v>
      </c>
      <c r="E167" s="19" t="s">
        <v>1155</v>
      </c>
      <c r="F167" s="19" t="s">
        <v>1191</v>
      </c>
      <c r="G167" s="9">
        <f t="shared" si="6"/>
        <v>1.2500000000000001E-2</v>
      </c>
      <c r="H167" s="15" t="s">
        <v>59</v>
      </c>
      <c r="I167" s="19" t="s">
        <v>47</v>
      </c>
      <c r="J167" s="15" t="s">
        <v>59</v>
      </c>
      <c r="K167" s="3" t="s">
        <v>47</v>
      </c>
      <c r="L167" s="12" t="s">
        <v>59</v>
      </c>
      <c r="M167" s="3" t="s">
        <v>47</v>
      </c>
      <c r="N167" s="12" t="s">
        <v>59</v>
      </c>
      <c r="O167" s="3" t="s">
        <v>47</v>
      </c>
      <c r="P167" s="12" t="s">
        <v>59</v>
      </c>
      <c r="Q167" s="3">
        <v>5.000000000000001E-3</v>
      </c>
      <c r="R167" s="15" t="s">
        <v>59</v>
      </c>
      <c r="S167" t="s">
        <v>47</v>
      </c>
      <c r="T167" s="15" t="s">
        <v>59</v>
      </c>
      <c r="U167" t="s">
        <v>54</v>
      </c>
      <c r="V167" s="15" t="s">
        <v>59</v>
      </c>
      <c r="W167">
        <v>7.4999999999999997E-3</v>
      </c>
      <c r="X167" s="15" t="s">
        <v>59</v>
      </c>
      <c r="Y167" t="s">
        <v>53</v>
      </c>
      <c r="Z167" s="15" t="s">
        <v>59</v>
      </c>
      <c r="AA167" t="s">
        <v>53</v>
      </c>
      <c r="AB167" s="15" t="s">
        <v>59</v>
      </c>
      <c r="AC167" t="s">
        <v>47</v>
      </c>
      <c r="AD167" s="15" t="s">
        <v>59</v>
      </c>
      <c r="AE167" t="s">
        <v>47</v>
      </c>
      <c r="AF167" s="15" t="s">
        <v>59</v>
      </c>
      <c r="AG167" t="s">
        <v>47</v>
      </c>
      <c r="AH167" s="15" t="s">
        <v>59</v>
      </c>
      <c r="AI167" s="3" t="s">
        <v>47</v>
      </c>
      <c r="AJ167" s="15" t="s">
        <v>59</v>
      </c>
      <c r="AK167" t="s">
        <v>47</v>
      </c>
      <c r="AL167" s="15" t="s">
        <v>59</v>
      </c>
      <c r="AM167" s="3" t="s">
        <v>47</v>
      </c>
      <c r="AN167" s="15" t="s">
        <v>59</v>
      </c>
      <c r="AO167" s="3" t="s">
        <v>47</v>
      </c>
      <c r="AP167" s="15" t="s">
        <v>59</v>
      </c>
      <c r="AQ167" t="s">
        <v>47</v>
      </c>
      <c r="AR167" s="15" t="s">
        <v>59</v>
      </c>
      <c r="AS167" t="s">
        <v>47</v>
      </c>
      <c r="AT167" s="15" t="s">
        <v>59</v>
      </c>
      <c r="AU167" s="9" t="s">
        <v>47</v>
      </c>
      <c r="AV167" s="15" t="s">
        <v>59</v>
      </c>
      <c r="AW167" s="9" t="s">
        <v>47</v>
      </c>
      <c r="AX167" s="15" t="s">
        <v>59</v>
      </c>
      <c r="AY167" t="s">
        <v>47</v>
      </c>
      <c r="AZ167" s="15" t="s">
        <v>59</v>
      </c>
      <c r="BA167" s="9" t="s">
        <v>47</v>
      </c>
      <c r="BB167" s="15" t="s">
        <v>59</v>
      </c>
      <c r="BC167" s="9" t="s">
        <v>47</v>
      </c>
      <c r="BD167" s="15" t="s">
        <v>59</v>
      </c>
      <c r="BE167" s="9" t="s">
        <v>47</v>
      </c>
      <c r="BF167" s="15" t="s">
        <v>59</v>
      </c>
      <c r="BH167" s="15" t="s">
        <v>59</v>
      </c>
      <c r="BJ167" s="15" t="s">
        <v>59</v>
      </c>
      <c r="BL167" s="15" t="s">
        <v>59</v>
      </c>
      <c r="BN167" s="15" t="s">
        <v>59</v>
      </c>
      <c r="BO167" t="s">
        <v>47</v>
      </c>
      <c r="BP167" s="15" t="s">
        <v>59</v>
      </c>
      <c r="BQ167" t="s">
        <v>47</v>
      </c>
      <c r="BR167" s="15" t="s">
        <v>59</v>
      </c>
      <c r="BS167" t="s">
        <v>47</v>
      </c>
      <c r="BT167" s="15" t="s">
        <v>59</v>
      </c>
      <c r="BU167" t="s">
        <v>47</v>
      </c>
      <c r="BV167" s="15" t="s">
        <v>59</v>
      </c>
      <c r="BX167" s="15" t="s">
        <v>59</v>
      </c>
      <c r="BY167" t="s">
        <v>47</v>
      </c>
      <c r="BZ167" s="15" t="s">
        <v>59</v>
      </c>
      <c r="CA167" t="s">
        <v>47</v>
      </c>
      <c r="CB167" s="15" t="s">
        <v>59</v>
      </c>
      <c r="CC167" t="s">
        <v>47</v>
      </c>
      <c r="CD167" s="15" t="s">
        <v>59</v>
      </c>
      <c r="CF167" s="15" t="s">
        <v>59</v>
      </c>
      <c r="CH167" s="15" t="s">
        <v>59</v>
      </c>
      <c r="CJ167" s="15" t="s">
        <v>59</v>
      </c>
      <c r="CL167" s="15" t="s">
        <v>59</v>
      </c>
      <c r="CN167" s="15" t="s">
        <v>59</v>
      </c>
      <c r="CP167" s="15" t="s">
        <v>59</v>
      </c>
      <c r="CR167" s="15" t="s">
        <v>59</v>
      </c>
      <c r="CT167" s="15" t="s">
        <v>59</v>
      </c>
      <c r="CV167" s="15" t="s">
        <v>59</v>
      </c>
      <c r="CX167" s="15" t="s">
        <v>59</v>
      </c>
      <c r="CZ167" s="15" t="s">
        <v>59</v>
      </c>
      <c r="DA167" t="s">
        <v>47</v>
      </c>
      <c r="DB167" s="15" t="s">
        <v>59</v>
      </c>
      <c r="DD167" s="15" t="s">
        <v>59</v>
      </c>
      <c r="DF167" s="15" t="s">
        <v>59</v>
      </c>
      <c r="DH167" s="15" t="s">
        <v>59</v>
      </c>
      <c r="DI167" t="s">
        <v>47</v>
      </c>
      <c r="DJ167" s="15" t="s">
        <v>59</v>
      </c>
      <c r="DK167" t="s">
        <v>47</v>
      </c>
      <c r="DL167" s="15" t="s">
        <v>59</v>
      </c>
      <c r="DM167" t="s">
        <v>47</v>
      </c>
      <c r="DN167" s="15" t="s">
        <v>59</v>
      </c>
      <c r="DP167" s="15" t="s">
        <v>59</v>
      </c>
      <c r="DQ167" t="s">
        <v>47</v>
      </c>
      <c r="DR167" s="15" t="s">
        <v>59</v>
      </c>
      <c r="DT167" s="15" t="s">
        <v>59</v>
      </c>
      <c r="DV167" s="15" t="s">
        <v>59</v>
      </c>
      <c r="DW167" t="s">
        <v>47</v>
      </c>
      <c r="DX167" s="15" t="s">
        <v>59</v>
      </c>
      <c r="DY167" t="s">
        <v>47</v>
      </c>
      <c r="DZ167" s="15" t="s">
        <v>59</v>
      </c>
      <c r="EB167" s="15" t="s">
        <v>59</v>
      </c>
      <c r="ED167" s="15" t="s">
        <v>59</v>
      </c>
      <c r="EF167" s="15" t="s">
        <v>59</v>
      </c>
      <c r="EH167" s="15" t="s">
        <v>59</v>
      </c>
      <c r="EJ167" s="15" t="s">
        <v>59</v>
      </c>
      <c r="EL167" s="15" t="s">
        <v>59</v>
      </c>
      <c r="EN167" s="15" t="s">
        <v>59</v>
      </c>
      <c r="EP167" s="15" t="s">
        <v>59</v>
      </c>
      <c r="ER167" s="15" t="s">
        <v>59</v>
      </c>
      <c r="ET167" s="15" t="s">
        <v>59</v>
      </c>
      <c r="EV167" s="15" t="s">
        <v>59</v>
      </c>
      <c r="EX167" s="15" t="s">
        <v>59</v>
      </c>
      <c r="EY167" t="s">
        <v>47</v>
      </c>
      <c r="EZ167" s="15" t="s">
        <v>59</v>
      </c>
      <c r="FB167" s="15" t="s">
        <v>59</v>
      </c>
      <c r="FC167" t="s">
        <v>47</v>
      </c>
      <c r="FD167" s="15" t="s">
        <v>59</v>
      </c>
      <c r="FF167" s="15" t="s">
        <v>59</v>
      </c>
      <c r="FG167" t="s">
        <v>47</v>
      </c>
      <c r="FH167" s="15" t="s">
        <v>59</v>
      </c>
      <c r="FJ167" s="15" t="s">
        <v>59</v>
      </c>
      <c r="FL167" s="15" t="s">
        <v>59</v>
      </c>
      <c r="FM167" t="s">
        <v>47</v>
      </c>
      <c r="FN167" s="15" t="s">
        <v>59</v>
      </c>
      <c r="FO167" t="s">
        <v>47</v>
      </c>
      <c r="FP167" s="15" t="s">
        <v>59</v>
      </c>
      <c r="FQ167" t="s">
        <v>47</v>
      </c>
      <c r="FR167" s="15" t="s">
        <v>59</v>
      </c>
      <c r="FT167" s="15" t="s">
        <v>59</v>
      </c>
    </row>
    <row r="168" spans="1:176" ht="15.95" customHeight="1">
      <c r="A168" s="39" t="s">
        <v>292</v>
      </c>
      <c r="B168" s="39">
        <v>3</v>
      </c>
      <c r="C168" s="39"/>
      <c r="D168" s="39">
        <v>1602</v>
      </c>
      <c r="E168" s="19" t="s">
        <v>1155</v>
      </c>
      <c r="F168" s="19" t="s">
        <v>1191</v>
      </c>
      <c r="G168" s="9">
        <f t="shared" si="6"/>
        <v>3.7500000000000006E-2</v>
      </c>
      <c r="H168" s="15" t="s">
        <v>59</v>
      </c>
      <c r="I168" s="19" t="s">
        <v>47</v>
      </c>
      <c r="J168" s="15" t="s">
        <v>59</v>
      </c>
      <c r="K168" s="3" t="s">
        <v>47</v>
      </c>
      <c r="L168" s="12" t="s">
        <v>59</v>
      </c>
      <c r="M168" s="3" t="s">
        <v>47</v>
      </c>
      <c r="N168" s="12" t="s">
        <v>59</v>
      </c>
      <c r="O168" s="3" t="s">
        <v>47</v>
      </c>
      <c r="P168" s="12" t="s">
        <v>59</v>
      </c>
      <c r="Q168" t="s">
        <v>54</v>
      </c>
      <c r="R168" s="15" t="s">
        <v>59</v>
      </c>
      <c r="S168" t="s">
        <v>47</v>
      </c>
      <c r="T168" s="15" t="s">
        <v>59</v>
      </c>
      <c r="U168">
        <v>1.2500000000000001E-2</v>
      </c>
      <c r="V168" s="15" t="s">
        <v>59</v>
      </c>
      <c r="W168">
        <v>1.4999999999999999E-2</v>
      </c>
      <c r="X168" s="15" t="s">
        <v>59</v>
      </c>
      <c r="Y168">
        <v>5.000000000000001E-3</v>
      </c>
      <c r="Z168" s="15" t="s">
        <v>59</v>
      </c>
      <c r="AA168">
        <v>5.000000000000001E-3</v>
      </c>
      <c r="AB168" s="15" t="s">
        <v>59</v>
      </c>
      <c r="AC168" t="s">
        <v>47</v>
      </c>
      <c r="AD168" s="15" t="s">
        <v>59</v>
      </c>
      <c r="AE168" t="s">
        <v>47</v>
      </c>
      <c r="AF168" s="15" t="s">
        <v>59</v>
      </c>
      <c r="AG168" t="s">
        <v>47</v>
      </c>
      <c r="AH168" s="15" t="s">
        <v>59</v>
      </c>
      <c r="AI168" s="3" t="s">
        <v>47</v>
      </c>
      <c r="AJ168" s="15" t="s">
        <v>59</v>
      </c>
      <c r="AK168" t="s">
        <v>47</v>
      </c>
      <c r="AL168" s="15" t="s">
        <v>59</v>
      </c>
      <c r="AM168" s="3" t="s">
        <v>47</v>
      </c>
      <c r="AN168" s="15" t="s">
        <v>59</v>
      </c>
      <c r="AO168" s="3" t="s">
        <v>47</v>
      </c>
      <c r="AP168" s="15" t="s">
        <v>59</v>
      </c>
      <c r="AQ168" t="s">
        <v>47</v>
      </c>
      <c r="AR168" s="15" t="s">
        <v>59</v>
      </c>
      <c r="AS168" t="s">
        <v>47</v>
      </c>
      <c r="AT168" s="15" t="s">
        <v>59</v>
      </c>
      <c r="AU168" s="9" t="s">
        <v>47</v>
      </c>
      <c r="AV168" s="15" t="s">
        <v>59</v>
      </c>
      <c r="AW168" s="9" t="s">
        <v>47</v>
      </c>
      <c r="AX168" s="15" t="s">
        <v>59</v>
      </c>
      <c r="AY168" t="s">
        <v>47</v>
      </c>
      <c r="AZ168" s="15" t="s">
        <v>59</v>
      </c>
      <c r="BA168" s="9" t="s">
        <v>47</v>
      </c>
      <c r="BB168" s="15" t="s">
        <v>59</v>
      </c>
      <c r="BC168" s="9" t="s">
        <v>47</v>
      </c>
      <c r="BD168" s="15" t="s">
        <v>59</v>
      </c>
      <c r="BE168" s="9" t="s">
        <v>47</v>
      </c>
      <c r="BF168" s="15" t="s">
        <v>59</v>
      </c>
      <c r="BH168" s="15" t="s">
        <v>59</v>
      </c>
      <c r="BJ168" s="15" t="s">
        <v>59</v>
      </c>
      <c r="BL168" s="15" t="s">
        <v>59</v>
      </c>
      <c r="BN168" s="15" t="s">
        <v>59</v>
      </c>
      <c r="BO168" t="s">
        <v>47</v>
      </c>
      <c r="BP168" s="15" t="s">
        <v>59</v>
      </c>
      <c r="BQ168" t="s">
        <v>47</v>
      </c>
      <c r="BR168" s="15" t="s">
        <v>59</v>
      </c>
      <c r="BS168" t="s">
        <v>47</v>
      </c>
      <c r="BT168" s="15" t="s">
        <v>59</v>
      </c>
      <c r="BU168" t="s">
        <v>47</v>
      </c>
      <c r="BV168" s="15" t="s">
        <v>59</v>
      </c>
      <c r="BX168" s="15" t="s">
        <v>59</v>
      </c>
      <c r="BY168" t="s">
        <v>47</v>
      </c>
      <c r="BZ168" s="15" t="s">
        <v>59</v>
      </c>
      <c r="CA168" t="s">
        <v>47</v>
      </c>
      <c r="CB168" s="15" t="s">
        <v>59</v>
      </c>
      <c r="CC168" t="s">
        <v>47</v>
      </c>
      <c r="CD168" s="15" t="s">
        <v>59</v>
      </c>
      <c r="CF168" s="15" t="s">
        <v>59</v>
      </c>
      <c r="CH168" s="15" t="s">
        <v>59</v>
      </c>
      <c r="CJ168" s="15" t="s">
        <v>59</v>
      </c>
      <c r="CL168" s="15" t="s">
        <v>59</v>
      </c>
      <c r="CN168" s="15" t="s">
        <v>59</v>
      </c>
      <c r="CP168" s="15" t="s">
        <v>59</v>
      </c>
      <c r="CR168" s="15" t="s">
        <v>59</v>
      </c>
      <c r="CT168" s="15" t="s">
        <v>59</v>
      </c>
      <c r="CV168" s="15" t="s">
        <v>59</v>
      </c>
      <c r="CX168" s="15" t="s">
        <v>59</v>
      </c>
      <c r="CZ168" s="15" t="s">
        <v>59</v>
      </c>
      <c r="DA168" t="s">
        <v>47</v>
      </c>
      <c r="DB168" s="15" t="s">
        <v>59</v>
      </c>
      <c r="DD168" s="15" t="s">
        <v>59</v>
      </c>
      <c r="DF168" s="15" t="s">
        <v>59</v>
      </c>
      <c r="DH168" s="15" t="s">
        <v>59</v>
      </c>
      <c r="DI168" t="s">
        <v>47</v>
      </c>
      <c r="DJ168" s="15" t="s">
        <v>59</v>
      </c>
      <c r="DK168" t="s">
        <v>47</v>
      </c>
      <c r="DL168" s="15" t="s">
        <v>59</v>
      </c>
      <c r="DM168" t="s">
        <v>47</v>
      </c>
      <c r="DN168" s="15" t="s">
        <v>59</v>
      </c>
      <c r="DP168" s="15" t="s">
        <v>59</v>
      </c>
      <c r="DQ168" t="s">
        <v>47</v>
      </c>
      <c r="DR168" s="15" t="s">
        <v>59</v>
      </c>
      <c r="DT168" s="15" t="s">
        <v>59</v>
      </c>
      <c r="DV168" s="15" t="s">
        <v>59</v>
      </c>
      <c r="DW168" t="s">
        <v>47</v>
      </c>
      <c r="DX168" s="15" t="s">
        <v>59</v>
      </c>
      <c r="DY168" t="s">
        <v>47</v>
      </c>
      <c r="DZ168" s="15" t="s">
        <v>59</v>
      </c>
      <c r="EB168" s="15" t="s">
        <v>59</v>
      </c>
      <c r="ED168" s="15" t="s">
        <v>59</v>
      </c>
      <c r="EF168" s="15" t="s">
        <v>59</v>
      </c>
      <c r="EH168" s="15" t="s">
        <v>59</v>
      </c>
      <c r="EJ168" s="15" t="s">
        <v>59</v>
      </c>
      <c r="EL168" s="15" t="s">
        <v>59</v>
      </c>
      <c r="EN168" s="15" t="s">
        <v>59</v>
      </c>
      <c r="EP168" s="15" t="s">
        <v>59</v>
      </c>
      <c r="ER168" s="15" t="s">
        <v>59</v>
      </c>
      <c r="ET168" s="15" t="s">
        <v>59</v>
      </c>
      <c r="EV168" s="15" t="s">
        <v>59</v>
      </c>
      <c r="EX168" s="15" t="s">
        <v>59</v>
      </c>
      <c r="EY168" t="s">
        <v>47</v>
      </c>
      <c r="EZ168" s="15" t="s">
        <v>59</v>
      </c>
      <c r="FB168" s="15" t="s">
        <v>59</v>
      </c>
      <c r="FC168" t="s">
        <v>47</v>
      </c>
      <c r="FD168" s="15" t="s">
        <v>59</v>
      </c>
      <c r="FF168" s="15" t="s">
        <v>59</v>
      </c>
      <c r="FG168" t="s">
        <v>47</v>
      </c>
      <c r="FH168" s="15" t="s">
        <v>59</v>
      </c>
      <c r="FJ168" s="15" t="s">
        <v>59</v>
      </c>
      <c r="FL168" s="15" t="s">
        <v>59</v>
      </c>
      <c r="FM168" t="s">
        <v>47</v>
      </c>
      <c r="FN168" s="15" t="s">
        <v>59</v>
      </c>
      <c r="FO168" t="s">
        <v>47</v>
      </c>
      <c r="FP168" s="15" t="s">
        <v>59</v>
      </c>
      <c r="FQ168" t="s">
        <v>47</v>
      </c>
      <c r="FR168" s="15" t="s">
        <v>59</v>
      </c>
      <c r="FT168" s="15" t="s">
        <v>59</v>
      </c>
    </row>
    <row r="169" spans="1:176" ht="15.95" customHeight="1">
      <c r="A169" s="39" t="s">
        <v>293</v>
      </c>
      <c r="B169" s="39">
        <v>3</v>
      </c>
      <c r="C169" s="39"/>
      <c r="D169" s="39">
        <v>1602</v>
      </c>
      <c r="E169" s="19" t="s">
        <v>1155</v>
      </c>
      <c r="F169" s="19" t="s">
        <v>1191</v>
      </c>
      <c r="G169" s="9">
        <f t="shared" si="6"/>
        <v>0.04</v>
      </c>
      <c r="H169" s="15" t="s">
        <v>59</v>
      </c>
      <c r="I169" s="19" t="s">
        <v>47</v>
      </c>
      <c r="J169" s="15" t="s">
        <v>59</v>
      </c>
      <c r="K169" s="3" t="s">
        <v>47</v>
      </c>
      <c r="L169" s="12" t="s">
        <v>59</v>
      </c>
      <c r="M169" s="3" t="s">
        <v>47</v>
      </c>
      <c r="N169" s="12" t="s">
        <v>59</v>
      </c>
      <c r="O169" s="3" t="s">
        <v>47</v>
      </c>
      <c r="P169" s="12" t="s">
        <v>59</v>
      </c>
      <c r="Q169" t="s">
        <v>53</v>
      </c>
      <c r="R169" s="15" t="s">
        <v>59</v>
      </c>
      <c r="S169" t="s">
        <v>47</v>
      </c>
      <c r="T169" s="15" t="s">
        <v>59</v>
      </c>
      <c r="U169">
        <v>1.2500000000000001E-2</v>
      </c>
      <c r="V169" s="15" t="s">
        <v>59</v>
      </c>
      <c r="W169">
        <v>2.0000000000000004E-2</v>
      </c>
      <c r="X169" s="15" t="s">
        <v>59</v>
      </c>
      <c r="Y169" t="s">
        <v>53</v>
      </c>
      <c r="Z169" s="15" t="s">
        <v>59</v>
      </c>
      <c r="AA169">
        <v>7.4999999999999997E-3</v>
      </c>
      <c r="AB169" s="15" t="s">
        <v>59</v>
      </c>
      <c r="AC169" t="s">
        <v>47</v>
      </c>
      <c r="AD169" s="15" t="s">
        <v>59</v>
      </c>
      <c r="AE169" t="s">
        <v>47</v>
      </c>
      <c r="AF169" s="15" t="s">
        <v>59</v>
      </c>
      <c r="AG169" t="s">
        <v>47</v>
      </c>
      <c r="AH169" s="15" t="s">
        <v>59</v>
      </c>
      <c r="AI169" s="3" t="s">
        <v>47</v>
      </c>
      <c r="AJ169" s="15" t="s">
        <v>59</v>
      </c>
      <c r="AK169" t="s">
        <v>47</v>
      </c>
      <c r="AL169" s="15" t="s">
        <v>59</v>
      </c>
      <c r="AM169" s="3" t="s">
        <v>47</v>
      </c>
      <c r="AN169" s="15" t="s">
        <v>59</v>
      </c>
      <c r="AO169" s="3" t="s">
        <v>47</v>
      </c>
      <c r="AP169" s="15" t="s">
        <v>59</v>
      </c>
      <c r="AQ169" t="s">
        <v>47</v>
      </c>
      <c r="AR169" s="15" t="s">
        <v>59</v>
      </c>
      <c r="AS169" t="s">
        <v>47</v>
      </c>
      <c r="AT169" s="15" t="s">
        <v>59</v>
      </c>
      <c r="AU169" s="9" t="s">
        <v>47</v>
      </c>
      <c r="AV169" s="15" t="s">
        <v>59</v>
      </c>
      <c r="AW169" s="9" t="s">
        <v>47</v>
      </c>
      <c r="AX169" s="15" t="s">
        <v>59</v>
      </c>
      <c r="AY169" t="s">
        <v>47</v>
      </c>
      <c r="AZ169" s="15" t="s">
        <v>59</v>
      </c>
      <c r="BA169" s="9" t="s">
        <v>47</v>
      </c>
      <c r="BB169" s="15" t="s">
        <v>59</v>
      </c>
      <c r="BC169" s="9" t="s">
        <v>47</v>
      </c>
      <c r="BD169" s="15" t="s">
        <v>59</v>
      </c>
      <c r="BE169" s="9" t="s">
        <v>47</v>
      </c>
      <c r="BF169" s="15" t="s">
        <v>59</v>
      </c>
      <c r="BH169" s="15" t="s">
        <v>59</v>
      </c>
      <c r="BJ169" s="15" t="s">
        <v>59</v>
      </c>
      <c r="BL169" s="15" t="s">
        <v>59</v>
      </c>
      <c r="BN169" s="15" t="s">
        <v>59</v>
      </c>
      <c r="BO169" t="s">
        <v>47</v>
      </c>
      <c r="BP169" s="15" t="s">
        <v>59</v>
      </c>
      <c r="BQ169" t="s">
        <v>47</v>
      </c>
      <c r="BR169" s="15" t="s">
        <v>59</v>
      </c>
      <c r="BS169" t="s">
        <v>47</v>
      </c>
      <c r="BT169" s="15" t="s">
        <v>59</v>
      </c>
      <c r="BU169" t="s">
        <v>47</v>
      </c>
      <c r="BV169" s="15" t="s">
        <v>59</v>
      </c>
      <c r="BX169" s="15" t="s">
        <v>59</v>
      </c>
      <c r="BY169" t="s">
        <v>47</v>
      </c>
      <c r="BZ169" s="15" t="s">
        <v>59</v>
      </c>
      <c r="CA169" t="s">
        <v>47</v>
      </c>
      <c r="CB169" s="15" t="s">
        <v>59</v>
      </c>
      <c r="CC169" t="s">
        <v>47</v>
      </c>
      <c r="CD169" s="15" t="s">
        <v>59</v>
      </c>
      <c r="CF169" s="15" t="s">
        <v>59</v>
      </c>
      <c r="CH169" s="15" t="s">
        <v>59</v>
      </c>
      <c r="CJ169" s="15" t="s">
        <v>59</v>
      </c>
      <c r="CL169" s="15" t="s">
        <v>59</v>
      </c>
      <c r="CN169" s="15" t="s">
        <v>59</v>
      </c>
      <c r="CP169" s="15" t="s">
        <v>59</v>
      </c>
      <c r="CR169" s="15" t="s">
        <v>59</v>
      </c>
      <c r="CT169" s="15" t="s">
        <v>59</v>
      </c>
      <c r="CV169" s="15" t="s">
        <v>59</v>
      </c>
      <c r="CX169" s="15" t="s">
        <v>59</v>
      </c>
      <c r="CZ169" s="15" t="s">
        <v>59</v>
      </c>
      <c r="DA169" t="s">
        <v>47</v>
      </c>
      <c r="DB169" s="15" t="s">
        <v>59</v>
      </c>
      <c r="DD169" s="15" t="s">
        <v>59</v>
      </c>
      <c r="DF169" s="15" t="s">
        <v>59</v>
      </c>
      <c r="DH169" s="15" t="s">
        <v>59</v>
      </c>
      <c r="DI169" t="s">
        <v>47</v>
      </c>
      <c r="DJ169" s="15" t="s">
        <v>59</v>
      </c>
      <c r="DK169" t="s">
        <v>47</v>
      </c>
      <c r="DL169" s="15" t="s">
        <v>59</v>
      </c>
      <c r="DM169" t="s">
        <v>47</v>
      </c>
      <c r="DN169" s="15" t="s">
        <v>59</v>
      </c>
      <c r="DP169" s="15" t="s">
        <v>59</v>
      </c>
      <c r="DQ169" t="s">
        <v>47</v>
      </c>
      <c r="DR169" s="15" t="s">
        <v>59</v>
      </c>
      <c r="DT169" s="15" t="s">
        <v>59</v>
      </c>
      <c r="DV169" s="15" t="s">
        <v>59</v>
      </c>
      <c r="DW169" t="s">
        <v>47</v>
      </c>
      <c r="DX169" s="15" t="s">
        <v>59</v>
      </c>
      <c r="DY169" t="s">
        <v>47</v>
      </c>
      <c r="DZ169" s="15" t="s">
        <v>59</v>
      </c>
      <c r="EB169" s="15" t="s">
        <v>59</v>
      </c>
      <c r="ED169" s="15" t="s">
        <v>59</v>
      </c>
      <c r="EF169" s="15" t="s">
        <v>59</v>
      </c>
      <c r="EH169" s="15" t="s">
        <v>59</v>
      </c>
      <c r="EJ169" s="15" t="s">
        <v>59</v>
      </c>
      <c r="EL169" s="15" t="s">
        <v>59</v>
      </c>
      <c r="EN169" s="15" t="s">
        <v>59</v>
      </c>
      <c r="EP169" s="15" t="s">
        <v>59</v>
      </c>
      <c r="ER169" s="15" t="s">
        <v>59</v>
      </c>
      <c r="ET169" s="15" t="s">
        <v>59</v>
      </c>
      <c r="EV169" s="15" t="s">
        <v>59</v>
      </c>
      <c r="EX169" s="15" t="s">
        <v>59</v>
      </c>
      <c r="EY169" t="s">
        <v>47</v>
      </c>
      <c r="EZ169" s="15" t="s">
        <v>59</v>
      </c>
      <c r="FB169" s="15" t="s">
        <v>59</v>
      </c>
      <c r="FC169" t="s">
        <v>47</v>
      </c>
      <c r="FD169" s="15" t="s">
        <v>59</v>
      </c>
      <c r="FF169" s="15" t="s">
        <v>59</v>
      </c>
      <c r="FG169" t="s">
        <v>47</v>
      </c>
      <c r="FH169" s="15" t="s">
        <v>59</v>
      </c>
      <c r="FJ169" s="15" t="s">
        <v>59</v>
      </c>
      <c r="FL169" s="15" t="s">
        <v>59</v>
      </c>
      <c r="FM169" t="s">
        <v>47</v>
      </c>
      <c r="FN169" s="15" t="s">
        <v>59</v>
      </c>
      <c r="FO169" t="s">
        <v>47</v>
      </c>
      <c r="FP169" s="15" t="s">
        <v>59</v>
      </c>
      <c r="FQ169" t="s">
        <v>47</v>
      </c>
      <c r="FR169" s="15" t="s">
        <v>59</v>
      </c>
      <c r="FT169" s="15" t="s">
        <v>59</v>
      </c>
    </row>
    <row r="170" spans="1:176" ht="15.95" customHeight="1">
      <c r="A170" s="39" t="s">
        <v>294</v>
      </c>
      <c r="B170" s="39">
        <v>3</v>
      </c>
      <c r="C170" s="39"/>
      <c r="D170" s="39">
        <v>1602</v>
      </c>
      <c r="E170" s="19" t="s">
        <v>1155</v>
      </c>
      <c r="F170" s="19" t="s">
        <v>1191</v>
      </c>
      <c r="G170" s="9">
        <f t="shared" si="6"/>
        <v>5.5000000000000014E-2</v>
      </c>
      <c r="H170" s="15" t="s">
        <v>59</v>
      </c>
      <c r="I170" s="19" t="s">
        <v>47</v>
      </c>
      <c r="J170" s="15" t="s">
        <v>59</v>
      </c>
      <c r="K170" s="3" t="s">
        <v>47</v>
      </c>
      <c r="L170" s="12" t="s">
        <v>59</v>
      </c>
      <c r="M170" s="3" t="s">
        <v>47</v>
      </c>
      <c r="N170" s="12" t="s">
        <v>59</v>
      </c>
      <c r="O170" s="3" t="s">
        <v>47</v>
      </c>
      <c r="P170" s="12" t="s">
        <v>59</v>
      </c>
      <c r="Q170" s="19">
        <v>5.000000000000001E-3</v>
      </c>
      <c r="R170" s="15" t="s">
        <v>59</v>
      </c>
      <c r="S170" t="s">
        <v>47</v>
      </c>
      <c r="T170" s="15" t="s">
        <v>59</v>
      </c>
      <c r="U170">
        <v>2.0000000000000004E-2</v>
      </c>
      <c r="V170" s="15" t="s">
        <v>59</v>
      </c>
      <c r="W170">
        <v>2.0000000000000004E-2</v>
      </c>
      <c r="X170" s="15" t="s">
        <v>59</v>
      </c>
      <c r="Y170">
        <v>1.0000000000000002E-2</v>
      </c>
      <c r="Z170" s="15" t="s">
        <v>59</v>
      </c>
      <c r="AA170" t="s">
        <v>54</v>
      </c>
      <c r="AB170" s="15" t="s">
        <v>59</v>
      </c>
      <c r="AC170" t="s">
        <v>47</v>
      </c>
      <c r="AD170" s="15" t="s">
        <v>59</v>
      </c>
      <c r="AE170" t="s">
        <v>47</v>
      </c>
      <c r="AF170" s="15" t="s">
        <v>59</v>
      </c>
      <c r="AG170" t="s">
        <v>47</v>
      </c>
      <c r="AH170" s="15" t="s">
        <v>59</v>
      </c>
      <c r="AI170" s="3" t="s">
        <v>47</v>
      </c>
      <c r="AJ170" s="15" t="s">
        <v>59</v>
      </c>
      <c r="AK170" t="s">
        <v>47</v>
      </c>
      <c r="AL170" s="15" t="s">
        <v>59</v>
      </c>
      <c r="AM170" s="3" t="s">
        <v>47</v>
      </c>
      <c r="AN170" s="15" t="s">
        <v>59</v>
      </c>
      <c r="AO170" s="3" t="s">
        <v>47</v>
      </c>
      <c r="AP170" s="15" t="s">
        <v>59</v>
      </c>
      <c r="AQ170" t="s">
        <v>47</v>
      </c>
      <c r="AR170" s="15" t="s">
        <v>59</v>
      </c>
      <c r="AS170" t="s">
        <v>47</v>
      </c>
      <c r="AT170" s="15" t="s">
        <v>59</v>
      </c>
      <c r="AU170" s="9" t="s">
        <v>47</v>
      </c>
      <c r="AV170" s="15" t="s">
        <v>59</v>
      </c>
      <c r="AW170" s="9" t="s">
        <v>47</v>
      </c>
      <c r="AX170" s="15" t="s">
        <v>59</v>
      </c>
      <c r="AY170" t="s">
        <v>47</v>
      </c>
      <c r="AZ170" s="15" t="s">
        <v>59</v>
      </c>
      <c r="BA170" s="9" t="s">
        <v>47</v>
      </c>
      <c r="BB170" s="15" t="s">
        <v>59</v>
      </c>
      <c r="BC170" s="9" t="s">
        <v>47</v>
      </c>
      <c r="BD170" s="15" t="s">
        <v>59</v>
      </c>
      <c r="BE170" s="9" t="s">
        <v>47</v>
      </c>
      <c r="BF170" s="15" t="s">
        <v>59</v>
      </c>
      <c r="BH170" s="15" t="s">
        <v>59</v>
      </c>
      <c r="BJ170" s="15" t="s">
        <v>59</v>
      </c>
      <c r="BL170" s="15" t="s">
        <v>59</v>
      </c>
      <c r="BN170" s="15" t="s">
        <v>59</v>
      </c>
      <c r="BO170" t="s">
        <v>47</v>
      </c>
      <c r="BP170" s="15" t="s">
        <v>59</v>
      </c>
      <c r="BQ170" t="s">
        <v>47</v>
      </c>
      <c r="BR170" s="15" t="s">
        <v>59</v>
      </c>
      <c r="BS170" t="s">
        <v>47</v>
      </c>
      <c r="BT170" s="15" t="s">
        <v>59</v>
      </c>
      <c r="BU170" t="s">
        <v>47</v>
      </c>
      <c r="BV170" s="15" t="s">
        <v>59</v>
      </c>
      <c r="BX170" s="15" t="s">
        <v>59</v>
      </c>
      <c r="BY170" t="s">
        <v>47</v>
      </c>
      <c r="BZ170" s="15" t="s">
        <v>59</v>
      </c>
      <c r="CA170" t="s">
        <v>47</v>
      </c>
      <c r="CB170" s="15" t="s">
        <v>59</v>
      </c>
      <c r="CC170" t="s">
        <v>47</v>
      </c>
      <c r="CD170" s="15" t="s">
        <v>59</v>
      </c>
      <c r="CF170" s="15" t="s">
        <v>59</v>
      </c>
      <c r="CH170" s="15" t="s">
        <v>59</v>
      </c>
      <c r="CJ170" s="15" t="s">
        <v>59</v>
      </c>
      <c r="CL170" s="15" t="s">
        <v>59</v>
      </c>
      <c r="CN170" s="15" t="s">
        <v>59</v>
      </c>
      <c r="CP170" s="15" t="s">
        <v>59</v>
      </c>
      <c r="CR170" s="15" t="s">
        <v>59</v>
      </c>
      <c r="CT170" s="15" t="s">
        <v>59</v>
      </c>
      <c r="CV170" s="15" t="s">
        <v>59</v>
      </c>
      <c r="CX170" s="15" t="s">
        <v>59</v>
      </c>
      <c r="CZ170" s="15" t="s">
        <v>59</v>
      </c>
      <c r="DA170" t="s">
        <v>47</v>
      </c>
      <c r="DB170" s="15" t="s">
        <v>59</v>
      </c>
      <c r="DD170" s="15" t="s">
        <v>59</v>
      </c>
      <c r="DF170" s="15" t="s">
        <v>59</v>
      </c>
      <c r="DH170" s="15" t="s">
        <v>59</v>
      </c>
      <c r="DI170" t="s">
        <v>47</v>
      </c>
      <c r="DJ170" s="15" t="s">
        <v>59</v>
      </c>
      <c r="DK170" t="s">
        <v>47</v>
      </c>
      <c r="DL170" s="15" t="s">
        <v>59</v>
      </c>
      <c r="DM170" t="s">
        <v>47</v>
      </c>
      <c r="DN170" s="15" t="s">
        <v>59</v>
      </c>
      <c r="DP170" s="15" t="s">
        <v>59</v>
      </c>
      <c r="DQ170" t="s">
        <v>47</v>
      </c>
      <c r="DR170" s="15" t="s">
        <v>59</v>
      </c>
      <c r="DT170" s="15" t="s">
        <v>59</v>
      </c>
      <c r="DV170" s="15" t="s">
        <v>59</v>
      </c>
      <c r="DW170" t="s">
        <v>47</v>
      </c>
      <c r="DX170" s="15" t="s">
        <v>59</v>
      </c>
      <c r="DY170" t="s">
        <v>47</v>
      </c>
      <c r="DZ170" s="15" t="s">
        <v>59</v>
      </c>
      <c r="EB170" s="15" t="s">
        <v>59</v>
      </c>
      <c r="ED170" s="15" t="s">
        <v>59</v>
      </c>
      <c r="EF170" s="15" t="s">
        <v>59</v>
      </c>
      <c r="EH170" s="15" t="s">
        <v>59</v>
      </c>
      <c r="EJ170" s="15" t="s">
        <v>59</v>
      </c>
      <c r="EL170" s="15" t="s">
        <v>59</v>
      </c>
      <c r="EN170" s="15" t="s">
        <v>59</v>
      </c>
      <c r="EP170" s="15" t="s">
        <v>59</v>
      </c>
      <c r="ER170" s="15" t="s">
        <v>59</v>
      </c>
      <c r="ET170" s="15" t="s">
        <v>59</v>
      </c>
      <c r="EV170" s="15" t="s">
        <v>59</v>
      </c>
      <c r="EX170" s="15" t="s">
        <v>59</v>
      </c>
      <c r="EY170" t="s">
        <v>47</v>
      </c>
      <c r="EZ170" s="15" t="s">
        <v>59</v>
      </c>
      <c r="FB170" s="15" t="s">
        <v>59</v>
      </c>
      <c r="FC170" t="s">
        <v>47</v>
      </c>
      <c r="FD170" s="15" t="s">
        <v>59</v>
      </c>
      <c r="FF170" s="15" t="s">
        <v>59</v>
      </c>
      <c r="FG170" t="s">
        <v>47</v>
      </c>
      <c r="FH170" s="15" t="s">
        <v>59</v>
      </c>
      <c r="FJ170" s="15" t="s">
        <v>59</v>
      </c>
      <c r="FL170" s="15" t="s">
        <v>59</v>
      </c>
      <c r="FM170" t="s">
        <v>47</v>
      </c>
      <c r="FN170" s="15" t="s">
        <v>59</v>
      </c>
      <c r="FO170" t="s">
        <v>47</v>
      </c>
      <c r="FP170" s="15" t="s">
        <v>59</v>
      </c>
      <c r="FQ170" t="s">
        <v>47</v>
      </c>
      <c r="FR170" s="15" t="s">
        <v>59</v>
      </c>
      <c r="FT170" s="15" t="s">
        <v>59</v>
      </c>
    </row>
    <row r="171" spans="1:176" ht="15.95" customHeight="1">
      <c r="A171" s="39" t="s">
        <v>295</v>
      </c>
      <c r="B171" s="39">
        <v>3</v>
      </c>
      <c r="C171" s="39"/>
      <c r="D171" s="39">
        <v>1602</v>
      </c>
      <c r="E171" s="19" t="s">
        <v>1155</v>
      </c>
      <c r="F171" s="19" t="s">
        <v>1191</v>
      </c>
      <c r="G171" s="9">
        <f t="shared" si="6"/>
        <v>4.4999999999999998E-2</v>
      </c>
      <c r="H171" s="15" t="s">
        <v>59</v>
      </c>
      <c r="I171" s="19" t="s">
        <v>47</v>
      </c>
      <c r="J171" s="15" t="s">
        <v>59</v>
      </c>
      <c r="K171" s="3" t="s">
        <v>47</v>
      </c>
      <c r="L171" s="12" t="s">
        <v>59</v>
      </c>
      <c r="M171" s="3" t="s">
        <v>47</v>
      </c>
      <c r="N171" s="12" t="s">
        <v>59</v>
      </c>
      <c r="O171" s="3" t="s">
        <v>47</v>
      </c>
      <c r="P171" s="12" t="s">
        <v>59</v>
      </c>
      <c r="Q171" s="19">
        <v>1.0000000000000002E-2</v>
      </c>
      <c r="R171" s="15" t="s">
        <v>59</v>
      </c>
      <c r="S171" t="s">
        <v>47</v>
      </c>
      <c r="T171" s="15" t="s">
        <v>59</v>
      </c>
      <c r="U171">
        <v>7.4999999999999997E-3</v>
      </c>
      <c r="V171" s="15" t="s">
        <v>59</v>
      </c>
      <c r="W171">
        <v>1.4999999999999999E-2</v>
      </c>
      <c r="X171" s="15" t="s">
        <v>59</v>
      </c>
      <c r="Y171">
        <v>1.2500000000000001E-2</v>
      </c>
      <c r="Z171" s="15" t="s">
        <v>59</v>
      </c>
      <c r="AA171" t="s">
        <v>296</v>
      </c>
      <c r="AB171" s="15" t="s">
        <v>59</v>
      </c>
      <c r="AC171" t="s">
        <v>47</v>
      </c>
      <c r="AD171" s="15" t="s">
        <v>59</v>
      </c>
      <c r="AE171" t="s">
        <v>47</v>
      </c>
      <c r="AF171" s="15" t="s">
        <v>59</v>
      </c>
      <c r="AG171" t="s">
        <v>47</v>
      </c>
      <c r="AH171" s="15" t="s">
        <v>59</v>
      </c>
      <c r="AI171" s="3" t="s">
        <v>47</v>
      </c>
      <c r="AJ171" s="15" t="s">
        <v>59</v>
      </c>
      <c r="AK171" t="s">
        <v>47</v>
      </c>
      <c r="AL171" s="15" t="s">
        <v>59</v>
      </c>
      <c r="AM171" s="3" t="s">
        <v>47</v>
      </c>
      <c r="AN171" s="15" t="s">
        <v>59</v>
      </c>
      <c r="AO171" s="3" t="s">
        <v>47</v>
      </c>
      <c r="AP171" s="15" t="s">
        <v>59</v>
      </c>
      <c r="AQ171" t="s">
        <v>47</v>
      </c>
      <c r="AR171" s="15" t="s">
        <v>59</v>
      </c>
      <c r="AS171" t="s">
        <v>47</v>
      </c>
      <c r="AT171" s="15" t="s">
        <v>59</v>
      </c>
      <c r="AU171" s="9" t="s">
        <v>47</v>
      </c>
      <c r="AV171" s="15" t="s">
        <v>59</v>
      </c>
      <c r="AW171" s="9" t="s">
        <v>47</v>
      </c>
      <c r="AX171" s="15" t="s">
        <v>59</v>
      </c>
      <c r="AY171" t="s">
        <v>47</v>
      </c>
      <c r="AZ171" s="15" t="s">
        <v>59</v>
      </c>
      <c r="BA171" s="9" t="s">
        <v>47</v>
      </c>
      <c r="BB171" s="15" t="s">
        <v>59</v>
      </c>
      <c r="BC171" s="9" t="s">
        <v>47</v>
      </c>
      <c r="BD171" s="15" t="s">
        <v>59</v>
      </c>
      <c r="BE171" s="9" t="s">
        <v>47</v>
      </c>
      <c r="BF171" s="15" t="s">
        <v>59</v>
      </c>
      <c r="BH171" s="15" t="s">
        <v>59</v>
      </c>
      <c r="BJ171" s="15" t="s">
        <v>59</v>
      </c>
      <c r="BL171" s="15" t="s">
        <v>59</v>
      </c>
      <c r="BN171" s="15" t="s">
        <v>59</v>
      </c>
      <c r="BO171" t="s">
        <v>47</v>
      </c>
      <c r="BP171" s="15" t="s">
        <v>59</v>
      </c>
      <c r="BQ171" t="s">
        <v>47</v>
      </c>
      <c r="BR171" s="15" t="s">
        <v>59</v>
      </c>
      <c r="BS171" t="s">
        <v>47</v>
      </c>
      <c r="BT171" s="15" t="s">
        <v>59</v>
      </c>
      <c r="BU171" t="s">
        <v>47</v>
      </c>
      <c r="BV171" s="15" t="s">
        <v>59</v>
      </c>
      <c r="BX171" s="15" t="s">
        <v>59</v>
      </c>
      <c r="BY171" t="s">
        <v>47</v>
      </c>
      <c r="BZ171" s="15" t="s">
        <v>59</v>
      </c>
      <c r="CA171" t="s">
        <v>47</v>
      </c>
      <c r="CB171" s="15" t="s">
        <v>59</v>
      </c>
      <c r="CC171" t="s">
        <v>47</v>
      </c>
      <c r="CD171" s="15" t="s">
        <v>59</v>
      </c>
      <c r="CF171" s="15" t="s">
        <v>59</v>
      </c>
      <c r="CH171" s="15" t="s">
        <v>59</v>
      </c>
      <c r="CJ171" s="15" t="s">
        <v>59</v>
      </c>
      <c r="CL171" s="15" t="s">
        <v>59</v>
      </c>
      <c r="CN171" s="15" t="s">
        <v>59</v>
      </c>
      <c r="CP171" s="15" t="s">
        <v>59</v>
      </c>
      <c r="CR171" s="15" t="s">
        <v>59</v>
      </c>
      <c r="CT171" s="15" t="s">
        <v>59</v>
      </c>
      <c r="CV171" s="15" t="s">
        <v>59</v>
      </c>
      <c r="CX171" s="15" t="s">
        <v>59</v>
      </c>
      <c r="CZ171" s="15" t="s">
        <v>59</v>
      </c>
      <c r="DA171" t="s">
        <v>47</v>
      </c>
      <c r="DB171" s="15" t="s">
        <v>59</v>
      </c>
      <c r="DD171" s="15" t="s">
        <v>59</v>
      </c>
      <c r="DF171" s="15" t="s">
        <v>59</v>
      </c>
      <c r="DH171" s="15" t="s">
        <v>59</v>
      </c>
      <c r="DI171" t="s">
        <v>47</v>
      </c>
      <c r="DJ171" s="15" t="s">
        <v>59</v>
      </c>
      <c r="DK171" t="s">
        <v>47</v>
      </c>
      <c r="DL171" s="15" t="s">
        <v>59</v>
      </c>
      <c r="DM171" t="s">
        <v>47</v>
      </c>
      <c r="DN171" s="15" t="s">
        <v>59</v>
      </c>
      <c r="DP171" s="15" t="s">
        <v>59</v>
      </c>
      <c r="DQ171" t="s">
        <v>47</v>
      </c>
      <c r="DR171" s="15" t="s">
        <v>59</v>
      </c>
      <c r="DT171" s="15" t="s">
        <v>59</v>
      </c>
      <c r="DV171" s="15" t="s">
        <v>59</v>
      </c>
      <c r="DW171" t="s">
        <v>47</v>
      </c>
      <c r="DX171" s="15" t="s">
        <v>59</v>
      </c>
      <c r="DY171" t="s">
        <v>47</v>
      </c>
      <c r="DZ171" s="15" t="s">
        <v>59</v>
      </c>
      <c r="EB171" s="15" t="s">
        <v>59</v>
      </c>
      <c r="ED171" s="15" t="s">
        <v>59</v>
      </c>
      <c r="EF171" s="15" t="s">
        <v>59</v>
      </c>
      <c r="EH171" s="15" t="s">
        <v>59</v>
      </c>
      <c r="EJ171" s="15" t="s">
        <v>59</v>
      </c>
      <c r="EL171" s="15" t="s">
        <v>59</v>
      </c>
      <c r="EN171" s="15" t="s">
        <v>59</v>
      </c>
      <c r="EP171" s="15" t="s">
        <v>59</v>
      </c>
      <c r="ER171" s="15" t="s">
        <v>59</v>
      </c>
      <c r="ET171" s="15" t="s">
        <v>59</v>
      </c>
      <c r="EV171" s="15" t="s">
        <v>59</v>
      </c>
      <c r="EX171" s="15" t="s">
        <v>59</v>
      </c>
      <c r="EY171" t="s">
        <v>47</v>
      </c>
      <c r="EZ171" s="15" t="s">
        <v>59</v>
      </c>
      <c r="FB171" s="15" t="s">
        <v>59</v>
      </c>
      <c r="FC171" t="s">
        <v>47</v>
      </c>
      <c r="FD171" s="15" t="s">
        <v>59</v>
      </c>
      <c r="FF171" s="15" t="s">
        <v>59</v>
      </c>
      <c r="FG171" t="s">
        <v>47</v>
      </c>
      <c r="FH171" s="15" t="s">
        <v>59</v>
      </c>
      <c r="FJ171" s="15" t="s">
        <v>59</v>
      </c>
      <c r="FL171" s="15" t="s">
        <v>59</v>
      </c>
      <c r="FM171" t="s">
        <v>47</v>
      </c>
      <c r="FN171" s="15" t="s">
        <v>59</v>
      </c>
      <c r="FO171" t="s">
        <v>47</v>
      </c>
      <c r="FP171" s="15" t="s">
        <v>59</v>
      </c>
      <c r="FQ171" t="s">
        <v>47</v>
      </c>
      <c r="FR171" s="15" t="s">
        <v>59</v>
      </c>
      <c r="FT171" s="15" t="s">
        <v>59</v>
      </c>
    </row>
    <row r="172" spans="1:176" ht="15.95" customHeight="1">
      <c r="A172" s="39" t="s">
        <v>79</v>
      </c>
      <c r="B172" s="39">
        <v>3</v>
      </c>
      <c r="C172" s="39"/>
      <c r="D172" s="39">
        <v>1602</v>
      </c>
      <c r="E172" s="19" t="s">
        <v>1155</v>
      </c>
      <c r="F172" s="19" t="s">
        <v>1191</v>
      </c>
      <c r="G172" s="9">
        <f t="shared" si="6"/>
        <v>0</v>
      </c>
      <c r="H172" s="15" t="s">
        <v>59</v>
      </c>
      <c r="I172" s="19" t="s">
        <v>47</v>
      </c>
      <c r="J172" s="15" t="s">
        <v>59</v>
      </c>
      <c r="K172" s="3" t="s">
        <v>47</v>
      </c>
      <c r="L172" s="12" t="s">
        <v>59</v>
      </c>
      <c r="M172" s="3" t="s">
        <v>47</v>
      </c>
      <c r="N172" s="12" t="s">
        <v>59</v>
      </c>
      <c r="O172" s="3" t="s">
        <v>47</v>
      </c>
      <c r="P172" s="12" t="s">
        <v>59</v>
      </c>
      <c r="Q172" t="s">
        <v>54</v>
      </c>
      <c r="R172" s="15" t="s">
        <v>59</v>
      </c>
      <c r="S172" s="19" t="s">
        <v>47</v>
      </c>
      <c r="T172" s="15" t="s">
        <v>59</v>
      </c>
      <c r="U172" t="s">
        <v>53</v>
      </c>
      <c r="V172" s="15" t="s">
        <v>59</v>
      </c>
      <c r="W172" t="s">
        <v>54</v>
      </c>
      <c r="X172" s="15" t="s">
        <v>59</v>
      </c>
      <c r="Y172" t="s">
        <v>53</v>
      </c>
      <c r="Z172" s="15" t="s">
        <v>59</v>
      </c>
      <c r="AA172" t="s">
        <v>53</v>
      </c>
      <c r="AB172" s="15" t="s">
        <v>59</v>
      </c>
      <c r="AC172" s="19" t="s">
        <v>47</v>
      </c>
      <c r="AD172" s="15" t="s">
        <v>59</v>
      </c>
      <c r="AE172" s="19" t="s">
        <v>47</v>
      </c>
      <c r="AF172" s="15" t="s">
        <v>59</v>
      </c>
      <c r="AG172" s="19" t="s">
        <v>47</v>
      </c>
      <c r="AH172" s="15" t="s">
        <v>59</v>
      </c>
      <c r="AI172" s="3" t="s">
        <v>47</v>
      </c>
      <c r="AJ172" s="15" t="s">
        <v>59</v>
      </c>
      <c r="AK172" s="19" t="s">
        <v>47</v>
      </c>
      <c r="AL172" s="15" t="s">
        <v>59</v>
      </c>
      <c r="AM172" s="3" t="s">
        <v>47</v>
      </c>
      <c r="AN172" s="15" t="s">
        <v>59</v>
      </c>
      <c r="AO172" s="3" t="s">
        <v>47</v>
      </c>
      <c r="AP172" s="15" t="s">
        <v>59</v>
      </c>
      <c r="AQ172" s="19" t="s">
        <v>47</v>
      </c>
      <c r="AR172" s="15" t="s">
        <v>59</v>
      </c>
      <c r="AS172" s="19" t="s">
        <v>47</v>
      </c>
      <c r="AT172" s="15" t="s">
        <v>59</v>
      </c>
      <c r="AU172" s="9" t="s">
        <v>47</v>
      </c>
      <c r="AV172" s="15" t="s">
        <v>59</v>
      </c>
      <c r="AW172" s="9" t="s">
        <v>47</v>
      </c>
      <c r="AX172" s="15" t="s">
        <v>59</v>
      </c>
      <c r="AY172" s="19" t="s">
        <v>47</v>
      </c>
      <c r="AZ172" s="15" t="s">
        <v>59</v>
      </c>
      <c r="BA172" s="9" t="s">
        <v>47</v>
      </c>
      <c r="BB172" s="15" t="s">
        <v>59</v>
      </c>
      <c r="BC172" s="9" t="s">
        <v>47</v>
      </c>
      <c r="BD172" s="15" t="s">
        <v>59</v>
      </c>
      <c r="BE172" s="9" t="s">
        <v>47</v>
      </c>
      <c r="BF172" s="15" t="s">
        <v>59</v>
      </c>
      <c r="BH172" s="15" t="s">
        <v>59</v>
      </c>
      <c r="BJ172" s="15" t="s">
        <v>59</v>
      </c>
      <c r="BL172" s="15" t="s">
        <v>59</v>
      </c>
      <c r="BN172" s="15" t="s">
        <v>59</v>
      </c>
      <c r="BO172" t="s">
        <v>47</v>
      </c>
      <c r="BP172" s="15" t="s">
        <v>59</v>
      </c>
      <c r="BQ172" t="s">
        <v>47</v>
      </c>
      <c r="BR172" s="15" t="s">
        <v>59</v>
      </c>
      <c r="BS172" t="s">
        <v>47</v>
      </c>
      <c r="BT172" s="15" t="s">
        <v>59</v>
      </c>
      <c r="BU172" t="s">
        <v>47</v>
      </c>
      <c r="BV172" s="15" t="s">
        <v>59</v>
      </c>
      <c r="BX172" s="15" t="s">
        <v>59</v>
      </c>
      <c r="BY172" t="s">
        <v>47</v>
      </c>
      <c r="BZ172" s="15" t="s">
        <v>59</v>
      </c>
      <c r="CA172" t="s">
        <v>47</v>
      </c>
      <c r="CB172" s="15" t="s">
        <v>59</v>
      </c>
      <c r="CC172" t="s">
        <v>47</v>
      </c>
      <c r="CD172" s="15" t="s">
        <v>59</v>
      </c>
      <c r="CF172" s="15" t="s">
        <v>59</v>
      </c>
      <c r="CH172" s="15" t="s">
        <v>59</v>
      </c>
      <c r="CJ172" s="15" t="s">
        <v>59</v>
      </c>
      <c r="CL172" s="15" t="s">
        <v>59</v>
      </c>
      <c r="CN172" s="15" t="s">
        <v>59</v>
      </c>
      <c r="CP172" s="15" t="s">
        <v>59</v>
      </c>
      <c r="CR172" s="15" t="s">
        <v>59</v>
      </c>
      <c r="CT172" s="15" t="s">
        <v>59</v>
      </c>
      <c r="CV172" s="15" t="s">
        <v>59</v>
      </c>
      <c r="CX172" s="15" t="s">
        <v>59</v>
      </c>
      <c r="CZ172" s="15" t="s">
        <v>59</v>
      </c>
      <c r="DA172" t="s">
        <v>47</v>
      </c>
      <c r="DB172" s="15" t="s">
        <v>59</v>
      </c>
      <c r="DD172" s="15" t="s">
        <v>59</v>
      </c>
      <c r="DF172" s="15" t="s">
        <v>59</v>
      </c>
      <c r="DH172" s="15" t="s">
        <v>59</v>
      </c>
      <c r="DI172" t="s">
        <v>47</v>
      </c>
      <c r="DJ172" s="15" t="s">
        <v>59</v>
      </c>
      <c r="DK172" t="s">
        <v>47</v>
      </c>
      <c r="DL172" s="15" t="s">
        <v>59</v>
      </c>
      <c r="DM172" t="s">
        <v>47</v>
      </c>
      <c r="DN172" s="15" t="s">
        <v>59</v>
      </c>
      <c r="DP172" s="15" t="s">
        <v>59</v>
      </c>
      <c r="DQ172" t="s">
        <v>47</v>
      </c>
      <c r="DR172" s="15" t="s">
        <v>59</v>
      </c>
      <c r="DT172" s="15" t="s">
        <v>59</v>
      </c>
      <c r="DV172" s="15" t="s">
        <v>59</v>
      </c>
      <c r="DW172" t="s">
        <v>47</v>
      </c>
      <c r="DX172" s="15" t="s">
        <v>59</v>
      </c>
      <c r="DY172" t="s">
        <v>47</v>
      </c>
      <c r="DZ172" s="15" t="s">
        <v>59</v>
      </c>
      <c r="EB172" s="15" t="s">
        <v>59</v>
      </c>
      <c r="ED172" s="15" t="s">
        <v>59</v>
      </c>
      <c r="EF172" s="15" t="s">
        <v>59</v>
      </c>
      <c r="EH172" s="15" t="s">
        <v>59</v>
      </c>
      <c r="EJ172" s="15" t="s">
        <v>59</v>
      </c>
      <c r="EL172" s="15" t="s">
        <v>59</v>
      </c>
      <c r="EN172" s="15" t="s">
        <v>59</v>
      </c>
      <c r="EP172" s="15" t="s">
        <v>59</v>
      </c>
      <c r="ER172" s="15" t="s">
        <v>59</v>
      </c>
      <c r="ET172" s="15" t="s">
        <v>59</v>
      </c>
      <c r="EV172" s="15" t="s">
        <v>59</v>
      </c>
      <c r="EX172" s="15" t="s">
        <v>59</v>
      </c>
      <c r="EY172" t="s">
        <v>47</v>
      </c>
      <c r="EZ172" s="15" t="s">
        <v>59</v>
      </c>
      <c r="FB172" s="15" t="s">
        <v>59</v>
      </c>
      <c r="FC172" t="s">
        <v>47</v>
      </c>
      <c r="FD172" s="15" t="s">
        <v>59</v>
      </c>
      <c r="FF172" s="15" t="s">
        <v>59</v>
      </c>
      <c r="FG172" t="s">
        <v>47</v>
      </c>
      <c r="FH172" s="15" t="s">
        <v>59</v>
      </c>
      <c r="FJ172" s="15" t="s">
        <v>59</v>
      </c>
      <c r="FL172" s="15" t="s">
        <v>59</v>
      </c>
      <c r="FM172" t="s">
        <v>47</v>
      </c>
      <c r="FN172" s="15" t="s">
        <v>59</v>
      </c>
      <c r="FO172" t="s">
        <v>47</v>
      </c>
      <c r="FP172" s="15" t="s">
        <v>59</v>
      </c>
      <c r="FQ172" t="s">
        <v>47</v>
      </c>
      <c r="FR172" s="15" t="s">
        <v>59</v>
      </c>
      <c r="FT172" s="15" t="s">
        <v>59</v>
      </c>
    </row>
    <row r="173" spans="1:176" ht="15.95" customHeight="1">
      <c r="A173" s="39" t="s">
        <v>80</v>
      </c>
      <c r="B173" s="39">
        <v>3</v>
      </c>
      <c r="C173" s="39"/>
      <c r="D173" s="39">
        <v>1602</v>
      </c>
      <c r="E173" s="19" t="s">
        <v>1155</v>
      </c>
      <c r="F173" s="19" t="s">
        <v>1191</v>
      </c>
      <c r="G173" s="9">
        <f t="shared" si="6"/>
        <v>0</v>
      </c>
      <c r="H173" s="15" t="s">
        <v>59</v>
      </c>
      <c r="I173" s="19" t="s">
        <v>47</v>
      </c>
      <c r="J173" s="15" t="s">
        <v>59</v>
      </c>
      <c r="K173" s="3" t="s">
        <v>47</v>
      </c>
      <c r="L173" s="12" t="s">
        <v>59</v>
      </c>
      <c r="M173" s="3" t="s">
        <v>47</v>
      </c>
      <c r="N173" s="12" t="s">
        <v>59</v>
      </c>
      <c r="O173" s="3" t="s">
        <v>47</v>
      </c>
      <c r="P173" s="12" t="s">
        <v>59</v>
      </c>
      <c r="Q173" t="s">
        <v>54</v>
      </c>
      <c r="R173" s="15" t="s">
        <v>59</v>
      </c>
      <c r="S173" s="19" t="s">
        <v>47</v>
      </c>
      <c r="T173" s="15" t="s">
        <v>59</v>
      </c>
      <c r="U173" t="s">
        <v>53</v>
      </c>
      <c r="V173" s="15" t="s">
        <v>59</v>
      </c>
      <c r="W173" t="s">
        <v>54</v>
      </c>
      <c r="X173" s="15" t="s">
        <v>59</v>
      </c>
      <c r="Y173" t="s">
        <v>53</v>
      </c>
      <c r="Z173" s="15" t="s">
        <v>59</v>
      </c>
      <c r="AA173" t="s">
        <v>53</v>
      </c>
      <c r="AB173" s="15" t="s">
        <v>59</v>
      </c>
      <c r="AC173" s="19" t="s">
        <v>47</v>
      </c>
      <c r="AD173" s="15" t="s">
        <v>59</v>
      </c>
      <c r="AE173" s="19" t="s">
        <v>47</v>
      </c>
      <c r="AF173" s="15" t="s">
        <v>59</v>
      </c>
      <c r="AG173" s="19" t="s">
        <v>47</v>
      </c>
      <c r="AH173" s="15" t="s">
        <v>59</v>
      </c>
      <c r="AI173" s="3" t="s">
        <v>47</v>
      </c>
      <c r="AJ173" s="15" t="s">
        <v>59</v>
      </c>
      <c r="AK173" s="19" t="s">
        <v>47</v>
      </c>
      <c r="AL173" s="15" t="s">
        <v>59</v>
      </c>
      <c r="AM173" s="3" t="s">
        <v>47</v>
      </c>
      <c r="AN173" s="15" t="s">
        <v>59</v>
      </c>
      <c r="AO173" s="3" t="s">
        <v>47</v>
      </c>
      <c r="AP173" s="15" t="s">
        <v>59</v>
      </c>
      <c r="AQ173" s="19" t="s">
        <v>47</v>
      </c>
      <c r="AR173" s="15" t="s">
        <v>59</v>
      </c>
      <c r="AS173" s="19" t="s">
        <v>47</v>
      </c>
      <c r="AT173" s="15" t="s">
        <v>59</v>
      </c>
      <c r="AU173" s="9" t="s">
        <v>47</v>
      </c>
      <c r="AV173" s="15" t="s">
        <v>59</v>
      </c>
      <c r="AW173" s="9" t="s">
        <v>47</v>
      </c>
      <c r="AX173" s="15" t="s">
        <v>59</v>
      </c>
      <c r="AY173" s="19" t="s">
        <v>47</v>
      </c>
      <c r="AZ173" s="15" t="s">
        <v>59</v>
      </c>
      <c r="BA173" s="9" t="s">
        <v>47</v>
      </c>
      <c r="BB173" s="15" t="s">
        <v>59</v>
      </c>
      <c r="BC173" s="9" t="s">
        <v>47</v>
      </c>
      <c r="BD173" s="15" t="s">
        <v>59</v>
      </c>
      <c r="BE173" s="9" t="s">
        <v>47</v>
      </c>
      <c r="BF173" s="15" t="s">
        <v>59</v>
      </c>
      <c r="BH173" s="15" t="s">
        <v>59</v>
      </c>
      <c r="BJ173" s="15" t="s">
        <v>59</v>
      </c>
      <c r="BL173" s="15" t="s">
        <v>59</v>
      </c>
      <c r="BN173" s="15" t="s">
        <v>59</v>
      </c>
      <c r="BO173" t="s">
        <v>47</v>
      </c>
      <c r="BP173" s="15" t="s">
        <v>59</v>
      </c>
      <c r="BQ173" t="s">
        <v>47</v>
      </c>
      <c r="BR173" s="15" t="s">
        <v>59</v>
      </c>
      <c r="BS173" t="s">
        <v>47</v>
      </c>
      <c r="BT173" s="15" t="s">
        <v>59</v>
      </c>
      <c r="BU173" t="s">
        <v>47</v>
      </c>
      <c r="BV173" s="15" t="s">
        <v>59</v>
      </c>
      <c r="BX173" s="15" t="s">
        <v>59</v>
      </c>
      <c r="BY173" t="s">
        <v>47</v>
      </c>
      <c r="BZ173" s="15" t="s">
        <v>59</v>
      </c>
      <c r="CA173" t="s">
        <v>47</v>
      </c>
      <c r="CB173" s="15" t="s">
        <v>59</v>
      </c>
      <c r="CC173" t="s">
        <v>47</v>
      </c>
      <c r="CD173" s="15" t="s">
        <v>59</v>
      </c>
      <c r="CF173" s="15" t="s">
        <v>59</v>
      </c>
      <c r="CH173" s="15" t="s">
        <v>59</v>
      </c>
      <c r="CJ173" s="15" t="s">
        <v>59</v>
      </c>
      <c r="CL173" s="15" t="s">
        <v>59</v>
      </c>
      <c r="CN173" s="15" t="s">
        <v>59</v>
      </c>
      <c r="CP173" s="15" t="s">
        <v>59</v>
      </c>
      <c r="CR173" s="15" t="s">
        <v>59</v>
      </c>
      <c r="CT173" s="15" t="s">
        <v>59</v>
      </c>
      <c r="CV173" s="15" t="s">
        <v>59</v>
      </c>
      <c r="CX173" s="15" t="s">
        <v>59</v>
      </c>
      <c r="CZ173" s="15" t="s">
        <v>59</v>
      </c>
      <c r="DA173" t="s">
        <v>47</v>
      </c>
      <c r="DB173" s="15" t="s">
        <v>59</v>
      </c>
      <c r="DD173" s="15" t="s">
        <v>59</v>
      </c>
      <c r="DF173" s="15" t="s">
        <v>59</v>
      </c>
      <c r="DH173" s="15" t="s">
        <v>59</v>
      </c>
      <c r="DI173" t="s">
        <v>47</v>
      </c>
      <c r="DJ173" s="15" t="s">
        <v>59</v>
      </c>
      <c r="DK173" t="s">
        <v>47</v>
      </c>
      <c r="DL173" s="15" t="s">
        <v>59</v>
      </c>
      <c r="DM173" t="s">
        <v>47</v>
      </c>
      <c r="DN173" s="15" t="s">
        <v>59</v>
      </c>
      <c r="DP173" s="15" t="s">
        <v>59</v>
      </c>
      <c r="DQ173" t="s">
        <v>47</v>
      </c>
      <c r="DR173" s="15" t="s">
        <v>59</v>
      </c>
      <c r="DT173" s="15" t="s">
        <v>59</v>
      </c>
      <c r="DV173" s="15" t="s">
        <v>59</v>
      </c>
      <c r="DW173" t="s">
        <v>47</v>
      </c>
      <c r="DX173" s="15" t="s">
        <v>59</v>
      </c>
      <c r="DY173" t="s">
        <v>47</v>
      </c>
      <c r="DZ173" s="15" t="s">
        <v>59</v>
      </c>
      <c r="EB173" s="15" t="s">
        <v>59</v>
      </c>
      <c r="ED173" s="15" t="s">
        <v>59</v>
      </c>
      <c r="EF173" s="15" t="s">
        <v>59</v>
      </c>
      <c r="EH173" s="15" t="s">
        <v>59</v>
      </c>
      <c r="EJ173" s="15" t="s">
        <v>59</v>
      </c>
      <c r="EL173" s="15" t="s">
        <v>59</v>
      </c>
      <c r="EN173" s="15" t="s">
        <v>59</v>
      </c>
      <c r="EP173" s="15" t="s">
        <v>59</v>
      </c>
      <c r="ER173" s="15" t="s">
        <v>59</v>
      </c>
      <c r="ET173" s="15" t="s">
        <v>59</v>
      </c>
      <c r="EV173" s="15" t="s">
        <v>59</v>
      </c>
      <c r="EX173" s="15" t="s">
        <v>59</v>
      </c>
      <c r="EY173" t="s">
        <v>47</v>
      </c>
      <c r="EZ173" s="15" t="s">
        <v>59</v>
      </c>
      <c r="FB173" s="15" t="s">
        <v>59</v>
      </c>
      <c r="FC173" t="s">
        <v>47</v>
      </c>
      <c r="FD173" s="15" t="s">
        <v>59</v>
      </c>
      <c r="FF173" s="15" t="s">
        <v>59</v>
      </c>
      <c r="FG173" t="s">
        <v>47</v>
      </c>
      <c r="FH173" s="15" t="s">
        <v>59</v>
      </c>
      <c r="FJ173" s="15" t="s">
        <v>59</v>
      </c>
      <c r="FL173" s="15" t="s">
        <v>59</v>
      </c>
      <c r="FM173" t="s">
        <v>47</v>
      </c>
      <c r="FN173" s="15" t="s">
        <v>59</v>
      </c>
      <c r="FO173" t="s">
        <v>47</v>
      </c>
      <c r="FP173" s="15" t="s">
        <v>59</v>
      </c>
      <c r="FQ173" t="s">
        <v>47</v>
      </c>
      <c r="FR173" s="15" t="s">
        <v>59</v>
      </c>
      <c r="FT173" s="15" t="s">
        <v>59</v>
      </c>
    </row>
    <row r="174" spans="1:176" ht="15.95" customHeight="1">
      <c r="A174" s="39" t="s">
        <v>76</v>
      </c>
      <c r="B174" s="39">
        <v>3</v>
      </c>
      <c r="C174" s="39"/>
      <c r="D174" s="39">
        <v>1602</v>
      </c>
      <c r="E174" s="19" t="s">
        <v>1155</v>
      </c>
      <c r="F174" s="19" t="s">
        <v>1191</v>
      </c>
      <c r="G174" s="9">
        <f t="shared" si="6"/>
        <v>0</v>
      </c>
      <c r="H174" s="15" t="s">
        <v>59</v>
      </c>
      <c r="I174" s="19" t="s">
        <v>47</v>
      </c>
      <c r="J174" s="15" t="s">
        <v>59</v>
      </c>
      <c r="K174" s="3" t="s">
        <v>47</v>
      </c>
      <c r="L174" s="12" t="s">
        <v>59</v>
      </c>
      <c r="M174" s="3" t="s">
        <v>47</v>
      </c>
      <c r="N174" s="12" t="s">
        <v>59</v>
      </c>
      <c r="O174" s="3" t="s">
        <v>47</v>
      </c>
      <c r="P174" s="12" t="s">
        <v>59</v>
      </c>
      <c r="Q174" t="s">
        <v>54</v>
      </c>
      <c r="R174" s="15" t="s">
        <v>59</v>
      </c>
      <c r="S174" s="19" t="s">
        <v>47</v>
      </c>
      <c r="T174" s="15" t="s">
        <v>59</v>
      </c>
      <c r="U174" t="s">
        <v>54</v>
      </c>
      <c r="V174" s="15" t="s">
        <v>59</v>
      </c>
      <c r="W174" t="s">
        <v>54</v>
      </c>
      <c r="X174" s="15" t="s">
        <v>59</v>
      </c>
      <c r="Y174" t="s">
        <v>54</v>
      </c>
      <c r="Z174" s="15" t="s">
        <v>59</v>
      </c>
      <c r="AA174" t="s">
        <v>54</v>
      </c>
      <c r="AB174" s="15" t="s">
        <v>59</v>
      </c>
      <c r="AC174" s="19" t="s">
        <v>47</v>
      </c>
      <c r="AD174" s="15" t="s">
        <v>59</v>
      </c>
      <c r="AE174" s="19" t="s">
        <v>47</v>
      </c>
      <c r="AF174" s="15" t="s">
        <v>59</v>
      </c>
      <c r="AG174" s="19" t="s">
        <v>47</v>
      </c>
      <c r="AH174" s="15" t="s">
        <v>59</v>
      </c>
      <c r="AI174" s="3" t="s">
        <v>47</v>
      </c>
      <c r="AJ174" s="15" t="s">
        <v>59</v>
      </c>
      <c r="AK174" s="19" t="s">
        <v>47</v>
      </c>
      <c r="AL174" s="15" t="s">
        <v>59</v>
      </c>
      <c r="AM174" s="3" t="s">
        <v>47</v>
      </c>
      <c r="AN174" s="15" t="s">
        <v>59</v>
      </c>
      <c r="AO174" s="3" t="s">
        <v>47</v>
      </c>
      <c r="AP174" s="15" t="s">
        <v>59</v>
      </c>
      <c r="AQ174" s="19" t="s">
        <v>47</v>
      </c>
      <c r="AR174" s="15" t="s">
        <v>59</v>
      </c>
      <c r="AS174" s="19" t="s">
        <v>47</v>
      </c>
      <c r="AT174" s="15" t="s">
        <v>59</v>
      </c>
      <c r="AU174" s="9" t="s">
        <v>47</v>
      </c>
      <c r="AV174" s="15" t="s">
        <v>59</v>
      </c>
      <c r="AW174" s="9" t="s">
        <v>47</v>
      </c>
      <c r="AX174" s="15" t="s">
        <v>59</v>
      </c>
      <c r="AY174" s="19" t="s">
        <v>47</v>
      </c>
      <c r="AZ174" s="15" t="s">
        <v>59</v>
      </c>
      <c r="BA174" s="9" t="s">
        <v>47</v>
      </c>
      <c r="BB174" s="15" t="s">
        <v>59</v>
      </c>
      <c r="BC174" s="9" t="s">
        <v>47</v>
      </c>
      <c r="BD174" s="15" t="s">
        <v>59</v>
      </c>
      <c r="BE174" s="9" t="s">
        <v>47</v>
      </c>
      <c r="BF174" s="15" t="s">
        <v>59</v>
      </c>
      <c r="BH174" s="15" t="s">
        <v>59</v>
      </c>
      <c r="BJ174" s="15" t="s">
        <v>59</v>
      </c>
      <c r="BL174" s="15" t="s">
        <v>59</v>
      </c>
      <c r="BN174" s="15" t="s">
        <v>59</v>
      </c>
      <c r="BO174" t="s">
        <v>47</v>
      </c>
      <c r="BP174" s="15" t="s">
        <v>59</v>
      </c>
      <c r="BQ174" t="s">
        <v>47</v>
      </c>
      <c r="BR174" s="15" t="s">
        <v>59</v>
      </c>
      <c r="BS174" t="s">
        <v>47</v>
      </c>
      <c r="BT174" s="15" t="s">
        <v>59</v>
      </c>
      <c r="BU174" t="s">
        <v>47</v>
      </c>
      <c r="BV174" s="15" t="s">
        <v>59</v>
      </c>
      <c r="BX174" s="15" t="s">
        <v>59</v>
      </c>
      <c r="BY174" t="s">
        <v>47</v>
      </c>
      <c r="BZ174" s="15" t="s">
        <v>59</v>
      </c>
      <c r="CA174" t="s">
        <v>47</v>
      </c>
      <c r="CB174" s="15" t="s">
        <v>59</v>
      </c>
      <c r="CC174" t="s">
        <v>47</v>
      </c>
      <c r="CD174" s="15" t="s">
        <v>59</v>
      </c>
      <c r="CF174" s="15" t="s">
        <v>59</v>
      </c>
      <c r="CH174" s="15" t="s">
        <v>59</v>
      </c>
      <c r="CJ174" s="15" t="s">
        <v>59</v>
      </c>
      <c r="CL174" s="15" t="s">
        <v>59</v>
      </c>
      <c r="CN174" s="15" t="s">
        <v>59</v>
      </c>
      <c r="CP174" s="15" t="s">
        <v>59</v>
      </c>
      <c r="CR174" s="15" t="s">
        <v>59</v>
      </c>
      <c r="CT174" s="15" t="s">
        <v>59</v>
      </c>
      <c r="CV174" s="15" t="s">
        <v>59</v>
      </c>
      <c r="CX174" s="15" t="s">
        <v>59</v>
      </c>
      <c r="CZ174" s="15" t="s">
        <v>59</v>
      </c>
      <c r="DA174" t="s">
        <v>47</v>
      </c>
      <c r="DB174" s="15" t="s">
        <v>59</v>
      </c>
      <c r="DD174" s="15" t="s">
        <v>59</v>
      </c>
      <c r="DF174" s="15" t="s">
        <v>59</v>
      </c>
      <c r="DH174" s="15" t="s">
        <v>59</v>
      </c>
      <c r="DI174" t="s">
        <v>47</v>
      </c>
      <c r="DJ174" s="15" t="s">
        <v>59</v>
      </c>
      <c r="DK174" t="s">
        <v>47</v>
      </c>
      <c r="DL174" s="15" t="s">
        <v>59</v>
      </c>
      <c r="DM174" t="s">
        <v>47</v>
      </c>
      <c r="DN174" s="15" t="s">
        <v>59</v>
      </c>
      <c r="DP174" s="15" t="s">
        <v>59</v>
      </c>
      <c r="DQ174" t="s">
        <v>47</v>
      </c>
      <c r="DR174" s="15" t="s">
        <v>59</v>
      </c>
      <c r="DT174" s="15" t="s">
        <v>59</v>
      </c>
      <c r="DV174" s="15" t="s">
        <v>59</v>
      </c>
      <c r="DW174" t="s">
        <v>47</v>
      </c>
      <c r="DX174" s="15" t="s">
        <v>59</v>
      </c>
      <c r="DY174" t="s">
        <v>47</v>
      </c>
      <c r="DZ174" s="15" t="s">
        <v>59</v>
      </c>
      <c r="EB174" s="15" t="s">
        <v>59</v>
      </c>
      <c r="ED174" s="15" t="s">
        <v>59</v>
      </c>
      <c r="EF174" s="15" t="s">
        <v>59</v>
      </c>
      <c r="EH174" s="15" t="s">
        <v>59</v>
      </c>
      <c r="EJ174" s="15" t="s">
        <v>59</v>
      </c>
      <c r="EL174" s="15" t="s">
        <v>59</v>
      </c>
      <c r="EN174" s="15" t="s">
        <v>59</v>
      </c>
      <c r="EP174" s="15" t="s">
        <v>59</v>
      </c>
      <c r="ER174" s="15" t="s">
        <v>59</v>
      </c>
      <c r="ET174" s="15" t="s">
        <v>59</v>
      </c>
      <c r="EV174" s="15" t="s">
        <v>59</v>
      </c>
      <c r="EX174" s="15" t="s">
        <v>59</v>
      </c>
      <c r="EY174" t="s">
        <v>47</v>
      </c>
      <c r="EZ174" s="15" t="s">
        <v>59</v>
      </c>
      <c r="FB174" s="15" t="s">
        <v>59</v>
      </c>
      <c r="FC174" t="s">
        <v>47</v>
      </c>
      <c r="FD174" s="15" t="s">
        <v>59</v>
      </c>
      <c r="FF174" s="15" t="s">
        <v>59</v>
      </c>
      <c r="FG174" t="s">
        <v>47</v>
      </c>
      <c r="FH174" s="15" t="s">
        <v>59</v>
      </c>
      <c r="FJ174" s="15" t="s">
        <v>59</v>
      </c>
      <c r="FL174" s="15" t="s">
        <v>59</v>
      </c>
      <c r="FM174" t="s">
        <v>47</v>
      </c>
      <c r="FN174" s="15" t="s">
        <v>59</v>
      </c>
      <c r="FO174" t="s">
        <v>47</v>
      </c>
      <c r="FP174" s="15" t="s">
        <v>59</v>
      </c>
      <c r="FQ174" t="s">
        <v>47</v>
      </c>
      <c r="FR174" s="15" t="s">
        <v>59</v>
      </c>
      <c r="FT174" s="15" t="s">
        <v>59</v>
      </c>
    </row>
    <row r="175" spans="1:176" ht="15.95" customHeight="1">
      <c r="A175" s="39" t="s">
        <v>77</v>
      </c>
      <c r="B175" s="39">
        <v>3</v>
      </c>
      <c r="C175" s="39"/>
      <c r="D175" s="39">
        <v>1602</v>
      </c>
      <c r="E175" s="19" t="s">
        <v>1155</v>
      </c>
      <c r="F175" s="19" t="s">
        <v>1191</v>
      </c>
      <c r="G175" s="9">
        <f t="shared" si="6"/>
        <v>0</v>
      </c>
      <c r="H175" s="15" t="s">
        <v>59</v>
      </c>
      <c r="I175" s="19" t="s">
        <v>47</v>
      </c>
      <c r="J175" s="15" t="s">
        <v>59</v>
      </c>
      <c r="K175" s="3" t="s">
        <v>47</v>
      </c>
      <c r="L175" s="12" t="s">
        <v>59</v>
      </c>
      <c r="M175" s="3" t="s">
        <v>47</v>
      </c>
      <c r="N175" s="12" t="s">
        <v>59</v>
      </c>
      <c r="O175" s="3" t="s">
        <v>47</v>
      </c>
      <c r="P175" s="12" t="s">
        <v>59</v>
      </c>
      <c r="Q175" t="s">
        <v>54</v>
      </c>
      <c r="R175" s="15" t="s">
        <v>59</v>
      </c>
      <c r="S175" s="19" t="s">
        <v>47</v>
      </c>
      <c r="T175" s="15" t="s">
        <v>59</v>
      </c>
      <c r="U175" t="s">
        <v>54</v>
      </c>
      <c r="V175" s="15" t="s">
        <v>59</v>
      </c>
      <c r="W175" t="s">
        <v>54</v>
      </c>
      <c r="X175" s="15" t="s">
        <v>59</v>
      </c>
      <c r="Y175" t="s">
        <v>53</v>
      </c>
      <c r="Z175" s="15" t="s">
        <v>59</v>
      </c>
      <c r="AA175" t="s">
        <v>54</v>
      </c>
      <c r="AB175" s="15" t="s">
        <v>59</v>
      </c>
      <c r="AC175" s="19" t="s">
        <v>47</v>
      </c>
      <c r="AD175" s="15" t="s">
        <v>59</v>
      </c>
      <c r="AE175" s="19" t="s">
        <v>47</v>
      </c>
      <c r="AF175" s="15" t="s">
        <v>59</v>
      </c>
      <c r="AG175" s="19" t="s">
        <v>47</v>
      </c>
      <c r="AH175" s="15" t="s">
        <v>59</v>
      </c>
      <c r="AI175" s="3" t="s">
        <v>47</v>
      </c>
      <c r="AJ175" s="15" t="s">
        <v>59</v>
      </c>
      <c r="AK175" s="19" t="s">
        <v>47</v>
      </c>
      <c r="AL175" s="15" t="s">
        <v>59</v>
      </c>
      <c r="AM175" s="3" t="s">
        <v>47</v>
      </c>
      <c r="AN175" s="15" t="s">
        <v>59</v>
      </c>
      <c r="AO175" s="3" t="s">
        <v>47</v>
      </c>
      <c r="AP175" s="15" t="s">
        <v>59</v>
      </c>
      <c r="AQ175" s="19" t="s">
        <v>47</v>
      </c>
      <c r="AR175" s="15" t="s">
        <v>59</v>
      </c>
      <c r="AS175" s="19" t="s">
        <v>47</v>
      </c>
      <c r="AT175" s="15" t="s">
        <v>59</v>
      </c>
      <c r="AU175" s="9" t="s">
        <v>47</v>
      </c>
      <c r="AV175" s="15" t="s">
        <v>59</v>
      </c>
      <c r="AW175" s="9" t="s">
        <v>47</v>
      </c>
      <c r="AX175" s="15" t="s">
        <v>59</v>
      </c>
      <c r="AY175" s="19" t="s">
        <v>47</v>
      </c>
      <c r="AZ175" s="15" t="s">
        <v>59</v>
      </c>
      <c r="BA175" s="9" t="s">
        <v>47</v>
      </c>
      <c r="BB175" s="15" t="s">
        <v>59</v>
      </c>
      <c r="BC175" s="9" t="s">
        <v>47</v>
      </c>
      <c r="BD175" s="15" t="s">
        <v>59</v>
      </c>
      <c r="BE175" s="9" t="s">
        <v>47</v>
      </c>
      <c r="BF175" s="15" t="s">
        <v>59</v>
      </c>
      <c r="BH175" s="15" t="s">
        <v>59</v>
      </c>
      <c r="BJ175" s="15" t="s">
        <v>59</v>
      </c>
      <c r="BL175" s="15" t="s">
        <v>59</v>
      </c>
      <c r="BN175" s="15" t="s">
        <v>59</v>
      </c>
      <c r="BO175" t="s">
        <v>47</v>
      </c>
      <c r="BP175" s="15" t="s">
        <v>59</v>
      </c>
      <c r="BQ175" t="s">
        <v>47</v>
      </c>
      <c r="BR175" s="15" t="s">
        <v>59</v>
      </c>
      <c r="BS175" t="s">
        <v>47</v>
      </c>
      <c r="BT175" s="15" t="s">
        <v>59</v>
      </c>
      <c r="BU175" t="s">
        <v>47</v>
      </c>
      <c r="BV175" s="15" t="s">
        <v>59</v>
      </c>
      <c r="BX175" s="15" t="s">
        <v>59</v>
      </c>
      <c r="BY175" t="s">
        <v>47</v>
      </c>
      <c r="BZ175" s="15" t="s">
        <v>59</v>
      </c>
      <c r="CA175" t="s">
        <v>47</v>
      </c>
      <c r="CB175" s="15" t="s">
        <v>59</v>
      </c>
      <c r="CC175" t="s">
        <v>47</v>
      </c>
      <c r="CD175" s="15" t="s">
        <v>59</v>
      </c>
      <c r="CF175" s="15" t="s">
        <v>59</v>
      </c>
      <c r="CH175" s="15" t="s">
        <v>59</v>
      </c>
      <c r="CJ175" s="15" t="s">
        <v>59</v>
      </c>
      <c r="CL175" s="15" t="s">
        <v>59</v>
      </c>
      <c r="CN175" s="15" t="s">
        <v>59</v>
      </c>
      <c r="CP175" s="15" t="s">
        <v>59</v>
      </c>
      <c r="CR175" s="15" t="s">
        <v>59</v>
      </c>
      <c r="CT175" s="15" t="s">
        <v>59</v>
      </c>
      <c r="CV175" s="15" t="s">
        <v>59</v>
      </c>
      <c r="CX175" s="15" t="s">
        <v>59</v>
      </c>
      <c r="CZ175" s="15" t="s">
        <v>59</v>
      </c>
      <c r="DA175" t="s">
        <v>47</v>
      </c>
      <c r="DB175" s="15" t="s">
        <v>59</v>
      </c>
      <c r="DD175" s="15" t="s">
        <v>59</v>
      </c>
      <c r="DF175" s="15" t="s">
        <v>59</v>
      </c>
      <c r="DH175" s="15" t="s">
        <v>59</v>
      </c>
      <c r="DI175" t="s">
        <v>47</v>
      </c>
      <c r="DJ175" s="15" t="s">
        <v>59</v>
      </c>
      <c r="DK175" t="s">
        <v>47</v>
      </c>
      <c r="DL175" s="15" t="s">
        <v>59</v>
      </c>
      <c r="DM175" t="s">
        <v>47</v>
      </c>
      <c r="DN175" s="15" t="s">
        <v>59</v>
      </c>
      <c r="DP175" s="15" t="s">
        <v>59</v>
      </c>
      <c r="DQ175" t="s">
        <v>47</v>
      </c>
      <c r="DR175" s="15" t="s">
        <v>59</v>
      </c>
      <c r="DT175" s="15" t="s">
        <v>59</v>
      </c>
      <c r="DV175" s="15" t="s">
        <v>59</v>
      </c>
      <c r="DW175" t="s">
        <v>47</v>
      </c>
      <c r="DX175" s="15" t="s">
        <v>59</v>
      </c>
      <c r="DY175" t="s">
        <v>47</v>
      </c>
      <c r="DZ175" s="15" t="s">
        <v>59</v>
      </c>
      <c r="EB175" s="15" t="s">
        <v>59</v>
      </c>
      <c r="ED175" s="15" t="s">
        <v>59</v>
      </c>
      <c r="EF175" s="15" t="s">
        <v>59</v>
      </c>
      <c r="EH175" s="15" t="s">
        <v>59</v>
      </c>
      <c r="EJ175" s="15" t="s">
        <v>59</v>
      </c>
      <c r="EL175" s="15" t="s">
        <v>59</v>
      </c>
      <c r="EN175" s="15" t="s">
        <v>59</v>
      </c>
      <c r="EP175" s="15" t="s">
        <v>59</v>
      </c>
      <c r="ER175" s="15" t="s">
        <v>59</v>
      </c>
      <c r="ET175" s="15" t="s">
        <v>59</v>
      </c>
      <c r="EV175" s="15" t="s">
        <v>59</v>
      </c>
      <c r="EX175" s="15" t="s">
        <v>59</v>
      </c>
      <c r="EY175" t="s">
        <v>47</v>
      </c>
      <c r="EZ175" s="15" t="s">
        <v>59</v>
      </c>
      <c r="FB175" s="15" t="s">
        <v>59</v>
      </c>
      <c r="FC175" t="s">
        <v>47</v>
      </c>
      <c r="FD175" s="15" t="s">
        <v>59</v>
      </c>
      <c r="FF175" s="15" t="s">
        <v>59</v>
      </c>
      <c r="FG175" t="s">
        <v>47</v>
      </c>
      <c r="FH175" s="15" t="s">
        <v>59</v>
      </c>
      <c r="FJ175" s="15" t="s">
        <v>59</v>
      </c>
      <c r="FL175" s="15" t="s">
        <v>59</v>
      </c>
      <c r="FM175" t="s">
        <v>47</v>
      </c>
      <c r="FN175" s="15" t="s">
        <v>59</v>
      </c>
      <c r="FO175" t="s">
        <v>47</v>
      </c>
      <c r="FP175" s="15" t="s">
        <v>59</v>
      </c>
      <c r="FQ175" t="s">
        <v>47</v>
      </c>
      <c r="FR175" s="15" t="s">
        <v>59</v>
      </c>
      <c r="FT175" s="15" t="s">
        <v>59</v>
      </c>
    </row>
    <row r="176" spans="1:176" ht="15.95" customHeight="1">
      <c r="A176" s="39" t="s">
        <v>78</v>
      </c>
      <c r="B176" s="39">
        <v>3</v>
      </c>
      <c r="C176" s="39"/>
      <c r="D176" s="39">
        <v>1602</v>
      </c>
      <c r="E176" s="19" t="s">
        <v>1155</v>
      </c>
      <c r="F176" s="19" t="s">
        <v>1191</v>
      </c>
      <c r="G176" s="9">
        <f t="shared" si="6"/>
        <v>5.000000000000001E-3</v>
      </c>
      <c r="H176" s="15" t="s">
        <v>59</v>
      </c>
      <c r="I176" s="19" t="s">
        <v>47</v>
      </c>
      <c r="J176" s="15" t="s">
        <v>59</v>
      </c>
      <c r="K176" s="3" t="s">
        <v>47</v>
      </c>
      <c r="L176" s="12" t="s">
        <v>59</v>
      </c>
      <c r="M176" s="3" t="s">
        <v>47</v>
      </c>
      <c r="N176" s="12" t="s">
        <v>59</v>
      </c>
      <c r="O176" s="3" t="s">
        <v>47</v>
      </c>
      <c r="P176" s="12" t="s">
        <v>59</v>
      </c>
      <c r="Q176" t="s">
        <v>54</v>
      </c>
      <c r="R176" s="15" t="s">
        <v>59</v>
      </c>
      <c r="S176" s="19" t="s">
        <v>47</v>
      </c>
      <c r="T176" s="15" t="s">
        <v>59</v>
      </c>
      <c r="U176" t="s">
        <v>54</v>
      </c>
      <c r="V176" s="15" t="s">
        <v>59</v>
      </c>
      <c r="W176">
        <v>5.000000000000001E-3</v>
      </c>
      <c r="X176" s="15" t="s">
        <v>59</v>
      </c>
      <c r="Y176" t="s">
        <v>53</v>
      </c>
      <c r="Z176" s="15" t="s">
        <v>59</v>
      </c>
      <c r="AA176" t="s">
        <v>54</v>
      </c>
      <c r="AB176" s="15" t="s">
        <v>59</v>
      </c>
      <c r="AC176" s="19" t="s">
        <v>47</v>
      </c>
      <c r="AD176" s="15" t="s">
        <v>59</v>
      </c>
      <c r="AE176" s="19" t="s">
        <v>47</v>
      </c>
      <c r="AF176" s="15" t="s">
        <v>59</v>
      </c>
      <c r="AG176" s="19" t="s">
        <v>47</v>
      </c>
      <c r="AH176" s="15" t="s">
        <v>59</v>
      </c>
      <c r="AI176" s="3" t="s">
        <v>47</v>
      </c>
      <c r="AJ176" s="15" t="s">
        <v>59</v>
      </c>
      <c r="AK176" s="19" t="s">
        <v>47</v>
      </c>
      <c r="AL176" s="15" t="s">
        <v>59</v>
      </c>
      <c r="AM176" s="3" t="s">
        <v>47</v>
      </c>
      <c r="AN176" s="15" t="s">
        <v>59</v>
      </c>
      <c r="AO176" s="3" t="s">
        <v>47</v>
      </c>
      <c r="AP176" s="15" t="s">
        <v>59</v>
      </c>
      <c r="AQ176" s="19" t="s">
        <v>47</v>
      </c>
      <c r="AR176" s="15" t="s">
        <v>59</v>
      </c>
      <c r="AS176" s="19" t="s">
        <v>47</v>
      </c>
      <c r="AT176" s="15" t="s">
        <v>59</v>
      </c>
      <c r="AU176" s="9" t="s">
        <v>47</v>
      </c>
      <c r="AV176" s="15" t="s">
        <v>59</v>
      </c>
      <c r="AW176" s="9" t="s">
        <v>47</v>
      </c>
      <c r="AX176" s="15" t="s">
        <v>59</v>
      </c>
      <c r="AY176" s="19" t="s">
        <v>47</v>
      </c>
      <c r="AZ176" s="15" t="s">
        <v>59</v>
      </c>
      <c r="BA176" s="9" t="s">
        <v>47</v>
      </c>
      <c r="BB176" s="15" t="s">
        <v>59</v>
      </c>
      <c r="BC176" s="9" t="s">
        <v>47</v>
      </c>
      <c r="BD176" s="15" t="s">
        <v>59</v>
      </c>
      <c r="BE176" s="9" t="s">
        <v>47</v>
      </c>
      <c r="BF176" s="15" t="s">
        <v>59</v>
      </c>
      <c r="BH176" s="15" t="s">
        <v>59</v>
      </c>
      <c r="BJ176" s="15" t="s">
        <v>59</v>
      </c>
      <c r="BL176" s="15" t="s">
        <v>59</v>
      </c>
      <c r="BN176" s="15" t="s">
        <v>59</v>
      </c>
      <c r="BO176" t="s">
        <v>47</v>
      </c>
      <c r="BP176" s="15" t="s">
        <v>59</v>
      </c>
      <c r="BQ176" t="s">
        <v>47</v>
      </c>
      <c r="BR176" s="15" t="s">
        <v>59</v>
      </c>
      <c r="BS176" t="s">
        <v>47</v>
      </c>
      <c r="BT176" s="15" t="s">
        <v>59</v>
      </c>
      <c r="BU176" t="s">
        <v>47</v>
      </c>
      <c r="BV176" s="15" t="s">
        <v>59</v>
      </c>
      <c r="BX176" s="15" t="s">
        <v>59</v>
      </c>
      <c r="BY176" t="s">
        <v>47</v>
      </c>
      <c r="BZ176" s="15" t="s">
        <v>59</v>
      </c>
      <c r="CA176" t="s">
        <v>47</v>
      </c>
      <c r="CB176" s="15" t="s">
        <v>59</v>
      </c>
      <c r="CC176" t="s">
        <v>47</v>
      </c>
      <c r="CD176" s="15" t="s">
        <v>59</v>
      </c>
      <c r="CF176" s="15" t="s">
        <v>59</v>
      </c>
      <c r="CH176" s="15" t="s">
        <v>59</v>
      </c>
      <c r="CJ176" s="15" t="s">
        <v>59</v>
      </c>
      <c r="CL176" s="15" t="s">
        <v>59</v>
      </c>
      <c r="CN176" s="15" t="s">
        <v>59</v>
      </c>
      <c r="CP176" s="15" t="s">
        <v>59</v>
      </c>
      <c r="CR176" s="15" t="s">
        <v>59</v>
      </c>
      <c r="CT176" s="15" t="s">
        <v>59</v>
      </c>
      <c r="CV176" s="15" t="s">
        <v>59</v>
      </c>
      <c r="CX176" s="15" t="s">
        <v>59</v>
      </c>
      <c r="CZ176" s="15" t="s">
        <v>59</v>
      </c>
      <c r="DA176" t="s">
        <v>47</v>
      </c>
      <c r="DB176" s="15" t="s">
        <v>59</v>
      </c>
      <c r="DD176" s="15" t="s">
        <v>59</v>
      </c>
      <c r="DF176" s="15" t="s">
        <v>59</v>
      </c>
      <c r="DH176" s="15" t="s">
        <v>59</v>
      </c>
      <c r="DI176" t="s">
        <v>47</v>
      </c>
      <c r="DJ176" s="15" t="s">
        <v>59</v>
      </c>
      <c r="DK176" t="s">
        <v>47</v>
      </c>
      <c r="DL176" s="15" t="s">
        <v>59</v>
      </c>
      <c r="DM176" t="s">
        <v>47</v>
      </c>
      <c r="DN176" s="15" t="s">
        <v>59</v>
      </c>
      <c r="DP176" s="15" t="s">
        <v>59</v>
      </c>
      <c r="DQ176" t="s">
        <v>47</v>
      </c>
      <c r="DR176" s="15" t="s">
        <v>59</v>
      </c>
      <c r="DT176" s="15" t="s">
        <v>59</v>
      </c>
      <c r="DV176" s="15" t="s">
        <v>59</v>
      </c>
      <c r="DW176" t="s">
        <v>47</v>
      </c>
      <c r="DX176" s="15" t="s">
        <v>59</v>
      </c>
      <c r="DY176" t="s">
        <v>47</v>
      </c>
      <c r="DZ176" s="15" t="s">
        <v>59</v>
      </c>
      <c r="EB176" s="15" t="s">
        <v>59</v>
      </c>
      <c r="ED176" s="15" t="s">
        <v>59</v>
      </c>
      <c r="EF176" s="15" t="s">
        <v>59</v>
      </c>
      <c r="EH176" s="15" t="s">
        <v>59</v>
      </c>
      <c r="EJ176" s="15" t="s">
        <v>59</v>
      </c>
      <c r="EL176" s="15" t="s">
        <v>59</v>
      </c>
      <c r="EN176" s="15" t="s">
        <v>59</v>
      </c>
      <c r="EP176" s="15" t="s">
        <v>59</v>
      </c>
      <c r="ER176" s="15" t="s">
        <v>59</v>
      </c>
      <c r="ET176" s="15" t="s">
        <v>59</v>
      </c>
      <c r="EV176" s="15" t="s">
        <v>59</v>
      </c>
      <c r="EX176" s="15" t="s">
        <v>59</v>
      </c>
      <c r="EY176" t="s">
        <v>47</v>
      </c>
      <c r="EZ176" s="15" t="s">
        <v>59</v>
      </c>
      <c r="FB176" s="15" t="s">
        <v>59</v>
      </c>
      <c r="FC176" t="s">
        <v>47</v>
      </c>
      <c r="FD176" s="15" t="s">
        <v>59</v>
      </c>
      <c r="FF176" s="15" t="s">
        <v>59</v>
      </c>
      <c r="FG176" t="s">
        <v>47</v>
      </c>
      <c r="FH176" s="15" t="s">
        <v>59</v>
      </c>
      <c r="FJ176" s="15" t="s">
        <v>59</v>
      </c>
      <c r="FL176" s="15" t="s">
        <v>59</v>
      </c>
      <c r="FM176" t="s">
        <v>47</v>
      </c>
      <c r="FN176" s="15" t="s">
        <v>59</v>
      </c>
      <c r="FO176" t="s">
        <v>47</v>
      </c>
      <c r="FP176" s="15" t="s">
        <v>59</v>
      </c>
      <c r="FQ176" t="s">
        <v>47</v>
      </c>
      <c r="FR176" s="15" t="s">
        <v>59</v>
      </c>
      <c r="FT176" s="15" t="s">
        <v>59</v>
      </c>
    </row>
    <row r="177" spans="1:176" ht="15.95" customHeight="1">
      <c r="A177" t="s">
        <v>1189</v>
      </c>
      <c r="B177" s="39">
        <v>2</v>
      </c>
      <c r="C177" s="39"/>
      <c r="D177" s="39">
        <v>8002</v>
      </c>
      <c r="E177" s="19" t="s">
        <v>1155</v>
      </c>
      <c r="F177" s="19" t="s">
        <v>1168</v>
      </c>
      <c r="G177" s="9">
        <f t="shared" si="6"/>
        <v>0</v>
      </c>
      <c r="H177" s="15" t="s">
        <v>59</v>
      </c>
      <c r="I177" s="19" t="s">
        <v>47</v>
      </c>
      <c r="J177" s="15" t="s">
        <v>59</v>
      </c>
      <c r="K177" s="19" t="s">
        <v>47</v>
      </c>
      <c r="L177" s="15" t="s">
        <v>59</v>
      </c>
      <c r="M177" s="19" t="s">
        <v>47</v>
      </c>
      <c r="N177" s="15" t="s">
        <v>59</v>
      </c>
      <c r="O177" s="3" t="s">
        <v>47</v>
      </c>
      <c r="P177" s="12" t="s">
        <v>59</v>
      </c>
      <c r="Q177" t="s">
        <v>53</v>
      </c>
      <c r="R177" s="15" t="s">
        <v>59</v>
      </c>
      <c r="S177" s="44" t="s">
        <v>54</v>
      </c>
      <c r="T177" s="15" t="s">
        <v>59</v>
      </c>
      <c r="U177" t="s">
        <v>54</v>
      </c>
      <c r="V177" s="15" t="s">
        <v>59</v>
      </c>
      <c r="W177" t="s">
        <v>54</v>
      </c>
      <c r="X177" s="15" t="s">
        <v>59</v>
      </c>
      <c r="Y177" t="s">
        <v>54</v>
      </c>
      <c r="Z177" s="15" t="s">
        <v>59</v>
      </c>
      <c r="AA177" t="s">
        <v>54</v>
      </c>
      <c r="AB177" s="15" t="s">
        <v>59</v>
      </c>
      <c r="AC177" t="s">
        <v>47</v>
      </c>
      <c r="AD177" s="15" t="s">
        <v>59</v>
      </c>
      <c r="AE177" t="s">
        <v>54</v>
      </c>
      <c r="AF177" s="15" t="s">
        <v>59</v>
      </c>
      <c r="AG177" s="44" t="s">
        <v>47</v>
      </c>
      <c r="AH177" s="15" t="s">
        <v>59</v>
      </c>
      <c r="AI177" s="3" t="s">
        <v>47</v>
      </c>
      <c r="AJ177" s="15" t="s">
        <v>59</v>
      </c>
      <c r="AK177" s="19"/>
      <c r="AL177" s="15" t="s">
        <v>59</v>
      </c>
      <c r="AM177" s="3" t="s">
        <v>47</v>
      </c>
      <c r="AN177" s="15" t="s">
        <v>59</v>
      </c>
      <c r="AO177" s="3" t="s">
        <v>47</v>
      </c>
      <c r="AP177" s="15" t="s">
        <v>59</v>
      </c>
      <c r="AQ177" s="3" t="s">
        <v>47</v>
      </c>
      <c r="AR177" s="15" t="s">
        <v>59</v>
      </c>
      <c r="AS177" s="3" t="s">
        <v>47</v>
      </c>
      <c r="AT177" s="15" t="s">
        <v>59</v>
      </c>
      <c r="AU177" s="9" t="s">
        <v>47</v>
      </c>
      <c r="AV177" s="15" t="s">
        <v>59</v>
      </c>
      <c r="AW177" s="9" t="s">
        <v>47</v>
      </c>
      <c r="AX177" s="15" t="s">
        <v>59</v>
      </c>
      <c r="AY177" s="19"/>
      <c r="AZ177" s="15" t="s">
        <v>59</v>
      </c>
      <c r="BA177" s="9" t="s">
        <v>47</v>
      </c>
      <c r="BB177" s="15" t="s">
        <v>59</v>
      </c>
      <c r="BC177" s="9" t="s">
        <v>47</v>
      </c>
      <c r="BD177" s="15" t="s">
        <v>59</v>
      </c>
      <c r="BE177" s="9" t="s">
        <v>47</v>
      </c>
      <c r="BF177" s="15" t="s">
        <v>59</v>
      </c>
      <c r="BH177" s="15" t="s">
        <v>59</v>
      </c>
      <c r="BJ177" s="15" t="s">
        <v>59</v>
      </c>
      <c r="BL177" s="15" t="s">
        <v>59</v>
      </c>
      <c r="BN177" s="15" t="s">
        <v>59</v>
      </c>
      <c r="BP177" s="15" t="s">
        <v>59</v>
      </c>
      <c r="BR177" s="15" t="s">
        <v>59</v>
      </c>
      <c r="BT177" s="15" t="s">
        <v>59</v>
      </c>
      <c r="BV177" s="15" t="s">
        <v>59</v>
      </c>
      <c r="BX177" s="15" t="s">
        <v>59</v>
      </c>
      <c r="BZ177" s="15" t="s">
        <v>59</v>
      </c>
      <c r="CB177" s="15" t="s">
        <v>59</v>
      </c>
      <c r="CD177" s="15" t="s">
        <v>59</v>
      </c>
      <c r="CF177" s="15" t="s">
        <v>59</v>
      </c>
      <c r="CH177" s="15" t="s">
        <v>59</v>
      </c>
      <c r="CJ177" s="15" t="s">
        <v>59</v>
      </c>
      <c r="CL177" s="15" t="s">
        <v>59</v>
      </c>
      <c r="CN177" s="15" t="s">
        <v>59</v>
      </c>
      <c r="CP177" s="15" t="s">
        <v>59</v>
      </c>
      <c r="CR177" s="15" t="s">
        <v>59</v>
      </c>
      <c r="CT177" s="15" t="s">
        <v>59</v>
      </c>
      <c r="CV177" s="15" t="s">
        <v>59</v>
      </c>
      <c r="CX177" s="15" t="s">
        <v>59</v>
      </c>
      <c r="CZ177" s="15" t="s">
        <v>59</v>
      </c>
      <c r="DB177" s="15" t="s">
        <v>59</v>
      </c>
      <c r="DD177" s="15" t="s">
        <v>59</v>
      </c>
      <c r="DF177" s="15" t="s">
        <v>59</v>
      </c>
      <c r="DH177" s="15" t="s">
        <v>59</v>
      </c>
      <c r="DJ177" s="15" t="s">
        <v>59</v>
      </c>
      <c r="DL177" s="15" t="s">
        <v>59</v>
      </c>
      <c r="DN177" s="15" t="s">
        <v>59</v>
      </c>
      <c r="DP177" s="15" t="s">
        <v>59</v>
      </c>
      <c r="DR177" s="15" t="s">
        <v>59</v>
      </c>
      <c r="DT177" s="15" t="s">
        <v>59</v>
      </c>
      <c r="DV177" s="15" t="s">
        <v>59</v>
      </c>
      <c r="DX177" s="15" t="s">
        <v>59</v>
      </c>
      <c r="DZ177" s="15" t="s">
        <v>59</v>
      </c>
      <c r="EB177" s="15" t="s">
        <v>59</v>
      </c>
      <c r="ED177" s="15" t="s">
        <v>59</v>
      </c>
      <c r="EF177" s="15" t="s">
        <v>59</v>
      </c>
      <c r="EH177" s="15" t="s">
        <v>59</v>
      </c>
      <c r="EJ177" s="15" t="s">
        <v>59</v>
      </c>
      <c r="EL177" s="15" t="s">
        <v>59</v>
      </c>
      <c r="EN177" s="15" t="s">
        <v>59</v>
      </c>
      <c r="EP177" s="15" t="s">
        <v>59</v>
      </c>
      <c r="ER177" s="15" t="s">
        <v>59</v>
      </c>
      <c r="ET177" s="15" t="s">
        <v>59</v>
      </c>
      <c r="EV177" s="15" t="s">
        <v>59</v>
      </c>
      <c r="EX177" s="15" t="s">
        <v>59</v>
      </c>
      <c r="EZ177" s="15" t="s">
        <v>59</v>
      </c>
      <c r="FB177" s="15" t="s">
        <v>59</v>
      </c>
      <c r="FD177" s="15" t="s">
        <v>59</v>
      </c>
      <c r="FF177" s="15" t="s">
        <v>59</v>
      </c>
      <c r="FH177" s="15" t="s">
        <v>59</v>
      </c>
      <c r="FJ177" s="15" t="s">
        <v>59</v>
      </c>
      <c r="FL177" s="15" t="s">
        <v>59</v>
      </c>
      <c r="FN177" s="15" t="s">
        <v>59</v>
      </c>
      <c r="FP177" s="15" t="s">
        <v>59</v>
      </c>
      <c r="FR177" s="15" t="s">
        <v>59</v>
      </c>
      <c r="FT177" s="15" t="s">
        <v>59</v>
      </c>
    </row>
    <row r="178" spans="1:176" ht="15.95" customHeight="1">
      <c r="A178" t="s">
        <v>1190</v>
      </c>
      <c r="B178" s="39">
        <v>2</v>
      </c>
      <c r="C178" s="39"/>
      <c r="D178" s="39">
        <v>8002</v>
      </c>
      <c r="E178" s="19" t="s">
        <v>1155</v>
      </c>
      <c r="F178" s="19" t="s">
        <v>1168</v>
      </c>
      <c r="G178" s="9">
        <f t="shared" si="6"/>
        <v>0.19000000000000003</v>
      </c>
      <c r="H178" s="15" t="s">
        <v>59</v>
      </c>
      <c r="I178" s="19" t="s">
        <v>47</v>
      </c>
      <c r="J178" s="15" t="s">
        <v>59</v>
      </c>
      <c r="K178" s="19" t="s">
        <v>47</v>
      </c>
      <c r="L178" s="15" t="s">
        <v>59</v>
      </c>
      <c r="M178" s="19" t="s">
        <v>47</v>
      </c>
      <c r="N178" s="15" t="s">
        <v>59</v>
      </c>
      <c r="O178" s="3" t="s">
        <v>47</v>
      </c>
      <c r="P178" s="12" t="s">
        <v>59</v>
      </c>
      <c r="Q178" s="44">
        <v>2.0000000000000004E-2</v>
      </c>
      <c r="R178" s="15" t="s">
        <v>59</v>
      </c>
      <c r="S178" s="44" t="s">
        <v>54</v>
      </c>
      <c r="T178" s="15" t="s">
        <v>59</v>
      </c>
      <c r="U178">
        <v>2.0000000000000004E-2</v>
      </c>
      <c r="V178" s="15" t="s">
        <v>59</v>
      </c>
      <c r="W178">
        <v>0.03</v>
      </c>
      <c r="X178" s="15" t="s">
        <v>59</v>
      </c>
      <c r="Y178">
        <v>0.03</v>
      </c>
      <c r="Z178" s="15" t="s">
        <v>59</v>
      </c>
      <c r="AA178">
        <v>0.05</v>
      </c>
      <c r="AB178" s="15" t="s">
        <v>59</v>
      </c>
      <c r="AC178" t="s">
        <v>47</v>
      </c>
      <c r="AD178" s="15" t="s">
        <v>59</v>
      </c>
      <c r="AE178" s="44">
        <v>4.0000000000000008E-2</v>
      </c>
      <c r="AF178" s="15" t="s">
        <v>59</v>
      </c>
      <c r="AG178" s="44" t="s">
        <v>47</v>
      </c>
      <c r="AH178" s="15" t="s">
        <v>59</v>
      </c>
      <c r="AI178" s="3" t="s">
        <v>47</v>
      </c>
      <c r="AJ178" s="15" t="s">
        <v>59</v>
      </c>
      <c r="AK178" s="19"/>
      <c r="AL178" s="15" t="s">
        <v>59</v>
      </c>
      <c r="AM178" s="3" t="s">
        <v>47</v>
      </c>
      <c r="AN178" s="15" t="s">
        <v>59</v>
      </c>
      <c r="AO178" s="3" t="s">
        <v>47</v>
      </c>
      <c r="AP178" s="15" t="s">
        <v>59</v>
      </c>
      <c r="AQ178" s="3" t="s">
        <v>47</v>
      </c>
      <c r="AR178" s="15" t="s">
        <v>59</v>
      </c>
      <c r="AS178" s="3" t="s">
        <v>47</v>
      </c>
      <c r="AT178" s="15" t="s">
        <v>59</v>
      </c>
      <c r="AU178" s="9" t="s">
        <v>47</v>
      </c>
      <c r="AV178" s="15" t="s">
        <v>59</v>
      </c>
      <c r="AW178" s="9" t="s">
        <v>47</v>
      </c>
      <c r="AX178" s="15" t="s">
        <v>59</v>
      </c>
      <c r="AY178" s="19"/>
      <c r="AZ178" s="15" t="s">
        <v>59</v>
      </c>
      <c r="BA178" s="9" t="s">
        <v>47</v>
      </c>
      <c r="BB178" s="15" t="s">
        <v>59</v>
      </c>
      <c r="BC178" s="9" t="s">
        <v>47</v>
      </c>
      <c r="BD178" s="15" t="s">
        <v>59</v>
      </c>
      <c r="BE178" s="9" t="s">
        <v>47</v>
      </c>
      <c r="BF178" s="15" t="s">
        <v>59</v>
      </c>
      <c r="BH178" s="15" t="s">
        <v>59</v>
      </c>
      <c r="BJ178" s="15" t="s">
        <v>59</v>
      </c>
      <c r="BL178" s="15" t="s">
        <v>59</v>
      </c>
      <c r="BN178" s="15" t="s">
        <v>59</v>
      </c>
      <c r="BP178" s="15" t="s">
        <v>59</v>
      </c>
      <c r="BR178" s="15" t="s">
        <v>59</v>
      </c>
      <c r="BT178" s="15" t="s">
        <v>59</v>
      </c>
      <c r="BV178" s="15" t="s">
        <v>59</v>
      </c>
      <c r="BX178" s="15" t="s">
        <v>59</v>
      </c>
      <c r="BZ178" s="15" t="s">
        <v>59</v>
      </c>
      <c r="CB178" s="15" t="s">
        <v>59</v>
      </c>
      <c r="CD178" s="15" t="s">
        <v>59</v>
      </c>
      <c r="CF178" s="15" t="s">
        <v>59</v>
      </c>
      <c r="CH178" s="15" t="s">
        <v>59</v>
      </c>
      <c r="CJ178" s="15" t="s">
        <v>59</v>
      </c>
      <c r="CL178" s="15" t="s">
        <v>59</v>
      </c>
      <c r="CN178" s="15" t="s">
        <v>59</v>
      </c>
      <c r="CP178" s="15" t="s">
        <v>59</v>
      </c>
      <c r="CR178" s="15" t="s">
        <v>59</v>
      </c>
      <c r="CT178" s="15" t="s">
        <v>59</v>
      </c>
      <c r="CV178" s="15" t="s">
        <v>59</v>
      </c>
      <c r="CX178" s="15" t="s">
        <v>59</v>
      </c>
      <c r="CZ178" s="15" t="s">
        <v>59</v>
      </c>
      <c r="DB178" s="15" t="s">
        <v>59</v>
      </c>
      <c r="DD178" s="15" t="s">
        <v>59</v>
      </c>
      <c r="DF178" s="15" t="s">
        <v>59</v>
      </c>
      <c r="DH178" s="15" t="s">
        <v>59</v>
      </c>
      <c r="DJ178" s="15" t="s">
        <v>59</v>
      </c>
      <c r="DL178" s="15" t="s">
        <v>59</v>
      </c>
      <c r="DN178" s="15" t="s">
        <v>59</v>
      </c>
      <c r="DP178" s="15" t="s">
        <v>59</v>
      </c>
      <c r="DR178" s="15" t="s">
        <v>59</v>
      </c>
      <c r="DT178" s="15" t="s">
        <v>59</v>
      </c>
      <c r="DV178" s="15" t="s">
        <v>59</v>
      </c>
      <c r="DX178" s="15" t="s">
        <v>59</v>
      </c>
      <c r="DZ178" s="15" t="s">
        <v>59</v>
      </c>
      <c r="EB178" s="15" t="s">
        <v>59</v>
      </c>
      <c r="ED178" s="15" t="s">
        <v>59</v>
      </c>
      <c r="EF178" s="15" t="s">
        <v>59</v>
      </c>
      <c r="EH178" s="15" t="s">
        <v>59</v>
      </c>
      <c r="EJ178" s="15" t="s">
        <v>59</v>
      </c>
      <c r="EL178" s="15" t="s">
        <v>59</v>
      </c>
      <c r="EN178" s="15" t="s">
        <v>59</v>
      </c>
      <c r="EP178" s="15" t="s">
        <v>59</v>
      </c>
      <c r="ER178" s="15" t="s">
        <v>59</v>
      </c>
      <c r="ET178" s="15" t="s">
        <v>59</v>
      </c>
      <c r="EV178" s="15" t="s">
        <v>59</v>
      </c>
      <c r="EX178" s="15" t="s">
        <v>59</v>
      </c>
      <c r="EZ178" s="15" t="s">
        <v>59</v>
      </c>
      <c r="FB178" s="15" t="s">
        <v>59</v>
      </c>
      <c r="FD178" s="15" t="s">
        <v>59</v>
      </c>
      <c r="FF178" s="15" t="s">
        <v>59</v>
      </c>
      <c r="FH178" s="15" t="s">
        <v>59</v>
      </c>
      <c r="FJ178" s="15" t="s">
        <v>59</v>
      </c>
      <c r="FL178" s="15" t="s">
        <v>59</v>
      </c>
      <c r="FN178" s="15" t="s">
        <v>59</v>
      </c>
      <c r="FP178" s="15" t="s">
        <v>59</v>
      </c>
      <c r="FR178" s="15" t="s">
        <v>59</v>
      </c>
      <c r="FT178" s="15" t="s">
        <v>59</v>
      </c>
    </row>
    <row r="179" spans="1:176" ht="15.95" customHeight="1">
      <c r="A179" t="s">
        <v>1182</v>
      </c>
      <c r="B179" s="39">
        <v>2</v>
      </c>
      <c r="C179" s="39"/>
      <c r="D179" s="39">
        <v>8002</v>
      </c>
      <c r="E179" s="19" t="s">
        <v>1155</v>
      </c>
      <c r="F179" s="19" t="s">
        <v>1168</v>
      </c>
      <c r="G179" s="9">
        <f t="shared" si="6"/>
        <v>0</v>
      </c>
      <c r="H179" s="15" t="s">
        <v>59</v>
      </c>
      <c r="I179" s="19" t="s">
        <v>47</v>
      </c>
      <c r="J179" s="15" t="s">
        <v>59</v>
      </c>
      <c r="K179" s="19" t="s">
        <v>47</v>
      </c>
      <c r="L179" s="15" t="s">
        <v>59</v>
      </c>
      <c r="M179" s="19" t="s">
        <v>47</v>
      </c>
      <c r="N179" s="15" t="s">
        <v>59</v>
      </c>
      <c r="O179" s="3" t="s">
        <v>47</v>
      </c>
      <c r="P179" s="12" t="s">
        <v>59</v>
      </c>
      <c r="Q179" t="s">
        <v>53</v>
      </c>
      <c r="R179" s="15" t="s">
        <v>59</v>
      </c>
      <c r="S179" s="44" t="s">
        <v>54</v>
      </c>
      <c r="T179" s="15" t="s">
        <v>59</v>
      </c>
      <c r="U179" t="s">
        <v>54</v>
      </c>
      <c r="V179" s="15" t="s">
        <v>59</v>
      </c>
      <c r="W179" t="s">
        <v>54</v>
      </c>
      <c r="X179" s="15" t="s">
        <v>59</v>
      </c>
      <c r="Y179" t="s">
        <v>54</v>
      </c>
      <c r="Z179" s="15" t="s">
        <v>59</v>
      </c>
      <c r="AA179" t="s">
        <v>54</v>
      </c>
      <c r="AB179" s="15" t="s">
        <v>59</v>
      </c>
      <c r="AC179" t="s">
        <v>47</v>
      </c>
      <c r="AD179" s="15" t="s">
        <v>59</v>
      </c>
      <c r="AE179" t="s">
        <v>54</v>
      </c>
      <c r="AF179" s="15" t="s">
        <v>59</v>
      </c>
      <c r="AG179" s="44" t="s">
        <v>47</v>
      </c>
      <c r="AH179" s="15" t="s">
        <v>59</v>
      </c>
      <c r="AI179" s="3" t="s">
        <v>47</v>
      </c>
      <c r="AJ179" s="15" t="s">
        <v>59</v>
      </c>
      <c r="AK179" s="19"/>
      <c r="AL179" s="15" t="s">
        <v>59</v>
      </c>
      <c r="AM179" s="3" t="s">
        <v>47</v>
      </c>
      <c r="AN179" s="15" t="s">
        <v>59</v>
      </c>
      <c r="AO179" s="3" t="s">
        <v>47</v>
      </c>
      <c r="AP179" s="15" t="s">
        <v>59</v>
      </c>
      <c r="AQ179" s="3" t="s">
        <v>47</v>
      </c>
      <c r="AR179" s="15" t="s">
        <v>59</v>
      </c>
      <c r="AS179" s="3" t="s">
        <v>47</v>
      </c>
      <c r="AT179" s="15" t="s">
        <v>59</v>
      </c>
      <c r="AU179" s="9" t="s">
        <v>47</v>
      </c>
      <c r="AV179" s="15" t="s">
        <v>59</v>
      </c>
      <c r="AW179" s="9" t="s">
        <v>47</v>
      </c>
      <c r="AX179" s="15" t="s">
        <v>59</v>
      </c>
      <c r="AY179" s="19"/>
      <c r="AZ179" s="15" t="s">
        <v>59</v>
      </c>
      <c r="BA179" s="9" t="s">
        <v>47</v>
      </c>
      <c r="BB179" s="15" t="s">
        <v>59</v>
      </c>
      <c r="BC179" s="9" t="s">
        <v>47</v>
      </c>
      <c r="BD179" s="15" t="s">
        <v>59</v>
      </c>
      <c r="BE179" s="9" t="s">
        <v>47</v>
      </c>
      <c r="BF179" s="15" t="s">
        <v>59</v>
      </c>
      <c r="BH179" s="15" t="s">
        <v>59</v>
      </c>
      <c r="BJ179" s="15" t="s">
        <v>59</v>
      </c>
      <c r="BL179" s="15" t="s">
        <v>59</v>
      </c>
      <c r="BN179" s="15" t="s">
        <v>59</v>
      </c>
      <c r="BP179" s="15" t="s">
        <v>59</v>
      </c>
      <c r="BR179" s="15" t="s">
        <v>59</v>
      </c>
      <c r="BT179" s="15" t="s">
        <v>59</v>
      </c>
      <c r="BV179" s="15" t="s">
        <v>59</v>
      </c>
      <c r="BX179" s="15" t="s">
        <v>59</v>
      </c>
      <c r="BZ179" s="15" t="s">
        <v>59</v>
      </c>
      <c r="CB179" s="15" t="s">
        <v>59</v>
      </c>
      <c r="CD179" s="15" t="s">
        <v>59</v>
      </c>
      <c r="CF179" s="15" t="s">
        <v>59</v>
      </c>
      <c r="CH179" s="15" t="s">
        <v>59</v>
      </c>
      <c r="CJ179" s="15" t="s">
        <v>59</v>
      </c>
      <c r="CL179" s="15" t="s">
        <v>59</v>
      </c>
      <c r="CN179" s="15" t="s">
        <v>59</v>
      </c>
      <c r="CP179" s="15" t="s">
        <v>59</v>
      </c>
      <c r="CR179" s="15" t="s">
        <v>59</v>
      </c>
      <c r="CT179" s="15" t="s">
        <v>59</v>
      </c>
      <c r="CV179" s="15" t="s">
        <v>59</v>
      </c>
      <c r="CX179" s="15" t="s">
        <v>59</v>
      </c>
      <c r="CZ179" s="15" t="s">
        <v>59</v>
      </c>
      <c r="DB179" s="15" t="s">
        <v>59</v>
      </c>
      <c r="DD179" s="15" t="s">
        <v>59</v>
      </c>
      <c r="DF179" s="15" t="s">
        <v>59</v>
      </c>
      <c r="DH179" s="15" t="s">
        <v>59</v>
      </c>
      <c r="DJ179" s="15" t="s">
        <v>59</v>
      </c>
      <c r="DL179" s="15" t="s">
        <v>59</v>
      </c>
      <c r="DN179" s="15" t="s">
        <v>59</v>
      </c>
      <c r="DP179" s="15" t="s">
        <v>59</v>
      </c>
      <c r="DR179" s="15" t="s">
        <v>59</v>
      </c>
      <c r="DT179" s="15" t="s">
        <v>59</v>
      </c>
      <c r="DV179" s="15" t="s">
        <v>59</v>
      </c>
      <c r="DX179" s="15" t="s">
        <v>59</v>
      </c>
      <c r="DZ179" s="15" t="s">
        <v>59</v>
      </c>
      <c r="EB179" s="15" t="s">
        <v>59</v>
      </c>
      <c r="ED179" s="15" t="s">
        <v>59</v>
      </c>
      <c r="EF179" s="15" t="s">
        <v>59</v>
      </c>
      <c r="EH179" s="15" t="s">
        <v>59</v>
      </c>
      <c r="EJ179" s="15" t="s">
        <v>59</v>
      </c>
      <c r="EL179" s="15" t="s">
        <v>59</v>
      </c>
      <c r="EN179" s="15" t="s">
        <v>59</v>
      </c>
      <c r="EP179" s="15" t="s">
        <v>59</v>
      </c>
      <c r="ER179" s="15" t="s">
        <v>59</v>
      </c>
      <c r="ET179" s="15" t="s">
        <v>59</v>
      </c>
      <c r="EV179" s="15" t="s">
        <v>59</v>
      </c>
      <c r="EX179" s="15" t="s">
        <v>59</v>
      </c>
      <c r="EZ179" s="15" t="s">
        <v>59</v>
      </c>
      <c r="FB179" s="15" t="s">
        <v>59</v>
      </c>
      <c r="FD179" s="15" t="s">
        <v>59</v>
      </c>
      <c r="FF179" s="15" t="s">
        <v>59</v>
      </c>
      <c r="FH179" s="15" t="s">
        <v>59</v>
      </c>
      <c r="FJ179" s="15" t="s">
        <v>59</v>
      </c>
      <c r="FL179" s="15" t="s">
        <v>59</v>
      </c>
      <c r="FN179" s="15" t="s">
        <v>59</v>
      </c>
      <c r="FP179" s="15" t="s">
        <v>59</v>
      </c>
      <c r="FR179" s="15" t="s">
        <v>59</v>
      </c>
      <c r="FT179" s="15" t="s">
        <v>59</v>
      </c>
    </row>
    <row r="180" spans="1:176" ht="15.95" customHeight="1">
      <c r="A180" t="s">
        <v>1183</v>
      </c>
      <c r="B180" s="39">
        <v>2</v>
      </c>
      <c r="C180" s="39"/>
      <c r="D180" s="39">
        <v>8002</v>
      </c>
      <c r="E180" s="19" t="s">
        <v>1155</v>
      </c>
      <c r="F180" s="19" t="s">
        <v>1168</v>
      </c>
      <c r="G180" s="9">
        <f t="shared" si="6"/>
        <v>1.0000000000000002E-2</v>
      </c>
      <c r="H180" s="15" t="s">
        <v>59</v>
      </c>
      <c r="I180" s="19" t="s">
        <v>47</v>
      </c>
      <c r="J180" s="15" t="s">
        <v>59</v>
      </c>
      <c r="K180" s="19" t="s">
        <v>47</v>
      </c>
      <c r="L180" s="15" t="s">
        <v>59</v>
      </c>
      <c r="M180" s="19" t="s">
        <v>47</v>
      </c>
      <c r="N180" s="15" t="s">
        <v>59</v>
      </c>
      <c r="O180" s="3" t="s">
        <v>47</v>
      </c>
      <c r="P180" s="12" t="s">
        <v>59</v>
      </c>
      <c r="Q180" t="s">
        <v>53</v>
      </c>
      <c r="R180" s="15" t="s">
        <v>59</v>
      </c>
      <c r="S180" s="44" t="s">
        <v>54</v>
      </c>
      <c r="T180" s="15" t="s">
        <v>59</v>
      </c>
      <c r="U180" t="s">
        <v>53</v>
      </c>
      <c r="V180" s="15" t="s">
        <v>59</v>
      </c>
      <c r="W180" t="s">
        <v>53</v>
      </c>
      <c r="X180" s="15" t="s">
        <v>59</v>
      </c>
      <c r="Y180">
        <v>1.0000000000000002E-2</v>
      </c>
      <c r="Z180" s="15" t="s">
        <v>59</v>
      </c>
      <c r="AA180" t="s">
        <v>54</v>
      </c>
      <c r="AB180" s="15" t="s">
        <v>59</v>
      </c>
      <c r="AC180" t="s">
        <v>47</v>
      </c>
      <c r="AD180" s="15" t="s">
        <v>59</v>
      </c>
      <c r="AE180" t="s">
        <v>54</v>
      </c>
      <c r="AF180" s="15" t="s">
        <v>59</v>
      </c>
      <c r="AG180" s="44" t="s">
        <v>47</v>
      </c>
      <c r="AH180" s="15" t="s">
        <v>59</v>
      </c>
      <c r="AI180" s="3" t="s">
        <v>47</v>
      </c>
      <c r="AJ180" s="15" t="s">
        <v>59</v>
      </c>
      <c r="AK180" s="19"/>
      <c r="AL180" s="15" t="s">
        <v>59</v>
      </c>
      <c r="AM180" s="3" t="s">
        <v>47</v>
      </c>
      <c r="AN180" s="15" t="s">
        <v>59</v>
      </c>
      <c r="AO180" s="3" t="s">
        <v>47</v>
      </c>
      <c r="AP180" s="15" t="s">
        <v>59</v>
      </c>
      <c r="AQ180" s="3" t="s">
        <v>47</v>
      </c>
      <c r="AR180" s="15" t="s">
        <v>59</v>
      </c>
      <c r="AS180" s="3" t="s">
        <v>47</v>
      </c>
      <c r="AT180" s="15" t="s">
        <v>59</v>
      </c>
      <c r="AU180" s="9" t="s">
        <v>47</v>
      </c>
      <c r="AV180" s="15" t="s">
        <v>59</v>
      </c>
      <c r="AW180" s="9" t="s">
        <v>47</v>
      </c>
      <c r="AX180" s="15" t="s">
        <v>59</v>
      </c>
      <c r="AY180" s="19"/>
      <c r="AZ180" s="15" t="s">
        <v>59</v>
      </c>
      <c r="BA180" s="9" t="s">
        <v>47</v>
      </c>
      <c r="BB180" s="15" t="s">
        <v>59</v>
      </c>
      <c r="BC180" s="9" t="s">
        <v>47</v>
      </c>
      <c r="BD180" s="15" t="s">
        <v>59</v>
      </c>
      <c r="BE180" s="9" t="s">
        <v>47</v>
      </c>
      <c r="BF180" s="15" t="s">
        <v>59</v>
      </c>
      <c r="BH180" s="15" t="s">
        <v>59</v>
      </c>
      <c r="BJ180" s="15" t="s">
        <v>59</v>
      </c>
      <c r="BL180" s="15" t="s">
        <v>59</v>
      </c>
      <c r="BN180" s="15" t="s">
        <v>59</v>
      </c>
      <c r="BP180" s="15" t="s">
        <v>59</v>
      </c>
      <c r="BR180" s="15" t="s">
        <v>59</v>
      </c>
      <c r="BT180" s="15" t="s">
        <v>59</v>
      </c>
      <c r="BV180" s="15" t="s">
        <v>59</v>
      </c>
      <c r="BX180" s="15" t="s">
        <v>59</v>
      </c>
      <c r="BZ180" s="15" t="s">
        <v>59</v>
      </c>
      <c r="CB180" s="15" t="s">
        <v>59</v>
      </c>
      <c r="CD180" s="15" t="s">
        <v>59</v>
      </c>
      <c r="CF180" s="15" t="s">
        <v>59</v>
      </c>
      <c r="CH180" s="15" t="s">
        <v>59</v>
      </c>
      <c r="CJ180" s="15" t="s">
        <v>59</v>
      </c>
      <c r="CL180" s="15" t="s">
        <v>59</v>
      </c>
      <c r="CN180" s="15" t="s">
        <v>59</v>
      </c>
      <c r="CP180" s="15" t="s">
        <v>59</v>
      </c>
      <c r="CR180" s="15" t="s">
        <v>59</v>
      </c>
      <c r="CT180" s="15" t="s">
        <v>59</v>
      </c>
      <c r="CV180" s="15" t="s">
        <v>59</v>
      </c>
      <c r="CX180" s="15" t="s">
        <v>59</v>
      </c>
      <c r="CZ180" s="15" t="s">
        <v>59</v>
      </c>
      <c r="DB180" s="15" t="s">
        <v>59</v>
      </c>
      <c r="DD180" s="15" t="s">
        <v>59</v>
      </c>
      <c r="DF180" s="15" t="s">
        <v>59</v>
      </c>
      <c r="DH180" s="15" t="s">
        <v>59</v>
      </c>
      <c r="DJ180" s="15" t="s">
        <v>59</v>
      </c>
      <c r="DL180" s="15" t="s">
        <v>59</v>
      </c>
      <c r="DN180" s="15" t="s">
        <v>59</v>
      </c>
      <c r="DP180" s="15" t="s">
        <v>59</v>
      </c>
      <c r="DR180" s="15" t="s">
        <v>59</v>
      </c>
      <c r="DT180" s="15" t="s">
        <v>59</v>
      </c>
      <c r="DV180" s="15" t="s">
        <v>59</v>
      </c>
      <c r="DX180" s="15" t="s">
        <v>59</v>
      </c>
      <c r="DZ180" s="15" t="s">
        <v>59</v>
      </c>
      <c r="EB180" s="15" t="s">
        <v>59</v>
      </c>
      <c r="ED180" s="15" t="s">
        <v>59</v>
      </c>
      <c r="EF180" s="15" t="s">
        <v>59</v>
      </c>
      <c r="EH180" s="15" t="s">
        <v>59</v>
      </c>
      <c r="EJ180" s="15" t="s">
        <v>59</v>
      </c>
      <c r="EL180" s="15" t="s">
        <v>59</v>
      </c>
      <c r="EN180" s="15" t="s">
        <v>59</v>
      </c>
      <c r="EP180" s="15" t="s">
        <v>59</v>
      </c>
      <c r="ER180" s="15" t="s">
        <v>59</v>
      </c>
      <c r="ET180" s="15" t="s">
        <v>59</v>
      </c>
      <c r="EV180" s="15" t="s">
        <v>59</v>
      </c>
      <c r="EX180" s="15" t="s">
        <v>59</v>
      </c>
      <c r="EZ180" s="15" t="s">
        <v>59</v>
      </c>
      <c r="FB180" s="15" t="s">
        <v>59</v>
      </c>
      <c r="FD180" s="15" t="s">
        <v>59</v>
      </c>
      <c r="FF180" s="15" t="s">
        <v>59</v>
      </c>
      <c r="FH180" s="15" t="s">
        <v>59</v>
      </c>
      <c r="FJ180" s="15" t="s">
        <v>59</v>
      </c>
      <c r="FL180" s="15" t="s">
        <v>59</v>
      </c>
      <c r="FN180" s="15" t="s">
        <v>59</v>
      </c>
      <c r="FP180" s="15" t="s">
        <v>59</v>
      </c>
      <c r="FR180" s="15" t="s">
        <v>59</v>
      </c>
      <c r="FT180" s="15" t="s">
        <v>59</v>
      </c>
    </row>
    <row r="181" spans="1:176" ht="15.95" customHeight="1">
      <c r="A181" t="s">
        <v>1184</v>
      </c>
      <c r="B181" s="39">
        <v>2</v>
      </c>
      <c r="C181" s="39"/>
      <c r="D181" s="39">
        <v>8002</v>
      </c>
      <c r="E181" s="19" t="s">
        <v>1155</v>
      </c>
      <c r="F181" s="19" t="s">
        <v>1168</v>
      </c>
      <c r="G181" s="9">
        <f t="shared" si="6"/>
        <v>0.03</v>
      </c>
      <c r="H181" s="15" t="s">
        <v>59</v>
      </c>
      <c r="I181" s="19" t="s">
        <v>47</v>
      </c>
      <c r="J181" s="15" t="s">
        <v>59</v>
      </c>
      <c r="K181" s="19" t="s">
        <v>47</v>
      </c>
      <c r="L181" s="15" t="s">
        <v>59</v>
      </c>
      <c r="M181" s="19" t="s">
        <v>47</v>
      </c>
      <c r="N181" s="15" t="s">
        <v>59</v>
      </c>
      <c r="O181" s="3" t="s">
        <v>47</v>
      </c>
      <c r="P181" s="12" t="s">
        <v>59</v>
      </c>
      <c r="Q181" t="s">
        <v>53</v>
      </c>
      <c r="R181" s="15" t="s">
        <v>59</v>
      </c>
      <c r="S181" s="44" t="s">
        <v>54</v>
      </c>
      <c r="T181" s="15" t="s">
        <v>59</v>
      </c>
      <c r="U181" t="s">
        <v>53</v>
      </c>
      <c r="V181" s="15" t="s">
        <v>59</v>
      </c>
      <c r="W181" t="s">
        <v>53</v>
      </c>
      <c r="X181" s="15" t="s">
        <v>59</v>
      </c>
      <c r="Y181">
        <v>0.03</v>
      </c>
      <c r="Z181" s="15" t="s">
        <v>59</v>
      </c>
      <c r="AA181" t="s">
        <v>54</v>
      </c>
      <c r="AB181" s="15" t="s">
        <v>59</v>
      </c>
      <c r="AC181" t="s">
        <v>47</v>
      </c>
      <c r="AD181" s="15" t="s">
        <v>59</v>
      </c>
      <c r="AE181" t="s">
        <v>54</v>
      </c>
      <c r="AF181" s="15" t="s">
        <v>59</v>
      </c>
      <c r="AG181" s="44" t="s">
        <v>47</v>
      </c>
      <c r="AH181" s="15" t="s">
        <v>59</v>
      </c>
      <c r="AI181" s="3" t="s">
        <v>47</v>
      </c>
      <c r="AJ181" s="15" t="s">
        <v>59</v>
      </c>
      <c r="AK181" s="19"/>
      <c r="AL181" s="15" t="s">
        <v>59</v>
      </c>
      <c r="AM181" s="3" t="s">
        <v>47</v>
      </c>
      <c r="AN181" s="15" t="s">
        <v>59</v>
      </c>
      <c r="AO181" s="3" t="s">
        <v>47</v>
      </c>
      <c r="AP181" s="15" t="s">
        <v>59</v>
      </c>
      <c r="AQ181" s="3" t="s">
        <v>47</v>
      </c>
      <c r="AR181" s="15" t="s">
        <v>59</v>
      </c>
      <c r="AS181" s="3" t="s">
        <v>47</v>
      </c>
      <c r="AT181" s="15" t="s">
        <v>59</v>
      </c>
      <c r="AU181" s="9" t="s">
        <v>47</v>
      </c>
      <c r="AV181" s="15" t="s">
        <v>59</v>
      </c>
      <c r="AW181" s="9" t="s">
        <v>47</v>
      </c>
      <c r="AX181" s="15" t="s">
        <v>59</v>
      </c>
      <c r="AY181" s="19"/>
      <c r="AZ181" s="15" t="s">
        <v>59</v>
      </c>
      <c r="BA181" s="9" t="s">
        <v>47</v>
      </c>
      <c r="BB181" s="15" t="s">
        <v>59</v>
      </c>
      <c r="BC181" s="9" t="s">
        <v>47</v>
      </c>
      <c r="BD181" s="15" t="s">
        <v>59</v>
      </c>
      <c r="BE181" s="9" t="s">
        <v>47</v>
      </c>
      <c r="BF181" s="15" t="s">
        <v>59</v>
      </c>
      <c r="BH181" s="15" t="s">
        <v>59</v>
      </c>
      <c r="BJ181" s="15" t="s">
        <v>59</v>
      </c>
      <c r="BL181" s="15" t="s">
        <v>59</v>
      </c>
      <c r="BN181" s="15" t="s">
        <v>59</v>
      </c>
      <c r="BP181" s="15" t="s">
        <v>59</v>
      </c>
      <c r="BR181" s="15" t="s">
        <v>59</v>
      </c>
      <c r="BT181" s="15" t="s">
        <v>59</v>
      </c>
      <c r="BV181" s="15" t="s">
        <v>59</v>
      </c>
      <c r="BX181" s="15" t="s">
        <v>59</v>
      </c>
      <c r="BZ181" s="15" t="s">
        <v>59</v>
      </c>
      <c r="CB181" s="15" t="s">
        <v>59</v>
      </c>
      <c r="CD181" s="15" t="s">
        <v>59</v>
      </c>
      <c r="CF181" s="15" t="s">
        <v>59</v>
      </c>
      <c r="CH181" s="15" t="s">
        <v>59</v>
      </c>
      <c r="CJ181" s="15" t="s">
        <v>59</v>
      </c>
      <c r="CL181" s="15" t="s">
        <v>59</v>
      </c>
      <c r="CN181" s="15" t="s">
        <v>59</v>
      </c>
      <c r="CP181" s="15" t="s">
        <v>59</v>
      </c>
      <c r="CR181" s="15" t="s">
        <v>59</v>
      </c>
      <c r="CT181" s="15" t="s">
        <v>59</v>
      </c>
      <c r="CV181" s="15" t="s">
        <v>59</v>
      </c>
      <c r="CX181" s="15" t="s">
        <v>59</v>
      </c>
      <c r="CZ181" s="15" t="s">
        <v>59</v>
      </c>
      <c r="DB181" s="15" t="s">
        <v>59</v>
      </c>
      <c r="DD181" s="15" t="s">
        <v>59</v>
      </c>
      <c r="DF181" s="15" t="s">
        <v>59</v>
      </c>
      <c r="DH181" s="15" t="s">
        <v>59</v>
      </c>
      <c r="DJ181" s="15" t="s">
        <v>59</v>
      </c>
      <c r="DL181" s="15" t="s">
        <v>59</v>
      </c>
      <c r="DN181" s="15" t="s">
        <v>59</v>
      </c>
      <c r="DP181" s="15" t="s">
        <v>59</v>
      </c>
      <c r="DR181" s="15" t="s">
        <v>59</v>
      </c>
      <c r="DT181" s="15" t="s">
        <v>59</v>
      </c>
      <c r="DV181" s="15" t="s">
        <v>59</v>
      </c>
      <c r="DX181" s="15" t="s">
        <v>59</v>
      </c>
      <c r="DZ181" s="15" t="s">
        <v>59</v>
      </c>
      <c r="EB181" s="15" t="s">
        <v>59</v>
      </c>
      <c r="ED181" s="15" t="s">
        <v>59</v>
      </c>
      <c r="EF181" s="15" t="s">
        <v>59</v>
      </c>
      <c r="EH181" s="15" t="s">
        <v>59</v>
      </c>
      <c r="EJ181" s="15" t="s">
        <v>59</v>
      </c>
      <c r="EL181" s="15" t="s">
        <v>59</v>
      </c>
      <c r="EN181" s="15" t="s">
        <v>59</v>
      </c>
      <c r="EP181" s="15" t="s">
        <v>59</v>
      </c>
      <c r="ER181" s="15" t="s">
        <v>59</v>
      </c>
      <c r="ET181" s="15" t="s">
        <v>59</v>
      </c>
      <c r="EV181" s="15" t="s">
        <v>59</v>
      </c>
      <c r="EX181" s="15" t="s">
        <v>59</v>
      </c>
      <c r="EZ181" s="15" t="s">
        <v>59</v>
      </c>
      <c r="FB181" s="15" t="s">
        <v>59</v>
      </c>
      <c r="FD181" s="15" t="s">
        <v>59</v>
      </c>
      <c r="FF181" s="15" t="s">
        <v>59</v>
      </c>
      <c r="FH181" s="15" t="s">
        <v>59</v>
      </c>
      <c r="FJ181" s="15" t="s">
        <v>59</v>
      </c>
      <c r="FL181" s="15" t="s">
        <v>59</v>
      </c>
      <c r="FN181" s="15" t="s">
        <v>59</v>
      </c>
      <c r="FP181" s="15" t="s">
        <v>59</v>
      </c>
      <c r="FR181" s="15" t="s">
        <v>59</v>
      </c>
      <c r="FT181" s="15" t="s">
        <v>59</v>
      </c>
    </row>
    <row r="182" spans="1:176" ht="15.95" customHeight="1">
      <c r="A182" t="s">
        <v>1185</v>
      </c>
      <c r="B182" s="39">
        <v>2</v>
      </c>
      <c r="C182" s="39"/>
      <c r="D182" s="39">
        <v>8002</v>
      </c>
      <c r="E182" s="19" t="s">
        <v>1155</v>
      </c>
      <c r="F182" s="19" t="s">
        <v>1168</v>
      </c>
      <c r="G182" s="9">
        <f t="shared" si="6"/>
        <v>4.0000000000000008E-2</v>
      </c>
      <c r="H182" s="15" t="s">
        <v>59</v>
      </c>
      <c r="I182" s="19" t="s">
        <v>47</v>
      </c>
      <c r="J182" s="15" t="s">
        <v>59</v>
      </c>
      <c r="K182" s="19" t="s">
        <v>47</v>
      </c>
      <c r="L182" s="15" t="s">
        <v>59</v>
      </c>
      <c r="M182" s="19" t="s">
        <v>47</v>
      </c>
      <c r="N182" s="15" t="s">
        <v>59</v>
      </c>
      <c r="O182" s="3" t="s">
        <v>47</v>
      </c>
      <c r="P182" s="12" t="s">
        <v>59</v>
      </c>
      <c r="Q182" t="s">
        <v>53</v>
      </c>
      <c r="R182" s="15" t="s">
        <v>59</v>
      </c>
      <c r="S182" s="44" t="s">
        <v>54</v>
      </c>
      <c r="T182" s="15" t="s">
        <v>59</v>
      </c>
      <c r="U182" t="s">
        <v>53</v>
      </c>
      <c r="V182" s="15" t="s">
        <v>59</v>
      </c>
      <c r="W182" t="s">
        <v>53</v>
      </c>
      <c r="X182" s="15" t="s">
        <v>59</v>
      </c>
      <c r="Y182">
        <v>4.0000000000000008E-2</v>
      </c>
      <c r="Z182" s="15" t="s">
        <v>59</v>
      </c>
      <c r="AA182" t="s">
        <v>54</v>
      </c>
      <c r="AB182" s="15" t="s">
        <v>59</v>
      </c>
      <c r="AC182" t="s">
        <v>47</v>
      </c>
      <c r="AD182" s="15" t="s">
        <v>59</v>
      </c>
      <c r="AE182" t="s">
        <v>54</v>
      </c>
      <c r="AF182" s="15" t="s">
        <v>59</v>
      </c>
      <c r="AG182" s="44" t="s">
        <v>54</v>
      </c>
      <c r="AH182" s="15" t="s">
        <v>59</v>
      </c>
      <c r="AI182" s="3" t="s">
        <v>47</v>
      </c>
      <c r="AJ182" s="15" t="s">
        <v>59</v>
      </c>
      <c r="AK182" s="19"/>
      <c r="AL182" s="15" t="s">
        <v>59</v>
      </c>
      <c r="AM182" s="3" t="s">
        <v>47</v>
      </c>
      <c r="AN182" s="15" t="s">
        <v>59</v>
      </c>
      <c r="AO182" s="3" t="s">
        <v>47</v>
      </c>
      <c r="AP182" s="15" t="s">
        <v>59</v>
      </c>
      <c r="AQ182" s="3" t="s">
        <v>47</v>
      </c>
      <c r="AR182" s="15" t="s">
        <v>59</v>
      </c>
      <c r="AS182" s="3" t="s">
        <v>47</v>
      </c>
      <c r="AT182" s="15" t="s">
        <v>59</v>
      </c>
      <c r="AU182" s="9" t="s">
        <v>47</v>
      </c>
      <c r="AV182" s="15" t="s">
        <v>59</v>
      </c>
      <c r="AW182" s="9" t="s">
        <v>47</v>
      </c>
      <c r="AX182" s="15" t="s">
        <v>59</v>
      </c>
      <c r="AY182" s="19"/>
      <c r="AZ182" s="15" t="s">
        <v>59</v>
      </c>
      <c r="BA182" s="9" t="s">
        <v>47</v>
      </c>
      <c r="BB182" s="15" t="s">
        <v>59</v>
      </c>
      <c r="BC182" s="9" t="s">
        <v>47</v>
      </c>
      <c r="BD182" s="15" t="s">
        <v>59</v>
      </c>
      <c r="BE182" s="9" t="s">
        <v>47</v>
      </c>
      <c r="BF182" s="15" t="s">
        <v>59</v>
      </c>
      <c r="BH182" s="15" t="s">
        <v>59</v>
      </c>
      <c r="BJ182" s="15" t="s">
        <v>59</v>
      </c>
      <c r="BL182" s="15" t="s">
        <v>59</v>
      </c>
      <c r="BN182" s="15" t="s">
        <v>59</v>
      </c>
      <c r="BP182" s="15" t="s">
        <v>59</v>
      </c>
      <c r="BR182" s="15" t="s">
        <v>59</v>
      </c>
      <c r="BT182" s="15" t="s">
        <v>59</v>
      </c>
      <c r="BV182" s="15" t="s">
        <v>59</v>
      </c>
      <c r="BX182" s="15" t="s">
        <v>59</v>
      </c>
      <c r="BZ182" s="15" t="s">
        <v>59</v>
      </c>
      <c r="CB182" s="15" t="s">
        <v>59</v>
      </c>
      <c r="CD182" s="15" t="s">
        <v>59</v>
      </c>
      <c r="CF182" s="15" t="s">
        <v>59</v>
      </c>
      <c r="CH182" s="15" t="s">
        <v>59</v>
      </c>
      <c r="CJ182" s="15" t="s">
        <v>59</v>
      </c>
      <c r="CL182" s="15" t="s">
        <v>59</v>
      </c>
      <c r="CN182" s="15" t="s">
        <v>59</v>
      </c>
      <c r="CP182" s="15" t="s">
        <v>59</v>
      </c>
      <c r="CR182" s="15" t="s">
        <v>59</v>
      </c>
      <c r="CT182" s="15" t="s">
        <v>59</v>
      </c>
      <c r="CV182" s="15" t="s">
        <v>59</v>
      </c>
      <c r="CX182" s="15" t="s">
        <v>59</v>
      </c>
      <c r="CZ182" s="15" t="s">
        <v>59</v>
      </c>
      <c r="DB182" s="15" t="s">
        <v>59</v>
      </c>
      <c r="DD182" s="15" t="s">
        <v>59</v>
      </c>
      <c r="DF182" s="15" t="s">
        <v>59</v>
      </c>
      <c r="DH182" s="15" t="s">
        <v>59</v>
      </c>
      <c r="DJ182" s="15" t="s">
        <v>59</v>
      </c>
      <c r="DL182" s="15" t="s">
        <v>59</v>
      </c>
      <c r="DN182" s="15" t="s">
        <v>59</v>
      </c>
      <c r="DP182" s="15" t="s">
        <v>59</v>
      </c>
      <c r="DR182" s="15" t="s">
        <v>59</v>
      </c>
      <c r="DT182" s="15" t="s">
        <v>59</v>
      </c>
      <c r="DV182" s="15" t="s">
        <v>59</v>
      </c>
      <c r="DX182" s="15" t="s">
        <v>59</v>
      </c>
      <c r="DZ182" s="15" t="s">
        <v>59</v>
      </c>
      <c r="EB182" s="15" t="s">
        <v>59</v>
      </c>
      <c r="ED182" s="15" t="s">
        <v>59</v>
      </c>
      <c r="EF182" s="15" t="s">
        <v>59</v>
      </c>
      <c r="EH182" s="15" t="s">
        <v>59</v>
      </c>
      <c r="EJ182" s="15" t="s">
        <v>59</v>
      </c>
      <c r="EL182" s="15" t="s">
        <v>59</v>
      </c>
      <c r="EN182" s="15" t="s">
        <v>59</v>
      </c>
      <c r="EP182" s="15" t="s">
        <v>59</v>
      </c>
      <c r="ER182" s="15" t="s">
        <v>59</v>
      </c>
      <c r="ET182" s="15" t="s">
        <v>59</v>
      </c>
      <c r="EV182" s="15" t="s">
        <v>59</v>
      </c>
      <c r="EX182" s="15" t="s">
        <v>59</v>
      </c>
      <c r="EZ182" s="15" t="s">
        <v>59</v>
      </c>
      <c r="FB182" s="15" t="s">
        <v>59</v>
      </c>
      <c r="FD182" s="15" t="s">
        <v>59</v>
      </c>
      <c r="FF182" s="15" t="s">
        <v>59</v>
      </c>
      <c r="FH182" s="15" t="s">
        <v>59</v>
      </c>
      <c r="FJ182" s="15" t="s">
        <v>59</v>
      </c>
      <c r="FL182" s="15" t="s">
        <v>59</v>
      </c>
      <c r="FN182" s="15" t="s">
        <v>59</v>
      </c>
      <c r="FP182" s="15" t="s">
        <v>59</v>
      </c>
      <c r="FR182" s="15" t="s">
        <v>59</v>
      </c>
      <c r="FT182" s="15" t="s">
        <v>59</v>
      </c>
    </row>
    <row r="183" spans="1:176" ht="15.95" customHeight="1">
      <c r="A183" t="s">
        <v>1186</v>
      </c>
      <c r="B183" s="39">
        <v>2</v>
      </c>
      <c r="C183" s="39"/>
      <c r="D183" s="39">
        <v>8002</v>
      </c>
      <c r="E183" s="19" t="s">
        <v>1155</v>
      </c>
      <c r="F183" s="19" t="s">
        <v>1168</v>
      </c>
      <c r="G183" s="9">
        <f t="shared" si="6"/>
        <v>0.30000000000000004</v>
      </c>
      <c r="H183" s="15" t="s">
        <v>59</v>
      </c>
      <c r="I183" s="19" t="s">
        <v>47</v>
      </c>
      <c r="J183" s="15" t="s">
        <v>59</v>
      </c>
      <c r="K183" s="19" t="s">
        <v>47</v>
      </c>
      <c r="L183" s="15" t="s">
        <v>59</v>
      </c>
      <c r="M183" s="19" t="s">
        <v>47</v>
      </c>
      <c r="N183" s="15" t="s">
        <v>59</v>
      </c>
      <c r="O183" s="3" t="s">
        <v>47</v>
      </c>
      <c r="P183" s="12" t="s">
        <v>59</v>
      </c>
      <c r="Q183" s="44">
        <v>0.05</v>
      </c>
      <c r="R183" s="15" t="s">
        <v>59</v>
      </c>
      <c r="S183" s="44" t="s">
        <v>53</v>
      </c>
      <c r="T183" s="15" t="s">
        <v>59</v>
      </c>
      <c r="U183">
        <v>0.03</v>
      </c>
      <c r="V183" s="15" t="s">
        <v>59</v>
      </c>
      <c r="W183">
        <v>2.0000000000000004E-2</v>
      </c>
      <c r="X183" s="15" t="s">
        <v>59</v>
      </c>
      <c r="Y183">
        <v>0.06</v>
      </c>
      <c r="Z183" s="15" t="s">
        <v>59</v>
      </c>
      <c r="AA183">
        <v>8.0000000000000016E-2</v>
      </c>
      <c r="AB183" s="15" t="s">
        <v>59</v>
      </c>
      <c r="AC183" t="s">
        <v>47</v>
      </c>
      <c r="AD183" s="15" t="s">
        <v>59</v>
      </c>
      <c r="AE183" s="44">
        <v>0.06</v>
      </c>
      <c r="AF183" s="15" t="s">
        <v>59</v>
      </c>
      <c r="AG183" s="44" t="s">
        <v>54</v>
      </c>
      <c r="AH183" s="15" t="s">
        <v>59</v>
      </c>
      <c r="AI183" s="3" t="s">
        <v>47</v>
      </c>
      <c r="AJ183" s="15" t="s">
        <v>59</v>
      </c>
      <c r="AK183" s="19"/>
      <c r="AL183" s="15" t="s">
        <v>59</v>
      </c>
      <c r="AM183" s="3" t="s">
        <v>47</v>
      </c>
      <c r="AN183" s="15" t="s">
        <v>59</v>
      </c>
      <c r="AO183" s="3" t="s">
        <v>47</v>
      </c>
      <c r="AP183" s="15" t="s">
        <v>59</v>
      </c>
      <c r="AQ183" s="3" t="s">
        <v>47</v>
      </c>
      <c r="AR183" s="15" t="s">
        <v>59</v>
      </c>
      <c r="AS183" s="3" t="s">
        <v>47</v>
      </c>
      <c r="AT183" s="15" t="s">
        <v>59</v>
      </c>
      <c r="AU183" s="9" t="s">
        <v>47</v>
      </c>
      <c r="AV183" s="15" t="s">
        <v>59</v>
      </c>
      <c r="AW183" s="9" t="s">
        <v>47</v>
      </c>
      <c r="AX183" s="15" t="s">
        <v>59</v>
      </c>
      <c r="AY183" s="19"/>
      <c r="AZ183" s="15" t="s">
        <v>59</v>
      </c>
      <c r="BA183" s="9" t="s">
        <v>47</v>
      </c>
      <c r="BB183" s="15" t="s">
        <v>59</v>
      </c>
      <c r="BC183" s="9" t="s">
        <v>47</v>
      </c>
      <c r="BD183" s="15" t="s">
        <v>59</v>
      </c>
      <c r="BE183" s="9" t="s">
        <v>47</v>
      </c>
      <c r="BF183" s="15" t="s">
        <v>59</v>
      </c>
      <c r="BH183" s="15" t="s">
        <v>59</v>
      </c>
      <c r="BJ183" s="15" t="s">
        <v>59</v>
      </c>
      <c r="BL183" s="15" t="s">
        <v>59</v>
      </c>
      <c r="BN183" s="15" t="s">
        <v>59</v>
      </c>
      <c r="BP183" s="15" t="s">
        <v>59</v>
      </c>
      <c r="BR183" s="15" t="s">
        <v>59</v>
      </c>
      <c r="BT183" s="15" t="s">
        <v>59</v>
      </c>
      <c r="BV183" s="15" t="s">
        <v>59</v>
      </c>
      <c r="BX183" s="15" t="s">
        <v>59</v>
      </c>
      <c r="BZ183" s="15" t="s">
        <v>59</v>
      </c>
      <c r="CB183" s="15" t="s">
        <v>59</v>
      </c>
      <c r="CD183" s="15" t="s">
        <v>59</v>
      </c>
      <c r="CF183" s="15" t="s">
        <v>59</v>
      </c>
      <c r="CH183" s="15" t="s">
        <v>59</v>
      </c>
      <c r="CJ183" s="15" t="s">
        <v>59</v>
      </c>
      <c r="CL183" s="15" t="s">
        <v>59</v>
      </c>
      <c r="CN183" s="15" t="s">
        <v>59</v>
      </c>
      <c r="CP183" s="15" t="s">
        <v>59</v>
      </c>
      <c r="CR183" s="15" t="s">
        <v>59</v>
      </c>
      <c r="CT183" s="15" t="s">
        <v>59</v>
      </c>
      <c r="CV183" s="15" t="s">
        <v>59</v>
      </c>
      <c r="CX183" s="15" t="s">
        <v>59</v>
      </c>
      <c r="CZ183" s="15" t="s">
        <v>59</v>
      </c>
      <c r="DB183" s="15" t="s">
        <v>59</v>
      </c>
      <c r="DD183" s="15" t="s">
        <v>59</v>
      </c>
      <c r="DF183" s="15" t="s">
        <v>59</v>
      </c>
      <c r="DH183" s="15" t="s">
        <v>59</v>
      </c>
      <c r="DJ183" s="15" t="s">
        <v>59</v>
      </c>
      <c r="DL183" s="15" t="s">
        <v>59</v>
      </c>
      <c r="DN183" s="15" t="s">
        <v>59</v>
      </c>
      <c r="DP183" s="15" t="s">
        <v>59</v>
      </c>
      <c r="DR183" s="15" t="s">
        <v>59</v>
      </c>
      <c r="DT183" s="15" t="s">
        <v>59</v>
      </c>
      <c r="DV183" s="15" t="s">
        <v>59</v>
      </c>
      <c r="DX183" s="15" t="s">
        <v>59</v>
      </c>
      <c r="DZ183" s="15" t="s">
        <v>59</v>
      </c>
      <c r="EB183" s="15" t="s">
        <v>59</v>
      </c>
      <c r="ED183" s="15" t="s">
        <v>59</v>
      </c>
      <c r="EF183" s="15" t="s">
        <v>59</v>
      </c>
      <c r="EH183" s="15" t="s">
        <v>59</v>
      </c>
      <c r="EJ183" s="15" t="s">
        <v>59</v>
      </c>
      <c r="EL183" s="15" t="s">
        <v>59</v>
      </c>
      <c r="EN183" s="15" t="s">
        <v>59</v>
      </c>
      <c r="EP183" s="15" t="s">
        <v>59</v>
      </c>
      <c r="ER183" s="15" t="s">
        <v>59</v>
      </c>
      <c r="ET183" s="15" t="s">
        <v>59</v>
      </c>
      <c r="EV183" s="15" t="s">
        <v>59</v>
      </c>
      <c r="EX183" s="15" t="s">
        <v>59</v>
      </c>
      <c r="EZ183" s="15" t="s">
        <v>59</v>
      </c>
      <c r="FB183" s="15" t="s">
        <v>59</v>
      </c>
      <c r="FD183" s="15" t="s">
        <v>59</v>
      </c>
      <c r="FF183" s="15" t="s">
        <v>59</v>
      </c>
      <c r="FH183" s="15" t="s">
        <v>59</v>
      </c>
      <c r="FJ183" s="15" t="s">
        <v>59</v>
      </c>
      <c r="FL183" s="15" t="s">
        <v>59</v>
      </c>
      <c r="FN183" s="15" t="s">
        <v>59</v>
      </c>
      <c r="FP183" s="15" t="s">
        <v>59</v>
      </c>
      <c r="FR183" s="15" t="s">
        <v>59</v>
      </c>
      <c r="FT183" s="15" t="s">
        <v>59</v>
      </c>
    </row>
    <row r="184" spans="1:176" ht="15.95" customHeight="1">
      <c r="A184" t="s">
        <v>1187</v>
      </c>
      <c r="B184" s="39">
        <v>2</v>
      </c>
      <c r="C184" s="39"/>
      <c r="D184" s="39">
        <v>8002</v>
      </c>
      <c r="E184" s="19" t="s">
        <v>1155</v>
      </c>
      <c r="F184" s="19" t="s">
        <v>1168</v>
      </c>
      <c r="G184" s="9">
        <f t="shared" si="6"/>
        <v>4.0000000000000008E-2</v>
      </c>
      <c r="H184" s="15" t="s">
        <v>59</v>
      </c>
      <c r="I184" s="19" t="s">
        <v>47</v>
      </c>
      <c r="J184" s="15" t="s">
        <v>59</v>
      </c>
      <c r="K184" s="19" t="s">
        <v>47</v>
      </c>
      <c r="L184" s="15" t="s">
        <v>59</v>
      </c>
      <c r="M184" s="19" t="s">
        <v>47</v>
      </c>
      <c r="N184" s="15" t="s">
        <v>59</v>
      </c>
      <c r="O184" s="3" t="s">
        <v>47</v>
      </c>
      <c r="P184" s="12" t="s">
        <v>59</v>
      </c>
      <c r="Q184" t="s">
        <v>53</v>
      </c>
      <c r="R184" s="15" t="s">
        <v>59</v>
      </c>
      <c r="S184" s="44" t="s">
        <v>54</v>
      </c>
      <c r="T184" s="15" t="s">
        <v>59</v>
      </c>
      <c r="U184" t="s">
        <v>1156</v>
      </c>
      <c r="V184" s="15" t="s">
        <v>59</v>
      </c>
      <c r="W184" t="s">
        <v>54</v>
      </c>
      <c r="X184" s="15" t="s">
        <v>59</v>
      </c>
      <c r="Y184">
        <v>4.0000000000000008E-2</v>
      </c>
      <c r="Z184" s="15" t="s">
        <v>59</v>
      </c>
      <c r="AA184" t="s">
        <v>54</v>
      </c>
      <c r="AB184" s="15" t="s">
        <v>59</v>
      </c>
      <c r="AC184" t="s">
        <v>47</v>
      </c>
      <c r="AD184" s="15" t="s">
        <v>59</v>
      </c>
      <c r="AE184" t="s">
        <v>54</v>
      </c>
      <c r="AF184" s="15" t="s">
        <v>59</v>
      </c>
      <c r="AG184" s="44" t="s">
        <v>54</v>
      </c>
      <c r="AH184" s="15" t="s">
        <v>59</v>
      </c>
      <c r="AI184" s="3" t="s">
        <v>47</v>
      </c>
      <c r="AJ184" s="15" t="s">
        <v>59</v>
      </c>
      <c r="AK184" s="19"/>
      <c r="AL184" s="15" t="s">
        <v>59</v>
      </c>
      <c r="AM184" s="3" t="s">
        <v>47</v>
      </c>
      <c r="AN184" s="15" t="s">
        <v>59</v>
      </c>
      <c r="AO184" s="3" t="s">
        <v>47</v>
      </c>
      <c r="AP184" s="15" t="s">
        <v>59</v>
      </c>
      <c r="AQ184" s="3" t="s">
        <v>47</v>
      </c>
      <c r="AR184" s="15" t="s">
        <v>59</v>
      </c>
      <c r="AS184" s="3" t="s">
        <v>47</v>
      </c>
      <c r="AT184" s="15" t="s">
        <v>59</v>
      </c>
      <c r="AU184" s="9" t="s">
        <v>47</v>
      </c>
      <c r="AV184" s="15" t="s">
        <v>59</v>
      </c>
      <c r="AW184" s="9" t="s">
        <v>47</v>
      </c>
      <c r="AX184" s="15" t="s">
        <v>59</v>
      </c>
      <c r="AY184" s="19"/>
      <c r="AZ184" s="15" t="s">
        <v>59</v>
      </c>
      <c r="BA184" s="9" t="s">
        <v>47</v>
      </c>
      <c r="BB184" s="15" t="s">
        <v>59</v>
      </c>
      <c r="BC184" s="9" t="s">
        <v>47</v>
      </c>
      <c r="BD184" s="15" t="s">
        <v>59</v>
      </c>
      <c r="BE184" s="9" t="s">
        <v>47</v>
      </c>
      <c r="BF184" s="15" t="s">
        <v>59</v>
      </c>
      <c r="BH184" s="15" t="s">
        <v>59</v>
      </c>
      <c r="BJ184" s="15" t="s">
        <v>59</v>
      </c>
      <c r="BL184" s="15" t="s">
        <v>59</v>
      </c>
      <c r="BN184" s="15" t="s">
        <v>59</v>
      </c>
      <c r="BP184" s="15" t="s">
        <v>59</v>
      </c>
      <c r="BR184" s="15" t="s">
        <v>59</v>
      </c>
      <c r="BT184" s="15" t="s">
        <v>59</v>
      </c>
      <c r="BV184" s="15" t="s">
        <v>59</v>
      </c>
      <c r="BX184" s="15" t="s">
        <v>59</v>
      </c>
      <c r="BZ184" s="15" t="s">
        <v>59</v>
      </c>
      <c r="CB184" s="15" t="s">
        <v>59</v>
      </c>
      <c r="CD184" s="15" t="s">
        <v>59</v>
      </c>
      <c r="CF184" s="15" t="s">
        <v>59</v>
      </c>
      <c r="CH184" s="15" t="s">
        <v>59</v>
      </c>
      <c r="CJ184" s="15" t="s">
        <v>59</v>
      </c>
      <c r="CL184" s="15" t="s">
        <v>59</v>
      </c>
      <c r="CN184" s="15" t="s">
        <v>59</v>
      </c>
      <c r="CP184" s="15" t="s">
        <v>59</v>
      </c>
      <c r="CR184" s="15" t="s">
        <v>59</v>
      </c>
      <c r="CT184" s="15" t="s">
        <v>59</v>
      </c>
      <c r="CV184" s="15" t="s">
        <v>59</v>
      </c>
      <c r="CX184" s="15" t="s">
        <v>59</v>
      </c>
      <c r="CZ184" s="15" t="s">
        <v>59</v>
      </c>
      <c r="DB184" s="15" t="s">
        <v>59</v>
      </c>
      <c r="DD184" s="15" t="s">
        <v>59</v>
      </c>
      <c r="DF184" s="15" t="s">
        <v>59</v>
      </c>
      <c r="DH184" s="15" t="s">
        <v>59</v>
      </c>
      <c r="DJ184" s="15" t="s">
        <v>59</v>
      </c>
      <c r="DL184" s="15" t="s">
        <v>59</v>
      </c>
      <c r="DN184" s="15" t="s">
        <v>59</v>
      </c>
      <c r="DP184" s="15" t="s">
        <v>59</v>
      </c>
      <c r="DR184" s="15" t="s">
        <v>59</v>
      </c>
      <c r="DT184" s="15" t="s">
        <v>59</v>
      </c>
      <c r="DV184" s="15" t="s">
        <v>59</v>
      </c>
      <c r="DX184" s="15" t="s">
        <v>59</v>
      </c>
      <c r="DZ184" s="15" t="s">
        <v>59</v>
      </c>
      <c r="EB184" s="15" t="s">
        <v>59</v>
      </c>
      <c r="ED184" s="15" t="s">
        <v>59</v>
      </c>
      <c r="EF184" s="15" t="s">
        <v>59</v>
      </c>
      <c r="EH184" s="15" t="s">
        <v>59</v>
      </c>
      <c r="EJ184" s="15" t="s">
        <v>59</v>
      </c>
      <c r="EL184" s="15" t="s">
        <v>59</v>
      </c>
      <c r="EN184" s="15" t="s">
        <v>59</v>
      </c>
      <c r="EP184" s="15" t="s">
        <v>59</v>
      </c>
      <c r="ER184" s="15" t="s">
        <v>59</v>
      </c>
      <c r="ET184" s="15" t="s">
        <v>59</v>
      </c>
      <c r="EV184" s="15" t="s">
        <v>59</v>
      </c>
      <c r="EX184" s="15" t="s">
        <v>59</v>
      </c>
      <c r="EZ184" s="15" t="s">
        <v>59</v>
      </c>
      <c r="FB184" s="15" t="s">
        <v>59</v>
      </c>
      <c r="FD184" s="15" t="s">
        <v>59</v>
      </c>
      <c r="FF184" s="15" t="s">
        <v>59</v>
      </c>
      <c r="FH184" s="15" t="s">
        <v>59</v>
      </c>
      <c r="FJ184" s="15" t="s">
        <v>59</v>
      </c>
      <c r="FL184" s="15" t="s">
        <v>59</v>
      </c>
      <c r="FN184" s="15" t="s">
        <v>59</v>
      </c>
      <c r="FP184" s="15" t="s">
        <v>59</v>
      </c>
      <c r="FR184" s="15" t="s">
        <v>59</v>
      </c>
      <c r="FT184" s="15" t="s">
        <v>59</v>
      </c>
    </row>
    <row r="185" spans="1:176" ht="15.95" customHeight="1">
      <c r="A185" t="s">
        <v>1188</v>
      </c>
      <c r="B185" s="39">
        <v>2</v>
      </c>
      <c r="C185" s="39"/>
      <c r="D185" s="39">
        <v>8002</v>
      </c>
      <c r="E185" s="19" t="s">
        <v>1155</v>
      </c>
      <c r="F185" s="19" t="s">
        <v>1168</v>
      </c>
      <c r="G185" s="9">
        <f t="shared" si="6"/>
        <v>0.43</v>
      </c>
      <c r="H185" s="15" t="s">
        <v>59</v>
      </c>
      <c r="I185" s="19" t="s">
        <v>47</v>
      </c>
      <c r="J185" s="15" t="s">
        <v>59</v>
      </c>
      <c r="K185" s="19" t="s">
        <v>47</v>
      </c>
      <c r="L185" s="15" t="s">
        <v>59</v>
      </c>
      <c r="M185" s="19" t="s">
        <v>47</v>
      </c>
      <c r="N185" s="15" t="s">
        <v>59</v>
      </c>
      <c r="O185" s="3" t="s">
        <v>47</v>
      </c>
      <c r="P185" s="12" t="s">
        <v>59</v>
      </c>
      <c r="Q185" s="44">
        <v>0.06</v>
      </c>
      <c r="R185" s="15" t="s">
        <v>59</v>
      </c>
      <c r="S185" s="44" t="s">
        <v>54</v>
      </c>
      <c r="T185" s="15" t="s">
        <v>59</v>
      </c>
      <c r="U185">
        <v>0.03</v>
      </c>
      <c r="V185" s="15" t="s">
        <v>59</v>
      </c>
      <c r="W185">
        <v>0.03</v>
      </c>
      <c r="X185" s="15" t="s">
        <v>59</v>
      </c>
      <c r="Y185">
        <v>0.1</v>
      </c>
      <c r="Z185" s="15" t="s">
        <v>59</v>
      </c>
      <c r="AA185">
        <v>0.12</v>
      </c>
      <c r="AB185" s="15" t="s">
        <v>59</v>
      </c>
      <c r="AC185" t="s">
        <v>47</v>
      </c>
      <c r="AD185" s="15" t="s">
        <v>59</v>
      </c>
      <c r="AE185" s="44">
        <v>9.0000000000000011E-2</v>
      </c>
      <c r="AF185" s="15" t="s">
        <v>59</v>
      </c>
      <c r="AG185" s="44" t="s">
        <v>54</v>
      </c>
      <c r="AH185" s="15" t="s">
        <v>59</v>
      </c>
      <c r="AI185" s="3" t="s">
        <v>47</v>
      </c>
      <c r="AJ185" s="15" t="s">
        <v>59</v>
      </c>
      <c r="AK185" s="19"/>
      <c r="AL185" s="15" t="s">
        <v>59</v>
      </c>
      <c r="AM185" s="3" t="s">
        <v>47</v>
      </c>
      <c r="AN185" s="15" t="s">
        <v>59</v>
      </c>
      <c r="AO185" s="3" t="s">
        <v>47</v>
      </c>
      <c r="AP185" s="15" t="s">
        <v>59</v>
      </c>
      <c r="AQ185" s="3" t="s">
        <v>47</v>
      </c>
      <c r="AR185" s="15" t="s">
        <v>59</v>
      </c>
      <c r="AS185" s="3" t="s">
        <v>47</v>
      </c>
      <c r="AT185" s="15" t="s">
        <v>59</v>
      </c>
      <c r="AU185" s="9" t="s">
        <v>47</v>
      </c>
      <c r="AV185" s="15" t="s">
        <v>59</v>
      </c>
      <c r="AW185" s="9" t="s">
        <v>47</v>
      </c>
      <c r="AX185" s="15" t="s">
        <v>59</v>
      </c>
      <c r="AY185" s="19"/>
      <c r="AZ185" s="15" t="s">
        <v>59</v>
      </c>
      <c r="BA185" s="9" t="s">
        <v>47</v>
      </c>
      <c r="BB185" s="15" t="s">
        <v>59</v>
      </c>
      <c r="BC185" s="9" t="s">
        <v>47</v>
      </c>
      <c r="BD185" s="15" t="s">
        <v>59</v>
      </c>
      <c r="BE185" s="9" t="s">
        <v>47</v>
      </c>
      <c r="BF185" s="15" t="s">
        <v>59</v>
      </c>
      <c r="BH185" s="15" t="s">
        <v>59</v>
      </c>
      <c r="BJ185" s="15" t="s">
        <v>59</v>
      </c>
      <c r="BL185" s="15" t="s">
        <v>59</v>
      </c>
      <c r="BN185" s="15" t="s">
        <v>59</v>
      </c>
      <c r="BP185" s="15" t="s">
        <v>59</v>
      </c>
      <c r="BR185" s="15" t="s">
        <v>59</v>
      </c>
      <c r="BT185" s="15" t="s">
        <v>59</v>
      </c>
      <c r="BV185" s="15" t="s">
        <v>59</v>
      </c>
      <c r="BX185" s="15" t="s">
        <v>59</v>
      </c>
      <c r="BZ185" s="15" t="s">
        <v>59</v>
      </c>
      <c r="CB185" s="15" t="s">
        <v>59</v>
      </c>
      <c r="CD185" s="15" t="s">
        <v>59</v>
      </c>
      <c r="CF185" s="15" t="s">
        <v>59</v>
      </c>
      <c r="CH185" s="15" t="s">
        <v>59</v>
      </c>
      <c r="CJ185" s="15" t="s">
        <v>59</v>
      </c>
      <c r="CL185" s="15" t="s">
        <v>59</v>
      </c>
      <c r="CN185" s="15" t="s">
        <v>59</v>
      </c>
      <c r="CP185" s="15" t="s">
        <v>59</v>
      </c>
      <c r="CR185" s="15" t="s">
        <v>59</v>
      </c>
      <c r="CT185" s="15" t="s">
        <v>59</v>
      </c>
      <c r="CV185" s="15" t="s">
        <v>59</v>
      </c>
      <c r="CX185" s="15" t="s">
        <v>59</v>
      </c>
      <c r="CZ185" s="15" t="s">
        <v>59</v>
      </c>
      <c r="DB185" s="15" t="s">
        <v>59</v>
      </c>
      <c r="DD185" s="15" t="s">
        <v>59</v>
      </c>
      <c r="DF185" s="15" t="s">
        <v>59</v>
      </c>
      <c r="DH185" s="15" t="s">
        <v>59</v>
      </c>
      <c r="DJ185" s="15" t="s">
        <v>59</v>
      </c>
      <c r="DL185" s="15" t="s">
        <v>59</v>
      </c>
      <c r="DN185" s="15" t="s">
        <v>59</v>
      </c>
      <c r="DP185" s="15" t="s">
        <v>59</v>
      </c>
      <c r="DR185" s="15" t="s">
        <v>59</v>
      </c>
      <c r="DT185" s="15" t="s">
        <v>59</v>
      </c>
      <c r="DV185" s="15" t="s">
        <v>59</v>
      </c>
      <c r="DX185" s="15" t="s">
        <v>59</v>
      </c>
      <c r="DZ185" s="15" t="s">
        <v>59</v>
      </c>
      <c r="EB185" s="15" t="s">
        <v>59</v>
      </c>
      <c r="ED185" s="15" t="s">
        <v>59</v>
      </c>
      <c r="EF185" s="15" t="s">
        <v>59</v>
      </c>
      <c r="EH185" s="15" t="s">
        <v>59</v>
      </c>
      <c r="EJ185" s="15" t="s">
        <v>59</v>
      </c>
      <c r="EL185" s="15" t="s">
        <v>59</v>
      </c>
      <c r="EN185" s="15" t="s">
        <v>59</v>
      </c>
      <c r="EP185" s="15" t="s">
        <v>59</v>
      </c>
      <c r="ER185" s="15" t="s">
        <v>59</v>
      </c>
      <c r="ET185" s="15" t="s">
        <v>59</v>
      </c>
      <c r="EV185" s="15" t="s">
        <v>59</v>
      </c>
      <c r="EX185" s="15" t="s">
        <v>59</v>
      </c>
      <c r="EZ185" s="15" t="s">
        <v>59</v>
      </c>
      <c r="FB185" s="15" t="s">
        <v>59</v>
      </c>
      <c r="FD185" s="15" t="s">
        <v>59</v>
      </c>
      <c r="FF185" s="15" t="s">
        <v>59</v>
      </c>
      <c r="FH185" s="15" t="s">
        <v>59</v>
      </c>
      <c r="FJ185" s="15" t="s">
        <v>59</v>
      </c>
      <c r="FL185" s="15" t="s">
        <v>59</v>
      </c>
      <c r="FN185" s="15" t="s">
        <v>59</v>
      </c>
      <c r="FP185" s="15" t="s">
        <v>59</v>
      </c>
      <c r="FR185" s="15" t="s">
        <v>59</v>
      </c>
      <c r="FT185" s="15" t="s">
        <v>59</v>
      </c>
    </row>
    <row r="186" spans="1:176" ht="15.95" customHeight="1">
      <c r="A186" t="s">
        <v>1084</v>
      </c>
      <c r="B186" s="39">
        <v>2</v>
      </c>
      <c r="C186" s="39"/>
      <c r="D186" s="39">
        <v>8002</v>
      </c>
      <c r="E186" s="19" t="s">
        <v>1155</v>
      </c>
      <c r="F186" s="19" t="s">
        <v>1168</v>
      </c>
      <c r="G186" s="9">
        <f t="shared" si="6"/>
        <v>3.0000000000000006E-2</v>
      </c>
      <c r="H186" s="15" t="s">
        <v>59</v>
      </c>
      <c r="I186" s="19" t="s">
        <v>47</v>
      </c>
      <c r="J186" s="15" t="s">
        <v>59</v>
      </c>
      <c r="K186" s="19" t="s">
        <v>47</v>
      </c>
      <c r="L186" s="15" t="s">
        <v>59</v>
      </c>
      <c r="M186" s="19" t="s">
        <v>47</v>
      </c>
      <c r="N186" s="15" t="s">
        <v>59</v>
      </c>
      <c r="O186" s="3" t="s">
        <v>47</v>
      </c>
      <c r="P186" s="12" t="s">
        <v>59</v>
      </c>
      <c r="Q186" t="s">
        <v>54</v>
      </c>
      <c r="R186" s="15" t="s">
        <v>59</v>
      </c>
      <c r="S186">
        <v>1.0000000000000002E-2</v>
      </c>
      <c r="T186" s="15" t="s">
        <v>59</v>
      </c>
      <c r="U186" t="s">
        <v>54</v>
      </c>
      <c r="V186" s="15" t="s">
        <v>59</v>
      </c>
      <c r="W186" t="s">
        <v>54</v>
      </c>
      <c r="X186" s="15" t="s">
        <v>59</v>
      </c>
      <c r="Y186">
        <v>2.0000000000000004E-2</v>
      </c>
      <c r="Z186" s="15" t="s">
        <v>59</v>
      </c>
      <c r="AA186" t="s">
        <v>53</v>
      </c>
      <c r="AB186" s="15" t="s">
        <v>59</v>
      </c>
      <c r="AC186" t="s">
        <v>47</v>
      </c>
      <c r="AD186" s="15" t="s">
        <v>59</v>
      </c>
      <c r="AE186" t="s">
        <v>54</v>
      </c>
      <c r="AF186" s="15" t="s">
        <v>59</v>
      </c>
      <c r="AG186" s="44" t="s">
        <v>47</v>
      </c>
      <c r="AH186" s="15" t="s">
        <v>59</v>
      </c>
      <c r="AI186" s="3" t="s">
        <v>47</v>
      </c>
      <c r="AJ186" s="15" t="s">
        <v>59</v>
      </c>
      <c r="AK186" s="19"/>
      <c r="AL186" s="15" t="s">
        <v>59</v>
      </c>
      <c r="AM186" s="3" t="s">
        <v>47</v>
      </c>
      <c r="AN186" s="15" t="s">
        <v>59</v>
      </c>
      <c r="AO186" s="3" t="s">
        <v>47</v>
      </c>
      <c r="AP186" s="15" t="s">
        <v>59</v>
      </c>
      <c r="AQ186" s="3" t="s">
        <v>47</v>
      </c>
      <c r="AR186" s="15" t="s">
        <v>59</v>
      </c>
      <c r="AS186" s="3" t="s">
        <v>47</v>
      </c>
      <c r="AT186" s="15" t="s">
        <v>59</v>
      </c>
      <c r="AU186" s="9" t="s">
        <v>47</v>
      </c>
      <c r="AV186" s="15" t="s">
        <v>59</v>
      </c>
      <c r="AW186" s="9" t="s">
        <v>47</v>
      </c>
      <c r="AX186" s="15" t="s">
        <v>59</v>
      </c>
      <c r="AY186" s="19"/>
      <c r="AZ186" s="15" t="s">
        <v>59</v>
      </c>
      <c r="BA186" s="9" t="s">
        <v>47</v>
      </c>
      <c r="BB186" s="15" t="s">
        <v>59</v>
      </c>
      <c r="BC186" s="9" t="s">
        <v>47</v>
      </c>
      <c r="BD186" s="15" t="s">
        <v>59</v>
      </c>
      <c r="BE186" s="9" t="s">
        <v>47</v>
      </c>
      <c r="BF186" s="15" t="s">
        <v>59</v>
      </c>
      <c r="BH186" s="15" t="s">
        <v>59</v>
      </c>
      <c r="BJ186" s="15" t="s">
        <v>59</v>
      </c>
      <c r="BL186" s="15" t="s">
        <v>59</v>
      </c>
      <c r="BN186" s="15" t="s">
        <v>59</v>
      </c>
      <c r="BP186" s="15" t="s">
        <v>59</v>
      </c>
      <c r="BR186" s="15" t="s">
        <v>59</v>
      </c>
      <c r="BT186" s="15" t="s">
        <v>59</v>
      </c>
      <c r="BV186" s="15" t="s">
        <v>59</v>
      </c>
      <c r="BX186" s="15" t="s">
        <v>59</v>
      </c>
      <c r="BZ186" s="15" t="s">
        <v>59</v>
      </c>
      <c r="CB186" s="15" t="s">
        <v>59</v>
      </c>
      <c r="CD186" s="15" t="s">
        <v>59</v>
      </c>
      <c r="CF186" s="15" t="s">
        <v>59</v>
      </c>
      <c r="CH186" s="15" t="s">
        <v>59</v>
      </c>
      <c r="CJ186" s="15" t="s">
        <v>59</v>
      </c>
      <c r="CL186" s="15" t="s">
        <v>59</v>
      </c>
      <c r="CN186" s="15" t="s">
        <v>59</v>
      </c>
      <c r="CP186" s="15" t="s">
        <v>59</v>
      </c>
      <c r="CR186" s="15" t="s">
        <v>59</v>
      </c>
      <c r="CT186" s="15" t="s">
        <v>59</v>
      </c>
      <c r="CV186" s="15" t="s">
        <v>59</v>
      </c>
      <c r="CX186" s="15" t="s">
        <v>59</v>
      </c>
      <c r="CZ186" s="15" t="s">
        <v>59</v>
      </c>
      <c r="DB186" s="15" t="s">
        <v>59</v>
      </c>
      <c r="DD186" s="15" t="s">
        <v>59</v>
      </c>
      <c r="DF186" s="15" t="s">
        <v>59</v>
      </c>
      <c r="DH186" s="15" t="s">
        <v>59</v>
      </c>
      <c r="DJ186" s="15" t="s">
        <v>59</v>
      </c>
      <c r="DL186" s="15" t="s">
        <v>59</v>
      </c>
      <c r="DN186" s="15" t="s">
        <v>59</v>
      </c>
      <c r="DP186" s="15" t="s">
        <v>59</v>
      </c>
      <c r="DR186" s="15" t="s">
        <v>59</v>
      </c>
      <c r="DT186" s="15" t="s">
        <v>59</v>
      </c>
      <c r="DV186" s="15" t="s">
        <v>59</v>
      </c>
      <c r="DX186" s="15" t="s">
        <v>59</v>
      </c>
      <c r="DZ186" s="15" t="s">
        <v>59</v>
      </c>
      <c r="EB186" s="15" t="s">
        <v>59</v>
      </c>
      <c r="ED186" s="15" t="s">
        <v>59</v>
      </c>
      <c r="EF186" s="15" t="s">
        <v>59</v>
      </c>
      <c r="EH186" s="15" t="s">
        <v>59</v>
      </c>
      <c r="EJ186" s="15" t="s">
        <v>59</v>
      </c>
      <c r="EL186" s="15" t="s">
        <v>59</v>
      </c>
      <c r="EN186" s="15" t="s">
        <v>59</v>
      </c>
      <c r="EP186" s="15" t="s">
        <v>59</v>
      </c>
      <c r="ER186" s="15" t="s">
        <v>59</v>
      </c>
      <c r="ET186" s="15" t="s">
        <v>59</v>
      </c>
      <c r="EV186" s="15" t="s">
        <v>59</v>
      </c>
      <c r="EX186" s="15" t="s">
        <v>59</v>
      </c>
      <c r="EZ186" s="15" t="s">
        <v>59</v>
      </c>
      <c r="FB186" s="15" t="s">
        <v>59</v>
      </c>
      <c r="FD186" s="15" t="s">
        <v>59</v>
      </c>
      <c r="FF186" s="15" t="s">
        <v>59</v>
      </c>
      <c r="FH186" s="15" t="s">
        <v>59</v>
      </c>
      <c r="FJ186" s="15" t="s">
        <v>59</v>
      </c>
      <c r="FL186" s="15" t="s">
        <v>59</v>
      </c>
      <c r="FN186" s="15" t="s">
        <v>59</v>
      </c>
      <c r="FP186" s="15" t="s">
        <v>59</v>
      </c>
      <c r="FR186" s="15" t="s">
        <v>59</v>
      </c>
      <c r="FT186" s="15" t="s">
        <v>59</v>
      </c>
    </row>
    <row r="187" spans="1:176" ht="15.95" customHeight="1">
      <c r="A187" t="s">
        <v>1192</v>
      </c>
      <c r="B187" s="39">
        <v>2</v>
      </c>
      <c r="C187" s="39"/>
      <c r="D187" s="39">
        <v>8002</v>
      </c>
      <c r="E187" s="19" t="s">
        <v>1155</v>
      </c>
      <c r="F187" s="19" t="s">
        <v>1168</v>
      </c>
      <c r="G187" s="9">
        <f t="shared" si="6"/>
        <v>0</v>
      </c>
      <c r="H187" s="15" t="s">
        <v>59</v>
      </c>
      <c r="I187" s="19" t="s">
        <v>47</v>
      </c>
      <c r="J187" s="15" t="s">
        <v>59</v>
      </c>
      <c r="K187" s="19" t="s">
        <v>47</v>
      </c>
      <c r="L187" s="15" t="s">
        <v>59</v>
      </c>
      <c r="M187" s="19" t="s">
        <v>47</v>
      </c>
      <c r="N187" s="15" t="s">
        <v>59</v>
      </c>
      <c r="O187" s="3" t="s">
        <v>47</v>
      </c>
      <c r="P187" s="12" t="s">
        <v>59</v>
      </c>
      <c r="Q187" t="s">
        <v>54</v>
      </c>
      <c r="R187" s="15" t="s">
        <v>59</v>
      </c>
      <c r="S187" t="s">
        <v>54</v>
      </c>
      <c r="T187" s="15" t="s">
        <v>59</v>
      </c>
      <c r="U187" t="s">
        <v>54</v>
      </c>
      <c r="V187" s="15" t="s">
        <v>59</v>
      </c>
      <c r="W187" t="s">
        <v>54</v>
      </c>
      <c r="X187" s="15" t="s">
        <v>59</v>
      </c>
      <c r="Y187" t="s">
        <v>1156</v>
      </c>
      <c r="Z187" s="15" t="s">
        <v>59</v>
      </c>
      <c r="AA187" t="s">
        <v>54</v>
      </c>
      <c r="AB187" s="15" t="s">
        <v>59</v>
      </c>
      <c r="AC187" t="s">
        <v>47</v>
      </c>
      <c r="AD187" s="15" t="s">
        <v>59</v>
      </c>
      <c r="AE187" t="s">
        <v>54</v>
      </c>
      <c r="AF187" s="15" t="s">
        <v>59</v>
      </c>
      <c r="AG187" s="44" t="s">
        <v>47</v>
      </c>
      <c r="AH187" s="15" t="s">
        <v>59</v>
      </c>
      <c r="AI187" s="3" t="s">
        <v>47</v>
      </c>
      <c r="AJ187" s="15" t="s">
        <v>59</v>
      </c>
      <c r="AK187" s="19"/>
      <c r="AL187" s="15" t="s">
        <v>59</v>
      </c>
      <c r="AM187" s="3" t="s">
        <v>47</v>
      </c>
      <c r="AN187" s="15" t="s">
        <v>59</v>
      </c>
      <c r="AO187" s="3" t="s">
        <v>47</v>
      </c>
      <c r="AP187" s="15" t="s">
        <v>59</v>
      </c>
      <c r="AQ187" s="3" t="s">
        <v>47</v>
      </c>
      <c r="AR187" s="15" t="s">
        <v>59</v>
      </c>
      <c r="AS187" s="3" t="s">
        <v>47</v>
      </c>
      <c r="AT187" s="15" t="s">
        <v>59</v>
      </c>
      <c r="AU187" s="9" t="s">
        <v>47</v>
      </c>
      <c r="AV187" s="15" t="s">
        <v>59</v>
      </c>
      <c r="AW187" s="9" t="s">
        <v>47</v>
      </c>
      <c r="AX187" s="15" t="s">
        <v>59</v>
      </c>
      <c r="AY187" s="19"/>
      <c r="AZ187" s="15" t="s">
        <v>59</v>
      </c>
      <c r="BA187" s="9" t="s">
        <v>47</v>
      </c>
      <c r="BB187" s="15" t="s">
        <v>59</v>
      </c>
      <c r="BC187" s="9" t="s">
        <v>47</v>
      </c>
      <c r="BD187" s="15" t="s">
        <v>59</v>
      </c>
      <c r="BE187" s="9" t="s">
        <v>47</v>
      </c>
      <c r="BF187" s="15" t="s">
        <v>59</v>
      </c>
      <c r="BH187" s="15" t="s">
        <v>59</v>
      </c>
      <c r="BJ187" s="15" t="s">
        <v>59</v>
      </c>
      <c r="BL187" s="15" t="s">
        <v>59</v>
      </c>
      <c r="BN187" s="15" t="s">
        <v>59</v>
      </c>
      <c r="BP187" s="15" t="s">
        <v>59</v>
      </c>
      <c r="BR187" s="15" t="s">
        <v>59</v>
      </c>
      <c r="BT187" s="15" t="s">
        <v>59</v>
      </c>
      <c r="BV187" s="15" t="s">
        <v>59</v>
      </c>
      <c r="BX187" s="15" t="s">
        <v>59</v>
      </c>
      <c r="BZ187" s="15" t="s">
        <v>59</v>
      </c>
      <c r="CB187" s="15" t="s">
        <v>59</v>
      </c>
      <c r="CD187" s="15" t="s">
        <v>59</v>
      </c>
      <c r="CF187" s="15" t="s">
        <v>59</v>
      </c>
      <c r="CH187" s="15" t="s">
        <v>59</v>
      </c>
      <c r="CJ187" s="15" t="s">
        <v>59</v>
      </c>
      <c r="CL187" s="15" t="s">
        <v>59</v>
      </c>
      <c r="CN187" s="15" t="s">
        <v>59</v>
      </c>
      <c r="CP187" s="15" t="s">
        <v>59</v>
      </c>
      <c r="CR187" s="15" t="s">
        <v>59</v>
      </c>
      <c r="CT187" s="15" t="s">
        <v>59</v>
      </c>
      <c r="CV187" s="15" t="s">
        <v>59</v>
      </c>
      <c r="CX187" s="15" t="s">
        <v>59</v>
      </c>
      <c r="CZ187" s="15" t="s">
        <v>59</v>
      </c>
      <c r="DB187" s="15" t="s">
        <v>59</v>
      </c>
      <c r="DD187" s="15" t="s">
        <v>59</v>
      </c>
      <c r="DF187" s="15" t="s">
        <v>59</v>
      </c>
      <c r="DH187" s="15" t="s">
        <v>59</v>
      </c>
      <c r="DJ187" s="15" t="s">
        <v>59</v>
      </c>
      <c r="DL187" s="15" t="s">
        <v>59</v>
      </c>
      <c r="DN187" s="15" t="s">
        <v>59</v>
      </c>
      <c r="DP187" s="15" t="s">
        <v>59</v>
      </c>
      <c r="DR187" s="15" t="s">
        <v>59</v>
      </c>
      <c r="DT187" s="15" t="s">
        <v>59</v>
      </c>
      <c r="DV187" s="15" t="s">
        <v>59</v>
      </c>
      <c r="DX187" s="15" t="s">
        <v>59</v>
      </c>
      <c r="DZ187" s="15" t="s">
        <v>59</v>
      </c>
      <c r="EB187" s="15" t="s">
        <v>59</v>
      </c>
      <c r="ED187" s="15" t="s">
        <v>59</v>
      </c>
      <c r="EF187" s="15" t="s">
        <v>59</v>
      </c>
      <c r="EH187" s="15" t="s">
        <v>59</v>
      </c>
      <c r="EJ187" s="15" t="s">
        <v>59</v>
      </c>
      <c r="EL187" s="15" t="s">
        <v>59</v>
      </c>
      <c r="EN187" s="15" t="s">
        <v>59</v>
      </c>
      <c r="EP187" s="15" t="s">
        <v>59</v>
      </c>
      <c r="ER187" s="15" t="s">
        <v>59</v>
      </c>
      <c r="ET187" s="15" t="s">
        <v>59</v>
      </c>
      <c r="EV187" s="15" t="s">
        <v>59</v>
      </c>
      <c r="EX187" s="15" t="s">
        <v>59</v>
      </c>
      <c r="EZ187" s="15" t="s">
        <v>59</v>
      </c>
      <c r="FB187" s="15" t="s">
        <v>59</v>
      </c>
      <c r="FD187" s="15" t="s">
        <v>59</v>
      </c>
      <c r="FF187" s="15" t="s">
        <v>59</v>
      </c>
      <c r="FH187" s="15" t="s">
        <v>59</v>
      </c>
      <c r="FJ187" s="15" t="s">
        <v>59</v>
      </c>
      <c r="FL187" s="15" t="s">
        <v>59</v>
      </c>
      <c r="FN187" s="15" t="s">
        <v>59</v>
      </c>
      <c r="FP187" s="15" t="s">
        <v>59</v>
      </c>
      <c r="FR187" s="15" t="s">
        <v>59</v>
      </c>
      <c r="FT187" s="15" t="s">
        <v>59</v>
      </c>
    </row>
    <row r="188" spans="1:176" ht="15.95" customHeight="1">
      <c r="A188" t="s">
        <v>1193</v>
      </c>
      <c r="B188" s="39">
        <v>2</v>
      </c>
      <c r="C188" s="39"/>
      <c r="D188" s="39">
        <v>8002</v>
      </c>
      <c r="E188" s="19" t="s">
        <v>1155</v>
      </c>
      <c r="F188" s="19" t="s">
        <v>1168</v>
      </c>
      <c r="G188" s="9">
        <f t="shared" si="6"/>
        <v>0.05</v>
      </c>
      <c r="H188" s="15" t="s">
        <v>59</v>
      </c>
      <c r="I188" s="19" t="s">
        <v>47</v>
      </c>
      <c r="J188" s="15" t="s">
        <v>59</v>
      </c>
      <c r="K188" s="19" t="s">
        <v>47</v>
      </c>
      <c r="L188" s="15" t="s">
        <v>59</v>
      </c>
      <c r="M188" s="19" t="s">
        <v>47</v>
      </c>
      <c r="N188" s="15" t="s">
        <v>59</v>
      </c>
      <c r="O188" s="3" t="s">
        <v>47</v>
      </c>
      <c r="P188" s="12" t="s">
        <v>59</v>
      </c>
      <c r="Q188" t="s">
        <v>53</v>
      </c>
      <c r="R188" s="15" t="s">
        <v>59</v>
      </c>
      <c r="S188" t="s">
        <v>53</v>
      </c>
      <c r="T188" s="15" t="s">
        <v>59</v>
      </c>
      <c r="U188" t="s">
        <v>54</v>
      </c>
      <c r="V188" s="15" t="s">
        <v>59</v>
      </c>
      <c r="W188" t="s">
        <v>54</v>
      </c>
      <c r="X188" s="15" t="s">
        <v>59</v>
      </c>
      <c r="Y188">
        <v>0.03</v>
      </c>
      <c r="Z188" s="15" t="s">
        <v>59</v>
      </c>
      <c r="AA188">
        <v>2.0000000000000004E-2</v>
      </c>
      <c r="AB188" s="15" t="s">
        <v>59</v>
      </c>
      <c r="AC188" t="s">
        <v>47</v>
      </c>
      <c r="AD188" s="15" t="s">
        <v>59</v>
      </c>
      <c r="AE188" t="s">
        <v>54</v>
      </c>
      <c r="AF188" s="15" t="s">
        <v>59</v>
      </c>
      <c r="AG188" s="44" t="s">
        <v>47</v>
      </c>
      <c r="AH188" s="15" t="s">
        <v>59</v>
      </c>
      <c r="AI188" s="3" t="s">
        <v>47</v>
      </c>
      <c r="AJ188" s="15" t="s">
        <v>59</v>
      </c>
      <c r="AK188" s="19"/>
      <c r="AL188" s="15" t="s">
        <v>59</v>
      </c>
      <c r="AM188" s="3" t="s">
        <v>47</v>
      </c>
      <c r="AN188" s="15" t="s">
        <v>59</v>
      </c>
      <c r="AO188" s="3" t="s">
        <v>47</v>
      </c>
      <c r="AP188" s="15" t="s">
        <v>59</v>
      </c>
      <c r="AQ188" s="3" t="s">
        <v>47</v>
      </c>
      <c r="AR188" s="15" t="s">
        <v>59</v>
      </c>
      <c r="AS188" s="3" t="s">
        <v>47</v>
      </c>
      <c r="AT188" s="15" t="s">
        <v>59</v>
      </c>
      <c r="AU188" s="9" t="s">
        <v>47</v>
      </c>
      <c r="AV188" s="15" t="s">
        <v>59</v>
      </c>
      <c r="AW188" s="9" t="s">
        <v>47</v>
      </c>
      <c r="AX188" s="15" t="s">
        <v>59</v>
      </c>
      <c r="AY188" s="19"/>
      <c r="AZ188" s="15" t="s">
        <v>59</v>
      </c>
      <c r="BA188" s="9" t="s">
        <v>47</v>
      </c>
      <c r="BB188" s="15" t="s">
        <v>59</v>
      </c>
      <c r="BC188" s="9" t="s">
        <v>47</v>
      </c>
      <c r="BD188" s="15" t="s">
        <v>59</v>
      </c>
      <c r="BE188" s="9" t="s">
        <v>47</v>
      </c>
      <c r="BF188" s="15" t="s">
        <v>59</v>
      </c>
      <c r="BH188" s="15" t="s">
        <v>59</v>
      </c>
      <c r="BJ188" s="15" t="s">
        <v>59</v>
      </c>
      <c r="BL188" s="15" t="s">
        <v>59</v>
      </c>
      <c r="BN188" s="15" t="s">
        <v>59</v>
      </c>
      <c r="BP188" s="15" t="s">
        <v>59</v>
      </c>
      <c r="BR188" s="15" t="s">
        <v>59</v>
      </c>
      <c r="BT188" s="15" t="s">
        <v>59</v>
      </c>
      <c r="BV188" s="15" t="s">
        <v>59</v>
      </c>
      <c r="BX188" s="15" t="s">
        <v>59</v>
      </c>
      <c r="BZ188" s="15" t="s">
        <v>59</v>
      </c>
      <c r="CB188" s="15" t="s">
        <v>59</v>
      </c>
      <c r="CD188" s="15" t="s">
        <v>59</v>
      </c>
      <c r="CF188" s="15" t="s">
        <v>59</v>
      </c>
      <c r="CH188" s="15" t="s">
        <v>59</v>
      </c>
      <c r="CJ188" s="15" t="s">
        <v>59</v>
      </c>
      <c r="CL188" s="15" t="s">
        <v>59</v>
      </c>
      <c r="CN188" s="15" t="s">
        <v>59</v>
      </c>
      <c r="CP188" s="15" t="s">
        <v>59</v>
      </c>
      <c r="CR188" s="15" t="s">
        <v>59</v>
      </c>
      <c r="CT188" s="15" t="s">
        <v>59</v>
      </c>
      <c r="CV188" s="15" t="s">
        <v>59</v>
      </c>
      <c r="CX188" s="15" t="s">
        <v>59</v>
      </c>
      <c r="CZ188" s="15" t="s">
        <v>59</v>
      </c>
      <c r="DB188" s="15" t="s">
        <v>59</v>
      </c>
      <c r="DD188" s="15" t="s">
        <v>59</v>
      </c>
      <c r="DF188" s="15" t="s">
        <v>59</v>
      </c>
      <c r="DH188" s="15" t="s">
        <v>59</v>
      </c>
      <c r="DJ188" s="15" t="s">
        <v>59</v>
      </c>
      <c r="DL188" s="15" t="s">
        <v>59</v>
      </c>
      <c r="DN188" s="15" t="s">
        <v>59</v>
      </c>
      <c r="DP188" s="15" t="s">
        <v>59</v>
      </c>
      <c r="DR188" s="15" t="s">
        <v>59</v>
      </c>
      <c r="DT188" s="15" t="s">
        <v>59</v>
      </c>
      <c r="DV188" s="15" t="s">
        <v>59</v>
      </c>
      <c r="DX188" s="15" t="s">
        <v>59</v>
      </c>
      <c r="DZ188" s="15" t="s">
        <v>59</v>
      </c>
      <c r="EB188" s="15" t="s">
        <v>59</v>
      </c>
      <c r="ED188" s="15" t="s">
        <v>59</v>
      </c>
      <c r="EF188" s="15" t="s">
        <v>59</v>
      </c>
      <c r="EH188" s="15" t="s">
        <v>59</v>
      </c>
      <c r="EJ188" s="15" t="s">
        <v>59</v>
      </c>
      <c r="EL188" s="15" t="s">
        <v>59</v>
      </c>
      <c r="EN188" s="15" t="s">
        <v>59</v>
      </c>
      <c r="EP188" s="15" t="s">
        <v>59</v>
      </c>
      <c r="ER188" s="15" t="s">
        <v>59</v>
      </c>
      <c r="ET188" s="15" t="s">
        <v>59</v>
      </c>
      <c r="EV188" s="15" t="s">
        <v>59</v>
      </c>
      <c r="EX188" s="15" t="s">
        <v>59</v>
      </c>
      <c r="EZ188" s="15" t="s">
        <v>59</v>
      </c>
      <c r="FB188" s="15" t="s">
        <v>59</v>
      </c>
      <c r="FD188" s="15" t="s">
        <v>59</v>
      </c>
      <c r="FF188" s="15" t="s">
        <v>59</v>
      </c>
      <c r="FH188" s="15" t="s">
        <v>59</v>
      </c>
      <c r="FJ188" s="15" t="s">
        <v>59</v>
      </c>
      <c r="FL188" s="15" t="s">
        <v>59</v>
      </c>
      <c r="FN188" s="15" t="s">
        <v>59</v>
      </c>
      <c r="FP188" s="15" t="s">
        <v>59</v>
      </c>
      <c r="FR188" s="15" t="s">
        <v>59</v>
      </c>
      <c r="FT188" s="15" t="s">
        <v>59</v>
      </c>
    </row>
    <row r="189" spans="1:176" ht="15.95" customHeight="1">
      <c r="A189" t="s">
        <v>1194</v>
      </c>
      <c r="B189" s="39">
        <v>2</v>
      </c>
      <c r="C189" s="39"/>
      <c r="D189" s="39">
        <v>8002</v>
      </c>
      <c r="E189" s="19" t="s">
        <v>1155</v>
      </c>
      <c r="F189" s="19" t="s">
        <v>1168</v>
      </c>
      <c r="G189" s="9">
        <f t="shared" si="6"/>
        <v>0.1</v>
      </c>
      <c r="H189" s="15" t="s">
        <v>59</v>
      </c>
      <c r="I189" s="19" t="s">
        <v>47</v>
      </c>
      <c r="J189" s="15" t="s">
        <v>59</v>
      </c>
      <c r="K189" s="19" t="s">
        <v>47</v>
      </c>
      <c r="L189" s="15" t="s">
        <v>59</v>
      </c>
      <c r="M189" s="19" t="s">
        <v>47</v>
      </c>
      <c r="N189" s="15" t="s">
        <v>59</v>
      </c>
      <c r="O189" s="3" t="s">
        <v>47</v>
      </c>
      <c r="P189" s="12" t="s">
        <v>59</v>
      </c>
      <c r="Q189" s="44">
        <v>4.0000000000000008E-2</v>
      </c>
      <c r="R189" s="15" t="s">
        <v>59</v>
      </c>
      <c r="S189" t="s">
        <v>54</v>
      </c>
      <c r="T189" s="15" t="s">
        <v>59</v>
      </c>
      <c r="U189">
        <v>1.0000000000000002E-2</v>
      </c>
      <c r="V189" s="15" t="s">
        <v>59</v>
      </c>
      <c r="W189">
        <v>2.0000000000000004E-2</v>
      </c>
      <c r="X189" s="15" t="s">
        <v>59</v>
      </c>
      <c r="Y189">
        <v>2.0000000000000004E-2</v>
      </c>
      <c r="Z189" s="15" t="s">
        <v>59</v>
      </c>
      <c r="AA189">
        <v>1.0000000000000002E-2</v>
      </c>
      <c r="AB189" s="15" t="s">
        <v>59</v>
      </c>
      <c r="AC189" t="s">
        <v>47</v>
      </c>
      <c r="AD189" s="15" t="s">
        <v>59</v>
      </c>
      <c r="AE189" t="s">
        <v>54</v>
      </c>
      <c r="AF189" s="15" t="s">
        <v>59</v>
      </c>
      <c r="AG189" s="44" t="s">
        <v>47</v>
      </c>
      <c r="AH189" s="15" t="s">
        <v>59</v>
      </c>
      <c r="AI189" s="3" t="s">
        <v>47</v>
      </c>
      <c r="AJ189" s="15" t="s">
        <v>59</v>
      </c>
      <c r="AK189" s="19"/>
      <c r="AL189" s="15" t="s">
        <v>59</v>
      </c>
      <c r="AM189" s="3" t="s">
        <v>47</v>
      </c>
      <c r="AN189" s="15" t="s">
        <v>59</v>
      </c>
      <c r="AO189" s="3" t="s">
        <v>47</v>
      </c>
      <c r="AP189" s="15" t="s">
        <v>59</v>
      </c>
      <c r="AQ189" s="3" t="s">
        <v>47</v>
      </c>
      <c r="AR189" s="15" t="s">
        <v>59</v>
      </c>
      <c r="AS189" s="3" t="s">
        <v>47</v>
      </c>
      <c r="AT189" s="15" t="s">
        <v>59</v>
      </c>
      <c r="AU189" s="9" t="s">
        <v>47</v>
      </c>
      <c r="AV189" s="15" t="s">
        <v>59</v>
      </c>
      <c r="AW189" s="9" t="s">
        <v>47</v>
      </c>
      <c r="AX189" s="15" t="s">
        <v>59</v>
      </c>
      <c r="AY189" s="19"/>
      <c r="AZ189" s="15" t="s">
        <v>59</v>
      </c>
      <c r="BA189" s="9" t="s">
        <v>47</v>
      </c>
      <c r="BB189" s="15" t="s">
        <v>59</v>
      </c>
      <c r="BC189" s="9" t="s">
        <v>47</v>
      </c>
      <c r="BD189" s="15" t="s">
        <v>59</v>
      </c>
      <c r="BE189" s="9" t="s">
        <v>47</v>
      </c>
      <c r="BF189" s="15" t="s">
        <v>59</v>
      </c>
      <c r="BH189" s="15" t="s">
        <v>59</v>
      </c>
      <c r="BJ189" s="15" t="s">
        <v>59</v>
      </c>
      <c r="BL189" s="15" t="s">
        <v>59</v>
      </c>
      <c r="BN189" s="15" t="s">
        <v>59</v>
      </c>
      <c r="BP189" s="15" t="s">
        <v>59</v>
      </c>
      <c r="BR189" s="15" t="s">
        <v>59</v>
      </c>
      <c r="BT189" s="15" t="s">
        <v>59</v>
      </c>
      <c r="BV189" s="15" t="s">
        <v>59</v>
      </c>
      <c r="BX189" s="15" t="s">
        <v>59</v>
      </c>
      <c r="BZ189" s="15" t="s">
        <v>59</v>
      </c>
      <c r="CB189" s="15" t="s">
        <v>59</v>
      </c>
      <c r="CD189" s="15" t="s">
        <v>59</v>
      </c>
      <c r="CF189" s="15" t="s">
        <v>59</v>
      </c>
      <c r="CH189" s="15" t="s">
        <v>59</v>
      </c>
      <c r="CJ189" s="15" t="s">
        <v>59</v>
      </c>
      <c r="CL189" s="15" t="s">
        <v>59</v>
      </c>
      <c r="CN189" s="15" t="s">
        <v>59</v>
      </c>
      <c r="CP189" s="15" t="s">
        <v>59</v>
      </c>
      <c r="CR189" s="15" t="s">
        <v>59</v>
      </c>
      <c r="CT189" s="15" t="s">
        <v>59</v>
      </c>
      <c r="CV189" s="15" t="s">
        <v>59</v>
      </c>
      <c r="CX189" s="15" t="s">
        <v>59</v>
      </c>
      <c r="CZ189" s="15" t="s">
        <v>59</v>
      </c>
      <c r="DB189" s="15" t="s">
        <v>59</v>
      </c>
      <c r="DD189" s="15" t="s">
        <v>59</v>
      </c>
      <c r="DF189" s="15" t="s">
        <v>59</v>
      </c>
      <c r="DH189" s="15" t="s">
        <v>59</v>
      </c>
      <c r="DJ189" s="15" t="s">
        <v>59</v>
      </c>
      <c r="DL189" s="15" t="s">
        <v>59</v>
      </c>
      <c r="DN189" s="15" t="s">
        <v>59</v>
      </c>
      <c r="DP189" s="15" t="s">
        <v>59</v>
      </c>
      <c r="DR189" s="15" t="s">
        <v>59</v>
      </c>
      <c r="DT189" s="15" t="s">
        <v>59</v>
      </c>
      <c r="DV189" s="15" t="s">
        <v>59</v>
      </c>
      <c r="DX189" s="15" t="s">
        <v>59</v>
      </c>
      <c r="DZ189" s="15" t="s">
        <v>59</v>
      </c>
      <c r="EB189" s="15" t="s">
        <v>59</v>
      </c>
      <c r="ED189" s="15" t="s">
        <v>59</v>
      </c>
      <c r="EF189" s="15" t="s">
        <v>59</v>
      </c>
      <c r="EH189" s="15" t="s">
        <v>59</v>
      </c>
      <c r="EJ189" s="15" t="s">
        <v>59</v>
      </c>
      <c r="EL189" s="15" t="s">
        <v>59</v>
      </c>
      <c r="EN189" s="15" t="s">
        <v>59</v>
      </c>
      <c r="EP189" s="15" t="s">
        <v>59</v>
      </c>
      <c r="ER189" s="15" t="s">
        <v>59</v>
      </c>
      <c r="ET189" s="15" t="s">
        <v>59</v>
      </c>
      <c r="EV189" s="15" t="s">
        <v>59</v>
      </c>
      <c r="EX189" s="15" t="s">
        <v>59</v>
      </c>
      <c r="EZ189" s="15" t="s">
        <v>59</v>
      </c>
      <c r="FB189" s="15" t="s">
        <v>59</v>
      </c>
      <c r="FD189" s="15" t="s">
        <v>59</v>
      </c>
      <c r="FF189" s="15" t="s">
        <v>59</v>
      </c>
      <c r="FH189" s="15" t="s">
        <v>59</v>
      </c>
      <c r="FJ189" s="15" t="s">
        <v>59</v>
      </c>
      <c r="FL189" s="15" t="s">
        <v>59</v>
      </c>
      <c r="FN189" s="15" t="s">
        <v>59</v>
      </c>
      <c r="FP189" s="15" t="s">
        <v>59</v>
      </c>
      <c r="FR189" s="15" t="s">
        <v>59</v>
      </c>
      <c r="FT189" s="15" t="s">
        <v>59</v>
      </c>
    </row>
    <row r="190" spans="1:176" ht="15.95" customHeight="1">
      <c r="A190" t="s">
        <v>1195</v>
      </c>
      <c r="B190" s="39">
        <v>2</v>
      </c>
      <c r="C190" s="39"/>
      <c r="D190" s="39">
        <v>8002</v>
      </c>
      <c r="E190" s="19" t="s">
        <v>1155</v>
      </c>
      <c r="F190" s="19" t="s">
        <v>1168</v>
      </c>
      <c r="G190" s="9">
        <f t="shared" si="6"/>
        <v>0.16000000000000003</v>
      </c>
      <c r="H190" s="15" t="s">
        <v>59</v>
      </c>
      <c r="I190" s="19" t="s">
        <v>47</v>
      </c>
      <c r="J190" s="15" t="s">
        <v>59</v>
      </c>
      <c r="K190" s="19" t="s">
        <v>47</v>
      </c>
      <c r="L190" s="15" t="s">
        <v>59</v>
      </c>
      <c r="M190" s="19" t="s">
        <v>47</v>
      </c>
      <c r="N190" s="15" t="s">
        <v>59</v>
      </c>
      <c r="O190" s="3" t="s">
        <v>47</v>
      </c>
      <c r="P190" s="12" t="s">
        <v>59</v>
      </c>
      <c r="Q190">
        <v>0.05</v>
      </c>
      <c r="R190" s="15" t="s">
        <v>59</v>
      </c>
      <c r="S190">
        <v>2.0000000000000004E-2</v>
      </c>
      <c r="T190" s="15" t="s">
        <v>59</v>
      </c>
      <c r="U190">
        <v>2.0000000000000004E-2</v>
      </c>
      <c r="V190" s="15" t="s">
        <v>59</v>
      </c>
      <c r="W190">
        <v>1.0000000000000002E-2</v>
      </c>
      <c r="X190" s="15" t="s">
        <v>59</v>
      </c>
      <c r="Y190">
        <v>2.0000000000000004E-2</v>
      </c>
      <c r="Z190" s="15" t="s">
        <v>59</v>
      </c>
      <c r="AA190">
        <v>4.0000000000000008E-2</v>
      </c>
      <c r="AB190" s="15" t="s">
        <v>59</v>
      </c>
      <c r="AC190" t="s">
        <v>47</v>
      </c>
      <c r="AD190" s="15" t="s">
        <v>59</v>
      </c>
      <c r="AE190" t="s">
        <v>54</v>
      </c>
      <c r="AF190" s="15" t="s">
        <v>59</v>
      </c>
      <c r="AG190" s="44" t="s">
        <v>47</v>
      </c>
      <c r="AH190" s="15" t="s">
        <v>59</v>
      </c>
      <c r="AI190" s="3" t="s">
        <v>47</v>
      </c>
      <c r="AJ190" s="15" t="s">
        <v>59</v>
      </c>
      <c r="AK190" s="19"/>
      <c r="AL190" s="15" t="s">
        <v>59</v>
      </c>
      <c r="AM190" s="3" t="s">
        <v>47</v>
      </c>
      <c r="AN190" s="15" t="s">
        <v>59</v>
      </c>
      <c r="AO190" s="3" t="s">
        <v>47</v>
      </c>
      <c r="AP190" s="15" t="s">
        <v>59</v>
      </c>
      <c r="AQ190" s="3" t="s">
        <v>47</v>
      </c>
      <c r="AR190" s="15" t="s">
        <v>59</v>
      </c>
      <c r="AS190" s="3" t="s">
        <v>47</v>
      </c>
      <c r="AT190" s="15" t="s">
        <v>59</v>
      </c>
      <c r="AU190" s="9" t="s">
        <v>47</v>
      </c>
      <c r="AV190" s="15" t="s">
        <v>59</v>
      </c>
      <c r="AW190" s="9" t="s">
        <v>47</v>
      </c>
      <c r="AX190" s="15" t="s">
        <v>59</v>
      </c>
      <c r="AY190" s="19"/>
      <c r="AZ190" s="15" t="s">
        <v>59</v>
      </c>
      <c r="BA190" s="9" t="s">
        <v>47</v>
      </c>
      <c r="BB190" s="15" t="s">
        <v>59</v>
      </c>
      <c r="BC190" s="9" t="s">
        <v>47</v>
      </c>
      <c r="BD190" s="15" t="s">
        <v>59</v>
      </c>
      <c r="BE190" s="9" t="s">
        <v>47</v>
      </c>
      <c r="BF190" s="15" t="s">
        <v>59</v>
      </c>
      <c r="BH190" s="15" t="s">
        <v>59</v>
      </c>
      <c r="BJ190" s="15" t="s">
        <v>59</v>
      </c>
      <c r="BL190" s="15" t="s">
        <v>59</v>
      </c>
      <c r="BN190" s="15" t="s">
        <v>59</v>
      </c>
      <c r="BP190" s="15" t="s">
        <v>59</v>
      </c>
      <c r="BR190" s="15" t="s">
        <v>59</v>
      </c>
      <c r="BT190" s="15" t="s">
        <v>59</v>
      </c>
      <c r="BV190" s="15" t="s">
        <v>59</v>
      </c>
      <c r="BX190" s="15" t="s">
        <v>59</v>
      </c>
      <c r="BZ190" s="15" t="s">
        <v>59</v>
      </c>
      <c r="CB190" s="15" t="s">
        <v>59</v>
      </c>
      <c r="CD190" s="15" t="s">
        <v>59</v>
      </c>
      <c r="CF190" s="15" t="s">
        <v>59</v>
      </c>
      <c r="CH190" s="15" t="s">
        <v>59</v>
      </c>
      <c r="CJ190" s="15" t="s">
        <v>59</v>
      </c>
      <c r="CL190" s="15" t="s">
        <v>59</v>
      </c>
      <c r="CN190" s="15" t="s">
        <v>59</v>
      </c>
      <c r="CP190" s="15" t="s">
        <v>59</v>
      </c>
      <c r="CR190" s="15" t="s">
        <v>59</v>
      </c>
      <c r="CT190" s="15" t="s">
        <v>59</v>
      </c>
      <c r="CV190" s="15" t="s">
        <v>59</v>
      </c>
      <c r="CX190" s="15" t="s">
        <v>59</v>
      </c>
      <c r="CZ190" s="15" t="s">
        <v>59</v>
      </c>
      <c r="DB190" s="15" t="s">
        <v>59</v>
      </c>
      <c r="DD190" s="15" t="s">
        <v>59</v>
      </c>
      <c r="DF190" s="15" t="s">
        <v>59</v>
      </c>
      <c r="DH190" s="15" t="s">
        <v>59</v>
      </c>
      <c r="DJ190" s="15" t="s">
        <v>59</v>
      </c>
      <c r="DL190" s="15" t="s">
        <v>59</v>
      </c>
      <c r="DN190" s="15" t="s">
        <v>59</v>
      </c>
      <c r="DP190" s="15" t="s">
        <v>59</v>
      </c>
      <c r="DR190" s="15" t="s">
        <v>59</v>
      </c>
      <c r="DT190" s="15" t="s">
        <v>59</v>
      </c>
      <c r="DV190" s="15" t="s">
        <v>59</v>
      </c>
      <c r="DX190" s="15" t="s">
        <v>59</v>
      </c>
      <c r="DZ190" s="15" t="s">
        <v>59</v>
      </c>
      <c r="EB190" s="15" t="s">
        <v>59</v>
      </c>
      <c r="ED190" s="15" t="s">
        <v>59</v>
      </c>
      <c r="EF190" s="15" t="s">
        <v>59</v>
      </c>
      <c r="EH190" s="15" t="s">
        <v>59</v>
      </c>
      <c r="EJ190" s="15" t="s">
        <v>59</v>
      </c>
      <c r="EL190" s="15" t="s">
        <v>59</v>
      </c>
      <c r="EN190" s="15" t="s">
        <v>59</v>
      </c>
      <c r="EP190" s="15" t="s">
        <v>59</v>
      </c>
      <c r="ER190" s="15" t="s">
        <v>59</v>
      </c>
      <c r="ET190" s="15" t="s">
        <v>59</v>
      </c>
      <c r="EV190" s="15" t="s">
        <v>59</v>
      </c>
      <c r="EX190" s="15" t="s">
        <v>59</v>
      </c>
      <c r="EZ190" s="15" t="s">
        <v>59</v>
      </c>
      <c r="FB190" s="15" t="s">
        <v>59</v>
      </c>
      <c r="FD190" s="15" t="s">
        <v>59</v>
      </c>
      <c r="FF190" s="15" t="s">
        <v>59</v>
      </c>
      <c r="FH190" s="15" t="s">
        <v>59</v>
      </c>
      <c r="FJ190" s="15" t="s">
        <v>59</v>
      </c>
      <c r="FL190" s="15" t="s">
        <v>59</v>
      </c>
      <c r="FN190" s="15" t="s">
        <v>59</v>
      </c>
      <c r="FP190" s="15" t="s">
        <v>59</v>
      </c>
      <c r="FR190" s="15" t="s">
        <v>59</v>
      </c>
      <c r="FT190" s="15" t="s">
        <v>59</v>
      </c>
    </row>
    <row r="191" spans="1:176" ht="15.95" customHeight="1">
      <c r="A191" t="s">
        <v>1196</v>
      </c>
      <c r="B191" s="39">
        <v>2</v>
      </c>
      <c r="C191" s="39"/>
      <c r="D191" s="39">
        <v>8002</v>
      </c>
      <c r="E191" s="19" t="s">
        <v>1155</v>
      </c>
      <c r="F191" s="19" t="s">
        <v>1168</v>
      </c>
      <c r="G191" s="9">
        <f t="shared" si="6"/>
        <v>0.23000000000000004</v>
      </c>
      <c r="H191" s="15" t="s">
        <v>59</v>
      </c>
      <c r="I191" s="19" t="s">
        <v>47</v>
      </c>
      <c r="J191" s="15" t="s">
        <v>59</v>
      </c>
      <c r="K191" s="19" t="s">
        <v>47</v>
      </c>
      <c r="L191" s="15" t="s">
        <v>59</v>
      </c>
      <c r="M191" s="19" t="s">
        <v>47</v>
      </c>
      <c r="N191" s="15" t="s">
        <v>59</v>
      </c>
      <c r="O191" s="3" t="s">
        <v>47</v>
      </c>
      <c r="P191" s="12" t="s">
        <v>59</v>
      </c>
      <c r="Q191">
        <v>9.0000000000000011E-2</v>
      </c>
      <c r="R191" s="15" t="s">
        <v>59</v>
      </c>
      <c r="S191" t="s">
        <v>54</v>
      </c>
      <c r="T191" s="15" t="s">
        <v>59</v>
      </c>
      <c r="U191">
        <v>0.03</v>
      </c>
      <c r="V191" s="15" t="s">
        <v>59</v>
      </c>
      <c r="W191" s="45">
        <v>4.0000000000000008E-2</v>
      </c>
      <c r="X191" s="15" t="s">
        <v>59</v>
      </c>
      <c r="Y191">
        <v>1.0000000000000002E-2</v>
      </c>
      <c r="Z191" s="15" t="s">
        <v>59</v>
      </c>
      <c r="AA191">
        <v>0.06</v>
      </c>
      <c r="AB191" s="15" t="s">
        <v>59</v>
      </c>
      <c r="AC191" t="s">
        <v>47</v>
      </c>
      <c r="AD191" s="15" t="s">
        <v>59</v>
      </c>
      <c r="AE191" t="s">
        <v>54</v>
      </c>
      <c r="AF191" s="15" t="s">
        <v>59</v>
      </c>
      <c r="AG191" s="44" t="s">
        <v>47</v>
      </c>
      <c r="AH191" s="15" t="s">
        <v>59</v>
      </c>
      <c r="AI191" s="3" t="s">
        <v>47</v>
      </c>
      <c r="AJ191" s="15" t="s">
        <v>59</v>
      </c>
      <c r="AK191" s="19"/>
      <c r="AL191" s="15" t="s">
        <v>59</v>
      </c>
      <c r="AM191" s="3" t="s">
        <v>47</v>
      </c>
      <c r="AN191" s="15" t="s">
        <v>59</v>
      </c>
      <c r="AO191" s="3" t="s">
        <v>47</v>
      </c>
      <c r="AP191" s="15" t="s">
        <v>59</v>
      </c>
      <c r="AQ191" s="3" t="s">
        <v>47</v>
      </c>
      <c r="AR191" s="15" t="s">
        <v>59</v>
      </c>
      <c r="AS191" s="3" t="s">
        <v>47</v>
      </c>
      <c r="AT191" s="15" t="s">
        <v>59</v>
      </c>
      <c r="AU191" s="9" t="s">
        <v>47</v>
      </c>
      <c r="AV191" s="15" t="s">
        <v>59</v>
      </c>
      <c r="AW191" s="9" t="s">
        <v>47</v>
      </c>
      <c r="AX191" s="15" t="s">
        <v>59</v>
      </c>
      <c r="AY191" s="19"/>
      <c r="AZ191" s="15" t="s">
        <v>59</v>
      </c>
      <c r="BA191" s="9" t="s">
        <v>47</v>
      </c>
      <c r="BB191" s="15" t="s">
        <v>59</v>
      </c>
      <c r="BC191" s="9" t="s">
        <v>47</v>
      </c>
      <c r="BD191" s="15" t="s">
        <v>59</v>
      </c>
      <c r="BE191" s="9" t="s">
        <v>47</v>
      </c>
      <c r="BF191" s="15" t="s">
        <v>59</v>
      </c>
      <c r="BH191" s="15" t="s">
        <v>59</v>
      </c>
      <c r="BJ191" s="15" t="s">
        <v>59</v>
      </c>
      <c r="BL191" s="15" t="s">
        <v>59</v>
      </c>
      <c r="BN191" s="15" t="s">
        <v>59</v>
      </c>
      <c r="BP191" s="15" t="s">
        <v>59</v>
      </c>
      <c r="BR191" s="15" t="s">
        <v>59</v>
      </c>
      <c r="BT191" s="15" t="s">
        <v>59</v>
      </c>
      <c r="BV191" s="15" t="s">
        <v>59</v>
      </c>
      <c r="BX191" s="15" t="s">
        <v>59</v>
      </c>
      <c r="BZ191" s="15" t="s">
        <v>59</v>
      </c>
      <c r="CB191" s="15" t="s">
        <v>59</v>
      </c>
      <c r="CD191" s="15" t="s">
        <v>59</v>
      </c>
      <c r="CF191" s="15" t="s">
        <v>59</v>
      </c>
      <c r="CH191" s="15" t="s">
        <v>59</v>
      </c>
      <c r="CJ191" s="15" t="s">
        <v>59</v>
      </c>
      <c r="CL191" s="15" t="s">
        <v>59</v>
      </c>
      <c r="CN191" s="15" t="s">
        <v>59</v>
      </c>
      <c r="CP191" s="15" t="s">
        <v>59</v>
      </c>
      <c r="CR191" s="15" t="s">
        <v>59</v>
      </c>
      <c r="CT191" s="15" t="s">
        <v>59</v>
      </c>
      <c r="CV191" s="15" t="s">
        <v>59</v>
      </c>
      <c r="CX191" s="15" t="s">
        <v>59</v>
      </c>
      <c r="CZ191" s="15" t="s">
        <v>59</v>
      </c>
      <c r="DB191" s="15" t="s">
        <v>59</v>
      </c>
      <c r="DD191" s="15" t="s">
        <v>59</v>
      </c>
      <c r="DF191" s="15" t="s">
        <v>59</v>
      </c>
      <c r="DH191" s="15" t="s">
        <v>59</v>
      </c>
      <c r="DJ191" s="15" t="s">
        <v>59</v>
      </c>
      <c r="DL191" s="15" t="s">
        <v>59</v>
      </c>
      <c r="DN191" s="15" t="s">
        <v>59</v>
      </c>
      <c r="DP191" s="15" t="s">
        <v>59</v>
      </c>
      <c r="DR191" s="15" t="s">
        <v>59</v>
      </c>
      <c r="DT191" s="15" t="s">
        <v>59</v>
      </c>
      <c r="DV191" s="15" t="s">
        <v>59</v>
      </c>
      <c r="DX191" s="15" t="s">
        <v>59</v>
      </c>
      <c r="DZ191" s="15" t="s">
        <v>59</v>
      </c>
      <c r="EB191" s="15" t="s">
        <v>59</v>
      </c>
      <c r="ED191" s="15" t="s">
        <v>59</v>
      </c>
      <c r="EF191" s="15" t="s">
        <v>59</v>
      </c>
      <c r="EH191" s="15" t="s">
        <v>59</v>
      </c>
      <c r="EJ191" s="15" t="s">
        <v>59</v>
      </c>
      <c r="EL191" s="15" t="s">
        <v>59</v>
      </c>
      <c r="EN191" s="15" t="s">
        <v>59</v>
      </c>
      <c r="EP191" s="15" t="s">
        <v>59</v>
      </c>
      <c r="ER191" s="15" t="s">
        <v>59</v>
      </c>
      <c r="ET191" s="15" t="s">
        <v>59</v>
      </c>
      <c r="EV191" s="15" t="s">
        <v>59</v>
      </c>
      <c r="EX191" s="15" t="s">
        <v>59</v>
      </c>
      <c r="EZ191" s="15" t="s">
        <v>59</v>
      </c>
      <c r="FB191" s="15" t="s">
        <v>59</v>
      </c>
      <c r="FD191" s="15" t="s">
        <v>59</v>
      </c>
      <c r="FF191" s="15" t="s">
        <v>59</v>
      </c>
      <c r="FH191" s="15" t="s">
        <v>59</v>
      </c>
      <c r="FJ191" s="15" t="s">
        <v>59</v>
      </c>
      <c r="FL191" s="15" t="s">
        <v>59</v>
      </c>
      <c r="FN191" s="15" t="s">
        <v>59</v>
      </c>
      <c r="FP191" s="15" t="s">
        <v>59</v>
      </c>
      <c r="FR191" s="15" t="s">
        <v>59</v>
      </c>
      <c r="FT191" s="15" t="s">
        <v>59</v>
      </c>
    </row>
    <row r="192" spans="1:176" ht="15.95" customHeight="1">
      <c r="A192" t="s">
        <v>1197</v>
      </c>
      <c r="B192" s="39">
        <v>2</v>
      </c>
      <c r="C192" s="39"/>
      <c r="D192" s="39">
        <v>8002</v>
      </c>
      <c r="E192" s="19" t="s">
        <v>1155</v>
      </c>
      <c r="F192" s="19" t="s">
        <v>1168</v>
      </c>
      <c r="G192" s="9">
        <f t="shared" si="6"/>
        <v>4.0000000000000008E-2</v>
      </c>
      <c r="H192" s="15" t="s">
        <v>59</v>
      </c>
      <c r="I192" s="19" t="s">
        <v>47</v>
      </c>
      <c r="J192" s="15" t="s">
        <v>59</v>
      </c>
      <c r="K192" s="19" t="s">
        <v>47</v>
      </c>
      <c r="L192" s="15" t="s">
        <v>59</v>
      </c>
      <c r="M192" s="19" t="s">
        <v>47</v>
      </c>
      <c r="N192" s="15" t="s">
        <v>59</v>
      </c>
      <c r="O192" s="3" t="s">
        <v>47</v>
      </c>
      <c r="P192" s="12" t="s">
        <v>59</v>
      </c>
      <c r="Q192" t="s">
        <v>296</v>
      </c>
      <c r="R192" s="15" t="s">
        <v>59</v>
      </c>
      <c r="S192" t="s">
        <v>54</v>
      </c>
      <c r="T192" s="15" t="s">
        <v>59</v>
      </c>
      <c r="U192" s="44">
        <v>1.0000000000000002E-2</v>
      </c>
      <c r="V192" s="15" t="s">
        <v>59</v>
      </c>
      <c r="W192" s="45">
        <v>1.0000000000000002E-2</v>
      </c>
      <c r="X192" s="15" t="s">
        <v>59</v>
      </c>
      <c r="Y192" t="s">
        <v>296</v>
      </c>
      <c r="Z192" s="15" t="s">
        <v>59</v>
      </c>
      <c r="AA192">
        <v>2.0000000000000004E-2</v>
      </c>
      <c r="AB192" s="15" t="s">
        <v>59</v>
      </c>
      <c r="AC192" t="s">
        <v>47</v>
      </c>
      <c r="AD192" s="15" t="s">
        <v>59</v>
      </c>
      <c r="AE192" t="s">
        <v>54</v>
      </c>
      <c r="AF192" s="15" t="s">
        <v>59</v>
      </c>
      <c r="AG192" s="44" t="s">
        <v>47</v>
      </c>
      <c r="AH192" s="15" t="s">
        <v>59</v>
      </c>
      <c r="AI192" s="3" t="s">
        <v>47</v>
      </c>
      <c r="AJ192" s="15" t="s">
        <v>59</v>
      </c>
      <c r="AK192" s="19"/>
      <c r="AL192" s="15" t="s">
        <v>59</v>
      </c>
      <c r="AM192" s="3" t="s">
        <v>47</v>
      </c>
      <c r="AN192" s="15" t="s">
        <v>59</v>
      </c>
      <c r="AO192" s="3" t="s">
        <v>47</v>
      </c>
      <c r="AP192" s="15" t="s">
        <v>59</v>
      </c>
      <c r="AQ192" s="3" t="s">
        <v>47</v>
      </c>
      <c r="AR192" s="15" t="s">
        <v>59</v>
      </c>
      <c r="AS192" s="3" t="s">
        <v>47</v>
      </c>
      <c r="AT192" s="15" t="s">
        <v>59</v>
      </c>
      <c r="AU192" s="9" t="s">
        <v>47</v>
      </c>
      <c r="AV192" s="15" t="s">
        <v>59</v>
      </c>
      <c r="AW192" s="9" t="s">
        <v>47</v>
      </c>
      <c r="AX192" s="15" t="s">
        <v>59</v>
      </c>
      <c r="AY192" s="19"/>
      <c r="AZ192" s="15" t="s">
        <v>59</v>
      </c>
      <c r="BA192" s="9" t="s">
        <v>47</v>
      </c>
      <c r="BB192" s="15" t="s">
        <v>59</v>
      </c>
      <c r="BC192" s="9" t="s">
        <v>47</v>
      </c>
      <c r="BD192" s="15" t="s">
        <v>59</v>
      </c>
      <c r="BE192" s="9" t="s">
        <v>47</v>
      </c>
      <c r="BF192" s="15" t="s">
        <v>59</v>
      </c>
      <c r="BH192" s="15" t="s">
        <v>59</v>
      </c>
      <c r="BJ192" s="15" t="s">
        <v>59</v>
      </c>
      <c r="BL192" s="15" t="s">
        <v>59</v>
      </c>
      <c r="BN192" s="15" t="s">
        <v>59</v>
      </c>
      <c r="BP192" s="15" t="s">
        <v>59</v>
      </c>
      <c r="BR192" s="15" t="s">
        <v>59</v>
      </c>
      <c r="BT192" s="15" t="s">
        <v>59</v>
      </c>
      <c r="BV192" s="15" t="s">
        <v>59</v>
      </c>
      <c r="BX192" s="15" t="s">
        <v>59</v>
      </c>
      <c r="BZ192" s="15" t="s">
        <v>59</v>
      </c>
      <c r="CB192" s="15" t="s">
        <v>59</v>
      </c>
      <c r="CD192" s="15" t="s">
        <v>59</v>
      </c>
      <c r="CF192" s="15" t="s">
        <v>59</v>
      </c>
      <c r="CH192" s="15" t="s">
        <v>59</v>
      </c>
      <c r="CJ192" s="15" t="s">
        <v>59</v>
      </c>
      <c r="CL192" s="15" t="s">
        <v>59</v>
      </c>
      <c r="CN192" s="15" t="s">
        <v>59</v>
      </c>
      <c r="CP192" s="15" t="s">
        <v>59</v>
      </c>
      <c r="CR192" s="15" t="s">
        <v>59</v>
      </c>
      <c r="CT192" s="15" t="s">
        <v>59</v>
      </c>
      <c r="CV192" s="15" t="s">
        <v>59</v>
      </c>
      <c r="CX192" s="15" t="s">
        <v>59</v>
      </c>
      <c r="CZ192" s="15" t="s">
        <v>59</v>
      </c>
      <c r="DB192" s="15" t="s">
        <v>59</v>
      </c>
      <c r="DD192" s="15" t="s">
        <v>59</v>
      </c>
      <c r="DF192" s="15" t="s">
        <v>59</v>
      </c>
      <c r="DH192" s="15" t="s">
        <v>59</v>
      </c>
      <c r="DJ192" s="15" t="s">
        <v>59</v>
      </c>
      <c r="DL192" s="15" t="s">
        <v>59</v>
      </c>
      <c r="DN192" s="15" t="s">
        <v>59</v>
      </c>
      <c r="DP192" s="15" t="s">
        <v>59</v>
      </c>
      <c r="DR192" s="15" t="s">
        <v>59</v>
      </c>
      <c r="DT192" s="15" t="s">
        <v>59</v>
      </c>
      <c r="DV192" s="15" t="s">
        <v>59</v>
      </c>
      <c r="DX192" s="15" t="s">
        <v>59</v>
      </c>
      <c r="DZ192" s="15" t="s">
        <v>59</v>
      </c>
      <c r="EB192" s="15" t="s">
        <v>59</v>
      </c>
      <c r="ED192" s="15" t="s">
        <v>59</v>
      </c>
      <c r="EF192" s="15" t="s">
        <v>59</v>
      </c>
      <c r="EH192" s="15" t="s">
        <v>59</v>
      </c>
      <c r="EJ192" s="15" t="s">
        <v>59</v>
      </c>
      <c r="EL192" s="15" t="s">
        <v>59</v>
      </c>
      <c r="EN192" s="15" t="s">
        <v>59</v>
      </c>
      <c r="EP192" s="15" t="s">
        <v>59</v>
      </c>
      <c r="ER192" s="15" t="s">
        <v>59</v>
      </c>
      <c r="ET192" s="15" t="s">
        <v>59</v>
      </c>
      <c r="EV192" s="15" t="s">
        <v>59</v>
      </c>
      <c r="EX192" s="15" t="s">
        <v>59</v>
      </c>
      <c r="EZ192" s="15" t="s">
        <v>59</v>
      </c>
      <c r="FB192" s="15" t="s">
        <v>59</v>
      </c>
      <c r="FD192" s="15" t="s">
        <v>59</v>
      </c>
      <c r="FF192" s="15" t="s">
        <v>59</v>
      </c>
      <c r="FH192" s="15" t="s">
        <v>59</v>
      </c>
      <c r="FJ192" s="15" t="s">
        <v>59</v>
      </c>
      <c r="FL192" s="15" t="s">
        <v>59</v>
      </c>
      <c r="FN192" s="15" t="s">
        <v>59</v>
      </c>
      <c r="FP192" s="15" t="s">
        <v>59</v>
      </c>
      <c r="FR192" s="15" t="s">
        <v>59</v>
      </c>
      <c r="FT192" s="15" t="s">
        <v>59</v>
      </c>
    </row>
    <row r="193" spans="1:176" ht="15.95" customHeight="1">
      <c r="A193" t="s">
        <v>1198</v>
      </c>
      <c r="B193" s="39">
        <v>2</v>
      </c>
      <c r="C193" s="39"/>
      <c r="D193" s="39">
        <v>8002</v>
      </c>
      <c r="E193" s="19" t="s">
        <v>1155</v>
      </c>
      <c r="F193" s="19" t="s">
        <v>1168</v>
      </c>
      <c r="G193" s="9">
        <f t="shared" si="6"/>
        <v>0.16000000000000003</v>
      </c>
      <c r="H193" s="15" t="s">
        <v>59</v>
      </c>
      <c r="I193" s="19" t="s">
        <v>47</v>
      </c>
      <c r="J193" s="15" t="s">
        <v>59</v>
      </c>
      <c r="K193" s="19" t="s">
        <v>47</v>
      </c>
      <c r="L193" s="15" t="s">
        <v>59</v>
      </c>
      <c r="M193" s="19" t="s">
        <v>47</v>
      </c>
      <c r="N193" s="15" t="s">
        <v>59</v>
      </c>
      <c r="O193" s="3" t="s">
        <v>47</v>
      </c>
      <c r="P193" s="12" t="s">
        <v>59</v>
      </c>
      <c r="Q193" s="44">
        <v>2.0000000000000004E-2</v>
      </c>
      <c r="R193" s="15" t="s">
        <v>59</v>
      </c>
      <c r="S193" t="s">
        <v>54</v>
      </c>
      <c r="T193" s="15" t="s">
        <v>59</v>
      </c>
      <c r="U193" s="44">
        <v>1.0000000000000002E-2</v>
      </c>
      <c r="V193" s="15" t="s">
        <v>59</v>
      </c>
      <c r="W193" s="45">
        <v>2.0000000000000004E-2</v>
      </c>
      <c r="X193" s="15" t="s">
        <v>59</v>
      </c>
      <c r="Y193">
        <v>0.03</v>
      </c>
      <c r="Z193" s="15" t="s">
        <v>59</v>
      </c>
      <c r="AA193">
        <v>4.0000000000000008E-2</v>
      </c>
      <c r="AB193" s="15" t="s">
        <v>59</v>
      </c>
      <c r="AC193" t="s">
        <v>47</v>
      </c>
      <c r="AD193" s="15" t="s">
        <v>59</v>
      </c>
      <c r="AE193" s="44">
        <v>4.0000000000000008E-2</v>
      </c>
      <c r="AF193" s="15" t="s">
        <v>59</v>
      </c>
      <c r="AG193" s="44" t="s">
        <v>47</v>
      </c>
      <c r="AH193" s="15" t="s">
        <v>59</v>
      </c>
      <c r="AI193" s="3" t="s">
        <v>47</v>
      </c>
      <c r="AJ193" s="15" t="s">
        <v>59</v>
      </c>
      <c r="AK193" s="19"/>
      <c r="AL193" s="15" t="s">
        <v>59</v>
      </c>
      <c r="AM193" s="3" t="s">
        <v>47</v>
      </c>
      <c r="AN193" s="15" t="s">
        <v>59</v>
      </c>
      <c r="AO193" s="3" t="s">
        <v>47</v>
      </c>
      <c r="AP193" s="15" t="s">
        <v>59</v>
      </c>
      <c r="AQ193" s="3" t="s">
        <v>47</v>
      </c>
      <c r="AR193" s="15" t="s">
        <v>59</v>
      </c>
      <c r="AS193" s="3" t="s">
        <v>47</v>
      </c>
      <c r="AT193" s="15" t="s">
        <v>59</v>
      </c>
      <c r="AU193" s="9" t="s">
        <v>47</v>
      </c>
      <c r="AV193" s="15" t="s">
        <v>59</v>
      </c>
      <c r="AW193" s="9" t="s">
        <v>47</v>
      </c>
      <c r="AX193" s="15" t="s">
        <v>59</v>
      </c>
      <c r="AY193" s="19"/>
      <c r="AZ193" s="15" t="s">
        <v>59</v>
      </c>
      <c r="BA193" s="9" t="s">
        <v>47</v>
      </c>
      <c r="BB193" s="15" t="s">
        <v>59</v>
      </c>
      <c r="BC193" s="9" t="s">
        <v>47</v>
      </c>
      <c r="BD193" s="15" t="s">
        <v>59</v>
      </c>
      <c r="BE193" s="9" t="s">
        <v>47</v>
      </c>
      <c r="BF193" s="15" t="s">
        <v>59</v>
      </c>
      <c r="BH193" s="15" t="s">
        <v>59</v>
      </c>
      <c r="BJ193" s="15" t="s">
        <v>59</v>
      </c>
      <c r="BL193" s="15" t="s">
        <v>59</v>
      </c>
      <c r="BN193" s="15" t="s">
        <v>59</v>
      </c>
      <c r="BP193" s="15" t="s">
        <v>59</v>
      </c>
      <c r="BR193" s="15" t="s">
        <v>59</v>
      </c>
      <c r="BT193" s="15" t="s">
        <v>59</v>
      </c>
      <c r="BV193" s="15" t="s">
        <v>59</v>
      </c>
      <c r="BX193" s="15" t="s">
        <v>59</v>
      </c>
      <c r="BZ193" s="15" t="s">
        <v>59</v>
      </c>
      <c r="CB193" s="15" t="s">
        <v>59</v>
      </c>
      <c r="CD193" s="15" t="s">
        <v>59</v>
      </c>
      <c r="CF193" s="15" t="s">
        <v>59</v>
      </c>
      <c r="CH193" s="15" t="s">
        <v>59</v>
      </c>
      <c r="CJ193" s="15" t="s">
        <v>59</v>
      </c>
      <c r="CL193" s="15" t="s">
        <v>59</v>
      </c>
      <c r="CN193" s="15" t="s">
        <v>59</v>
      </c>
      <c r="CP193" s="15" t="s">
        <v>59</v>
      </c>
      <c r="CR193" s="15" t="s">
        <v>59</v>
      </c>
      <c r="CT193" s="15" t="s">
        <v>59</v>
      </c>
      <c r="CV193" s="15" t="s">
        <v>59</v>
      </c>
      <c r="CX193" s="15" t="s">
        <v>59</v>
      </c>
      <c r="CZ193" s="15" t="s">
        <v>59</v>
      </c>
      <c r="DB193" s="15" t="s">
        <v>59</v>
      </c>
      <c r="DD193" s="15" t="s">
        <v>59</v>
      </c>
      <c r="DF193" s="15" t="s">
        <v>59</v>
      </c>
      <c r="DH193" s="15" t="s">
        <v>59</v>
      </c>
      <c r="DJ193" s="15" t="s">
        <v>59</v>
      </c>
      <c r="DL193" s="15" t="s">
        <v>59</v>
      </c>
      <c r="DN193" s="15" t="s">
        <v>59</v>
      </c>
      <c r="DP193" s="15" t="s">
        <v>59</v>
      </c>
      <c r="DR193" s="15" t="s">
        <v>59</v>
      </c>
      <c r="DT193" s="15" t="s">
        <v>59</v>
      </c>
      <c r="DV193" s="15" t="s">
        <v>59</v>
      </c>
      <c r="DX193" s="15" t="s">
        <v>59</v>
      </c>
      <c r="DZ193" s="15" t="s">
        <v>59</v>
      </c>
      <c r="EB193" s="15" t="s">
        <v>59</v>
      </c>
      <c r="ED193" s="15" t="s">
        <v>59</v>
      </c>
      <c r="EF193" s="15" t="s">
        <v>59</v>
      </c>
      <c r="EH193" s="15" t="s">
        <v>59</v>
      </c>
      <c r="EJ193" s="15" t="s">
        <v>59</v>
      </c>
      <c r="EL193" s="15" t="s">
        <v>59</v>
      </c>
      <c r="EN193" s="15" t="s">
        <v>59</v>
      </c>
      <c r="EP193" s="15" t="s">
        <v>59</v>
      </c>
      <c r="ER193" s="15" t="s">
        <v>59</v>
      </c>
      <c r="ET193" s="15" t="s">
        <v>59</v>
      </c>
      <c r="EV193" s="15" t="s">
        <v>59</v>
      </c>
      <c r="EX193" s="15" t="s">
        <v>59</v>
      </c>
      <c r="EZ193" s="15" t="s">
        <v>59</v>
      </c>
      <c r="FB193" s="15" t="s">
        <v>59</v>
      </c>
      <c r="FD193" s="15" t="s">
        <v>59</v>
      </c>
      <c r="FF193" s="15" t="s">
        <v>59</v>
      </c>
      <c r="FH193" s="15" t="s">
        <v>59</v>
      </c>
      <c r="FJ193" s="15" t="s">
        <v>59</v>
      </c>
      <c r="FL193" s="15" t="s">
        <v>59</v>
      </c>
      <c r="FN193" s="15" t="s">
        <v>59</v>
      </c>
      <c r="FP193" s="15" t="s">
        <v>59</v>
      </c>
      <c r="FR193" s="15" t="s">
        <v>59</v>
      </c>
      <c r="FT193" s="15" t="s">
        <v>59</v>
      </c>
    </row>
    <row r="194" spans="1:176" ht="15.95" customHeight="1">
      <c r="A194" s="39" t="s">
        <v>1199</v>
      </c>
      <c r="B194" s="39">
        <v>2</v>
      </c>
      <c r="C194" s="39"/>
      <c r="D194" s="39">
        <v>8002</v>
      </c>
      <c r="E194" s="19" t="s">
        <v>1155</v>
      </c>
      <c r="F194" s="19" t="s">
        <v>1168</v>
      </c>
      <c r="G194" s="9">
        <f t="shared" si="6"/>
        <v>0.02</v>
      </c>
      <c r="H194" s="15" t="s">
        <v>59</v>
      </c>
      <c r="I194" s="19" t="s">
        <v>47</v>
      </c>
      <c r="J194" s="15" t="s">
        <v>59</v>
      </c>
      <c r="K194" s="19" t="s">
        <v>47</v>
      </c>
      <c r="L194" s="15" t="s">
        <v>59</v>
      </c>
      <c r="M194" s="19" t="s">
        <v>47</v>
      </c>
      <c r="N194" s="15" t="s">
        <v>59</v>
      </c>
      <c r="O194" s="3" t="s">
        <v>47</v>
      </c>
      <c r="P194" s="12" t="s">
        <v>59</v>
      </c>
      <c r="Q194" t="s">
        <v>54</v>
      </c>
      <c r="R194" s="15" t="s">
        <v>59</v>
      </c>
      <c r="S194" t="s">
        <v>47</v>
      </c>
      <c r="T194" s="15" t="s">
        <v>59</v>
      </c>
      <c r="U194" t="s">
        <v>54</v>
      </c>
      <c r="V194" s="15" t="s">
        <v>59</v>
      </c>
      <c r="W194" s="45">
        <v>0.02</v>
      </c>
      <c r="X194" s="15" t="s">
        <v>59</v>
      </c>
      <c r="Y194" t="s">
        <v>54</v>
      </c>
      <c r="Z194" s="15" t="s">
        <v>59</v>
      </c>
      <c r="AA194" t="s">
        <v>53</v>
      </c>
      <c r="AB194" s="15" t="s">
        <v>59</v>
      </c>
      <c r="AC194" t="s">
        <v>47</v>
      </c>
      <c r="AD194" s="15" t="s">
        <v>59</v>
      </c>
      <c r="AE194" t="s">
        <v>47</v>
      </c>
      <c r="AF194" s="15" t="s">
        <v>59</v>
      </c>
      <c r="AG194" s="44" t="s">
        <v>47</v>
      </c>
      <c r="AH194" s="15" t="s">
        <v>59</v>
      </c>
      <c r="AI194" s="3" t="s">
        <v>47</v>
      </c>
      <c r="AJ194" s="15" t="s">
        <v>59</v>
      </c>
      <c r="AK194" s="19"/>
      <c r="AL194" s="15" t="s">
        <v>59</v>
      </c>
      <c r="AM194" s="3" t="s">
        <v>47</v>
      </c>
      <c r="AN194" s="15" t="s">
        <v>59</v>
      </c>
      <c r="AO194" s="3" t="s">
        <v>47</v>
      </c>
      <c r="AP194" s="15" t="s">
        <v>59</v>
      </c>
      <c r="AQ194" s="3" t="s">
        <v>47</v>
      </c>
      <c r="AR194" s="15" t="s">
        <v>59</v>
      </c>
      <c r="AS194" s="3" t="s">
        <v>47</v>
      </c>
      <c r="AT194" s="15" t="s">
        <v>59</v>
      </c>
      <c r="AU194" s="9" t="s">
        <v>47</v>
      </c>
      <c r="AV194" s="15" t="s">
        <v>59</v>
      </c>
      <c r="AW194" s="9" t="s">
        <v>47</v>
      </c>
      <c r="AX194" s="15" t="s">
        <v>59</v>
      </c>
      <c r="AY194" s="19"/>
      <c r="AZ194" s="15" t="s">
        <v>59</v>
      </c>
      <c r="BA194" s="9" t="s">
        <v>47</v>
      </c>
      <c r="BB194" s="15" t="s">
        <v>59</v>
      </c>
      <c r="BC194" s="9" t="s">
        <v>47</v>
      </c>
      <c r="BD194" s="15" t="s">
        <v>59</v>
      </c>
      <c r="BE194" s="9" t="s">
        <v>47</v>
      </c>
      <c r="BF194" s="15" t="s">
        <v>59</v>
      </c>
      <c r="BH194" s="15" t="s">
        <v>59</v>
      </c>
      <c r="BJ194" s="15" t="s">
        <v>59</v>
      </c>
      <c r="BL194" s="15" t="s">
        <v>59</v>
      </c>
      <c r="BN194" s="15" t="s">
        <v>59</v>
      </c>
      <c r="BP194" s="15" t="s">
        <v>59</v>
      </c>
      <c r="BR194" s="15" t="s">
        <v>59</v>
      </c>
      <c r="BT194" s="15" t="s">
        <v>59</v>
      </c>
      <c r="BV194" s="15" t="s">
        <v>59</v>
      </c>
      <c r="BX194" s="15" t="s">
        <v>59</v>
      </c>
      <c r="BZ194" s="15" t="s">
        <v>59</v>
      </c>
      <c r="CB194" s="15" t="s">
        <v>59</v>
      </c>
      <c r="CD194" s="15" t="s">
        <v>59</v>
      </c>
      <c r="CF194" s="15" t="s">
        <v>59</v>
      </c>
      <c r="CH194" s="15" t="s">
        <v>59</v>
      </c>
      <c r="CJ194" s="15" t="s">
        <v>59</v>
      </c>
      <c r="CL194" s="15" t="s">
        <v>59</v>
      </c>
      <c r="CN194" s="15" t="s">
        <v>59</v>
      </c>
      <c r="CP194" s="15" t="s">
        <v>59</v>
      </c>
      <c r="CR194" s="15" t="s">
        <v>59</v>
      </c>
      <c r="CT194" s="15" t="s">
        <v>59</v>
      </c>
      <c r="CV194" s="15" t="s">
        <v>59</v>
      </c>
      <c r="CX194" s="15" t="s">
        <v>59</v>
      </c>
      <c r="CZ194" s="15" t="s">
        <v>59</v>
      </c>
      <c r="DB194" s="15" t="s">
        <v>59</v>
      </c>
      <c r="DD194" s="15" t="s">
        <v>59</v>
      </c>
      <c r="DF194" s="15" t="s">
        <v>59</v>
      </c>
      <c r="DH194" s="15" t="s">
        <v>59</v>
      </c>
      <c r="DJ194" s="15" t="s">
        <v>59</v>
      </c>
      <c r="DL194" s="15" t="s">
        <v>59</v>
      </c>
      <c r="DN194" s="15" t="s">
        <v>59</v>
      </c>
      <c r="DP194" s="15" t="s">
        <v>59</v>
      </c>
      <c r="DR194" s="15" t="s">
        <v>59</v>
      </c>
      <c r="DT194" s="15" t="s">
        <v>59</v>
      </c>
      <c r="DV194" s="15" t="s">
        <v>59</v>
      </c>
      <c r="DX194" s="15" t="s">
        <v>59</v>
      </c>
      <c r="DZ194" s="15" t="s">
        <v>59</v>
      </c>
      <c r="EB194" s="15" t="s">
        <v>59</v>
      </c>
      <c r="ED194" s="15" t="s">
        <v>59</v>
      </c>
      <c r="EF194" s="15" t="s">
        <v>59</v>
      </c>
      <c r="EH194" s="15" t="s">
        <v>59</v>
      </c>
      <c r="EJ194" s="15" t="s">
        <v>59</v>
      </c>
      <c r="EL194" s="15" t="s">
        <v>59</v>
      </c>
      <c r="EN194" s="15" t="s">
        <v>59</v>
      </c>
      <c r="EP194" s="15" t="s">
        <v>59</v>
      </c>
      <c r="ER194" s="15" t="s">
        <v>59</v>
      </c>
      <c r="ET194" s="15" t="s">
        <v>59</v>
      </c>
      <c r="EV194" s="15" t="s">
        <v>59</v>
      </c>
      <c r="EX194" s="15" t="s">
        <v>59</v>
      </c>
      <c r="EZ194" s="15" t="s">
        <v>59</v>
      </c>
      <c r="FB194" s="15" t="s">
        <v>59</v>
      </c>
      <c r="FD194" s="15" t="s">
        <v>59</v>
      </c>
      <c r="FF194" s="15" t="s">
        <v>59</v>
      </c>
      <c r="FH194" s="15" t="s">
        <v>59</v>
      </c>
      <c r="FJ194" s="15" t="s">
        <v>59</v>
      </c>
      <c r="FL194" s="15" t="s">
        <v>59</v>
      </c>
      <c r="FN194" s="15" t="s">
        <v>59</v>
      </c>
      <c r="FP194" s="15" t="s">
        <v>59</v>
      </c>
      <c r="FR194" s="15" t="s">
        <v>59</v>
      </c>
      <c r="FT194" s="15" t="s">
        <v>59</v>
      </c>
    </row>
    <row r="195" spans="1:176" ht="15.95" customHeight="1">
      <c r="A195" s="39" t="s">
        <v>1200</v>
      </c>
      <c r="B195" s="39">
        <v>2</v>
      </c>
      <c r="C195" s="39"/>
      <c r="D195" s="39">
        <v>8002</v>
      </c>
      <c r="E195" s="19" t="s">
        <v>1155</v>
      </c>
      <c r="F195" s="19" t="s">
        <v>1168</v>
      </c>
      <c r="G195" s="9">
        <f t="shared" si="6"/>
        <v>0.03</v>
      </c>
      <c r="H195" s="15" t="s">
        <v>59</v>
      </c>
      <c r="I195" s="19" t="s">
        <v>47</v>
      </c>
      <c r="J195" s="15" t="s">
        <v>59</v>
      </c>
      <c r="K195" s="19" t="s">
        <v>47</v>
      </c>
      <c r="L195" s="15" t="s">
        <v>59</v>
      </c>
      <c r="M195" s="19" t="s">
        <v>47</v>
      </c>
      <c r="N195" s="15" t="s">
        <v>59</v>
      </c>
      <c r="O195" s="3" t="s">
        <v>47</v>
      </c>
      <c r="P195" s="12" t="s">
        <v>59</v>
      </c>
      <c r="Q195" t="s">
        <v>54</v>
      </c>
      <c r="R195" s="15" t="s">
        <v>59</v>
      </c>
      <c r="S195" t="s">
        <v>47</v>
      </c>
      <c r="T195" s="15" t="s">
        <v>59</v>
      </c>
      <c r="U195" t="s">
        <v>54</v>
      </c>
      <c r="V195" s="15" t="s">
        <v>59</v>
      </c>
      <c r="W195" s="45">
        <v>0.03</v>
      </c>
      <c r="X195" s="15" t="s">
        <v>59</v>
      </c>
      <c r="Y195" t="s">
        <v>54</v>
      </c>
      <c r="Z195" s="15" t="s">
        <v>59</v>
      </c>
      <c r="AA195" t="s">
        <v>53</v>
      </c>
      <c r="AB195" s="15" t="s">
        <v>59</v>
      </c>
      <c r="AC195" t="s">
        <v>47</v>
      </c>
      <c r="AD195" s="15" t="s">
        <v>59</v>
      </c>
      <c r="AE195" t="s">
        <v>47</v>
      </c>
      <c r="AF195" s="15" t="s">
        <v>59</v>
      </c>
      <c r="AG195" s="44" t="s">
        <v>47</v>
      </c>
      <c r="AH195" s="15" t="s">
        <v>59</v>
      </c>
      <c r="AI195" s="3" t="s">
        <v>47</v>
      </c>
      <c r="AJ195" s="15" t="s">
        <v>59</v>
      </c>
      <c r="AK195" s="19"/>
      <c r="AL195" s="15" t="s">
        <v>59</v>
      </c>
      <c r="AM195" s="3" t="s">
        <v>47</v>
      </c>
      <c r="AN195" s="15" t="s">
        <v>59</v>
      </c>
      <c r="AO195" s="3" t="s">
        <v>47</v>
      </c>
      <c r="AP195" s="15" t="s">
        <v>59</v>
      </c>
      <c r="AQ195" s="3" t="s">
        <v>47</v>
      </c>
      <c r="AR195" s="15" t="s">
        <v>59</v>
      </c>
      <c r="AS195" s="3" t="s">
        <v>47</v>
      </c>
      <c r="AT195" s="15" t="s">
        <v>59</v>
      </c>
      <c r="AU195" s="9" t="s">
        <v>47</v>
      </c>
      <c r="AV195" s="15" t="s">
        <v>59</v>
      </c>
      <c r="AW195" s="9" t="s">
        <v>47</v>
      </c>
      <c r="AX195" s="15" t="s">
        <v>59</v>
      </c>
      <c r="AY195" s="19"/>
      <c r="AZ195" s="15" t="s">
        <v>59</v>
      </c>
      <c r="BA195" s="9" t="s">
        <v>47</v>
      </c>
      <c r="BB195" s="15" t="s">
        <v>59</v>
      </c>
      <c r="BC195" s="9" t="s">
        <v>47</v>
      </c>
      <c r="BD195" s="15" t="s">
        <v>59</v>
      </c>
      <c r="BE195" s="9" t="s">
        <v>47</v>
      </c>
      <c r="BF195" s="15" t="s">
        <v>59</v>
      </c>
      <c r="BH195" s="15" t="s">
        <v>59</v>
      </c>
      <c r="BJ195" s="15" t="s">
        <v>59</v>
      </c>
      <c r="BL195" s="15" t="s">
        <v>59</v>
      </c>
      <c r="BN195" s="15" t="s">
        <v>59</v>
      </c>
      <c r="BP195" s="15" t="s">
        <v>59</v>
      </c>
      <c r="BR195" s="15" t="s">
        <v>59</v>
      </c>
      <c r="BT195" s="15" t="s">
        <v>59</v>
      </c>
      <c r="BV195" s="15" t="s">
        <v>59</v>
      </c>
      <c r="BX195" s="15" t="s">
        <v>59</v>
      </c>
      <c r="BZ195" s="15" t="s">
        <v>59</v>
      </c>
      <c r="CB195" s="15" t="s">
        <v>59</v>
      </c>
      <c r="CD195" s="15" t="s">
        <v>59</v>
      </c>
      <c r="CF195" s="15" t="s">
        <v>59</v>
      </c>
      <c r="CH195" s="15" t="s">
        <v>59</v>
      </c>
      <c r="CJ195" s="15" t="s">
        <v>59</v>
      </c>
      <c r="CL195" s="15" t="s">
        <v>59</v>
      </c>
      <c r="CN195" s="15" t="s">
        <v>59</v>
      </c>
      <c r="CP195" s="15" t="s">
        <v>59</v>
      </c>
      <c r="CR195" s="15" t="s">
        <v>59</v>
      </c>
      <c r="CT195" s="15" t="s">
        <v>59</v>
      </c>
      <c r="CV195" s="15" t="s">
        <v>59</v>
      </c>
      <c r="CX195" s="15" t="s">
        <v>59</v>
      </c>
      <c r="CZ195" s="15" t="s">
        <v>59</v>
      </c>
      <c r="DB195" s="15" t="s">
        <v>59</v>
      </c>
      <c r="DD195" s="15" t="s">
        <v>59</v>
      </c>
      <c r="DF195" s="15" t="s">
        <v>59</v>
      </c>
      <c r="DH195" s="15" t="s">
        <v>59</v>
      </c>
      <c r="DJ195" s="15" t="s">
        <v>59</v>
      </c>
      <c r="DL195" s="15" t="s">
        <v>59</v>
      </c>
      <c r="DN195" s="15" t="s">
        <v>59</v>
      </c>
      <c r="DP195" s="15" t="s">
        <v>59</v>
      </c>
      <c r="DR195" s="15" t="s">
        <v>59</v>
      </c>
      <c r="DT195" s="15" t="s">
        <v>59</v>
      </c>
      <c r="DV195" s="15" t="s">
        <v>59</v>
      </c>
      <c r="DX195" s="15" t="s">
        <v>59</v>
      </c>
      <c r="DZ195" s="15" t="s">
        <v>59</v>
      </c>
      <c r="EB195" s="15" t="s">
        <v>59</v>
      </c>
      <c r="ED195" s="15" t="s">
        <v>59</v>
      </c>
      <c r="EF195" s="15" t="s">
        <v>59</v>
      </c>
      <c r="EH195" s="15" t="s">
        <v>59</v>
      </c>
      <c r="EJ195" s="15" t="s">
        <v>59</v>
      </c>
      <c r="EL195" s="15" t="s">
        <v>59</v>
      </c>
      <c r="EN195" s="15" t="s">
        <v>59</v>
      </c>
      <c r="EP195" s="15" t="s">
        <v>59</v>
      </c>
      <c r="ER195" s="15" t="s">
        <v>59</v>
      </c>
      <c r="ET195" s="15" t="s">
        <v>59</v>
      </c>
      <c r="EV195" s="15" t="s">
        <v>59</v>
      </c>
      <c r="EX195" s="15" t="s">
        <v>59</v>
      </c>
      <c r="EZ195" s="15" t="s">
        <v>59</v>
      </c>
      <c r="FB195" s="15" t="s">
        <v>59</v>
      </c>
      <c r="FD195" s="15" t="s">
        <v>59</v>
      </c>
      <c r="FF195" s="15" t="s">
        <v>59</v>
      </c>
      <c r="FH195" s="15" t="s">
        <v>59</v>
      </c>
      <c r="FJ195" s="15" t="s">
        <v>59</v>
      </c>
      <c r="FL195" s="15" t="s">
        <v>59</v>
      </c>
      <c r="FN195" s="15" t="s">
        <v>59</v>
      </c>
      <c r="FP195" s="15" t="s">
        <v>59</v>
      </c>
      <c r="FR195" s="15" t="s">
        <v>59</v>
      </c>
      <c r="FT195" s="15" t="s">
        <v>59</v>
      </c>
    </row>
    <row r="196" spans="1:176" ht="15.95" customHeight="1">
      <c r="A196" s="39" t="s">
        <v>1201</v>
      </c>
      <c r="B196" s="39">
        <v>2</v>
      </c>
      <c r="C196" s="39"/>
      <c r="D196" s="39">
        <v>8008</v>
      </c>
      <c r="E196" s="19" t="s">
        <v>1155</v>
      </c>
      <c r="F196" s="19" t="s">
        <v>1168</v>
      </c>
      <c r="G196" s="9">
        <f t="shared" si="6"/>
        <v>0.05</v>
      </c>
      <c r="H196" s="15" t="s">
        <v>59</v>
      </c>
      <c r="I196" s="19" t="s">
        <v>47</v>
      </c>
      <c r="J196" s="15" t="s">
        <v>59</v>
      </c>
      <c r="K196" s="19" t="s">
        <v>47</v>
      </c>
      <c r="L196" s="15" t="s">
        <v>59</v>
      </c>
      <c r="M196" s="19" t="s">
        <v>47</v>
      </c>
      <c r="N196" s="15" t="s">
        <v>59</v>
      </c>
      <c r="O196" s="3" t="s">
        <v>47</v>
      </c>
      <c r="P196" s="12" t="s">
        <v>59</v>
      </c>
      <c r="Q196">
        <v>2.0000000000000004E-2</v>
      </c>
      <c r="R196" s="15" t="s">
        <v>59</v>
      </c>
      <c r="S196" t="s">
        <v>47</v>
      </c>
      <c r="T196" s="15" t="s">
        <v>59</v>
      </c>
      <c r="U196" t="s">
        <v>53</v>
      </c>
      <c r="V196" s="15" t="s">
        <v>59</v>
      </c>
      <c r="W196" s="45">
        <v>0.03</v>
      </c>
      <c r="X196" s="15" t="s">
        <v>59</v>
      </c>
      <c r="Y196" t="s">
        <v>54</v>
      </c>
      <c r="Z196" s="15" t="s">
        <v>59</v>
      </c>
      <c r="AA196" t="s">
        <v>54</v>
      </c>
      <c r="AB196" s="15" t="s">
        <v>59</v>
      </c>
      <c r="AC196" t="s">
        <v>47</v>
      </c>
      <c r="AD196" s="15" t="s">
        <v>59</v>
      </c>
      <c r="AE196" t="s">
        <v>47</v>
      </c>
      <c r="AF196" s="15" t="s">
        <v>59</v>
      </c>
      <c r="AG196" s="44" t="s">
        <v>47</v>
      </c>
      <c r="AH196" s="15" t="s">
        <v>59</v>
      </c>
      <c r="AI196" s="3" t="s">
        <v>47</v>
      </c>
      <c r="AJ196" s="15" t="s">
        <v>59</v>
      </c>
      <c r="AK196" s="19"/>
      <c r="AL196" s="15" t="s">
        <v>59</v>
      </c>
      <c r="AM196" s="3" t="s">
        <v>47</v>
      </c>
      <c r="AN196" s="15" t="s">
        <v>59</v>
      </c>
      <c r="AO196" s="3" t="s">
        <v>47</v>
      </c>
      <c r="AP196" s="15" t="s">
        <v>59</v>
      </c>
      <c r="AQ196" s="3" t="s">
        <v>47</v>
      </c>
      <c r="AR196" s="15" t="s">
        <v>59</v>
      </c>
      <c r="AS196" s="3" t="s">
        <v>47</v>
      </c>
      <c r="AT196" s="15" t="s">
        <v>59</v>
      </c>
      <c r="AU196" s="9" t="s">
        <v>47</v>
      </c>
      <c r="AV196" s="15" t="s">
        <v>59</v>
      </c>
      <c r="AW196" s="9" t="s">
        <v>47</v>
      </c>
      <c r="AX196" s="15" t="s">
        <v>59</v>
      </c>
      <c r="AY196" s="19"/>
      <c r="AZ196" s="15" t="s">
        <v>59</v>
      </c>
      <c r="BA196" s="9" t="s">
        <v>47</v>
      </c>
      <c r="BB196" s="15" t="s">
        <v>59</v>
      </c>
      <c r="BC196" s="9" t="s">
        <v>47</v>
      </c>
      <c r="BD196" s="15" t="s">
        <v>59</v>
      </c>
      <c r="BE196" s="9" t="s">
        <v>47</v>
      </c>
      <c r="BF196" s="15" t="s">
        <v>59</v>
      </c>
      <c r="BH196" s="15" t="s">
        <v>59</v>
      </c>
      <c r="BJ196" s="15" t="s">
        <v>59</v>
      </c>
      <c r="BL196" s="15" t="s">
        <v>59</v>
      </c>
      <c r="BN196" s="15" t="s">
        <v>59</v>
      </c>
      <c r="BP196" s="15" t="s">
        <v>59</v>
      </c>
      <c r="BR196" s="15" t="s">
        <v>59</v>
      </c>
      <c r="BT196" s="15" t="s">
        <v>59</v>
      </c>
      <c r="BV196" s="15" t="s">
        <v>59</v>
      </c>
      <c r="BX196" s="15" t="s">
        <v>59</v>
      </c>
      <c r="BZ196" s="15" t="s">
        <v>59</v>
      </c>
      <c r="CB196" s="15" t="s">
        <v>59</v>
      </c>
      <c r="CD196" s="15" t="s">
        <v>59</v>
      </c>
      <c r="CF196" s="15" t="s">
        <v>59</v>
      </c>
      <c r="CH196" s="15" t="s">
        <v>59</v>
      </c>
      <c r="CJ196" s="15" t="s">
        <v>59</v>
      </c>
      <c r="CL196" s="15" t="s">
        <v>59</v>
      </c>
      <c r="CN196" s="15" t="s">
        <v>59</v>
      </c>
      <c r="CP196" s="15" t="s">
        <v>59</v>
      </c>
      <c r="CR196" s="15" t="s">
        <v>59</v>
      </c>
      <c r="CT196" s="15" t="s">
        <v>59</v>
      </c>
      <c r="CV196" s="15" t="s">
        <v>59</v>
      </c>
      <c r="CX196" s="15" t="s">
        <v>59</v>
      </c>
      <c r="CZ196" s="15" t="s">
        <v>59</v>
      </c>
      <c r="DB196" s="15" t="s">
        <v>59</v>
      </c>
      <c r="DD196" s="15" t="s">
        <v>59</v>
      </c>
      <c r="DF196" s="15" t="s">
        <v>59</v>
      </c>
      <c r="DH196" s="15" t="s">
        <v>59</v>
      </c>
      <c r="DJ196" s="15" t="s">
        <v>59</v>
      </c>
      <c r="DL196" s="15" t="s">
        <v>59</v>
      </c>
      <c r="DN196" s="15" t="s">
        <v>59</v>
      </c>
      <c r="DP196" s="15" t="s">
        <v>59</v>
      </c>
      <c r="DR196" s="15" t="s">
        <v>59</v>
      </c>
      <c r="DT196" s="15" t="s">
        <v>59</v>
      </c>
      <c r="DV196" s="15" t="s">
        <v>59</v>
      </c>
      <c r="DX196" s="15" t="s">
        <v>59</v>
      </c>
      <c r="DZ196" s="15" t="s">
        <v>59</v>
      </c>
      <c r="EB196" s="15" t="s">
        <v>59</v>
      </c>
      <c r="ED196" s="15" t="s">
        <v>59</v>
      </c>
      <c r="EF196" s="15" t="s">
        <v>59</v>
      </c>
      <c r="EH196" s="15" t="s">
        <v>59</v>
      </c>
      <c r="EJ196" s="15" t="s">
        <v>59</v>
      </c>
      <c r="EL196" s="15" t="s">
        <v>59</v>
      </c>
      <c r="EN196" s="15" t="s">
        <v>59</v>
      </c>
      <c r="EP196" s="15" t="s">
        <v>59</v>
      </c>
      <c r="ER196" s="15" t="s">
        <v>59</v>
      </c>
      <c r="ET196" s="15" t="s">
        <v>59</v>
      </c>
      <c r="EV196" s="15" t="s">
        <v>59</v>
      </c>
      <c r="EX196" s="15" t="s">
        <v>59</v>
      </c>
      <c r="EZ196" s="15" t="s">
        <v>59</v>
      </c>
      <c r="FB196" s="15" t="s">
        <v>59</v>
      </c>
      <c r="FD196" s="15" t="s">
        <v>59</v>
      </c>
      <c r="FF196" s="15" t="s">
        <v>59</v>
      </c>
      <c r="FH196" s="15" t="s">
        <v>59</v>
      </c>
      <c r="FJ196" s="15" t="s">
        <v>59</v>
      </c>
      <c r="FL196" s="15" t="s">
        <v>59</v>
      </c>
      <c r="FN196" s="15" t="s">
        <v>59</v>
      </c>
      <c r="FP196" s="15" t="s">
        <v>59</v>
      </c>
      <c r="FR196" s="15" t="s">
        <v>59</v>
      </c>
      <c r="FT196" s="15" t="s">
        <v>59</v>
      </c>
    </row>
    <row r="197" spans="1:176" ht="15.95" customHeight="1">
      <c r="A197" s="39" t="s">
        <v>1202</v>
      </c>
      <c r="B197" s="39">
        <v>2</v>
      </c>
      <c r="C197" s="39"/>
      <c r="D197" s="39">
        <v>8008</v>
      </c>
      <c r="E197" s="19" t="s">
        <v>1155</v>
      </c>
      <c r="F197" s="19" t="s">
        <v>1168</v>
      </c>
      <c r="G197" s="9">
        <f t="shared" si="6"/>
        <v>6.0000000000000012E-2</v>
      </c>
      <c r="H197" s="15" t="s">
        <v>59</v>
      </c>
      <c r="I197" s="19" t="s">
        <v>47</v>
      </c>
      <c r="J197" s="15" t="s">
        <v>59</v>
      </c>
      <c r="K197" s="19" t="s">
        <v>47</v>
      </c>
      <c r="L197" s="15" t="s">
        <v>59</v>
      </c>
      <c r="M197" s="19" t="s">
        <v>47</v>
      </c>
      <c r="N197" s="15" t="s">
        <v>59</v>
      </c>
      <c r="O197" s="3" t="s">
        <v>47</v>
      </c>
      <c r="P197" s="12" t="s">
        <v>59</v>
      </c>
      <c r="Q197">
        <v>4.0000000000000008E-2</v>
      </c>
      <c r="R197" s="15" t="s">
        <v>59</v>
      </c>
      <c r="S197" t="s">
        <v>47</v>
      </c>
      <c r="T197" s="15" t="s">
        <v>59</v>
      </c>
      <c r="U197" t="s">
        <v>53</v>
      </c>
      <c r="V197" s="15" t="s">
        <v>59</v>
      </c>
      <c r="W197" s="45">
        <v>0.02</v>
      </c>
      <c r="X197" s="15" t="s">
        <v>59</v>
      </c>
      <c r="Y197" t="s">
        <v>54</v>
      </c>
      <c r="Z197" s="15" t="s">
        <v>59</v>
      </c>
      <c r="AA197" t="s">
        <v>54</v>
      </c>
      <c r="AB197" s="15" t="s">
        <v>59</v>
      </c>
      <c r="AC197" t="s">
        <v>47</v>
      </c>
      <c r="AD197" s="15" t="s">
        <v>59</v>
      </c>
      <c r="AE197" t="s">
        <v>47</v>
      </c>
      <c r="AF197" s="15" t="s">
        <v>59</v>
      </c>
      <c r="AG197" s="44" t="s">
        <v>47</v>
      </c>
      <c r="AH197" s="15" t="s">
        <v>59</v>
      </c>
      <c r="AI197" s="3" t="s">
        <v>47</v>
      </c>
      <c r="AJ197" s="15" t="s">
        <v>59</v>
      </c>
      <c r="AK197" s="19"/>
      <c r="AL197" s="15" t="s">
        <v>59</v>
      </c>
      <c r="AM197" s="3" t="s">
        <v>47</v>
      </c>
      <c r="AN197" s="15" t="s">
        <v>59</v>
      </c>
      <c r="AO197" s="3" t="s">
        <v>47</v>
      </c>
      <c r="AP197" s="15" t="s">
        <v>59</v>
      </c>
      <c r="AQ197" s="3" t="s">
        <v>47</v>
      </c>
      <c r="AR197" s="15" t="s">
        <v>59</v>
      </c>
      <c r="AS197" s="3" t="s">
        <v>47</v>
      </c>
      <c r="AT197" s="15" t="s">
        <v>59</v>
      </c>
      <c r="AU197" s="9" t="s">
        <v>47</v>
      </c>
      <c r="AV197" s="15" t="s">
        <v>59</v>
      </c>
      <c r="AW197" s="9" t="s">
        <v>47</v>
      </c>
      <c r="AX197" s="15" t="s">
        <v>59</v>
      </c>
      <c r="AY197" s="19"/>
      <c r="AZ197" s="15" t="s">
        <v>59</v>
      </c>
      <c r="BA197" s="9" t="s">
        <v>47</v>
      </c>
      <c r="BB197" s="15" t="s">
        <v>59</v>
      </c>
      <c r="BC197" s="9" t="s">
        <v>47</v>
      </c>
      <c r="BD197" s="15" t="s">
        <v>59</v>
      </c>
      <c r="BE197" s="9" t="s">
        <v>47</v>
      </c>
      <c r="BF197" s="15" t="s">
        <v>59</v>
      </c>
      <c r="BH197" s="15" t="s">
        <v>59</v>
      </c>
      <c r="BJ197" s="15" t="s">
        <v>59</v>
      </c>
      <c r="BL197" s="15" t="s">
        <v>59</v>
      </c>
      <c r="BN197" s="15" t="s">
        <v>59</v>
      </c>
      <c r="BP197" s="15" t="s">
        <v>59</v>
      </c>
      <c r="BR197" s="15" t="s">
        <v>59</v>
      </c>
      <c r="BT197" s="15" t="s">
        <v>59</v>
      </c>
      <c r="BV197" s="15" t="s">
        <v>59</v>
      </c>
      <c r="BX197" s="15" t="s">
        <v>59</v>
      </c>
      <c r="BZ197" s="15" t="s">
        <v>59</v>
      </c>
      <c r="CB197" s="15" t="s">
        <v>59</v>
      </c>
      <c r="CD197" s="15" t="s">
        <v>59</v>
      </c>
      <c r="CF197" s="15" t="s">
        <v>59</v>
      </c>
      <c r="CH197" s="15" t="s">
        <v>59</v>
      </c>
      <c r="CJ197" s="15" t="s">
        <v>59</v>
      </c>
      <c r="CL197" s="15" t="s">
        <v>59</v>
      </c>
      <c r="CN197" s="15" t="s">
        <v>59</v>
      </c>
      <c r="CP197" s="15" t="s">
        <v>59</v>
      </c>
      <c r="CR197" s="15" t="s">
        <v>59</v>
      </c>
      <c r="CT197" s="15" t="s">
        <v>59</v>
      </c>
      <c r="CV197" s="15" t="s">
        <v>59</v>
      </c>
      <c r="CX197" s="15" t="s">
        <v>59</v>
      </c>
      <c r="CZ197" s="15" t="s">
        <v>59</v>
      </c>
      <c r="DB197" s="15" t="s">
        <v>59</v>
      </c>
      <c r="DD197" s="15" t="s">
        <v>59</v>
      </c>
      <c r="DF197" s="15" t="s">
        <v>59</v>
      </c>
      <c r="DH197" s="15" t="s">
        <v>59</v>
      </c>
      <c r="DJ197" s="15" t="s">
        <v>59</v>
      </c>
      <c r="DL197" s="15" t="s">
        <v>59</v>
      </c>
      <c r="DN197" s="15" t="s">
        <v>59</v>
      </c>
      <c r="DP197" s="15" t="s">
        <v>59</v>
      </c>
      <c r="DR197" s="15" t="s">
        <v>59</v>
      </c>
      <c r="DT197" s="15" t="s">
        <v>59</v>
      </c>
      <c r="DV197" s="15" t="s">
        <v>59</v>
      </c>
      <c r="DX197" s="15" t="s">
        <v>59</v>
      </c>
      <c r="DZ197" s="15" t="s">
        <v>59</v>
      </c>
      <c r="EB197" s="15" t="s">
        <v>59</v>
      </c>
      <c r="ED197" s="15" t="s">
        <v>59</v>
      </c>
      <c r="EF197" s="15" t="s">
        <v>59</v>
      </c>
      <c r="EH197" s="15" t="s">
        <v>59</v>
      </c>
      <c r="EJ197" s="15" t="s">
        <v>59</v>
      </c>
      <c r="EL197" s="15" t="s">
        <v>59</v>
      </c>
      <c r="EN197" s="15" t="s">
        <v>59</v>
      </c>
      <c r="EP197" s="15" t="s">
        <v>59</v>
      </c>
      <c r="ER197" s="15" t="s">
        <v>59</v>
      </c>
      <c r="ET197" s="15" t="s">
        <v>59</v>
      </c>
      <c r="EV197" s="15" t="s">
        <v>59</v>
      </c>
      <c r="EX197" s="15" t="s">
        <v>59</v>
      </c>
      <c r="EZ197" s="15" t="s">
        <v>59</v>
      </c>
      <c r="FB197" s="15" t="s">
        <v>59</v>
      </c>
      <c r="FD197" s="15" t="s">
        <v>59</v>
      </c>
      <c r="FF197" s="15" t="s">
        <v>59</v>
      </c>
      <c r="FH197" s="15" t="s">
        <v>59</v>
      </c>
      <c r="FJ197" s="15" t="s">
        <v>59</v>
      </c>
      <c r="FL197" s="15" t="s">
        <v>59</v>
      </c>
      <c r="FN197" s="15" t="s">
        <v>59</v>
      </c>
      <c r="FP197" s="15" t="s">
        <v>59</v>
      </c>
      <c r="FR197" s="15" t="s">
        <v>59</v>
      </c>
      <c r="FT197" s="15" t="s">
        <v>59</v>
      </c>
    </row>
    <row r="198" spans="1:176" ht="15.95" customHeight="1">
      <c r="A198" s="39" t="s">
        <v>307</v>
      </c>
      <c r="B198" s="39">
        <v>3</v>
      </c>
      <c r="C198" s="39"/>
      <c r="D198" s="39">
        <v>1602</v>
      </c>
      <c r="E198" s="19" t="s">
        <v>309</v>
      </c>
      <c r="F198" s="19" t="s">
        <v>1592</v>
      </c>
      <c r="G198" s="9">
        <f t="shared" si="6"/>
        <v>1.52</v>
      </c>
      <c r="H198" s="15" t="s">
        <v>59</v>
      </c>
      <c r="I198" s="19" t="s">
        <v>47</v>
      </c>
      <c r="J198" s="15" t="s">
        <v>59</v>
      </c>
      <c r="K198" s="3" t="s">
        <v>47</v>
      </c>
      <c r="L198" s="12" t="s">
        <v>59</v>
      </c>
      <c r="M198" s="3" t="s">
        <v>47</v>
      </c>
      <c r="N198" s="12" t="s">
        <v>59</v>
      </c>
      <c r="O198" s="3" t="s">
        <v>47</v>
      </c>
      <c r="P198" s="12" t="s">
        <v>59</v>
      </c>
      <c r="Q198">
        <v>1.1000000000000001</v>
      </c>
      <c r="R198" s="15" t="s">
        <v>59</v>
      </c>
      <c r="S198" s="19" t="s">
        <v>47</v>
      </c>
      <c r="T198" s="15" t="s">
        <v>59</v>
      </c>
      <c r="U198">
        <v>0.24</v>
      </c>
      <c r="V198" s="15" t="s">
        <v>59</v>
      </c>
      <c r="W198">
        <v>0.18000000000000002</v>
      </c>
      <c r="X198" s="15" t="s">
        <v>59</v>
      </c>
      <c r="Y198" t="s">
        <v>54</v>
      </c>
      <c r="Z198" s="15" t="s">
        <v>59</v>
      </c>
      <c r="AA198" t="s">
        <v>54</v>
      </c>
      <c r="AB198" s="15" t="s">
        <v>59</v>
      </c>
      <c r="AC198" s="19" t="s">
        <v>47</v>
      </c>
      <c r="AD198" s="15" t="s">
        <v>59</v>
      </c>
      <c r="AE198" s="19" t="s">
        <v>47</v>
      </c>
      <c r="AF198" s="15" t="s">
        <v>59</v>
      </c>
      <c r="AG198" s="19" t="s">
        <v>47</v>
      </c>
      <c r="AH198" s="15" t="s">
        <v>59</v>
      </c>
      <c r="AI198" s="3" t="s">
        <v>47</v>
      </c>
      <c r="AJ198" s="15" t="s">
        <v>59</v>
      </c>
      <c r="AK198" s="19" t="s">
        <v>47</v>
      </c>
      <c r="AL198" s="15" t="s">
        <v>59</v>
      </c>
      <c r="AM198" s="3" t="s">
        <v>47</v>
      </c>
      <c r="AN198" s="15" t="s">
        <v>59</v>
      </c>
      <c r="AO198" s="3" t="s">
        <v>47</v>
      </c>
      <c r="AP198" s="15" t="s">
        <v>59</v>
      </c>
      <c r="AQ198" s="19" t="s">
        <v>47</v>
      </c>
      <c r="AR198" s="15" t="s">
        <v>59</v>
      </c>
      <c r="AS198" s="19" t="s">
        <v>47</v>
      </c>
      <c r="AT198" s="15" t="s">
        <v>59</v>
      </c>
      <c r="AU198" s="9" t="s">
        <v>47</v>
      </c>
      <c r="AV198" s="15" t="s">
        <v>59</v>
      </c>
      <c r="AW198" s="9" t="s">
        <v>47</v>
      </c>
      <c r="AX198" s="15" t="s">
        <v>59</v>
      </c>
      <c r="AY198" s="19" t="s">
        <v>47</v>
      </c>
      <c r="AZ198" s="15" t="s">
        <v>59</v>
      </c>
      <c r="BA198" s="9" t="s">
        <v>47</v>
      </c>
      <c r="BB198" s="15" t="s">
        <v>59</v>
      </c>
      <c r="BC198" s="9" t="s">
        <v>47</v>
      </c>
      <c r="BD198" s="15" t="s">
        <v>59</v>
      </c>
      <c r="BE198" s="9" t="s">
        <v>47</v>
      </c>
      <c r="BF198" s="15" t="s">
        <v>59</v>
      </c>
      <c r="BH198" s="15" t="s">
        <v>59</v>
      </c>
      <c r="BJ198" s="15" t="s">
        <v>59</v>
      </c>
      <c r="BL198" s="15" t="s">
        <v>59</v>
      </c>
      <c r="BN198" s="15" t="s">
        <v>59</v>
      </c>
      <c r="BO198" t="s">
        <v>47</v>
      </c>
      <c r="BP198" s="15" t="s">
        <v>59</v>
      </c>
      <c r="BQ198" t="s">
        <v>47</v>
      </c>
      <c r="BR198" s="15" t="s">
        <v>59</v>
      </c>
      <c r="BS198" t="s">
        <v>47</v>
      </c>
      <c r="BT198" s="15" t="s">
        <v>59</v>
      </c>
      <c r="BU198" t="s">
        <v>47</v>
      </c>
      <c r="BV198" s="15" t="s">
        <v>59</v>
      </c>
      <c r="BX198" s="15" t="s">
        <v>59</v>
      </c>
      <c r="BY198" t="s">
        <v>47</v>
      </c>
      <c r="BZ198" s="15" t="s">
        <v>59</v>
      </c>
      <c r="CA198" t="s">
        <v>47</v>
      </c>
      <c r="CB198" s="15" t="s">
        <v>59</v>
      </c>
      <c r="CC198" t="s">
        <v>47</v>
      </c>
      <c r="CD198" s="15" t="s">
        <v>59</v>
      </c>
      <c r="CF198" s="15" t="s">
        <v>59</v>
      </c>
      <c r="CH198" s="15" t="s">
        <v>59</v>
      </c>
      <c r="CJ198" s="15" t="s">
        <v>59</v>
      </c>
      <c r="CL198" s="15" t="s">
        <v>59</v>
      </c>
      <c r="CN198" s="15" t="s">
        <v>59</v>
      </c>
      <c r="CP198" s="15" t="s">
        <v>59</v>
      </c>
      <c r="CR198" s="15" t="s">
        <v>59</v>
      </c>
      <c r="CT198" s="15" t="s">
        <v>59</v>
      </c>
      <c r="CV198" s="15" t="s">
        <v>59</v>
      </c>
      <c r="CX198" s="15" t="s">
        <v>59</v>
      </c>
      <c r="CZ198" s="15" t="s">
        <v>59</v>
      </c>
      <c r="DA198" t="s">
        <v>47</v>
      </c>
      <c r="DB198" s="15" t="s">
        <v>59</v>
      </c>
      <c r="DD198" s="15" t="s">
        <v>59</v>
      </c>
      <c r="DF198" s="15" t="s">
        <v>59</v>
      </c>
      <c r="DH198" s="15" t="s">
        <v>59</v>
      </c>
      <c r="DI198" t="s">
        <v>47</v>
      </c>
      <c r="DJ198" s="15" t="s">
        <v>59</v>
      </c>
      <c r="DK198" t="s">
        <v>47</v>
      </c>
      <c r="DL198" s="15" t="s">
        <v>59</v>
      </c>
      <c r="DM198" t="s">
        <v>47</v>
      </c>
      <c r="DN198" s="15" t="s">
        <v>59</v>
      </c>
      <c r="DP198" s="15" t="s">
        <v>59</v>
      </c>
      <c r="DQ198" t="s">
        <v>47</v>
      </c>
      <c r="DR198" s="15" t="s">
        <v>59</v>
      </c>
      <c r="DT198" s="15" t="s">
        <v>59</v>
      </c>
      <c r="DV198" s="15" t="s">
        <v>59</v>
      </c>
      <c r="DW198" t="s">
        <v>47</v>
      </c>
      <c r="DX198" s="15" t="s">
        <v>59</v>
      </c>
      <c r="DY198" t="s">
        <v>47</v>
      </c>
      <c r="DZ198" s="15" t="s">
        <v>59</v>
      </c>
      <c r="EB198" s="15" t="s">
        <v>59</v>
      </c>
      <c r="ED198" s="15" t="s">
        <v>59</v>
      </c>
      <c r="EF198" s="15" t="s">
        <v>59</v>
      </c>
      <c r="EH198" s="15" t="s">
        <v>59</v>
      </c>
      <c r="EJ198" s="15" t="s">
        <v>59</v>
      </c>
      <c r="EL198" s="15" t="s">
        <v>59</v>
      </c>
      <c r="EN198" s="15" t="s">
        <v>59</v>
      </c>
      <c r="EP198" s="15" t="s">
        <v>59</v>
      </c>
      <c r="ER198" s="15" t="s">
        <v>59</v>
      </c>
      <c r="ET198" s="15" t="s">
        <v>59</v>
      </c>
      <c r="EV198" s="15" t="s">
        <v>59</v>
      </c>
      <c r="EX198" s="15" t="s">
        <v>59</v>
      </c>
      <c r="EY198" t="s">
        <v>47</v>
      </c>
      <c r="EZ198" s="15" t="s">
        <v>59</v>
      </c>
      <c r="FB198" s="15" t="s">
        <v>59</v>
      </c>
      <c r="FC198" t="s">
        <v>47</v>
      </c>
      <c r="FD198" s="15" t="s">
        <v>59</v>
      </c>
      <c r="FF198" s="15" t="s">
        <v>59</v>
      </c>
      <c r="FG198" t="s">
        <v>47</v>
      </c>
      <c r="FH198" s="15" t="s">
        <v>59</v>
      </c>
      <c r="FJ198" s="15" t="s">
        <v>59</v>
      </c>
      <c r="FL198" s="15" t="s">
        <v>59</v>
      </c>
      <c r="FM198" t="s">
        <v>47</v>
      </c>
      <c r="FN198" s="15" t="s">
        <v>59</v>
      </c>
      <c r="FO198" t="s">
        <v>47</v>
      </c>
      <c r="FP198" s="15" t="s">
        <v>59</v>
      </c>
      <c r="FQ198" t="s">
        <v>47</v>
      </c>
      <c r="FR198" s="15" t="s">
        <v>59</v>
      </c>
      <c r="FT198" s="15" t="s">
        <v>59</v>
      </c>
    </row>
    <row r="199" spans="1:176" ht="15.95" customHeight="1">
      <c r="A199" s="39" t="s">
        <v>308</v>
      </c>
      <c r="B199" s="39">
        <v>3</v>
      </c>
      <c r="C199" s="39"/>
      <c r="D199" s="39">
        <v>1602</v>
      </c>
      <c r="E199" s="19" t="s">
        <v>309</v>
      </c>
      <c r="F199" s="19" t="s">
        <v>1592</v>
      </c>
      <c r="G199" s="9">
        <f t="shared" si="6"/>
        <v>1.66</v>
      </c>
      <c r="H199" s="15" t="s">
        <v>59</v>
      </c>
      <c r="I199" s="19" t="s">
        <v>47</v>
      </c>
      <c r="J199" s="15" t="s">
        <v>59</v>
      </c>
      <c r="K199" s="3" t="s">
        <v>47</v>
      </c>
      <c r="L199" s="12" t="s">
        <v>59</v>
      </c>
      <c r="M199" s="3" t="s">
        <v>47</v>
      </c>
      <c r="N199" s="12" t="s">
        <v>59</v>
      </c>
      <c r="O199" s="3" t="s">
        <v>47</v>
      </c>
      <c r="P199" s="12" t="s">
        <v>59</v>
      </c>
      <c r="Q199">
        <v>1.1599999999999999</v>
      </c>
      <c r="R199" s="15" t="s">
        <v>59</v>
      </c>
      <c r="S199" s="19" t="s">
        <v>47</v>
      </c>
      <c r="T199" s="15" t="s">
        <v>59</v>
      </c>
      <c r="U199">
        <v>0.2</v>
      </c>
      <c r="V199" s="15" t="s">
        <v>59</v>
      </c>
      <c r="W199">
        <v>0.24</v>
      </c>
      <c r="X199" s="15" t="s">
        <v>59</v>
      </c>
      <c r="Y199">
        <v>2.0000000000000004E-2</v>
      </c>
      <c r="Z199" s="15" t="s">
        <v>59</v>
      </c>
      <c r="AA199">
        <v>4.0000000000000008E-2</v>
      </c>
      <c r="AB199" s="15" t="s">
        <v>59</v>
      </c>
      <c r="AC199" s="19" t="s">
        <v>47</v>
      </c>
      <c r="AD199" s="15" t="s">
        <v>59</v>
      </c>
      <c r="AE199" s="19" t="s">
        <v>47</v>
      </c>
      <c r="AF199" s="15" t="s">
        <v>59</v>
      </c>
      <c r="AG199" s="19" t="s">
        <v>47</v>
      </c>
      <c r="AH199" s="15" t="s">
        <v>59</v>
      </c>
      <c r="AI199" s="3" t="s">
        <v>47</v>
      </c>
      <c r="AJ199" s="15" t="s">
        <v>59</v>
      </c>
      <c r="AK199" s="19" t="s">
        <v>47</v>
      </c>
      <c r="AL199" s="15" t="s">
        <v>59</v>
      </c>
      <c r="AM199" s="3" t="s">
        <v>47</v>
      </c>
      <c r="AN199" s="15" t="s">
        <v>59</v>
      </c>
      <c r="AO199" s="3" t="s">
        <v>47</v>
      </c>
      <c r="AP199" s="15" t="s">
        <v>59</v>
      </c>
      <c r="AQ199" s="19" t="s">
        <v>47</v>
      </c>
      <c r="AR199" s="15" t="s">
        <v>59</v>
      </c>
      <c r="AS199" s="19" t="s">
        <v>47</v>
      </c>
      <c r="AT199" s="15" t="s">
        <v>59</v>
      </c>
      <c r="AU199" s="9" t="s">
        <v>47</v>
      </c>
      <c r="AV199" s="15" t="s">
        <v>59</v>
      </c>
      <c r="AW199" s="9" t="s">
        <v>47</v>
      </c>
      <c r="AX199" s="15" t="s">
        <v>59</v>
      </c>
      <c r="AY199" s="19" t="s">
        <v>47</v>
      </c>
      <c r="AZ199" s="15" t="s">
        <v>59</v>
      </c>
      <c r="BA199" s="9" t="s">
        <v>47</v>
      </c>
      <c r="BB199" s="15" t="s">
        <v>59</v>
      </c>
      <c r="BC199" s="9" t="s">
        <v>47</v>
      </c>
      <c r="BD199" s="15" t="s">
        <v>59</v>
      </c>
      <c r="BE199" s="9" t="s">
        <v>47</v>
      </c>
      <c r="BF199" s="15" t="s">
        <v>59</v>
      </c>
      <c r="BH199" s="15" t="s">
        <v>59</v>
      </c>
      <c r="BJ199" s="15" t="s">
        <v>59</v>
      </c>
      <c r="BL199" s="15" t="s">
        <v>59</v>
      </c>
      <c r="BN199" s="15" t="s">
        <v>59</v>
      </c>
      <c r="BO199" t="s">
        <v>47</v>
      </c>
      <c r="BP199" s="15" t="s">
        <v>59</v>
      </c>
      <c r="BQ199" t="s">
        <v>47</v>
      </c>
      <c r="BR199" s="15" t="s">
        <v>59</v>
      </c>
      <c r="BS199" t="s">
        <v>47</v>
      </c>
      <c r="BT199" s="15" t="s">
        <v>59</v>
      </c>
      <c r="BU199" t="s">
        <v>47</v>
      </c>
      <c r="BV199" s="15" t="s">
        <v>59</v>
      </c>
      <c r="BX199" s="15" t="s">
        <v>59</v>
      </c>
      <c r="BY199" t="s">
        <v>47</v>
      </c>
      <c r="BZ199" s="15" t="s">
        <v>59</v>
      </c>
      <c r="CA199" t="s">
        <v>47</v>
      </c>
      <c r="CB199" s="15" t="s">
        <v>59</v>
      </c>
      <c r="CC199" t="s">
        <v>47</v>
      </c>
      <c r="CD199" s="15" t="s">
        <v>59</v>
      </c>
      <c r="CF199" s="15" t="s">
        <v>59</v>
      </c>
      <c r="CH199" s="15" t="s">
        <v>59</v>
      </c>
      <c r="CJ199" s="15" t="s">
        <v>59</v>
      </c>
      <c r="CL199" s="15" t="s">
        <v>59</v>
      </c>
      <c r="CN199" s="15" t="s">
        <v>59</v>
      </c>
      <c r="CP199" s="15" t="s">
        <v>59</v>
      </c>
      <c r="CR199" s="15" t="s">
        <v>59</v>
      </c>
      <c r="CT199" s="15" t="s">
        <v>59</v>
      </c>
      <c r="CV199" s="15" t="s">
        <v>59</v>
      </c>
      <c r="CX199" s="15" t="s">
        <v>59</v>
      </c>
      <c r="CZ199" s="15" t="s">
        <v>59</v>
      </c>
      <c r="DA199" t="s">
        <v>47</v>
      </c>
      <c r="DB199" s="15" t="s">
        <v>59</v>
      </c>
      <c r="DD199" s="15" t="s">
        <v>59</v>
      </c>
      <c r="DF199" s="15" t="s">
        <v>59</v>
      </c>
      <c r="DH199" s="15" t="s">
        <v>59</v>
      </c>
      <c r="DI199" t="s">
        <v>47</v>
      </c>
      <c r="DJ199" s="15" t="s">
        <v>59</v>
      </c>
      <c r="DK199" t="s">
        <v>47</v>
      </c>
      <c r="DL199" s="15" t="s">
        <v>59</v>
      </c>
      <c r="DM199" t="s">
        <v>47</v>
      </c>
      <c r="DN199" s="15" t="s">
        <v>59</v>
      </c>
      <c r="DP199" s="15" t="s">
        <v>59</v>
      </c>
      <c r="DQ199" t="s">
        <v>47</v>
      </c>
      <c r="DR199" s="15" t="s">
        <v>59</v>
      </c>
      <c r="DT199" s="15" t="s">
        <v>59</v>
      </c>
      <c r="DV199" s="15" t="s">
        <v>59</v>
      </c>
      <c r="DW199" t="s">
        <v>47</v>
      </c>
      <c r="DX199" s="15" t="s">
        <v>59</v>
      </c>
      <c r="DY199" t="s">
        <v>47</v>
      </c>
      <c r="DZ199" s="15" t="s">
        <v>59</v>
      </c>
      <c r="EB199" s="15" t="s">
        <v>59</v>
      </c>
      <c r="ED199" s="15" t="s">
        <v>59</v>
      </c>
      <c r="EF199" s="15" t="s">
        <v>59</v>
      </c>
      <c r="EH199" s="15" t="s">
        <v>59</v>
      </c>
      <c r="EJ199" s="15" t="s">
        <v>59</v>
      </c>
      <c r="EL199" s="15" t="s">
        <v>59</v>
      </c>
      <c r="EN199" s="15" t="s">
        <v>59</v>
      </c>
      <c r="EP199" s="15" t="s">
        <v>59</v>
      </c>
      <c r="ER199" s="15" t="s">
        <v>59</v>
      </c>
      <c r="ET199" s="15" t="s">
        <v>59</v>
      </c>
      <c r="EV199" s="15" t="s">
        <v>59</v>
      </c>
      <c r="EX199" s="15" t="s">
        <v>59</v>
      </c>
      <c r="EY199" t="s">
        <v>47</v>
      </c>
      <c r="EZ199" s="15" t="s">
        <v>59</v>
      </c>
      <c r="FB199" s="15" t="s">
        <v>59</v>
      </c>
      <c r="FC199" t="s">
        <v>47</v>
      </c>
      <c r="FD199" s="15" t="s">
        <v>59</v>
      </c>
      <c r="FF199" s="15" t="s">
        <v>59</v>
      </c>
      <c r="FG199" t="s">
        <v>47</v>
      </c>
      <c r="FH199" s="15" t="s">
        <v>59</v>
      </c>
      <c r="FJ199" s="15" t="s">
        <v>59</v>
      </c>
      <c r="FL199" s="15" t="s">
        <v>59</v>
      </c>
      <c r="FM199" t="s">
        <v>47</v>
      </c>
      <c r="FN199" s="15" t="s">
        <v>59</v>
      </c>
      <c r="FO199" t="s">
        <v>47</v>
      </c>
      <c r="FP199" s="15" t="s">
        <v>59</v>
      </c>
      <c r="FQ199" t="s">
        <v>47</v>
      </c>
      <c r="FR199" s="15" t="s">
        <v>59</v>
      </c>
      <c r="FT199" s="15" t="s">
        <v>59</v>
      </c>
    </row>
    <row r="200" spans="1:176" ht="15.95" customHeight="1">
      <c r="A200" s="39" t="s">
        <v>310</v>
      </c>
      <c r="B200" s="39">
        <v>3</v>
      </c>
      <c r="C200" s="39"/>
      <c r="D200" s="39">
        <v>1602</v>
      </c>
      <c r="E200" s="19" t="s">
        <v>309</v>
      </c>
      <c r="F200" s="19" t="s">
        <v>1592</v>
      </c>
      <c r="G200" s="9">
        <f t="shared" si="6"/>
        <v>1.0000000000000002</v>
      </c>
      <c r="H200" s="15" t="s">
        <v>59</v>
      </c>
      <c r="I200" s="19" t="s">
        <v>47</v>
      </c>
      <c r="J200" s="15" t="s">
        <v>59</v>
      </c>
      <c r="K200" s="3" t="s">
        <v>47</v>
      </c>
      <c r="L200" s="12" t="s">
        <v>59</v>
      </c>
      <c r="M200" s="3" t="s">
        <v>47</v>
      </c>
      <c r="N200" s="12" t="s">
        <v>59</v>
      </c>
      <c r="O200" s="3" t="s">
        <v>47</v>
      </c>
      <c r="P200" s="12" t="s">
        <v>59</v>
      </c>
      <c r="Q200">
        <v>0.70000000000000007</v>
      </c>
      <c r="R200" s="15" t="s">
        <v>59</v>
      </c>
      <c r="S200" s="19" t="s">
        <v>47</v>
      </c>
      <c r="T200" s="15" t="s">
        <v>59</v>
      </c>
      <c r="U200">
        <v>8.0000000000000016E-2</v>
      </c>
      <c r="V200" s="15" t="s">
        <v>59</v>
      </c>
      <c r="W200">
        <v>8.0000000000000016E-2</v>
      </c>
      <c r="X200" s="15" t="s">
        <v>59</v>
      </c>
      <c r="Y200">
        <v>0.06</v>
      </c>
      <c r="Z200" s="15" t="s">
        <v>59</v>
      </c>
      <c r="AA200">
        <v>8.0000000000000016E-2</v>
      </c>
      <c r="AB200" s="15" t="s">
        <v>59</v>
      </c>
      <c r="AC200" s="19" t="s">
        <v>47</v>
      </c>
      <c r="AD200" s="15" t="s">
        <v>59</v>
      </c>
      <c r="AE200" s="19" t="s">
        <v>47</v>
      </c>
      <c r="AF200" s="15" t="s">
        <v>59</v>
      </c>
      <c r="AG200" s="19" t="s">
        <v>47</v>
      </c>
      <c r="AH200" s="15" t="s">
        <v>59</v>
      </c>
      <c r="AI200" s="3" t="s">
        <v>47</v>
      </c>
      <c r="AJ200" s="15" t="s">
        <v>59</v>
      </c>
      <c r="AK200" s="19" t="s">
        <v>47</v>
      </c>
      <c r="AL200" s="15" t="s">
        <v>59</v>
      </c>
      <c r="AM200" s="3" t="s">
        <v>47</v>
      </c>
      <c r="AN200" s="15" t="s">
        <v>59</v>
      </c>
      <c r="AO200" s="3" t="s">
        <v>47</v>
      </c>
      <c r="AP200" s="15" t="s">
        <v>59</v>
      </c>
      <c r="AQ200" s="19" t="s">
        <v>47</v>
      </c>
      <c r="AR200" s="15" t="s">
        <v>59</v>
      </c>
      <c r="AS200" s="19" t="s">
        <v>47</v>
      </c>
      <c r="AT200" s="15" t="s">
        <v>59</v>
      </c>
      <c r="AU200" s="9" t="s">
        <v>47</v>
      </c>
      <c r="AV200" s="15" t="s">
        <v>59</v>
      </c>
      <c r="AW200" s="9" t="s">
        <v>47</v>
      </c>
      <c r="AX200" s="15" t="s">
        <v>59</v>
      </c>
      <c r="AY200" s="19" t="s">
        <v>47</v>
      </c>
      <c r="AZ200" s="15" t="s">
        <v>59</v>
      </c>
      <c r="BA200" s="9" t="s">
        <v>47</v>
      </c>
      <c r="BB200" s="15" t="s">
        <v>59</v>
      </c>
      <c r="BC200" s="9" t="s">
        <v>47</v>
      </c>
      <c r="BD200" s="15" t="s">
        <v>59</v>
      </c>
      <c r="BE200" s="9" t="s">
        <v>47</v>
      </c>
      <c r="BF200" s="15" t="s">
        <v>59</v>
      </c>
      <c r="BH200" s="15" t="s">
        <v>59</v>
      </c>
      <c r="BJ200" s="15" t="s">
        <v>59</v>
      </c>
      <c r="BL200" s="15" t="s">
        <v>59</v>
      </c>
      <c r="BN200" s="15" t="s">
        <v>59</v>
      </c>
      <c r="BO200" t="s">
        <v>47</v>
      </c>
      <c r="BP200" s="15" t="s">
        <v>59</v>
      </c>
      <c r="BQ200" t="s">
        <v>47</v>
      </c>
      <c r="BR200" s="15" t="s">
        <v>59</v>
      </c>
      <c r="BS200" t="s">
        <v>47</v>
      </c>
      <c r="BT200" s="15" t="s">
        <v>59</v>
      </c>
      <c r="BU200" t="s">
        <v>47</v>
      </c>
      <c r="BV200" s="15" t="s">
        <v>59</v>
      </c>
      <c r="BX200" s="15" t="s">
        <v>59</v>
      </c>
      <c r="BY200" t="s">
        <v>47</v>
      </c>
      <c r="BZ200" s="15" t="s">
        <v>59</v>
      </c>
      <c r="CA200" t="s">
        <v>47</v>
      </c>
      <c r="CB200" s="15" t="s">
        <v>59</v>
      </c>
      <c r="CC200" t="s">
        <v>47</v>
      </c>
      <c r="CD200" s="15" t="s">
        <v>59</v>
      </c>
      <c r="CF200" s="15" t="s">
        <v>59</v>
      </c>
      <c r="CH200" s="15" t="s">
        <v>59</v>
      </c>
      <c r="CJ200" s="15" t="s">
        <v>59</v>
      </c>
      <c r="CL200" s="15" t="s">
        <v>59</v>
      </c>
      <c r="CN200" s="15" t="s">
        <v>59</v>
      </c>
      <c r="CP200" s="15" t="s">
        <v>59</v>
      </c>
      <c r="CR200" s="15" t="s">
        <v>59</v>
      </c>
      <c r="CT200" s="15" t="s">
        <v>59</v>
      </c>
      <c r="CV200" s="15" t="s">
        <v>59</v>
      </c>
      <c r="CX200" s="15" t="s">
        <v>59</v>
      </c>
      <c r="CZ200" s="15" t="s">
        <v>59</v>
      </c>
      <c r="DA200" t="s">
        <v>47</v>
      </c>
      <c r="DB200" s="15" t="s">
        <v>59</v>
      </c>
      <c r="DD200" s="15" t="s">
        <v>59</v>
      </c>
      <c r="DF200" s="15" t="s">
        <v>59</v>
      </c>
      <c r="DH200" s="15" t="s">
        <v>59</v>
      </c>
      <c r="DI200" t="s">
        <v>47</v>
      </c>
      <c r="DJ200" s="15" t="s">
        <v>59</v>
      </c>
      <c r="DK200" t="s">
        <v>47</v>
      </c>
      <c r="DL200" s="15" t="s">
        <v>59</v>
      </c>
      <c r="DM200" t="s">
        <v>47</v>
      </c>
      <c r="DN200" s="15" t="s">
        <v>59</v>
      </c>
      <c r="DP200" s="15" t="s">
        <v>59</v>
      </c>
      <c r="DQ200" t="s">
        <v>47</v>
      </c>
      <c r="DR200" s="15" t="s">
        <v>59</v>
      </c>
      <c r="DT200" s="15" t="s">
        <v>59</v>
      </c>
      <c r="DV200" s="15" t="s">
        <v>59</v>
      </c>
      <c r="DW200" t="s">
        <v>47</v>
      </c>
      <c r="DX200" s="15" t="s">
        <v>59</v>
      </c>
      <c r="DY200" t="s">
        <v>47</v>
      </c>
      <c r="DZ200" s="15" t="s">
        <v>59</v>
      </c>
      <c r="EB200" s="15" t="s">
        <v>59</v>
      </c>
      <c r="ED200" s="15" t="s">
        <v>59</v>
      </c>
      <c r="EF200" s="15" t="s">
        <v>59</v>
      </c>
      <c r="EH200" s="15" t="s">
        <v>59</v>
      </c>
      <c r="EJ200" s="15" t="s">
        <v>59</v>
      </c>
      <c r="EL200" s="15" t="s">
        <v>59</v>
      </c>
      <c r="EN200" s="15" t="s">
        <v>59</v>
      </c>
      <c r="EP200" s="15" t="s">
        <v>59</v>
      </c>
      <c r="ER200" s="15" t="s">
        <v>59</v>
      </c>
      <c r="ET200" s="15" t="s">
        <v>59</v>
      </c>
      <c r="EV200" s="15" t="s">
        <v>59</v>
      </c>
      <c r="EX200" s="15" t="s">
        <v>59</v>
      </c>
      <c r="EY200" t="s">
        <v>47</v>
      </c>
      <c r="EZ200" s="15" t="s">
        <v>59</v>
      </c>
      <c r="FB200" s="15" t="s">
        <v>59</v>
      </c>
      <c r="FC200" t="s">
        <v>47</v>
      </c>
      <c r="FD200" s="15" t="s">
        <v>59</v>
      </c>
      <c r="FF200" s="15" t="s">
        <v>59</v>
      </c>
      <c r="FG200" t="s">
        <v>47</v>
      </c>
      <c r="FH200" s="15" t="s">
        <v>59</v>
      </c>
      <c r="FJ200" s="15" t="s">
        <v>59</v>
      </c>
      <c r="FL200" s="15" t="s">
        <v>59</v>
      </c>
      <c r="FM200" t="s">
        <v>47</v>
      </c>
      <c r="FN200" s="15" t="s">
        <v>59</v>
      </c>
      <c r="FO200" t="s">
        <v>47</v>
      </c>
      <c r="FP200" s="15" t="s">
        <v>59</v>
      </c>
      <c r="FQ200" t="s">
        <v>47</v>
      </c>
      <c r="FR200" s="15" t="s">
        <v>59</v>
      </c>
      <c r="FT200" s="15" t="s">
        <v>59</v>
      </c>
    </row>
    <row r="201" spans="1:176" ht="15.95" customHeight="1">
      <c r="A201" s="39" t="s">
        <v>311</v>
      </c>
      <c r="B201" s="39">
        <v>3</v>
      </c>
      <c r="C201" s="39"/>
      <c r="D201" s="39">
        <v>1602</v>
      </c>
      <c r="E201" s="19" t="s">
        <v>309</v>
      </c>
      <c r="F201" s="19" t="s">
        <v>1592</v>
      </c>
      <c r="G201" s="9">
        <f t="shared" si="6"/>
        <v>7.0600000000000014</v>
      </c>
      <c r="H201" s="15" t="s">
        <v>59</v>
      </c>
      <c r="I201" s="19" t="s">
        <v>47</v>
      </c>
      <c r="J201" s="15" t="s">
        <v>59</v>
      </c>
      <c r="K201" s="3" t="s">
        <v>47</v>
      </c>
      <c r="L201" s="12" t="s">
        <v>59</v>
      </c>
      <c r="M201" s="3" t="s">
        <v>47</v>
      </c>
      <c r="N201" s="12" t="s">
        <v>59</v>
      </c>
      <c r="O201" s="3" t="s">
        <v>47</v>
      </c>
      <c r="P201" s="12" t="s">
        <v>59</v>
      </c>
      <c r="Q201">
        <v>3.4000000000000004</v>
      </c>
      <c r="R201" s="15" t="s">
        <v>59</v>
      </c>
      <c r="S201" s="19" t="s">
        <v>47</v>
      </c>
      <c r="T201" s="15" t="s">
        <v>59</v>
      </c>
      <c r="U201">
        <v>2.2000000000000002</v>
      </c>
      <c r="V201" s="15" t="s">
        <v>59</v>
      </c>
      <c r="W201">
        <v>1.02</v>
      </c>
      <c r="X201" s="15" t="s">
        <v>59</v>
      </c>
      <c r="Y201">
        <v>0.16000000000000003</v>
      </c>
      <c r="Z201" s="15" t="s">
        <v>59</v>
      </c>
      <c r="AA201">
        <v>0.27999999999999997</v>
      </c>
      <c r="AB201" s="15" t="s">
        <v>59</v>
      </c>
      <c r="AC201" s="19" t="s">
        <v>47</v>
      </c>
      <c r="AD201" s="15" t="s">
        <v>59</v>
      </c>
      <c r="AE201" s="19" t="s">
        <v>47</v>
      </c>
      <c r="AF201" s="15" t="s">
        <v>59</v>
      </c>
      <c r="AG201" s="19" t="s">
        <v>47</v>
      </c>
      <c r="AH201" s="15" t="s">
        <v>59</v>
      </c>
      <c r="AI201" s="3" t="s">
        <v>47</v>
      </c>
      <c r="AJ201" s="15" t="s">
        <v>59</v>
      </c>
      <c r="AK201" s="19" t="s">
        <v>47</v>
      </c>
      <c r="AL201" s="15" t="s">
        <v>59</v>
      </c>
      <c r="AM201" s="3" t="s">
        <v>47</v>
      </c>
      <c r="AN201" s="15" t="s">
        <v>59</v>
      </c>
      <c r="AO201" s="3" t="s">
        <v>47</v>
      </c>
      <c r="AP201" s="15" t="s">
        <v>59</v>
      </c>
      <c r="AQ201" s="19" t="s">
        <v>47</v>
      </c>
      <c r="AR201" s="15" t="s">
        <v>59</v>
      </c>
      <c r="AS201" s="19" t="s">
        <v>47</v>
      </c>
      <c r="AT201" s="15" t="s">
        <v>59</v>
      </c>
      <c r="AU201" s="9" t="s">
        <v>47</v>
      </c>
      <c r="AV201" s="15" t="s">
        <v>59</v>
      </c>
      <c r="AW201" s="9" t="s">
        <v>47</v>
      </c>
      <c r="AX201" s="15" t="s">
        <v>59</v>
      </c>
      <c r="AY201" s="19" t="s">
        <v>47</v>
      </c>
      <c r="AZ201" s="15" t="s">
        <v>59</v>
      </c>
      <c r="BA201" s="9" t="s">
        <v>47</v>
      </c>
      <c r="BB201" s="15" t="s">
        <v>59</v>
      </c>
      <c r="BC201" s="9" t="s">
        <v>47</v>
      </c>
      <c r="BD201" s="15" t="s">
        <v>59</v>
      </c>
      <c r="BE201" s="9" t="s">
        <v>47</v>
      </c>
      <c r="BF201" s="15" t="s">
        <v>59</v>
      </c>
      <c r="BH201" s="15" t="s">
        <v>59</v>
      </c>
      <c r="BJ201" s="15" t="s">
        <v>59</v>
      </c>
      <c r="BL201" s="15" t="s">
        <v>59</v>
      </c>
      <c r="BN201" s="15" t="s">
        <v>59</v>
      </c>
      <c r="BO201" t="s">
        <v>47</v>
      </c>
      <c r="BP201" s="15" t="s">
        <v>59</v>
      </c>
      <c r="BQ201" t="s">
        <v>47</v>
      </c>
      <c r="BR201" s="15" t="s">
        <v>59</v>
      </c>
      <c r="BS201" t="s">
        <v>47</v>
      </c>
      <c r="BT201" s="15" t="s">
        <v>59</v>
      </c>
      <c r="BU201" t="s">
        <v>47</v>
      </c>
      <c r="BV201" s="15" t="s">
        <v>59</v>
      </c>
      <c r="BX201" s="15" t="s">
        <v>59</v>
      </c>
      <c r="BY201" t="s">
        <v>47</v>
      </c>
      <c r="BZ201" s="15" t="s">
        <v>59</v>
      </c>
      <c r="CA201" t="s">
        <v>47</v>
      </c>
      <c r="CB201" s="15" t="s">
        <v>59</v>
      </c>
      <c r="CC201" t="s">
        <v>47</v>
      </c>
      <c r="CD201" s="15" t="s">
        <v>59</v>
      </c>
      <c r="CF201" s="15" t="s">
        <v>59</v>
      </c>
      <c r="CH201" s="15" t="s">
        <v>59</v>
      </c>
      <c r="CJ201" s="15" t="s">
        <v>59</v>
      </c>
      <c r="CL201" s="15" t="s">
        <v>59</v>
      </c>
      <c r="CN201" s="15" t="s">
        <v>59</v>
      </c>
      <c r="CP201" s="15" t="s">
        <v>59</v>
      </c>
      <c r="CR201" s="15" t="s">
        <v>59</v>
      </c>
      <c r="CT201" s="15" t="s">
        <v>59</v>
      </c>
      <c r="CV201" s="15" t="s">
        <v>59</v>
      </c>
      <c r="CX201" s="15" t="s">
        <v>59</v>
      </c>
      <c r="CZ201" s="15" t="s">
        <v>59</v>
      </c>
      <c r="DA201" t="s">
        <v>47</v>
      </c>
      <c r="DB201" s="15" t="s">
        <v>59</v>
      </c>
      <c r="DD201" s="15" t="s">
        <v>59</v>
      </c>
      <c r="DF201" s="15" t="s">
        <v>59</v>
      </c>
      <c r="DH201" s="15" t="s">
        <v>59</v>
      </c>
      <c r="DI201" t="s">
        <v>47</v>
      </c>
      <c r="DJ201" s="15" t="s">
        <v>59</v>
      </c>
      <c r="DK201" t="s">
        <v>47</v>
      </c>
      <c r="DL201" s="15" t="s">
        <v>59</v>
      </c>
      <c r="DM201" t="s">
        <v>47</v>
      </c>
      <c r="DN201" s="15" t="s">
        <v>59</v>
      </c>
      <c r="DP201" s="15" t="s">
        <v>59</v>
      </c>
      <c r="DQ201" t="s">
        <v>47</v>
      </c>
      <c r="DR201" s="15" t="s">
        <v>59</v>
      </c>
      <c r="DT201" s="15" t="s">
        <v>59</v>
      </c>
      <c r="DV201" s="15" t="s">
        <v>59</v>
      </c>
      <c r="DW201" t="s">
        <v>47</v>
      </c>
      <c r="DX201" s="15" t="s">
        <v>59</v>
      </c>
      <c r="DY201" t="s">
        <v>47</v>
      </c>
      <c r="DZ201" s="15" t="s">
        <v>59</v>
      </c>
      <c r="EB201" s="15" t="s">
        <v>59</v>
      </c>
      <c r="ED201" s="15" t="s">
        <v>59</v>
      </c>
      <c r="EF201" s="15" t="s">
        <v>59</v>
      </c>
      <c r="EH201" s="15" t="s">
        <v>59</v>
      </c>
      <c r="EJ201" s="15" t="s">
        <v>59</v>
      </c>
      <c r="EL201" s="15" t="s">
        <v>59</v>
      </c>
      <c r="EN201" s="15" t="s">
        <v>59</v>
      </c>
      <c r="EP201" s="15" t="s">
        <v>59</v>
      </c>
      <c r="ER201" s="15" t="s">
        <v>59</v>
      </c>
      <c r="ET201" s="15" t="s">
        <v>59</v>
      </c>
      <c r="EV201" s="15" t="s">
        <v>59</v>
      </c>
      <c r="EX201" s="15" t="s">
        <v>59</v>
      </c>
      <c r="EY201" t="s">
        <v>47</v>
      </c>
      <c r="EZ201" s="15" t="s">
        <v>59</v>
      </c>
      <c r="FB201" s="15" t="s">
        <v>59</v>
      </c>
      <c r="FC201" t="s">
        <v>47</v>
      </c>
      <c r="FD201" s="15" t="s">
        <v>59</v>
      </c>
      <c r="FF201" s="15" t="s">
        <v>59</v>
      </c>
      <c r="FG201" t="s">
        <v>47</v>
      </c>
      <c r="FH201" s="15" t="s">
        <v>59</v>
      </c>
      <c r="FJ201" s="15" t="s">
        <v>59</v>
      </c>
      <c r="FL201" s="15" t="s">
        <v>59</v>
      </c>
      <c r="FM201" t="s">
        <v>47</v>
      </c>
      <c r="FN201" s="15" t="s">
        <v>59</v>
      </c>
      <c r="FO201" t="s">
        <v>47</v>
      </c>
      <c r="FP201" s="15" t="s">
        <v>59</v>
      </c>
      <c r="FQ201" t="s">
        <v>47</v>
      </c>
      <c r="FR201" s="15" t="s">
        <v>59</v>
      </c>
      <c r="FT201" s="15" t="s">
        <v>59</v>
      </c>
    </row>
    <row r="202" spans="1:176" ht="15.95" customHeight="1">
      <c r="A202" s="39" t="s">
        <v>312</v>
      </c>
      <c r="B202" s="39">
        <v>3</v>
      </c>
      <c r="C202" s="39"/>
      <c r="D202" s="39">
        <v>1602</v>
      </c>
      <c r="E202" s="19" t="s">
        <v>309</v>
      </c>
      <c r="F202" s="19" t="s">
        <v>1592</v>
      </c>
      <c r="G202" s="9">
        <f t="shared" si="6"/>
        <v>1.5000000000000002</v>
      </c>
      <c r="H202" s="15" t="s">
        <v>59</v>
      </c>
      <c r="I202" s="19" t="s">
        <v>47</v>
      </c>
      <c r="J202" s="15" t="s">
        <v>59</v>
      </c>
      <c r="K202" s="3" t="s">
        <v>47</v>
      </c>
      <c r="L202" s="12" t="s">
        <v>59</v>
      </c>
      <c r="M202" s="3" t="s">
        <v>47</v>
      </c>
      <c r="N202" s="12" t="s">
        <v>59</v>
      </c>
      <c r="O202" s="3" t="s">
        <v>47</v>
      </c>
      <c r="P202" s="12" t="s">
        <v>59</v>
      </c>
      <c r="Q202">
        <v>1.1000000000000001</v>
      </c>
      <c r="R202" s="15" t="s">
        <v>59</v>
      </c>
      <c r="S202" s="19" t="s">
        <v>47</v>
      </c>
      <c r="T202" s="15" t="s">
        <v>59</v>
      </c>
      <c r="U202">
        <v>0.16000000000000003</v>
      </c>
      <c r="V202" s="15" t="s">
        <v>59</v>
      </c>
      <c r="W202">
        <v>0.24</v>
      </c>
      <c r="X202" s="15" t="s">
        <v>59</v>
      </c>
      <c r="Y202" t="s">
        <v>54</v>
      </c>
      <c r="Z202" s="15" t="s">
        <v>59</v>
      </c>
      <c r="AA202" t="s">
        <v>54</v>
      </c>
      <c r="AB202" s="15" t="s">
        <v>59</v>
      </c>
      <c r="AC202" s="19" t="s">
        <v>47</v>
      </c>
      <c r="AD202" s="15" t="s">
        <v>59</v>
      </c>
      <c r="AE202" s="19" t="s">
        <v>47</v>
      </c>
      <c r="AF202" s="15" t="s">
        <v>59</v>
      </c>
      <c r="AG202" s="19" t="s">
        <v>47</v>
      </c>
      <c r="AH202" s="15" t="s">
        <v>59</v>
      </c>
      <c r="AI202" s="3" t="s">
        <v>47</v>
      </c>
      <c r="AJ202" s="15" t="s">
        <v>59</v>
      </c>
      <c r="AK202" s="19" t="s">
        <v>47</v>
      </c>
      <c r="AL202" s="15" t="s">
        <v>59</v>
      </c>
      <c r="AM202" s="3" t="s">
        <v>47</v>
      </c>
      <c r="AN202" s="15" t="s">
        <v>59</v>
      </c>
      <c r="AO202" s="3" t="s">
        <v>47</v>
      </c>
      <c r="AP202" s="15" t="s">
        <v>59</v>
      </c>
      <c r="AQ202" s="19" t="s">
        <v>47</v>
      </c>
      <c r="AR202" s="15" t="s">
        <v>59</v>
      </c>
      <c r="AS202" s="19" t="s">
        <v>47</v>
      </c>
      <c r="AT202" s="15" t="s">
        <v>59</v>
      </c>
      <c r="AU202" s="9" t="s">
        <v>47</v>
      </c>
      <c r="AV202" s="15" t="s">
        <v>59</v>
      </c>
      <c r="AW202" s="9" t="s">
        <v>47</v>
      </c>
      <c r="AX202" s="15" t="s">
        <v>59</v>
      </c>
      <c r="AY202" s="19" t="s">
        <v>47</v>
      </c>
      <c r="AZ202" s="15" t="s">
        <v>59</v>
      </c>
      <c r="BA202" s="9" t="s">
        <v>47</v>
      </c>
      <c r="BB202" s="15" t="s">
        <v>59</v>
      </c>
      <c r="BC202" s="9" t="s">
        <v>47</v>
      </c>
      <c r="BD202" s="15" t="s">
        <v>59</v>
      </c>
      <c r="BE202" s="9" t="s">
        <v>47</v>
      </c>
      <c r="BF202" s="15" t="s">
        <v>59</v>
      </c>
      <c r="BH202" s="15" t="s">
        <v>59</v>
      </c>
      <c r="BJ202" s="15" t="s">
        <v>59</v>
      </c>
      <c r="BL202" s="15" t="s">
        <v>59</v>
      </c>
      <c r="BN202" s="15" t="s">
        <v>59</v>
      </c>
      <c r="BO202" t="s">
        <v>47</v>
      </c>
      <c r="BP202" s="15" t="s">
        <v>59</v>
      </c>
      <c r="BQ202" t="s">
        <v>47</v>
      </c>
      <c r="BR202" s="15" t="s">
        <v>59</v>
      </c>
      <c r="BS202" t="s">
        <v>47</v>
      </c>
      <c r="BT202" s="15" t="s">
        <v>59</v>
      </c>
      <c r="BU202" t="s">
        <v>47</v>
      </c>
      <c r="BV202" s="15" t="s">
        <v>59</v>
      </c>
      <c r="BX202" s="15" t="s">
        <v>59</v>
      </c>
      <c r="BY202" t="s">
        <v>47</v>
      </c>
      <c r="BZ202" s="15" t="s">
        <v>59</v>
      </c>
      <c r="CA202" t="s">
        <v>47</v>
      </c>
      <c r="CB202" s="15" t="s">
        <v>59</v>
      </c>
      <c r="CC202" t="s">
        <v>47</v>
      </c>
      <c r="CD202" s="15" t="s">
        <v>59</v>
      </c>
      <c r="CF202" s="15" t="s">
        <v>59</v>
      </c>
      <c r="CH202" s="15" t="s">
        <v>59</v>
      </c>
      <c r="CJ202" s="15" t="s">
        <v>59</v>
      </c>
      <c r="CL202" s="15" t="s">
        <v>59</v>
      </c>
      <c r="CN202" s="15" t="s">
        <v>59</v>
      </c>
      <c r="CP202" s="15" t="s">
        <v>59</v>
      </c>
      <c r="CR202" s="15" t="s">
        <v>59</v>
      </c>
      <c r="CT202" s="15" t="s">
        <v>59</v>
      </c>
      <c r="CV202" s="15" t="s">
        <v>59</v>
      </c>
      <c r="CX202" s="15" t="s">
        <v>59</v>
      </c>
      <c r="CZ202" s="15" t="s">
        <v>59</v>
      </c>
      <c r="DA202" t="s">
        <v>47</v>
      </c>
      <c r="DB202" s="15" t="s">
        <v>59</v>
      </c>
      <c r="DD202" s="15" t="s">
        <v>59</v>
      </c>
      <c r="DF202" s="15" t="s">
        <v>59</v>
      </c>
      <c r="DH202" s="15" t="s">
        <v>59</v>
      </c>
      <c r="DI202" t="s">
        <v>47</v>
      </c>
      <c r="DJ202" s="15" t="s">
        <v>59</v>
      </c>
      <c r="DK202" t="s">
        <v>47</v>
      </c>
      <c r="DL202" s="15" t="s">
        <v>59</v>
      </c>
      <c r="DM202" t="s">
        <v>47</v>
      </c>
      <c r="DN202" s="15" t="s">
        <v>59</v>
      </c>
      <c r="DP202" s="15" t="s">
        <v>59</v>
      </c>
      <c r="DQ202" t="s">
        <v>47</v>
      </c>
      <c r="DR202" s="15" t="s">
        <v>59</v>
      </c>
      <c r="DT202" s="15" t="s">
        <v>59</v>
      </c>
      <c r="DV202" s="15" t="s">
        <v>59</v>
      </c>
      <c r="DW202" t="s">
        <v>47</v>
      </c>
      <c r="DX202" s="15" t="s">
        <v>59</v>
      </c>
      <c r="DY202" t="s">
        <v>47</v>
      </c>
      <c r="DZ202" s="15" t="s">
        <v>59</v>
      </c>
      <c r="EB202" s="15" t="s">
        <v>59</v>
      </c>
      <c r="ED202" s="15" t="s">
        <v>59</v>
      </c>
      <c r="EF202" s="15" t="s">
        <v>59</v>
      </c>
      <c r="EH202" s="15" t="s">
        <v>59</v>
      </c>
      <c r="EJ202" s="15" t="s">
        <v>59</v>
      </c>
      <c r="EL202" s="15" t="s">
        <v>59</v>
      </c>
      <c r="EN202" s="15" t="s">
        <v>59</v>
      </c>
      <c r="EP202" s="15" t="s">
        <v>59</v>
      </c>
      <c r="ER202" s="15" t="s">
        <v>59</v>
      </c>
      <c r="ET202" s="15" t="s">
        <v>59</v>
      </c>
      <c r="EV202" s="15" t="s">
        <v>59</v>
      </c>
      <c r="EX202" s="15" t="s">
        <v>59</v>
      </c>
      <c r="EY202" t="s">
        <v>47</v>
      </c>
      <c r="EZ202" s="15" t="s">
        <v>59</v>
      </c>
      <c r="FB202" s="15" t="s">
        <v>59</v>
      </c>
      <c r="FC202" t="s">
        <v>47</v>
      </c>
      <c r="FD202" s="15" t="s">
        <v>59</v>
      </c>
      <c r="FF202" s="15" t="s">
        <v>59</v>
      </c>
      <c r="FG202" t="s">
        <v>47</v>
      </c>
      <c r="FH202" s="15" t="s">
        <v>59</v>
      </c>
      <c r="FJ202" s="15" t="s">
        <v>59</v>
      </c>
      <c r="FL202" s="15" t="s">
        <v>59</v>
      </c>
      <c r="FM202" t="s">
        <v>47</v>
      </c>
      <c r="FN202" s="15" t="s">
        <v>59</v>
      </c>
      <c r="FO202" t="s">
        <v>47</v>
      </c>
      <c r="FP202" s="15" t="s">
        <v>59</v>
      </c>
      <c r="FQ202" t="s">
        <v>47</v>
      </c>
      <c r="FR202" s="15" t="s">
        <v>59</v>
      </c>
      <c r="FT202" s="15" t="s">
        <v>59</v>
      </c>
    </row>
    <row r="203" spans="1:176" ht="15.95" customHeight="1">
      <c r="A203" s="39" t="s">
        <v>313</v>
      </c>
      <c r="B203" s="39">
        <v>3</v>
      </c>
      <c r="C203" s="39"/>
      <c r="D203" s="39">
        <v>1602</v>
      </c>
      <c r="E203" s="19" t="s">
        <v>309</v>
      </c>
      <c r="F203" s="19" t="s">
        <v>1592</v>
      </c>
      <c r="G203" s="9">
        <f t="shared" si="6"/>
        <v>49.139999999999993</v>
      </c>
      <c r="H203" s="15" t="s">
        <v>59</v>
      </c>
      <c r="I203" s="19" t="s">
        <v>47</v>
      </c>
      <c r="J203" s="15" t="s">
        <v>59</v>
      </c>
      <c r="K203" s="3" t="s">
        <v>47</v>
      </c>
      <c r="L203" s="12" t="s">
        <v>59</v>
      </c>
      <c r="M203" s="3" t="s">
        <v>47</v>
      </c>
      <c r="N203" s="12" t="s">
        <v>59</v>
      </c>
      <c r="O203" s="3" t="s">
        <v>47</v>
      </c>
      <c r="P203" s="12" t="s">
        <v>59</v>
      </c>
      <c r="Q203">
        <v>44</v>
      </c>
      <c r="R203" s="15" t="s">
        <v>59</v>
      </c>
      <c r="S203" s="19" t="s">
        <v>47</v>
      </c>
      <c r="T203" s="15" t="s">
        <v>59</v>
      </c>
      <c r="U203">
        <v>0.8</v>
      </c>
      <c r="V203" s="15" t="s">
        <v>59</v>
      </c>
      <c r="W203">
        <v>0.76</v>
      </c>
      <c r="X203" s="15" t="s">
        <v>59</v>
      </c>
      <c r="Y203">
        <v>1.64</v>
      </c>
      <c r="Z203" s="15" t="s">
        <v>59</v>
      </c>
      <c r="AA203">
        <v>1.94</v>
      </c>
      <c r="AB203" s="15" t="s">
        <v>59</v>
      </c>
      <c r="AC203" s="19" t="s">
        <v>47</v>
      </c>
      <c r="AD203" s="15" t="s">
        <v>59</v>
      </c>
      <c r="AE203" s="19" t="s">
        <v>47</v>
      </c>
      <c r="AF203" s="15" t="s">
        <v>59</v>
      </c>
      <c r="AG203" s="19" t="s">
        <v>47</v>
      </c>
      <c r="AH203" s="15" t="s">
        <v>59</v>
      </c>
      <c r="AI203" s="3" t="s">
        <v>47</v>
      </c>
      <c r="AJ203" s="15" t="s">
        <v>59</v>
      </c>
      <c r="AK203" s="19" t="s">
        <v>47</v>
      </c>
      <c r="AL203" s="15" t="s">
        <v>59</v>
      </c>
      <c r="AM203" s="3" t="s">
        <v>47</v>
      </c>
      <c r="AN203" s="15" t="s">
        <v>59</v>
      </c>
      <c r="AO203" s="3" t="s">
        <v>47</v>
      </c>
      <c r="AP203" s="15" t="s">
        <v>59</v>
      </c>
      <c r="AQ203" s="19" t="s">
        <v>47</v>
      </c>
      <c r="AR203" s="15" t="s">
        <v>59</v>
      </c>
      <c r="AS203" s="19" t="s">
        <v>47</v>
      </c>
      <c r="AT203" s="15" t="s">
        <v>59</v>
      </c>
      <c r="AU203" s="9" t="s">
        <v>47</v>
      </c>
      <c r="AV203" s="15" t="s">
        <v>59</v>
      </c>
      <c r="AW203" s="9" t="s">
        <v>47</v>
      </c>
      <c r="AX203" s="15" t="s">
        <v>59</v>
      </c>
      <c r="AY203" s="19" t="s">
        <v>47</v>
      </c>
      <c r="AZ203" s="15" t="s">
        <v>59</v>
      </c>
      <c r="BA203" s="9" t="s">
        <v>47</v>
      </c>
      <c r="BB203" s="15" t="s">
        <v>59</v>
      </c>
      <c r="BC203" s="9" t="s">
        <v>47</v>
      </c>
      <c r="BD203" s="15" t="s">
        <v>59</v>
      </c>
      <c r="BE203" s="9" t="s">
        <v>47</v>
      </c>
      <c r="BF203" s="15" t="s">
        <v>59</v>
      </c>
      <c r="BH203" s="15" t="s">
        <v>59</v>
      </c>
      <c r="BJ203" s="15" t="s">
        <v>59</v>
      </c>
      <c r="BL203" s="15" t="s">
        <v>59</v>
      </c>
      <c r="BN203" s="15" t="s">
        <v>59</v>
      </c>
      <c r="BO203" t="s">
        <v>47</v>
      </c>
      <c r="BP203" s="15" t="s">
        <v>59</v>
      </c>
      <c r="BQ203" t="s">
        <v>47</v>
      </c>
      <c r="BR203" s="15" t="s">
        <v>59</v>
      </c>
      <c r="BS203" t="s">
        <v>47</v>
      </c>
      <c r="BT203" s="15" t="s">
        <v>59</v>
      </c>
      <c r="BU203" t="s">
        <v>47</v>
      </c>
      <c r="BV203" s="15" t="s">
        <v>59</v>
      </c>
      <c r="BX203" s="15" t="s">
        <v>59</v>
      </c>
      <c r="BY203" t="s">
        <v>47</v>
      </c>
      <c r="BZ203" s="15" t="s">
        <v>59</v>
      </c>
      <c r="CA203" t="s">
        <v>47</v>
      </c>
      <c r="CB203" s="15" t="s">
        <v>59</v>
      </c>
      <c r="CC203" t="s">
        <v>47</v>
      </c>
      <c r="CD203" s="15" t="s">
        <v>59</v>
      </c>
      <c r="CF203" s="15" t="s">
        <v>59</v>
      </c>
      <c r="CH203" s="15" t="s">
        <v>59</v>
      </c>
      <c r="CJ203" s="15" t="s">
        <v>59</v>
      </c>
      <c r="CL203" s="15" t="s">
        <v>59</v>
      </c>
      <c r="CN203" s="15" t="s">
        <v>59</v>
      </c>
      <c r="CP203" s="15" t="s">
        <v>59</v>
      </c>
      <c r="CR203" s="15" t="s">
        <v>59</v>
      </c>
      <c r="CT203" s="15" t="s">
        <v>59</v>
      </c>
      <c r="CV203" s="15" t="s">
        <v>59</v>
      </c>
      <c r="CX203" s="15" t="s">
        <v>59</v>
      </c>
      <c r="CZ203" s="15" t="s">
        <v>59</v>
      </c>
      <c r="DA203" t="s">
        <v>47</v>
      </c>
      <c r="DB203" s="15" t="s">
        <v>59</v>
      </c>
      <c r="DD203" s="15" t="s">
        <v>59</v>
      </c>
      <c r="DF203" s="15" t="s">
        <v>59</v>
      </c>
      <c r="DH203" s="15" t="s">
        <v>59</v>
      </c>
      <c r="DI203" t="s">
        <v>47</v>
      </c>
      <c r="DJ203" s="15" t="s">
        <v>59</v>
      </c>
      <c r="DK203" t="s">
        <v>47</v>
      </c>
      <c r="DL203" s="15" t="s">
        <v>59</v>
      </c>
      <c r="DM203" t="s">
        <v>47</v>
      </c>
      <c r="DN203" s="15" t="s">
        <v>59</v>
      </c>
      <c r="DP203" s="15" t="s">
        <v>59</v>
      </c>
      <c r="DQ203" t="s">
        <v>47</v>
      </c>
      <c r="DR203" s="15" t="s">
        <v>59</v>
      </c>
      <c r="DT203" s="15" t="s">
        <v>59</v>
      </c>
      <c r="DV203" s="15" t="s">
        <v>59</v>
      </c>
      <c r="DW203" t="s">
        <v>47</v>
      </c>
      <c r="DX203" s="15" t="s">
        <v>59</v>
      </c>
      <c r="DY203" t="s">
        <v>47</v>
      </c>
      <c r="DZ203" s="15" t="s">
        <v>59</v>
      </c>
      <c r="EB203" s="15" t="s">
        <v>59</v>
      </c>
      <c r="ED203" s="15" t="s">
        <v>59</v>
      </c>
      <c r="EF203" s="15" t="s">
        <v>59</v>
      </c>
      <c r="EH203" s="15" t="s">
        <v>59</v>
      </c>
      <c r="EJ203" s="15" t="s">
        <v>59</v>
      </c>
      <c r="EL203" s="15" t="s">
        <v>59</v>
      </c>
      <c r="EN203" s="15" t="s">
        <v>59</v>
      </c>
      <c r="EP203" s="15" t="s">
        <v>59</v>
      </c>
      <c r="ER203" s="15" t="s">
        <v>59</v>
      </c>
      <c r="ET203" s="15" t="s">
        <v>59</v>
      </c>
      <c r="EV203" s="15" t="s">
        <v>59</v>
      </c>
      <c r="EX203" s="15" t="s">
        <v>59</v>
      </c>
      <c r="EY203" t="s">
        <v>47</v>
      </c>
      <c r="EZ203" s="15" t="s">
        <v>59</v>
      </c>
      <c r="FB203" s="15" t="s">
        <v>59</v>
      </c>
      <c r="FC203" t="s">
        <v>47</v>
      </c>
      <c r="FD203" s="15" t="s">
        <v>59</v>
      </c>
      <c r="FF203" s="15" t="s">
        <v>59</v>
      </c>
      <c r="FG203" t="s">
        <v>47</v>
      </c>
      <c r="FH203" s="15" t="s">
        <v>59</v>
      </c>
      <c r="FJ203" s="15" t="s">
        <v>59</v>
      </c>
      <c r="FL203" s="15" t="s">
        <v>59</v>
      </c>
      <c r="FM203" t="s">
        <v>47</v>
      </c>
      <c r="FN203" s="15" t="s">
        <v>59</v>
      </c>
      <c r="FO203" t="s">
        <v>47</v>
      </c>
      <c r="FP203" s="15" t="s">
        <v>59</v>
      </c>
      <c r="FQ203" t="s">
        <v>47</v>
      </c>
      <c r="FR203" s="15" t="s">
        <v>59</v>
      </c>
      <c r="FT203" s="15" t="s">
        <v>59</v>
      </c>
    </row>
    <row r="204" spans="1:176" ht="15.95" customHeight="1">
      <c r="A204" s="39" t="s">
        <v>298</v>
      </c>
      <c r="B204" s="39">
        <v>2</v>
      </c>
      <c r="C204" s="39"/>
      <c r="D204" s="39">
        <v>8002</v>
      </c>
      <c r="E204" s="19" t="s">
        <v>306</v>
      </c>
      <c r="F204" s="19" t="s">
        <v>1592</v>
      </c>
      <c r="G204" s="9">
        <f t="shared" si="6"/>
        <v>0.28400000000000003</v>
      </c>
      <c r="H204" s="15" t="s">
        <v>59</v>
      </c>
      <c r="I204" s="19" t="s">
        <v>47</v>
      </c>
      <c r="J204" s="15" t="s">
        <v>59</v>
      </c>
      <c r="K204" s="3" t="s">
        <v>47</v>
      </c>
      <c r="L204" s="12" t="s">
        <v>59</v>
      </c>
      <c r="M204" s="3" t="s">
        <v>47</v>
      </c>
      <c r="N204" s="12" t="s">
        <v>59</v>
      </c>
      <c r="O204" s="3" t="s">
        <v>47</v>
      </c>
      <c r="P204" s="12" t="s">
        <v>59</v>
      </c>
      <c r="Q204" s="19" t="s">
        <v>296</v>
      </c>
      <c r="R204" s="15" t="s">
        <v>59</v>
      </c>
      <c r="S204" s="19" t="s">
        <v>47</v>
      </c>
      <c r="T204" s="15" t="s">
        <v>59</v>
      </c>
      <c r="U204">
        <v>8.0000000000000016E-2</v>
      </c>
      <c r="V204" s="15" t="s">
        <v>59</v>
      </c>
      <c r="W204">
        <v>5.2000000000000005E-2</v>
      </c>
      <c r="X204" s="15" t="s">
        <v>59</v>
      </c>
      <c r="Y204">
        <v>6.8000000000000005E-2</v>
      </c>
      <c r="Z204" s="15" t="s">
        <v>59</v>
      </c>
      <c r="AA204">
        <v>3.8000000000000006E-2</v>
      </c>
      <c r="AB204" s="15" t="s">
        <v>59</v>
      </c>
      <c r="AC204" s="19" t="s">
        <v>47</v>
      </c>
      <c r="AD204" s="15" t="s">
        <v>59</v>
      </c>
      <c r="AE204" s="19" t="s">
        <v>47</v>
      </c>
      <c r="AF204" s="15" t="s">
        <v>59</v>
      </c>
      <c r="AG204" s="19">
        <v>4.6000000000000006E-2</v>
      </c>
      <c r="AH204" s="15" t="s">
        <v>59</v>
      </c>
      <c r="AI204" s="3" t="s">
        <v>47</v>
      </c>
      <c r="AJ204" s="15" t="s">
        <v>59</v>
      </c>
      <c r="AK204" s="19" t="s">
        <v>47</v>
      </c>
      <c r="AL204" s="15" t="s">
        <v>59</v>
      </c>
      <c r="AM204" s="3" t="s">
        <v>47</v>
      </c>
      <c r="AN204" s="15" t="s">
        <v>59</v>
      </c>
      <c r="AO204" s="3" t="s">
        <v>47</v>
      </c>
      <c r="AP204" s="15" t="s">
        <v>59</v>
      </c>
      <c r="AQ204" s="19" t="s">
        <v>47</v>
      </c>
      <c r="AR204" s="15" t="s">
        <v>59</v>
      </c>
      <c r="AS204" s="19" t="s">
        <v>47</v>
      </c>
      <c r="AT204" s="15" t="s">
        <v>59</v>
      </c>
      <c r="AU204" s="9" t="s">
        <v>47</v>
      </c>
      <c r="AV204" s="15" t="s">
        <v>59</v>
      </c>
      <c r="AW204" s="9" t="s">
        <v>47</v>
      </c>
      <c r="AX204" s="15" t="s">
        <v>59</v>
      </c>
      <c r="AY204" s="19" t="s">
        <v>47</v>
      </c>
      <c r="AZ204" s="15" t="s">
        <v>59</v>
      </c>
      <c r="BA204" s="9" t="s">
        <v>47</v>
      </c>
      <c r="BB204" s="15" t="s">
        <v>59</v>
      </c>
      <c r="BC204" s="9" t="s">
        <v>47</v>
      </c>
      <c r="BD204" s="15" t="s">
        <v>59</v>
      </c>
      <c r="BE204" s="9" t="s">
        <v>47</v>
      </c>
      <c r="BF204" s="15" t="s">
        <v>59</v>
      </c>
      <c r="BH204" s="15" t="s">
        <v>59</v>
      </c>
      <c r="BJ204" s="15" t="s">
        <v>59</v>
      </c>
      <c r="BL204" s="15" t="s">
        <v>59</v>
      </c>
      <c r="BN204" s="15" t="s">
        <v>59</v>
      </c>
      <c r="BO204" t="s">
        <v>47</v>
      </c>
      <c r="BP204" s="15" t="s">
        <v>59</v>
      </c>
      <c r="BQ204" t="s">
        <v>47</v>
      </c>
      <c r="BR204" s="15" t="s">
        <v>59</v>
      </c>
      <c r="BS204" t="s">
        <v>47</v>
      </c>
      <c r="BT204" s="15" t="s">
        <v>59</v>
      </c>
      <c r="BU204" t="s">
        <v>47</v>
      </c>
      <c r="BV204" s="15" t="s">
        <v>59</v>
      </c>
      <c r="BX204" s="15" t="s">
        <v>59</v>
      </c>
      <c r="BY204" t="s">
        <v>47</v>
      </c>
      <c r="BZ204" s="15" t="s">
        <v>59</v>
      </c>
      <c r="CA204" t="s">
        <v>47</v>
      </c>
      <c r="CB204" s="15" t="s">
        <v>59</v>
      </c>
      <c r="CC204" t="s">
        <v>47</v>
      </c>
      <c r="CD204" s="15" t="s">
        <v>59</v>
      </c>
      <c r="CF204" s="15" t="s">
        <v>59</v>
      </c>
      <c r="CH204" s="15" t="s">
        <v>59</v>
      </c>
      <c r="CJ204" s="15" t="s">
        <v>59</v>
      </c>
      <c r="CL204" s="15" t="s">
        <v>59</v>
      </c>
      <c r="CN204" s="15" t="s">
        <v>59</v>
      </c>
      <c r="CP204" s="15" t="s">
        <v>59</v>
      </c>
      <c r="CR204" s="15" t="s">
        <v>59</v>
      </c>
      <c r="CT204" s="15" t="s">
        <v>59</v>
      </c>
      <c r="CV204" s="15" t="s">
        <v>59</v>
      </c>
      <c r="CX204" s="15" t="s">
        <v>59</v>
      </c>
      <c r="CZ204" s="15" t="s">
        <v>59</v>
      </c>
      <c r="DA204" t="s">
        <v>47</v>
      </c>
      <c r="DB204" s="15" t="s">
        <v>59</v>
      </c>
      <c r="DD204" s="15" t="s">
        <v>59</v>
      </c>
      <c r="DF204" s="15" t="s">
        <v>59</v>
      </c>
      <c r="DH204" s="15" t="s">
        <v>59</v>
      </c>
      <c r="DI204" t="s">
        <v>47</v>
      </c>
      <c r="DJ204" s="15" t="s">
        <v>59</v>
      </c>
      <c r="DK204" t="s">
        <v>47</v>
      </c>
      <c r="DL204" s="15" t="s">
        <v>59</v>
      </c>
      <c r="DM204" t="s">
        <v>47</v>
      </c>
      <c r="DN204" s="15" t="s">
        <v>59</v>
      </c>
      <c r="DP204" s="15" t="s">
        <v>59</v>
      </c>
      <c r="DQ204" t="s">
        <v>47</v>
      </c>
      <c r="DR204" s="15" t="s">
        <v>59</v>
      </c>
      <c r="DT204" s="15" t="s">
        <v>59</v>
      </c>
      <c r="DV204" s="15" t="s">
        <v>59</v>
      </c>
      <c r="DW204" t="s">
        <v>47</v>
      </c>
      <c r="DX204" s="15" t="s">
        <v>59</v>
      </c>
      <c r="DY204" t="s">
        <v>47</v>
      </c>
      <c r="DZ204" s="15" t="s">
        <v>59</v>
      </c>
      <c r="EB204" s="15" t="s">
        <v>59</v>
      </c>
      <c r="ED204" s="15" t="s">
        <v>59</v>
      </c>
      <c r="EF204" s="15" t="s">
        <v>59</v>
      </c>
      <c r="EH204" s="15" t="s">
        <v>59</v>
      </c>
      <c r="EJ204" s="15" t="s">
        <v>59</v>
      </c>
      <c r="EL204" s="15" t="s">
        <v>59</v>
      </c>
      <c r="EN204" s="15" t="s">
        <v>59</v>
      </c>
      <c r="EP204" s="15" t="s">
        <v>59</v>
      </c>
      <c r="ER204" s="15" t="s">
        <v>59</v>
      </c>
      <c r="ET204" s="15" t="s">
        <v>59</v>
      </c>
      <c r="EV204" s="15" t="s">
        <v>59</v>
      </c>
      <c r="EX204" s="15" t="s">
        <v>59</v>
      </c>
      <c r="EY204" t="s">
        <v>47</v>
      </c>
      <c r="EZ204" s="15" t="s">
        <v>59</v>
      </c>
      <c r="FB204" s="15" t="s">
        <v>59</v>
      </c>
      <c r="FC204" t="s">
        <v>47</v>
      </c>
      <c r="FD204" s="15" t="s">
        <v>59</v>
      </c>
      <c r="FF204" s="15" t="s">
        <v>59</v>
      </c>
      <c r="FG204" t="s">
        <v>47</v>
      </c>
      <c r="FH204" s="15" t="s">
        <v>59</v>
      </c>
      <c r="FJ204" s="15" t="s">
        <v>59</v>
      </c>
      <c r="FL204" s="15" t="s">
        <v>59</v>
      </c>
      <c r="FM204" t="s">
        <v>47</v>
      </c>
      <c r="FN204" s="15" t="s">
        <v>59</v>
      </c>
      <c r="FO204" t="s">
        <v>47</v>
      </c>
      <c r="FP204" s="15" t="s">
        <v>59</v>
      </c>
      <c r="FQ204" t="s">
        <v>47</v>
      </c>
      <c r="FR204" s="15" t="s">
        <v>59</v>
      </c>
      <c r="FT204" s="15" t="s">
        <v>59</v>
      </c>
    </row>
    <row r="205" spans="1:176" ht="15.95" customHeight="1">
      <c r="A205" s="39" t="s">
        <v>299</v>
      </c>
      <c r="B205" s="39">
        <v>2</v>
      </c>
      <c r="C205" s="39"/>
      <c r="D205" s="39">
        <v>8002</v>
      </c>
      <c r="E205" s="19" t="s">
        <v>306</v>
      </c>
      <c r="F205" s="19" t="s">
        <v>1592</v>
      </c>
      <c r="G205" s="9">
        <f t="shared" si="6"/>
        <v>0.70600000000000007</v>
      </c>
      <c r="H205" s="15" t="s">
        <v>59</v>
      </c>
      <c r="I205" s="19" t="s">
        <v>47</v>
      </c>
      <c r="J205" s="15" t="s">
        <v>59</v>
      </c>
      <c r="K205" s="3" t="s">
        <v>47</v>
      </c>
      <c r="L205" s="12" t="s">
        <v>59</v>
      </c>
      <c r="M205" s="3" t="s">
        <v>47</v>
      </c>
      <c r="N205" s="12" t="s">
        <v>59</v>
      </c>
      <c r="O205" s="3" t="s">
        <v>47</v>
      </c>
      <c r="P205" s="12" t="s">
        <v>59</v>
      </c>
      <c r="Q205">
        <v>0.42000000000000004</v>
      </c>
      <c r="R205" s="15" t="s">
        <v>59</v>
      </c>
      <c r="S205" s="19" t="s">
        <v>47</v>
      </c>
      <c r="T205" s="15" t="s">
        <v>59</v>
      </c>
      <c r="U205">
        <v>0.12</v>
      </c>
      <c r="V205" s="15" t="s">
        <v>59</v>
      </c>
      <c r="W205">
        <v>0.1</v>
      </c>
      <c r="X205" s="15" t="s">
        <v>59</v>
      </c>
      <c r="Y205">
        <v>2.0000000000000004E-2</v>
      </c>
      <c r="Z205" s="15" t="s">
        <v>59</v>
      </c>
      <c r="AA205">
        <v>4.6000000000000006E-2</v>
      </c>
      <c r="AB205" s="15" t="s">
        <v>59</v>
      </c>
      <c r="AC205" s="19" t="s">
        <v>47</v>
      </c>
      <c r="AD205" s="15" t="s">
        <v>59</v>
      </c>
      <c r="AE205" s="19" t="s">
        <v>47</v>
      </c>
      <c r="AF205" s="15" t="s">
        <v>59</v>
      </c>
      <c r="AG205" s="19">
        <v>0</v>
      </c>
      <c r="AH205" s="15" t="s">
        <v>59</v>
      </c>
      <c r="AI205" s="3" t="s">
        <v>47</v>
      </c>
      <c r="AJ205" s="15" t="s">
        <v>59</v>
      </c>
      <c r="AK205" s="19" t="s">
        <v>47</v>
      </c>
      <c r="AL205" s="15" t="s">
        <v>59</v>
      </c>
      <c r="AM205" s="3" t="s">
        <v>47</v>
      </c>
      <c r="AN205" s="15" t="s">
        <v>59</v>
      </c>
      <c r="AO205" s="3" t="s">
        <v>47</v>
      </c>
      <c r="AP205" s="15" t="s">
        <v>59</v>
      </c>
      <c r="AQ205" s="19" t="s">
        <v>47</v>
      </c>
      <c r="AR205" s="15" t="s">
        <v>59</v>
      </c>
      <c r="AS205" s="19" t="s">
        <v>47</v>
      </c>
      <c r="AT205" s="15" t="s">
        <v>59</v>
      </c>
      <c r="AU205" s="9" t="s">
        <v>47</v>
      </c>
      <c r="AV205" s="15" t="s">
        <v>59</v>
      </c>
      <c r="AW205" s="9" t="s">
        <v>47</v>
      </c>
      <c r="AX205" s="15" t="s">
        <v>59</v>
      </c>
      <c r="AY205" s="19" t="s">
        <v>47</v>
      </c>
      <c r="AZ205" s="15" t="s">
        <v>59</v>
      </c>
      <c r="BA205" s="9" t="s">
        <v>47</v>
      </c>
      <c r="BB205" s="15" t="s">
        <v>59</v>
      </c>
      <c r="BC205" s="9" t="s">
        <v>47</v>
      </c>
      <c r="BD205" s="15" t="s">
        <v>59</v>
      </c>
      <c r="BE205" s="9" t="s">
        <v>47</v>
      </c>
      <c r="BF205" s="15" t="s">
        <v>59</v>
      </c>
      <c r="BH205" s="15" t="s">
        <v>59</v>
      </c>
      <c r="BJ205" s="15" t="s">
        <v>59</v>
      </c>
      <c r="BL205" s="15" t="s">
        <v>59</v>
      </c>
      <c r="BN205" s="15" t="s">
        <v>59</v>
      </c>
      <c r="BO205" t="s">
        <v>47</v>
      </c>
      <c r="BP205" s="15" t="s">
        <v>59</v>
      </c>
      <c r="BQ205" t="s">
        <v>47</v>
      </c>
      <c r="BR205" s="15" t="s">
        <v>59</v>
      </c>
      <c r="BS205" t="s">
        <v>47</v>
      </c>
      <c r="BT205" s="15" t="s">
        <v>59</v>
      </c>
      <c r="BU205" t="s">
        <v>47</v>
      </c>
      <c r="BV205" s="15" t="s">
        <v>59</v>
      </c>
      <c r="BX205" s="15" t="s">
        <v>59</v>
      </c>
      <c r="BY205" t="s">
        <v>47</v>
      </c>
      <c r="BZ205" s="15" t="s">
        <v>59</v>
      </c>
      <c r="CA205" t="s">
        <v>47</v>
      </c>
      <c r="CB205" s="15" t="s">
        <v>59</v>
      </c>
      <c r="CC205" t="s">
        <v>47</v>
      </c>
      <c r="CD205" s="15" t="s">
        <v>59</v>
      </c>
      <c r="CF205" s="15" t="s">
        <v>59</v>
      </c>
      <c r="CH205" s="15" t="s">
        <v>59</v>
      </c>
      <c r="CJ205" s="15" t="s">
        <v>59</v>
      </c>
      <c r="CL205" s="15" t="s">
        <v>59</v>
      </c>
      <c r="CN205" s="15" t="s">
        <v>59</v>
      </c>
      <c r="CP205" s="15" t="s">
        <v>59</v>
      </c>
      <c r="CR205" s="15" t="s">
        <v>59</v>
      </c>
      <c r="CT205" s="15" t="s">
        <v>59</v>
      </c>
      <c r="CV205" s="15" t="s">
        <v>59</v>
      </c>
      <c r="CX205" s="15" t="s">
        <v>59</v>
      </c>
      <c r="CZ205" s="15" t="s">
        <v>59</v>
      </c>
      <c r="DA205" t="s">
        <v>47</v>
      </c>
      <c r="DB205" s="15" t="s">
        <v>59</v>
      </c>
      <c r="DD205" s="15" t="s">
        <v>59</v>
      </c>
      <c r="DF205" s="15" t="s">
        <v>59</v>
      </c>
      <c r="DH205" s="15" t="s">
        <v>59</v>
      </c>
      <c r="DI205" t="s">
        <v>47</v>
      </c>
      <c r="DJ205" s="15" t="s">
        <v>59</v>
      </c>
      <c r="DK205" t="s">
        <v>47</v>
      </c>
      <c r="DL205" s="15" t="s">
        <v>59</v>
      </c>
      <c r="DM205" t="s">
        <v>47</v>
      </c>
      <c r="DN205" s="15" t="s">
        <v>59</v>
      </c>
      <c r="DP205" s="15" t="s">
        <v>59</v>
      </c>
      <c r="DQ205" t="s">
        <v>47</v>
      </c>
      <c r="DR205" s="15" t="s">
        <v>59</v>
      </c>
      <c r="DT205" s="15" t="s">
        <v>59</v>
      </c>
      <c r="DV205" s="15" t="s">
        <v>59</v>
      </c>
      <c r="DW205" t="s">
        <v>47</v>
      </c>
      <c r="DX205" s="15" t="s">
        <v>59</v>
      </c>
      <c r="DY205" t="s">
        <v>47</v>
      </c>
      <c r="DZ205" s="15" t="s">
        <v>59</v>
      </c>
      <c r="EB205" s="15" t="s">
        <v>59</v>
      </c>
      <c r="ED205" s="15" t="s">
        <v>59</v>
      </c>
      <c r="EF205" s="15" t="s">
        <v>59</v>
      </c>
      <c r="EH205" s="15" t="s">
        <v>59</v>
      </c>
      <c r="EJ205" s="15" t="s">
        <v>59</v>
      </c>
      <c r="EL205" s="15" t="s">
        <v>59</v>
      </c>
      <c r="EN205" s="15" t="s">
        <v>59</v>
      </c>
      <c r="EP205" s="15" t="s">
        <v>59</v>
      </c>
      <c r="ER205" s="15" t="s">
        <v>59</v>
      </c>
      <c r="ET205" s="15" t="s">
        <v>59</v>
      </c>
      <c r="EV205" s="15" t="s">
        <v>59</v>
      </c>
      <c r="EX205" s="15" t="s">
        <v>59</v>
      </c>
      <c r="EY205" t="s">
        <v>47</v>
      </c>
      <c r="EZ205" s="15" t="s">
        <v>59</v>
      </c>
      <c r="FB205" s="15" t="s">
        <v>59</v>
      </c>
      <c r="FC205" t="s">
        <v>47</v>
      </c>
      <c r="FD205" s="15" t="s">
        <v>59</v>
      </c>
      <c r="FF205" s="15" t="s">
        <v>59</v>
      </c>
      <c r="FG205" t="s">
        <v>47</v>
      </c>
      <c r="FH205" s="15" t="s">
        <v>59</v>
      </c>
      <c r="FJ205" s="15" t="s">
        <v>59</v>
      </c>
      <c r="FL205" s="15" t="s">
        <v>59</v>
      </c>
      <c r="FM205" t="s">
        <v>47</v>
      </c>
      <c r="FN205" s="15" t="s">
        <v>59</v>
      </c>
      <c r="FO205" t="s">
        <v>47</v>
      </c>
      <c r="FP205" s="15" t="s">
        <v>59</v>
      </c>
      <c r="FQ205" t="s">
        <v>47</v>
      </c>
      <c r="FR205" s="15" t="s">
        <v>59</v>
      </c>
      <c r="FT205" s="15" t="s">
        <v>59</v>
      </c>
    </row>
    <row r="206" spans="1:176" ht="15.95" customHeight="1">
      <c r="A206" s="39" t="s">
        <v>300</v>
      </c>
      <c r="B206" s="39">
        <v>2</v>
      </c>
      <c r="C206" s="39"/>
      <c r="D206" s="39">
        <v>8002</v>
      </c>
      <c r="E206" s="19" t="s">
        <v>306</v>
      </c>
      <c r="F206" s="19" t="s">
        <v>1592</v>
      </c>
      <c r="G206" s="9">
        <f t="shared" si="6"/>
        <v>0.52</v>
      </c>
      <c r="H206" s="15" t="s">
        <v>59</v>
      </c>
      <c r="I206" s="19" t="s">
        <v>47</v>
      </c>
      <c r="J206" s="15" t="s">
        <v>59</v>
      </c>
      <c r="K206" s="3" t="s">
        <v>47</v>
      </c>
      <c r="L206" s="12" t="s">
        <v>59</v>
      </c>
      <c r="M206" s="3" t="s">
        <v>47</v>
      </c>
      <c r="N206" s="12" t="s">
        <v>59</v>
      </c>
      <c r="O206" s="3" t="s">
        <v>47</v>
      </c>
      <c r="P206" s="12" t="s">
        <v>59</v>
      </c>
      <c r="Q206">
        <v>0.26</v>
      </c>
      <c r="R206" s="15" t="s">
        <v>59</v>
      </c>
      <c r="S206" s="19" t="s">
        <v>47</v>
      </c>
      <c r="T206" s="15" t="s">
        <v>59</v>
      </c>
      <c r="U206">
        <v>0.06</v>
      </c>
      <c r="V206" s="15" t="s">
        <v>59</v>
      </c>
      <c r="W206">
        <v>6.4000000000000001E-2</v>
      </c>
      <c r="X206" s="15" t="s">
        <v>59</v>
      </c>
      <c r="Y206">
        <v>5.4000000000000006E-2</v>
      </c>
      <c r="Z206" s="15" t="s">
        <v>59</v>
      </c>
      <c r="AA206">
        <v>5.7999999999999996E-2</v>
      </c>
      <c r="AB206" s="15" t="s">
        <v>59</v>
      </c>
      <c r="AC206" s="19" t="s">
        <v>47</v>
      </c>
      <c r="AD206" s="15" t="s">
        <v>59</v>
      </c>
      <c r="AE206" s="19" t="s">
        <v>47</v>
      </c>
      <c r="AF206" s="15" t="s">
        <v>59</v>
      </c>
      <c r="AG206" s="19">
        <v>2.4E-2</v>
      </c>
      <c r="AH206" s="15" t="s">
        <v>59</v>
      </c>
      <c r="AI206" s="3" t="s">
        <v>47</v>
      </c>
      <c r="AJ206" s="15" t="s">
        <v>59</v>
      </c>
      <c r="AK206" s="19" t="s">
        <v>47</v>
      </c>
      <c r="AL206" s="15" t="s">
        <v>59</v>
      </c>
      <c r="AM206" s="3" t="s">
        <v>47</v>
      </c>
      <c r="AN206" s="15" t="s">
        <v>59</v>
      </c>
      <c r="AO206" s="3" t="s">
        <v>47</v>
      </c>
      <c r="AP206" s="15" t="s">
        <v>59</v>
      </c>
      <c r="AQ206" s="19" t="s">
        <v>47</v>
      </c>
      <c r="AR206" s="15" t="s">
        <v>59</v>
      </c>
      <c r="AS206" s="19" t="s">
        <v>47</v>
      </c>
      <c r="AT206" s="15" t="s">
        <v>59</v>
      </c>
      <c r="AU206" s="9" t="s">
        <v>47</v>
      </c>
      <c r="AV206" s="15" t="s">
        <v>59</v>
      </c>
      <c r="AW206" s="9" t="s">
        <v>47</v>
      </c>
      <c r="AX206" s="15" t="s">
        <v>59</v>
      </c>
      <c r="AY206" s="19" t="s">
        <v>47</v>
      </c>
      <c r="AZ206" s="15" t="s">
        <v>59</v>
      </c>
      <c r="BA206" s="9" t="s">
        <v>47</v>
      </c>
      <c r="BB206" s="15" t="s">
        <v>59</v>
      </c>
      <c r="BC206" s="9" t="s">
        <v>47</v>
      </c>
      <c r="BD206" s="15" t="s">
        <v>59</v>
      </c>
      <c r="BE206" s="9" t="s">
        <v>47</v>
      </c>
      <c r="BF206" s="15" t="s">
        <v>59</v>
      </c>
      <c r="BH206" s="15" t="s">
        <v>59</v>
      </c>
      <c r="BJ206" s="15" t="s">
        <v>59</v>
      </c>
      <c r="BL206" s="15" t="s">
        <v>59</v>
      </c>
      <c r="BN206" s="15" t="s">
        <v>59</v>
      </c>
      <c r="BO206" t="s">
        <v>47</v>
      </c>
      <c r="BP206" s="15" t="s">
        <v>59</v>
      </c>
      <c r="BQ206" t="s">
        <v>47</v>
      </c>
      <c r="BR206" s="15" t="s">
        <v>59</v>
      </c>
      <c r="BS206" t="s">
        <v>47</v>
      </c>
      <c r="BT206" s="15" t="s">
        <v>59</v>
      </c>
      <c r="BU206" t="s">
        <v>47</v>
      </c>
      <c r="BV206" s="15" t="s">
        <v>59</v>
      </c>
      <c r="BX206" s="15" t="s">
        <v>59</v>
      </c>
      <c r="BY206" t="s">
        <v>47</v>
      </c>
      <c r="BZ206" s="15" t="s">
        <v>59</v>
      </c>
      <c r="CA206" t="s">
        <v>47</v>
      </c>
      <c r="CB206" s="15" t="s">
        <v>59</v>
      </c>
      <c r="CC206" t="s">
        <v>47</v>
      </c>
      <c r="CD206" s="15" t="s">
        <v>59</v>
      </c>
      <c r="CF206" s="15" t="s">
        <v>59</v>
      </c>
      <c r="CH206" s="15" t="s">
        <v>59</v>
      </c>
      <c r="CJ206" s="15" t="s">
        <v>59</v>
      </c>
      <c r="CL206" s="15" t="s">
        <v>59</v>
      </c>
      <c r="CN206" s="15" t="s">
        <v>59</v>
      </c>
      <c r="CP206" s="15" t="s">
        <v>59</v>
      </c>
      <c r="CR206" s="15" t="s">
        <v>59</v>
      </c>
      <c r="CT206" s="15" t="s">
        <v>59</v>
      </c>
      <c r="CV206" s="15" t="s">
        <v>59</v>
      </c>
      <c r="CX206" s="15" t="s">
        <v>59</v>
      </c>
      <c r="CZ206" s="15" t="s">
        <v>59</v>
      </c>
      <c r="DA206" t="s">
        <v>47</v>
      </c>
      <c r="DB206" s="15" t="s">
        <v>59</v>
      </c>
      <c r="DD206" s="15" t="s">
        <v>59</v>
      </c>
      <c r="DF206" s="15" t="s">
        <v>59</v>
      </c>
      <c r="DH206" s="15" t="s">
        <v>59</v>
      </c>
      <c r="DI206" t="s">
        <v>47</v>
      </c>
      <c r="DJ206" s="15" t="s">
        <v>59</v>
      </c>
      <c r="DK206" t="s">
        <v>47</v>
      </c>
      <c r="DL206" s="15" t="s">
        <v>59</v>
      </c>
      <c r="DM206" t="s">
        <v>47</v>
      </c>
      <c r="DN206" s="15" t="s">
        <v>59</v>
      </c>
      <c r="DP206" s="15" t="s">
        <v>59</v>
      </c>
      <c r="DQ206" t="s">
        <v>47</v>
      </c>
      <c r="DR206" s="15" t="s">
        <v>59</v>
      </c>
      <c r="DT206" s="15" t="s">
        <v>59</v>
      </c>
      <c r="DV206" s="15" t="s">
        <v>59</v>
      </c>
      <c r="DW206" t="s">
        <v>47</v>
      </c>
      <c r="DX206" s="15" t="s">
        <v>59</v>
      </c>
      <c r="DY206" t="s">
        <v>47</v>
      </c>
      <c r="DZ206" s="15" t="s">
        <v>59</v>
      </c>
      <c r="EB206" s="15" t="s">
        <v>59</v>
      </c>
      <c r="ED206" s="15" t="s">
        <v>59</v>
      </c>
      <c r="EF206" s="15" t="s">
        <v>59</v>
      </c>
      <c r="EH206" s="15" t="s">
        <v>59</v>
      </c>
      <c r="EJ206" s="15" t="s">
        <v>59</v>
      </c>
      <c r="EL206" s="15" t="s">
        <v>59</v>
      </c>
      <c r="EN206" s="15" t="s">
        <v>59</v>
      </c>
      <c r="EP206" s="15" t="s">
        <v>59</v>
      </c>
      <c r="ER206" s="15" t="s">
        <v>59</v>
      </c>
      <c r="ET206" s="15" t="s">
        <v>59</v>
      </c>
      <c r="EV206" s="15" t="s">
        <v>59</v>
      </c>
      <c r="EX206" s="15" t="s">
        <v>59</v>
      </c>
      <c r="EY206" t="s">
        <v>47</v>
      </c>
      <c r="EZ206" s="15" t="s">
        <v>59</v>
      </c>
      <c r="FB206" s="15" t="s">
        <v>59</v>
      </c>
      <c r="FC206" t="s">
        <v>47</v>
      </c>
      <c r="FD206" s="15" t="s">
        <v>59</v>
      </c>
      <c r="FF206" s="15" t="s">
        <v>59</v>
      </c>
      <c r="FG206" t="s">
        <v>47</v>
      </c>
      <c r="FH206" s="15" t="s">
        <v>59</v>
      </c>
      <c r="FJ206" s="15" t="s">
        <v>59</v>
      </c>
      <c r="FL206" s="15" t="s">
        <v>59</v>
      </c>
      <c r="FM206" t="s">
        <v>47</v>
      </c>
      <c r="FN206" s="15" t="s">
        <v>59</v>
      </c>
      <c r="FO206" t="s">
        <v>47</v>
      </c>
      <c r="FP206" s="15" t="s">
        <v>59</v>
      </c>
      <c r="FQ206" t="s">
        <v>47</v>
      </c>
      <c r="FR206" s="15" t="s">
        <v>59</v>
      </c>
      <c r="FT206" s="15" t="s">
        <v>59</v>
      </c>
    </row>
    <row r="207" spans="1:176" ht="15.95" customHeight="1">
      <c r="A207" s="39" t="s">
        <v>301</v>
      </c>
      <c r="B207" s="39">
        <v>2</v>
      </c>
      <c r="C207" s="39"/>
      <c r="D207" s="39">
        <v>8002</v>
      </c>
      <c r="E207" s="19" t="s">
        <v>306</v>
      </c>
      <c r="F207" s="19" t="s">
        <v>1592</v>
      </c>
      <c r="G207" s="9">
        <f t="shared" si="6"/>
        <v>1.1420000000000001</v>
      </c>
      <c r="H207" s="15" t="s">
        <v>59</v>
      </c>
      <c r="I207" s="19" t="s">
        <v>47</v>
      </c>
      <c r="J207" s="15" t="s">
        <v>59</v>
      </c>
      <c r="K207" s="3" t="s">
        <v>47</v>
      </c>
      <c r="L207" s="12" t="s">
        <v>59</v>
      </c>
      <c r="M207" s="3" t="s">
        <v>47</v>
      </c>
      <c r="N207" s="12" t="s">
        <v>59</v>
      </c>
      <c r="O207" s="3" t="s">
        <v>47</v>
      </c>
      <c r="P207" s="12" t="s">
        <v>59</v>
      </c>
      <c r="Q207">
        <v>0.57999999999999996</v>
      </c>
      <c r="R207" s="15" t="s">
        <v>59</v>
      </c>
      <c r="S207" s="19" t="s">
        <v>47</v>
      </c>
      <c r="T207" s="15" t="s">
        <v>59</v>
      </c>
      <c r="U207">
        <v>0.24</v>
      </c>
      <c r="V207" s="15" t="s">
        <v>59</v>
      </c>
      <c r="W207">
        <v>0.15000000000000002</v>
      </c>
      <c r="X207" s="15" t="s">
        <v>59</v>
      </c>
      <c r="Y207">
        <v>7.6000000000000012E-2</v>
      </c>
      <c r="Z207" s="15" t="s">
        <v>59</v>
      </c>
      <c r="AA207">
        <v>4.8000000000000001E-2</v>
      </c>
      <c r="AB207" s="15" t="s">
        <v>59</v>
      </c>
      <c r="AC207" s="19" t="s">
        <v>47</v>
      </c>
      <c r="AD207" s="15" t="s">
        <v>59</v>
      </c>
      <c r="AE207" s="19" t="s">
        <v>47</v>
      </c>
      <c r="AF207" s="15" t="s">
        <v>59</v>
      </c>
      <c r="AG207" s="19">
        <v>4.8000000000000001E-2</v>
      </c>
      <c r="AH207" s="15" t="s">
        <v>59</v>
      </c>
      <c r="AI207" s="3" t="s">
        <v>47</v>
      </c>
      <c r="AJ207" s="15" t="s">
        <v>59</v>
      </c>
      <c r="AK207" s="19" t="s">
        <v>47</v>
      </c>
      <c r="AL207" s="15" t="s">
        <v>59</v>
      </c>
      <c r="AM207" s="3" t="s">
        <v>47</v>
      </c>
      <c r="AN207" s="15" t="s">
        <v>59</v>
      </c>
      <c r="AO207" s="3" t="s">
        <v>47</v>
      </c>
      <c r="AP207" s="15" t="s">
        <v>59</v>
      </c>
      <c r="AQ207" s="19" t="s">
        <v>47</v>
      </c>
      <c r="AR207" s="15" t="s">
        <v>59</v>
      </c>
      <c r="AS207" s="19" t="s">
        <v>47</v>
      </c>
      <c r="AT207" s="15" t="s">
        <v>59</v>
      </c>
      <c r="AU207" s="9" t="s">
        <v>47</v>
      </c>
      <c r="AV207" s="15" t="s">
        <v>59</v>
      </c>
      <c r="AW207" s="9" t="s">
        <v>47</v>
      </c>
      <c r="AX207" s="15" t="s">
        <v>59</v>
      </c>
      <c r="AY207" s="19" t="s">
        <v>47</v>
      </c>
      <c r="AZ207" s="15" t="s">
        <v>59</v>
      </c>
      <c r="BA207" s="9" t="s">
        <v>47</v>
      </c>
      <c r="BB207" s="15" t="s">
        <v>59</v>
      </c>
      <c r="BC207" s="9" t="s">
        <v>47</v>
      </c>
      <c r="BD207" s="15" t="s">
        <v>59</v>
      </c>
      <c r="BE207" s="9" t="s">
        <v>47</v>
      </c>
      <c r="BF207" s="15" t="s">
        <v>59</v>
      </c>
      <c r="BH207" s="15" t="s">
        <v>59</v>
      </c>
      <c r="BJ207" s="15" t="s">
        <v>59</v>
      </c>
      <c r="BL207" s="15" t="s">
        <v>59</v>
      </c>
      <c r="BN207" s="15" t="s">
        <v>59</v>
      </c>
      <c r="BO207" t="s">
        <v>47</v>
      </c>
      <c r="BP207" s="15" t="s">
        <v>59</v>
      </c>
      <c r="BQ207" t="s">
        <v>47</v>
      </c>
      <c r="BR207" s="15" t="s">
        <v>59</v>
      </c>
      <c r="BS207" t="s">
        <v>47</v>
      </c>
      <c r="BT207" s="15" t="s">
        <v>59</v>
      </c>
      <c r="BU207" t="s">
        <v>47</v>
      </c>
      <c r="BV207" s="15" t="s">
        <v>59</v>
      </c>
      <c r="BX207" s="15" t="s">
        <v>59</v>
      </c>
      <c r="BY207" t="s">
        <v>47</v>
      </c>
      <c r="BZ207" s="15" t="s">
        <v>59</v>
      </c>
      <c r="CA207" t="s">
        <v>47</v>
      </c>
      <c r="CB207" s="15" t="s">
        <v>59</v>
      </c>
      <c r="CC207" t="s">
        <v>47</v>
      </c>
      <c r="CD207" s="15" t="s">
        <v>59</v>
      </c>
      <c r="CF207" s="15" t="s">
        <v>59</v>
      </c>
      <c r="CH207" s="15" t="s">
        <v>59</v>
      </c>
      <c r="CJ207" s="15" t="s">
        <v>59</v>
      </c>
      <c r="CL207" s="15" t="s">
        <v>59</v>
      </c>
      <c r="CN207" s="15" t="s">
        <v>59</v>
      </c>
      <c r="CP207" s="15" t="s">
        <v>59</v>
      </c>
      <c r="CR207" s="15" t="s">
        <v>59</v>
      </c>
      <c r="CT207" s="15" t="s">
        <v>59</v>
      </c>
      <c r="CV207" s="15" t="s">
        <v>59</v>
      </c>
      <c r="CX207" s="15" t="s">
        <v>59</v>
      </c>
      <c r="CZ207" s="15" t="s">
        <v>59</v>
      </c>
      <c r="DA207" t="s">
        <v>47</v>
      </c>
      <c r="DB207" s="15" t="s">
        <v>59</v>
      </c>
      <c r="DD207" s="15" t="s">
        <v>59</v>
      </c>
      <c r="DF207" s="15" t="s">
        <v>59</v>
      </c>
      <c r="DH207" s="15" t="s">
        <v>59</v>
      </c>
      <c r="DI207" t="s">
        <v>47</v>
      </c>
      <c r="DJ207" s="15" t="s">
        <v>59</v>
      </c>
      <c r="DK207" t="s">
        <v>47</v>
      </c>
      <c r="DL207" s="15" t="s">
        <v>59</v>
      </c>
      <c r="DM207" t="s">
        <v>47</v>
      </c>
      <c r="DN207" s="15" t="s">
        <v>59</v>
      </c>
      <c r="DP207" s="15" t="s">
        <v>59</v>
      </c>
      <c r="DQ207" t="s">
        <v>47</v>
      </c>
      <c r="DR207" s="15" t="s">
        <v>59</v>
      </c>
      <c r="DT207" s="15" t="s">
        <v>59</v>
      </c>
      <c r="DV207" s="15" t="s">
        <v>59</v>
      </c>
      <c r="DW207" t="s">
        <v>47</v>
      </c>
      <c r="DX207" s="15" t="s">
        <v>59</v>
      </c>
      <c r="DY207" t="s">
        <v>47</v>
      </c>
      <c r="DZ207" s="15" t="s">
        <v>59</v>
      </c>
      <c r="EB207" s="15" t="s">
        <v>59</v>
      </c>
      <c r="ED207" s="15" t="s">
        <v>59</v>
      </c>
      <c r="EF207" s="15" t="s">
        <v>59</v>
      </c>
      <c r="EH207" s="15" t="s">
        <v>59</v>
      </c>
      <c r="EJ207" s="15" t="s">
        <v>59</v>
      </c>
      <c r="EL207" s="15" t="s">
        <v>59</v>
      </c>
      <c r="EN207" s="15" t="s">
        <v>59</v>
      </c>
      <c r="EP207" s="15" t="s">
        <v>59</v>
      </c>
      <c r="ER207" s="15" t="s">
        <v>59</v>
      </c>
      <c r="ET207" s="15" t="s">
        <v>59</v>
      </c>
      <c r="EV207" s="15" t="s">
        <v>59</v>
      </c>
      <c r="EX207" s="15" t="s">
        <v>59</v>
      </c>
      <c r="EY207" t="s">
        <v>47</v>
      </c>
      <c r="EZ207" s="15" t="s">
        <v>59</v>
      </c>
      <c r="FB207" s="15" t="s">
        <v>59</v>
      </c>
      <c r="FC207" t="s">
        <v>47</v>
      </c>
      <c r="FD207" s="15" t="s">
        <v>59</v>
      </c>
      <c r="FF207" s="15" t="s">
        <v>59</v>
      </c>
      <c r="FG207" t="s">
        <v>47</v>
      </c>
      <c r="FH207" s="15" t="s">
        <v>59</v>
      </c>
      <c r="FJ207" s="15" t="s">
        <v>59</v>
      </c>
      <c r="FL207" s="15" t="s">
        <v>59</v>
      </c>
      <c r="FM207" t="s">
        <v>47</v>
      </c>
      <c r="FN207" s="15" t="s">
        <v>59</v>
      </c>
      <c r="FO207" t="s">
        <v>47</v>
      </c>
      <c r="FP207" s="15" t="s">
        <v>59</v>
      </c>
      <c r="FQ207" t="s">
        <v>47</v>
      </c>
      <c r="FR207" s="15" t="s">
        <v>59</v>
      </c>
      <c r="FT207" s="15" t="s">
        <v>59</v>
      </c>
    </row>
    <row r="208" spans="1:176" ht="15.95" customHeight="1">
      <c r="A208" s="39" t="s">
        <v>302</v>
      </c>
      <c r="B208" s="39">
        <v>4</v>
      </c>
      <c r="C208" s="39"/>
      <c r="D208" s="39">
        <v>8006</v>
      </c>
      <c r="E208" s="19" t="s">
        <v>306</v>
      </c>
      <c r="F208" s="19" t="s">
        <v>1592</v>
      </c>
      <c r="G208" s="9">
        <f t="shared" si="6"/>
        <v>0.54</v>
      </c>
      <c r="H208" s="15" t="s">
        <v>59</v>
      </c>
      <c r="I208" s="19" t="s">
        <v>47</v>
      </c>
      <c r="J208" s="15" t="s">
        <v>59</v>
      </c>
      <c r="K208" s="3" t="s">
        <v>47</v>
      </c>
      <c r="L208" s="12" t="s">
        <v>59</v>
      </c>
      <c r="M208" s="3" t="s">
        <v>47</v>
      </c>
      <c r="N208" s="12" t="s">
        <v>59</v>
      </c>
      <c r="O208" s="3" t="s">
        <v>47</v>
      </c>
      <c r="P208" s="12" t="s">
        <v>59</v>
      </c>
      <c r="Q208">
        <v>0.26</v>
      </c>
      <c r="R208" s="15" t="s">
        <v>59</v>
      </c>
      <c r="S208" s="19" t="s">
        <v>47</v>
      </c>
      <c r="T208" s="15" t="s">
        <v>59</v>
      </c>
      <c r="U208">
        <v>8.2000000000000003E-2</v>
      </c>
      <c r="V208" s="15" t="s">
        <v>59</v>
      </c>
      <c r="W208">
        <v>0.05</v>
      </c>
      <c r="X208" s="15" t="s">
        <v>59</v>
      </c>
      <c r="Y208">
        <v>5.4000000000000006E-2</v>
      </c>
      <c r="Z208" s="15" t="s">
        <v>59</v>
      </c>
      <c r="AA208">
        <v>4.0000000000000008E-2</v>
      </c>
      <c r="AB208" s="15" t="s">
        <v>59</v>
      </c>
      <c r="AC208" s="19" t="s">
        <v>47</v>
      </c>
      <c r="AD208" s="15" t="s">
        <v>59</v>
      </c>
      <c r="AE208" s="19" t="s">
        <v>47</v>
      </c>
      <c r="AF208" s="15" t="s">
        <v>59</v>
      </c>
      <c r="AG208" s="19">
        <v>5.4000000000000006E-2</v>
      </c>
      <c r="AH208" s="15" t="s">
        <v>59</v>
      </c>
      <c r="AI208" s="3" t="s">
        <v>47</v>
      </c>
      <c r="AJ208" s="15" t="s">
        <v>59</v>
      </c>
      <c r="AK208" s="19" t="s">
        <v>47</v>
      </c>
      <c r="AL208" s="15" t="s">
        <v>59</v>
      </c>
      <c r="AM208" s="3" t="s">
        <v>47</v>
      </c>
      <c r="AN208" s="15" t="s">
        <v>59</v>
      </c>
      <c r="AO208" s="3" t="s">
        <v>47</v>
      </c>
      <c r="AP208" s="15" t="s">
        <v>59</v>
      </c>
      <c r="AQ208" s="19" t="s">
        <v>47</v>
      </c>
      <c r="AR208" s="15" t="s">
        <v>59</v>
      </c>
      <c r="AS208" s="19" t="s">
        <v>47</v>
      </c>
      <c r="AT208" s="15" t="s">
        <v>59</v>
      </c>
      <c r="AU208" s="9" t="s">
        <v>47</v>
      </c>
      <c r="AV208" s="15" t="s">
        <v>59</v>
      </c>
      <c r="AW208" s="9" t="s">
        <v>47</v>
      </c>
      <c r="AX208" s="15" t="s">
        <v>59</v>
      </c>
      <c r="AY208" s="19" t="s">
        <v>47</v>
      </c>
      <c r="AZ208" s="15" t="s">
        <v>59</v>
      </c>
      <c r="BA208" s="9" t="s">
        <v>47</v>
      </c>
      <c r="BB208" s="15" t="s">
        <v>59</v>
      </c>
      <c r="BC208" s="9" t="s">
        <v>47</v>
      </c>
      <c r="BD208" s="15" t="s">
        <v>59</v>
      </c>
      <c r="BE208" s="9" t="s">
        <v>47</v>
      </c>
      <c r="BF208" s="15" t="s">
        <v>59</v>
      </c>
      <c r="BH208" s="15" t="s">
        <v>59</v>
      </c>
      <c r="BJ208" s="15" t="s">
        <v>59</v>
      </c>
      <c r="BL208" s="15" t="s">
        <v>59</v>
      </c>
      <c r="BN208" s="15" t="s">
        <v>59</v>
      </c>
      <c r="BO208" t="s">
        <v>47</v>
      </c>
      <c r="BP208" s="15" t="s">
        <v>59</v>
      </c>
      <c r="BQ208" t="s">
        <v>47</v>
      </c>
      <c r="BR208" s="15" t="s">
        <v>59</v>
      </c>
      <c r="BS208" t="s">
        <v>47</v>
      </c>
      <c r="BT208" s="15" t="s">
        <v>59</v>
      </c>
      <c r="BU208" t="s">
        <v>47</v>
      </c>
      <c r="BV208" s="15" t="s">
        <v>59</v>
      </c>
      <c r="BX208" s="15" t="s">
        <v>59</v>
      </c>
      <c r="BY208" t="s">
        <v>47</v>
      </c>
      <c r="BZ208" s="15" t="s">
        <v>59</v>
      </c>
      <c r="CA208" t="s">
        <v>47</v>
      </c>
      <c r="CB208" s="15" t="s">
        <v>59</v>
      </c>
      <c r="CC208" t="s">
        <v>47</v>
      </c>
      <c r="CD208" s="15" t="s">
        <v>59</v>
      </c>
      <c r="CF208" s="15" t="s">
        <v>59</v>
      </c>
      <c r="CH208" s="15" t="s">
        <v>59</v>
      </c>
      <c r="CJ208" s="15" t="s">
        <v>59</v>
      </c>
      <c r="CL208" s="15" t="s">
        <v>59</v>
      </c>
      <c r="CN208" s="15" t="s">
        <v>59</v>
      </c>
      <c r="CP208" s="15" t="s">
        <v>59</v>
      </c>
      <c r="CR208" s="15" t="s">
        <v>59</v>
      </c>
      <c r="CT208" s="15" t="s">
        <v>59</v>
      </c>
      <c r="CV208" s="15" t="s">
        <v>59</v>
      </c>
      <c r="CX208" s="15" t="s">
        <v>59</v>
      </c>
      <c r="CZ208" s="15" t="s">
        <v>59</v>
      </c>
      <c r="DA208" t="s">
        <v>47</v>
      </c>
      <c r="DB208" s="15" t="s">
        <v>59</v>
      </c>
      <c r="DD208" s="15" t="s">
        <v>59</v>
      </c>
      <c r="DF208" s="15" t="s">
        <v>59</v>
      </c>
      <c r="DH208" s="15" t="s">
        <v>59</v>
      </c>
      <c r="DI208" t="s">
        <v>47</v>
      </c>
      <c r="DJ208" s="15" t="s">
        <v>59</v>
      </c>
      <c r="DK208" t="s">
        <v>47</v>
      </c>
      <c r="DL208" s="15" t="s">
        <v>59</v>
      </c>
      <c r="DM208" t="s">
        <v>47</v>
      </c>
      <c r="DN208" s="15" t="s">
        <v>59</v>
      </c>
      <c r="DP208" s="15" t="s">
        <v>59</v>
      </c>
      <c r="DQ208" t="s">
        <v>47</v>
      </c>
      <c r="DR208" s="15" t="s">
        <v>59</v>
      </c>
      <c r="DT208" s="15" t="s">
        <v>59</v>
      </c>
      <c r="DV208" s="15" t="s">
        <v>59</v>
      </c>
      <c r="DW208" t="s">
        <v>47</v>
      </c>
      <c r="DX208" s="15" t="s">
        <v>59</v>
      </c>
      <c r="DY208" t="s">
        <v>47</v>
      </c>
      <c r="DZ208" s="15" t="s">
        <v>59</v>
      </c>
      <c r="EB208" s="15" t="s">
        <v>59</v>
      </c>
      <c r="ED208" s="15" t="s">
        <v>59</v>
      </c>
      <c r="EF208" s="15" t="s">
        <v>59</v>
      </c>
      <c r="EH208" s="15" t="s">
        <v>59</v>
      </c>
      <c r="EJ208" s="15" t="s">
        <v>59</v>
      </c>
      <c r="EL208" s="15" t="s">
        <v>59</v>
      </c>
      <c r="EN208" s="15" t="s">
        <v>59</v>
      </c>
      <c r="EP208" s="15" t="s">
        <v>59</v>
      </c>
      <c r="ER208" s="15" t="s">
        <v>59</v>
      </c>
      <c r="ET208" s="15" t="s">
        <v>59</v>
      </c>
      <c r="EV208" s="15" t="s">
        <v>59</v>
      </c>
      <c r="EX208" s="15" t="s">
        <v>59</v>
      </c>
      <c r="EY208" t="s">
        <v>47</v>
      </c>
      <c r="EZ208" s="15" t="s">
        <v>59</v>
      </c>
      <c r="FB208" s="15" t="s">
        <v>59</v>
      </c>
      <c r="FC208" t="s">
        <v>47</v>
      </c>
      <c r="FD208" s="15" t="s">
        <v>59</v>
      </c>
      <c r="FF208" s="15" t="s">
        <v>59</v>
      </c>
      <c r="FG208" t="s">
        <v>47</v>
      </c>
      <c r="FH208" s="15" t="s">
        <v>59</v>
      </c>
      <c r="FJ208" s="15" t="s">
        <v>59</v>
      </c>
      <c r="FL208" s="15" t="s">
        <v>59</v>
      </c>
      <c r="FM208" t="s">
        <v>47</v>
      </c>
      <c r="FN208" s="15" t="s">
        <v>59</v>
      </c>
      <c r="FO208" t="s">
        <v>47</v>
      </c>
      <c r="FP208" s="15" t="s">
        <v>59</v>
      </c>
      <c r="FQ208" t="s">
        <v>47</v>
      </c>
      <c r="FR208" s="15" t="s">
        <v>59</v>
      </c>
      <c r="FT208" s="15" t="s">
        <v>59</v>
      </c>
    </row>
    <row r="209" spans="1:176" ht="15.95" customHeight="1">
      <c r="A209" s="39" t="s">
        <v>303</v>
      </c>
      <c r="B209" s="39">
        <v>4</v>
      </c>
      <c r="C209" s="39"/>
      <c r="D209" s="39">
        <v>8006</v>
      </c>
      <c r="E209" s="19" t="s">
        <v>306</v>
      </c>
      <c r="F209" s="19" t="s">
        <v>1592</v>
      </c>
      <c r="G209" s="9">
        <f t="shared" ref="G209:G219" si="7">SUM(O209,Q209,S209,U209,W209,Y209,AA209,AE209,AG209,AI209,AM209,AO209,AQ209,AS209,AU209,AW209,AY209,BA209,BC209,BE209,BG209)</f>
        <v>1</v>
      </c>
      <c r="H209" s="15" t="s">
        <v>59</v>
      </c>
      <c r="I209" s="19" t="s">
        <v>47</v>
      </c>
      <c r="J209" s="15" t="s">
        <v>59</v>
      </c>
      <c r="K209" s="3" t="s">
        <v>47</v>
      </c>
      <c r="L209" s="12" t="s">
        <v>59</v>
      </c>
      <c r="M209" s="3" t="s">
        <v>47</v>
      </c>
      <c r="N209" s="12" t="s">
        <v>59</v>
      </c>
      <c r="O209" s="3" t="s">
        <v>47</v>
      </c>
      <c r="P209" s="12" t="s">
        <v>59</v>
      </c>
      <c r="Q209">
        <v>0.4</v>
      </c>
      <c r="R209" s="15" t="s">
        <v>59</v>
      </c>
      <c r="S209" s="19" t="s">
        <v>47</v>
      </c>
      <c r="T209" s="15" t="s">
        <v>59</v>
      </c>
      <c r="U209">
        <v>0.26</v>
      </c>
      <c r="V209" s="15" t="s">
        <v>59</v>
      </c>
      <c r="W209">
        <v>0.11200000000000002</v>
      </c>
      <c r="X209" s="15" t="s">
        <v>59</v>
      </c>
      <c r="Y209">
        <v>9.6000000000000002E-2</v>
      </c>
      <c r="Z209" s="15" t="s">
        <v>59</v>
      </c>
      <c r="AA209">
        <v>6.9999999999999993E-2</v>
      </c>
      <c r="AB209" s="15" t="s">
        <v>59</v>
      </c>
      <c r="AC209" s="19" t="s">
        <v>47</v>
      </c>
      <c r="AD209" s="15" t="s">
        <v>59</v>
      </c>
      <c r="AE209" s="19" t="s">
        <v>47</v>
      </c>
      <c r="AF209" s="15" t="s">
        <v>59</v>
      </c>
      <c r="AG209" s="19">
        <v>6.2E-2</v>
      </c>
      <c r="AH209" s="15" t="s">
        <v>59</v>
      </c>
      <c r="AI209" s="3" t="s">
        <v>47</v>
      </c>
      <c r="AJ209" s="15" t="s">
        <v>59</v>
      </c>
      <c r="AK209" s="19" t="s">
        <v>47</v>
      </c>
      <c r="AL209" s="15" t="s">
        <v>59</v>
      </c>
      <c r="AM209" s="3" t="s">
        <v>47</v>
      </c>
      <c r="AN209" s="15" t="s">
        <v>59</v>
      </c>
      <c r="AO209" s="3" t="s">
        <v>47</v>
      </c>
      <c r="AP209" s="15" t="s">
        <v>59</v>
      </c>
      <c r="AQ209" s="19" t="s">
        <v>47</v>
      </c>
      <c r="AR209" s="15" t="s">
        <v>59</v>
      </c>
      <c r="AS209" s="19" t="s">
        <v>47</v>
      </c>
      <c r="AT209" s="15" t="s">
        <v>59</v>
      </c>
      <c r="AU209" s="9" t="s">
        <v>47</v>
      </c>
      <c r="AV209" s="15" t="s">
        <v>59</v>
      </c>
      <c r="AW209" s="9" t="s">
        <v>47</v>
      </c>
      <c r="AX209" s="15" t="s">
        <v>59</v>
      </c>
      <c r="AY209" s="19" t="s">
        <v>47</v>
      </c>
      <c r="AZ209" s="15" t="s">
        <v>59</v>
      </c>
      <c r="BA209" s="9" t="s">
        <v>47</v>
      </c>
      <c r="BB209" s="15" t="s">
        <v>59</v>
      </c>
      <c r="BC209" s="9" t="s">
        <v>47</v>
      </c>
      <c r="BD209" s="15" t="s">
        <v>59</v>
      </c>
      <c r="BE209" s="9" t="s">
        <v>47</v>
      </c>
      <c r="BF209" s="15" t="s">
        <v>59</v>
      </c>
      <c r="BH209" s="15" t="s">
        <v>59</v>
      </c>
      <c r="BJ209" s="15" t="s">
        <v>59</v>
      </c>
      <c r="BL209" s="15" t="s">
        <v>59</v>
      </c>
      <c r="BN209" s="15" t="s">
        <v>59</v>
      </c>
      <c r="BO209" t="s">
        <v>47</v>
      </c>
      <c r="BP209" s="15" t="s">
        <v>59</v>
      </c>
      <c r="BQ209" t="s">
        <v>47</v>
      </c>
      <c r="BR209" s="15" t="s">
        <v>59</v>
      </c>
      <c r="BS209" t="s">
        <v>47</v>
      </c>
      <c r="BT209" s="15" t="s">
        <v>59</v>
      </c>
      <c r="BU209" t="s">
        <v>47</v>
      </c>
      <c r="BV209" s="15" t="s">
        <v>59</v>
      </c>
      <c r="BX209" s="15" t="s">
        <v>59</v>
      </c>
      <c r="BY209" t="s">
        <v>47</v>
      </c>
      <c r="BZ209" s="15" t="s">
        <v>59</v>
      </c>
      <c r="CA209" t="s">
        <v>47</v>
      </c>
      <c r="CB209" s="15" t="s">
        <v>59</v>
      </c>
      <c r="CC209" t="s">
        <v>47</v>
      </c>
      <c r="CD209" s="15" t="s">
        <v>59</v>
      </c>
      <c r="CF209" s="15" t="s">
        <v>59</v>
      </c>
      <c r="CH209" s="15" t="s">
        <v>59</v>
      </c>
      <c r="CJ209" s="15" t="s">
        <v>59</v>
      </c>
      <c r="CL209" s="15" t="s">
        <v>59</v>
      </c>
      <c r="CN209" s="15" t="s">
        <v>59</v>
      </c>
      <c r="CP209" s="15" t="s">
        <v>59</v>
      </c>
      <c r="CR209" s="15" t="s">
        <v>59</v>
      </c>
      <c r="CT209" s="15" t="s">
        <v>59</v>
      </c>
      <c r="CV209" s="15" t="s">
        <v>59</v>
      </c>
      <c r="CX209" s="15" t="s">
        <v>59</v>
      </c>
      <c r="CZ209" s="15" t="s">
        <v>59</v>
      </c>
      <c r="DA209" t="s">
        <v>47</v>
      </c>
      <c r="DB209" s="15" t="s">
        <v>59</v>
      </c>
      <c r="DD209" s="15" t="s">
        <v>59</v>
      </c>
      <c r="DF209" s="15" t="s">
        <v>59</v>
      </c>
      <c r="DH209" s="15" t="s">
        <v>59</v>
      </c>
      <c r="DI209" t="s">
        <v>47</v>
      </c>
      <c r="DJ209" s="15" t="s">
        <v>59</v>
      </c>
      <c r="DK209" t="s">
        <v>47</v>
      </c>
      <c r="DL209" s="15" t="s">
        <v>59</v>
      </c>
      <c r="DM209" t="s">
        <v>47</v>
      </c>
      <c r="DN209" s="15" t="s">
        <v>59</v>
      </c>
      <c r="DP209" s="15" t="s">
        <v>59</v>
      </c>
      <c r="DQ209" t="s">
        <v>47</v>
      </c>
      <c r="DR209" s="15" t="s">
        <v>59</v>
      </c>
      <c r="DT209" s="15" t="s">
        <v>59</v>
      </c>
      <c r="DV209" s="15" t="s">
        <v>59</v>
      </c>
      <c r="DW209" t="s">
        <v>47</v>
      </c>
      <c r="DX209" s="15" t="s">
        <v>59</v>
      </c>
      <c r="DY209" t="s">
        <v>47</v>
      </c>
      <c r="DZ209" s="15" t="s">
        <v>59</v>
      </c>
      <c r="EB209" s="15" t="s">
        <v>59</v>
      </c>
      <c r="ED209" s="15" t="s">
        <v>59</v>
      </c>
      <c r="EF209" s="15" t="s">
        <v>59</v>
      </c>
      <c r="EH209" s="15" t="s">
        <v>59</v>
      </c>
      <c r="EJ209" s="15" t="s">
        <v>59</v>
      </c>
      <c r="EL209" s="15" t="s">
        <v>59</v>
      </c>
      <c r="EN209" s="15" t="s">
        <v>59</v>
      </c>
      <c r="EP209" s="15" t="s">
        <v>59</v>
      </c>
      <c r="ER209" s="15" t="s">
        <v>59</v>
      </c>
      <c r="ET209" s="15" t="s">
        <v>59</v>
      </c>
      <c r="EV209" s="15" t="s">
        <v>59</v>
      </c>
      <c r="EX209" s="15" t="s">
        <v>59</v>
      </c>
      <c r="EY209" t="s">
        <v>47</v>
      </c>
      <c r="EZ209" s="15" t="s">
        <v>59</v>
      </c>
      <c r="FB209" s="15" t="s">
        <v>59</v>
      </c>
      <c r="FC209" t="s">
        <v>47</v>
      </c>
      <c r="FD209" s="15" t="s">
        <v>59</v>
      </c>
      <c r="FF209" s="15" t="s">
        <v>59</v>
      </c>
      <c r="FG209" t="s">
        <v>47</v>
      </c>
      <c r="FH209" s="15" t="s">
        <v>59</v>
      </c>
      <c r="FJ209" s="15" t="s">
        <v>59</v>
      </c>
      <c r="FL209" s="15" t="s">
        <v>59</v>
      </c>
      <c r="FM209" t="s">
        <v>47</v>
      </c>
      <c r="FN209" s="15" t="s">
        <v>59</v>
      </c>
      <c r="FO209" t="s">
        <v>47</v>
      </c>
      <c r="FP209" s="15" t="s">
        <v>59</v>
      </c>
      <c r="FQ209" t="s">
        <v>47</v>
      </c>
      <c r="FR209" s="15" t="s">
        <v>59</v>
      </c>
      <c r="FT209" s="15" t="s">
        <v>59</v>
      </c>
    </row>
    <row r="210" spans="1:176" ht="15.95" customHeight="1">
      <c r="A210" s="39" t="s">
        <v>304</v>
      </c>
      <c r="B210" s="39">
        <v>4</v>
      </c>
      <c r="C210" s="39"/>
      <c r="D210" s="39">
        <v>8006</v>
      </c>
      <c r="E210" s="19" t="s">
        <v>306</v>
      </c>
      <c r="F210" s="19" t="s">
        <v>1592</v>
      </c>
      <c r="G210" s="9">
        <f t="shared" si="7"/>
        <v>2.0700000000000003</v>
      </c>
      <c r="H210" s="15" t="s">
        <v>59</v>
      </c>
      <c r="I210" s="19" t="s">
        <v>47</v>
      </c>
      <c r="J210" s="15" t="s">
        <v>59</v>
      </c>
      <c r="K210" s="3" t="s">
        <v>47</v>
      </c>
      <c r="L210" s="12" t="s">
        <v>59</v>
      </c>
      <c r="M210" s="3" t="s">
        <v>47</v>
      </c>
      <c r="N210" s="12" t="s">
        <v>59</v>
      </c>
      <c r="O210" s="3" t="s">
        <v>47</v>
      </c>
      <c r="P210" s="12" t="s">
        <v>59</v>
      </c>
      <c r="Q210">
        <v>1.1400000000000001</v>
      </c>
      <c r="R210" s="15" t="s">
        <v>59</v>
      </c>
      <c r="S210" s="19" t="s">
        <v>47</v>
      </c>
      <c r="T210" s="15" t="s">
        <v>59</v>
      </c>
      <c r="U210">
        <v>0.22000000000000003</v>
      </c>
      <c r="V210" s="15" t="s">
        <v>59</v>
      </c>
      <c r="W210">
        <v>9.8000000000000004E-2</v>
      </c>
      <c r="X210" s="15" t="s">
        <v>59</v>
      </c>
      <c r="Y210">
        <v>0.32000000000000006</v>
      </c>
      <c r="Z210" s="15" t="s">
        <v>59</v>
      </c>
      <c r="AA210">
        <v>9.8000000000000004E-2</v>
      </c>
      <c r="AB210" s="15" t="s">
        <v>59</v>
      </c>
      <c r="AC210" s="19" t="s">
        <v>47</v>
      </c>
      <c r="AD210" s="15" t="s">
        <v>59</v>
      </c>
      <c r="AE210" s="19" t="s">
        <v>47</v>
      </c>
      <c r="AF210" s="15" t="s">
        <v>59</v>
      </c>
      <c r="AG210" s="19">
        <v>0.19400000000000001</v>
      </c>
      <c r="AH210" s="15" t="s">
        <v>59</v>
      </c>
      <c r="AI210" s="3" t="s">
        <v>47</v>
      </c>
      <c r="AJ210" s="15" t="s">
        <v>59</v>
      </c>
      <c r="AK210" s="19" t="s">
        <v>47</v>
      </c>
      <c r="AL210" s="15" t="s">
        <v>59</v>
      </c>
      <c r="AM210" s="3" t="s">
        <v>47</v>
      </c>
      <c r="AN210" s="15" t="s">
        <v>59</v>
      </c>
      <c r="AO210" s="3" t="s">
        <v>47</v>
      </c>
      <c r="AP210" s="15" t="s">
        <v>59</v>
      </c>
      <c r="AQ210" s="19" t="s">
        <v>47</v>
      </c>
      <c r="AR210" s="15" t="s">
        <v>59</v>
      </c>
      <c r="AS210" s="19" t="s">
        <v>47</v>
      </c>
      <c r="AT210" s="15" t="s">
        <v>59</v>
      </c>
      <c r="AU210" s="9" t="s">
        <v>47</v>
      </c>
      <c r="AV210" s="15" t="s">
        <v>59</v>
      </c>
      <c r="AW210" s="9" t="s">
        <v>47</v>
      </c>
      <c r="AX210" s="15" t="s">
        <v>59</v>
      </c>
      <c r="AY210" s="19" t="s">
        <v>47</v>
      </c>
      <c r="AZ210" s="15" t="s">
        <v>59</v>
      </c>
      <c r="BA210" s="9" t="s">
        <v>47</v>
      </c>
      <c r="BB210" s="15" t="s">
        <v>59</v>
      </c>
      <c r="BC210" s="9" t="s">
        <v>47</v>
      </c>
      <c r="BD210" s="15" t="s">
        <v>59</v>
      </c>
      <c r="BE210" s="9" t="s">
        <v>47</v>
      </c>
      <c r="BF210" s="15" t="s">
        <v>59</v>
      </c>
      <c r="BH210" s="15" t="s">
        <v>59</v>
      </c>
      <c r="BJ210" s="15" t="s">
        <v>59</v>
      </c>
      <c r="BL210" s="15" t="s">
        <v>59</v>
      </c>
      <c r="BN210" s="15" t="s">
        <v>59</v>
      </c>
      <c r="BO210" t="s">
        <v>47</v>
      </c>
      <c r="BP210" s="15" t="s">
        <v>59</v>
      </c>
      <c r="BQ210" t="s">
        <v>47</v>
      </c>
      <c r="BR210" s="15" t="s">
        <v>59</v>
      </c>
      <c r="BS210" t="s">
        <v>47</v>
      </c>
      <c r="BT210" s="15" t="s">
        <v>59</v>
      </c>
      <c r="BU210" t="s">
        <v>47</v>
      </c>
      <c r="BV210" s="15" t="s">
        <v>59</v>
      </c>
      <c r="BX210" s="15" t="s">
        <v>59</v>
      </c>
      <c r="BY210" t="s">
        <v>47</v>
      </c>
      <c r="BZ210" s="15" t="s">
        <v>59</v>
      </c>
      <c r="CA210" t="s">
        <v>47</v>
      </c>
      <c r="CB210" s="15" t="s">
        <v>59</v>
      </c>
      <c r="CC210" t="s">
        <v>47</v>
      </c>
      <c r="CD210" s="15" t="s">
        <v>59</v>
      </c>
      <c r="CF210" s="15" t="s">
        <v>59</v>
      </c>
      <c r="CH210" s="15" t="s">
        <v>59</v>
      </c>
      <c r="CJ210" s="15" t="s">
        <v>59</v>
      </c>
      <c r="CL210" s="15" t="s">
        <v>59</v>
      </c>
      <c r="CN210" s="15" t="s">
        <v>59</v>
      </c>
      <c r="CP210" s="15" t="s">
        <v>59</v>
      </c>
      <c r="CR210" s="15" t="s">
        <v>59</v>
      </c>
      <c r="CT210" s="15" t="s">
        <v>59</v>
      </c>
      <c r="CV210" s="15" t="s">
        <v>59</v>
      </c>
      <c r="CX210" s="15" t="s">
        <v>59</v>
      </c>
      <c r="CZ210" s="15" t="s">
        <v>59</v>
      </c>
      <c r="DA210" t="s">
        <v>47</v>
      </c>
      <c r="DB210" s="15" t="s">
        <v>59</v>
      </c>
      <c r="DD210" s="15" t="s">
        <v>59</v>
      </c>
      <c r="DF210" s="15" t="s">
        <v>59</v>
      </c>
      <c r="DH210" s="15" t="s">
        <v>59</v>
      </c>
      <c r="DI210" t="s">
        <v>47</v>
      </c>
      <c r="DJ210" s="15" t="s">
        <v>59</v>
      </c>
      <c r="DK210" t="s">
        <v>47</v>
      </c>
      <c r="DL210" s="15" t="s">
        <v>59</v>
      </c>
      <c r="DM210" t="s">
        <v>47</v>
      </c>
      <c r="DN210" s="15" t="s">
        <v>59</v>
      </c>
      <c r="DP210" s="15" t="s">
        <v>59</v>
      </c>
      <c r="DQ210" t="s">
        <v>47</v>
      </c>
      <c r="DR210" s="15" t="s">
        <v>59</v>
      </c>
      <c r="DT210" s="15" t="s">
        <v>59</v>
      </c>
      <c r="DV210" s="15" t="s">
        <v>59</v>
      </c>
      <c r="DW210" t="s">
        <v>47</v>
      </c>
      <c r="DX210" s="15" t="s">
        <v>59</v>
      </c>
      <c r="DY210" t="s">
        <v>47</v>
      </c>
      <c r="DZ210" s="15" t="s">
        <v>59</v>
      </c>
      <c r="EB210" s="15" t="s">
        <v>59</v>
      </c>
      <c r="ED210" s="15" t="s">
        <v>59</v>
      </c>
      <c r="EF210" s="15" t="s">
        <v>59</v>
      </c>
      <c r="EH210" s="15" t="s">
        <v>59</v>
      </c>
      <c r="EJ210" s="15" t="s">
        <v>59</v>
      </c>
      <c r="EL210" s="15" t="s">
        <v>59</v>
      </c>
      <c r="EN210" s="15" t="s">
        <v>59</v>
      </c>
      <c r="EP210" s="15" t="s">
        <v>59</v>
      </c>
      <c r="ER210" s="15" t="s">
        <v>59</v>
      </c>
      <c r="ET210" s="15" t="s">
        <v>59</v>
      </c>
      <c r="EV210" s="15" t="s">
        <v>59</v>
      </c>
      <c r="EX210" s="15" t="s">
        <v>59</v>
      </c>
      <c r="EY210" t="s">
        <v>47</v>
      </c>
      <c r="EZ210" s="15" t="s">
        <v>59</v>
      </c>
      <c r="FB210" s="15" t="s">
        <v>59</v>
      </c>
      <c r="FC210" t="s">
        <v>47</v>
      </c>
      <c r="FD210" s="15" t="s">
        <v>59</v>
      </c>
      <c r="FF210" s="15" t="s">
        <v>59</v>
      </c>
      <c r="FG210" t="s">
        <v>47</v>
      </c>
      <c r="FH210" s="15" t="s">
        <v>59</v>
      </c>
      <c r="FJ210" s="15" t="s">
        <v>59</v>
      </c>
      <c r="FL210" s="15" t="s">
        <v>59</v>
      </c>
      <c r="FM210" t="s">
        <v>47</v>
      </c>
      <c r="FN210" s="15" t="s">
        <v>59</v>
      </c>
      <c r="FO210" t="s">
        <v>47</v>
      </c>
      <c r="FP210" s="15" t="s">
        <v>59</v>
      </c>
      <c r="FQ210" t="s">
        <v>47</v>
      </c>
      <c r="FR210" s="15" t="s">
        <v>59</v>
      </c>
      <c r="FT210" s="15" t="s">
        <v>59</v>
      </c>
    </row>
    <row r="211" spans="1:176" ht="15.95" customHeight="1">
      <c r="A211" s="39" t="s">
        <v>305</v>
      </c>
      <c r="B211" s="39">
        <v>4</v>
      </c>
      <c r="C211" s="39"/>
      <c r="D211" s="39">
        <v>8006</v>
      </c>
      <c r="E211" s="19" t="s">
        <v>306</v>
      </c>
      <c r="F211" s="19" t="s">
        <v>1592</v>
      </c>
      <c r="G211" s="9">
        <f t="shared" si="7"/>
        <v>2.2260000000000004</v>
      </c>
      <c r="H211" s="15" t="s">
        <v>59</v>
      </c>
      <c r="I211" s="19" t="s">
        <v>47</v>
      </c>
      <c r="J211" s="15" t="s">
        <v>59</v>
      </c>
      <c r="K211" s="3" t="s">
        <v>47</v>
      </c>
      <c r="L211" s="12" t="s">
        <v>59</v>
      </c>
      <c r="M211" s="3" t="s">
        <v>47</v>
      </c>
      <c r="N211" s="12" t="s">
        <v>59</v>
      </c>
      <c r="O211" s="3" t="s">
        <v>47</v>
      </c>
      <c r="P211" s="12" t="s">
        <v>59</v>
      </c>
      <c r="Q211">
        <v>1.06</v>
      </c>
      <c r="R211" s="15" t="s">
        <v>59</v>
      </c>
      <c r="S211" s="19" t="s">
        <v>47</v>
      </c>
      <c r="T211" s="15" t="s">
        <v>59</v>
      </c>
      <c r="U211">
        <v>0.26</v>
      </c>
      <c r="V211" s="15" t="s">
        <v>59</v>
      </c>
      <c r="W211">
        <v>0.32000000000000006</v>
      </c>
      <c r="X211" s="15" t="s">
        <v>59</v>
      </c>
      <c r="Y211">
        <v>0.26</v>
      </c>
      <c r="Z211" s="15" t="s">
        <v>59</v>
      </c>
      <c r="AA211">
        <v>0.13400000000000001</v>
      </c>
      <c r="AB211" s="15" t="s">
        <v>59</v>
      </c>
      <c r="AC211" s="19" t="s">
        <v>47</v>
      </c>
      <c r="AD211" s="15" t="s">
        <v>59</v>
      </c>
      <c r="AE211" s="19" t="s">
        <v>47</v>
      </c>
      <c r="AF211" s="15" t="s">
        <v>59</v>
      </c>
      <c r="AG211" s="19">
        <v>0.192</v>
      </c>
      <c r="AH211" s="15" t="s">
        <v>59</v>
      </c>
      <c r="AI211" s="3" t="s">
        <v>47</v>
      </c>
      <c r="AJ211" s="15" t="s">
        <v>59</v>
      </c>
      <c r="AK211" s="19" t="s">
        <v>47</v>
      </c>
      <c r="AL211" s="15" t="s">
        <v>59</v>
      </c>
      <c r="AM211" s="3" t="s">
        <v>47</v>
      </c>
      <c r="AN211" s="15" t="s">
        <v>59</v>
      </c>
      <c r="AO211" s="3" t="s">
        <v>47</v>
      </c>
      <c r="AP211" s="15" t="s">
        <v>59</v>
      </c>
      <c r="AQ211" s="19" t="s">
        <v>47</v>
      </c>
      <c r="AR211" s="15" t="s">
        <v>59</v>
      </c>
      <c r="AS211" s="19" t="s">
        <v>47</v>
      </c>
      <c r="AT211" s="15" t="s">
        <v>59</v>
      </c>
      <c r="AU211" s="9" t="s">
        <v>47</v>
      </c>
      <c r="AV211" s="15" t="s">
        <v>59</v>
      </c>
      <c r="AW211" s="9" t="s">
        <v>47</v>
      </c>
      <c r="AX211" s="15" t="s">
        <v>59</v>
      </c>
      <c r="AY211" s="19" t="s">
        <v>47</v>
      </c>
      <c r="AZ211" s="15" t="s">
        <v>59</v>
      </c>
      <c r="BA211" s="9" t="s">
        <v>47</v>
      </c>
      <c r="BB211" s="15" t="s">
        <v>59</v>
      </c>
      <c r="BC211" s="9" t="s">
        <v>47</v>
      </c>
      <c r="BD211" s="15" t="s">
        <v>59</v>
      </c>
      <c r="BE211" s="9" t="s">
        <v>47</v>
      </c>
      <c r="BF211" s="15" t="s">
        <v>59</v>
      </c>
      <c r="BH211" s="15" t="s">
        <v>59</v>
      </c>
      <c r="BJ211" s="15" t="s">
        <v>59</v>
      </c>
      <c r="BL211" s="15" t="s">
        <v>59</v>
      </c>
      <c r="BN211" s="15" t="s">
        <v>59</v>
      </c>
      <c r="BO211" t="s">
        <v>47</v>
      </c>
      <c r="BP211" s="15" t="s">
        <v>59</v>
      </c>
      <c r="BQ211" t="s">
        <v>47</v>
      </c>
      <c r="BR211" s="15" t="s">
        <v>59</v>
      </c>
      <c r="BS211" t="s">
        <v>47</v>
      </c>
      <c r="BT211" s="15" t="s">
        <v>59</v>
      </c>
      <c r="BU211" t="s">
        <v>47</v>
      </c>
      <c r="BV211" s="15" t="s">
        <v>59</v>
      </c>
      <c r="BX211" s="15" t="s">
        <v>59</v>
      </c>
      <c r="BY211" t="s">
        <v>47</v>
      </c>
      <c r="BZ211" s="15" t="s">
        <v>59</v>
      </c>
      <c r="CA211" t="s">
        <v>47</v>
      </c>
      <c r="CB211" s="15" t="s">
        <v>59</v>
      </c>
      <c r="CC211" t="s">
        <v>47</v>
      </c>
      <c r="CD211" s="15" t="s">
        <v>59</v>
      </c>
      <c r="CF211" s="15" t="s">
        <v>59</v>
      </c>
      <c r="CH211" s="15" t="s">
        <v>59</v>
      </c>
      <c r="CJ211" s="15" t="s">
        <v>59</v>
      </c>
      <c r="CL211" s="15" t="s">
        <v>59</v>
      </c>
      <c r="CN211" s="15" t="s">
        <v>59</v>
      </c>
      <c r="CP211" s="15" t="s">
        <v>59</v>
      </c>
      <c r="CR211" s="15" t="s">
        <v>59</v>
      </c>
      <c r="CT211" s="15" t="s">
        <v>59</v>
      </c>
      <c r="CV211" s="15" t="s">
        <v>59</v>
      </c>
      <c r="CX211" s="15" t="s">
        <v>59</v>
      </c>
      <c r="CZ211" s="15" t="s">
        <v>59</v>
      </c>
      <c r="DA211" t="s">
        <v>47</v>
      </c>
      <c r="DB211" s="15" t="s">
        <v>59</v>
      </c>
      <c r="DD211" s="15" t="s">
        <v>59</v>
      </c>
      <c r="DF211" s="15" t="s">
        <v>59</v>
      </c>
      <c r="DH211" s="15" t="s">
        <v>59</v>
      </c>
      <c r="DI211" t="s">
        <v>47</v>
      </c>
      <c r="DJ211" s="15" t="s">
        <v>59</v>
      </c>
      <c r="DK211" t="s">
        <v>47</v>
      </c>
      <c r="DL211" s="15" t="s">
        <v>59</v>
      </c>
      <c r="DM211" t="s">
        <v>47</v>
      </c>
      <c r="DN211" s="15" t="s">
        <v>59</v>
      </c>
      <c r="DP211" s="15" t="s">
        <v>59</v>
      </c>
      <c r="DQ211" t="s">
        <v>47</v>
      </c>
      <c r="DR211" s="15" t="s">
        <v>59</v>
      </c>
      <c r="DT211" s="15" t="s">
        <v>59</v>
      </c>
      <c r="DV211" s="15" t="s">
        <v>59</v>
      </c>
      <c r="DW211" t="s">
        <v>47</v>
      </c>
      <c r="DX211" s="15" t="s">
        <v>59</v>
      </c>
      <c r="DY211" t="s">
        <v>47</v>
      </c>
      <c r="DZ211" s="15" t="s">
        <v>59</v>
      </c>
      <c r="EB211" s="15" t="s">
        <v>59</v>
      </c>
      <c r="ED211" s="15" t="s">
        <v>59</v>
      </c>
      <c r="EF211" s="15" t="s">
        <v>59</v>
      </c>
      <c r="EH211" s="15" t="s">
        <v>59</v>
      </c>
      <c r="EJ211" s="15" t="s">
        <v>59</v>
      </c>
      <c r="EL211" s="15" t="s">
        <v>59</v>
      </c>
      <c r="EN211" s="15" t="s">
        <v>59</v>
      </c>
      <c r="EP211" s="15" t="s">
        <v>59</v>
      </c>
      <c r="ER211" s="15" t="s">
        <v>59</v>
      </c>
      <c r="ET211" s="15" t="s">
        <v>59</v>
      </c>
      <c r="EV211" s="15" t="s">
        <v>59</v>
      </c>
      <c r="EX211" s="15" t="s">
        <v>59</v>
      </c>
      <c r="EY211" t="s">
        <v>47</v>
      </c>
      <c r="EZ211" s="15" t="s">
        <v>59</v>
      </c>
      <c r="FB211" s="15" t="s">
        <v>59</v>
      </c>
      <c r="FC211" t="s">
        <v>47</v>
      </c>
      <c r="FD211" s="15" t="s">
        <v>59</v>
      </c>
      <c r="FF211" s="15" t="s">
        <v>59</v>
      </c>
      <c r="FG211" t="s">
        <v>47</v>
      </c>
      <c r="FH211" s="15" t="s">
        <v>59</v>
      </c>
      <c r="FJ211" s="15" t="s">
        <v>59</v>
      </c>
      <c r="FL211" s="15" t="s">
        <v>59</v>
      </c>
      <c r="FM211" t="s">
        <v>47</v>
      </c>
      <c r="FN211" s="15" t="s">
        <v>59</v>
      </c>
      <c r="FO211" t="s">
        <v>47</v>
      </c>
      <c r="FP211" s="15" t="s">
        <v>59</v>
      </c>
      <c r="FQ211" t="s">
        <v>47</v>
      </c>
      <c r="FR211" s="15" t="s">
        <v>59</v>
      </c>
      <c r="FT211" s="15" t="s">
        <v>59</v>
      </c>
    </row>
    <row r="212" spans="1:176" ht="15.95" customHeight="1">
      <c r="A212" s="39" t="s">
        <v>314</v>
      </c>
      <c r="B212" s="39">
        <v>3</v>
      </c>
      <c r="C212" s="39"/>
      <c r="D212" s="39">
        <v>1602</v>
      </c>
      <c r="E212" s="19" t="s">
        <v>321</v>
      </c>
      <c r="F212" s="19" t="s">
        <v>1592</v>
      </c>
      <c r="G212" s="9">
        <f t="shared" si="7"/>
        <v>3.74</v>
      </c>
      <c r="H212" s="15" t="s">
        <v>59</v>
      </c>
      <c r="I212" s="19" t="s">
        <v>47</v>
      </c>
      <c r="J212" s="15" t="s">
        <v>59</v>
      </c>
      <c r="K212" s="3" t="s">
        <v>47</v>
      </c>
      <c r="L212" s="12" t="s">
        <v>59</v>
      </c>
      <c r="M212" s="3" t="s">
        <v>47</v>
      </c>
      <c r="N212" s="12" t="s">
        <v>59</v>
      </c>
      <c r="O212" s="3" t="s">
        <v>47</v>
      </c>
      <c r="P212" s="12" t="s">
        <v>59</v>
      </c>
      <c r="Q212">
        <v>2.08</v>
      </c>
      <c r="R212" s="15" t="s">
        <v>59</v>
      </c>
      <c r="S212" s="19" t="s">
        <v>47</v>
      </c>
      <c r="T212" s="15" t="s">
        <v>59</v>
      </c>
      <c r="U212">
        <v>0.42000000000000004</v>
      </c>
      <c r="V212" s="15" t="s">
        <v>59</v>
      </c>
      <c r="W212">
        <v>0.57999999999999996</v>
      </c>
      <c r="X212" s="15" t="s">
        <v>59</v>
      </c>
      <c r="Y212">
        <v>0.32000000000000006</v>
      </c>
      <c r="Z212" s="15" t="s">
        <v>59</v>
      </c>
      <c r="AA212">
        <v>4.0000000000000008E-2</v>
      </c>
      <c r="AB212" s="15" t="s">
        <v>59</v>
      </c>
      <c r="AC212" s="19" t="s">
        <v>47</v>
      </c>
      <c r="AD212" s="15" t="s">
        <v>59</v>
      </c>
      <c r="AE212" s="19">
        <v>0</v>
      </c>
      <c r="AF212" s="15" t="s">
        <v>59</v>
      </c>
      <c r="AG212" s="19">
        <v>0.30000000000000004</v>
      </c>
      <c r="AH212" s="15" t="s">
        <v>59</v>
      </c>
      <c r="AI212" s="3" t="s">
        <v>47</v>
      </c>
      <c r="AJ212" s="15" t="s">
        <v>59</v>
      </c>
      <c r="AK212" s="19" t="s">
        <v>47</v>
      </c>
      <c r="AL212" s="15" t="s">
        <v>59</v>
      </c>
      <c r="AM212" s="3" t="s">
        <v>47</v>
      </c>
      <c r="AN212" s="15" t="s">
        <v>59</v>
      </c>
      <c r="AO212" s="3" t="s">
        <v>47</v>
      </c>
      <c r="AP212" s="15" t="s">
        <v>59</v>
      </c>
      <c r="AQ212" s="19" t="s">
        <v>47</v>
      </c>
      <c r="AR212" s="15" t="s">
        <v>59</v>
      </c>
      <c r="AS212" s="19" t="s">
        <v>47</v>
      </c>
      <c r="AT212" s="15" t="s">
        <v>59</v>
      </c>
      <c r="AU212" s="9" t="s">
        <v>47</v>
      </c>
      <c r="AV212" s="15" t="s">
        <v>59</v>
      </c>
      <c r="AW212" s="9" t="s">
        <v>47</v>
      </c>
      <c r="AX212" s="15" t="s">
        <v>59</v>
      </c>
      <c r="AY212" s="19" t="s">
        <v>47</v>
      </c>
      <c r="AZ212" s="15" t="s">
        <v>59</v>
      </c>
      <c r="BA212" s="9" t="s">
        <v>47</v>
      </c>
      <c r="BB212" s="15" t="s">
        <v>59</v>
      </c>
      <c r="BC212" s="9" t="s">
        <v>47</v>
      </c>
      <c r="BD212" s="15" t="s">
        <v>59</v>
      </c>
      <c r="BE212" s="9" t="s">
        <v>47</v>
      </c>
      <c r="BF212" s="15" t="s">
        <v>59</v>
      </c>
      <c r="BH212" s="15" t="s">
        <v>59</v>
      </c>
      <c r="BJ212" s="15" t="s">
        <v>59</v>
      </c>
      <c r="BL212" s="15" t="s">
        <v>59</v>
      </c>
      <c r="BN212" s="15" t="s">
        <v>59</v>
      </c>
      <c r="BO212" t="s">
        <v>47</v>
      </c>
      <c r="BP212" s="15" t="s">
        <v>59</v>
      </c>
      <c r="BQ212" t="s">
        <v>47</v>
      </c>
      <c r="BR212" s="15" t="s">
        <v>59</v>
      </c>
      <c r="BS212" t="s">
        <v>47</v>
      </c>
      <c r="BT212" s="15" t="s">
        <v>59</v>
      </c>
      <c r="BU212" t="s">
        <v>47</v>
      </c>
      <c r="BV212" s="15" t="s">
        <v>59</v>
      </c>
      <c r="BX212" s="15" t="s">
        <v>59</v>
      </c>
      <c r="BY212" t="s">
        <v>47</v>
      </c>
      <c r="BZ212" s="15" t="s">
        <v>59</v>
      </c>
      <c r="CA212" t="s">
        <v>47</v>
      </c>
      <c r="CB212" s="15" t="s">
        <v>59</v>
      </c>
      <c r="CC212" t="s">
        <v>47</v>
      </c>
      <c r="CD212" s="15" t="s">
        <v>59</v>
      </c>
      <c r="CF212" s="15" t="s">
        <v>59</v>
      </c>
      <c r="CH212" s="15" t="s">
        <v>59</v>
      </c>
      <c r="CJ212" s="15" t="s">
        <v>59</v>
      </c>
      <c r="CL212" s="15" t="s">
        <v>59</v>
      </c>
      <c r="CN212" s="15" t="s">
        <v>59</v>
      </c>
      <c r="CP212" s="15" t="s">
        <v>59</v>
      </c>
      <c r="CR212" s="15" t="s">
        <v>59</v>
      </c>
      <c r="CT212" s="15" t="s">
        <v>59</v>
      </c>
      <c r="CV212" s="15" t="s">
        <v>59</v>
      </c>
      <c r="CX212" s="15" t="s">
        <v>59</v>
      </c>
      <c r="CZ212" s="15" t="s">
        <v>59</v>
      </c>
      <c r="DA212" t="s">
        <v>47</v>
      </c>
      <c r="DB212" s="15" t="s">
        <v>59</v>
      </c>
      <c r="DD212" s="15" t="s">
        <v>59</v>
      </c>
      <c r="DF212" s="15" t="s">
        <v>59</v>
      </c>
      <c r="DH212" s="15" t="s">
        <v>59</v>
      </c>
      <c r="DI212" t="s">
        <v>47</v>
      </c>
      <c r="DJ212" s="15" t="s">
        <v>59</v>
      </c>
      <c r="DK212" t="s">
        <v>47</v>
      </c>
      <c r="DL212" s="15" t="s">
        <v>59</v>
      </c>
      <c r="DM212" t="s">
        <v>47</v>
      </c>
      <c r="DN212" s="15" t="s">
        <v>59</v>
      </c>
      <c r="DP212" s="15" t="s">
        <v>59</v>
      </c>
      <c r="DQ212" t="s">
        <v>47</v>
      </c>
      <c r="DR212" s="15" t="s">
        <v>59</v>
      </c>
      <c r="DT212" s="15" t="s">
        <v>59</v>
      </c>
      <c r="DV212" s="15" t="s">
        <v>59</v>
      </c>
      <c r="DW212" t="s">
        <v>47</v>
      </c>
      <c r="DX212" s="15" t="s">
        <v>59</v>
      </c>
      <c r="DY212" t="s">
        <v>47</v>
      </c>
      <c r="DZ212" s="15" t="s">
        <v>59</v>
      </c>
      <c r="EB212" s="15" t="s">
        <v>59</v>
      </c>
      <c r="ED212" s="15" t="s">
        <v>59</v>
      </c>
      <c r="EF212" s="15" t="s">
        <v>59</v>
      </c>
      <c r="EH212" s="15" t="s">
        <v>59</v>
      </c>
      <c r="EJ212" s="15" t="s">
        <v>59</v>
      </c>
      <c r="EL212" s="15" t="s">
        <v>59</v>
      </c>
      <c r="EN212" s="15" t="s">
        <v>59</v>
      </c>
      <c r="EP212" s="15" t="s">
        <v>59</v>
      </c>
      <c r="ER212" s="15" t="s">
        <v>59</v>
      </c>
      <c r="ET212" s="15" t="s">
        <v>59</v>
      </c>
      <c r="EV212" s="15" t="s">
        <v>59</v>
      </c>
      <c r="EX212" s="15" t="s">
        <v>59</v>
      </c>
      <c r="EY212" t="s">
        <v>47</v>
      </c>
      <c r="EZ212" s="15" t="s">
        <v>59</v>
      </c>
      <c r="FB212" s="15" t="s">
        <v>59</v>
      </c>
      <c r="FC212" t="s">
        <v>47</v>
      </c>
      <c r="FD212" s="15" t="s">
        <v>59</v>
      </c>
      <c r="FF212" s="15" t="s">
        <v>59</v>
      </c>
      <c r="FG212" t="s">
        <v>47</v>
      </c>
      <c r="FH212" s="15" t="s">
        <v>59</v>
      </c>
      <c r="FJ212" s="15" t="s">
        <v>59</v>
      </c>
      <c r="FL212" s="15" t="s">
        <v>59</v>
      </c>
      <c r="FM212" t="s">
        <v>47</v>
      </c>
      <c r="FN212" s="15" t="s">
        <v>59</v>
      </c>
      <c r="FO212" t="s">
        <v>47</v>
      </c>
      <c r="FP212" s="15" t="s">
        <v>59</v>
      </c>
      <c r="FQ212" t="s">
        <v>47</v>
      </c>
      <c r="FR212" s="15" t="s">
        <v>59</v>
      </c>
      <c r="FT212" s="15" t="s">
        <v>59</v>
      </c>
    </row>
    <row r="213" spans="1:176" ht="15.95" customHeight="1">
      <c r="A213" s="39" t="s">
        <v>315</v>
      </c>
      <c r="B213" s="39">
        <v>3</v>
      </c>
      <c r="C213" s="39"/>
      <c r="D213" s="39">
        <v>1602</v>
      </c>
      <c r="E213" s="19" t="s">
        <v>321</v>
      </c>
      <c r="F213" s="19" t="s">
        <v>1592</v>
      </c>
      <c r="G213" s="9">
        <f t="shared" si="7"/>
        <v>4.3000000000000007</v>
      </c>
      <c r="H213" s="15" t="s">
        <v>59</v>
      </c>
      <c r="I213" s="19" t="s">
        <v>47</v>
      </c>
      <c r="J213" s="15" t="s">
        <v>59</v>
      </c>
      <c r="K213" s="3" t="s">
        <v>47</v>
      </c>
      <c r="L213" s="12" t="s">
        <v>59</v>
      </c>
      <c r="M213" s="3" t="s">
        <v>47</v>
      </c>
      <c r="N213" s="12" t="s">
        <v>59</v>
      </c>
      <c r="O213" s="3" t="s">
        <v>47</v>
      </c>
      <c r="P213" s="12" t="s">
        <v>59</v>
      </c>
      <c r="Q213">
        <v>2.2800000000000002</v>
      </c>
      <c r="R213" s="15" t="s">
        <v>59</v>
      </c>
      <c r="S213" s="19" t="s">
        <v>47</v>
      </c>
      <c r="T213" s="15" t="s">
        <v>59</v>
      </c>
      <c r="U213">
        <v>0.5</v>
      </c>
      <c r="V213" s="15" t="s">
        <v>59</v>
      </c>
      <c r="W213">
        <v>0.66</v>
      </c>
      <c r="X213" s="15" t="s">
        <v>59</v>
      </c>
      <c r="Y213">
        <v>0.30000000000000004</v>
      </c>
      <c r="Z213" s="15" t="s">
        <v>59</v>
      </c>
      <c r="AA213">
        <v>0.06</v>
      </c>
      <c r="AB213" s="15" t="s">
        <v>59</v>
      </c>
      <c r="AC213" s="19" t="s">
        <v>47</v>
      </c>
      <c r="AD213" s="15" t="s">
        <v>59</v>
      </c>
      <c r="AE213" s="19">
        <v>4.0000000000000008E-2</v>
      </c>
      <c r="AF213" s="15" t="s">
        <v>59</v>
      </c>
      <c r="AG213" s="19">
        <v>0.45999999999999996</v>
      </c>
      <c r="AH213" s="15" t="s">
        <v>59</v>
      </c>
      <c r="AI213" s="3" t="s">
        <v>47</v>
      </c>
      <c r="AJ213" s="15" t="s">
        <v>59</v>
      </c>
      <c r="AK213" s="19" t="s">
        <v>47</v>
      </c>
      <c r="AL213" s="15" t="s">
        <v>59</v>
      </c>
      <c r="AM213" s="3" t="s">
        <v>47</v>
      </c>
      <c r="AN213" s="15" t="s">
        <v>59</v>
      </c>
      <c r="AO213" s="3" t="s">
        <v>47</v>
      </c>
      <c r="AP213" s="15" t="s">
        <v>59</v>
      </c>
      <c r="AQ213" s="19" t="s">
        <v>47</v>
      </c>
      <c r="AR213" s="15" t="s">
        <v>59</v>
      </c>
      <c r="AS213" s="19" t="s">
        <v>47</v>
      </c>
      <c r="AT213" s="15" t="s">
        <v>59</v>
      </c>
      <c r="AU213" s="9" t="s">
        <v>47</v>
      </c>
      <c r="AV213" s="15" t="s">
        <v>59</v>
      </c>
      <c r="AW213" s="9" t="s">
        <v>47</v>
      </c>
      <c r="AX213" s="15" t="s">
        <v>59</v>
      </c>
      <c r="AY213" s="19" t="s">
        <v>47</v>
      </c>
      <c r="AZ213" s="15" t="s">
        <v>59</v>
      </c>
      <c r="BA213" s="9" t="s">
        <v>47</v>
      </c>
      <c r="BB213" s="15" t="s">
        <v>59</v>
      </c>
      <c r="BC213" s="9" t="s">
        <v>47</v>
      </c>
      <c r="BD213" s="15" t="s">
        <v>59</v>
      </c>
      <c r="BE213" s="9" t="s">
        <v>47</v>
      </c>
      <c r="BF213" s="15" t="s">
        <v>59</v>
      </c>
      <c r="BH213" s="15" t="s">
        <v>59</v>
      </c>
      <c r="BJ213" s="15" t="s">
        <v>59</v>
      </c>
      <c r="BL213" s="15" t="s">
        <v>59</v>
      </c>
      <c r="BN213" s="15" t="s">
        <v>59</v>
      </c>
      <c r="BO213" t="s">
        <v>47</v>
      </c>
      <c r="BP213" s="15" t="s">
        <v>59</v>
      </c>
      <c r="BQ213" t="s">
        <v>47</v>
      </c>
      <c r="BR213" s="15" t="s">
        <v>59</v>
      </c>
      <c r="BS213" t="s">
        <v>47</v>
      </c>
      <c r="BT213" s="15" t="s">
        <v>59</v>
      </c>
      <c r="BU213" t="s">
        <v>47</v>
      </c>
      <c r="BV213" s="15" t="s">
        <v>59</v>
      </c>
      <c r="BX213" s="15" t="s">
        <v>59</v>
      </c>
      <c r="BY213" t="s">
        <v>47</v>
      </c>
      <c r="BZ213" s="15" t="s">
        <v>59</v>
      </c>
      <c r="CA213" t="s">
        <v>47</v>
      </c>
      <c r="CB213" s="15" t="s">
        <v>59</v>
      </c>
      <c r="CC213" t="s">
        <v>47</v>
      </c>
      <c r="CD213" s="15" t="s">
        <v>59</v>
      </c>
      <c r="CF213" s="15" t="s">
        <v>59</v>
      </c>
      <c r="CH213" s="15" t="s">
        <v>59</v>
      </c>
      <c r="CJ213" s="15" t="s">
        <v>59</v>
      </c>
      <c r="CL213" s="15" t="s">
        <v>59</v>
      </c>
      <c r="CN213" s="15" t="s">
        <v>59</v>
      </c>
      <c r="CP213" s="15" t="s">
        <v>59</v>
      </c>
      <c r="CR213" s="15" t="s">
        <v>59</v>
      </c>
      <c r="CT213" s="15" t="s">
        <v>59</v>
      </c>
      <c r="CV213" s="15" t="s">
        <v>59</v>
      </c>
      <c r="CX213" s="15" t="s">
        <v>59</v>
      </c>
      <c r="CZ213" s="15" t="s">
        <v>59</v>
      </c>
      <c r="DA213" t="s">
        <v>47</v>
      </c>
      <c r="DB213" s="15" t="s">
        <v>59</v>
      </c>
      <c r="DD213" s="15" t="s">
        <v>59</v>
      </c>
      <c r="DF213" s="15" t="s">
        <v>59</v>
      </c>
      <c r="DH213" s="15" t="s">
        <v>59</v>
      </c>
      <c r="DI213" t="s">
        <v>47</v>
      </c>
      <c r="DJ213" s="15" t="s">
        <v>59</v>
      </c>
      <c r="DK213" t="s">
        <v>47</v>
      </c>
      <c r="DL213" s="15" t="s">
        <v>59</v>
      </c>
      <c r="DM213" t="s">
        <v>47</v>
      </c>
      <c r="DN213" s="15" t="s">
        <v>59</v>
      </c>
      <c r="DP213" s="15" t="s">
        <v>59</v>
      </c>
      <c r="DQ213" t="s">
        <v>47</v>
      </c>
      <c r="DR213" s="15" t="s">
        <v>59</v>
      </c>
      <c r="DT213" s="15" t="s">
        <v>59</v>
      </c>
      <c r="DV213" s="15" t="s">
        <v>59</v>
      </c>
      <c r="DW213" t="s">
        <v>47</v>
      </c>
      <c r="DX213" s="15" t="s">
        <v>59</v>
      </c>
      <c r="DY213" t="s">
        <v>47</v>
      </c>
      <c r="DZ213" s="15" t="s">
        <v>59</v>
      </c>
      <c r="EB213" s="15" t="s">
        <v>59</v>
      </c>
      <c r="ED213" s="15" t="s">
        <v>59</v>
      </c>
      <c r="EF213" s="15" t="s">
        <v>59</v>
      </c>
      <c r="EH213" s="15" t="s">
        <v>59</v>
      </c>
      <c r="EJ213" s="15" t="s">
        <v>59</v>
      </c>
      <c r="EL213" s="15" t="s">
        <v>59</v>
      </c>
      <c r="EN213" s="15" t="s">
        <v>59</v>
      </c>
      <c r="EP213" s="15" t="s">
        <v>59</v>
      </c>
      <c r="ER213" s="15" t="s">
        <v>59</v>
      </c>
      <c r="ET213" s="15" t="s">
        <v>59</v>
      </c>
      <c r="EV213" s="15" t="s">
        <v>59</v>
      </c>
      <c r="EX213" s="15" t="s">
        <v>59</v>
      </c>
      <c r="EY213" t="s">
        <v>47</v>
      </c>
      <c r="EZ213" s="15" t="s">
        <v>59</v>
      </c>
      <c r="FB213" s="15" t="s">
        <v>59</v>
      </c>
      <c r="FC213" t="s">
        <v>47</v>
      </c>
      <c r="FD213" s="15" t="s">
        <v>59</v>
      </c>
      <c r="FF213" s="15" t="s">
        <v>59</v>
      </c>
      <c r="FG213" t="s">
        <v>47</v>
      </c>
      <c r="FH213" s="15" t="s">
        <v>59</v>
      </c>
      <c r="FJ213" s="15" t="s">
        <v>59</v>
      </c>
      <c r="FL213" s="15" t="s">
        <v>59</v>
      </c>
      <c r="FM213" t="s">
        <v>47</v>
      </c>
      <c r="FN213" s="15" t="s">
        <v>59</v>
      </c>
      <c r="FO213" t="s">
        <v>47</v>
      </c>
      <c r="FP213" s="15" t="s">
        <v>59</v>
      </c>
      <c r="FQ213" t="s">
        <v>47</v>
      </c>
      <c r="FR213" s="15" t="s">
        <v>59</v>
      </c>
      <c r="FT213" s="15" t="s">
        <v>59</v>
      </c>
    </row>
    <row r="214" spans="1:176" ht="15.95" customHeight="1">
      <c r="A214" s="39" t="s">
        <v>316</v>
      </c>
      <c r="B214" s="39">
        <v>3</v>
      </c>
      <c r="C214" s="39"/>
      <c r="D214" s="39">
        <v>1602</v>
      </c>
      <c r="E214" s="19" t="s">
        <v>321</v>
      </c>
      <c r="F214" s="19" t="s">
        <v>1592</v>
      </c>
      <c r="G214" s="9">
        <f t="shared" si="7"/>
        <v>4.6800000000000006</v>
      </c>
      <c r="H214" s="15" t="s">
        <v>59</v>
      </c>
      <c r="I214" s="19" t="s">
        <v>47</v>
      </c>
      <c r="J214" s="15" t="s">
        <v>59</v>
      </c>
      <c r="K214" s="3" t="s">
        <v>47</v>
      </c>
      <c r="L214" s="12" t="s">
        <v>59</v>
      </c>
      <c r="M214" s="3" t="s">
        <v>47</v>
      </c>
      <c r="N214" s="12" t="s">
        <v>59</v>
      </c>
      <c r="O214" s="3" t="s">
        <v>47</v>
      </c>
      <c r="P214" s="12" t="s">
        <v>59</v>
      </c>
      <c r="Q214">
        <v>2.62</v>
      </c>
      <c r="R214" s="15" t="s">
        <v>59</v>
      </c>
      <c r="S214" s="19" t="s">
        <v>47</v>
      </c>
      <c r="T214" s="15" t="s">
        <v>59</v>
      </c>
      <c r="U214">
        <v>0.54</v>
      </c>
      <c r="V214" s="15" t="s">
        <v>59</v>
      </c>
      <c r="W214">
        <v>0.8</v>
      </c>
      <c r="X214" s="15" t="s">
        <v>59</v>
      </c>
      <c r="Y214">
        <v>0.24</v>
      </c>
      <c r="Z214" s="15" t="s">
        <v>59</v>
      </c>
      <c r="AA214">
        <v>4.0000000000000008E-2</v>
      </c>
      <c r="AB214" s="15" t="s">
        <v>59</v>
      </c>
      <c r="AC214" s="19" t="s">
        <v>47</v>
      </c>
      <c r="AD214" s="15" t="s">
        <v>59</v>
      </c>
      <c r="AE214" s="19" t="s">
        <v>47</v>
      </c>
      <c r="AF214" s="15" t="s">
        <v>59</v>
      </c>
      <c r="AG214" s="19">
        <v>0.44000000000000006</v>
      </c>
      <c r="AH214" s="15" t="s">
        <v>59</v>
      </c>
      <c r="AI214" s="3" t="s">
        <v>47</v>
      </c>
      <c r="AJ214" s="15" t="s">
        <v>59</v>
      </c>
      <c r="AK214" s="19" t="s">
        <v>47</v>
      </c>
      <c r="AL214" s="15" t="s">
        <v>59</v>
      </c>
      <c r="AM214" s="3" t="s">
        <v>47</v>
      </c>
      <c r="AN214" s="15" t="s">
        <v>59</v>
      </c>
      <c r="AO214" s="3" t="s">
        <v>47</v>
      </c>
      <c r="AP214" s="15" t="s">
        <v>59</v>
      </c>
      <c r="AQ214" s="19" t="s">
        <v>47</v>
      </c>
      <c r="AR214" s="15" t="s">
        <v>59</v>
      </c>
      <c r="AS214" s="19" t="s">
        <v>47</v>
      </c>
      <c r="AT214" s="15" t="s">
        <v>59</v>
      </c>
      <c r="AU214" s="9" t="s">
        <v>47</v>
      </c>
      <c r="AV214" s="15" t="s">
        <v>59</v>
      </c>
      <c r="AW214" s="9" t="s">
        <v>47</v>
      </c>
      <c r="AX214" s="15" t="s">
        <v>59</v>
      </c>
      <c r="AY214" s="19" t="s">
        <v>47</v>
      </c>
      <c r="AZ214" s="15" t="s">
        <v>59</v>
      </c>
      <c r="BA214" s="9" t="s">
        <v>47</v>
      </c>
      <c r="BB214" s="15" t="s">
        <v>59</v>
      </c>
      <c r="BC214" s="9" t="s">
        <v>47</v>
      </c>
      <c r="BD214" s="15" t="s">
        <v>59</v>
      </c>
      <c r="BE214" s="9" t="s">
        <v>47</v>
      </c>
      <c r="BF214" s="15" t="s">
        <v>59</v>
      </c>
      <c r="BH214" s="15" t="s">
        <v>59</v>
      </c>
      <c r="BJ214" s="15" t="s">
        <v>59</v>
      </c>
      <c r="BL214" s="15" t="s">
        <v>59</v>
      </c>
      <c r="BN214" s="15" t="s">
        <v>59</v>
      </c>
      <c r="BO214" t="s">
        <v>47</v>
      </c>
      <c r="BP214" s="15" t="s">
        <v>59</v>
      </c>
      <c r="BQ214" t="s">
        <v>47</v>
      </c>
      <c r="BR214" s="15" t="s">
        <v>59</v>
      </c>
      <c r="BS214" t="s">
        <v>47</v>
      </c>
      <c r="BT214" s="15" t="s">
        <v>59</v>
      </c>
      <c r="BU214" t="s">
        <v>47</v>
      </c>
      <c r="BV214" s="15" t="s">
        <v>59</v>
      </c>
      <c r="BX214" s="15" t="s">
        <v>59</v>
      </c>
      <c r="BY214" t="s">
        <v>47</v>
      </c>
      <c r="BZ214" s="15" t="s">
        <v>59</v>
      </c>
      <c r="CA214" t="s">
        <v>47</v>
      </c>
      <c r="CB214" s="15" t="s">
        <v>59</v>
      </c>
      <c r="CC214" t="s">
        <v>47</v>
      </c>
      <c r="CD214" s="15" t="s">
        <v>59</v>
      </c>
      <c r="CF214" s="15" t="s">
        <v>59</v>
      </c>
      <c r="CH214" s="15" t="s">
        <v>59</v>
      </c>
      <c r="CJ214" s="15" t="s">
        <v>59</v>
      </c>
      <c r="CL214" s="15" t="s">
        <v>59</v>
      </c>
      <c r="CN214" s="15" t="s">
        <v>59</v>
      </c>
      <c r="CP214" s="15" t="s">
        <v>59</v>
      </c>
      <c r="CR214" s="15" t="s">
        <v>59</v>
      </c>
      <c r="CT214" s="15" t="s">
        <v>59</v>
      </c>
      <c r="CV214" s="15" t="s">
        <v>59</v>
      </c>
      <c r="CX214" s="15" t="s">
        <v>59</v>
      </c>
      <c r="CZ214" s="15" t="s">
        <v>59</v>
      </c>
      <c r="DA214" t="s">
        <v>47</v>
      </c>
      <c r="DB214" s="15" t="s">
        <v>59</v>
      </c>
      <c r="DD214" s="15" t="s">
        <v>59</v>
      </c>
      <c r="DF214" s="15" t="s">
        <v>59</v>
      </c>
      <c r="DH214" s="15" t="s">
        <v>59</v>
      </c>
      <c r="DI214" t="s">
        <v>47</v>
      </c>
      <c r="DJ214" s="15" t="s">
        <v>59</v>
      </c>
      <c r="DK214" t="s">
        <v>47</v>
      </c>
      <c r="DL214" s="15" t="s">
        <v>59</v>
      </c>
      <c r="DM214" t="s">
        <v>47</v>
      </c>
      <c r="DN214" s="15" t="s">
        <v>59</v>
      </c>
      <c r="DP214" s="15" t="s">
        <v>59</v>
      </c>
      <c r="DQ214" t="s">
        <v>47</v>
      </c>
      <c r="DR214" s="15" t="s">
        <v>59</v>
      </c>
      <c r="DT214" s="15" t="s">
        <v>59</v>
      </c>
      <c r="DV214" s="15" t="s">
        <v>59</v>
      </c>
      <c r="DW214" t="s">
        <v>47</v>
      </c>
      <c r="DX214" s="15" t="s">
        <v>59</v>
      </c>
      <c r="DY214" t="s">
        <v>47</v>
      </c>
      <c r="DZ214" s="15" t="s">
        <v>59</v>
      </c>
      <c r="EB214" s="15" t="s">
        <v>59</v>
      </c>
      <c r="ED214" s="15" t="s">
        <v>59</v>
      </c>
      <c r="EF214" s="15" t="s">
        <v>59</v>
      </c>
      <c r="EH214" s="15" t="s">
        <v>59</v>
      </c>
      <c r="EJ214" s="15" t="s">
        <v>59</v>
      </c>
      <c r="EL214" s="15" t="s">
        <v>59</v>
      </c>
      <c r="EN214" s="15" t="s">
        <v>59</v>
      </c>
      <c r="EP214" s="15" t="s">
        <v>59</v>
      </c>
      <c r="ER214" s="15" t="s">
        <v>59</v>
      </c>
      <c r="ET214" s="15" t="s">
        <v>59</v>
      </c>
      <c r="EV214" s="15" t="s">
        <v>59</v>
      </c>
      <c r="EX214" s="15" t="s">
        <v>59</v>
      </c>
      <c r="EY214" t="s">
        <v>47</v>
      </c>
      <c r="EZ214" s="15" t="s">
        <v>59</v>
      </c>
      <c r="FB214" s="15" t="s">
        <v>59</v>
      </c>
      <c r="FC214" t="s">
        <v>47</v>
      </c>
      <c r="FD214" s="15" t="s">
        <v>59</v>
      </c>
      <c r="FF214" s="15" t="s">
        <v>59</v>
      </c>
      <c r="FG214" t="s">
        <v>47</v>
      </c>
      <c r="FH214" s="15" t="s">
        <v>59</v>
      </c>
      <c r="FJ214" s="15" t="s">
        <v>59</v>
      </c>
      <c r="FL214" s="15" t="s">
        <v>59</v>
      </c>
      <c r="FM214" t="s">
        <v>47</v>
      </c>
      <c r="FN214" s="15" t="s">
        <v>59</v>
      </c>
      <c r="FO214" t="s">
        <v>47</v>
      </c>
      <c r="FP214" s="15" t="s">
        <v>59</v>
      </c>
      <c r="FQ214" t="s">
        <v>47</v>
      </c>
      <c r="FR214" s="15" t="s">
        <v>59</v>
      </c>
      <c r="FT214" s="15" t="s">
        <v>59</v>
      </c>
    </row>
    <row r="215" spans="1:176" ht="15.95" customHeight="1">
      <c r="A215" s="39" t="s">
        <v>317</v>
      </c>
      <c r="B215" s="39">
        <v>3</v>
      </c>
      <c r="C215" s="39"/>
      <c r="D215" s="39">
        <v>1602</v>
      </c>
      <c r="E215" s="19" t="s">
        <v>321</v>
      </c>
      <c r="F215" s="19" t="s">
        <v>1592</v>
      </c>
      <c r="G215" s="9">
        <f t="shared" si="7"/>
        <v>1.8</v>
      </c>
      <c r="H215" s="15" t="s">
        <v>59</v>
      </c>
      <c r="I215" s="19" t="s">
        <v>47</v>
      </c>
      <c r="J215" s="15" t="s">
        <v>59</v>
      </c>
      <c r="K215" s="3" t="s">
        <v>47</v>
      </c>
      <c r="L215" s="12" t="s">
        <v>59</v>
      </c>
      <c r="M215" s="3" t="s">
        <v>47</v>
      </c>
      <c r="N215" s="12" t="s">
        <v>59</v>
      </c>
      <c r="O215" s="3" t="s">
        <v>47</v>
      </c>
      <c r="P215" s="12" t="s">
        <v>59</v>
      </c>
      <c r="Q215">
        <v>0.98000000000000009</v>
      </c>
      <c r="R215" s="15" t="s">
        <v>59</v>
      </c>
      <c r="S215" s="19" t="s">
        <v>47</v>
      </c>
      <c r="T215" s="15" t="s">
        <v>59</v>
      </c>
      <c r="U215">
        <v>0.18000000000000002</v>
      </c>
      <c r="V215" s="15" t="s">
        <v>59</v>
      </c>
      <c r="W215">
        <v>0.26</v>
      </c>
      <c r="X215" s="15" t="s">
        <v>59</v>
      </c>
      <c r="Y215">
        <v>0.12</v>
      </c>
      <c r="Z215" s="15" t="s">
        <v>59</v>
      </c>
      <c r="AA215">
        <v>2.0000000000000004E-2</v>
      </c>
      <c r="AB215" s="15" t="s">
        <v>59</v>
      </c>
      <c r="AC215" s="19" t="s">
        <v>47</v>
      </c>
      <c r="AD215" s="15" t="s">
        <v>59</v>
      </c>
      <c r="AE215" s="19">
        <v>0</v>
      </c>
      <c r="AF215" s="15" t="s">
        <v>59</v>
      </c>
      <c r="AG215" s="19">
        <v>0.24</v>
      </c>
      <c r="AH215" s="15" t="s">
        <v>59</v>
      </c>
      <c r="AI215" s="3" t="s">
        <v>47</v>
      </c>
      <c r="AJ215" s="15" t="s">
        <v>59</v>
      </c>
      <c r="AK215" s="19" t="s">
        <v>47</v>
      </c>
      <c r="AL215" s="15" t="s">
        <v>59</v>
      </c>
      <c r="AM215" s="3" t="s">
        <v>47</v>
      </c>
      <c r="AN215" s="15" t="s">
        <v>59</v>
      </c>
      <c r="AO215" s="3" t="s">
        <v>47</v>
      </c>
      <c r="AP215" s="15" t="s">
        <v>59</v>
      </c>
      <c r="AQ215" s="19" t="s">
        <v>47</v>
      </c>
      <c r="AR215" s="15" t="s">
        <v>59</v>
      </c>
      <c r="AS215" s="19" t="s">
        <v>47</v>
      </c>
      <c r="AT215" s="15" t="s">
        <v>59</v>
      </c>
      <c r="AU215" s="9" t="s">
        <v>47</v>
      </c>
      <c r="AV215" s="15" t="s">
        <v>59</v>
      </c>
      <c r="AW215" s="9" t="s">
        <v>47</v>
      </c>
      <c r="AX215" s="15" t="s">
        <v>59</v>
      </c>
      <c r="AY215" s="19" t="s">
        <v>47</v>
      </c>
      <c r="AZ215" s="15" t="s">
        <v>59</v>
      </c>
      <c r="BA215" s="9" t="s">
        <v>47</v>
      </c>
      <c r="BB215" s="15" t="s">
        <v>59</v>
      </c>
      <c r="BC215" s="9" t="s">
        <v>47</v>
      </c>
      <c r="BD215" s="15" t="s">
        <v>59</v>
      </c>
      <c r="BE215" s="9" t="s">
        <v>47</v>
      </c>
      <c r="BF215" s="15" t="s">
        <v>59</v>
      </c>
      <c r="BH215" s="15" t="s">
        <v>59</v>
      </c>
      <c r="BJ215" s="15" t="s">
        <v>59</v>
      </c>
      <c r="BL215" s="15" t="s">
        <v>59</v>
      </c>
      <c r="BN215" s="15" t="s">
        <v>59</v>
      </c>
      <c r="BO215" t="s">
        <v>47</v>
      </c>
      <c r="BP215" s="15" t="s">
        <v>59</v>
      </c>
      <c r="BQ215" t="s">
        <v>47</v>
      </c>
      <c r="BR215" s="15" t="s">
        <v>59</v>
      </c>
      <c r="BS215" t="s">
        <v>47</v>
      </c>
      <c r="BT215" s="15" t="s">
        <v>59</v>
      </c>
      <c r="BU215" t="s">
        <v>47</v>
      </c>
      <c r="BV215" s="15" t="s">
        <v>59</v>
      </c>
      <c r="BX215" s="15" t="s">
        <v>59</v>
      </c>
      <c r="BY215" t="s">
        <v>47</v>
      </c>
      <c r="BZ215" s="15" t="s">
        <v>59</v>
      </c>
      <c r="CA215" t="s">
        <v>47</v>
      </c>
      <c r="CB215" s="15" t="s">
        <v>59</v>
      </c>
      <c r="CC215" t="s">
        <v>47</v>
      </c>
      <c r="CD215" s="15" t="s">
        <v>59</v>
      </c>
      <c r="CF215" s="15" t="s">
        <v>59</v>
      </c>
      <c r="CH215" s="15" t="s">
        <v>59</v>
      </c>
      <c r="CJ215" s="15" t="s">
        <v>59</v>
      </c>
      <c r="CL215" s="15" t="s">
        <v>59</v>
      </c>
      <c r="CN215" s="15" t="s">
        <v>59</v>
      </c>
      <c r="CP215" s="15" t="s">
        <v>59</v>
      </c>
      <c r="CR215" s="15" t="s">
        <v>59</v>
      </c>
      <c r="CT215" s="15" t="s">
        <v>59</v>
      </c>
      <c r="CV215" s="15" t="s">
        <v>59</v>
      </c>
      <c r="CX215" s="15" t="s">
        <v>59</v>
      </c>
      <c r="CZ215" s="15" t="s">
        <v>59</v>
      </c>
      <c r="DA215" t="s">
        <v>47</v>
      </c>
      <c r="DB215" s="15" t="s">
        <v>59</v>
      </c>
      <c r="DD215" s="15" t="s">
        <v>59</v>
      </c>
      <c r="DF215" s="15" t="s">
        <v>59</v>
      </c>
      <c r="DH215" s="15" t="s">
        <v>59</v>
      </c>
      <c r="DI215" t="s">
        <v>47</v>
      </c>
      <c r="DJ215" s="15" t="s">
        <v>59</v>
      </c>
      <c r="DK215" t="s">
        <v>47</v>
      </c>
      <c r="DL215" s="15" t="s">
        <v>59</v>
      </c>
      <c r="DM215" t="s">
        <v>47</v>
      </c>
      <c r="DN215" s="15" t="s">
        <v>59</v>
      </c>
      <c r="DP215" s="15" t="s">
        <v>59</v>
      </c>
      <c r="DQ215" t="s">
        <v>47</v>
      </c>
      <c r="DR215" s="15" t="s">
        <v>59</v>
      </c>
      <c r="DT215" s="15" t="s">
        <v>59</v>
      </c>
      <c r="DV215" s="15" t="s">
        <v>59</v>
      </c>
      <c r="DW215" t="s">
        <v>47</v>
      </c>
      <c r="DX215" s="15" t="s">
        <v>59</v>
      </c>
      <c r="DY215" t="s">
        <v>47</v>
      </c>
      <c r="DZ215" s="15" t="s">
        <v>59</v>
      </c>
      <c r="EB215" s="15" t="s">
        <v>59</v>
      </c>
      <c r="ED215" s="15" t="s">
        <v>59</v>
      </c>
      <c r="EF215" s="15" t="s">
        <v>59</v>
      </c>
      <c r="EH215" s="15" t="s">
        <v>59</v>
      </c>
      <c r="EJ215" s="15" t="s">
        <v>59</v>
      </c>
      <c r="EL215" s="15" t="s">
        <v>59</v>
      </c>
      <c r="EN215" s="15" t="s">
        <v>59</v>
      </c>
      <c r="EP215" s="15" t="s">
        <v>59</v>
      </c>
      <c r="ER215" s="15" t="s">
        <v>59</v>
      </c>
      <c r="ET215" s="15" t="s">
        <v>59</v>
      </c>
      <c r="EV215" s="15" t="s">
        <v>59</v>
      </c>
      <c r="EX215" s="15" t="s">
        <v>59</v>
      </c>
      <c r="EY215" t="s">
        <v>47</v>
      </c>
      <c r="EZ215" s="15" t="s">
        <v>59</v>
      </c>
      <c r="FB215" s="15" t="s">
        <v>59</v>
      </c>
      <c r="FC215" t="s">
        <v>47</v>
      </c>
      <c r="FD215" s="15" t="s">
        <v>59</v>
      </c>
      <c r="FF215" s="15" t="s">
        <v>59</v>
      </c>
      <c r="FG215" t="s">
        <v>47</v>
      </c>
      <c r="FH215" s="15" t="s">
        <v>59</v>
      </c>
      <c r="FJ215" s="15" t="s">
        <v>59</v>
      </c>
      <c r="FL215" s="15" t="s">
        <v>59</v>
      </c>
      <c r="FM215" t="s">
        <v>47</v>
      </c>
      <c r="FN215" s="15" t="s">
        <v>59</v>
      </c>
      <c r="FO215" t="s">
        <v>47</v>
      </c>
      <c r="FP215" s="15" t="s">
        <v>59</v>
      </c>
      <c r="FQ215" t="s">
        <v>47</v>
      </c>
      <c r="FR215" s="15" t="s">
        <v>59</v>
      </c>
      <c r="FT215" s="15" t="s">
        <v>59</v>
      </c>
    </row>
    <row r="216" spans="1:176" ht="15.95" customHeight="1">
      <c r="A216" s="39" t="s">
        <v>318</v>
      </c>
      <c r="B216" s="39">
        <v>3</v>
      </c>
      <c r="C216" s="39"/>
      <c r="D216" s="39">
        <v>1602</v>
      </c>
      <c r="E216" s="19" t="s">
        <v>321</v>
      </c>
      <c r="F216" s="19" t="s">
        <v>1592</v>
      </c>
      <c r="G216" s="9">
        <f t="shared" si="7"/>
        <v>1.7599999999999998</v>
      </c>
      <c r="H216" s="15" t="s">
        <v>59</v>
      </c>
      <c r="I216" s="19" t="s">
        <v>47</v>
      </c>
      <c r="J216" s="15" t="s">
        <v>59</v>
      </c>
      <c r="K216" s="3" t="s">
        <v>47</v>
      </c>
      <c r="L216" s="12" t="s">
        <v>59</v>
      </c>
      <c r="M216" s="3" t="s">
        <v>47</v>
      </c>
      <c r="N216" s="12" t="s">
        <v>59</v>
      </c>
      <c r="O216" s="3" t="s">
        <v>47</v>
      </c>
      <c r="P216" s="12" t="s">
        <v>59</v>
      </c>
      <c r="Q216">
        <v>0.91999999999999993</v>
      </c>
      <c r="R216" s="15" t="s">
        <v>59</v>
      </c>
      <c r="S216" s="19" t="s">
        <v>47</v>
      </c>
      <c r="T216" s="15" t="s">
        <v>59</v>
      </c>
      <c r="U216">
        <v>0.2</v>
      </c>
      <c r="V216" s="15" t="s">
        <v>59</v>
      </c>
      <c r="W216">
        <v>0.24</v>
      </c>
      <c r="X216" s="15" t="s">
        <v>59</v>
      </c>
      <c r="Y216">
        <v>0.13999999999999999</v>
      </c>
      <c r="Z216" s="15" t="s">
        <v>59</v>
      </c>
      <c r="AA216">
        <v>2.0000000000000004E-2</v>
      </c>
      <c r="AB216" s="15" t="s">
        <v>59</v>
      </c>
      <c r="AC216" s="19" t="s">
        <v>47</v>
      </c>
      <c r="AD216" s="15" t="s">
        <v>59</v>
      </c>
      <c r="AE216" s="19">
        <v>2.0000000000000004E-2</v>
      </c>
      <c r="AF216" s="15" t="s">
        <v>59</v>
      </c>
      <c r="AG216" s="19">
        <v>0.22000000000000003</v>
      </c>
      <c r="AH216" s="15" t="s">
        <v>59</v>
      </c>
      <c r="AI216" s="3" t="s">
        <v>47</v>
      </c>
      <c r="AJ216" s="15" t="s">
        <v>59</v>
      </c>
      <c r="AK216" s="19" t="s">
        <v>47</v>
      </c>
      <c r="AL216" s="15" t="s">
        <v>59</v>
      </c>
      <c r="AM216" s="3" t="s">
        <v>47</v>
      </c>
      <c r="AN216" s="15" t="s">
        <v>59</v>
      </c>
      <c r="AO216" s="3" t="s">
        <v>47</v>
      </c>
      <c r="AP216" s="15" t="s">
        <v>59</v>
      </c>
      <c r="AQ216" s="19" t="s">
        <v>47</v>
      </c>
      <c r="AR216" s="15" t="s">
        <v>59</v>
      </c>
      <c r="AS216" s="19" t="s">
        <v>47</v>
      </c>
      <c r="AT216" s="15" t="s">
        <v>59</v>
      </c>
      <c r="AU216" s="9" t="s">
        <v>47</v>
      </c>
      <c r="AV216" s="15" t="s">
        <v>59</v>
      </c>
      <c r="AW216" s="9" t="s">
        <v>47</v>
      </c>
      <c r="AX216" s="15" t="s">
        <v>59</v>
      </c>
      <c r="AY216" s="19" t="s">
        <v>47</v>
      </c>
      <c r="AZ216" s="15" t="s">
        <v>59</v>
      </c>
      <c r="BA216" s="9" t="s">
        <v>47</v>
      </c>
      <c r="BB216" s="15" t="s">
        <v>59</v>
      </c>
      <c r="BC216" s="9" t="s">
        <v>47</v>
      </c>
      <c r="BD216" s="15" t="s">
        <v>59</v>
      </c>
      <c r="BE216" s="9" t="s">
        <v>47</v>
      </c>
      <c r="BF216" s="15" t="s">
        <v>59</v>
      </c>
      <c r="BH216" s="15" t="s">
        <v>59</v>
      </c>
      <c r="BJ216" s="15" t="s">
        <v>59</v>
      </c>
      <c r="BL216" s="15" t="s">
        <v>59</v>
      </c>
      <c r="BN216" s="15" t="s">
        <v>59</v>
      </c>
      <c r="BO216" t="s">
        <v>47</v>
      </c>
      <c r="BP216" s="15" t="s">
        <v>59</v>
      </c>
      <c r="BQ216" t="s">
        <v>47</v>
      </c>
      <c r="BR216" s="15" t="s">
        <v>59</v>
      </c>
      <c r="BS216" t="s">
        <v>47</v>
      </c>
      <c r="BT216" s="15" t="s">
        <v>59</v>
      </c>
      <c r="BU216" t="s">
        <v>47</v>
      </c>
      <c r="BV216" s="15" t="s">
        <v>59</v>
      </c>
      <c r="BX216" s="15" t="s">
        <v>59</v>
      </c>
      <c r="BY216" t="s">
        <v>47</v>
      </c>
      <c r="BZ216" s="15" t="s">
        <v>59</v>
      </c>
      <c r="CA216" t="s">
        <v>47</v>
      </c>
      <c r="CB216" s="15" t="s">
        <v>59</v>
      </c>
      <c r="CC216" t="s">
        <v>47</v>
      </c>
      <c r="CD216" s="15" t="s">
        <v>59</v>
      </c>
      <c r="CF216" s="15" t="s">
        <v>59</v>
      </c>
      <c r="CH216" s="15" t="s">
        <v>59</v>
      </c>
      <c r="CJ216" s="15" t="s">
        <v>59</v>
      </c>
      <c r="CL216" s="15" t="s">
        <v>59</v>
      </c>
      <c r="CN216" s="15" t="s">
        <v>59</v>
      </c>
      <c r="CP216" s="15" t="s">
        <v>59</v>
      </c>
      <c r="CR216" s="15" t="s">
        <v>59</v>
      </c>
      <c r="CT216" s="15" t="s">
        <v>59</v>
      </c>
      <c r="CV216" s="15" t="s">
        <v>59</v>
      </c>
      <c r="CX216" s="15" t="s">
        <v>59</v>
      </c>
      <c r="CZ216" s="15" t="s">
        <v>59</v>
      </c>
      <c r="DA216" t="s">
        <v>47</v>
      </c>
      <c r="DB216" s="15" t="s">
        <v>59</v>
      </c>
      <c r="DD216" s="15" t="s">
        <v>59</v>
      </c>
      <c r="DF216" s="15" t="s">
        <v>59</v>
      </c>
      <c r="DH216" s="15" t="s">
        <v>59</v>
      </c>
      <c r="DI216" t="s">
        <v>47</v>
      </c>
      <c r="DJ216" s="15" t="s">
        <v>59</v>
      </c>
      <c r="DK216" t="s">
        <v>47</v>
      </c>
      <c r="DL216" s="15" t="s">
        <v>59</v>
      </c>
      <c r="DM216" t="s">
        <v>47</v>
      </c>
      <c r="DN216" s="15" t="s">
        <v>59</v>
      </c>
      <c r="DP216" s="15" t="s">
        <v>59</v>
      </c>
      <c r="DQ216" t="s">
        <v>47</v>
      </c>
      <c r="DR216" s="15" t="s">
        <v>59</v>
      </c>
      <c r="DT216" s="15" t="s">
        <v>59</v>
      </c>
      <c r="DV216" s="15" t="s">
        <v>59</v>
      </c>
      <c r="DW216" t="s">
        <v>47</v>
      </c>
      <c r="DX216" s="15" t="s">
        <v>59</v>
      </c>
      <c r="DY216" t="s">
        <v>47</v>
      </c>
      <c r="DZ216" s="15" t="s">
        <v>59</v>
      </c>
      <c r="EB216" s="15" t="s">
        <v>59</v>
      </c>
      <c r="ED216" s="15" t="s">
        <v>59</v>
      </c>
      <c r="EF216" s="15" t="s">
        <v>59</v>
      </c>
      <c r="EH216" s="15" t="s">
        <v>59</v>
      </c>
      <c r="EJ216" s="15" t="s">
        <v>59</v>
      </c>
      <c r="EL216" s="15" t="s">
        <v>59</v>
      </c>
      <c r="EN216" s="15" t="s">
        <v>59</v>
      </c>
      <c r="EP216" s="15" t="s">
        <v>59</v>
      </c>
      <c r="ER216" s="15" t="s">
        <v>59</v>
      </c>
      <c r="ET216" s="15" t="s">
        <v>59</v>
      </c>
      <c r="EV216" s="15" t="s">
        <v>59</v>
      </c>
      <c r="EX216" s="15" t="s">
        <v>59</v>
      </c>
      <c r="EY216" t="s">
        <v>47</v>
      </c>
      <c r="EZ216" s="15" t="s">
        <v>59</v>
      </c>
      <c r="FB216" s="15" t="s">
        <v>59</v>
      </c>
      <c r="FC216" t="s">
        <v>47</v>
      </c>
      <c r="FD216" s="15" t="s">
        <v>59</v>
      </c>
      <c r="FF216" s="15" t="s">
        <v>59</v>
      </c>
      <c r="FG216" t="s">
        <v>47</v>
      </c>
      <c r="FH216" s="15" t="s">
        <v>59</v>
      </c>
      <c r="FJ216" s="15" t="s">
        <v>59</v>
      </c>
      <c r="FL216" s="15" t="s">
        <v>59</v>
      </c>
      <c r="FM216" t="s">
        <v>47</v>
      </c>
      <c r="FN216" s="15" t="s">
        <v>59</v>
      </c>
      <c r="FO216" t="s">
        <v>47</v>
      </c>
      <c r="FP216" s="15" t="s">
        <v>59</v>
      </c>
      <c r="FQ216" t="s">
        <v>47</v>
      </c>
      <c r="FR216" s="15" t="s">
        <v>59</v>
      </c>
      <c r="FT216" s="15" t="s">
        <v>59</v>
      </c>
    </row>
    <row r="217" spans="1:176" ht="15.95" customHeight="1">
      <c r="A217" s="39" t="s">
        <v>319</v>
      </c>
      <c r="B217" s="39">
        <v>3</v>
      </c>
      <c r="C217" s="39"/>
      <c r="D217" s="39">
        <v>1602</v>
      </c>
      <c r="E217" s="19" t="s">
        <v>321</v>
      </c>
      <c r="F217" s="19" t="s">
        <v>1592</v>
      </c>
      <c r="G217" s="9">
        <f t="shared" si="7"/>
        <v>1.54</v>
      </c>
      <c r="H217" s="15" t="s">
        <v>59</v>
      </c>
      <c r="I217" s="19" t="s">
        <v>47</v>
      </c>
      <c r="J217" s="15" t="s">
        <v>59</v>
      </c>
      <c r="K217" s="3" t="s">
        <v>47</v>
      </c>
      <c r="L217" s="12" t="s">
        <v>59</v>
      </c>
      <c r="M217" s="3" t="s">
        <v>47</v>
      </c>
      <c r="N217" s="12" t="s">
        <v>59</v>
      </c>
      <c r="O217" s="3" t="s">
        <v>47</v>
      </c>
      <c r="P217" s="12" t="s">
        <v>59</v>
      </c>
      <c r="Q217">
        <v>0.7400000000000001</v>
      </c>
      <c r="R217" s="15" t="s">
        <v>59</v>
      </c>
      <c r="S217" s="19" t="s">
        <v>47</v>
      </c>
      <c r="T217" s="15" t="s">
        <v>59</v>
      </c>
      <c r="U217">
        <v>0.32000000000000006</v>
      </c>
      <c r="V217" s="15" t="s">
        <v>59</v>
      </c>
      <c r="W217">
        <v>0.2</v>
      </c>
      <c r="X217" s="15" t="s">
        <v>59</v>
      </c>
      <c r="Y217">
        <v>0.13999999999999999</v>
      </c>
      <c r="Z217" s="15" t="s">
        <v>59</v>
      </c>
      <c r="AA217">
        <v>2.0000000000000004E-2</v>
      </c>
      <c r="AB217" s="15" t="s">
        <v>59</v>
      </c>
      <c r="AC217" s="19" t="s">
        <v>47</v>
      </c>
      <c r="AD217" s="15" t="s">
        <v>59</v>
      </c>
      <c r="AE217" s="19">
        <v>2.0000000000000004E-2</v>
      </c>
      <c r="AF217" s="15" t="s">
        <v>59</v>
      </c>
      <c r="AG217" s="19">
        <v>0.1</v>
      </c>
      <c r="AH217" s="15" t="s">
        <v>59</v>
      </c>
      <c r="AI217" s="3" t="s">
        <v>47</v>
      </c>
      <c r="AJ217" s="15" t="s">
        <v>59</v>
      </c>
      <c r="AK217" s="19" t="s">
        <v>47</v>
      </c>
      <c r="AL217" s="15" t="s">
        <v>59</v>
      </c>
      <c r="AM217" s="3" t="s">
        <v>47</v>
      </c>
      <c r="AN217" s="15" t="s">
        <v>59</v>
      </c>
      <c r="AO217" s="3" t="s">
        <v>47</v>
      </c>
      <c r="AP217" s="15" t="s">
        <v>59</v>
      </c>
      <c r="AQ217" s="19" t="s">
        <v>47</v>
      </c>
      <c r="AR217" s="15" t="s">
        <v>59</v>
      </c>
      <c r="AS217" s="19" t="s">
        <v>47</v>
      </c>
      <c r="AT217" s="15" t="s">
        <v>59</v>
      </c>
      <c r="AU217" s="9" t="s">
        <v>47</v>
      </c>
      <c r="AV217" s="15" t="s">
        <v>59</v>
      </c>
      <c r="AW217" s="9" t="s">
        <v>47</v>
      </c>
      <c r="AX217" s="15" t="s">
        <v>59</v>
      </c>
      <c r="AY217" s="19" t="s">
        <v>47</v>
      </c>
      <c r="AZ217" s="15" t="s">
        <v>59</v>
      </c>
      <c r="BA217" s="9" t="s">
        <v>47</v>
      </c>
      <c r="BB217" s="15" t="s">
        <v>59</v>
      </c>
      <c r="BC217" s="9" t="s">
        <v>47</v>
      </c>
      <c r="BD217" s="15" t="s">
        <v>59</v>
      </c>
      <c r="BE217" s="9" t="s">
        <v>47</v>
      </c>
      <c r="BF217" s="15" t="s">
        <v>59</v>
      </c>
      <c r="BH217" s="15" t="s">
        <v>59</v>
      </c>
      <c r="BJ217" s="15" t="s">
        <v>59</v>
      </c>
      <c r="BL217" s="15" t="s">
        <v>59</v>
      </c>
      <c r="BN217" s="15" t="s">
        <v>59</v>
      </c>
      <c r="BO217" t="s">
        <v>47</v>
      </c>
      <c r="BP217" s="15" t="s">
        <v>59</v>
      </c>
      <c r="BQ217" t="s">
        <v>47</v>
      </c>
      <c r="BR217" s="15" t="s">
        <v>59</v>
      </c>
      <c r="BS217" t="s">
        <v>47</v>
      </c>
      <c r="BT217" s="15" t="s">
        <v>59</v>
      </c>
      <c r="BU217" t="s">
        <v>47</v>
      </c>
      <c r="BV217" s="15" t="s">
        <v>59</v>
      </c>
      <c r="BX217" s="15" t="s">
        <v>59</v>
      </c>
      <c r="BY217" t="s">
        <v>47</v>
      </c>
      <c r="BZ217" s="15" t="s">
        <v>59</v>
      </c>
      <c r="CA217" t="s">
        <v>47</v>
      </c>
      <c r="CB217" s="15" t="s">
        <v>59</v>
      </c>
      <c r="CC217" t="s">
        <v>47</v>
      </c>
      <c r="CD217" s="15" t="s">
        <v>59</v>
      </c>
      <c r="CF217" s="15" t="s">
        <v>59</v>
      </c>
      <c r="CH217" s="15" t="s">
        <v>59</v>
      </c>
      <c r="CJ217" s="15" t="s">
        <v>59</v>
      </c>
      <c r="CL217" s="15" t="s">
        <v>59</v>
      </c>
      <c r="CN217" s="15" t="s">
        <v>59</v>
      </c>
      <c r="CP217" s="15" t="s">
        <v>59</v>
      </c>
      <c r="CR217" s="15" t="s">
        <v>59</v>
      </c>
      <c r="CT217" s="15" t="s">
        <v>59</v>
      </c>
      <c r="CV217" s="15" t="s">
        <v>59</v>
      </c>
      <c r="CX217" s="15" t="s">
        <v>59</v>
      </c>
      <c r="CZ217" s="15" t="s">
        <v>59</v>
      </c>
      <c r="DA217" t="s">
        <v>47</v>
      </c>
      <c r="DB217" s="15" t="s">
        <v>59</v>
      </c>
      <c r="DD217" s="15" t="s">
        <v>59</v>
      </c>
      <c r="DF217" s="15" t="s">
        <v>59</v>
      </c>
      <c r="DH217" s="15" t="s">
        <v>59</v>
      </c>
      <c r="DI217" t="s">
        <v>47</v>
      </c>
      <c r="DJ217" s="15" t="s">
        <v>59</v>
      </c>
      <c r="DK217" t="s">
        <v>47</v>
      </c>
      <c r="DL217" s="15" t="s">
        <v>59</v>
      </c>
      <c r="DM217" t="s">
        <v>47</v>
      </c>
      <c r="DN217" s="15" t="s">
        <v>59</v>
      </c>
      <c r="DP217" s="15" t="s">
        <v>59</v>
      </c>
      <c r="DQ217" t="s">
        <v>47</v>
      </c>
      <c r="DR217" s="15" t="s">
        <v>59</v>
      </c>
      <c r="DT217" s="15" t="s">
        <v>59</v>
      </c>
      <c r="DV217" s="15" t="s">
        <v>59</v>
      </c>
      <c r="DW217" t="s">
        <v>47</v>
      </c>
      <c r="DX217" s="15" t="s">
        <v>59</v>
      </c>
      <c r="DY217" t="s">
        <v>47</v>
      </c>
      <c r="DZ217" s="15" t="s">
        <v>59</v>
      </c>
      <c r="EB217" s="15" t="s">
        <v>59</v>
      </c>
      <c r="ED217" s="15" t="s">
        <v>59</v>
      </c>
      <c r="EF217" s="15" t="s">
        <v>59</v>
      </c>
      <c r="EH217" s="15" t="s">
        <v>59</v>
      </c>
      <c r="EJ217" s="15" t="s">
        <v>59</v>
      </c>
      <c r="EL217" s="15" t="s">
        <v>59</v>
      </c>
      <c r="EN217" s="15" t="s">
        <v>59</v>
      </c>
      <c r="EP217" s="15" t="s">
        <v>59</v>
      </c>
      <c r="ER217" s="15" t="s">
        <v>59</v>
      </c>
      <c r="ET217" s="15" t="s">
        <v>59</v>
      </c>
      <c r="EV217" s="15" t="s">
        <v>59</v>
      </c>
      <c r="EX217" s="15" t="s">
        <v>59</v>
      </c>
      <c r="EY217" t="s">
        <v>47</v>
      </c>
      <c r="EZ217" s="15" t="s">
        <v>59</v>
      </c>
      <c r="FB217" s="15" t="s">
        <v>59</v>
      </c>
      <c r="FC217" t="s">
        <v>47</v>
      </c>
      <c r="FD217" s="15" t="s">
        <v>59</v>
      </c>
      <c r="FF217" s="15" t="s">
        <v>59</v>
      </c>
      <c r="FG217" t="s">
        <v>47</v>
      </c>
      <c r="FH217" s="15" t="s">
        <v>59</v>
      </c>
      <c r="FJ217" s="15" t="s">
        <v>59</v>
      </c>
      <c r="FL217" s="15" t="s">
        <v>59</v>
      </c>
      <c r="FM217" t="s">
        <v>47</v>
      </c>
      <c r="FN217" s="15" t="s">
        <v>59</v>
      </c>
      <c r="FO217" t="s">
        <v>47</v>
      </c>
      <c r="FP217" s="15" t="s">
        <v>59</v>
      </c>
      <c r="FQ217" t="s">
        <v>47</v>
      </c>
      <c r="FR217" s="15" t="s">
        <v>59</v>
      </c>
      <c r="FT217" s="15" t="s">
        <v>59</v>
      </c>
    </row>
    <row r="218" spans="1:176" ht="15.95" customHeight="1">
      <c r="A218" s="39" t="s">
        <v>320</v>
      </c>
      <c r="B218" s="39">
        <v>3</v>
      </c>
      <c r="C218" s="39"/>
      <c r="D218" s="39">
        <v>1602</v>
      </c>
      <c r="E218" s="19" t="s">
        <v>321</v>
      </c>
      <c r="F218" s="19" t="s">
        <v>1592</v>
      </c>
      <c r="G218" s="9">
        <f t="shared" si="7"/>
        <v>0.58000000000000007</v>
      </c>
      <c r="H218" s="15" t="s">
        <v>59</v>
      </c>
      <c r="I218" s="19" t="s">
        <v>47</v>
      </c>
      <c r="J218" s="15" t="s">
        <v>59</v>
      </c>
      <c r="K218" s="3" t="s">
        <v>47</v>
      </c>
      <c r="L218" s="12" t="s">
        <v>59</v>
      </c>
      <c r="M218" s="3" t="s">
        <v>47</v>
      </c>
      <c r="N218" s="12" t="s">
        <v>59</v>
      </c>
      <c r="O218" s="3" t="s">
        <v>47</v>
      </c>
      <c r="P218" s="12" t="s">
        <v>59</v>
      </c>
      <c r="Q218">
        <v>0.24</v>
      </c>
      <c r="R218" s="15" t="s">
        <v>59</v>
      </c>
      <c r="S218" s="19" t="s">
        <v>47</v>
      </c>
      <c r="T218" s="15" t="s">
        <v>59</v>
      </c>
      <c r="U218">
        <v>0.12</v>
      </c>
      <c r="V218" s="15" t="s">
        <v>59</v>
      </c>
      <c r="W218">
        <v>0.06</v>
      </c>
      <c r="X218" s="15" t="s">
        <v>59</v>
      </c>
      <c r="Y218">
        <v>0.06</v>
      </c>
      <c r="Z218" s="15" t="s">
        <v>59</v>
      </c>
      <c r="AA218">
        <v>2.0000000000000004E-2</v>
      </c>
      <c r="AB218" s="15" t="s">
        <v>59</v>
      </c>
      <c r="AC218" s="19" t="s">
        <v>47</v>
      </c>
      <c r="AD218" s="15" t="s">
        <v>59</v>
      </c>
      <c r="AE218" s="19">
        <v>2.0000000000000004E-2</v>
      </c>
      <c r="AF218" s="15" t="s">
        <v>59</v>
      </c>
      <c r="AG218" s="19">
        <v>0.06</v>
      </c>
      <c r="AH218" s="15" t="s">
        <v>59</v>
      </c>
      <c r="AI218" s="3" t="s">
        <v>47</v>
      </c>
      <c r="AJ218" s="15" t="s">
        <v>59</v>
      </c>
      <c r="AK218" s="19" t="s">
        <v>47</v>
      </c>
      <c r="AL218" s="15" t="s">
        <v>59</v>
      </c>
      <c r="AM218" s="3" t="s">
        <v>47</v>
      </c>
      <c r="AN218" s="15" t="s">
        <v>59</v>
      </c>
      <c r="AO218" s="3" t="s">
        <v>47</v>
      </c>
      <c r="AP218" s="15" t="s">
        <v>59</v>
      </c>
      <c r="AQ218" s="19" t="s">
        <v>47</v>
      </c>
      <c r="AR218" s="15" t="s">
        <v>59</v>
      </c>
      <c r="AS218" s="19" t="s">
        <v>47</v>
      </c>
      <c r="AT218" s="15" t="s">
        <v>59</v>
      </c>
      <c r="AU218" s="9" t="s">
        <v>47</v>
      </c>
      <c r="AV218" s="15" t="s">
        <v>59</v>
      </c>
      <c r="AW218" s="9" t="s">
        <v>47</v>
      </c>
      <c r="AX218" s="15" t="s">
        <v>59</v>
      </c>
      <c r="AY218" s="19" t="s">
        <v>47</v>
      </c>
      <c r="AZ218" s="15" t="s">
        <v>59</v>
      </c>
      <c r="BA218" s="9" t="s">
        <v>47</v>
      </c>
      <c r="BB218" s="15" t="s">
        <v>59</v>
      </c>
      <c r="BC218" s="9" t="s">
        <v>47</v>
      </c>
      <c r="BD218" s="15" t="s">
        <v>59</v>
      </c>
      <c r="BE218" s="9" t="s">
        <v>47</v>
      </c>
      <c r="BF218" s="15" t="s">
        <v>59</v>
      </c>
      <c r="BH218" s="15" t="s">
        <v>59</v>
      </c>
      <c r="BJ218" s="15" t="s">
        <v>59</v>
      </c>
      <c r="BL218" s="15" t="s">
        <v>59</v>
      </c>
      <c r="BN218" s="15" t="s">
        <v>59</v>
      </c>
      <c r="BO218" t="s">
        <v>47</v>
      </c>
      <c r="BP218" s="15" t="s">
        <v>59</v>
      </c>
      <c r="BQ218" t="s">
        <v>47</v>
      </c>
      <c r="BR218" s="15" t="s">
        <v>59</v>
      </c>
      <c r="BS218" t="s">
        <v>47</v>
      </c>
      <c r="BT218" s="15" t="s">
        <v>59</v>
      </c>
      <c r="BU218" t="s">
        <v>47</v>
      </c>
      <c r="BV218" s="15" t="s">
        <v>59</v>
      </c>
      <c r="BX218" s="15" t="s">
        <v>59</v>
      </c>
      <c r="BY218" t="s">
        <v>47</v>
      </c>
      <c r="BZ218" s="15" t="s">
        <v>59</v>
      </c>
      <c r="CA218" t="s">
        <v>47</v>
      </c>
      <c r="CB218" s="15" t="s">
        <v>59</v>
      </c>
      <c r="CC218" t="s">
        <v>47</v>
      </c>
      <c r="CD218" s="15" t="s">
        <v>59</v>
      </c>
      <c r="CF218" s="15" t="s">
        <v>59</v>
      </c>
      <c r="CH218" s="15" t="s">
        <v>59</v>
      </c>
      <c r="CJ218" s="15" t="s">
        <v>59</v>
      </c>
      <c r="CL218" s="15" t="s">
        <v>59</v>
      </c>
      <c r="CN218" s="15" t="s">
        <v>59</v>
      </c>
      <c r="CP218" s="15" t="s">
        <v>59</v>
      </c>
      <c r="CR218" s="15" t="s">
        <v>59</v>
      </c>
      <c r="CT218" s="15" t="s">
        <v>59</v>
      </c>
      <c r="CV218" s="15" t="s">
        <v>59</v>
      </c>
      <c r="CX218" s="15" t="s">
        <v>59</v>
      </c>
      <c r="CZ218" s="15" t="s">
        <v>59</v>
      </c>
      <c r="DA218" t="s">
        <v>47</v>
      </c>
      <c r="DB218" s="15" t="s">
        <v>59</v>
      </c>
      <c r="DD218" s="15" t="s">
        <v>59</v>
      </c>
      <c r="DF218" s="15" t="s">
        <v>59</v>
      </c>
      <c r="DH218" s="15" t="s">
        <v>59</v>
      </c>
      <c r="DI218" t="s">
        <v>47</v>
      </c>
      <c r="DJ218" s="15" t="s">
        <v>59</v>
      </c>
      <c r="DK218" t="s">
        <v>47</v>
      </c>
      <c r="DL218" s="15" t="s">
        <v>59</v>
      </c>
      <c r="DM218" t="s">
        <v>47</v>
      </c>
      <c r="DN218" s="15" t="s">
        <v>59</v>
      </c>
      <c r="DP218" s="15" t="s">
        <v>59</v>
      </c>
      <c r="DQ218" t="s">
        <v>47</v>
      </c>
      <c r="DR218" s="15" t="s">
        <v>59</v>
      </c>
      <c r="DT218" s="15" t="s">
        <v>59</v>
      </c>
      <c r="DV218" s="15" t="s">
        <v>59</v>
      </c>
      <c r="DW218" t="s">
        <v>47</v>
      </c>
      <c r="DX218" s="15" t="s">
        <v>59</v>
      </c>
      <c r="DY218" t="s">
        <v>47</v>
      </c>
      <c r="DZ218" s="15" t="s">
        <v>59</v>
      </c>
      <c r="EB218" s="15" t="s">
        <v>59</v>
      </c>
      <c r="ED218" s="15" t="s">
        <v>59</v>
      </c>
      <c r="EF218" s="15" t="s">
        <v>59</v>
      </c>
      <c r="EH218" s="15" t="s">
        <v>59</v>
      </c>
      <c r="EJ218" s="15" t="s">
        <v>59</v>
      </c>
      <c r="EL218" s="15" t="s">
        <v>59</v>
      </c>
      <c r="EN218" s="15" t="s">
        <v>59</v>
      </c>
      <c r="EP218" s="15" t="s">
        <v>59</v>
      </c>
      <c r="ER218" s="15" t="s">
        <v>59</v>
      </c>
      <c r="ET218" s="15" t="s">
        <v>59</v>
      </c>
      <c r="EV218" s="15" t="s">
        <v>59</v>
      </c>
      <c r="EX218" s="15" t="s">
        <v>59</v>
      </c>
      <c r="EY218" t="s">
        <v>47</v>
      </c>
      <c r="EZ218" s="15" t="s">
        <v>59</v>
      </c>
      <c r="FB218" s="15" t="s">
        <v>59</v>
      </c>
      <c r="FC218" t="s">
        <v>47</v>
      </c>
      <c r="FD218" s="15" t="s">
        <v>59</v>
      </c>
      <c r="FF218" s="15" t="s">
        <v>59</v>
      </c>
      <c r="FG218" t="s">
        <v>47</v>
      </c>
      <c r="FH218" s="15" t="s">
        <v>59</v>
      </c>
      <c r="FJ218" s="15" t="s">
        <v>59</v>
      </c>
      <c r="FL218" s="15" t="s">
        <v>59</v>
      </c>
      <c r="FM218" t="s">
        <v>47</v>
      </c>
      <c r="FN218" s="15" t="s">
        <v>59</v>
      </c>
      <c r="FO218" t="s">
        <v>47</v>
      </c>
      <c r="FP218" s="15" t="s">
        <v>59</v>
      </c>
      <c r="FQ218" t="s">
        <v>47</v>
      </c>
      <c r="FR218" s="15" t="s">
        <v>59</v>
      </c>
      <c r="FT218" s="15" t="s">
        <v>59</v>
      </c>
    </row>
    <row r="219" spans="1:176" ht="15.95" customHeight="1">
      <c r="A219" s="39" t="s">
        <v>81</v>
      </c>
      <c r="B219" s="39">
        <v>2</v>
      </c>
      <c r="C219" s="39"/>
      <c r="D219" s="39">
        <v>8002</v>
      </c>
      <c r="E219" s="19" t="s">
        <v>93</v>
      </c>
      <c r="G219" s="9">
        <f t="shared" si="7"/>
        <v>2.8</v>
      </c>
      <c r="H219" s="15" t="s">
        <v>59</v>
      </c>
      <c r="I219" s="19" t="s">
        <v>47</v>
      </c>
      <c r="J219" s="15" t="s">
        <v>59</v>
      </c>
      <c r="K219" s="3" t="s">
        <v>47</v>
      </c>
      <c r="L219" s="12" t="s">
        <v>59</v>
      </c>
      <c r="M219" s="3" t="s">
        <v>47</v>
      </c>
      <c r="N219" s="12" t="s">
        <v>59</v>
      </c>
      <c r="O219" s="3" t="s">
        <v>47</v>
      </c>
      <c r="P219" s="12" t="s">
        <v>59</v>
      </c>
      <c r="Q219" t="s">
        <v>53</v>
      </c>
      <c r="R219" s="15" t="s">
        <v>59</v>
      </c>
      <c r="S219" t="s">
        <v>54</v>
      </c>
      <c r="T219" s="15" t="s">
        <v>59</v>
      </c>
      <c r="U219">
        <v>2.8</v>
      </c>
      <c r="V219" s="15">
        <v>0.01</v>
      </c>
      <c r="W219" t="s">
        <v>54</v>
      </c>
      <c r="X219" s="15" t="s">
        <v>59</v>
      </c>
      <c r="Y219" t="s">
        <v>54</v>
      </c>
      <c r="Z219" s="15" t="s">
        <v>59</v>
      </c>
      <c r="AA219" t="s">
        <v>54</v>
      </c>
      <c r="AB219" s="15" t="s">
        <v>59</v>
      </c>
      <c r="AC219" s="19" t="s">
        <v>47</v>
      </c>
      <c r="AD219" s="15" t="s">
        <v>59</v>
      </c>
      <c r="AE219" t="s">
        <v>54</v>
      </c>
      <c r="AF219" s="15" t="s">
        <v>59</v>
      </c>
      <c r="AG219" s="19" t="s">
        <v>54</v>
      </c>
      <c r="AH219" s="15" t="s">
        <v>59</v>
      </c>
      <c r="AI219" s="3" t="s">
        <v>47</v>
      </c>
      <c r="AJ219" s="15" t="s">
        <v>59</v>
      </c>
      <c r="AK219" s="19" t="s">
        <v>47</v>
      </c>
      <c r="AL219" s="15" t="s">
        <v>59</v>
      </c>
      <c r="AM219" s="3" t="s">
        <v>47</v>
      </c>
      <c r="AN219" s="15" t="s">
        <v>59</v>
      </c>
      <c r="AO219" s="3" t="s">
        <v>47</v>
      </c>
      <c r="AP219" s="15" t="s">
        <v>59</v>
      </c>
      <c r="AQ219" s="19" t="s">
        <v>47</v>
      </c>
      <c r="AR219" s="15" t="s">
        <v>59</v>
      </c>
      <c r="AS219" s="19" t="s">
        <v>47</v>
      </c>
      <c r="AT219" s="15" t="s">
        <v>59</v>
      </c>
      <c r="AU219" s="9" t="s">
        <v>47</v>
      </c>
      <c r="AV219" s="15" t="s">
        <v>59</v>
      </c>
      <c r="AW219" s="9" t="s">
        <v>47</v>
      </c>
      <c r="AX219" s="15" t="s">
        <v>59</v>
      </c>
      <c r="AY219" s="19" t="s">
        <v>47</v>
      </c>
      <c r="AZ219" s="15" t="s">
        <v>59</v>
      </c>
      <c r="BA219" s="9" t="s">
        <v>47</v>
      </c>
      <c r="BB219" s="15" t="s">
        <v>59</v>
      </c>
      <c r="BC219" s="9" t="s">
        <v>47</v>
      </c>
      <c r="BD219" s="15" t="s">
        <v>59</v>
      </c>
      <c r="BE219" s="9" t="s">
        <v>47</v>
      </c>
      <c r="BF219" s="15" t="s">
        <v>59</v>
      </c>
      <c r="BH219" s="15" t="s">
        <v>59</v>
      </c>
      <c r="BJ219" s="15" t="s">
        <v>59</v>
      </c>
      <c r="BL219" s="15" t="s">
        <v>59</v>
      </c>
      <c r="BN219" s="15" t="s">
        <v>59</v>
      </c>
      <c r="BO219" t="s">
        <v>47</v>
      </c>
      <c r="BP219" s="15" t="s">
        <v>59</v>
      </c>
      <c r="BQ219" t="s">
        <v>47</v>
      </c>
      <c r="BR219" s="15" t="s">
        <v>59</v>
      </c>
      <c r="BS219" t="s">
        <v>47</v>
      </c>
      <c r="BT219" s="15" t="s">
        <v>59</v>
      </c>
      <c r="BU219" t="s">
        <v>47</v>
      </c>
      <c r="BV219" s="15" t="s">
        <v>59</v>
      </c>
      <c r="BX219" s="15" t="s">
        <v>59</v>
      </c>
      <c r="BY219" t="s">
        <v>47</v>
      </c>
      <c r="BZ219" s="15" t="s">
        <v>59</v>
      </c>
      <c r="CA219" t="s">
        <v>47</v>
      </c>
      <c r="CB219" s="15" t="s">
        <v>59</v>
      </c>
      <c r="CC219" t="s">
        <v>47</v>
      </c>
      <c r="CD219" s="15" t="s">
        <v>59</v>
      </c>
      <c r="CF219" s="15" t="s">
        <v>59</v>
      </c>
      <c r="CH219" s="15" t="s">
        <v>59</v>
      </c>
      <c r="CJ219" s="15" t="s">
        <v>59</v>
      </c>
      <c r="CL219" s="15" t="s">
        <v>59</v>
      </c>
      <c r="CN219" s="15" t="s">
        <v>59</v>
      </c>
      <c r="CP219" s="15" t="s">
        <v>59</v>
      </c>
      <c r="CR219" s="15" t="s">
        <v>59</v>
      </c>
      <c r="CT219" s="15" t="s">
        <v>59</v>
      </c>
      <c r="CV219" s="15" t="s">
        <v>59</v>
      </c>
      <c r="CX219" s="15" t="s">
        <v>59</v>
      </c>
      <c r="CZ219" s="15" t="s">
        <v>59</v>
      </c>
      <c r="DA219" t="s">
        <v>47</v>
      </c>
      <c r="DB219" s="15" t="s">
        <v>59</v>
      </c>
      <c r="DD219" s="15" t="s">
        <v>59</v>
      </c>
      <c r="DF219" s="15" t="s">
        <v>59</v>
      </c>
      <c r="DH219" s="15" t="s">
        <v>59</v>
      </c>
      <c r="DI219" t="s">
        <v>47</v>
      </c>
      <c r="DJ219" s="15" t="s">
        <v>59</v>
      </c>
      <c r="DK219" t="s">
        <v>47</v>
      </c>
      <c r="DL219" s="15" t="s">
        <v>59</v>
      </c>
      <c r="DM219" t="s">
        <v>47</v>
      </c>
      <c r="DN219" s="15" t="s">
        <v>59</v>
      </c>
      <c r="DP219" s="15" t="s">
        <v>59</v>
      </c>
      <c r="DQ219" t="s">
        <v>47</v>
      </c>
      <c r="DR219" s="15" t="s">
        <v>59</v>
      </c>
      <c r="DT219" s="15" t="s">
        <v>59</v>
      </c>
      <c r="DV219" s="15" t="s">
        <v>59</v>
      </c>
      <c r="DW219" t="s">
        <v>47</v>
      </c>
      <c r="DX219" s="15" t="s">
        <v>59</v>
      </c>
      <c r="DY219" t="s">
        <v>47</v>
      </c>
      <c r="DZ219" s="15" t="s">
        <v>59</v>
      </c>
      <c r="EB219" s="15" t="s">
        <v>59</v>
      </c>
      <c r="ED219" s="15" t="s">
        <v>59</v>
      </c>
      <c r="EF219" s="15" t="s">
        <v>59</v>
      </c>
      <c r="EH219" s="15" t="s">
        <v>59</v>
      </c>
      <c r="EJ219" s="15" t="s">
        <v>59</v>
      </c>
      <c r="EL219" s="15" t="s">
        <v>59</v>
      </c>
      <c r="EN219" s="15" t="s">
        <v>59</v>
      </c>
      <c r="EP219" s="15" t="s">
        <v>59</v>
      </c>
      <c r="ER219" s="15" t="s">
        <v>59</v>
      </c>
      <c r="ET219" s="15" t="s">
        <v>59</v>
      </c>
      <c r="EV219" s="15" t="s">
        <v>59</v>
      </c>
      <c r="EX219" s="15" t="s">
        <v>59</v>
      </c>
      <c r="EY219" t="s">
        <v>47</v>
      </c>
      <c r="EZ219" s="15" t="s">
        <v>59</v>
      </c>
      <c r="FB219" s="15" t="s">
        <v>59</v>
      </c>
      <c r="FC219" t="s">
        <v>47</v>
      </c>
      <c r="FD219" s="15" t="s">
        <v>59</v>
      </c>
      <c r="FF219" s="15" t="s">
        <v>59</v>
      </c>
      <c r="FG219" t="s">
        <v>47</v>
      </c>
      <c r="FH219" s="15" t="s">
        <v>59</v>
      </c>
      <c r="FJ219" s="15" t="s">
        <v>59</v>
      </c>
      <c r="FL219" s="15" t="s">
        <v>59</v>
      </c>
      <c r="FM219" t="s">
        <v>47</v>
      </c>
      <c r="FN219" s="15" t="s">
        <v>59</v>
      </c>
      <c r="FO219" t="s">
        <v>47</v>
      </c>
      <c r="FP219" s="15" t="s">
        <v>59</v>
      </c>
      <c r="FQ219" t="s">
        <v>47</v>
      </c>
      <c r="FR219" s="15" t="s">
        <v>59</v>
      </c>
      <c r="FT219" s="15" t="s">
        <v>59</v>
      </c>
    </row>
    <row r="220" spans="1:176" ht="15.95" customHeight="1">
      <c r="A220" s="39" t="s">
        <v>82</v>
      </c>
      <c r="B220" s="39">
        <v>2</v>
      </c>
      <c r="C220" s="39"/>
      <c r="D220" s="39">
        <v>8002</v>
      </c>
      <c r="E220" s="19" t="s">
        <v>93</v>
      </c>
      <c r="G220">
        <v>13.73</v>
      </c>
      <c r="H220" s="15" t="s">
        <v>59</v>
      </c>
      <c r="I220">
        <v>13.73</v>
      </c>
      <c r="J220" s="15" t="s">
        <v>59</v>
      </c>
      <c r="K220" s="3" t="s">
        <v>47</v>
      </c>
      <c r="L220" s="12" t="s">
        <v>59</v>
      </c>
      <c r="M220" s="3" t="s">
        <v>47</v>
      </c>
      <c r="N220" s="12" t="s">
        <v>59</v>
      </c>
      <c r="O220" s="3" t="s">
        <v>47</v>
      </c>
      <c r="P220" s="12" t="s">
        <v>59</v>
      </c>
      <c r="Q220">
        <v>5.16</v>
      </c>
      <c r="R220" s="15">
        <v>0.14000000000000001</v>
      </c>
      <c r="S220" t="s">
        <v>53</v>
      </c>
      <c r="T220" s="15" t="s">
        <v>59</v>
      </c>
      <c r="U220">
        <v>2.79</v>
      </c>
      <c r="V220" s="15">
        <v>0.05</v>
      </c>
      <c r="W220">
        <v>1.7</v>
      </c>
      <c r="X220" s="15">
        <v>0.05</v>
      </c>
      <c r="Y220">
        <v>0.95</v>
      </c>
      <c r="Z220" s="15">
        <v>0.14000000000000001</v>
      </c>
      <c r="AA220">
        <v>4.75</v>
      </c>
      <c r="AB220" s="15">
        <v>0.15</v>
      </c>
      <c r="AC220" s="19" t="s">
        <v>47</v>
      </c>
      <c r="AD220" s="15" t="s">
        <v>59</v>
      </c>
      <c r="AE220" t="s">
        <v>53</v>
      </c>
      <c r="AF220" s="15" t="s">
        <v>59</v>
      </c>
      <c r="AG220" s="19" t="s">
        <v>53</v>
      </c>
      <c r="AH220" s="15" t="s">
        <v>59</v>
      </c>
      <c r="AI220" s="3" t="s">
        <v>47</v>
      </c>
      <c r="AJ220" s="15" t="s">
        <v>59</v>
      </c>
      <c r="AK220" s="19" t="s">
        <v>47</v>
      </c>
      <c r="AL220" s="15" t="s">
        <v>59</v>
      </c>
      <c r="AM220" s="3" t="s">
        <v>47</v>
      </c>
      <c r="AN220" s="15" t="s">
        <v>59</v>
      </c>
      <c r="AO220" s="3" t="s">
        <v>47</v>
      </c>
      <c r="AP220" s="15" t="s">
        <v>59</v>
      </c>
      <c r="AQ220" s="19" t="s">
        <v>47</v>
      </c>
      <c r="AR220" s="15" t="s">
        <v>59</v>
      </c>
      <c r="AS220" s="19" t="s">
        <v>47</v>
      </c>
      <c r="AT220" s="15" t="s">
        <v>59</v>
      </c>
      <c r="AU220" s="9" t="s">
        <v>47</v>
      </c>
      <c r="AV220" s="15" t="s">
        <v>59</v>
      </c>
      <c r="AW220" s="9" t="s">
        <v>47</v>
      </c>
      <c r="AX220" s="15" t="s">
        <v>59</v>
      </c>
      <c r="AY220" s="19" t="s">
        <v>47</v>
      </c>
      <c r="AZ220" s="15" t="s">
        <v>59</v>
      </c>
      <c r="BA220" s="9" t="s">
        <v>47</v>
      </c>
      <c r="BB220" s="15" t="s">
        <v>59</v>
      </c>
      <c r="BC220" s="9" t="s">
        <v>47</v>
      </c>
      <c r="BD220" s="15" t="s">
        <v>59</v>
      </c>
      <c r="BE220" s="9" t="s">
        <v>47</v>
      </c>
      <c r="BF220" s="15" t="s">
        <v>59</v>
      </c>
      <c r="BH220" s="15" t="s">
        <v>59</v>
      </c>
      <c r="BJ220" s="15" t="s">
        <v>59</v>
      </c>
      <c r="BL220" s="15" t="s">
        <v>59</v>
      </c>
      <c r="BN220" s="15" t="s">
        <v>59</v>
      </c>
      <c r="BO220" t="s">
        <v>47</v>
      </c>
      <c r="BP220" s="15" t="s">
        <v>59</v>
      </c>
      <c r="BQ220" t="s">
        <v>47</v>
      </c>
      <c r="BR220" s="15" t="s">
        <v>59</v>
      </c>
      <c r="BS220" t="s">
        <v>47</v>
      </c>
      <c r="BT220" s="15" t="s">
        <v>59</v>
      </c>
      <c r="BU220" t="s">
        <v>47</v>
      </c>
      <c r="BV220" s="15" t="s">
        <v>59</v>
      </c>
      <c r="BX220" s="15" t="s">
        <v>59</v>
      </c>
      <c r="BY220" t="s">
        <v>47</v>
      </c>
      <c r="BZ220" s="15" t="s">
        <v>59</v>
      </c>
      <c r="CA220" t="s">
        <v>47</v>
      </c>
      <c r="CB220" s="15" t="s">
        <v>59</v>
      </c>
      <c r="CC220" t="s">
        <v>47</v>
      </c>
      <c r="CD220" s="15" t="s">
        <v>59</v>
      </c>
      <c r="CF220" s="15" t="s">
        <v>59</v>
      </c>
      <c r="CH220" s="15" t="s">
        <v>59</v>
      </c>
      <c r="CJ220" s="15" t="s">
        <v>59</v>
      </c>
      <c r="CL220" s="15" t="s">
        <v>59</v>
      </c>
      <c r="CN220" s="15" t="s">
        <v>59</v>
      </c>
      <c r="CP220" s="15" t="s">
        <v>59</v>
      </c>
      <c r="CR220" s="15" t="s">
        <v>59</v>
      </c>
      <c r="CT220" s="15" t="s">
        <v>59</v>
      </c>
      <c r="CV220" s="15" t="s">
        <v>59</v>
      </c>
      <c r="CX220" s="15" t="s">
        <v>59</v>
      </c>
      <c r="CZ220" s="15" t="s">
        <v>59</v>
      </c>
      <c r="DA220" t="s">
        <v>47</v>
      </c>
      <c r="DB220" s="15" t="s">
        <v>59</v>
      </c>
      <c r="DD220" s="15" t="s">
        <v>59</v>
      </c>
      <c r="DF220" s="15" t="s">
        <v>59</v>
      </c>
      <c r="DH220" s="15" t="s">
        <v>59</v>
      </c>
      <c r="DI220" t="s">
        <v>47</v>
      </c>
      <c r="DJ220" s="15" t="s">
        <v>59</v>
      </c>
      <c r="DK220" t="s">
        <v>47</v>
      </c>
      <c r="DL220" s="15" t="s">
        <v>59</v>
      </c>
      <c r="DM220" t="s">
        <v>47</v>
      </c>
      <c r="DN220" s="15" t="s">
        <v>59</v>
      </c>
      <c r="DP220" s="15" t="s">
        <v>59</v>
      </c>
      <c r="DQ220" t="s">
        <v>47</v>
      </c>
      <c r="DR220" s="15" t="s">
        <v>59</v>
      </c>
      <c r="DT220" s="15" t="s">
        <v>59</v>
      </c>
      <c r="DV220" s="15" t="s">
        <v>59</v>
      </c>
      <c r="DW220" t="s">
        <v>47</v>
      </c>
      <c r="DX220" s="15" t="s">
        <v>59</v>
      </c>
      <c r="DY220" t="s">
        <v>47</v>
      </c>
      <c r="DZ220" s="15" t="s">
        <v>59</v>
      </c>
      <c r="EB220" s="15" t="s">
        <v>59</v>
      </c>
      <c r="ED220" s="15" t="s">
        <v>59</v>
      </c>
      <c r="EF220" s="15" t="s">
        <v>59</v>
      </c>
      <c r="EH220" s="15" t="s">
        <v>59</v>
      </c>
      <c r="EJ220" s="15" t="s">
        <v>59</v>
      </c>
      <c r="EL220" s="15" t="s">
        <v>59</v>
      </c>
      <c r="EN220" s="15" t="s">
        <v>59</v>
      </c>
      <c r="EP220" s="15" t="s">
        <v>59</v>
      </c>
      <c r="ER220" s="15" t="s">
        <v>59</v>
      </c>
      <c r="ET220" s="15" t="s">
        <v>59</v>
      </c>
      <c r="EV220" s="15" t="s">
        <v>59</v>
      </c>
      <c r="EX220" s="15" t="s">
        <v>59</v>
      </c>
      <c r="EY220" t="s">
        <v>47</v>
      </c>
      <c r="EZ220" s="15" t="s">
        <v>59</v>
      </c>
      <c r="FB220" s="15" t="s">
        <v>59</v>
      </c>
      <c r="FC220" t="s">
        <v>47</v>
      </c>
      <c r="FD220" s="15" t="s">
        <v>59</v>
      </c>
      <c r="FF220" s="15" t="s">
        <v>59</v>
      </c>
      <c r="FG220" t="s">
        <v>47</v>
      </c>
      <c r="FH220" s="15" t="s">
        <v>59</v>
      </c>
      <c r="FJ220" s="15" t="s">
        <v>59</v>
      </c>
      <c r="FL220" s="15" t="s">
        <v>59</v>
      </c>
      <c r="FM220" t="s">
        <v>47</v>
      </c>
      <c r="FN220" s="15" t="s">
        <v>59</v>
      </c>
      <c r="FO220" t="s">
        <v>47</v>
      </c>
      <c r="FP220" s="15" t="s">
        <v>59</v>
      </c>
      <c r="FQ220" t="s">
        <v>47</v>
      </c>
      <c r="FR220" s="15" t="s">
        <v>59</v>
      </c>
      <c r="FT220" s="15" t="s">
        <v>59</v>
      </c>
    </row>
    <row r="221" spans="1:176" ht="15.95" customHeight="1">
      <c r="A221" s="39" t="s">
        <v>83</v>
      </c>
      <c r="B221" s="39">
        <v>2</v>
      </c>
      <c r="C221" s="39"/>
      <c r="D221" s="39">
        <v>8002</v>
      </c>
      <c r="E221" s="19" t="s">
        <v>93</v>
      </c>
      <c r="G221">
        <v>14.63</v>
      </c>
      <c r="H221" s="15" t="s">
        <v>59</v>
      </c>
      <c r="I221">
        <v>14.63</v>
      </c>
      <c r="J221" s="15" t="s">
        <v>59</v>
      </c>
      <c r="K221" s="3" t="s">
        <v>47</v>
      </c>
      <c r="L221" s="12" t="s">
        <v>59</v>
      </c>
      <c r="M221" s="3" t="s">
        <v>47</v>
      </c>
      <c r="N221" s="12" t="s">
        <v>59</v>
      </c>
      <c r="O221" s="3" t="s">
        <v>47</v>
      </c>
      <c r="P221" s="12" t="s">
        <v>59</v>
      </c>
      <c r="Q221">
        <v>5.12</v>
      </c>
      <c r="R221" s="15">
        <v>0.25</v>
      </c>
      <c r="S221" t="s">
        <v>53</v>
      </c>
      <c r="T221" s="15" t="s">
        <v>59</v>
      </c>
      <c r="U221">
        <v>2.72</v>
      </c>
      <c r="V221" s="15">
        <v>0.04</v>
      </c>
      <c r="W221">
        <v>2.3199999999999998</v>
      </c>
      <c r="X221" s="15">
        <v>0.04</v>
      </c>
      <c r="Y221">
        <v>1.3</v>
      </c>
      <c r="Z221" s="15">
        <v>7.0000000000000007E-2</v>
      </c>
      <c r="AA221">
        <v>4.28</v>
      </c>
      <c r="AB221" s="15">
        <v>0.18</v>
      </c>
      <c r="AC221" s="19" t="s">
        <v>47</v>
      </c>
      <c r="AD221" s="15" t="s">
        <v>59</v>
      </c>
      <c r="AE221" t="s">
        <v>53</v>
      </c>
      <c r="AF221" s="15" t="s">
        <v>59</v>
      </c>
      <c r="AG221" s="19" t="s">
        <v>53</v>
      </c>
      <c r="AH221" s="15" t="s">
        <v>59</v>
      </c>
      <c r="AI221" s="3" t="s">
        <v>47</v>
      </c>
      <c r="AJ221" s="15" t="s">
        <v>59</v>
      </c>
      <c r="AK221" s="19" t="s">
        <v>47</v>
      </c>
      <c r="AL221" s="15" t="s">
        <v>59</v>
      </c>
      <c r="AM221" s="3" t="s">
        <v>47</v>
      </c>
      <c r="AN221" s="15" t="s">
        <v>59</v>
      </c>
      <c r="AO221" s="3" t="s">
        <v>47</v>
      </c>
      <c r="AP221" s="15" t="s">
        <v>59</v>
      </c>
      <c r="AQ221" s="19" t="s">
        <v>47</v>
      </c>
      <c r="AR221" s="15" t="s">
        <v>59</v>
      </c>
      <c r="AS221" s="19" t="s">
        <v>47</v>
      </c>
      <c r="AT221" s="15" t="s">
        <v>59</v>
      </c>
      <c r="AU221" s="9" t="s">
        <v>47</v>
      </c>
      <c r="AV221" s="15" t="s">
        <v>59</v>
      </c>
      <c r="AW221" s="9" t="s">
        <v>47</v>
      </c>
      <c r="AX221" s="15" t="s">
        <v>59</v>
      </c>
      <c r="AY221" s="19" t="s">
        <v>47</v>
      </c>
      <c r="AZ221" s="15" t="s">
        <v>59</v>
      </c>
      <c r="BA221" s="9" t="s">
        <v>47</v>
      </c>
      <c r="BB221" s="15" t="s">
        <v>59</v>
      </c>
      <c r="BC221" s="9" t="s">
        <v>47</v>
      </c>
      <c r="BD221" s="15" t="s">
        <v>59</v>
      </c>
      <c r="BE221" s="9" t="s">
        <v>47</v>
      </c>
      <c r="BF221" s="15" t="s">
        <v>59</v>
      </c>
      <c r="BH221" s="15" t="s">
        <v>59</v>
      </c>
      <c r="BJ221" s="15" t="s">
        <v>59</v>
      </c>
      <c r="BL221" s="15" t="s">
        <v>59</v>
      </c>
      <c r="BN221" s="15" t="s">
        <v>59</v>
      </c>
      <c r="BO221" t="s">
        <v>47</v>
      </c>
      <c r="BP221" s="15" t="s">
        <v>59</v>
      </c>
      <c r="BQ221" t="s">
        <v>47</v>
      </c>
      <c r="BR221" s="15" t="s">
        <v>59</v>
      </c>
      <c r="BS221" t="s">
        <v>47</v>
      </c>
      <c r="BT221" s="15" t="s">
        <v>59</v>
      </c>
      <c r="BU221" t="s">
        <v>47</v>
      </c>
      <c r="BV221" s="15" t="s">
        <v>59</v>
      </c>
      <c r="BX221" s="15" t="s">
        <v>59</v>
      </c>
      <c r="BY221" t="s">
        <v>47</v>
      </c>
      <c r="BZ221" s="15" t="s">
        <v>59</v>
      </c>
      <c r="CA221" t="s">
        <v>47</v>
      </c>
      <c r="CB221" s="15" t="s">
        <v>59</v>
      </c>
      <c r="CC221" t="s">
        <v>47</v>
      </c>
      <c r="CD221" s="15" t="s">
        <v>59</v>
      </c>
      <c r="CF221" s="15" t="s">
        <v>59</v>
      </c>
      <c r="CH221" s="15" t="s">
        <v>59</v>
      </c>
      <c r="CJ221" s="15" t="s">
        <v>59</v>
      </c>
      <c r="CL221" s="15" t="s">
        <v>59</v>
      </c>
      <c r="CN221" s="15" t="s">
        <v>59</v>
      </c>
      <c r="CP221" s="15" t="s">
        <v>59</v>
      </c>
      <c r="CR221" s="15" t="s">
        <v>59</v>
      </c>
      <c r="CT221" s="15" t="s">
        <v>59</v>
      </c>
      <c r="CV221" s="15" t="s">
        <v>59</v>
      </c>
      <c r="CX221" s="15" t="s">
        <v>59</v>
      </c>
      <c r="CZ221" s="15" t="s">
        <v>59</v>
      </c>
      <c r="DA221" t="s">
        <v>47</v>
      </c>
      <c r="DB221" s="15" t="s">
        <v>59</v>
      </c>
      <c r="DD221" s="15" t="s">
        <v>59</v>
      </c>
      <c r="DF221" s="15" t="s">
        <v>59</v>
      </c>
      <c r="DH221" s="15" t="s">
        <v>59</v>
      </c>
      <c r="DI221" t="s">
        <v>47</v>
      </c>
      <c r="DJ221" s="15" t="s">
        <v>59</v>
      </c>
      <c r="DK221" t="s">
        <v>47</v>
      </c>
      <c r="DL221" s="15" t="s">
        <v>59</v>
      </c>
      <c r="DM221" t="s">
        <v>47</v>
      </c>
      <c r="DN221" s="15" t="s">
        <v>59</v>
      </c>
      <c r="DP221" s="15" t="s">
        <v>59</v>
      </c>
      <c r="DQ221" t="s">
        <v>47</v>
      </c>
      <c r="DR221" s="15" t="s">
        <v>59</v>
      </c>
      <c r="DT221" s="15" t="s">
        <v>59</v>
      </c>
      <c r="DV221" s="15" t="s">
        <v>59</v>
      </c>
      <c r="DW221" t="s">
        <v>47</v>
      </c>
      <c r="DX221" s="15" t="s">
        <v>59</v>
      </c>
      <c r="DY221" t="s">
        <v>47</v>
      </c>
      <c r="DZ221" s="15" t="s">
        <v>59</v>
      </c>
      <c r="EB221" s="15" t="s">
        <v>59</v>
      </c>
      <c r="ED221" s="15" t="s">
        <v>59</v>
      </c>
      <c r="EF221" s="15" t="s">
        <v>59</v>
      </c>
      <c r="EH221" s="15" t="s">
        <v>59</v>
      </c>
      <c r="EJ221" s="15" t="s">
        <v>59</v>
      </c>
      <c r="EL221" s="15" t="s">
        <v>59</v>
      </c>
      <c r="EN221" s="15" t="s">
        <v>59</v>
      </c>
      <c r="EP221" s="15" t="s">
        <v>59</v>
      </c>
      <c r="ER221" s="15" t="s">
        <v>59</v>
      </c>
      <c r="ET221" s="15" t="s">
        <v>59</v>
      </c>
      <c r="EV221" s="15" t="s">
        <v>59</v>
      </c>
      <c r="EX221" s="15" t="s">
        <v>59</v>
      </c>
      <c r="EY221" t="s">
        <v>47</v>
      </c>
      <c r="EZ221" s="15" t="s">
        <v>59</v>
      </c>
      <c r="FB221" s="15" t="s">
        <v>59</v>
      </c>
      <c r="FC221" t="s">
        <v>47</v>
      </c>
      <c r="FD221" s="15" t="s">
        <v>59</v>
      </c>
      <c r="FF221" s="15" t="s">
        <v>59</v>
      </c>
      <c r="FG221" t="s">
        <v>47</v>
      </c>
      <c r="FH221" s="15" t="s">
        <v>59</v>
      </c>
      <c r="FJ221" s="15" t="s">
        <v>59</v>
      </c>
      <c r="FL221" s="15" t="s">
        <v>59</v>
      </c>
      <c r="FM221" t="s">
        <v>47</v>
      </c>
      <c r="FN221" s="15" t="s">
        <v>59</v>
      </c>
      <c r="FO221" t="s">
        <v>47</v>
      </c>
      <c r="FP221" s="15" t="s">
        <v>59</v>
      </c>
      <c r="FQ221" t="s">
        <v>47</v>
      </c>
      <c r="FR221" s="15" t="s">
        <v>59</v>
      </c>
      <c r="FT221" s="15" t="s">
        <v>59</v>
      </c>
    </row>
    <row r="222" spans="1:176" ht="15.95" customHeight="1">
      <c r="A222" s="39" t="s">
        <v>84</v>
      </c>
      <c r="B222" s="39">
        <v>2</v>
      </c>
      <c r="C222" s="39"/>
      <c r="D222" s="39">
        <v>8002</v>
      </c>
      <c r="E222" s="19" t="s">
        <v>93</v>
      </c>
      <c r="G222">
        <v>27.3</v>
      </c>
      <c r="H222" s="15" t="s">
        <v>59</v>
      </c>
      <c r="I222">
        <v>27.3</v>
      </c>
      <c r="J222" s="15" t="s">
        <v>59</v>
      </c>
      <c r="K222" s="3" t="s">
        <v>47</v>
      </c>
      <c r="L222" s="12" t="s">
        <v>59</v>
      </c>
      <c r="M222" s="3" t="s">
        <v>47</v>
      </c>
      <c r="N222" s="12" t="s">
        <v>59</v>
      </c>
      <c r="O222" s="3" t="s">
        <v>47</v>
      </c>
      <c r="P222" s="12" t="s">
        <v>59</v>
      </c>
      <c r="Q222">
        <v>8.6300000000000008</v>
      </c>
      <c r="R222" s="15">
        <v>0.01</v>
      </c>
      <c r="S222" t="s">
        <v>53</v>
      </c>
      <c r="T222" s="15" t="s">
        <v>59</v>
      </c>
      <c r="U222">
        <v>2.64</v>
      </c>
      <c r="V222" s="15">
        <v>0.05</v>
      </c>
      <c r="W222">
        <v>4.58</v>
      </c>
      <c r="X222" s="15">
        <v>0.32</v>
      </c>
      <c r="Y222">
        <v>2.9</v>
      </c>
      <c r="Z222" s="15">
        <v>0.31</v>
      </c>
      <c r="AA222">
        <v>7.26</v>
      </c>
      <c r="AB222" s="15">
        <v>0.25</v>
      </c>
      <c r="AC222" s="19" t="s">
        <v>47</v>
      </c>
      <c r="AD222" s="15" t="s">
        <v>59</v>
      </c>
      <c r="AE222" t="s">
        <v>53</v>
      </c>
      <c r="AF222" s="15" t="s">
        <v>59</v>
      </c>
      <c r="AG222" s="19" t="s">
        <v>53</v>
      </c>
      <c r="AH222" s="15" t="s">
        <v>59</v>
      </c>
      <c r="AI222" s="3" t="s">
        <v>47</v>
      </c>
      <c r="AJ222" s="15" t="s">
        <v>59</v>
      </c>
      <c r="AK222" s="19" t="s">
        <v>47</v>
      </c>
      <c r="AL222" s="15" t="s">
        <v>59</v>
      </c>
      <c r="AM222" s="3" t="s">
        <v>47</v>
      </c>
      <c r="AN222" s="15" t="s">
        <v>59</v>
      </c>
      <c r="AO222" s="3" t="s">
        <v>47</v>
      </c>
      <c r="AP222" s="15" t="s">
        <v>59</v>
      </c>
      <c r="AQ222" s="19" t="s">
        <v>47</v>
      </c>
      <c r="AR222" s="15" t="s">
        <v>59</v>
      </c>
      <c r="AS222" s="19" t="s">
        <v>47</v>
      </c>
      <c r="AT222" s="15" t="s">
        <v>59</v>
      </c>
      <c r="AU222" s="9" t="s">
        <v>47</v>
      </c>
      <c r="AV222" s="15" t="s">
        <v>59</v>
      </c>
      <c r="AW222" s="9" t="s">
        <v>47</v>
      </c>
      <c r="AX222" s="15" t="s">
        <v>59</v>
      </c>
      <c r="AY222" s="19" t="s">
        <v>47</v>
      </c>
      <c r="AZ222" s="15" t="s">
        <v>59</v>
      </c>
      <c r="BA222" s="9" t="s">
        <v>47</v>
      </c>
      <c r="BB222" s="15" t="s">
        <v>59</v>
      </c>
      <c r="BC222" s="9" t="s">
        <v>47</v>
      </c>
      <c r="BD222" s="15" t="s">
        <v>59</v>
      </c>
      <c r="BE222" s="9" t="s">
        <v>47</v>
      </c>
      <c r="BF222" s="15" t="s">
        <v>59</v>
      </c>
      <c r="BH222" s="15" t="s">
        <v>59</v>
      </c>
      <c r="BJ222" s="15" t="s">
        <v>59</v>
      </c>
      <c r="BL222" s="15" t="s">
        <v>59</v>
      </c>
      <c r="BN222" s="15" t="s">
        <v>59</v>
      </c>
      <c r="BO222" t="s">
        <v>47</v>
      </c>
      <c r="BP222" s="15" t="s">
        <v>59</v>
      </c>
      <c r="BQ222" t="s">
        <v>47</v>
      </c>
      <c r="BR222" s="15" t="s">
        <v>59</v>
      </c>
      <c r="BS222" t="s">
        <v>47</v>
      </c>
      <c r="BT222" s="15" t="s">
        <v>59</v>
      </c>
      <c r="BU222" t="s">
        <v>47</v>
      </c>
      <c r="BV222" s="15" t="s">
        <v>59</v>
      </c>
      <c r="BX222" s="15" t="s">
        <v>59</v>
      </c>
      <c r="BY222" t="s">
        <v>47</v>
      </c>
      <c r="BZ222" s="15" t="s">
        <v>59</v>
      </c>
      <c r="CA222" t="s">
        <v>47</v>
      </c>
      <c r="CB222" s="15" t="s">
        <v>59</v>
      </c>
      <c r="CC222" t="s">
        <v>47</v>
      </c>
      <c r="CD222" s="15" t="s">
        <v>59</v>
      </c>
      <c r="CF222" s="15" t="s">
        <v>59</v>
      </c>
      <c r="CH222" s="15" t="s">
        <v>59</v>
      </c>
      <c r="CJ222" s="15" t="s">
        <v>59</v>
      </c>
      <c r="CL222" s="15" t="s">
        <v>59</v>
      </c>
      <c r="CN222" s="15" t="s">
        <v>59</v>
      </c>
      <c r="CP222" s="15" t="s">
        <v>59</v>
      </c>
      <c r="CR222" s="15" t="s">
        <v>59</v>
      </c>
      <c r="CT222" s="15" t="s">
        <v>59</v>
      </c>
      <c r="CV222" s="15" t="s">
        <v>59</v>
      </c>
      <c r="CX222" s="15" t="s">
        <v>59</v>
      </c>
      <c r="CZ222" s="15" t="s">
        <v>59</v>
      </c>
      <c r="DA222" t="s">
        <v>47</v>
      </c>
      <c r="DB222" s="15" t="s">
        <v>59</v>
      </c>
      <c r="DD222" s="15" t="s">
        <v>59</v>
      </c>
      <c r="DF222" s="15" t="s">
        <v>59</v>
      </c>
      <c r="DH222" s="15" t="s">
        <v>59</v>
      </c>
      <c r="DI222" t="s">
        <v>47</v>
      </c>
      <c r="DJ222" s="15" t="s">
        <v>59</v>
      </c>
      <c r="DK222" t="s">
        <v>47</v>
      </c>
      <c r="DL222" s="15" t="s">
        <v>59</v>
      </c>
      <c r="DM222" t="s">
        <v>47</v>
      </c>
      <c r="DN222" s="15" t="s">
        <v>59</v>
      </c>
      <c r="DP222" s="15" t="s">
        <v>59</v>
      </c>
      <c r="DQ222" t="s">
        <v>47</v>
      </c>
      <c r="DR222" s="15" t="s">
        <v>59</v>
      </c>
      <c r="DT222" s="15" t="s">
        <v>59</v>
      </c>
      <c r="DV222" s="15" t="s">
        <v>59</v>
      </c>
      <c r="DW222" t="s">
        <v>47</v>
      </c>
      <c r="DX222" s="15" t="s">
        <v>59</v>
      </c>
      <c r="DY222" t="s">
        <v>47</v>
      </c>
      <c r="DZ222" s="15" t="s">
        <v>59</v>
      </c>
      <c r="EB222" s="15" t="s">
        <v>59</v>
      </c>
      <c r="ED222" s="15" t="s">
        <v>59</v>
      </c>
      <c r="EF222" s="15" t="s">
        <v>59</v>
      </c>
      <c r="EH222" s="15" t="s">
        <v>59</v>
      </c>
      <c r="EJ222" s="15" t="s">
        <v>59</v>
      </c>
      <c r="EL222" s="15" t="s">
        <v>59</v>
      </c>
      <c r="EN222" s="15" t="s">
        <v>59</v>
      </c>
      <c r="EP222" s="15" t="s">
        <v>59</v>
      </c>
      <c r="ER222" s="15" t="s">
        <v>59</v>
      </c>
      <c r="ET222" s="15" t="s">
        <v>59</v>
      </c>
      <c r="EV222" s="15" t="s">
        <v>59</v>
      </c>
      <c r="EX222" s="15" t="s">
        <v>59</v>
      </c>
      <c r="EY222" t="s">
        <v>47</v>
      </c>
      <c r="EZ222" s="15" t="s">
        <v>59</v>
      </c>
      <c r="FB222" s="15" t="s">
        <v>59</v>
      </c>
      <c r="FC222" t="s">
        <v>47</v>
      </c>
      <c r="FD222" s="15" t="s">
        <v>59</v>
      </c>
      <c r="FF222" s="15" t="s">
        <v>59</v>
      </c>
      <c r="FG222" t="s">
        <v>47</v>
      </c>
      <c r="FH222" s="15" t="s">
        <v>59</v>
      </c>
      <c r="FJ222" s="15" t="s">
        <v>59</v>
      </c>
      <c r="FL222" s="15" t="s">
        <v>59</v>
      </c>
      <c r="FM222" t="s">
        <v>47</v>
      </c>
      <c r="FN222" s="15" t="s">
        <v>59</v>
      </c>
      <c r="FO222" t="s">
        <v>47</v>
      </c>
      <c r="FP222" s="15" t="s">
        <v>59</v>
      </c>
      <c r="FQ222" t="s">
        <v>47</v>
      </c>
      <c r="FR222" s="15" t="s">
        <v>59</v>
      </c>
      <c r="FT222" s="15" t="s">
        <v>59</v>
      </c>
    </row>
    <row r="223" spans="1:176" ht="15.95" customHeight="1">
      <c r="A223" s="39" t="s">
        <v>85</v>
      </c>
      <c r="B223" s="39">
        <v>2</v>
      </c>
      <c r="C223" s="39"/>
      <c r="D223" s="39">
        <v>8002</v>
      </c>
      <c r="E223" s="19" t="s">
        <v>93</v>
      </c>
      <c r="G223">
        <v>0.97</v>
      </c>
      <c r="H223" s="15" t="s">
        <v>59</v>
      </c>
      <c r="I223">
        <v>0.97</v>
      </c>
      <c r="J223" s="15" t="s">
        <v>59</v>
      </c>
      <c r="K223" s="3" t="s">
        <v>47</v>
      </c>
      <c r="L223" s="12" t="s">
        <v>59</v>
      </c>
      <c r="M223" s="3" t="s">
        <v>47</v>
      </c>
      <c r="N223" s="12" t="s">
        <v>59</v>
      </c>
      <c r="O223" s="3" t="s">
        <v>47</v>
      </c>
      <c r="P223" s="12" t="s">
        <v>59</v>
      </c>
      <c r="Q223">
        <v>0.97</v>
      </c>
      <c r="R223" s="15">
        <v>0.01</v>
      </c>
      <c r="S223" t="s">
        <v>54</v>
      </c>
      <c r="T223" s="15" t="s">
        <v>59</v>
      </c>
      <c r="U223">
        <v>2.6</v>
      </c>
      <c r="V223" s="15">
        <v>0.01</v>
      </c>
      <c r="W223" t="s">
        <v>54</v>
      </c>
      <c r="X223" s="15" t="s">
        <v>59</v>
      </c>
      <c r="Y223" t="s">
        <v>54</v>
      </c>
      <c r="Z223" s="15" t="s">
        <v>59</v>
      </c>
      <c r="AA223" t="s">
        <v>54</v>
      </c>
      <c r="AB223" s="15" t="s">
        <v>59</v>
      </c>
      <c r="AC223" s="19" t="s">
        <v>47</v>
      </c>
      <c r="AD223" s="15" t="s">
        <v>59</v>
      </c>
      <c r="AE223" t="s">
        <v>54</v>
      </c>
      <c r="AF223" s="15" t="s">
        <v>59</v>
      </c>
      <c r="AG223" s="19" t="s">
        <v>54</v>
      </c>
      <c r="AH223" s="15" t="s">
        <v>59</v>
      </c>
      <c r="AI223" s="3" t="s">
        <v>47</v>
      </c>
      <c r="AJ223" s="15" t="s">
        <v>59</v>
      </c>
      <c r="AK223" s="19" t="s">
        <v>47</v>
      </c>
      <c r="AL223" s="15" t="s">
        <v>59</v>
      </c>
      <c r="AM223" s="3" t="s">
        <v>47</v>
      </c>
      <c r="AN223" s="15" t="s">
        <v>59</v>
      </c>
      <c r="AO223" s="3" t="s">
        <v>47</v>
      </c>
      <c r="AP223" s="15" t="s">
        <v>59</v>
      </c>
      <c r="AQ223" s="19" t="s">
        <v>47</v>
      </c>
      <c r="AR223" s="15" t="s">
        <v>59</v>
      </c>
      <c r="AS223" s="19" t="s">
        <v>47</v>
      </c>
      <c r="AT223" s="15" t="s">
        <v>59</v>
      </c>
      <c r="AU223" s="9" t="s">
        <v>47</v>
      </c>
      <c r="AV223" s="15" t="s">
        <v>59</v>
      </c>
      <c r="AW223" s="9" t="s">
        <v>47</v>
      </c>
      <c r="AX223" s="15" t="s">
        <v>59</v>
      </c>
      <c r="AY223" s="19" t="s">
        <v>47</v>
      </c>
      <c r="AZ223" s="15" t="s">
        <v>59</v>
      </c>
      <c r="BA223" s="9" t="s">
        <v>47</v>
      </c>
      <c r="BB223" s="15" t="s">
        <v>59</v>
      </c>
      <c r="BC223" s="9" t="s">
        <v>47</v>
      </c>
      <c r="BD223" s="15" t="s">
        <v>59</v>
      </c>
      <c r="BE223" s="9" t="s">
        <v>47</v>
      </c>
      <c r="BF223" s="15" t="s">
        <v>59</v>
      </c>
      <c r="BH223" s="15" t="s">
        <v>59</v>
      </c>
      <c r="BJ223" s="15" t="s">
        <v>59</v>
      </c>
      <c r="BL223" s="15" t="s">
        <v>59</v>
      </c>
      <c r="BN223" s="15" t="s">
        <v>59</v>
      </c>
      <c r="BO223" t="s">
        <v>47</v>
      </c>
      <c r="BP223" s="15" t="s">
        <v>59</v>
      </c>
      <c r="BQ223" t="s">
        <v>47</v>
      </c>
      <c r="BR223" s="15" t="s">
        <v>59</v>
      </c>
      <c r="BS223" t="s">
        <v>47</v>
      </c>
      <c r="BT223" s="15" t="s">
        <v>59</v>
      </c>
      <c r="BU223" t="s">
        <v>47</v>
      </c>
      <c r="BV223" s="15" t="s">
        <v>59</v>
      </c>
      <c r="BX223" s="15" t="s">
        <v>59</v>
      </c>
      <c r="BY223" t="s">
        <v>47</v>
      </c>
      <c r="BZ223" s="15" t="s">
        <v>59</v>
      </c>
      <c r="CA223" t="s">
        <v>47</v>
      </c>
      <c r="CB223" s="15" t="s">
        <v>59</v>
      </c>
      <c r="CC223" t="s">
        <v>47</v>
      </c>
      <c r="CD223" s="15" t="s">
        <v>59</v>
      </c>
      <c r="CF223" s="15" t="s">
        <v>59</v>
      </c>
      <c r="CH223" s="15" t="s">
        <v>59</v>
      </c>
      <c r="CJ223" s="15" t="s">
        <v>59</v>
      </c>
      <c r="CL223" s="15" t="s">
        <v>59</v>
      </c>
      <c r="CN223" s="15" t="s">
        <v>59</v>
      </c>
      <c r="CP223" s="15" t="s">
        <v>59</v>
      </c>
      <c r="CR223" s="15" t="s">
        <v>59</v>
      </c>
      <c r="CT223" s="15" t="s">
        <v>59</v>
      </c>
      <c r="CV223" s="15" t="s">
        <v>59</v>
      </c>
      <c r="CX223" s="15" t="s">
        <v>59</v>
      </c>
      <c r="CZ223" s="15" t="s">
        <v>59</v>
      </c>
      <c r="DA223" t="s">
        <v>47</v>
      </c>
      <c r="DB223" s="15" t="s">
        <v>59</v>
      </c>
      <c r="DD223" s="15" t="s">
        <v>59</v>
      </c>
      <c r="DF223" s="15" t="s">
        <v>59</v>
      </c>
      <c r="DH223" s="15" t="s">
        <v>59</v>
      </c>
      <c r="DI223" t="s">
        <v>47</v>
      </c>
      <c r="DJ223" s="15" t="s">
        <v>59</v>
      </c>
      <c r="DK223" t="s">
        <v>47</v>
      </c>
      <c r="DL223" s="15" t="s">
        <v>59</v>
      </c>
      <c r="DM223" t="s">
        <v>47</v>
      </c>
      <c r="DN223" s="15" t="s">
        <v>59</v>
      </c>
      <c r="DP223" s="15" t="s">
        <v>59</v>
      </c>
      <c r="DQ223" t="s">
        <v>47</v>
      </c>
      <c r="DR223" s="15" t="s">
        <v>59</v>
      </c>
      <c r="DT223" s="15" t="s">
        <v>59</v>
      </c>
      <c r="DV223" s="15" t="s">
        <v>59</v>
      </c>
      <c r="DW223" t="s">
        <v>47</v>
      </c>
      <c r="DX223" s="15" t="s">
        <v>59</v>
      </c>
      <c r="DY223" t="s">
        <v>47</v>
      </c>
      <c r="DZ223" s="15" t="s">
        <v>59</v>
      </c>
      <c r="EB223" s="15" t="s">
        <v>59</v>
      </c>
      <c r="ED223" s="15" t="s">
        <v>59</v>
      </c>
      <c r="EF223" s="15" t="s">
        <v>59</v>
      </c>
      <c r="EH223" s="15" t="s">
        <v>59</v>
      </c>
      <c r="EJ223" s="15" t="s">
        <v>59</v>
      </c>
      <c r="EL223" s="15" t="s">
        <v>59</v>
      </c>
      <c r="EN223" s="15" t="s">
        <v>59</v>
      </c>
      <c r="EP223" s="15" t="s">
        <v>59</v>
      </c>
      <c r="ER223" s="15" t="s">
        <v>59</v>
      </c>
      <c r="ET223" s="15" t="s">
        <v>59</v>
      </c>
      <c r="EV223" s="15" t="s">
        <v>59</v>
      </c>
      <c r="EX223" s="15" t="s">
        <v>59</v>
      </c>
      <c r="EY223" t="s">
        <v>47</v>
      </c>
      <c r="EZ223" s="15" t="s">
        <v>59</v>
      </c>
      <c r="FB223" s="15" t="s">
        <v>59</v>
      </c>
      <c r="FC223" t="s">
        <v>47</v>
      </c>
      <c r="FD223" s="15" t="s">
        <v>59</v>
      </c>
      <c r="FF223" s="15" t="s">
        <v>59</v>
      </c>
      <c r="FG223" t="s">
        <v>47</v>
      </c>
      <c r="FH223" s="15" t="s">
        <v>59</v>
      </c>
      <c r="FJ223" s="15" t="s">
        <v>59</v>
      </c>
      <c r="FL223" s="15" t="s">
        <v>59</v>
      </c>
      <c r="FM223" t="s">
        <v>47</v>
      </c>
      <c r="FN223" s="15" t="s">
        <v>59</v>
      </c>
      <c r="FO223" t="s">
        <v>47</v>
      </c>
      <c r="FP223" s="15" t="s">
        <v>59</v>
      </c>
      <c r="FQ223" t="s">
        <v>47</v>
      </c>
      <c r="FR223" s="15" t="s">
        <v>59</v>
      </c>
      <c r="FT223" s="15" t="s">
        <v>59</v>
      </c>
    </row>
    <row r="224" spans="1:176" ht="15.95" customHeight="1">
      <c r="A224" s="39" t="s">
        <v>86</v>
      </c>
      <c r="B224" s="39">
        <v>2</v>
      </c>
      <c r="C224" s="39"/>
      <c r="D224" s="39">
        <v>8002</v>
      </c>
      <c r="E224" s="19" t="s">
        <v>93</v>
      </c>
      <c r="G224">
        <v>19.29</v>
      </c>
      <c r="H224" s="15" t="s">
        <v>59</v>
      </c>
      <c r="I224">
        <v>19.29</v>
      </c>
      <c r="J224" s="15" t="s">
        <v>59</v>
      </c>
      <c r="K224" s="3" t="s">
        <v>47</v>
      </c>
      <c r="L224" s="12" t="s">
        <v>59</v>
      </c>
      <c r="M224" s="3" t="s">
        <v>47</v>
      </c>
      <c r="N224" s="12" t="s">
        <v>59</v>
      </c>
      <c r="O224" s="3" t="s">
        <v>47</v>
      </c>
      <c r="P224" s="12" t="s">
        <v>59</v>
      </c>
      <c r="Q224">
        <v>8.48</v>
      </c>
      <c r="R224" s="15">
        <v>0.04</v>
      </c>
      <c r="S224" t="s">
        <v>53</v>
      </c>
      <c r="T224" s="15" t="s">
        <v>59</v>
      </c>
      <c r="U224">
        <v>2.58</v>
      </c>
      <c r="V224" s="15">
        <v>0.01</v>
      </c>
      <c r="W224">
        <v>2.4900000000000002</v>
      </c>
      <c r="X224" s="15">
        <v>0.02</v>
      </c>
      <c r="Y224">
        <v>1.65</v>
      </c>
      <c r="Z224" s="15">
        <v>0.12</v>
      </c>
      <c r="AA224">
        <v>4.5199999999999996</v>
      </c>
      <c r="AB224" s="15">
        <v>0.02</v>
      </c>
      <c r="AC224" s="19" t="s">
        <v>47</v>
      </c>
      <c r="AD224" s="15" t="s">
        <v>59</v>
      </c>
      <c r="AE224" t="s">
        <v>53</v>
      </c>
      <c r="AF224" s="15" t="s">
        <v>59</v>
      </c>
      <c r="AG224">
        <v>0.2</v>
      </c>
      <c r="AH224" s="15">
        <v>0.01</v>
      </c>
      <c r="AI224" s="3" t="s">
        <v>47</v>
      </c>
      <c r="AJ224" s="15" t="s">
        <v>59</v>
      </c>
      <c r="AK224" s="19" t="s">
        <v>47</v>
      </c>
      <c r="AL224" s="15" t="s">
        <v>59</v>
      </c>
      <c r="AM224" s="3" t="s">
        <v>47</v>
      </c>
      <c r="AN224" s="15" t="s">
        <v>59</v>
      </c>
      <c r="AO224" s="3" t="s">
        <v>47</v>
      </c>
      <c r="AP224" s="15" t="s">
        <v>59</v>
      </c>
      <c r="AQ224" s="19" t="s">
        <v>47</v>
      </c>
      <c r="AR224" s="15" t="s">
        <v>59</v>
      </c>
      <c r="AS224" s="19" t="s">
        <v>47</v>
      </c>
      <c r="AT224" s="15" t="s">
        <v>59</v>
      </c>
      <c r="AU224" s="9" t="s">
        <v>47</v>
      </c>
      <c r="AV224" s="15" t="s">
        <v>59</v>
      </c>
      <c r="AW224" s="9" t="s">
        <v>47</v>
      </c>
      <c r="AX224" s="15" t="s">
        <v>59</v>
      </c>
      <c r="AY224" s="19" t="s">
        <v>47</v>
      </c>
      <c r="AZ224" s="15" t="s">
        <v>59</v>
      </c>
      <c r="BA224" s="9" t="s">
        <v>47</v>
      </c>
      <c r="BB224" s="15" t="s">
        <v>59</v>
      </c>
      <c r="BC224" s="9" t="s">
        <v>47</v>
      </c>
      <c r="BD224" s="15" t="s">
        <v>59</v>
      </c>
      <c r="BE224" s="9" t="s">
        <v>47</v>
      </c>
      <c r="BF224" s="15" t="s">
        <v>59</v>
      </c>
      <c r="BH224" s="15" t="s">
        <v>59</v>
      </c>
      <c r="BJ224" s="15" t="s">
        <v>59</v>
      </c>
      <c r="BL224" s="15" t="s">
        <v>59</v>
      </c>
      <c r="BN224" s="15" t="s">
        <v>59</v>
      </c>
      <c r="BO224" t="s">
        <v>47</v>
      </c>
      <c r="BP224" s="15" t="s">
        <v>59</v>
      </c>
      <c r="BQ224" t="s">
        <v>47</v>
      </c>
      <c r="BR224" s="15" t="s">
        <v>59</v>
      </c>
      <c r="BS224" t="s">
        <v>47</v>
      </c>
      <c r="BT224" s="15" t="s">
        <v>59</v>
      </c>
      <c r="BU224" t="s">
        <v>47</v>
      </c>
      <c r="BV224" s="15" t="s">
        <v>59</v>
      </c>
      <c r="BX224" s="15" t="s">
        <v>59</v>
      </c>
      <c r="BY224" t="s">
        <v>47</v>
      </c>
      <c r="BZ224" s="15" t="s">
        <v>59</v>
      </c>
      <c r="CA224" t="s">
        <v>47</v>
      </c>
      <c r="CB224" s="15" t="s">
        <v>59</v>
      </c>
      <c r="CC224" t="s">
        <v>47</v>
      </c>
      <c r="CD224" s="15" t="s">
        <v>59</v>
      </c>
      <c r="CF224" s="15" t="s">
        <v>59</v>
      </c>
      <c r="CH224" s="15" t="s">
        <v>59</v>
      </c>
      <c r="CJ224" s="15" t="s">
        <v>59</v>
      </c>
      <c r="CL224" s="15" t="s">
        <v>59</v>
      </c>
      <c r="CN224" s="15" t="s">
        <v>59</v>
      </c>
      <c r="CP224" s="15" t="s">
        <v>59</v>
      </c>
      <c r="CR224" s="15" t="s">
        <v>59</v>
      </c>
      <c r="CT224" s="15" t="s">
        <v>59</v>
      </c>
      <c r="CV224" s="15" t="s">
        <v>59</v>
      </c>
      <c r="CX224" s="15" t="s">
        <v>59</v>
      </c>
      <c r="CZ224" s="15" t="s">
        <v>59</v>
      </c>
      <c r="DA224" t="s">
        <v>47</v>
      </c>
      <c r="DB224" s="15" t="s">
        <v>59</v>
      </c>
      <c r="DD224" s="15" t="s">
        <v>59</v>
      </c>
      <c r="DF224" s="15" t="s">
        <v>59</v>
      </c>
      <c r="DH224" s="15" t="s">
        <v>59</v>
      </c>
      <c r="DI224" t="s">
        <v>47</v>
      </c>
      <c r="DJ224" s="15" t="s">
        <v>59</v>
      </c>
      <c r="DK224" t="s">
        <v>47</v>
      </c>
      <c r="DL224" s="15" t="s">
        <v>59</v>
      </c>
      <c r="DM224" t="s">
        <v>47</v>
      </c>
      <c r="DN224" s="15" t="s">
        <v>59</v>
      </c>
      <c r="DP224" s="15" t="s">
        <v>59</v>
      </c>
      <c r="DQ224" t="s">
        <v>47</v>
      </c>
      <c r="DR224" s="15" t="s">
        <v>59</v>
      </c>
      <c r="DT224" s="15" t="s">
        <v>59</v>
      </c>
      <c r="DV224" s="15" t="s">
        <v>59</v>
      </c>
      <c r="DW224" t="s">
        <v>47</v>
      </c>
      <c r="DX224" s="15" t="s">
        <v>59</v>
      </c>
      <c r="DY224" t="s">
        <v>47</v>
      </c>
      <c r="DZ224" s="15" t="s">
        <v>59</v>
      </c>
      <c r="EB224" s="15" t="s">
        <v>59</v>
      </c>
      <c r="ED224" s="15" t="s">
        <v>59</v>
      </c>
      <c r="EF224" s="15" t="s">
        <v>59</v>
      </c>
      <c r="EH224" s="15" t="s">
        <v>59</v>
      </c>
      <c r="EJ224" s="15" t="s">
        <v>59</v>
      </c>
      <c r="EL224" s="15" t="s">
        <v>59</v>
      </c>
      <c r="EN224" s="15" t="s">
        <v>59</v>
      </c>
      <c r="EP224" s="15" t="s">
        <v>59</v>
      </c>
      <c r="ER224" s="15" t="s">
        <v>59</v>
      </c>
      <c r="ET224" s="15" t="s">
        <v>59</v>
      </c>
      <c r="EV224" s="15" t="s">
        <v>59</v>
      </c>
      <c r="EX224" s="15" t="s">
        <v>59</v>
      </c>
      <c r="EY224" t="s">
        <v>47</v>
      </c>
      <c r="EZ224" s="15" t="s">
        <v>59</v>
      </c>
      <c r="FB224" s="15" t="s">
        <v>59</v>
      </c>
      <c r="FC224" t="s">
        <v>47</v>
      </c>
      <c r="FD224" s="15" t="s">
        <v>59</v>
      </c>
      <c r="FF224" s="15" t="s">
        <v>59</v>
      </c>
      <c r="FG224" t="s">
        <v>47</v>
      </c>
      <c r="FH224" s="15" t="s">
        <v>59</v>
      </c>
      <c r="FJ224" s="15" t="s">
        <v>59</v>
      </c>
      <c r="FL224" s="15" t="s">
        <v>59</v>
      </c>
      <c r="FM224" t="s">
        <v>47</v>
      </c>
      <c r="FN224" s="15" t="s">
        <v>59</v>
      </c>
      <c r="FO224" t="s">
        <v>47</v>
      </c>
      <c r="FP224" s="15" t="s">
        <v>59</v>
      </c>
      <c r="FQ224" t="s">
        <v>47</v>
      </c>
      <c r="FR224" s="15" t="s">
        <v>59</v>
      </c>
      <c r="FT224" s="15" t="s">
        <v>59</v>
      </c>
    </row>
    <row r="225" spans="1:176" ht="15.95" customHeight="1">
      <c r="A225" s="39" t="s">
        <v>87</v>
      </c>
      <c r="B225" s="39">
        <v>2</v>
      </c>
      <c r="C225" s="39"/>
      <c r="D225" s="39">
        <v>8002</v>
      </c>
      <c r="E225" s="19" t="s">
        <v>93</v>
      </c>
      <c r="G225">
        <v>26.29</v>
      </c>
      <c r="H225" s="15" t="s">
        <v>59</v>
      </c>
      <c r="I225">
        <v>26.29</v>
      </c>
      <c r="J225" s="15" t="s">
        <v>59</v>
      </c>
      <c r="K225" s="3" t="s">
        <v>47</v>
      </c>
      <c r="L225" s="12" t="s">
        <v>59</v>
      </c>
      <c r="M225" s="3" t="s">
        <v>47</v>
      </c>
      <c r="N225" s="12" t="s">
        <v>59</v>
      </c>
      <c r="O225" s="3" t="s">
        <v>47</v>
      </c>
      <c r="P225" s="12" t="s">
        <v>59</v>
      </c>
      <c r="Q225">
        <v>9.5</v>
      </c>
      <c r="R225" s="15">
        <v>7.0000000000000007E-2</v>
      </c>
      <c r="S225">
        <v>0.49</v>
      </c>
      <c r="T225" s="15">
        <v>0.01</v>
      </c>
      <c r="U225">
        <v>2.56</v>
      </c>
      <c r="V225" s="15">
        <v>0.01</v>
      </c>
      <c r="W225">
        <v>3.84</v>
      </c>
      <c r="X225" s="15">
        <v>0.11</v>
      </c>
      <c r="Y225">
        <v>2.13</v>
      </c>
      <c r="Z225" s="15">
        <v>0.02</v>
      </c>
      <c r="AA225">
        <v>6.55</v>
      </c>
      <c r="AB225" s="15">
        <v>0.02</v>
      </c>
      <c r="AC225" s="19" t="s">
        <v>47</v>
      </c>
      <c r="AD225" s="15" t="s">
        <v>59</v>
      </c>
      <c r="AE225">
        <v>0.56999999999999995</v>
      </c>
      <c r="AF225" s="15">
        <v>0.01</v>
      </c>
      <c r="AG225">
        <v>0.33</v>
      </c>
      <c r="AH225" s="15">
        <v>0.01</v>
      </c>
      <c r="AI225" s="3" t="s">
        <v>47</v>
      </c>
      <c r="AJ225" s="15" t="s">
        <v>59</v>
      </c>
      <c r="AK225" s="19" t="s">
        <v>47</v>
      </c>
      <c r="AL225" s="15" t="s">
        <v>59</v>
      </c>
      <c r="AM225" s="3" t="s">
        <v>47</v>
      </c>
      <c r="AN225" s="15" t="s">
        <v>59</v>
      </c>
      <c r="AO225" s="3" t="s">
        <v>47</v>
      </c>
      <c r="AP225" s="15" t="s">
        <v>59</v>
      </c>
      <c r="AQ225" s="19" t="s">
        <v>47</v>
      </c>
      <c r="AR225" s="15" t="s">
        <v>59</v>
      </c>
      <c r="AS225" s="19" t="s">
        <v>47</v>
      </c>
      <c r="AT225" s="15" t="s">
        <v>59</v>
      </c>
      <c r="AU225" s="9" t="s">
        <v>47</v>
      </c>
      <c r="AV225" s="15" t="s">
        <v>59</v>
      </c>
      <c r="AW225" s="9" t="s">
        <v>47</v>
      </c>
      <c r="AX225" s="15" t="s">
        <v>59</v>
      </c>
      <c r="AY225" s="19" t="s">
        <v>47</v>
      </c>
      <c r="AZ225" s="15" t="s">
        <v>59</v>
      </c>
      <c r="BA225" s="9" t="s">
        <v>47</v>
      </c>
      <c r="BB225" s="15" t="s">
        <v>59</v>
      </c>
      <c r="BC225" s="9" t="s">
        <v>47</v>
      </c>
      <c r="BD225" s="15" t="s">
        <v>59</v>
      </c>
      <c r="BE225" s="9" t="s">
        <v>47</v>
      </c>
      <c r="BF225" s="15" t="s">
        <v>59</v>
      </c>
      <c r="BH225" s="15" t="s">
        <v>59</v>
      </c>
      <c r="BJ225" s="15" t="s">
        <v>59</v>
      </c>
      <c r="BL225" s="15" t="s">
        <v>59</v>
      </c>
      <c r="BN225" s="15" t="s">
        <v>59</v>
      </c>
      <c r="BO225" t="s">
        <v>47</v>
      </c>
      <c r="BP225" s="15" t="s">
        <v>59</v>
      </c>
      <c r="BQ225" t="s">
        <v>47</v>
      </c>
      <c r="BR225" s="15" t="s">
        <v>59</v>
      </c>
      <c r="BS225" t="s">
        <v>47</v>
      </c>
      <c r="BT225" s="15" t="s">
        <v>59</v>
      </c>
      <c r="BU225" t="s">
        <v>47</v>
      </c>
      <c r="BV225" s="15" t="s">
        <v>59</v>
      </c>
      <c r="BX225" s="15" t="s">
        <v>59</v>
      </c>
      <c r="BY225" t="s">
        <v>47</v>
      </c>
      <c r="BZ225" s="15" t="s">
        <v>59</v>
      </c>
      <c r="CA225" t="s">
        <v>47</v>
      </c>
      <c r="CB225" s="15" t="s">
        <v>59</v>
      </c>
      <c r="CC225" t="s">
        <v>47</v>
      </c>
      <c r="CD225" s="15" t="s">
        <v>59</v>
      </c>
      <c r="CF225" s="15" t="s">
        <v>59</v>
      </c>
      <c r="CH225" s="15" t="s">
        <v>59</v>
      </c>
      <c r="CJ225" s="15" t="s">
        <v>59</v>
      </c>
      <c r="CL225" s="15" t="s">
        <v>59</v>
      </c>
      <c r="CN225" s="15" t="s">
        <v>59</v>
      </c>
      <c r="CP225" s="15" t="s">
        <v>59</v>
      </c>
      <c r="CR225" s="15" t="s">
        <v>59</v>
      </c>
      <c r="CT225" s="15" t="s">
        <v>59</v>
      </c>
      <c r="CV225" s="15" t="s">
        <v>59</v>
      </c>
      <c r="CX225" s="15" t="s">
        <v>59</v>
      </c>
      <c r="CZ225" s="15" t="s">
        <v>59</v>
      </c>
      <c r="DA225" t="s">
        <v>47</v>
      </c>
      <c r="DB225" s="15" t="s">
        <v>59</v>
      </c>
      <c r="DD225" s="15" t="s">
        <v>59</v>
      </c>
      <c r="DF225" s="15" t="s">
        <v>59</v>
      </c>
      <c r="DH225" s="15" t="s">
        <v>59</v>
      </c>
      <c r="DI225" t="s">
        <v>47</v>
      </c>
      <c r="DJ225" s="15" t="s">
        <v>59</v>
      </c>
      <c r="DK225" t="s">
        <v>47</v>
      </c>
      <c r="DL225" s="15" t="s">
        <v>59</v>
      </c>
      <c r="DM225" t="s">
        <v>47</v>
      </c>
      <c r="DN225" s="15" t="s">
        <v>59</v>
      </c>
      <c r="DP225" s="15" t="s">
        <v>59</v>
      </c>
      <c r="DQ225" t="s">
        <v>47</v>
      </c>
      <c r="DR225" s="15" t="s">
        <v>59</v>
      </c>
      <c r="DT225" s="15" t="s">
        <v>59</v>
      </c>
      <c r="DV225" s="15" t="s">
        <v>59</v>
      </c>
      <c r="DW225" t="s">
        <v>47</v>
      </c>
      <c r="DX225" s="15" t="s">
        <v>59</v>
      </c>
      <c r="DY225" t="s">
        <v>47</v>
      </c>
      <c r="DZ225" s="15" t="s">
        <v>59</v>
      </c>
      <c r="EB225" s="15" t="s">
        <v>59</v>
      </c>
      <c r="ED225" s="15" t="s">
        <v>59</v>
      </c>
      <c r="EF225" s="15" t="s">
        <v>59</v>
      </c>
      <c r="EH225" s="15" t="s">
        <v>59</v>
      </c>
      <c r="EJ225" s="15" t="s">
        <v>59</v>
      </c>
      <c r="EL225" s="15" t="s">
        <v>59</v>
      </c>
      <c r="EN225" s="15" t="s">
        <v>59</v>
      </c>
      <c r="EP225" s="15" t="s">
        <v>59</v>
      </c>
      <c r="ER225" s="15" t="s">
        <v>59</v>
      </c>
      <c r="ET225" s="15" t="s">
        <v>59</v>
      </c>
      <c r="EV225" s="15" t="s">
        <v>59</v>
      </c>
      <c r="EX225" s="15" t="s">
        <v>59</v>
      </c>
      <c r="EY225" t="s">
        <v>47</v>
      </c>
      <c r="EZ225" s="15" t="s">
        <v>59</v>
      </c>
      <c r="FB225" s="15" t="s">
        <v>59</v>
      </c>
      <c r="FC225" t="s">
        <v>47</v>
      </c>
      <c r="FD225" s="15" t="s">
        <v>59</v>
      </c>
      <c r="FF225" s="15" t="s">
        <v>59</v>
      </c>
      <c r="FG225" t="s">
        <v>47</v>
      </c>
      <c r="FH225" s="15" t="s">
        <v>59</v>
      </c>
      <c r="FJ225" s="15" t="s">
        <v>59</v>
      </c>
      <c r="FL225" s="15" t="s">
        <v>59</v>
      </c>
      <c r="FM225" t="s">
        <v>47</v>
      </c>
      <c r="FN225" s="15" t="s">
        <v>59</v>
      </c>
      <c r="FO225" t="s">
        <v>47</v>
      </c>
      <c r="FP225" s="15" t="s">
        <v>59</v>
      </c>
      <c r="FQ225" t="s">
        <v>47</v>
      </c>
      <c r="FR225" s="15" t="s">
        <v>59</v>
      </c>
      <c r="FT225" s="15" t="s">
        <v>59</v>
      </c>
    </row>
    <row r="226" spans="1:176" ht="15.95" customHeight="1">
      <c r="A226" s="39" t="s">
        <v>88</v>
      </c>
      <c r="B226" s="39">
        <v>2</v>
      </c>
      <c r="C226" s="39"/>
      <c r="D226" s="39">
        <v>8002</v>
      </c>
      <c r="E226" s="19" t="s">
        <v>93</v>
      </c>
      <c r="G226">
        <v>34.549999999999997</v>
      </c>
      <c r="H226" s="15" t="s">
        <v>59</v>
      </c>
      <c r="I226">
        <v>34.549999999999997</v>
      </c>
      <c r="J226" s="15" t="s">
        <v>59</v>
      </c>
      <c r="K226" s="3" t="s">
        <v>47</v>
      </c>
      <c r="L226" s="12" t="s">
        <v>59</v>
      </c>
      <c r="M226" s="3" t="s">
        <v>47</v>
      </c>
      <c r="N226" s="12" t="s">
        <v>59</v>
      </c>
      <c r="O226" s="3" t="s">
        <v>47</v>
      </c>
      <c r="P226" s="12" t="s">
        <v>59</v>
      </c>
      <c r="Q226">
        <v>10.78</v>
      </c>
      <c r="R226" s="15">
        <v>0.23</v>
      </c>
      <c r="S226">
        <v>0.61</v>
      </c>
      <c r="T226" s="15">
        <v>0.01</v>
      </c>
      <c r="U226">
        <v>2.56</v>
      </c>
      <c r="V226" s="15">
        <v>0.01</v>
      </c>
      <c r="W226">
        <v>5.73</v>
      </c>
      <c r="X226" s="15">
        <v>0.15</v>
      </c>
      <c r="Y226">
        <v>2.83</v>
      </c>
      <c r="Z226" s="15">
        <v>0.04</v>
      </c>
      <c r="AA226">
        <v>9.2100000000000009</v>
      </c>
      <c r="AB226" s="15">
        <v>0.03</v>
      </c>
      <c r="AC226" s="19" t="s">
        <v>47</v>
      </c>
      <c r="AD226" s="15" t="s">
        <v>59</v>
      </c>
      <c r="AE226">
        <v>0.62</v>
      </c>
      <c r="AF226" s="15">
        <v>0.01</v>
      </c>
      <c r="AG226">
        <v>0.44</v>
      </c>
      <c r="AH226" s="15">
        <v>0.02</v>
      </c>
      <c r="AI226" s="3" t="s">
        <v>47</v>
      </c>
      <c r="AJ226" s="15" t="s">
        <v>59</v>
      </c>
      <c r="AK226" s="19" t="s">
        <v>47</v>
      </c>
      <c r="AL226" s="15" t="s">
        <v>59</v>
      </c>
      <c r="AM226" s="3" t="s">
        <v>47</v>
      </c>
      <c r="AN226" s="15" t="s">
        <v>59</v>
      </c>
      <c r="AO226" s="3" t="s">
        <v>47</v>
      </c>
      <c r="AP226" s="15" t="s">
        <v>59</v>
      </c>
      <c r="AQ226" s="19" t="s">
        <v>47</v>
      </c>
      <c r="AR226" s="15" t="s">
        <v>59</v>
      </c>
      <c r="AS226" s="19" t="s">
        <v>47</v>
      </c>
      <c r="AT226" s="15" t="s">
        <v>59</v>
      </c>
      <c r="AU226" s="9" t="s">
        <v>47</v>
      </c>
      <c r="AV226" s="15" t="s">
        <v>59</v>
      </c>
      <c r="AW226" s="9" t="s">
        <v>47</v>
      </c>
      <c r="AX226" s="15" t="s">
        <v>59</v>
      </c>
      <c r="AY226" s="19" t="s">
        <v>47</v>
      </c>
      <c r="AZ226" s="15" t="s">
        <v>59</v>
      </c>
      <c r="BA226" s="9" t="s">
        <v>47</v>
      </c>
      <c r="BB226" s="15" t="s">
        <v>59</v>
      </c>
      <c r="BC226" s="9" t="s">
        <v>47</v>
      </c>
      <c r="BD226" s="15" t="s">
        <v>59</v>
      </c>
      <c r="BE226" s="9" t="s">
        <v>47</v>
      </c>
      <c r="BF226" s="15" t="s">
        <v>59</v>
      </c>
      <c r="BH226" s="15" t="s">
        <v>59</v>
      </c>
      <c r="BJ226" s="15" t="s">
        <v>59</v>
      </c>
      <c r="BL226" s="15" t="s">
        <v>59</v>
      </c>
      <c r="BN226" s="15" t="s">
        <v>59</v>
      </c>
      <c r="BO226" t="s">
        <v>47</v>
      </c>
      <c r="BP226" s="15" t="s">
        <v>59</v>
      </c>
      <c r="BQ226" t="s">
        <v>47</v>
      </c>
      <c r="BR226" s="15" t="s">
        <v>59</v>
      </c>
      <c r="BS226" t="s">
        <v>47</v>
      </c>
      <c r="BT226" s="15" t="s">
        <v>59</v>
      </c>
      <c r="BU226" t="s">
        <v>47</v>
      </c>
      <c r="BV226" s="15" t="s">
        <v>59</v>
      </c>
      <c r="BX226" s="15" t="s">
        <v>59</v>
      </c>
      <c r="BY226" t="s">
        <v>47</v>
      </c>
      <c r="BZ226" s="15" t="s">
        <v>59</v>
      </c>
      <c r="CA226" t="s">
        <v>47</v>
      </c>
      <c r="CB226" s="15" t="s">
        <v>59</v>
      </c>
      <c r="CC226" t="s">
        <v>47</v>
      </c>
      <c r="CD226" s="15" t="s">
        <v>59</v>
      </c>
      <c r="CF226" s="15" t="s">
        <v>59</v>
      </c>
      <c r="CH226" s="15" t="s">
        <v>59</v>
      </c>
      <c r="CJ226" s="15" t="s">
        <v>59</v>
      </c>
      <c r="CL226" s="15" t="s">
        <v>59</v>
      </c>
      <c r="CN226" s="15" t="s">
        <v>59</v>
      </c>
      <c r="CP226" s="15" t="s">
        <v>59</v>
      </c>
      <c r="CR226" s="15" t="s">
        <v>59</v>
      </c>
      <c r="CT226" s="15" t="s">
        <v>59</v>
      </c>
      <c r="CV226" s="15" t="s">
        <v>59</v>
      </c>
      <c r="CX226" s="15" t="s">
        <v>59</v>
      </c>
      <c r="CZ226" s="15" t="s">
        <v>59</v>
      </c>
      <c r="DA226" t="s">
        <v>47</v>
      </c>
      <c r="DB226" s="15" t="s">
        <v>59</v>
      </c>
      <c r="DD226" s="15" t="s">
        <v>59</v>
      </c>
      <c r="DF226" s="15" t="s">
        <v>59</v>
      </c>
      <c r="DH226" s="15" t="s">
        <v>59</v>
      </c>
      <c r="DI226" t="s">
        <v>47</v>
      </c>
      <c r="DJ226" s="15" t="s">
        <v>59</v>
      </c>
      <c r="DK226" t="s">
        <v>47</v>
      </c>
      <c r="DL226" s="15" t="s">
        <v>59</v>
      </c>
      <c r="DM226" t="s">
        <v>47</v>
      </c>
      <c r="DN226" s="15" t="s">
        <v>59</v>
      </c>
      <c r="DP226" s="15" t="s">
        <v>59</v>
      </c>
      <c r="DQ226" t="s">
        <v>47</v>
      </c>
      <c r="DR226" s="15" t="s">
        <v>59</v>
      </c>
      <c r="DT226" s="15" t="s">
        <v>59</v>
      </c>
      <c r="DV226" s="15" t="s">
        <v>59</v>
      </c>
      <c r="DW226" t="s">
        <v>47</v>
      </c>
      <c r="DX226" s="15" t="s">
        <v>59</v>
      </c>
      <c r="DY226" t="s">
        <v>47</v>
      </c>
      <c r="DZ226" s="15" t="s">
        <v>59</v>
      </c>
      <c r="EB226" s="15" t="s">
        <v>59</v>
      </c>
      <c r="ED226" s="15" t="s">
        <v>59</v>
      </c>
      <c r="EF226" s="15" t="s">
        <v>59</v>
      </c>
      <c r="EH226" s="15" t="s">
        <v>59</v>
      </c>
      <c r="EJ226" s="15" t="s">
        <v>59</v>
      </c>
      <c r="EL226" s="15" t="s">
        <v>59</v>
      </c>
      <c r="EN226" s="15" t="s">
        <v>59</v>
      </c>
      <c r="EP226" s="15" t="s">
        <v>59</v>
      </c>
      <c r="ER226" s="15" t="s">
        <v>59</v>
      </c>
      <c r="ET226" s="15" t="s">
        <v>59</v>
      </c>
      <c r="EV226" s="15" t="s">
        <v>59</v>
      </c>
      <c r="EX226" s="15" t="s">
        <v>59</v>
      </c>
      <c r="EY226" t="s">
        <v>47</v>
      </c>
      <c r="EZ226" s="15" t="s">
        <v>59</v>
      </c>
      <c r="FB226" s="15" t="s">
        <v>59</v>
      </c>
      <c r="FC226" t="s">
        <v>47</v>
      </c>
      <c r="FD226" s="15" t="s">
        <v>59</v>
      </c>
      <c r="FF226" s="15" t="s">
        <v>59</v>
      </c>
      <c r="FG226" t="s">
        <v>47</v>
      </c>
      <c r="FH226" s="15" t="s">
        <v>59</v>
      </c>
      <c r="FJ226" s="15" t="s">
        <v>59</v>
      </c>
      <c r="FL226" s="15" t="s">
        <v>59</v>
      </c>
      <c r="FM226" t="s">
        <v>47</v>
      </c>
      <c r="FN226" s="15" t="s">
        <v>59</v>
      </c>
      <c r="FO226" t="s">
        <v>47</v>
      </c>
      <c r="FP226" s="15" t="s">
        <v>59</v>
      </c>
      <c r="FQ226" t="s">
        <v>47</v>
      </c>
      <c r="FR226" s="15" t="s">
        <v>59</v>
      </c>
      <c r="FT226" s="15" t="s">
        <v>59</v>
      </c>
    </row>
    <row r="227" spans="1:176" ht="15.95" customHeight="1">
      <c r="A227" s="39" t="s">
        <v>89</v>
      </c>
      <c r="B227" s="39">
        <v>2</v>
      </c>
      <c r="C227" s="39"/>
      <c r="D227" s="39">
        <v>8002</v>
      </c>
      <c r="E227" s="19" t="s">
        <v>93</v>
      </c>
      <c r="G227">
        <v>2.16</v>
      </c>
      <c r="H227" s="15" t="s">
        <v>59</v>
      </c>
      <c r="I227">
        <v>2.16</v>
      </c>
      <c r="J227" s="15" t="s">
        <v>59</v>
      </c>
      <c r="K227" s="3" t="s">
        <v>47</v>
      </c>
      <c r="L227" s="12" t="s">
        <v>59</v>
      </c>
      <c r="M227" s="3" t="s">
        <v>47</v>
      </c>
      <c r="N227" s="12" t="s">
        <v>59</v>
      </c>
      <c r="O227" s="3" t="s">
        <v>47</v>
      </c>
      <c r="P227" s="12" t="s">
        <v>59</v>
      </c>
      <c r="Q227">
        <v>0.42</v>
      </c>
      <c r="R227" s="15">
        <v>0.18</v>
      </c>
      <c r="S227" t="s">
        <v>54</v>
      </c>
      <c r="T227" s="15" t="s">
        <v>59</v>
      </c>
      <c r="U227">
        <v>2.67</v>
      </c>
      <c r="V227" s="15">
        <v>0.04</v>
      </c>
      <c r="W227" t="s">
        <v>54</v>
      </c>
      <c r="X227" s="15" t="s">
        <v>59</v>
      </c>
      <c r="Y227" t="s">
        <v>54</v>
      </c>
      <c r="Z227" s="15" t="s">
        <v>59</v>
      </c>
      <c r="AA227">
        <v>1.52</v>
      </c>
      <c r="AB227" s="15">
        <v>0.01</v>
      </c>
      <c r="AC227" s="19" t="s">
        <v>47</v>
      </c>
      <c r="AD227" s="15" t="s">
        <v>59</v>
      </c>
      <c r="AE227" t="s">
        <v>54</v>
      </c>
      <c r="AF227" s="15" t="s">
        <v>59</v>
      </c>
      <c r="AG227" s="19" t="s">
        <v>54</v>
      </c>
      <c r="AH227" s="15" t="s">
        <v>59</v>
      </c>
      <c r="AI227" s="3" t="s">
        <v>47</v>
      </c>
      <c r="AJ227" s="15" t="s">
        <v>59</v>
      </c>
      <c r="AK227" s="19" t="s">
        <v>47</v>
      </c>
      <c r="AL227" s="15" t="s">
        <v>59</v>
      </c>
      <c r="AM227" s="3" t="s">
        <v>47</v>
      </c>
      <c r="AN227" s="15" t="s">
        <v>59</v>
      </c>
      <c r="AO227" s="3" t="s">
        <v>47</v>
      </c>
      <c r="AP227" s="15" t="s">
        <v>59</v>
      </c>
      <c r="AQ227" s="19" t="s">
        <v>47</v>
      </c>
      <c r="AR227" s="15" t="s">
        <v>59</v>
      </c>
      <c r="AS227" s="19" t="s">
        <v>47</v>
      </c>
      <c r="AT227" s="15" t="s">
        <v>59</v>
      </c>
      <c r="AU227" s="9" t="s">
        <v>47</v>
      </c>
      <c r="AV227" s="15" t="s">
        <v>59</v>
      </c>
      <c r="AW227" s="9" t="s">
        <v>47</v>
      </c>
      <c r="AX227" s="15" t="s">
        <v>59</v>
      </c>
      <c r="AY227" s="19" t="s">
        <v>47</v>
      </c>
      <c r="AZ227" s="15" t="s">
        <v>59</v>
      </c>
      <c r="BA227" s="9" t="s">
        <v>47</v>
      </c>
      <c r="BB227" s="15" t="s">
        <v>59</v>
      </c>
      <c r="BC227" s="9" t="s">
        <v>47</v>
      </c>
      <c r="BD227" s="15" t="s">
        <v>59</v>
      </c>
      <c r="BE227" s="9" t="s">
        <v>47</v>
      </c>
      <c r="BF227" s="15" t="s">
        <v>59</v>
      </c>
      <c r="BH227" s="15" t="s">
        <v>59</v>
      </c>
      <c r="BJ227" s="15" t="s">
        <v>59</v>
      </c>
      <c r="BL227" s="15" t="s">
        <v>59</v>
      </c>
      <c r="BN227" s="15" t="s">
        <v>59</v>
      </c>
      <c r="BO227" t="s">
        <v>47</v>
      </c>
      <c r="BP227" s="15" t="s">
        <v>59</v>
      </c>
      <c r="BQ227" t="s">
        <v>47</v>
      </c>
      <c r="BR227" s="15" t="s">
        <v>59</v>
      </c>
      <c r="BS227" t="s">
        <v>47</v>
      </c>
      <c r="BT227" s="15" t="s">
        <v>59</v>
      </c>
      <c r="BU227" t="s">
        <v>47</v>
      </c>
      <c r="BV227" s="15" t="s">
        <v>59</v>
      </c>
      <c r="BX227" s="15" t="s">
        <v>59</v>
      </c>
      <c r="BY227" t="s">
        <v>47</v>
      </c>
      <c r="BZ227" s="15" t="s">
        <v>59</v>
      </c>
      <c r="CA227" t="s">
        <v>47</v>
      </c>
      <c r="CB227" s="15" t="s">
        <v>59</v>
      </c>
      <c r="CC227" t="s">
        <v>47</v>
      </c>
      <c r="CD227" s="15" t="s">
        <v>59</v>
      </c>
      <c r="CF227" s="15" t="s">
        <v>59</v>
      </c>
      <c r="CH227" s="15" t="s">
        <v>59</v>
      </c>
      <c r="CJ227" s="15" t="s">
        <v>59</v>
      </c>
      <c r="CL227" s="15" t="s">
        <v>59</v>
      </c>
      <c r="CN227" s="15" t="s">
        <v>59</v>
      </c>
      <c r="CP227" s="15" t="s">
        <v>59</v>
      </c>
      <c r="CR227" s="15" t="s">
        <v>59</v>
      </c>
      <c r="CT227" s="15" t="s">
        <v>59</v>
      </c>
      <c r="CV227" s="15" t="s">
        <v>59</v>
      </c>
      <c r="CX227" s="15" t="s">
        <v>59</v>
      </c>
      <c r="CZ227" s="15" t="s">
        <v>59</v>
      </c>
      <c r="DA227" t="s">
        <v>47</v>
      </c>
      <c r="DB227" s="15" t="s">
        <v>59</v>
      </c>
      <c r="DD227" s="15" t="s">
        <v>59</v>
      </c>
      <c r="DF227" s="15" t="s">
        <v>59</v>
      </c>
      <c r="DH227" s="15" t="s">
        <v>59</v>
      </c>
      <c r="DI227" t="s">
        <v>47</v>
      </c>
      <c r="DJ227" s="15" t="s">
        <v>59</v>
      </c>
      <c r="DK227" t="s">
        <v>47</v>
      </c>
      <c r="DL227" s="15" t="s">
        <v>59</v>
      </c>
      <c r="DM227" t="s">
        <v>47</v>
      </c>
      <c r="DN227" s="15" t="s">
        <v>59</v>
      </c>
      <c r="DP227" s="15" t="s">
        <v>59</v>
      </c>
      <c r="DQ227" t="s">
        <v>47</v>
      </c>
      <c r="DR227" s="15" t="s">
        <v>59</v>
      </c>
      <c r="DT227" s="15" t="s">
        <v>59</v>
      </c>
      <c r="DV227" s="15" t="s">
        <v>59</v>
      </c>
      <c r="DW227" t="s">
        <v>47</v>
      </c>
      <c r="DX227" s="15" t="s">
        <v>59</v>
      </c>
      <c r="DY227" t="s">
        <v>47</v>
      </c>
      <c r="DZ227" s="15" t="s">
        <v>59</v>
      </c>
      <c r="EB227" s="15" t="s">
        <v>59</v>
      </c>
      <c r="ED227" s="15" t="s">
        <v>59</v>
      </c>
      <c r="EF227" s="15" t="s">
        <v>59</v>
      </c>
      <c r="EH227" s="15" t="s">
        <v>59</v>
      </c>
      <c r="EJ227" s="15" t="s">
        <v>59</v>
      </c>
      <c r="EL227" s="15" t="s">
        <v>59</v>
      </c>
      <c r="EN227" s="15" t="s">
        <v>59</v>
      </c>
      <c r="EP227" s="15" t="s">
        <v>59</v>
      </c>
      <c r="ER227" s="15" t="s">
        <v>59</v>
      </c>
      <c r="ET227" s="15" t="s">
        <v>59</v>
      </c>
      <c r="EV227" s="15" t="s">
        <v>59</v>
      </c>
      <c r="EX227" s="15" t="s">
        <v>59</v>
      </c>
      <c r="EY227" t="s">
        <v>47</v>
      </c>
      <c r="EZ227" s="15" t="s">
        <v>59</v>
      </c>
      <c r="FB227" s="15" t="s">
        <v>59</v>
      </c>
      <c r="FC227" t="s">
        <v>47</v>
      </c>
      <c r="FD227" s="15" t="s">
        <v>59</v>
      </c>
      <c r="FF227" s="15" t="s">
        <v>59</v>
      </c>
      <c r="FG227" t="s">
        <v>47</v>
      </c>
      <c r="FH227" s="15" t="s">
        <v>59</v>
      </c>
      <c r="FJ227" s="15" t="s">
        <v>59</v>
      </c>
      <c r="FL227" s="15" t="s">
        <v>59</v>
      </c>
      <c r="FM227" t="s">
        <v>47</v>
      </c>
      <c r="FN227" s="15" t="s">
        <v>59</v>
      </c>
      <c r="FO227" t="s">
        <v>47</v>
      </c>
      <c r="FP227" s="15" t="s">
        <v>59</v>
      </c>
      <c r="FQ227" t="s">
        <v>47</v>
      </c>
      <c r="FR227" s="15" t="s">
        <v>59</v>
      </c>
      <c r="FT227" s="15" t="s">
        <v>59</v>
      </c>
    </row>
    <row r="228" spans="1:176" ht="15.95" customHeight="1">
      <c r="A228" s="39" t="s">
        <v>90</v>
      </c>
      <c r="B228" s="39">
        <v>2</v>
      </c>
      <c r="C228" s="39"/>
      <c r="D228" s="39">
        <v>8002</v>
      </c>
      <c r="E228" s="19" t="s">
        <v>93</v>
      </c>
      <c r="G228">
        <v>13.96</v>
      </c>
      <c r="H228" s="15" t="s">
        <v>59</v>
      </c>
      <c r="I228">
        <v>13.96</v>
      </c>
      <c r="J228" s="15" t="s">
        <v>59</v>
      </c>
      <c r="K228" s="3" t="s">
        <v>47</v>
      </c>
      <c r="L228" s="12" t="s">
        <v>59</v>
      </c>
      <c r="M228" s="3" t="s">
        <v>47</v>
      </c>
      <c r="N228" s="12" t="s">
        <v>59</v>
      </c>
      <c r="O228" s="3" t="s">
        <v>47</v>
      </c>
      <c r="P228" s="12" t="s">
        <v>59</v>
      </c>
      <c r="Q228">
        <v>5.01</v>
      </c>
      <c r="R228" s="15">
        <v>0.16</v>
      </c>
      <c r="S228" t="s">
        <v>53</v>
      </c>
      <c r="T228" s="15" t="s">
        <v>59</v>
      </c>
      <c r="U228">
        <v>2.63</v>
      </c>
      <c r="V228" s="15">
        <v>0.02</v>
      </c>
      <c r="W228">
        <v>1.93</v>
      </c>
      <c r="X228" s="15">
        <v>0.04</v>
      </c>
      <c r="Y228">
        <v>1</v>
      </c>
      <c r="Z228" s="15">
        <v>0.1</v>
      </c>
      <c r="AA228">
        <v>4.38</v>
      </c>
      <c r="AB228" s="15">
        <v>0.55000000000000004</v>
      </c>
      <c r="AC228" s="19" t="s">
        <v>47</v>
      </c>
      <c r="AD228" s="15" t="s">
        <v>59</v>
      </c>
      <c r="AE228" t="s">
        <v>53</v>
      </c>
      <c r="AF228" s="15" t="s">
        <v>59</v>
      </c>
      <c r="AG228" s="19" t="s">
        <v>53</v>
      </c>
      <c r="AH228" s="15" t="s">
        <v>59</v>
      </c>
      <c r="AI228" s="3" t="s">
        <v>47</v>
      </c>
      <c r="AJ228" s="15" t="s">
        <v>59</v>
      </c>
      <c r="AK228" s="19" t="s">
        <v>47</v>
      </c>
      <c r="AL228" s="15" t="s">
        <v>59</v>
      </c>
      <c r="AM228" s="3" t="s">
        <v>47</v>
      </c>
      <c r="AN228" s="15" t="s">
        <v>59</v>
      </c>
      <c r="AO228" s="3" t="s">
        <v>47</v>
      </c>
      <c r="AP228" s="15" t="s">
        <v>59</v>
      </c>
      <c r="AQ228" s="19" t="s">
        <v>47</v>
      </c>
      <c r="AR228" s="15" t="s">
        <v>59</v>
      </c>
      <c r="AS228" s="19" t="s">
        <v>47</v>
      </c>
      <c r="AT228" s="15" t="s">
        <v>59</v>
      </c>
      <c r="AU228" s="9" t="s">
        <v>47</v>
      </c>
      <c r="AV228" s="15" t="s">
        <v>59</v>
      </c>
      <c r="AW228" s="9" t="s">
        <v>47</v>
      </c>
      <c r="AX228" s="15" t="s">
        <v>59</v>
      </c>
      <c r="AY228" s="19" t="s">
        <v>47</v>
      </c>
      <c r="AZ228" s="15" t="s">
        <v>59</v>
      </c>
      <c r="BA228" s="9" t="s">
        <v>47</v>
      </c>
      <c r="BB228" s="15" t="s">
        <v>59</v>
      </c>
      <c r="BC228" s="9" t="s">
        <v>47</v>
      </c>
      <c r="BD228" s="15" t="s">
        <v>59</v>
      </c>
      <c r="BE228" s="9" t="s">
        <v>47</v>
      </c>
      <c r="BF228" s="15" t="s">
        <v>59</v>
      </c>
      <c r="BH228" s="15" t="s">
        <v>59</v>
      </c>
      <c r="BJ228" s="15" t="s">
        <v>59</v>
      </c>
      <c r="BL228" s="15" t="s">
        <v>59</v>
      </c>
      <c r="BN228" s="15" t="s">
        <v>59</v>
      </c>
      <c r="BO228" t="s">
        <v>47</v>
      </c>
      <c r="BP228" s="15" t="s">
        <v>59</v>
      </c>
      <c r="BQ228" t="s">
        <v>47</v>
      </c>
      <c r="BR228" s="15" t="s">
        <v>59</v>
      </c>
      <c r="BS228" t="s">
        <v>47</v>
      </c>
      <c r="BT228" s="15" t="s">
        <v>59</v>
      </c>
      <c r="BU228" t="s">
        <v>47</v>
      </c>
      <c r="BV228" s="15" t="s">
        <v>59</v>
      </c>
      <c r="BX228" s="15" t="s">
        <v>59</v>
      </c>
      <c r="BY228" t="s">
        <v>47</v>
      </c>
      <c r="BZ228" s="15" t="s">
        <v>59</v>
      </c>
      <c r="CA228" t="s">
        <v>47</v>
      </c>
      <c r="CB228" s="15" t="s">
        <v>59</v>
      </c>
      <c r="CC228" t="s">
        <v>47</v>
      </c>
      <c r="CD228" s="15" t="s">
        <v>59</v>
      </c>
      <c r="CF228" s="15" t="s">
        <v>59</v>
      </c>
      <c r="CH228" s="15" t="s">
        <v>59</v>
      </c>
      <c r="CJ228" s="15" t="s">
        <v>59</v>
      </c>
      <c r="CL228" s="15" t="s">
        <v>59</v>
      </c>
      <c r="CN228" s="15" t="s">
        <v>59</v>
      </c>
      <c r="CP228" s="15" t="s">
        <v>59</v>
      </c>
      <c r="CR228" s="15" t="s">
        <v>59</v>
      </c>
      <c r="CT228" s="15" t="s">
        <v>59</v>
      </c>
      <c r="CV228" s="15" t="s">
        <v>59</v>
      </c>
      <c r="CX228" s="15" t="s">
        <v>59</v>
      </c>
      <c r="CZ228" s="15" t="s">
        <v>59</v>
      </c>
      <c r="DA228" t="s">
        <v>47</v>
      </c>
      <c r="DB228" s="15" t="s">
        <v>59</v>
      </c>
      <c r="DD228" s="15" t="s">
        <v>59</v>
      </c>
      <c r="DF228" s="15" t="s">
        <v>59</v>
      </c>
      <c r="DH228" s="15" t="s">
        <v>59</v>
      </c>
      <c r="DI228" t="s">
        <v>47</v>
      </c>
      <c r="DJ228" s="15" t="s">
        <v>59</v>
      </c>
      <c r="DK228" t="s">
        <v>47</v>
      </c>
      <c r="DL228" s="15" t="s">
        <v>59</v>
      </c>
      <c r="DM228" t="s">
        <v>47</v>
      </c>
      <c r="DN228" s="15" t="s">
        <v>59</v>
      </c>
      <c r="DP228" s="15" t="s">
        <v>59</v>
      </c>
      <c r="DQ228" t="s">
        <v>47</v>
      </c>
      <c r="DR228" s="15" t="s">
        <v>59</v>
      </c>
      <c r="DT228" s="15" t="s">
        <v>59</v>
      </c>
      <c r="DV228" s="15" t="s">
        <v>59</v>
      </c>
      <c r="DW228" t="s">
        <v>47</v>
      </c>
      <c r="DX228" s="15" t="s">
        <v>59</v>
      </c>
      <c r="DY228" t="s">
        <v>47</v>
      </c>
      <c r="DZ228" s="15" t="s">
        <v>59</v>
      </c>
      <c r="EB228" s="15" t="s">
        <v>59</v>
      </c>
      <c r="ED228" s="15" t="s">
        <v>59</v>
      </c>
      <c r="EF228" s="15" t="s">
        <v>59</v>
      </c>
      <c r="EH228" s="15" t="s">
        <v>59</v>
      </c>
      <c r="EJ228" s="15" t="s">
        <v>59</v>
      </c>
      <c r="EL228" s="15" t="s">
        <v>59</v>
      </c>
      <c r="EN228" s="15" t="s">
        <v>59</v>
      </c>
      <c r="EP228" s="15" t="s">
        <v>59</v>
      </c>
      <c r="ER228" s="15" t="s">
        <v>59</v>
      </c>
      <c r="ET228" s="15" t="s">
        <v>59</v>
      </c>
      <c r="EV228" s="15" t="s">
        <v>59</v>
      </c>
      <c r="EX228" s="15" t="s">
        <v>59</v>
      </c>
      <c r="EY228" t="s">
        <v>47</v>
      </c>
      <c r="EZ228" s="15" t="s">
        <v>59</v>
      </c>
      <c r="FB228" s="15" t="s">
        <v>59</v>
      </c>
      <c r="FC228" t="s">
        <v>47</v>
      </c>
      <c r="FD228" s="15" t="s">
        <v>59</v>
      </c>
      <c r="FF228" s="15" t="s">
        <v>59</v>
      </c>
      <c r="FG228" t="s">
        <v>47</v>
      </c>
      <c r="FH228" s="15" t="s">
        <v>59</v>
      </c>
      <c r="FJ228" s="15" t="s">
        <v>59</v>
      </c>
      <c r="FL228" s="15" t="s">
        <v>59</v>
      </c>
      <c r="FM228" t="s">
        <v>47</v>
      </c>
      <c r="FN228" s="15" t="s">
        <v>59</v>
      </c>
      <c r="FO228" t="s">
        <v>47</v>
      </c>
      <c r="FP228" s="15" t="s">
        <v>59</v>
      </c>
      <c r="FQ228" t="s">
        <v>47</v>
      </c>
      <c r="FR228" s="15" t="s">
        <v>59</v>
      </c>
      <c r="FT228" s="15" t="s">
        <v>59</v>
      </c>
    </row>
    <row r="229" spans="1:176" ht="15.95" customHeight="1">
      <c r="A229" s="39" t="s">
        <v>91</v>
      </c>
      <c r="B229" s="39">
        <v>2</v>
      </c>
      <c r="C229" s="39"/>
      <c r="D229" s="39">
        <v>8002</v>
      </c>
      <c r="E229" s="19" t="s">
        <v>93</v>
      </c>
      <c r="G229">
        <v>30.91</v>
      </c>
      <c r="H229" s="15" t="s">
        <v>59</v>
      </c>
      <c r="I229">
        <v>30.91</v>
      </c>
      <c r="J229" s="15" t="s">
        <v>59</v>
      </c>
      <c r="K229" s="3" t="s">
        <v>47</v>
      </c>
      <c r="L229" s="12" t="s">
        <v>59</v>
      </c>
      <c r="M229" s="3" t="s">
        <v>47</v>
      </c>
      <c r="N229" s="12" t="s">
        <v>59</v>
      </c>
      <c r="O229" s="3" t="s">
        <v>47</v>
      </c>
      <c r="P229" s="12" t="s">
        <v>59</v>
      </c>
      <c r="Q229">
        <v>9.6999999999999993</v>
      </c>
      <c r="R229" s="15">
        <v>0.14000000000000001</v>
      </c>
      <c r="S229" t="s">
        <v>53</v>
      </c>
      <c r="T229" s="15" t="s">
        <v>59</v>
      </c>
      <c r="U229">
        <v>2.57</v>
      </c>
      <c r="V229" s="15">
        <v>0.06</v>
      </c>
      <c r="W229">
        <v>5.6</v>
      </c>
      <c r="X229" s="15">
        <v>0.26</v>
      </c>
      <c r="Y229">
        <v>2.94</v>
      </c>
      <c r="Z229" s="15">
        <v>0.18</v>
      </c>
      <c r="AA229">
        <v>8.18</v>
      </c>
      <c r="AB229" s="15">
        <v>0.35</v>
      </c>
      <c r="AC229" s="19" t="s">
        <v>47</v>
      </c>
      <c r="AD229" s="15" t="s">
        <v>59</v>
      </c>
      <c r="AE229" t="s">
        <v>53</v>
      </c>
      <c r="AF229" s="15" t="s">
        <v>59</v>
      </c>
      <c r="AG229" s="19" t="s">
        <v>53</v>
      </c>
      <c r="AH229" s="15" t="s">
        <v>59</v>
      </c>
      <c r="AI229" s="3" t="s">
        <v>47</v>
      </c>
      <c r="AJ229" s="15" t="s">
        <v>59</v>
      </c>
      <c r="AK229" s="19" t="s">
        <v>47</v>
      </c>
      <c r="AL229" s="15" t="s">
        <v>59</v>
      </c>
      <c r="AM229" s="3" t="s">
        <v>47</v>
      </c>
      <c r="AN229" s="15" t="s">
        <v>59</v>
      </c>
      <c r="AO229" s="3" t="s">
        <v>47</v>
      </c>
      <c r="AP229" s="15" t="s">
        <v>59</v>
      </c>
      <c r="AQ229" s="19" t="s">
        <v>47</v>
      </c>
      <c r="AR229" s="15" t="s">
        <v>59</v>
      </c>
      <c r="AS229" s="19" t="s">
        <v>47</v>
      </c>
      <c r="AT229" s="15" t="s">
        <v>59</v>
      </c>
      <c r="AU229" s="9" t="s">
        <v>47</v>
      </c>
      <c r="AV229" s="15" t="s">
        <v>59</v>
      </c>
      <c r="AW229" s="9" t="s">
        <v>47</v>
      </c>
      <c r="AX229" s="15" t="s">
        <v>59</v>
      </c>
      <c r="AY229" s="19" t="s">
        <v>47</v>
      </c>
      <c r="AZ229" s="15" t="s">
        <v>59</v>
      </c>
      <c r="BA229" s="9" t="s">
        <v>47</v>
      </c>
      <c r="BB229" s="15" t="s">
        <v>59</v>
      </c>
      <c r="BC229" s="9" t="s">
        <v>47</v>
      </c>
      <c r="BD229" s="15" t="s">
        <v>59</v>
      </c>
      <c r="BE229" s="9" t="s">
        <v>47</v>
      </c>
      <c r="BF229" s="15" t="s">
        <v>59</v>
      </c>
      <c r="BH229" s="15" t="s">
        <v>59</v>
      </c>
      <c r="BJ229" s="15" t="s">
        <v>59</v>
      </c>
      <c r="BL229" s="15" t="s">
        <v>59</v>
      </c>
      <c r="BN229" s="15" t="s">
        <v>59</v>
      </c>
      <c r="BO229" t="s">
        <v>47</v>
      </c>
      <c r="BP229" s="15" t="s">
        <v>59</v>
      </c>
      <c r="BQ229" t="s">
        <v>47</v>
      </c>
      <c r="BR229" s="15" t="s">
        <v>59</v>
      </c>
      <c r="BS229" t="s">
        <v>47</v>
      </c>
      <c r="BT229" s="15" t="s">
        <v>59</v>
      </c>
      <c r="BU229" t="s">
        <v>47</v>
      </c>
      <c r="BV229" s="15" t="s">
        <v>59</v>
      </c>
      <c r="BX229" s="15" t="s">
        <v>59</v>
      </c>
      <c r="BY229" t="s">
        <v>47</v>
      </c>
      <c r="BZ229" s="15" t="s">
        <v>59</v>
      </c>
      <c r="CA229" t="s">
        <v>47</v>
      </c>
      <c r="CB229" s="15" t="s">
        <v>59</v>
      </c>
      <c r="CC229" t="s">
        <v>47</v>
      </c>
      <c r="CD229" s="15" t="s">
        <v>59</v>
      </c>
      <c r="CF229" s="15" t="s">
        <v>59</v>
      </c>
      <c r="CH229" s="15" t="s">
        <v>59</v>
      </c>
      <c r="CJ229" s="15" t="s">
        <v>59</v>
      </c>
      <c r="CL229" s="15" t="s">
        <v>59</v>
      </c>
      <c r="CN229" s="15" t="s">
        <v>59</v>
      </c>
      <c r="CP229" s="15" t="s">
        <v>59</v>
      </c>
      <c r="CR229" s="15" t="s">
        <v>59</v>
      </c>
      <c r="CT229" s="15" t="s">
        <v>59</v>
      </c>
      <c r="CV229" s="15" t="s">
        <v>59</v>
      </c>
      <c r="CX229" s="15" t="s">
        <v>59</v>
      </c>
      <c r="CZ229" s="15" t="s">
        <v>59</v>
      </c>
      <c r="DA229" t="s">
        <v>47</v>
      </c>
      <c r="DB229" s="15" t="s">
        <v>59</v>
      </c>
      <c r="DD229" s="15" t="s">
        <v>59</v>
      </c>
      <c r="DF229" s="15" t="s">
        <v>59</v>
      </c>
      <c r="DH229" s="15" t="s">
        <v>59</v>
      </c>
      <c r="DI229" t="s">
        <v>47</v>
      </c>
      <c r="DJ229" s="15" t="s">
        <v>59</v>
      </c>
      <c r="DK229" t="s">
        <v>47</v>
      </c>
      <c r="DL229" s="15" t="s">
        <v>59</v>
      </c>
      <c r="DM229" t="s">
        <v>47</v>
      </c>
      <c r="DN229" s="15" t="s">
        <v>59</v>
      </c>
      <c r="DP229" s="15" t="s">
        <v>59</v>
      </c>
      <c r="DQ229" t="s">
        <v>47</v>
      </c>
      <c r="DR229" s="15" t="s">
        <v>59</v>
      </c>
      <c r="DT229" s="15" t="s">
        <v>59</v>
      </c>
      <c r="DV229" s="15" t="s">
        <v>59</v>
      </c>
      <c r="DW229" t="s">
        <v>47</v>
      </c>
      <c r="DX229" s="15" t="s">
        <v>59</v>
      </c>
      <c r="DY229" t="s">
        <v>47</v>
      </c>
      <c r="DZ229" s="15" t="s">
        <v>59</v>
      </c>
      <c r="EB229" s="15" t="s">
        <v>59</v>
      </c>
      <c r="ED229" s="15" t="s">
        <v>59</v>
      </c>
      <c r="EF229" s="15" t="s">
        <v>59</v>
      </c>
      <c r="EH229" s="15" t="s">
        <v>59</v>
      </c>
      <c r="EJ229" s="15" t="s">
        <v>59</v>
      </c>
      <c r="EL229" s="15" t="s">
        <v>59</v>
      </c>
      <c r="EN229" s="15" t="s">
        <v>59</v>
      </c>
      <c r="EP229" s="15" t="s">
        <v>59</v>
      </c>
      <c r="ER229" s="15" t="s">
        <v>59</v>
      </c>
      <c r="ET229" s="15" t="s">
        <v>59</v>
      </c>
      <c r="EV229" s="15" t="s">
        <v>59</v>
      </c>
      <c r="EX229" s="15" t="s">
        <v>59</v>
      </c>
      <c r="EY229" t="s">
        <v>47</v>
      </c>
      <c r="EZ229" s="15" t="s">
        <v>59</v>
      </c>
      <c r="FB229" s="15" t="s">
        <v>59</v>
      </c>
      <c r="FC229" t="s">
        <v>47</v>
      </c>
      <c r="FD229" s="15" t="s">
        <v>59</v>
      </c>
      <c r="FF229" s="15" t="s">
        <v>59</v>
      </c>
      <c r="FG229" t="s">
        <v>47</v>
      </c>
      <c r="FH229" s="15" t="s">
        <v>59</v>
      </c>
      <c r="FJ229" s="15" t="s">
        <v>59</v>
      </c>
      <c r="FL229" s="15" t="s">
        <v>59</v>
      </c>
      <c r="FM229" t="s">
        <v>47</v>
      </c>
      <c r="FN229" s="15" t="s">
        <v>59</v>
      </c>
      <c r="FO229" t="s">
        <v>47</v>
      </c>
      <c r="FP229" s="15" t="s">
        <v>59</v>
      </c>
      <c r="FQ229" t="s">
        <v>47</v>
      </c>
      <c r="FR229" s="15" t="s">
        <v>59</v>
      </c>
      <c r="FT229" s="15" t="s">
        <v>59</v>
      </c>
    </row>
    <row r="230" spans="1:176" ht="15.95" customHeight="1">
      <c r="A230" s="39" t="s">
        <v>92</v>
      </c>
      <c r="B230" s="39">
        <v>2</v>
      </c>
      <c r="C230" s="39"/>
      <c r="D230" s="39">
        <v>8002</v>
      </c>
      <c r="E230" s="19" t="s">
        <v>93</v>
      </c>
      <c r="F230" s="19"/>
      <c r="G230">
        <v>63.96</v>
      </c>
      <c r="H230" s="15" t="s">
        <v>59</v>
      </c>
      <c r="I230">
        <v>63.96</v>
      </c>
      <c r="J230" s="15" t="s">
        <v>59</v>
      </c>
      <c r="K230" s="3" t="s">
        <v>47</v>
      </c>
      <c r="L230" s="12" t="s">
        <v>59</v>
      </c>
      <c r="M230" s="3" t="s">
        <v>47</v>
      </c>
      <c r="N230" s="12" t="s">
        <v>59</v>
      </c>
      <c r="O230" s="3" t="s">
        <v>47</v>
      </c>
      <c r="P230" s="12" t="s">
        <v>59</v>
      </c>
      <c r="Q230">
        <v>14.35</v>
      </c>
      <c r="R230" s="15">
        <v>0.42</v>
      </c>
      <c r="S230" t="s">
        <v>53</v>
      </c>
      <c r="T230" s="15" t="s">
        <v>59</v>
      </c>
      <c r="U230">
        <v>2.5299999999999998</v>
      </c>
      <c r="V230" s="15">
        <v>0.06</v>
      </c>
      <c r="W230">
        <v>14.88</v>
      </c>
      <c r="X230" s="15">
        <v>0.4</v>
      </c>
      <c r="Y230">
        <v>7.4</v>
      </c>
      <c r="Z230" s="15">
        <v>0.65</v>
      </c>
      <c r="AA230">
        <v>18.45</v>
      </c>
      <c r="AB230" s="15">
        <v>2.0699999999999998</v>
      </c>
      <c r="AC230" s="19" t="s">
        <v>47</v>
      </c>
      <c r="AD230" s="15" t="s">
        <v>59</v>
      </c>
      <c r="AE230" t="s">
        <v>53</v>
      </c>
      <c r="AF230" s="15" t="s">
        <v>59</v>
      </c>
      <c r="AG230" s="19" t="s">
        <v>53</v>
      </c>
      <c r="AH230" s="15" t="s">
        <v>59</v>
      </c>
      <c r="AI230" s="3" t="s">
        <v>47</v>
      </c>
      <c r="AJ230" s="15" t="s">
        <v>59</v>
      </c>
      <c r="AK230" s="19" t="s">
        <v>47</v>
      </c>
      <c r="AL230" s="15" t="s">
        <v>59</v>
      </c>
      <c r="AM230" s="3" t="s">
        <v>47</v>
      </c>
      <c r="AN230" s="15" t="s">
        <v>59</v>
      </c>
      <c r="AO230" s="3" t="s">
        <v>47</v>
      </c>
      <c r="AP230" s="15" t="s">
        <v>59</v>
      </c>
      <c r="AQ230" s="19" t="s">
        <v>47</v>
      </c>
      <c r="AR230" s="15" t="s">
        <v>59</v>
      </c>
      <c r="AS230" s="19" t="s">
        <v>47</v>
      </c>
      <c r="AT230" s="15" t="s">
        <v>59</v>
      </c>
      <c r="AU230" s="9" t="s">
        <v>47</v>
      </c>
      <c r="AV230" s="15" t="s">
        <v>59</v>
      </c>
      <c r="AW230" s="9" t="s">
        <v>47</v>
      </c>
      <c r="AX230" s="15" t="s">
        <v>59</v>
      </c>
      <c r="AY230" s="19" t="s">
        <v>47</v>
      </c>
      <c r="AZ230" s="15" t="s">
        <v>59</v>
      </c>
      <c r="BA230" s="9" t="s">
        <v>47</v>
      </c>
      <c r="BB230" s="15" t="s">
        <v>59</v>
      </c>
      <c r="BC230" s="9" t="s">
        <v>47</v>
      </c>
      <c r="BD230" s="15" t="s">
        <v>59</v>
      </c>
      <c r="BE230" s="9" t="s">
        <v>47</v>
      </c>
      <c r="BF230" s="15" t="s">
        <v>59</v>
      </c>
      <c r="BH230" s="15" t="s">
        <v>59</v>
      </c>
      <c r="BJ230" s="15" t="s">
        <v>59</v>
      </c>
      <c r="BL230" s="15" t="s">
        <v>59</v>
      </c>
      <c r="BN230" s="15" t="s">
        <v>59</v>
      </c>
      <c r="BO230" t="s">
        <v>47</v>
      </c>
      <c r="BP230" s="15" t="s">
        <v>59</v>
      </c>
      <c r="BQ230" t="s">
        <v>47</v>
      </c>
      <c r="BR230" s="15" t="s">
        <v>59</v>
      </c>
      <c r="BS230" t="s">
        <v>47</v>
      </c>
      <c r="BT230" s="15" t="s">
        <v>59</v>
      </c>
      <c r="BU230" t="s">
        <v>47</v>
      </c>
      <c r="BV230" s="15" t="s">
        <v>59</v>
      </c>
      <c r="BX230" s="15" t="s">
        <v>59</v>
      </c>
      <c r="BY230" t="s">
        <v>47</v>
      </c>
      <c r="BZ230" s="15" t="s">
        <v>59</v>
      </c>
      <c r="CA230" t="s">
        <v>47</v>
      </c>
      <c r="CB230" s="15" t="s">
        <v>59</v>
      </c>
      <c r="CC230" t="s">
        <v>47</v>
      </c>
      <c r="CD230" s="15" t="s">
        <v>59</v>
      </c>
      <c r="CF230" s="15" t="s">
        <v>59</v>
      </c>
      <c r="CH230" s="15" t="s">
        <v>59</v>
      </c>
      <c r="CJ230" s="15" t="s">
        <v>59</v>
      </c>
      <c r="CL230" s="15" t="s">
        <v>59</v>
      </c>
      <c r="CN230" s="15" t="s">
        <v>59</v>
      </c>
      <c r="CP230" s="15" t="s">
        <v>59</v>
      </c>
      <c r="CR230" s="15" t="s">
        <v>59</v>
      </c>
      <c r="CT230" s="15" t="s">
        <v>59</v>
      </c>
      <c r="CV230" s="15" t="s">
        <v>59</v>
      </c>
      <c r="CX230" s="15" t="s">
        <v>59</v>
      </c>
      <c r="CZ230" s="15" t="s">
        <v>59</v>
      </c>
      <c r="DA230" t="s">
        <v>47</v>
      </c>
      <c r="DB230" s="15" t="s">
        <v>59</v>
      </c>
      <c r="DD230" s="15" t="s">
        <v>59</v>
      </c>
      <c r="DF230" s="15" t="s">
        <v>59</v>
      </c>
      <c r="DH230" s="15" t="s">
        <v>59</v>
      </c>
      <c r="DI230" t="s">
        <v>47</v>
      </c>
      <c r="DJ230" s="15" t="s">
        <v>59</v>
      </c>
      <c r="DK230" t="s">
        <v>47</v>
      </c>
      <c r="DL230" s="15" t="s">
        <v>59</v>
      </c>
      <c r="DM230" t="s">
        <v>47</v>
      </c>
      <c r="DN230" s="15" t="s">
        <v>59</v>
      </c>
      <c r="DP230" s="15" t="s">
        <v>59</v>
      </c>
      <c r="DQ230" t="s">
        <v>47</v>
      </c>
      <c r="DR230" s="15" t="s">
        <v>59</v>
      </c>
      <c r="DT230" s="15" t="s">
        <v>59</v>
      </c>
      <c r="DV230" s="15" t="s">
        <v>59</v>
      </c>
      <c r="DW230" t="s">
        <v>47</v>
      </c>
      <c r="DX230" s="15" t="s">
        <v>59</v>
      </c>
      <c r="DY230" t="s">
        <v>47</v>
      </c>
      <c r="DZ230" s="15" t="s">
        <v>59</v>
      </c>
      <c r="EB230" s="15" t="s">
        <v>59</v>
      </c>
      <c r="ED230" s="15" t="s">
        <v>59</v>
      </c>
      <c r="EF230" s="15" t="s">
        <v>59</v>
      </c>
      <c r="EH230" s="15" t="s">
        <v>59</v>
      </c>
      <c r="EJ230" s="15" t="s">
        <v>59</v>
      </c>
      <c r="EL230" s="15" t="s">
        <v>59</v>
      </c>
      <c r="EN230" s="15" t="s">
        <v>59</v>
      </c>
      <c r="EP230" s="15" t="s">
        <v>59</v>
      </c>
      <c r="ER230" s="15" t="s">
        <v>59</v>
      </c>
      <c r="ET230" s="15" t="s">
        <v>59</v>
      </c>
      <c r="EV230" s="15" t="s">
        <v>59</v>
      </c>
      <c r="EX230" s="15" t="s">
        <v>59</v>
      </c>
      <c r="EY230" t="s">
        <v>47</v>
      </c>
      <c r="EZ230" s="15" t="s">
        <v>59</v>
      </c>
      <c r="FB230" s="15" t="s">
        <v>59</v>
      </c>
      <c r="FC230" t="s">
        <v>47</v>
      </c>
      <c r="FD230" s="15" t="s">
        <v>59</v>
      </c>
      <c r="FF230" s="15" t="s">
        <v>59</v>
      </c>
      <c r="FG230" t="s">
        <v>47</v>
      </c>
      <c r="FH230" s="15" t="s">
        <v>59</v>
      </c>
      <c r="FJ230" s="15" t="s">
        <v>59</v>
      </c>
      <c r="FL230" s="15" t="s">
        <v>59</v>
      </c>
      <c r="FM230" t="s">
        <v>47</v>
      </c>
      <c r="FN230" s="15" t="s">
        <v>59</v>
      </c>
      <c r="FO230" t="s">
        <v>47</v>
      </c>
      <c r="FP230" s="15" t="s">
        <v>59</v>
      </c>
      <c r="FQ230" t="s">
        <v>47</v>
      </c>
      <c r="FR230" s="15" t="s">
        <v>59</v>
      </c>
      <c r="FT230" s="15" t="s">
        <v>59</v>
      </c>
    </row>
    <row r="231" spans="1:176" ht="15.95" customHeight="1">
      <c r="A231" s="39" t="s">
        <v>335</v>
      </c>
      <c r="B231" s="39">
        <v>4</v>
      </c>
      <c r="C231" s="39"/>
      <c r="D231" s="39">
        <v>8002</v>
      </c>
      <c r="E231" s="19" t="s">
        <v>93</v>
      </c>
      <c r="F231" s="19"/>
      <c r="G231">
        <v>30.85</v>
      </c>
      <c r="H231" s="15" t="s">
        <v>59</v>
      </c>
      <c r="I231">
        <v>30.85</v>
      </c>
      <c r="J231" s="15" t="s">
        <v>59</v>
      </c>
      <c r="K231" s="3" t="s">
        <v>47</v>
      </c>
      <c r="L231" s="12" t="s">
        <v>59</v>
      </c>
      <c r="M231" s="3" t="s">
        <v>47</v>
      </c>
      <c r="N231" s="12" t="s">
        <v>59</v>
      </c>
      <c r="O231" s="3" t="s">
        <v>47</v>
      </c>
      <c r="P231" s="12" t="s">
        <v>59</v>
      </c>
      <c r="Q231">
        <v>15.5</v>
      </c>
      <c r="R231" s="15">
        <v>0.32</v>
      </c>
      <c r="S231" t="s">
        <v>53</v>
      </c>
      <c r="T231" s="15" t="s">
        <v>59</v>
      </c>
      <c r="U231">
        <v>2.89</v>
      </c>
      <c r="V231" s="15">
        <v>0.21</v>
      </c>
      <c r="W231">
        <v>0.77</v>
      </c>
      <c r="X231" s="15">
        <v>0.06</v>
      </c>
      <c r="Y231">
        <v>2.17</v>
      </c>
      <c r="Z231" s="15">
        <v>0.11</v>
      </c>
      <c r="AA231">
        <v>9.02</v>
      </c>
      <c r="AB231" s="15">
        <v>0.65</v>
      </c>
      <c r="AC231" s="19" t="s">
        <v>47</v>
      </c>
      <c r="AD231" s="15" t="s">
        <v>59</v>
      </c>
      <c r="AE231" t="s">
        <v>53</v>
      </c>
      <c r="AF231" s="15" t="s">
        <v>59</v>
      </c>
      <c r="AG231" t="s">
        <v>53</v>
      </c>
      <c r="AH231" s="15" t="s">
        <v>59</v>
      </c>
      <c r="AI231" s="3" t="s">
        <v>47</v>
      </c>
      <c r="AJ231" s="15" t="s">
        <v>59</v>
      </c>
      <c r="AK231" s="19" t="s">
        <v>47</v>
      </c>
      <c r="AL231" s="15" t="s">
        <v>59</v>
      </c>
      <c r="AM231" s="3" t="s">
        <v>47</v>
      </c>
      <c r="AN231" s="15" t="s">
        <v>59</v>
      </c>
      <c r="AO231" s="3" t="s">
        <v>47</v>
      </c>
      <c r="AP231" s="15" t="s">
        <v>59</v>
      </c>
      <c r="AQ231" s="19" t="s">
        <v>47</v>
      </c>
      <c r="AR231" s="15" t="s">
        <v>59</v>
      </c>
      <c r="AS231" s="19" t="s">
        <v>47</v>
      </c>
      <c r="AT231" s="15" t="s">
        <v>59</v>
      </c>
      <c r="AU231" s="9" t="s">
        <v>47</v>
      </c>
      <c r="AV231" s="15" t="s">
        <v>59</v>
      </c>
      <c r="AW231" s="9" t="s">
        <v>47</v>
      </c>
      <c r="AX231" s="15" t="s">
        <v>59</v>
      </c>
      <c r="AY231" s="19" t="s">
        <v>47</v>
      </c>
      <c r="AZ231" s="15" t="s">
        <v>59</v>
      </c>
      <c r="BA231" s="9" t="s">
        <v>47</v>
      </c>
      <c r="BB231" s="15" t="s">
        <v>59</v>
      </c>
      <c r="BC231" s="9" t="s">
        <v>47</v>
      </c>
      <c r="BD231" s="15" t="s">
        <v>59</v>
      </c>
      <c r="BE231" s="9" t="s">
        <v>47</v>
      </c>
      <c r="BF231" s="15" t="s">
        <v>59</v>
      </c>
      <c r="BH231" s="15" t="s">
        <v>59</v>
      </c>
      <c r="BJ231" s="15" t="s">
        <v>59</v>
      </c>
      <c r="BL231" s="15" t="s">
        <v>59</v>
      </c>
      <c r="BN231" s="15" t="s">
        <v>59</v>
      </c>
      <c r="BO231" t="s">
        <v>47</v>
      </c>
      <c r="BP231" s="15" t="s">
        <v>59</v>
      </c>
      <c r="BQ231" t="s">
        <v>47</v>
      </c>
      <c r="BR231" s="15" t="s">
        <v>59</v>
      </c>
      <c r="BS231" t="s">
        <v>47</v>
      </c>
      <c r="BT231" s="15" t="s">
        <v>59</v>
      </c>
      <c r="BU231" t="s">
        <v>47</v>
      </c>
      <c r="BV231" s="15" t="s">
        <v>59</v>
      </c>
      <c r="BX231" s="15" t="s">
        <v>59</v>
      </c>
      <c r="BY231" t="s">
        <v>47</v>
      </c>
      <c r="BZ231" s="15" t="s">
        <v>59</v>
      </c>
      <c r="CA231" t="s">
        <v>47</v>
      </c>
      <c r="CB231" s="15" t="s">
        <v>59</v>
      </c>
      <c r="CC231" t="s">
        <v>47</v>
      </c>
      <c r="CD231" s="15" t="s">
        <v>59</v>
      </c>
      <c r="CF231" s="15" t="s">
        <v>59</v>
      </c>
      <c r="CH231" s="15" t="s">
        <v>59</v>
      </c>
      <c r="CJ231" s="15" t="s">
        <v>59</v>
      </c>
      <c r="CL231" s="15" t="s">
        <v>59</v>
      </c>
      <c r="CN231" s="15" t="s">
        <v>59</v>
      </c>
      <c r="CP231" s="15" t="s">
        <v>59</v>
      </c>
      <c r="CR231" s="15" t="s">
        <v>59</v>
      </c>
      <c r="CT231" s="15" t="s">
        <v>59</v>
      </c>
      <c r="CV231" s="15" t="s">
        <v>59</v>
      </c>
      <c r="CX231" s="15" t="s">
        <v>59</v>
      </c>
      <c r="CZ231" s="15" t="s">
        <v>59</v>
      </c>
      <c r="DA231" t="s">
        <v>47</v>
      </c>
      <c r="DB231" s="15" t="s">
        <v>59</v>
      </c>
      <c r="DD231" s="15" t="s">
        <v>59</v>
      </c>
      <c r="DF231" s="15" t="s">
        <v>59</v>
      </c>
      <c r="DH231" s="15" t="s">
        <v>59</v>
      </c>
      <c r="DI231" t="s">
        <v>47</v>
      </c>
      <c r="DJ231" s="15" t="s">
        <v>59</v>
      </c>
      <c r="DK231" t="s">
        <v>47</v>
      </c>
      <c r="DL231" s="15" t="s">
        <v>59</v>
      </c>
      <c r="DM231" t="s">
        <v>47</v>
      </c>
      <c r="DN231" s="15" t="s">
        <v>59</v>
      </c>
      <c r="DP231" s="15" t="s">
        <v>59</v>
      </c>
      <c r="DQ231" t="s">
        <v>47</v>
      </c>
      <c r="DR231" s="15" t="s">
        <v>59</v>
      </c>
      <c r="DT231" s="15" t="s">
        <v>59</v>
      </c>
      <c r="DV231" s="15" t="s">
        <v>59</v>
      </c>
      <c r="DW231" t="s">
        <v>47</v>
      </c>
      <c r="DX231" s="15" t="s">
        <v>59</v>
      </c>
      <c r="DY231" t="s">
        <v>47</v>
      </c>
      <c r="DZ231" s="15" t="s">
        <v>59</v>
      </c>
      <c r="EB231" s="15" t="s">
        <v>59</v>
      </c>
      <c r="ED231" s="15" t="s">
        <v>59</v>
      </c>
      <c r="EF231" s="15" t="s">
        <v>59</v>
      </c>
      <c r="EH231" s="15" t="s">
        <v>59</v>
      </c>
      <c r="EJ231" s="15" t="s">
        <v>59</v>
      </c>
      <c r="EL231" s="15" t="s">
        <v>59</v>
      </c>
      <c r="EN231" s="15" t="s">
        <v>59</v>
      </c>
      <c r="EP231" s="15" t="s">
        <v>59</v>
      </c>
      <c r="ER231" s="15" t="s">
        <v>59</v>
      </c>
      <c r="ET231" s="15" t="s">
        <v>59</v>
      </c>
      <c r="EV231" s="15" t="s">
        <v>59</v>
      </c>
      <c r="EX231" s="15" t="s">
        <v>59</v>
      </c>
      <c r="EY231" t="s">
        <v>47</v>
      </c>
      <c r="EZ231" s="15" t="s">
        <v>59</v>
      </c>
      <c r="FB231" s="15" t="s">
        <v>59</v>
      </c>
      <c r="FC231" t="s">
        <v>47</v>
      </c>
      <c r="FD231" s="15" t="s">
        <v>59</v>
      </c>
      <c r="FF231" s="15" t="s">
        <v>59</v>
      </c>
      <c r="FG231" t="s">
        <v>47</v>
      </c>
      <c r="FH231" s="15" t="s">
        <v>59</v>
      </c>
      <c r="FJ231" s="15" t="s">
        <v>59</v>
      </c>
      <c r="FL231" s="15" t="s">
        <v>59</v>
      </c>
      <c r="FM231" t="s">
        <v>47</v>
      </c>
      <c r="FN231" s="15" t="s">
        <v>59</v>
      </c>
      <c r="FO231" t="s">
        <v>47</v>
      </c>
      <c r="FP231" s="15" t="s">
        <v>59</v>
      </c>
      <c r="FQ231" t="s">
        <v>47</v>
      </c>
      <c r="FR231" s="15" t="s">
        <v>59</v>
      </c>
      <c r="FT231" s="15" t="s">
        <v>59</v>
      </c>
    </row>
    <row r="232" spans="1:176" ht="15.95" customHeight="1">
      <c r="A232" s="39" t="s">
        <v>336</v>
      </c>
      <c r="B232" s="39">
        <v>4</v>
      </c>
      <c r="C232" s="39"/>
      <c r="D232" s="39">
        <v>8002</v>
      </c>
      <c r="E232" s="19" t="s">
        <v>93</v>
      </c>
      <c r="F232" s="19"/>
      <c r="G232">
        <v>40.630000000000003</v>
      </c>
      <c r="H232" s="15" t="s">
        <v>59</v>
      </c>
      <c r="I232">
        <v>40.630000000000003</v>
      </c>
      <c r="J232" s="15" t="s">
        <v>59</v>
      </c>
      <c r="K232" s="3" t="s">
        <v>47</v>
      </c>
      <c r="L232" s="12" t="s">
        <v>59</v>
      </c>
      <c r="M232" s="3" t="s">
        <v>47</v>
      </c>
      <c r="N232" s="12" t="s">
        <v>59</v>
      </c>
      <c r="O232" s="3" t="s">
        <v>47</v>
      </c>
      <c r="P232" s="12" t="s">
        <v>59</v>
      </c>
      <c r="Q232">
        <v>16.86</v>
      </c>
      <c r="R232" s="15">
        <v>0.63</v>
      </c>
      <c r="S232">
        <v>1.18</v>
      </c>
      <c r="T232" s="15">
        <v>0.33</v>
      </c>
      <c r="U232">
        <v>2.96</v>
      </c>
      <c r="V232" s="15">
        <v>0.12</v>
      </c>
      <c r="W232">
        <v>3.3</v>
      </c>
      <c r="X232" s="15">
        <v>0.17</v>
      </c>
      <c r="Y232">
        <v>3.37</v>
      </c>
      <c r="Z232" s="15">
        <v>0.16</v>
      </c>
      <c r="AA232">
        <v>11.03</v>
      </c>
      <c r="AB232" s="15">
        <v>0.56000000000000005</v>
      </c>
      <c r="AC232" s="19" t="s">
        <v>47</v>
      </c>
      <c r="AD232" s="15" t="s">
        <v>59</v>
      </c>
      <c r="AE232">
        <v>1.18</v>
      </c>
      <c r="AF232" s="15">
        <v>0.33</v>
      </c>
      <c r="AG232">
        <v>0.75</v>
      </c>
      <c r="AH232" s="15">
        <v>0.01</v>
      </c>
      <c r="AI232" s="3" t="s">
        <v>47</v>
      </c>
      <c r="AJ232" s="15" t="s">
        <v>59</v>
      </c>
      <c r="AK232" s="19" t="s">
        <v>47</v>
      </c>
      <c r="AL232" s="15" t="s">
        <v>59</v>
      </c>
      <c r="AM232" s="3" t="s">
        <v>47</v>
      </c>
      <c r="AN232" s="15" t="s">
        <v>59</v>
      </c>
      <c r="AO232" s="3" t="s">
        <v>47</v>
      </c>
      <c r="AP232" s="15" t="s">
        <v>59</v>
      </c>
      <c r="AQ232" s="19" t="s">
        <v>47</v>
      </c>
      <c r="AR232" s="15" t="s">
        <v>59</v>
      </c>
      <c r="AS232" s="19" t="s">
        <v>47</v>
      </c>
      <c r="AT232" s="15" t="s">
        <v>59</v>
      </c>
      <c r="AU232" s="9" t="s">
        <v>47</v>
      </c>
      <c r="AV232" s="15" t="s">
        <v>59</v>
      </c>
      <c r="AW232" s="9" t="s">
        <v>47</v>
      </c>
      <c r="AX232" s="15" t="s">
        <v>59</v>
      </c>
      <c r="AY232" s="19" t="s">
        <v>47</v>
      </c>
      <c r="AZ232" s="15" t="s">
        <v>59</v>
      </c>
      <c r="BA232" s="9" t="s">
        <v>47</v>
      </c>
      <c r="BB232" s="15" t="s">
        <v>59</v>
      </c>
      <c r="BC232" s="9" t="s">
        <v>47</v>
      </c>
      <c r="BD232" s="15" t="s">
        <v>59</v>
      </c>
      <c r="BE232" s="9" t="s">
        <v>47</v>
      </c>
      <c r="BF232" s="15" t="s">
        <v>59</v>
      </c>
      <c r="BH232" s="15" t="s">
        <v>59</v>
      </c>
      <c r="BJ232" s="15" t="s">
        <v>59</v>
      </c>
      <c r="BL232" s="15" t="s">
        <v>59</v>
      </c>
      <c r="BN232" s="15" t="s">
        <v>59</v>
      </c>
      <c r="BO232" t="s">
        <v>47</v>
      </c>
      <c r="BP232" s="15" t="s">
        <v>59</v>
      </c>
      <c r="BQ232" t="s">
        <v>47</v>
      </c>
      <c r="BR232" s="15" t="s">
        <v>59</v>
      </c>
      <c r="BS232" t="s">
        <v>47</v>
      </c>
      <c r="BT232" s="15" t="s">
        <v>59</v>
      </c>
      <c r="BU232" t="s">
        <v>47</v>
      </c>
      <c r="BV232" s="15" t="s">
        <v>59</v>
      </c>
      <c r="BX232" s="15" t="s">
        <v>59</v>
      </c>
      <c r="BY232" t="s">
        <v>47</v>
      </c>
      <c r="BZ232" s="15" t="s">
        <v>59</v>
      </c>
      <c r="CA232" t="s">
        <v>47</v>
      </c>
      <c r="CB232" s="15" t="s">
        <v>59</v>
      </c>
      <c r="CC232" t="s">
        <v>47</v>
      </c>
      <c r="CD232" s="15" t="s">
        <v>59</v>
      </c>
      <c r="CF232" s="15" t="s">
        <v>59</v>
      </c>
      <c r="CH232" s="15" t="s">
        <v>59</v>
      </c>
      <c r="CJ232" s="15" t="s">
        <v>59</v>
      </c>
      <c r="CL232" s="15" t="s">
        <v>59</v>
      </c>
      <c r="CN232" s="15" t="s">
        <v>59</v>
      </c>
      <c r="CP232" s="15" t="s">
        <v>59</v>
      </c>
      <c r="CR232" s="15" t="s">
        <v>59</v>
      </c>
      <c r="CT232" s="15" t="s">
        <v>59</v>
      </c>
      <c r="CV232" s="15" t="s">
        <v>59</v>
      </c>
      <c r="CX232" s="15" t="s">
        <v>59</v>
      </c>
      <c r="CZ232" s="15" t="s">
        <v>59</v>
      </c>
      <c r="DA232" t="s">
        <v>47</v>
      </c>
      <c r="DB232" s="15" t="s">
        <v>59</v>
      </c>
      <c r="DD232" s="15" t="s">
        <v>59</v>
      </c>
      <c r="DF232" s="15" t="s">
        <v>59</v>
      </c>
      <c r="DH232" s="15" t="s">
        <v>59</v>
      </c>
      <c r="DI232" t="s">
        <v>47</v>
      </c>
      <c r="DJ232" s="15" t="s">
        <v>59</v>
      </c>
      <c r="DK232" t="s">
        <v>47</v>
      </c>
      <c r="DL232" s="15" t="s">
        <v>59</v>
      </c>
      <c r="DM232" t="s">
        <v>47</v>
      </c>
      <c r="DN232" s="15" t="s">
        <v>59</v>
      </c>
      <c r="DP232" s="15" t="s">
        <v>59</v>
      </c>
      <c r="DQ232" t="s">
        <v>47</v>
      </c>
      <c r="DR232" s="15" t="s">
        <v>59</v>
      </c>
      <c r="DT232" s="15" t="s">
        <v>59</v>
      </c>
      <c r="DV232" s="15" t="s">
        <v>59</v>
      </c>
      <c r="DW232" t="s">
        <v>47</v>
      </c>
      <c r="DX232" s="15" t="s">
        <v>59</v>
      </c>
      <c r="DY232" t="s">
        <v>47</v>
      </c>
      <c r="DZ232" s="15" t="s">
        <v>59</v>
      </c>
      <c r="EB232" s="15" t="s">
        <v>59</v>
      </c>
      <c r="ED232" s="15" t="s">
        <v>59</v>
      </c>
      <c r="EF232" s="15" t="s">
        <v>59</v>
      </c>
      <c r="EH232" s="15" t="s">
        <v>59</v>
      </c>
      <c r="EJ232" s="15" t="s">
        <v>59</v>
      </c>
      <c r="EL232" s="15" t="s">
        <v>59</v>
      </c>
      <c r="EN232" s="15" t="s">
        <v>59</v>
      </c>
      <c r="EP232" s="15" t="s">
        <v>59</v>
      </c>
      <c r="ER232" s="15" t="s">
        <v>59</v>
      </c>
      <c r="ET232" s="15" t="s">
        <v>59</v>
      </c>
      <c r="EV232" s="15" t="s">
        <v>59</v>
      </c>
      <c r="EX232" s="15" t="s">
        <v>59</v>
      </c>
      <c r="EY232" t="s">
        <v>47</v>
      </c>
      <c r="EZ232" s="15" t="s">
        <v>59</v>
      </c>
      <c r="FB232" s="15" t="s">
        <v>59</v>
      </c>
      <c r="FC232" t="s">
        <v>47</v>
      </c>
      <c r="FD232" s="15" t="s">
        <v>59</v>
      </c>
      <c r="FF232" s="15" t="s">
        <v>59</v>
      </c>
      <c r="FG232" t="s">
        <v>47</v>
      </c>
      <c r="FH232" s="15" t="s">
        <v>59</v>
      </c>
      <c r="FJ232" s="15" t="s">
        <v>59</v>
      </c>
      <c r="FL232" s="15" t="s">
        <v>59</v>
      </c>
      <c r="FM232" t="s">
        <v>47</v>
      </c>
      <c r="FN232" s="15" t="s">
        <v>59</v>
      </c>
      <c r="FO232" t="s">
        <v>47</v>
      </c>
      <c r="FP232" s="15" t="s">
        <v>59</v>
      </c>
      <c r="FQ232" t="s">
        <v>47</v>
      </c>
      <c r="FR232" s="15" t="s">
        <v>59</v>
      </c>
      <c r="FT232" s="15" t="s">
        <v>59</v>
      </c>
    </row>
    <row r="233" spans="1:176" ht="15.95" customHeight="1">
      <c r="A233" s="39" t="s">
        <v>337</v>
      </c>
      <c r="B233" s="39">
        <v>4</v>
      </c>
      <c r="C233" s="39"/>
      <c r="D233" s="39">
        <v>8002</v>
      </c>
      <c r="E233" s="19" t="s">
        <v>93</v>
      </c>
      <c r="F233" s="19"/>
      <c r="G233">
        <v>43.37</v>
      </c>
      <c r="H233" s="15" t="s">
        <v>59</v>
      </c>
      <c r="I233">
        <v>43.37</v>
      </c>
      <c r="J233" s="15" t="s">
        <v>59</v>
      </c>
      <c r="K233" s="3" t="s">
        <v>47</v>
      </c>
      <c r="L233" s="12" t="s">
        <v>59</v>
      </c>
      <c r="M233" s="3" t="s">
        <v>47</v>
      </c>
      <c r="N233" s="12" t="s">
        <v>59</v>
      </c>
      <c r="O233" s="3" t="s">
        <v>47</v>
      </c>
      <c r="P233" s="12" t="s">
        <v>59</v>
      </c>
      <c r="Q233">
        <v>16.809999999999999</v>
      </c>
      <c r="R233" s="15">
        <v>0.67</v>
      </c>
      <c r="S233">
        <v>1.0900000000000001</v>
      </c>
      <c r="T233" s="15">
        <v>0.01</v>
      </c>
      <c r="U233">
        <v>3.65</v>
      </c>
      <c r="V233" s="15">
        <v>0.27</v>
      </c>
      <c r="W233">
        <v>4.3499999999999996</v>
      </c>
      <c r="X233" s="15">
        <v>0.28000000000000003</v>
      </c>
      <c r="Y233">
        <v>3.64</v>
      </c>
      <c r="Z233" s="15">
        <v>0.77</v>
      </c>
      <c r="AA233">
        <v>12.49</v>
      </c>
      <c r="AB233" s="15">
        <v>0.74</v>
      </c>
      <c r="AC233" s="19" t="s">
        <v>47</v>
      </c>
      <c r="AD233" s="15" t="s">
        <v>59</v>
      </c>
      <c r="AE233">
        <v>0.97</v>
      </c>
      <c r="AF233" s="15">
        <v>0.01</v>
      </c>
      <c r="AG233">
        <v>0.37</v>
      </c>
      <c r="AH233" s="15">
        <v>0.01</v>
      </c>
      <c r="AI233" s="3" t="s">
        <v>47</v>
      </c>
      <c r="AJ233" s="15" t="s">
        <v>59</v>
      </c>
      <c r="AK233" s="19" t="s">
        <v>47</v>
      </c>
      <c r="AL233" s="15" t="s">
        <v>59</v>
      </c>
      <c r="AM233" s="3" t="s">
        <v>47</v>
      </c>
      <c r="AN233" s="15" t="s">
        <v>59</v>
      </c>
      <c r="AO233" s="3" t="s">
        <v>47</v>
      </c>
      <c r="AP233" s="15" t="s">
        <v>59</v>
      </c>
      <c r="AQ233" s="19" t="s">
        <v>47</v>
      </c>
      <c r="AR233" s="15" t="s">
        <v>59</v>
      </c>
      <c r="AS233" s="19" t="s">
        <v>47</v>
      </c>
      <c r="AT233" s="15" t="s">
        <v>59</v>
      </c>
      <c r="AU233" s="9" t="s">
        <v>47</v>
      </c>
      <c r="AV233" s="15" t="s">
        <v>59</v>
      </c>
      <c r="AW233" s="9" t="s">
        <v>47</v>
      </c>
      <c r="AX233" s="15" t="s">
        <v>59</v>
      </c>
      <c r="AY233" s="19" t="s">
        <v>47</v>
      </c>
      <c r="AZ233" s="15" t="s">
        <v>59</v>
      </c>
      <c r="BA233" s="9" t="s">
        <v>47</v>
      </c>
      <c r="BB233" s="15" t="s">
        <v>59</v>
      </c>
      <c r="BC233" s="9" t="s">
        <v>47</v>
      </c>
      <c r="BD233" s="15" t="s">
        <v>59</v>
      </c>
      <c r="BE233" s="9" t="s">
        <v>47</v>
      </c>
      <c r="BF233" s="15" t="s">
        <v>59</v>
      </c>
      <c r="BH233" s="15" t="s">
        <v>59</v>
      </c>
      <c r="BJ233" s="15" t="s">
        <v>59</v>
      </c>
      <c r="BL233" s="15" t="s">
        <v>59</v>
      </c>
      <c r="BN233" s="15" t="s">
        <v>59</v>
      </c>
      <c r="BO233" t="s">
        <v>47</v>
      </c>
      <c r="BP233" s="15" t="s">
        <v>59</v>
      </c>
      <c r="BQ233" t="s">
        <v>47</v>
      </c>
      <c r="BR233" s="15" t="s">
        <v>59</v>
      </c>
      <c r="BS233" t="s">
        <v>47</v>
      </c>
      <c r="BT233" s="15" t="s">
        <v>59</v>
      </c>
      <c r="BU233" t="s">
        <v>47</v>
      </c>
      <c r="BV233" s="15" t="s">
        <v>59</v>
      </c>
      <c r="BX233" s="15" t="s">
        <v>59</v>
      </c>
      <c r="BY233" t="s">
        <v>47</v>
      </c>
      <c r="BZ233" s="15" t="s">
        <v>59</v>
      </c>
      <c r="CA233" t="s">
        <v>47</v>
      </c>
      <c r="CB233" s="15" t="s">
        <v>59</v>
      </c>
      <c r="CC233" t="s">
        <v>47</v>
      </c>
      <c r="CD233" s="15" t="s">
        <v>59</v>
      </c>
      <c r="CF233" s="15" t="s">
        <v>59</v>
      </c>
      <c r="CH233" s="15" t="s">
        <v>59</v>
      </c>
      <c r="CJ233" s="15" t="s">
        <v>59</v>
      </c>
      <c r="CL233" s="15" t="s">
        <v>59</v>
      </c>
      <c r="CN233" s="15" t="s">
        <v>59</v>
      </c>
      <c r="CP233" s="15" t="s">
        <v>59</v>
      </c>
      <c r="CR233" s="15" t="s">
        <v>59</v>
      </c>
      <c r="CT233" s="15" t="s">
        <v>59</v>
      </c>
      <c r="CV233" s="15" t="s">
        <v>59</v>
      </c>
      <c r="CX233" s="15" t="s">
        <v>59</v>
      </c>
      <c r="CZ233" s="15" t="s">
        <v>59</v>
      </c>
      <c r="DA233" t="s">
        <v>47</v>
      </c>
      <c r="DB233" s="15" t="s">
        <v>59</v>
      </c>
      <c r="DD233" s="15" t="s">
        <v>59</v>
      </c>
      <c r="DF233" s="15" t="s">
        <v>59</v>
      </c>
      <c r="DH233" s="15" t="s">
        <v>59</v>
      </c>
      <c r="DI233" t="s">
        <v>47</v>
      </c>
      <c r="DJ233" s="15" t="s">
        <v>59</v>
      </c>
      <c r="DK233" t="s">
        <v>47</v>
      </c>
      <c r="DL233" s="15" t="s">
        <v>59</v>
      </c>
      <c r="DM233" t="s">
        <v>47</v>
      </c>
      <c r="DN233" s="15" t="s">
        <v>59</v>
      </c>
      <c r="DP233" s="15" t="s">
        <v>59</v>
      </c>
      <c r="DQ233" t="s">
        <v>47</v>
      </c>
      <c r="DR233" s="15" t="s">
        <v>59</v>
      </c>
      <c r="DT233" s="15" t="s">
        <v>59</v>
      </c>
      <c r="DV233" s="15" t="s">
        <v>59</v>
      </c>
      <c r="DW233" t="s">
        <v>47</v>
      </c>
      <c r="DX233" s="15" t="s">
        <v>59</v>
      </c>
      <c r="DY233" t="s">
        <v>47</v>
      </c>
      <c r="DZ233" s="15" t="s">
        <v>59</v>
      </c>
      <c r="EB233" s="15" t="s">
        <v>59</v>
      </c>
      <c r="ED233" s="15" t="s">
        <v>59</v>
      </c>
      <c r="EF233" s="15" t="s">
        <v>59</v>
      </c>
      <c r="EH233" s="15" t="s">
        <v>59</v>
      </c>
      <c r="EJ233" s="15" t="s">
        <v>59</v>
      </c>
      <c r="EL233" s="15" t="s">
        <v>59</v>
      </c>
      <c r="EN233" s="15" t="s">
        <v>59</v>
      </c>
      <c r="EP233" s="15" t="s">
        <v>59</v>
      </c>
      <c r="ER233" s="15" t="s">
        <v>59</v>
      </c>
      <c r="ET233" s="15" t="s">
        <v>59</v>
      </c>
      <c r="EV233" s="15" t="s">
        <v>59</v>
      </c>
      <c r="EX233" s="15" t="s">
        <v>59</v>
      </c>
      <c r="EY233" t="s">
        <v>47</v>
      </c>
      <c r="EZ233" s="15" t="s">
        <v>59</v>
      </c>
      <c r="FB233" s="15" t="s">
        <v>59</v>
      </c>
      <c r="FC233" t="s">
        <v>47</v>
      </c>
      <c r="FD233" s="15" t="s">
        <v>59</v>
      </c>
      <c r="FF233" s="15" t="s">
        <v>59</v>
      </c>
      <c r="FG233" t="s">
        <v>47</v>
      </c>
      <c r="FH233" s="15" t="s">
        <v>59</v>
      </c>
      <c r="FJ233" s="15" t="s">
        <v>59</v>
      </c>
      <c r="FL233" s="15" t="s">
        <v>59</v>
      </c>
      <c r="FM233" t="s">
        <v>47</v>
      </c>
      <c r="FN233" s="15" t="s">
        <v>59</v>
      </c>
      <c r="FO233" t="s">
        <v>47</v>
      </c>
      <c r="FP233" s="15" t="s">
        <v>59</v>
      </c>
      <c r="FQ233" t="s">
        <v>47</v>
      </c>
      <c r="FR233" s="15" t="s">
        <v>59</v>
      </c>
      <c r="FT233" s="15" t="s">
        <v>59</v>
      </c>
    </row>
    <row r="234" spans="1:176" ht="15.95" customHeight="1">
      <c r="A234" s="39" t="s">
        <v>338</v>
      </c>
      <c r="B234" s="39">
        <v>4</v>
      </c>
      <c r="C234" s="39"/>
      <c r="D234" s="39">
        <v>8002</v>
      </c>
      <c r="E234" s="19" t="s">
        <v>93</v>
      </c>
      <c r="F234" s="19"/>
      <c r="G234">
        <v>43.69</v>
      </c>
      <c r="H234" s="15" t="s">
        <v>59</v>
      </c>
      <c r="I234">
        <v>43.69</v>
      </c>
      <c r="J234" s="15" t="s">
        <v>59</v>
      </c>
      <c r="K234" s="3" t="s">
        <v>47</v>
      </c>
      <c r="L234" s="12" t="s">
        <v>59</v>
      </c>
      <c r="M234" s="3" t="s">
        <v>47</v>
      </c>
      <c r="N234" s="12" t="s">
        <v>59</v>
      </c>
      <c r="O234" s="3" t="s">
        <v>47</v>
      </c>
      <c r="P234" s="12" t="s">
        <v>59</v>
      </c>
      <c r="Q234">
        <v>15.61</v>
      </c>
      <c r="R234" s="15">
        <v>0.18</v>
      </c>
      <c r="S234">
        <v>0.97</v>
      </c>
      <c r="T234" s="15">
        <v>0.01</v>
      </c>
      <c r="U234">
        <v>3.17</v>
      </c>
      <c r="V234" s="15">
        <v>0.27</v>
      </c>
      <c r="W234">
        <v>3.26</v>
      </c>
      <c r="X234" s="15">
        <v>0.77</v>
      </c>
      <c r="Y234">
        <v>4.4800000000000004</v>
      </c>
      <c r="Z234" s="15">
        <v>0.41</v>
      </c>
      <c r="AA234">
        <v>14.51</v>
      </c>
      <c r="AB234" s="15">
        <v>0.04</v>
      </c>
      <c r="AC234" s="19" t="s">
        <v>47</v>
      </c>
      <c r="AD234" s="15" t="s">
        <v>59</v>
      </c>
      <c r="AE234">
        <v>1.69</v>
      </c>
      <c r="AF234" s="15">
        <v>0.08</v>
      </c>
      <c r="AG234" t="s">
        <v>53</v>
      </c>
      <c r="AH234" s="15" t="s">
        <v>59</v>
      </c>
      <c r="AI234" s="3" t="s">
        <v>47</v>
      </c>
      <c r="AJ234" s="15" t="s">
        <v>59</v>
      </c>
      <c r="AK234" s="19" t="s">
        <v>47</v>
      </c>
      <c r="AL234" s="15" t="s">
        <v>59</v>
      </c>
      <c r="AM234" s="3" t="s">
        <v>47</v>
      </c>
      <c r="AN234" s="15" t="s">
        <v>59</v>
      </c>
      <c r="AO234" s="3" t="s">
        <v>47</v>
      </c>
      <c r="AP234" s="15" t="s">
        <v>59</v>
      </c>
      <c r="AQ234" s="19" t="s">
        <v>47</v>
      </c>
      <c r="AR234" s="15" t="s">
        <v>59</v>
      </c>
      <c r="AS234" s="19" t="s">
        <v>47</v>
      </c>
      <c r="AT234" s="15" t="s">
        <v>59</v>
      </c>
      <c r="AU234" s="9" t="s">
        <v>47</v>
      </c>
      <c r="AV234" s="15" t="s">
        <v>59</v>
      </c>
      <c r="AW234" s="9" t="s">
        <v>47</v>
      </c>
      <c r="AX234" s="15" t="s">
        <v>59</v>
      </c>
      <c r="AY234" s="19" t="s">
        <v>47</v>
      </c>
      <c r="AZ234" s="15" t="s">
        <v>59</v>
      </c>
      <c r="BA234" s="9" t="s">
        <v>47</v>
      </c>
      <c r="BB234" s="15" t="s">
        <v>59</v>
      </c>
      <c r="BC234" s="9" t="s">
        <v>47</v>
      </c>
      <c r="BD234" s="15" t="s">
        <v>59</v>
      </c>
      <c r="BE234" s="9" t="s">
        <v>47</v>
      </c>
      <c r="BF234" s="15" t="s">
        <v>59</v>
      </c>
      <c r="BH234" s="15" t="s">
        <v>59</v>
      </c>
      <c r="BJ234" s="15" t="s">
        <v>59</v>
      </c>
      <c r="BL234" s="15" t="s">
        <v>59</v>
      </c>
      <c r="BN234" s="15" t="s">
        <v>59</v>
      </c>
      <c r="BO234" t="s">
        <v>47</v>
      </c>
      <c r="BP234" s="15" t="s">
        <v>59</v>
      </c>
      <c r="BQ234" t="s">
        <v>47</v>
      </c>
      <c r="BR234" s="15" t="s">
        <v>59</v>
      </c>
      <c r="BS234" t="s">
        <v>47</v>
      </c>
      <c r="BT234" s="15" t="s">
        <v>59</v>
      </c>
      <c r="BU234" t="s">
        <v>47</v>
      </c>
      <c r="BV234" s="15" t="s">
        <v>59</v>
      </c>
      <c r="BX234" s="15" t="s">
        <v>59</v>
      </c>
      <c r="BY234" t="s">
        <v>47</v>
      </c>
      <c r="BZ234" s="15" t="s">
        <v>59</v>
      </c>
      <c r="CA234" t="s">
        <v>47</v>
      </c>
      <c r="CB234" s="15" t="s">
        <v>59</v>
      </c>
      <c r="CC234" t="s">
        <v>47</v>
      </c>
      <c r="CD234" s="15" t="s">
        <v>59</v>
      </c>
      <c r="CF234" s="15" t="s">
        <v>59</v>
      </c>
      <c r="CH234" s="15" t="s">
        <v>59</v>
      </c>
      <c r="CJ234" s="15" t="s">
        <v>59</v>
      </c>
      <c r="CL234" s="15" t="s">
        <v>59</v>
      </c>
      <c r="CN234" s="15" t="s">
        <v>59</v>
      </c>
      <c r="CP234" s="15" t="s">
        <v>59</v>
      </c>
      <c r="CR234" s="15" t="s">
        <v>59</v>
      </c>
      <c r="CT234" s="15" t="s">
        <v>59</v>
      </c>
      <c r="CV234" s="15" t="s">
        <v>59</v>
      </c>
      <c r="CX234" s="15" t="s">
        <v>59</v>
      </c>
      <c r="CZ234" s="15" t="s">
        <v>59</v>
      </c>
      <c r="DA234" t="s">
        <v>47</v>
      </c>
      <c r="DB234" s="15" t="s">
        <v>59</v>
      </c>
      <c r="DD234" s="15" t="s">
        <v>59</v>
      </c>
      <c r="DF234" s="15" t="s">
        <v>59</v>
      </c>
      <c r="DH234" s="15" t="s">
        <v>59</v>
      </c>
      <c r="DI234" t="s">
        <v>47</v>
      </c>
      <c r="DJ234" s="15" t="s">
        <v>59</v>
      </c>
      <c r="DK234" t="s">
        <v>47</v>
      </c>
      <c r="DL234" s="15" t="s">
        <v>59</v>
      </c>
      <c r="DM234" t="s">
        <v>47</v>
      </c>
      <c r="DN234" s="15" t="s">
        <v>59</v>
      </c>
      <c r="DP234" s="15" t="s">
        <v>59</v>
      </c>
      <c r="DQ234" t="s">
        <v>47</v>
      </c>
      <c r="DR234" s="15" t="s">
        <v>59</v>
      </c>
      <c r="DT234" s="15" t="s">
        <v>59</v>
      </c>
      <c r="DV234" s="15" t="s">
        <v>59</v>
      </c>
      <c r="DW234" t="s">
        <v>47</v>
      </c>
      <c r="DX234" s="15" t="s">
        <v>59</v>
      </c>
      <c r="DY234" t="s">
        <v>47</v>
      </c>
      <c r="DZ234" s="15" t="s">
        <v>59</v>
      </c>
      <c r="EB234" s="15" t="s">
        <v>59</v>
      </c>
      <c r="ED234" s="15" t="s">
        <v>59</v>
      </c>
      <c r="EF234" s="15" t="s">
        <v>59</v>
      </c>
      <c r="EH234" s="15" t="s">
        <v>59</v>
      </c>
      <c r="EJ234" s="15" t="s">
        <v>59</v>
      </c>
      <c r="EL234" s="15" t="s">
        <v>59</v>
      </c>
      <c r="EN234" s="15" t="s">
        <v>59</v>
      </c>
      <c r="EP234" s="15" t="s">
        <v>59</v>
      </c>
      <c r="ER234" s="15" t="s">
        <v>59</v>
      </c>
      <c r="ET234" s="15" t="s">
        <v>59</v>
      </c>
      <c r="EV234" s="15" t="s">
        <v>59</v>
      </c>
      <c r="EX234" s="15" t="s">
        <v>59</v>
      </c>
      <c r="EY234" t="s">
        <v>47</v>
      </c>
      <c r="EZ234" s="15" t="s">
        <v>59</v>
      </c>
      <c r="FB234" s="15" t="s">
        <v>59</v>
      </c>
      <c r="FC234" t="s">
        <v>47</v>
      </c>
      <c r="FD234" s="15" t="s">
        <v>59</v>
      </c>
      <c r="FF234" s="15" t="s">
        <v>59</v>
      </c>
      <c r="FG234" t="s">
        <v>47</v>
      </c>
      <c r="FH234" s="15" t="s">
        <v>59</v>
      </c>
      <c r="FJ234" s="15" t="s">
        <v>59</v>
      </c>
      <c r="FL234" s="15" t="s">
        <v>59</v>
      </c>
      <c r="FM234" t="s">
        <v>47</v>
      </c>
      <c r="FN234" s="15" t="s">
        <v>59</v>
      </c>
      <c r="FO234" t="s">
        <v>47</v>
      </c>
      <c r="FP234" s="15" t="s">
        <v>59</v>
      </c>
      <c r="FQ234" t="s">
        <v>47</v>
      </c>
      <c r="FR234" s="15" t="s">
        <v>59</v>
      </c>
      <c r="FT234" s="15" t="s">
        <v>59</v>
      </c>
    </row>
    <row r="235" spans="1:176" ht="15.95" customHeight="1">
      <c r="A235" s="39" t="s">
        <v>166</v>
      </c>
      <c r="B235" s="39">
        <v>4</v>
      </c>
      <c r="C235" s="39"/>
      <c r="D235" s="39">
        <v>4204</v>
      </c>
      <c r="E235" s="19" t="s">
        <v>93</v>
      </c>
      <c r="F235" s="19"/>
      <c r="G235">
        <v>11</v>
      </c>
      <c r="H235" s="15" t="s">
        <v>59</v>
      </c>
      <c r="I235">
        <v>11</v>
      </c>
      <c r="J235" s="15" t="s">
        <v>59</v>
      </c>
      <c r="K235" s="3" t="s">
        <v>47</v>
      </c>
      <c r="L235" s="12" t="s">
        <v>59</v>
      </c>
      <c r="M235" s="3" t="s">
        <v>47</v>
      </c>
      <c r="N235" s="12" t="s">
        <v>59</v>
      </c>
      <c r="O235" s="3" t="s">
        <v>47</v>
      </c>
      <c r="P235" s="12" t="s">
        <v>59</v>
      </c>
      <c r="Q235">
        <v>4.55</v>
      </c>
      <c r="R235" s="15">
        <v>0.5</v>
      </c>
      <c r="S235">
        <v>0.51</v>
      </c>
      <c r="T235" s="15">
        <v>0.05</v>
      </c>
      <c r="U235">
        <v>0.7</v>
      </c>
      <c r="V235" s="15">
        <v>0.04</v>
      </c>
      <c r="W235">
        <v>0.65</v>
      </c>
      <c r="X235" s="15">
        <v>0.06</v>
      </c>
      <c r="Y235">
        <v>1.42</v>
      </c>
      <c r="Z235" s="15">
        <v>0.21</v>
      </c>
      <c r="AA235">
        <v>2.54</v>
      </c>
      <c r="AB235" s="15">
        <v>0.43</v>
      </c>
      <c r="AC235" s="19" t="s">
        <v>47</v>
      </c>
      <c r="AD235" s="15" t="s">
        <v>59</v>
      </c>
      <c r="AE235" t="s">
        <v>53</v>
      </c>
      <c r="AF235" s="15" t="s">
        <v>59</v>
      </c>
      <c r="AG235">
        <v>0.63</v>
      </c>
      <c r="AH235" s="15">
        <v>0.01</v>
      </c>
      <c r="AI235" s="3" t="s">
        <v>47</v>
      </c>
      <c r="AJ235" s="15" t="s">
        <v>59</v>
      </c>
      <c r="AK235" s="19" t="s">
        <v>47</v>
      </c>
      <c r="AL235" s="15" t="s">
        <v>59</v>
      </c>
      <c r="AM235" s="3" t="s">
        <v>47</v>
      </c>
      <c r="AN235" s="15" t="s">
        <v>59</v>
      </c>
      <c r="AO235" s="3" t="s">
        <v>47</v>
      </c>
      <c r="AP235" s="15" t="s">
        <v>59</v>
      </c>
      <c r="AQ235" s="19" t="s">
        <v>47</v>
      </c>
      <c r="AR235" s="15" t="s">
        <v>59</v>
      </c>
      <c r="AS235" s="19" t="s">
        <v>47</v>
      </c>
      <c r="AT235" s="15" t="s">
        <v>59</v>
      </c>
      <c r="AU235" s="9" t="s">
        <v>47</v>
      </c>
      <c r="AV235" s="15" t="s">
        <v>59</v>
      </c>
      <c r="AW235" s="9" t="s">
        <v>47</v>
      </c>
      <c r="AX235" s="15" t="s">
        <v>59</v>
      </c>
      <c r="AY235" s="19" t="s">
        <v>47</v>
      </c>
      <c r="AZ235" s="15" t="s">
        <v>59</v>
      </c>
      <c r="BA235" s="9" t="s">
        <v>47</v>
      </c>
      <c r="BB235" s="15" t="s">
        <v>59</v>
      </c>
      <c r="BC235" s="9" t="s">
        <v>47</v>
      </c>
      <c r="BD235" s="15" t="s">
        <v>59</v>
      </c>
      <c r="BE235" s="9" t="s">
        <v>47</v>
      </c>
      <c r="BF235" s="15" t="s">
        <v>59</v>
      </c>
      <c r="BH235" s="15" t="s">
        <v>59</v>
      </c>
      <c r="BJ235" s="15" t="s">
        <v>59</v>
      </c>
      <c r="BL235" s="15" t="s">
        <v>59</v>
      </c>
      <c r="BN235" s="15" t="s">
        <v>59</v>
      </c>
      <c r="BO235" t="s">
        <v>47</v>
      </c>
      <c r="BP235" s="15" t="s">
        <v>59</v>
      </c>
      <c r="BQ235" t="s">
        <v>47</v>
      </c>
      <c r="BR235" s="15" t="s">
        <v>59</v>
      </c>
      <c r="BS235" t="s">
        <v>47</v>
      </c>
      <c r="BT235" s="15" t="s">
        <v>59</v>
      </c>
      <c r="BU235" t="s">
        <v>47</v>
      </c>
      <c r="BV235" s="15" t="s">
        <v>59</v>
      </c>
      <c r="BX235" s="15" t="s">
        <v>59</v>
      </c>
      <c r="BY235" t="s">
        <v>47</v>
      </c>
      <c r="BZ235" s="15" t="s">
        <v>59</v>
      </c>
      <c r="CA235" t="s">
        <v>47</v>
      </c>
      <c r="CB235" s="15" t="s">
        <v>59</v>
      </c>
      <c r="CC235" t="s">
        <v>47</v>
      </c>
      <c r="CD235" s="15" t="s">
        <v>59</v>
      </c>
      <c r="CF235" s="15" t="s">
        <v>59</v>
      </c>
      <c r="CH235" s="15" t="s">
        <v>59</v>
      </c>
      <c r="CJ235" s="15" t="s">
        <v>59</v>
      </c>
      <c r="CL235" s="15" t="s">
        <v>59</v>
      </c>
      <c r="CN235" s="15" t="s">
        <v>59</v>
      </c>
      <c r="CP235" s="15" t="s">
        <v>59</v>
      </c>
      <c r="CR235" s="15" t="s">
        <v>59</v>
      </c>
      <c r="CT235" s="15" t="s">
        <v>59</v>
      </c>
      <c r="CV235" s="15" t="s">
        <v>59</v>
      </c>
      <c r="CX235" s="15" t="s">
        <v>59</v>
      </c>
      <c r="CZ235" s="15" t="s">
        <v>59</v>
      </c>
      <c r="DA235" t="s">
        <v>47</v>
      </c>
      <c r="DB235" s="15" t="s">
        <v>59</v>
      </c>
      <c r="DD235" s="15" t="s">
        <v>59</v>
      </c>
      <c r="DF235" s="15" t="s">
        <v>59</v>
      </c>
      <c r="DH235" s="15" t="s">
        <v>59</v>
      </c>
      <c r="DI235" t="s">
        <v>47</v>
      </c>
      <c r="DJ235" s="15" t="s">
        <v>59</v>
      </c>
      <c r="DK235" t="s">
        <v>47</v>
      </c>
      <c r="DL235" s="15" t="s">
        <v>59</v>
      </c>
      <c r="DM235" t="s">
        <v>47</v>
      </c>
      <c r="DN235" s="15" t="s">
        <v>59</v>
      </c>
      <c r="DP235" s="15" t="s">
        <v>59</v>
      </c>
      <c r="DQ235" t="s">
        <v>47</v>
      </c>
      <c r="DR235" s="15" t="s">
        <v>59</v>
      </c>
      <c r="DT235" s="15" t="s">
        <v>59</v>
      </c>
      <c r="DV235" s="15" t="s">
        <v>59</v>
      </c>
      <c r="DW235" t="s">
        <v>47</v>
      </c>
      <c r="DX235" s="15" t="s">
        <v>59</v>
      </c>
      <c r="DY235" t="s">
        <v>47</v>
      </c>
      <c r="DZ235" s="15" t="s">
        <v>59</v>
      </c>
      <c r="EB235" s="15" t="s">
        <v>59</v>
      </c>
      <c r="ED235" s="15" t="s">
        <v>59</v>
      </c>
      <c r="EF235" s="15" t="s">
        <v>59</v>
      </c>
      <c r="EH235" s="15" t="s">
        <v>59</v>
      </c>
      <c r="EJ235" s="15" t="s">
        <v>59</v>
      </c>
      <c r="EL235" s="15" t="s">
        <v>59</v>
      </c>
      <c r="EN235" s="15" t="s">
        <v>59</v>
      </c>
      <c r="EP235" s="15" t="s">
        <v>59</v>
      </c>
      <c r="ER235" s="15" t="s">
        <v>59</v>
      </c>
      <c r="ET235" s="15" t="s">
        <v>59</v>
      </c>
      <c r="EV235" s="15" t="s">
        <v>59</v>
      </c>
      <c r="EX235" s="15" t="s">
        <v>59</v>
      </c>
      <c r="EY235" t="s">
        <v>47</v>
      </c>
      <c r="EZ235" s="15" t="s">
        <v>59</v>
      </c>
      <c r="FB235" s="15" t="s">
        <v>59</v>
      </c>
      <c r="FC235" t="s">
        <v>47</v>
      </c>
      <c r="FD235" s="15" t="s">
        <v>59</v>
      </c>
      <c r="FF235" s="15" t="s">
        <v>59</v>
      </c>
      <c r="FG235" t="s">
        <v>47</v>
      </c>
      <c r="FH235" s="15" t="s">
        <v>59</v>
      </c>
      <c r="FJ235" s="15" t="s">
        <v>59</v>
      </c>
      <c r="FL235" s="15" t="s">
        <v>59</v>
      </c>
      <c r="FM235" t="s">
        <v>47</v>
      </c>
      <c r="FN235" s="15" t="s">
        <v>59</v>
      </c>
      <c r="FO235" t="s">
        <v>47</v>
      </c>
      <c r="FP235" s="15" t="s">
        <v>59</v>
      </c>
      <c r="FQ235" t="s">
        <v>47</v>
      </c>
      <c r="FR235" s="15" t="s">
        <v>59</v>
      </c>
      <c r="FT235" s="15" t="s">
        <v>59</v>
      </c>
    </row>
    <row r="236" spans="1:176" ht="15.95" customHeight="1">
      <c r="A236" s="39" t="s">
        <v>339</v>
      </c>
      <c r="B236" s="39">
        <v>4</v>
      </c>
      <c r="C236" s="39"/>
      <c r="D236" s="39">
        <v>5504</v>
      </c>
      <c r="E236" s="19" t="s">
        <v>93</v>
      </c>
      <c r="F236" s="19"/>
      <c r="G236">
        <v>16.78</v>
      </c>
      <c r="H236" s="15" t="s">
        <v>59</v>
      </c>
      <c r="I236">
        <v>16.78</v>
      </c>
      <c r="J236" s="15" t="s">
        <v>59</v>
      </c>
      <c r="K236" s="3" t="s">
        <v>47</v>
      </c>
      <c r="L236" s="12" t="s">
        <v>59</v>
      </c>
      <c r="M236" s="3" t="s">
        <v>47</v>
      </c>
      <c r="N236" s="12" t="s">
        <v>59</v>
      </c>
      <c r="O236" s="3" t="s">
        <v>47</v>
      </c>
      <c r="P236" s="12" t="s">
        <v>59</v>
      </c>
      <c r="Q236">
        <v>7.47</v>
      </c>
      <c r="R236" s="15">
        <v>0.24</v>
      </c>
      <c r="S236" t="s">
        <v>53</v>
      </c>
      <c r="T236" s="15" t="s">
        <v>59</v>
      </c>
      <c r="U236">
        <v>1.81</v>
      </c>
      <c r="V236" s="15">
        <v>0.03</v>
      </c>
      <c r="W236">
        <v>1.17</v>
      </c>
      <c r="X236" s="15">
        <v>0.17</v>
      </c>
      <c r="Y236">
        <v>0.95</v>
      </c>
      <c r="Z236" s="15">
        <v>0.09</v>
      </c>
      <c r="AA236">
        <v>5.38</v>
      </c>
      <c r="AB236" s="15">
        <v>0.08</v>
      </c>
      <c r="AC236" s="19" t="s">
        <v>47</v>
      </c>
      <c r="AD236" s="15" t="s">
        <v>59</v>
      </c>
      <c r="AE236" t="s">
        <v>53</v>
      </c>
      <c r="AF236" s="15" t="s">
        <v>59</v>
      </c>
      <c r="AG236" t="s">
        <v>53</v>
      </c>
      <c r="AH236" s="15" t="s">
        <v>59</v>
      </c>
      <c r="AI236" s="3" t="s">
        <v>47</v>
      </c>
      <c r="AJ236" s="15" t="s">
        <v>59</v>
      </c>
      <c r="AK236" s="19" t="s">
        <v>47</v>
      </c>
      <c r="AL236" s="15" t="s">
        <v>59</v>
      </c>
      <c r="AM236" s="3" t="s">
        <v>47</v>
      </c>
      <c r="AN236" s="15" t="s">
        <v>59</v>
      </c>
      <c r="AO236" s="3" t="s">
        <v>47</v>
      </c>
      <c r="AP236" s="15" t="s">
        <v>59</v>
      </c>
      <c r="AQ236" s="19" t="s">
        <v>47</v>
      </c>
      <c r="AR236" s="15" t="s">
        <v>59</v>
      </c>
      <c r="AS236" s="19" t="s">
        <v>47</v>
      </c>
      <c r="AT236" s="15" t="s">
        <v>59</v>
      </c>
      <c r="AU236" s="9" t="s">
        <v>47</v>
      </c>
      <c r="AV236" s="15" t="s">
        <v>59</v>
      </c>
      <c r="AW236" s="9" t="s">
        <v>47</v>
      </c>
      <c r="AX236" s="15" t="s">
        <v>59</v>
      </c>
      <c r="AY236" s="19" t="s">
        <v>47</v>
      </c>
      <c r="AZ236" s="15" t="s">
        <v>59</v>
      </c>
      <c r="BA236" s="9" t="s">
        <v>47</v>
      </c>
      <c r="BB236" s="15" t="s">
        <v>59</v>
      </c>
      <c r="BC236" s="9" t="s">
        <v>47</v>
      </c>
      <c r="BD236" s="15" t="s">
        <v>59</v>
      </c>
      <c r="BE236" s="9" t="s">
        <v>47</v>
      </c>
      <c r="BF236" s="15" t="s">
        <v>59</v>
      </c>
      <c r="BH236" s="15" t="s">
        <v>59</v>
      </c>
      <c r="BJ236" s="15" t="s">
        <v>59</v>
      </c>
      <c r="BL236" s="15" t="s">
        <v>59</v>
      </c>
      <c r="BN236" s="15" t="s">
        <v>59</v>
      </c>
      <c r="BO236" t="s">
        <v>47</v>
      </c>
      <c r="BP236" s="15" t="s">
        <v>59</v>
      </c>
      <c r="BQ236" t="s">
        <v>47</v>
      </c>
      <c r="BR236" s="15" t="s">
        <v>59</v>
      </c>
      <c r="BS236" t="s">
        <v>47</v>
      </c>
      <c r="BT236" s="15" t="s">
        <v>59</v>
      </c>
      <c r="BU236" t="s">
        <v>47</v>
      </c>
      <c r="BV236" s="15" t="s">
        <v>59</v>
      </c>
      <c r="BX236" s="15" t="s">
        <v>59</v>
      </c>
      <c r="BY236" t="s">
        <v>47</v>
      </c>
      <c r="BZ236" s="15" t="s">
        <v>59</v>
      </c>
      <c r="CA236" t="s">
        <v>47</v>
      </c>
      <c r="CB236" s="15" t="s">
        <v>59</v>
      </c>
      <c r="CC236" t="s">
        <v>47</v>
      </c>
      <c r="CD236" s="15" t="s">
        <v>59</v>
      </c>
      <c r="CF236" s="15" t="s">
        <v>59</v>
      </c>
      <c r="CH236" s="15" t="s">
        <v>59</v>
      </c>
      <c r="CJ236" s="15" t="s">
        <v>59</v>
      </c>
      <c r="CL236" s="15" t="s">
        <v>59</v>
      </c>
      <c r="CN236" s="15" t="s">
        <v>59</v>
      </c>
      <c r="CP236" s="15" t="s">
        <v>59</v>
      </c>
      <c r="CR236" s="15" t="s">
        <v>59</v>
      </c>
      <c r="CT236" s="15" t="s">
        <v>59</v>
      </c>
      <c r="CV236" s="15" t="s">
        <v>59</v>
      </c>
      <c r="CX236" s="15" t="s">
        <v>59</v>
      </c>
      <c r="CZ236" s="15" t="s">
        <v>59</v>
      </c>
      <c r="DA236" t="s">
        <v>47</v>
      </c>
      <c r="DB236" s="15" t="s">
        <v>59</v>
      </c>
      <c r="DD236" s="15" t="s">
        <v>59</v>
      </c>
      <c r="DF236" s="15" t="s">
        <v>59</v>
      </c>
      <c r="DH236" s="15" t="s">
        <v>59</v>
      </c>
      <c r="DI236" t="s">
        <v>47</v>
      </c>
      <c r="DJ236" s="15" t="s">
        <v>59</v>
      </c>
      <c r="DK236" t="s">
        <v>47</v>
      </c>
      <c r="DL236" s="15" t="s">
        <v>59</v>
      </c>
      <c r="DM236" t="s">
        <v>47</v>
      </c>
      <c r="DN236" s="15" t="s">
        <v>59</v>
      </c>
      <c r="DP236" s="15" t="s">
        <v>59</v>
      </c>
      <c r="DQ236" t="s">
        <v>47</v>
      </c>
      <c r="DR236" s="15" t="s">
        <v>59</v>
      </c>
      <c r="DT236" s="15" t="s">
        <v>59</v>
      </c>
      <c r="DV236" s="15" t="s">
        <v>59</v>
      </c>
      <c r="DW236" t="s">
        <v>47</v>
      </c>
      <c r="DX236" s="15" t="s">
        <v>59</v>
      </c>
      <c r="DY236" t="s">
        <v>47</v>
      </c>
      <c r="DZ236" s="15" t="s">
        <v>59</v>
      </c>
      <c r="EB236" s="15" t="s">
        <v>59</v>
      </c>
      <c r="ED236" s="15" t="s">
        <v>59</v>
      </c>
      <c r="EF236" s="15" t="s">
        <v>59</v>
      </c>
      <c r="EH236" s="15" t="s">
        <v>59</v>
      </c>
      <c r="EJ236" s="15" t="s">
        <v>59</v>
      </c>
      <c r="EL236" s="15" t="s">
        <v>59</v>
      </c>
      <c r="EN236" s="15" t="s">
        <v>59</v>
      </c>
      <c r="EP236" s="15" t="s">
        <v>59</v>
      </c>
      <c r="ER236" s="15" t="s">
        <v>59</v>
      </c>
      <c r="ET236" s="15" t="s">
        <v>59</v>
      </c>
      <c r="EV236" s="15" t="s">
        <v>59</v>
      </c>
      <c r="EX236" s="15" t="s">
        <v>59</v>
      </c>
      <c r="EY236" t="s">
        <v>47</v>
      </c>
      <c r="EZ236" s="15" t="s">
        <v>59</v>
      </c>
      <c r="FB236" s="15" t="s">
        <v>59</v>
      </c>
      <c r="FC236" t="s">
        <v>47</v>
      </c>
      <c r="FD236" s="15" t="s">
        <v>59</v>
      </c>
      <c r="FF236" s="15" t="s">
        <v>59</v>
      </c>
      <c r="FG236" t="s">
        <v>47</v>
      </c>
      <c r="FH236" s="15" t="s">
        <v>59</v>
      </c>
      <c r="FJ236" s="15" t="s">
        <v>59</v>
      </c>
      <c r="FL236" s="15" t="s">
        <v>59</v>
      </c>
      <c r="FM236" t="s">
        <v>47</v>
      </c>
      <c r="FN236" s="15" t="s">
        <v>59</v>
      </c>
      <c r="FO236" t="s">
        <v>47</v>
      </c>
      <c r="FP236" s="15" t="s">
        <v>59</v>
      </c>
      <c r="FQ236" t="s">
        <v>47</v>
      </c>
      <c r="FR236" s="15" t="s">
        <v>59</v>
      </c>
      <c r="FT236" s="15" t="s">
        <v>59</v>
      </c>
    </row>
    <row r="237" spans="1:176" ht="15.95" customHeight="1">
      <c r="A237" s="39" t="s">
        <v>340</v>
      </c>
      <c r="B237" s="39">
        <v>4</v>
      </c>
      <c r="C237" s="39"/>
      <c r="D237" s="39">
        <v>5504</v>
      </c>
      <c r="E237" s="19" t="s">
        <v>93</v>
      </c>
      <c r="F237" s="19"/>
      <c r="G237">
        <v>18.95</v>
      </c>
      <c r="H237" s="15" t="s">
        <v>59</v>
      </c>
      <c r="I237">
        <v>18.95</v>
      </c>
      <c r="J237" s="15" t="s">
        <v>59</v>
      </c>
      <c r="K237" s="3" t="s">
        <v>47</v>
      </c>
      <c r="L237" s="12" t="s">
        <v>59</v>
      </c>
      <c r="M237" s="3" t="s">
        <v>47</v>
      </c>
      <c r="N237" s="12" t="s">
        <v>59</v>
      </c>
      <c r="O237" s="3" t="s">
        <v>47</v>
      </c>
      <c r="P237" s="12" t="s">
        <v>59</v>
      </c>
      <c r="Q237">
        <v>6.76</v>
      </c>
      <c r="R237" s="15">
        <v>0.19</v>
      </c>
      <c r="S237" t="s">
        <v>53</v>
      </c>
      <c r="T237" s="15" t="s">
        <v>59</v>
      </c>
      <c r="U237">
        <v>1.56</v>
      </c>
      <c r="V237" s="15">
        <v>0.03</v>
      </c>
      <c r="W237">
        <v>1.37</v>
      </c>
      <c r="X237" s="15">
        <v>0.08</v>
      </c>
      <c r="Y237">
        <v>1.92</v>
      </c>
      <c r="Z237" s="15">
        <v>0.14000000000000001</v>
      </c>
      <c r="AA237">
        <v>7.34</v>
      </c>
      <c r="AB237" s="15">
        <v>0.02</v>
      </c>
      <c r="AC237" s="19" t="s">
        <v>47</v>
      </c>
      <c r="AD237" s="15" t="s">
        <v>59</v>
      </c>
      <c r="AE237" t="s">
        <v>53</v>
      </c>
      <c r="AF237" s="15" t="s">
        <v>59</v>
      </c>
      <c r="AG237" t="s">
        <v>53</v>
      </c>
      <c r="AH237" s="15" t="s">
        <v>59</v>
      </c>
      <c r="AI237" s="3" t="s">
        <v>47</v>
      </c>
      <c r="AJ237" s="15" t="s">
        <v>59</v>
      </c>
      <c r="AK237" s="19" t="s">
        <v>47</v>
      </c>
      <c r="AL237" s="15" t="s">
        <v>59</v>
      </c>
      <c r="AM237" s="3" t="s">
        <v>47</v>
      </c>
      <c r="AN237" s="15" t="s">
        <v>59</v>
      </c>
      <c r="AO237" s="3" t="s">
        <v>47</v>
      </c>
      <c r="AP237" s="15" t="s">
        <v>59</v>
      </c>
      <c r="AQ237" s="19" t="s">
        <v>47</v>
      </c>
      <c r="AR237" s="15" t="s">
        <v>59</v>
      </c>
      <c r="AS237" s="19" t="s">
        <v>47</v>
      </c>
      <c r="AT237" s="15" t="s">
        <v>59</v>
      </c>
      <c r="AU237" s="9" t="s">
        <v>47</v>
      </c>
      <c r="AV237" s="15" t="s">
        <v>59</v>
      </c>
      <c r="AW237" s="9" t="s">
        <v>47</v>
      </c>
      <c r="AX237" s="15" t="s">
        <v>59</v>
      </c>
      <c r="AY237" s="19" t="s">
        <v>47</v>
      </c>
      <c r="AZ237" s="15" t="s">
        <v>59</v>
      </c>
      <c r="BA237" s="9" t="s">
        <v>47</v>
      </c>
      <c r="BB237" s="15" t="s">
        <v>59</v>
      </c>
      <c r="BC237" s="9" t="s">
        <v>47</v>
      </c>
      <c r="BD237" s="15" t="s">
        <v>59</v>
      </c>
      <c r="BE237" s="9" t="s">
        <v>47</v>
      </c>
      <c r="BF237" s="15" t="s">
        <v>59</v>
      </c>
      <c r="BH237" s="15" t="s">
        <v>59</v>
      </c>
      <c r="BJ237" s="15" t="s">
        <v>59</v>
      </c>
      <c r="BL237" s="15" t="s">
        <v>59</v>
      </c>
      <c r="BN237" s="15" t="s">
        <v>59</v>
      </c>
      <c r="BO237" t="s">
        <v>47</v>
      </c>
      <c r="BP237" s="15" t="s">
        <v>59</v>
      </c>
      <c r="BQ237" t="s">
        <v>47</v>
      </c>
      <c r="BR237" s="15" t="s">
        <v>59</v>
      </c>
      <c r="BS237" t="s">
        <v>47</v>
      </c>
      <c r="BT237" s="15" t="s">
        <v>59</v>
      </c>
      <c r="BU237" t="s">
        <v>47</v>
      </c>
      <c r="BV237" s="15" t="s">
        <v>59</v>
      </c>
      <c r="BX237" s="15" t="s">
        <v>59</v>
      </c>
      <c r="BY237" t="s">
        <v>47</v>
      </c>
      <c r="BZ237" s="15" t="s">
        <v>59</v>
      </c>
      <c r="CA237" t="s">
        <v>47</v>
      </c>
      <c r="CB237" s="15" t="s">
        <v>59</v>
      </c>
      <c r="CC237" t="s">
        <v>47</v>
      </c>
      <c r="CD237" s="15" t="s">
        <v>59</v>
      </c>
      <c r="CF237" s="15" t="s">
        <v>59</v>
      </c>
      <c r="CH237" s="15" t="s">
        <v>59</v>
      </c>
      <c r="CJ237" s="15" t="s">
        <v>59</v>
      </c>
      <c r="CL237" s="15" t="s">
        <v>59</v>
      </c>
      <c r="CN237" s="15" t="s">
        <v>59</v>
      </c>
      <c r="CP237" s="15" t="s">
        <v>59</v>
      </c>
      <c r="CR237" s="15" t="s">
        <v>59</v>
      </c>
      <c r="CT237" s="15" t="s">
        <v>59</v>
      </c>
      <c r="CV237" s="15" t="s">
        <v>59</v>
      </c>
      <c r="CX237" s="15" t="s">
        <v>59</v>
      </c>
      <c r="CZ237" s="15" t="s">
        <v>59</v>
      </c>
      <c r="DA237" t="s">
        <v>47</v>
      </c>
      <c r="DB237" s="15" t="s">
        <v>59</v>
      </c>
      <c r="DD237" s="15" t="s">
        <v>59</v>
      </c>
      <c r="DF237" s="15" t="s">
        <v>59</v>
      </c>
      <c r="DH237" s="15" t="s">
        <v>59</v>
      </c>
      <c r="DI237" t="s">
        <v>47</v>
      </c>
      <c r="DJ237" s="15" t="s">
        <v>59</v>
      </c>
      <c r="DK237" t="s">
        <v>47</v>
      </c>
      <c r="DL237" s="15" t="s">
        <v>59</v>
      </c>
      <c r="DM237" t="s">
        <v>47</v>
      </c>
      <c r="DN237" s="15" t="s">
        <v>59</v>
      </c>
      <c r="DP237" s="15" t="s">
        <v>59</v>
      </c>
      <c r="DQ237" t="s">
        <v>47</v>
      </c>
      <c r="DR237" s="15" t="s">
        <v>59</v>
      </c>
      <c r="DT237" s="15" t="s">
        <v>59</v>
      </c>
      <c r="DV237" s="15" t="s">
        <v>59</v>
      </c>
      <c r="DW237" t="s">
        <v>47</v>
      </c>
      <c r="DX237" s="15" t="s">
        <v>59</v>
      </c>
      <c r="DY237" t="s">
        <v>47</v>
      </c>
      <c r="DZ237" s="15" t="s">
        <v>59</v>
      </c>
      <c r="EB237" s="15" t="s">
        <v>59</v>
      </c>
      <c r="ED237" s="15" t="s">
        <v>59</v>
      </c>
      <c r="EF237" s="15" t="s">
        <v>59</v>
      </c>
      <c r="EH237" s="15" t="s">
        <v>59</v>
      </c>
      <c r="EJ237" s="15" t="s">
        <v>59</v>
      </c>
      <c r="EL237" s="15" t="s">
        <v>59</v>
      </c>
      <c r="EN237" s="15" t="s">
        <v>59</v>
      </c>
      <c r="EP237" s="15" t="s">
        <v>59</v>
      </c>
      <c r="ER237" s="15" t="s">
        <v>59</v>
      </c>
      <c r="ET237" s="15" t="s">
        <v>59</v>
      </c>
      <c r="EV237" s="15" t="s">
        <v>59</v>
      </c>
      <c r="EX237" s="15" t="s">
        <v>59</v>
      </c>
      <c r="EY237" t="s">
        <v>47</v>
      </c>
      <c r="EZ237" s="15" t="s">
        <v>59</v>
      </c>
      <c r="FB237" s="15" t="s">
        <v>59</v>
      </c>
      <c r="FC237" t="s">
        <v>47</v>
      </c>
      <c r="FD237" s="15" t="s">
        <v>59</v>
      </c>
      <c r="FF237" s="15" t="s">
        <v>59</v>
      </c>
      <c r="FG237" t="s">
        <v>47</v>
      </c>
      <c r="FH237" s="15" t="s">
        <v>59</v>
      </c>
      <c r="FJ237" s="15" t="s">
        <v>59</v>
      </c>
      <c r="FL237" s="15" t="s">
        <v>59</v>
      </c>
      <c r="FM237" t="s">
        <v>47</v>
      </c>
      <c r="FN237" s="15" t="s">
        <v>59</v>
      </c>
      <c r="FO237" t="s">
        <v>47</v>
      </c>
      <c r="FP237" s="15" t="s">
        <v>59</v>
      </c>
      <c r="FQ237" t="s">
        <v>47</v>
      </c>
      <c r="FR237" s="15" t="s">
        <v>59</v>
      </c>
      <c r="FT237" s="15" t="s">
        <v>59</v>
      </c>
    </row>
    <row r="238" spans="1:176" ht="15.95" customHeight="1">
      <c r="A238" s="39" t="s">
        <v>107</v>
      </c>
      <c r="B238" s="39">
        <v>1</v>
      </c>
      <c r="C238" s="39"/>
      <c r="D238" s="39">
        <v>2502</v>
      </c>
      <c r="E238" s="19" t="s">
        <v>93</v>
      </c>
      <c r="F238" s="19"/>
      <c r="G238">
        <v>248.05</v>
      </c>
      <c r="H238" s="15" t="s">
        <v>59</v>
      </c>
      <c r="I238">
        <v>248.05</v>
      </c>
      <c r="J238" s="15" t="s">
        <v>59</v>
      </c>
      <c r="K238" s="3" t="s">
        <v>47</v>
      </c>
      <c r="L238" s="12" t="s">
        <v>59</v>
      </c>
      <c r="M238" s="3" t="s">
        <v>47</v>
      </c>
      <c r="N238" s="12" t="s">
        <v>59</v>
      </c>
      <c r="O238" s="3" t="s">
        <v>47</v>
      </c>
      <c r="P238" s="12" t="s">
        <v>59</v>
      </c>
      <c r="Q238">
        <v>46.2</v>
      </c>
      <c r="R238" s="15">
        <v>0.01</v>
      </c>
      <c r="S238">
        <v>2.4900000000000002</v>
      </c>
      <c r="T238" s="15">
        <v>0.15</v>
      </c>
      <c r="U238">
        <v>43.15</v>
      </c>
      <c r="V238" s="15">
        <v>2.2599999999999998</v>
      </c>
      <c r="W238">
        <v>47.35</v>
      </c>
      <c r="X238" s="15">
        <v>0.62</v>
      </c>
      <c r="Y238">
        <v>32.340000000000003</v>
      </c>
      <c r="Z238" s="15">
        <v>3.96</v>
      </c>
      <c r="AA238">
        <v>68.5</v>
      </c>
      <c r="AB238" s="15">
        <v>0.68</v>
      </c>
      <c r="AC238" s="19" t="s">
        <v>47</v>
      </c>
      <c r="AD238" s="15" t="s">
        <v>59</v>
      </c>
      <c r="AE238">
        <v>8.02</v>
      </c>
      <c r="AF238" s="15">
        <v>0.14000000000000001</v>
      </c>
      <c r="AG238" t="s">
        <v>53</v>
      </c>
      <c r="AH238" s="15" t="s">
        <v>59</v>
      </c>
      <c r="AI238" s="3" t="s">
        <v>47</v>
      </c>
      <c r="AJ238" s="15" t="s">
        <v>59</v>
      </c>
      <c r="AK238" s="19" t="s">
        <v>47</v>
      </c>
      <c r="AL238" s="15" t="s">
        <v>59</v>
      </c>
      <c r="AM238" s="3" t="s">
        <v>47</v>
      </c>
      <c r="AN238" s="15" t="s">
        <v>59</v>
      </c>
      <c r="AO238" s="3" t="s">
        <v>47</v>
      </c>
      <c r="AP238" s="15" t="s">
        <v>59</v>
      </c>
      <c r="AQ238" s="19" t="s">
        <v>47</v>
      </c>
      <c r="AR238" s="15" t="s">
        <v>59</v>
      </c>
      <c r="AS238" s="19" t="s">
        <v>47</v>
      </c>
      <c r="AT238" s="15" t="s">
        <v>59</v>
      </c>
      <c r="AU238" s="9" t="s">
        <v>47</v>
      </c>
      <c r="AV238" s="15" t="s">
        <v>59</v>
      </c>
      <c r="AW238" s="9" t="s">
        <v>47</v>
      </c>
      <c r="AX238" s="15" t="s">
        <v>59</v>
      </c>
      <c r="AY238" s="19" t="s">
        <v>47</v>
      </c>
      <c r="AZ238" s="15" t="s">
        <v>59</v>
      </c>
      <c r="BA238" s="9" t="s">
        <v>47</v>
      </c>
      <c r="BB238" s="15" t="s">
        <v>59</v>
      </c>
      <c r="BC238" s="9" t="s">
        <v>47</v>
      </c>
      <c r="BD238" s="15" t="s">
        <v>59</v>
      </c>
      <c r="BE238" s="9" t="s">
        <v>47</v>
      </c>
      <c r="BF238" s="15" t="s">
        <v>59</v>
      </c>
      <c r="BH238" s="15" t="s">
        <v>59</v>
      </c>
      <c r="BJ238" s="15" t="s">
        <v>59</v>
      </c>
      <c r="BL238" s="15" t="s">
        <v>59</v>
      </c>
      <c r="BN238" s="15" t="s">
        <v>59</v>
      </c>
      <c r="BO238" t="s">
        <v>47</v>
      </c>
      <c r="BP238" s="15" t="s">
        <v>59</v>
      </c>
      <c r="BQ238" t="s">
        <v>47</v>
      </c>
      <c r="BR238" s="15" t="s">
        <v>59</v>
      </c>
      <c r="BS238" t="s">
        <v>47</v>
      </c>
      <c r="BT238" s="15" t="s">
        <v>59</v>
      </c>
      <c r="BU238" t="s">
        <v>47</v>
      </c>
      <c r="BV238" s="15" t="s">
        <v>59</v>
      </c>
      <c r="BX238" s="15" t="s">
        <v>59</v>
      </c>
      <c r="BY238" t="s">
        <v>47</v>
      </c>
      <c r="BZ238" s="15" t="s">
        <v>59</v>
      </c>
      <c r="CA238" t="s">
        <v>47</v>
      </c>
      <c r="CB238" s="15" t="s">
        <v>59</v>
      </c>
      <c r="CC238" t="s">
        <v>47</v>
      </c>
      <c r="CD238" s="15" t="s">
        <v>59</v>
      </c>
      <c r="CF238" s="15" t="s">
        <v>59</v>
      </c>
      <c r="CH238" s="15" t="s">
        <v>59</v>
      </c>
      <c r="CJ238" s="15" t="s">
        <v>59</v>
      </c>
      <c r="CL238" s="15" t="s">
        <v>59</v>
      </c>
      <c r="CN238" s="15" t="s">
        <v>59</v>
      </c>
      <c r="CP238" s="15" t="s">
        <v>59</v>
      </c>
      <c r="CR238" s="15" t="s">
        <v>59</v>
      </c>
      <c r="CT238" s="15" t="s">
        <v>59</v>
      </c>
      <c r="CV238" s="15" t="s">
        <v>59</v>
      </c>
      <c r="CX238" s="15" t="s">
        <v>59</v>
      </c>
      <c r="CZ238" s="15" t="s">
        <v>59</v>
      </c>
      <c r="DA238" t="s">
        <v>47</v>
      </c>
      <c r="DB238" s="15" t="s">
        <v>59</v>
      </c>
      <c r="DD238" s="15" t="s">
        <v>59</v>
      </c>
      <c r="DF238" s="15" t="s">
        <v>59</v>
      </c>
      <c r="DH238" s="15" t="s">
        <v>59</v>
      </c>
      <c r="DI238" t="s">
        <v>47</v>
      </c>
      <c r="DJ238" s="15" t="s">
        <v>59</v>
      </c>
      <c r="DK238" t="s">
        <v>47</v>
      </c>
      <c r="DL238" s="15" t="s">
        <v>59</v>
      </c>
      <c r="DM238" t="s">
        <v>47</v>
      </c>
      <c r="DN238" s="15" t="s">
        <v>59</v>
      </c>
      <c r="DP238" s="15" t="s">
        <v>59</v>
      </c>
      <c r="DQ238" t="s">
        <v>47</v>
      </c>
      <c r="DR238" s="15" t="s">
        <v>59</v>
      </c>
      <c r="DT238" s="15" t="s">
        <v>59</v>
      </c>
      <c r="DV238" s="15" t="s">
        <v>59</v>
      </c>
      <c r="DW238" t="s">
        <v>47</v>
      </c>
      <c r="DX238" s="15" t="s">
        <v>59</v>
      </c>
      <c r="DY238" t="s">
        <v>47</v>
      </c>
      <c r="DZ238" s="15" t="s">
        <v>59</v>
      </c>
      <c r="EB238" s="15" t="s">
        <v>59</v>
      </c>
      <c r="ED238" s="15" t="s">
        <v>59</v>
      </c>
      <c r="EF238" s="15" t="s">
        <v>59</v>
      </c>
      <c r="EH238" s="15" t="s">
        <v>59</v>
      </c>
      <c r="EJ238" s="15" t="s">
        <v>59</v>
      </c>
      <c r="EL238" s="15" t="s">
        <v>59</v>
      </c>
      <c r="EN238" s="15" t="s">
        <v>59</v>
      </c>
      <c r="EP238" s="15" t="s">
        <v>59</v>
      </c>
      <c r="ER238" s="15" t="s">
        <v>59</v>
      </c>
      <c r="ET238" s="15" t="s">
        <v>59</v>
      </c>
      <c r="EV238" s="15" t="s">
        <v>59</v>
      </c>
      <c r="EX238" s="15" t="s">
        <v>59</v>
      </c>
      <c r="EY238" t="s">
        <v>47</v>
      </c>
      <c r="EZ238" s="15" t="s">
        <v>59</v>
      </c>
      <c r="FB238" s="15" t="s">
        <v>59</v>
      </c>
      <c r="FC238" t="s">
        <v>47</v>
      </c>
      <c r="FD238" s="15" t="s">
        <v>59</v>
      </c>
      <c r="FF238" s="15" t="s">
        <v>59</v>
      </c>
      <c r="FG238" t="s">
        <v>47</v>
      </c>
      <c r="FH238" s="15" t="s">
        <v>59</v>
      </c>
      <c r="FJ238" s="15" t="s">
        <v>59</v>
      </c>
      <c r="FL238" s="15" t="s">
        <v>59</v>
      </c>
      <c r="FM238" t="s">
        <v>47</v>
      </c>
      <c r="FN238" s="15" t="s">
        <v>59</v>
      </c>
      <c r="FO238" t="s">
        <v>47</v>
      </c>
      <c r="FP238" s="15" t="s">
        <v>59</v>
      </c>
      <c r="FQ238" t="s">
        <v>47</v>
      </c>
      <c r="FR238" s="15" t="s">
        <v>59</v>
      </c>
      <c r="FT238" s="15" t="s">
        <v>59</v>
      </c>
    </row>
    <row r="239" spans="1:176" ht="15.95" customHeight="1">
      <c r="A239" s="39" t="s">
        <v>341</v>
      </c>
      <c r="B239" s="39">
        <v>1</v>
      </c>
      <c r="C239" s="39"/>
      <c r="D239" s="39">
        <v>2502</v>
      </c>
      <c r="E239" s="19" t="s">
        <v>93</v>
      </c>
      <c r="F239" s="19"/>
      <c r="G239">
        <v>294.29000000000002</v>
      </c>
      <c r="H239" s="15" t="s">
        <v>59</v>
      </c>
      <c r="I239">
        <v>294.29000000000002</v>
      </c>
      <c r="J239" s="15" t="s">
        <v>59</v>
      </c>
      <c r="K239" s="3" t="s">
        <v>47</v>
      </c>
      <c r="L239" s="12" t="s">
        <v>59</v>
      </c>
      <c r="M239" s="3" t="s">
        <v>47</v>
      </c>
      <c r="N239" s="12" t="s">
        <v>59</v>
      </c>
      <c r="O239" s="3" t="s">
        <v>47</v>
      </c>
      <c r="P239" s="12" t="s">
        <v>59</v>
      </c>
      <c r="Q239">
        <v>29.57</v>
      </c>
      <c r="R239" s="15">
        <v>0.69</v>
      </c>
      <c r="S239">
        <v>3.04</v>
      </c>
      <c r="T239" s="15">
        <v>0.04</v>
      </c>
      <c r="U239">
        <v>34.380000000000003</v>
      </c>
      <c r="V239" s="15">
        <v>0.36</v>
      </c>
      <c r="W239">
        <v>43.27</v>
      </c>
      <c r="X239" s="15">
        <v>1.63</v>
      </c>
      <c r="Y239">
        <v>16.579999999999998</v>
      </c>
      <c r="Z239" s="15">
        <v>0.46</v>
      </c>
      <c r="AA239">
        <v>62.67</v>
      </c>
      <c r="AB239" s="15">
        <v>0.68</v>
      </c>
      <c r="AC239" s="19" t="s">
        <v>47</v>
      </c>
      <c r="AD239" s="15" t="s">
        <v>59</v>
      </c>
      <c r="AE239">
        <v>4.78</v>
      </c>
      <c r="AF239" s="15">
        <v>0.01</v>
      </c>
      <c r="AG239" t="s">
        <v>53</v>
      </c>
      <c r="AH239" s="15" t="s">
        <v>59</v>
      </c>
      <c r="AI239" s="3" t="s">
        <v>47</v>
      </c>
      <c r="AJ239" s="15" t="s">
        <v>59</v>
      </c>
      <c r="AK239" s="19" t="s">
        <v>47</v>
      </c>
      <c r="AL239" s="15" t="s">
        <v>59</v>
      </c>
      <c r="AM239" s="3" t="s">
        <v>47</v>
      </c>
      <c r="AN239" s="15" t="s">
        <v>59</v>
      </c>
      <c r="AO239" s="3" t="s">
        <v>47</v>
      </c>
      <c r="AP239" s="15" t="s">
        <v>59</v>
      </c>
      <c r="AQ239" s="19" t="s">
        <v>47</v>
      </c>
      <c r="AR239" s="15" t="s">
        <v>59</v>
      </c>
      <c r="AS239" s="19" t="s">
        <v>47</v>
      </c>
      <c r="AT239" s="15" t="s">
        <v>59</v>
      </c>
      <c r="AU239" s="9" t="s">
        <v>47</v>
      </c>
      <c r="AV239" s="15" t="s">
        <v>59</v>
      </c>
      <c r="AW239" s="9" t="s">
        <v>47</v>
      </c>
      <c r="AX239" s="15" t="s">
        <v>59</v>
      </c>
      <c r="AY239" s="19" t="s">
        <v>47</v>
      </c>
      <c r="AZ239" s="15" t="s">
        <v>59</v>
      </c>
      <c r="BA239" s="9" t="s">
        <v>47</v>
      </c>
      <c r="BB239" s="15" t="s">
        <v>59</v>
      </c>
      <c r="BC239" s="9" t="s">
        <v>47</v>
      </c>
      <c r="BD239" s="15" t="s">
        <v>59</v>
      </c>
      <c r="BE239" s="9" t="s">
        <v>47</v>
      </c>
      <c r="BF239" s="15" t="s">
        <v>59</v>
      </c>
      <c r="BH239" s="15" t="s">
        <v>59</v>
      </c>
      <c r="BJ239" s="15" t="s">
        <v>59</v>
      </c>
      <c r="BL239" s="15" t="s">
        <v>59</v>
      </c>
      <c r="BN239" s="15" t="s">
        <v>59</v>
      </c>
      <c r="BO239" t="s">
        <v>47</v>
      </c>
      <c r="BP239" s="15" t="s">
        <v>59</v>
      </c>
      <c r="BQ239" t="s">
        <v>47</v>
      </c>
      <c r="BR239" s="15" t="s">
        <v>59</v>
      </c>
      <c r="BS239" t="s">
        <v>47</v>
      </c>
      <c r="BT239" s="15" t="s">
        <v>59</v>
      </c>
      <c r="BU239" t="s">
        <v>47</v>
      </c>
      <c r="BV239" s="15" t="s">
        <v>59</v>
      </c>
      <c r="BX239" s="15" t="s">
        <v>59</v>
      </c>
      <c r="BY239" t="s">
        <v>47</v>
      </c>
      <c r="BZ239" s="15" t="s">
        <v>59</v>
      </c>
      <c r="CA239" t="s">
        <v>47</v>
      </c>
      <c r="CB239" s="15" t="s">
        <v>59</v>
      </c>
      <c r="CC239" t="s">
        <v>47</v>
      </c>
      <c r="CD239" s="15" t="s">
        <v>59</v>
      </c>
      <c r="CF239" s="15" t="s">
        <v>59</v>
      </c>
      <c r="CH239" s="15" t="s">
        <v>59</v>
      </c>
      <c r="CJ239" s="15" t="s">
        <v>59</v>
      </c>
      <c r="CL239" s="15" t="s">
        <v>59</v>
      </c>
      <c r="CN239" s="15" t="s">
        <v>59</v>
      </c>
      <c r="CP239" s="15" t="s">
        <v>59</v>
      </c>
      <c r="CR239" s="15" t="s">
        <v>59</v>
      </c>
      <c r="CT239" s="15" t="s">
        <v>59</v>
      </c>
      <c r="CV239" s="15" t="s">
        <v>59</v>
      </c>
      <c r="CX239" s="15" t="s">
        <v>59</v>
      </c>
      <c r="CZ239" s="15" t="s">
        <v>59</v>
      </c>
      <c r="DA239" t="s">
        <v>47</v>
      </c>
      <c r="DB239" s="15" t="s">
        <v>59</v>
      </c>
      <c r="DD239" s="15" t="s">
        <v>59</v>
      </c>
      <c r="DF239" s="15" t="s">
        <v>59</v>
      </c>
      <c r="DH239" s="15" t="s">
        <v>59</v>
      </c>
      <c r="DI239" t="s">
        <v>47</v>
      </c>
      <c r="DJ239" s="15" t="s">
        <v>59</v>
      </c>
      <c r="DK239" t="s">
        <v>47</v>
      </c>
      <c r="DL239" s="15" t="s">
        <v>59</v>
      </c>
      <c r="DM239" t="s">
        <v>47</v>
      </c>
      <c r="DN239" s="15" t="s">
        <v>59</v>
      </c>
      <c r="DP239" s="15" t="s">
        <v>59</v>
      </c>
      <c r="DQ239" t="s">
        <v>47</v>
      </c>
      <c r="DR239" s="15" t="s">
        <v>59</v>
      </c>
      <c r="DT239" s="15" t="s">
        <v>59</v>
      </c>
      <c r="DV239" s="15" t="s">
        <v>59</v>
      </c>
      <c r="DW239" t="s">
        <v>47</v>
      </c>
      <c r="DX239" s="15" t="s">
        <v>59</v>
      </c>
      <c r="DY239" t="s">
        <v>47</v>
      </c>
      <c r="DZ239" s="15" t="s">
        <v>59</v>
      </c>
      <c r="EB239" s="15" t="s">
        <v>59</v>
      </c>
      <c r="ED239" s="15" t="s">
        <v>59</v>
      </c>
      <c r="EF239" s="15" t="s">
        <v>59</v>
      </c>
      <c r="EH239" s="15" t="s">
        <v>59</v>
      </c>
      <c r="EJ239" s="15" t="s">
        <v>59</v>
      </c>
      <c r="EL239" s="15" t="s">
        <v>59</v>
      </c>
      <c r="EN239" s="15" t="s">
        <v>59</v>
      </c>
      <c r="EP239" s="15" t="s">
        <v>59</v>
      </c>
      <c r="ER239" s="15" t="s">
        <v>59</v>
      </c>
      <c r="ET239" s="15" t="s">
        <v>59</v>
      </c>
      <c r="EV239" s="15" t="s">
        <v>59</v>
      </c>
      <c r="EX239" s="15" t="s">
        <v>59</v>
      </c>
      <c r="EY239" t="s">
        <v>47</v>
      </c>
      <c r="EZ239" s="15" t="s">
        <v>59</v>
      </c>
      <c r="FB239" s="15" t="s">
        <v>59</v>
      </c>
      <c r="FC239" t="s">
        <v>47</v>
      </c>
      <c r="FD239" s="15" t="s">
        <v>59</v>
      </c>
      <c r="FF239" s="15" t="s">
        <v>59</v>
      </c>
      <c r="FG239" t="s">
        <v>47</v>
      </c>
      <c r="FH239" s="15" t="s">
        <v>59</v>
      </c>
      <c r="FJ239" s="15" t="s">
        <v>59</v>
      </c>
      <c r="FL239" s="15" t="s">
        <v>59</v>
      </c>
      <c r="FM239" t="s">
        <v>47</v>
      </c>
      <c r="FN239" s="15" t="s">
        <v>59</v>
      </c>
      <c r="FO239" t="s">
        <v>47</v>
      </c>
      <c r="FP239" s="15" t="s">
        <v>59</v>
      </c>
      <c r="FQ239" t="s">
        <v>47</v>
      </c>
      <c r="FR239" s="15" t="s">
        <v>59</v>
      </c>
      <c r="FT239" s="15" t="s">
        <v>59</v>
      </c>
    </row>
    <row r="240" spans="1:176" ht="15.95" customHeight="1">
      <c r="A240" s="39" t="s">
        <v>342</v>
      </c>
      <c r="B240" s="39">
        <v>1</v>
      </c>
      <c r="C240" s="39"/>
      <c r="D240" s="39">
        <v>2502</v>
      </c>
      <c r="E240" s="19" t="s">
        <v>93</v>
      </c>
      <c r="F240" s="19"/>
      <c r="G240">
        <v>163.65</v>
      </c>
      <c r="H240" s="15" t="s">
        <v>59</v>
      </c>
      <c r="I240">
        <v>163.65</v>
      </c>
      <c r="J240" s="15" t="s">
        <v>59</v>
      </c>
      <c r="K240" s="3" t="s">
        <v>47</v>
      </c>
      <c r="L240" s="12" t="s">
        <v>59</v>
      </c>
      <c r="M240" s="3" t="s">
        <v>47</v>
      </c>
      <c r="N240" s="12" t="s">
        <v>59</v>
      </c>
      <c r="O240" s="3" t="s">
        <v>47</v>
      </c>
      <c r="P240" s="12" t="s">
        <v>59</v>
      </c>
      <c r="Q240">
        <v>22.43</v>
      </c>
      <c r="R240" s="15">
        <v>1</v>
      </c>
      <c r="S240" t="s">
        <v>53</v>
      </c>
      <c r="T240" s="15" t="s">
        <v>59</v>
      </c>
      <c r="U240">
        <v>21.56</v>
      </c>
      <c r="V240" s="15">
        <v>0.53</v>
      </c>
      <c r="W240">
        <v>23.05</v>
      </c>
      <c r="X240" s="15">
        <v>0.28000000000000003</v>
      </c>
      <c r="Y240">
        <v>47.27</v>
      </c>
      <c r="Z240" s="15">
        <v>0.1</v>
      </c>
      <c r="AA240">
        <v>40.270000000000003</v>
      </c>
      <c r="AB240" s="15">
        <v>0.35</v>
      </c>
      <c r="AC240" s="19" t="s">
        <v>47</v>
      </c>
      <c r="AD240" s="15" t="s">
        <v>59</v>
      </c>
      <c r="AE240">
        <v>9.07</v>
      </c>
      <c r="AF240" s="15">
        <v>0.62</v>
      </c>
      <c r="AG240" t="s">
        <v>53</v>
      </c>
      <c r="AH240" s="15" t="s">
        <v>59</v>
      </c>
      <c r="AI240" s="3" t="s">
        <v>47</v>
      </c>
      <c r="AJ240" s="15" t="s">
        <v>59</v>
      </c>
      <c r="AK240" s="19" t="s">
        <v>47</v>
      </c>
      <c r="AL240" s="15" t="s">
        <v>59</v>
      </c>
      <c r="AM240" s="3" t="s">
        <v>47</v>
      </c>
      <c r="AN240" s="15" t="s">
        <v>59</v>
      </c>
      <c r="AO240" s="3" t="s">
        <v>47</v>
      </c>
      <c r="AP240" s="15" t="s">
        <v>59</v>
      </c>
      <c r="AQ240" s="19" t="s">
        <v>47</v>
      </c>
      <c r="AR240" s="15" t="s">
        <v>59</v>
      </c>
      <c r="AS240" s="19" t="s">
        <v>47</v>
      </c>
      <c r="AT240" s="15" t="s">
        <v>59</v>
      </c>
      <c r="AU240" s="9" t="s">
        <v>47</v>
      </c>
      <c r="AV240" s="15" t="s">
        <v>59</v>
      </c>
      <c r="AW240" s="9" t="s">
        <v>47</v>
      </c>
      <c r="AX240" s="15" t="s">
        <v>59</v>
      </c>
      <c r="AY240" s="19" t="s">
        <v>47</v>
      </c>
      <c r="AZ240" s="15" t="s">
        <v>59</v>
      </c>
      <c r="BA240" s="9" t="s">
        <v>47</v>
      </c>
      <c r="BB240" s="15" t="s">
        <v>59</v>
      </c>
      <c r="BC240" s="9" t="s">
        <v>47</v>
      </c>
      <c r="BD240" s="15" t="s">
        <v>59</v>
      </c>
      <c r="BE240" s="9" t="s">
        <v>47</v>
      </c>
      <c r="BF240" s="15" t="s">
        <v>59</v>
      </c>
      <c r="BH240" s="15" t="s">
        <v>59</v>
      </c>
      <c r="BJ240" s="15" t="s">
        <v>59</v>
      </c>
      <c r="BL240" s="15" t="s">
        <v>59</v>
      </c>
      <c r="BN240" s="15" t="s">
        <v>59</v>
      </c>
      <c r="BO240" t="s">
        <v>47</v>
      </c>
      <c r="BP240" s="15" t="s">
        <v>59</v>
      </c>
      <c r="BQ240" t="s">
        <v>47</v>
      </c>
      <c r="BR240" s="15" t="s">
        <v>59</v>
      </c>
      <c r="BS240" t="s">
        <v>47</v>
      </c>
      <c r="BT240" s="15" t="s">
        <v>59</v>
      </c>
      <c r="BU240" t="s">
        <v>47</v>
      </c>
      <c r="BV240" s="15" t="s">
        <v>59</v>
      </c>
      <c r="BX240" s="15" t="s">
        <v>59</v>
      </c>
      <c r="BY240" t="s">
        <v>47</v>
      </c>
      <c r="BZ240" s="15" t="s">
        <v>59</v>
      </c>
      <c r="CA240" t="s">
        <v>47</v>
      </c>
      <c r="CB240" s="15" t="s">
        <v>59</v>
      </c>
      <c r="CC240" t="s">
        <v>47</v>
      </c>
      <c r="CD240" s="15" t="s">
        <v>59</v>
      </c>
      <c r="CF240" s="15" t="s">
        <v>59</v>
      </c>
      <c r="CH240" s="15" t="s">
        <v>59</v>
      </c>
      <c r="CJ240" s="15" t="s">
        <v>59</v>
      </c>
      <c r="CL240" s="15" t="s">
        <v>59</v>
      </c>
      <c r="CN240" s="15" t="s">
        <v>59</v>
      </c>
      <c r="CP240" s="15" t="s">
        <v>59</v>
      </c>
      <c r="CR240" s="15" t="s">
        <v>59</v>
      </c>
      <c r="CT240" s="15" t="s">
        <v>59</v>
      </c>
      <c r="CV240" s="15" t="s">
        <v>59</v>
      </c>
      <c r="CX240" s="15" t="s">
        <v>59</v>
      </c>
      <c r="CZ240" s="15" t="s">
        <v>59</v>
      </c>
      <c r="DA240" t="s">
        <v>47</v>
      </c>
      <c r="DB240" s="15" t="s">
        <v>59</v>
      </c>
      <c r="DD240" s="15" t="s">
        <v>59</v>
      </c>
      <c r="DF240" s="15" t="s">
        <v>59</v>
      </c>
      <c r="DH240" s="15" t="s">
        <v>59</v>
      </c>
      <c r="DI240" t="s">
        <v>47</v>
      </c>
      <c r="DJ240" s="15" t="s">
        <v>59</v>
      </c>
      <c r="DK240" t="s">
        <v>47</v>
      </c>
      <c r="DL240" s="15" t="s">
        <v>59</v>
      </c>
      <c r="DM240" t="s">
        <v>47</v>
      </c>
      <c r="DN240" s="15" t="s">
        <v>59</v>
      </c>
      <c r="DP240" s="15" t="s">
        <v>59</v>
      </c>
      <c r="DQ240" t="s">
        <v>47</v>
      </c>
      <c r="DR240" s="15" t="s">
        <v>59</v>
      </c>
      <c r="DT240" s="15" t="s">
        <v>59</v>
      </c>
      <c r="DV240" s="15" t="s">
        <v>59</v>
      </c>
      <c r="DW240" t="s">
        <v>47</v>
      </c>
      <c r="DX240" s="15" t="s">
        <v>59</v>
      </c>
      <c r="DY240" t="s">
        <v>47</v>
      </c>
      <c r="DZ240" s="15" t="s">
        <v>59</v>
      </c>
      <c r="EB240" s="15" t="s">
        <v>59</v>
      </c>
      <c r="ED240" s="15" t="s">
        <v>59</v>
      </c>
      <c r="EF240" s="15" t="s">
        <v>59</v>
      </c>
      <c r="EH240" s="15" t="s">
        <v>59</v>
      </c>
      <c r="EJ240" s="15" t="s">
        <v>59</v>
      </c>
      <c r="EL240" s="15" t="s">
        <v>59</v>
      </c>
      <c r="EN240" s="15" t="s">
        <v>59</v>
      </c>
      <c r="EP240" s="15" t="s">
        <v>59</v>
      </c>
      <c r="ER240" s="15" t="s">
        <v>59</v>
      </c>
      <c r="ET240" s="15" t="s">
        <v>59</v>
      </c>
      <c r="EV240" s="15" t="s">
        <v>59</v>
      </c>
      <c r="EX240" s="15" t="s">
        <v>59</v>
      </c>
      <c r="EY240" t="s">
        <v>47</v>
      </c>
      <c r="EZ240" s="15" t="s">
        <v>59</v>
      </c>
      <c r="FB240" s="15" t="s">
        <v>59</v>
      </c>
      <c r="FC240" t="s">
        <v>47</v>
      </c>
      <c r="FD240" s="15" t="s">
        <v>59</v>
      </c>
      <c r="FF240" s="15" t="s">
        <v>59</v>
      </c>
      <c r="FG240" t="s">
        <v>47</v>
      </c>
      <c r="FH240" s="15" t="s">
        <v>59</v>
      </c>
      <c r="FJ240" s="15" t="s">
        <v>59</v>
      </c>
      <c r="FL240" s="15" t="s">
        <v>59</v>
      </c>
      <c r="FM240" t="s">
        <v>47</v>
      </c>
      <c r="FN240" s="15" t="s">
        <v>59</v>
      </c>
      <c r="FO240" t="s">
        <v>47</v>
      </c>
      <c r="FP240" s="15" t="s">
        <v>59</v>
      </c>
      <c r="FQ240" t="s">
        <v>47</v>
      </c>
      <c r="FR240" s="15" t="s">
        <v>59</v>
      </c>
      <c r="FT240" s="15" t="s">
        <v>59</v>
      </c>
    </row>
    <row r="241" spans="1:176" ht="15.95" customHeight="1">
      <c r="A241" s="39" t="s">
        <v>343</v>
      </c>
      <c r="B241" s="39">
        <v>1</v>
      </c>
      <c r="C241" s="39"/>
      <c r="D241" s="39">
        <v>2502</v>
      </c>
      <c r="E241" s="19" t="s">
        <v>93</v>
      </c>
      <c r="F241" s="19"/>
      <c r="G241">
        <v>205.94</v>
      </c>
      <c r="H241" s="15" t="s">
        <v>59</v>
      </c>
      <c r="I241">
        <v>205.94</v>
      </c>
      <c r="J241" s="15" t="s">
        <v>59</v>
      </c>
      <c r="K241" s="3" t="s">
        <v>47</v>
      </c>
      <c r="L241" s="12" t="s">
        <v>59</v>
      </c>
      <c r="M241" s="3" t="s">
        <v>47</v>
      </c>
      <c r="N241" s="12" t="s">
        <v>59</v>
      </c>
      <c r="O241" s="3" t="s">
        <v>47</v>
      </c>
      <c r="P241" s="12" t="s">
        <v>59</v>
      </c>
      <c r="Q241">
        <v>32.729999999999997</v>
      </c>
      <c r="R241" s="15">
        <v>1.05</v>
      </c>
      <c r="S241" t="s">
        <v>53</v>
      </c>
      <c r="T241" s="15" t="s">
        <v>59</v>
      </c>
      <c r="U241">
        <v>33.11</v>
      </c>
      <c r="V241" s="15">
        <v>0.46</v>
      </c>
      <c r="W241">
        <v>38.51</v>
      </c>
      <c r="X241" s="15">
        <v>0.32</v>
      </c>
      <c r="Y241">
        <v>42.52</v>
      </c>
      <c r="Z241" s="15">
        <v>2.2799999999999998</v>
      </c>
      <c r="AA241">
        <v>53.23</v>
      </c>
      <c r="AB241" s="15">
        <v>0.64</v>
      </c>
      <c r="AC241" s="19" t="s">
        <v>47</v>
      </c>
      <c r="AD241" s="15" t="s">
        <v>59</v>
      </c>
      <c r="AE241">
        <v>8.84</v>
      </c>
      <c r="AF241" s="15">
        <v>1.1299999999999999</v>
      </c>
      <c r="AG241" t="s">
        <v>53</v>
      </c>
      <c r="AH241" s="15" t="s">
        <v>59</v>
      </c>
      <c r="AI241" s="3" t="s">
        <v>47</v>
      </c>
      <c r="AJ241" s="15" t="s">
        <v>59</v>
      </c>
      <c r="AK241" s="19" t="s">
        <v>47</v>
      </c>
      <c r="AL241" s="15" t="s">
        <v>59</v>
      </c>
      <c r="AM241" s="3" t="s">
        <v>47</v>
      </c>
      <c r="AN241" s="15" t="s">
        <v>59</v>
      </c>
      <c r="AO241" s="3" t="s">
        <v>47</v>
      </c>
      <c r="AP241" s="15" t="s">
        <v>59</v>
      </c>
      <c r="AQ241" s="19" t="s">
        <v>47</v>
      </c>
      <c r="AR241" s="15" t="s">
        <v>59</v>
      </c>
      <c r="AS241" s="19" t="s">
        <v>47</v>
      </c>
      <c r="AT241" s="15" t="s">
        <v>59</v>
      </c>
      <c r="AU241" s="9" t="s">
        <v>47</v>
      </c>
      <c r="AV241" s="15" t="s">
        <v>59</v>
      </c>
      <c r="AW241" s="9" t="s">
        <v>47</v>
      </c>
      <c r="AX241" s="15" t="s">
        <v>59</v>
      </c>
      <c r="AY241" s="19" t="s">
        <v>47</v>
      </c>
      <c r="AZ241" s="15" t="s">
        <v>59</v>
      </c>
      <c r="BA241" s="9" t="s">
        <v>47</v>
      </c>
      <c r="BB241" s="15" t="s">
        <v>59</v>
      </c>
      <c r="BC241" s="9" t="s">
        <v>47</v>
      </c>
      <c r="BD241" s="15" t="s">
        <v>59</v>
      </c>
      <c r="BE241" s="9" t="s">
        <v>47</v>
      </c>
      <c r="BF241" s="15" t="s">
        <v>59</v>
      </c>
      <c r="BH241" s="15" t="s">
        <v>59</v>
      </c>
      <c r="BJ241" s="15" t="s">
        <v>59</v>
      </c>
      <c r="BL241" s="15" t="s">
        <v>59</v>
      </c>
      <c r="BN241" s="15" t="s">
        <v>59</v>
      </c>
      <c r="BO241" t="s">
        <v>47</v>
      </c>
      <c r="BP241" s="15" t="s">
        <v>59</v>
      </c>
      <c r="BQ241" t="s">
        <v>47</v>
      </c>
      <c r="BR241" s="15" t="s">
        <v>59</v>
      </c>
      <c r="BS241" t="s">
        <v>47</v>
      </c>
      <c r="BT241" s="15" t="s">
        <v>59</v>
      </c>
      <c r="BU241" t="s">
        <v>47</v>
      </c>
      <c r="BV241" s="15" t="s">
        <v>59</v>
      </c>
      <c r="BX241" s="15" t="s">
        <v>59</v>
      </c>
      <c r="BY241" t="s">
        <v>47</v>
      </c>
      <c r="BZ241" s="15" t="s">
        <v>59</v>
      </c>
      <c r="CA241" t="s">
        <v>47</v>
      </c>
      <c r="CB241" s="15" t="s">
        <v>59</v>
      </c>
      <c r="CC241" t="s">
        <v>47</v>
      </c>
      <c r="CD241" s="15" t="s">
        <v>59</v>
      </c>
      <c r="CF241" s="15" t="s">
        <v>59</v>
      </c>
      <c r="CH241" s="15" t="s">
        <v>59</v>
      </c>
      <c r="CJ241" s="15" t="s">
        <v>59</v>
      </c>
      <c r="CL241" s="15" t="s">
        <v>59</v>
      </c>
      <c r="CN241" s="15" t="s">
        <v>59</v>
      </c>
      <c r="CP241" s="15" t="s">
        <v>59</v>
      </c>
      <c r="CR241" s="15" t="s">
        <v>59</v>
      </c>
      <c r="CT241" s="15" t="s">
        <v>59</v>
      </c>
      <c r="CV241" s="15" t="s">
        <v>59</v>
      </c>
      <c r="CX241" s="15" t="s">
        <v>59</v>
      </c>
      <c r="CZ241" s="15" t="s">
        <v>59</v>
      </c>
      <c r="DA241" t="s">
        <v>47</v>
      </c>
      <c r="DB241" s="15" t="s">
        <v>59</v>
      </c>
      <c r="DD241" s="15" t="s">
        <v>59</v>
      </c>
      <c r="DF241" s="15" t="s">
        <v>59</v>
      </c>
      <c r="DH241" s="15" t="s">
        <v>59</v>
      </c>
      <c r="DI241" t="s">
        <v>47</v>
      </c>
      <c r="DJ241" s="15" t="s">
        <v>59</v>
      </c>
      <c r="DK241" t="s">
        <v>47</v>
      </c>
      <c r="DL241" s="15" t="s">
        <v>59</v>
      </c>
      <c r="DM241" t="s">
        <v>47</v>
      </c>
      <c r="DN241" s="15" t="s">
        <v>59</v>
      </c>
      <c r="DP241" s="15" t="s">
        <v>59</v>
      </c>
      <c r="DQ241" t="s">
        <v>47</v>
      </c>
      <c r="DR241" s="15" t="s">
        <v>59</v>
      </c>
      <c r="DT241" s="15" t="s">
        <v>59</v>
      </c>
      <c r="DV241" s="15" t="s">
        <v>59</v>
      </c>
      <c r="DW241" t="s">
        <v>47</v>
      </c>
      <c r="DX241" s="15" t="s">
        <v>59</v>
      </c>
      <c r="DY241" t="s">
        <v>47</v>
      </c>
      <c r="DZ241" s="15" t="s">
        <v>59</v>
      </c>
      <c r="EB241" s="15" t="s">
        <v>59</v>
      </c>
      <c r="ED241" s="15" t="s">
        <v>59</v>
      </c>
      <c r="EF241" s="15" t="s">
        <v>59</v>
      </c>
      <c r="EH241" s="15" t="s">
        <v>59</v>
      </c>
      <c r="EJ241" s="15" t="s">
        <v>59</v>
      </c>
      <c r="EL241" s="15" t="s">
        <v>59</v>
      </c>
      <c r="EN241" s="15" t="s">
        <v>59</v>
      </c>
      <c r="EP241" s="15" t="s">
        <v>59</v>
      </c>
      <c r="ER241" s="15" t="s">
        <v>59</v>
      </c>
      <c r="ET241" s="15" t="s">
        <v>59</v>
      </c>
      <c r="EV241" s="15" t="s">
        <v>59</v>
      </c>
      <c r="EX241" s="15" t="s">
        <v>59</v>
      </c>
      <c r="EY241" t="s">
        <v>47</v>
      </c>
      <c r="EZ241" s="15" t="s">
        <v>59</v>
      </c>
      <c r="FB241" s="15" t="s">
        <v>59</v>
      </c>
      <c r="FC241" t="s">
        <v>47</v>
      </c>
      <c r="FD241" s="15" t="s">
        <v>59</v>
      </c>
      <c r="FF241" s="15" t="s">
        <v>59</v>
      </c>
      <c r="FG241" t="s">
        <v>47</v>
      </c>
      <c r="FH241" s="15" t="s">
        <v>59</v>
      </c>
      <c r="FJ241" s="15" t="s">
        <v>59</v>
      </c>
      <c r="FL241" s="15" t="s">
        <v>59</v>
      </c>
      <c r="FM241" t="s">
        <v>47</v>
      </c>
      <c r="FN241" s="15" t="s">
        <v>59</v>
      </c>
      <c r="FO241" t="s">
        <v>47</v>
      </c>
      <c r="FP241" s="15" t="s">
        <v>59</v>
      </c>
      <c r="FQ241" t="s">
        <v>47</v>
      </c>
      <c r="FR241" s="15" t="s">
        <v>59</v>
      </c>
      <c r="FT241" s="15" t="s">
        <v>59</v>
      </c>
    </row>
    <row r="242" spans="1:176" ht="15.95" customHeight="1">
      <c r="A242" s="39" t="s">
        <v>344</v>
      </c>
      <c r="B242" s="39">
        <v>4</v>
      </c>
      <c r="C242" s="39"/>
      <c r="D242" s="39">
        <v>2502</v>
      </c>
      <c r="E242" s="19" t="s">
        <v>93</v>
      </c>
      <c r="F242" s="19"/>
      <c r="G242">
        <v>2.0555000000000003</v>
      </c>
      <c r="H242" s="15" t="s">
        <v>59</v>
      </c>
      <c r="I242">
        <v>2.0555000000000003</v>
      </c>
      <c r="J242" s="15" t="s">
        <v>59</v>
      </c>
      <c r="K242" s="3" t="s">
        <v>47</v>
      </c>
      <c r="L242" s="12" t="s">
        <v>59</v>
      </c>
      <c r="M242" s="3" t="s">
        <v>47</v>
      </c>
      <c r="N242" s="12" t="s">
        <v>59</v>
      </c>
      <c r="O242" s="3" t="s">
        <v>47</v>
      </c>
      <c r="P242" s="12" t="s">
        <v>59</v>
      </c>
      <c r="Q242">
        <v>0.50680000000000003</v>
      </c>
      <c r="R242" s="15">
        <v>1.1000000000000001E-3</v>
      </c>
      <c r="S242" t="s">
        <v>53</v>
      </c>
      <c r="T242" s="15" t="s">
        <v>59</v>
      </c>
      <c r="U242">
        <v>0.31739999999999996</v>
      </c>
      <c r="V242" s="15">
        <v>2.5999999999999999E-3</v>
      </c>
      <c r="W242">
        <v>0.34630000000000005</v>
      </c>
      <c r="X242" s="15">
        <v>1.01E-2</v>
      </c>
      <c r="Y242">
        <v>0.11289999999999999</v>
      </c>
      <c r="Z242" s="15">
        <v>1.1399999999999999E-2</v>
      </c>
      <c r="AA242">
        <v>0.67730000000000001</v>
      </c>
      <c r="AB242" s="15">
        <v>1.6000000000000001E-3</v>
      </c>
      <c r="AC242" s="19" t="s">
        <v>47</v>
      </c>
      <c r="AD242" s="15" t="s">
        <v>59</v>
      </c>
      <c r="AE242">
        <v>6.6400000000000001E-2</v>
      </c>
      <c r="AF242" s="15">
        <v>5.5000000000000005E-3</v>
      </c>
      <c r="AG242">
        <v>2.8799999999999999E-2</v>
      </c>
      <c r="AH242" s="15">
        <v>3.2000000000000002E-3</v>
      </c>
      <c r="AI242" s="3" t="s">
        <v>47</v>
      </c>
      <c r="AJ242" s="15" t="s">
        <v>59</v>
      </c>
      <c r="AK242" s="19" t="s">
        <v>47</v>
      </c>
      <c r="AL242" s="15" t="s">
        <v>59</v>
      </c>
      <c r="AM242" s="3" t="s">
        <v>47</v>
      </c>
      <c r="AN242" s="15" t="s">
        <v>59</v>
      </c>
      <c r="AO242" s="3" t="s">
        <v>47</v>
      </c>
      <c r="AP242" s="15" t="s">
        <v>59</v>
      </c>
      <c r="AQ242" s="19" t="s">
        <v>47</v>
      </c>
      <c r="AR242" s="15" t="s">
        <v>59</v>
      </c>
      <c r="AS242" s="19" t="s">
        <v>47</v>
      </c>
      <c r="AT242" s="15" t="s">
        <v>59</v>
      </c>
      <c r="AU242" s="9" t="s">
        <v>47</v>
      </c>
      <c r="AV242" s="15" t="s">
        <v>59</v>
      </c>
      <c r="AW242" s="9" t="s">
        <v>47</v>
      </c>
      <c r="AX242" s="15" t="s">
        <v>59</v>
      </c>
      <c r="AY242" s="19" t="s">
        <v>47</v>
      </c>
      <c r="AZ242" s="15" t="s">
        <v>59</v>
      </c>
      <c r="BA242" s="9" t="s">
        <v>47</v>
      </c>
      <c r="BB242" s="15" t="s">
        <v>59</v>
      </c>
      <c r="BC242" s="9" t="s">
        <v>47</v>
      </c>
      <c r="BD242" s="15" t="s">
        <v>59</v>
      </c>
      <c r="BE242" s="9" t="s">
        <v>47</v>
      </c>
      <c r="BF242" s="15" t="s">
        <v>59</v>
      </c>
      <c r="BH242" s="15" t="s">
        <v>59</v>
      </c>
      <c r="BJ242" s="15" t="s">
        <v>59</v>
      </c>
      <c r="BL242" s="15" t="s">
        <v>59</v>
      </c>
      <c r="BN242" s="15" t="s">
        <v>59</v>
      </c>
      <c r="BO242" t="s">
        <v>47</v>
      </c>
      <c r="BP242" s="15" t="s">
        <v>59</v>
      </c>
      <c r="BQ242" t="s">
        <v>47</v>
      </c>
      <c r="BR242" s="15" t="s">
        <v>59</v>
      </c>
      <c r="BS242" t="s">
        <v>47</v>
      </c>
      <c r="BT242" s="15" t="s">
        <v>59</v>
      </c>
      <c r="BU242" t="s">
        <v>47</v>
      </c>
      <c r="BV242" s="15" t="s">
        <v>59</v>
      </c>
      <c r="BX242" s="15" t="s">
        <v>59</v>
      </c>
      <c r="BY242" t="s">
        <v>47</v>
      </c>
      <c r="BZ242" s="15" t="s">
        <v>59</v>
      </c>
      <c r="CA242" t="s">
        <v>47</v>
      </c>
      <c r="CB242" s="15" t="s">
        <v>59</v>
      </c>
      <c r="CC242" t="s">
        <v>47</v>
      </c>
      <c r="CD242" s="15" t="s">
        <v>59</v>
      </c>
      <c r="CF242" s="15" t="s">
        <v>59</v>
      </c>
      <c r="CH242" s="15" t="s">
        <v>59</v>
      </c>
      <c r="CJ242" s="15" t="s">
        <v>59</v>
      </c>
      <c r="CL242" s="15" t="s">
        <v>59</v>
      </c>
      <c r="CN242" s="15" t="s">
        <v>59</v>
      </c>
      <c r="CP242" s="15" t="s">
        <v>59</v>
      </c>
      <c r="CR242" s="15" t="s">
        <v>59</v>
      </c>
      <c r="CT242" s="15" t="s">
        <v>59</v>
      </c>
      <c r="CV242" s="15" t="s">
        <v>59</v>
      </c>
      <c r="CX242" s="15" t="s">
        <v>59</v>
      </c>
      <c r="CZ242" s="15" t="s">
        <v>59</v>
      </c>
      <c r="DA242" t="s">
        <v>47</v>
      </c>
      <c r="DB242" s="15" t="s">
        <v>59</v>
      </c>
      <c r="DD242" s="15" t="s">
        <v>59</v>
      </c>
      <c r="DF242" s="15" t="s">
        <v>59</v>
      </c>
      <c r="DH242" s="15" t="s">
        <v>59</v>
      </c>
      <c r="DI242" t="s">
        <v>47</v>
      </c>
      <c r="DJ242" s="15" t="s">
        <v>59</v>
      </c>
      <c r="DK242" t="s">
        <v>47</v>
      </c>
      <c r="DL242" s="15" t="s">
        <v>59</v>
      </c>
      <c r="DM242" t="s">
        <v>47</v>
      </c>
      <c r="DN242" s="15" t="s">
        <v>59</v>
      </c>
      <c r="DP242" s="15" t="s">
        <v>59</v>
      </c>
      <c r="DQ242" t="s">
        <v>47</v>
      </c>
      <c r="DR242" s="15" t="s">
        <v>59</v>
      </c>
      <c r="DT242" s="15" t="s">
        <v>59</v>
      </c>
      <c r="DV242" s="15" t="s">
        <v>59</v>
      </c>
      <c r="DW242" t="s">
        <v>47</v>
      </c>
      <c r="DX242" s="15" t="s">
        <v>59</v>
      </c>
      <c r="DY242" t="s">
        <v>47</v>
      </c>
      <c r="DZ242" s="15" t="s">
        <v>59</v>
      </c>
      <c r="EB242" s="15" t="s">
        <v>59</v>
      </c>
      <c r="ED242" s="15" t="s">
        <v>59</v>
      </c>
      <c r="EF242" s="15" t="s">
        <v>59</v>
      </c>
      <c r="EH242" s="15" t="s">
        <v>59</v>
      </c>
      <c r="EJ242" s="15" t="s">
        <v>59</v>
      </c>
      <c r="EL242" s="15" t="s">
        <v>59</v>
      </c>
      <c r="EN242" s="15" t="s">
        <v>59</v>
      </c>
      <c r="EP242" s="15" t="s">
        <v>59</v>
      </c>
      <c r="ER242" s="15" t="s">
        <v>59</v>
      </c>
      <c r="ET242" s="15" t="s">
        <v>59</v>
      </c>
      <c r="EV242" s="15" t="s">
        <v>59</v>
      </c>
      <c r="EX242" s="15" t="s">
        <v>59</v>
      </c>
      <c r="EY242" t="s">
        <v>47</v>
      </c>
      <c r="EZ242" s="15" t="s">
        <v>59</v>
      </c>
      <c r="FB242" s="15" t="s">
        <v>59</v>
      </c>
      <c r="FC242" t="s">
        <v>47</v>
      </c>
      <c r="FD242" s="15" t="s">
        <v>59</v>
      </c>
      <c r="FF242" s="15" t="s">
        <v>59</v>
      </c>
      <c r="FG242" t="s">
        <v>47</v>
      </c>
      <c r="FH242" s="15" t="s">
        <v>59</v>
      </c>
      <c r="FJ242" s="15" t="s">
        <v>59</v>
      </c>
      <c r="FL242" s="15" t="s">
        <v>59</v>
      </c>
      <c r="FM242" t="s">
        <v>47</v>
      </c>
      <c r="FN242" s="15" t="s">
        <v>59</v>
      </c>
      <c r="FO242" t="s">
        <v>47</v>
      </c>
      <c r="FP242" s="15" t="s">
        <v>59</v>
      </c>
      <c r="FQ242" t="s">
        <v>47</v>
      </c>
      <c r="FR242" s="15" t="s">
        <v>59</v>
      </c>
      <c r="FT242" s="15" t="s">
        <v>59</v>
      </c>
    </row>
    <row r="243" spans="1:176" ht="15.95" customHeight="1">
      <c r="A243" s="39" t="s">
        <v>345</v>
      </c>
      <c r="B243" s="39">
        <v>4</v>
      </c>
      <c r="C243" s="39"/>
      <c r="D243" s="39">
        <v>2502</v>
      </c>
      <c r="E243" s="19" t="s">
        <v>93</v>
      </c>
      <c r="F243" s="19"/>
      <c r="G243">
        <v>2.7610000000000001</v>
      </c>
      <c r="H243" s="15" t="s">
        <v>59</v>
      </c>
      <c r="I243">
        <v>2.7610000000000001</v>
      </c>
      <c r="J243" s="15" t="s">
        <v>59</v>
      </c>
      <c r="K243" s="3" t="s">
        <v>47</v>
      </c>
      <c r="L243" s="12" t="s">
        <v>59</v>
      </c>
      <c r="M243" s="3" t="s">
        <v>47</v>
      </c>
      <c r="N243" s="12" t="s">
        <v>59</v>
      </c>
      <c r="O243" s="3" t="s">
        <v>47</v>
      </c>
      <c r="P243" s="12" t="s">
        <v>59</v>
      </c>
      <c r="Q243">
        <v>0.50439999999999996</v>
      </c>
      <c r="R243" s="15">
        <v>1.5100000000000001E-2</v>
      </c>
      <c r="S243">
        <v>9.8000000000000004E-2</v>
      </c>
      <c r="T243" s="15">
        <v>1E-4</v>
      </c>
      <c r="U243">
        <v>0.37130000000000002</v>
      </c>
      <c r="V243" s="15">
        <v>3.6299999999999999E-2</v>
      </c>
      <c r="W243">
        <v>0.35509999999999997</v>
      </c>
      <c r="X243" s="15">
        <v>4.99E-2</v>
      </c>
      <c r="Y243">
        <v>0.62979999999999992</v>
      </c>
      <c r="Z243" s="15">
        <v>1.3600000000000001E-2</v>
      </c>
      <c r="AA243">
        <v>0.66569999999999996</v>
      </c>
      <c r="AB243" s="15">
        <v>2.9900000000000003E-2</v>
      </c>
      <c r="AC243" s="19" t="s">
        <v>47</v>
      </c>
      <c r="AD243" s="15" t="s">
        <v>59</v>
      </c>
      <c r="AE243">
        <v>0.13619999999999999</v>
      </c>
      <c r="AF243" s="15">
        <v>1.7500000000000002E-2</v>
      </c>
      <c r="AG243" t="s">
        <v>53</v>
      </c>
      <c r="AH243" s="15" t="s">
        <v>59</v>
      </c>
      <c r="AI243" s="3" t="s">
        <v>47</v>
      </c>
      <c r="AJ243" s="15" t="s">
        <v>59</v>
      </c>
      <c r="AK243" s="19" t="s">
        <v>47</v>
      </c>
      <c r="AL243" s="15" t="s">
        <v>59</v>
      </c>
      <c r="AM243" s="3" t="s">
        <v>47</v>
      </c>
      <c r="AN243" s="15" t="s">
        <v>59</v>
      </c>
      <c r="AO243" s="3" t="s">
        <v>47</v>
      </c>
      <c r="AP243" s="15" t="s">
        <v>59</v>
      </c>
      <c r="AQ243" s="19" t="s">
        <v>47</v>
      </c>
      <c r="AR243" s="15" t="s">
        <v>59</v>
      </c>
      <c r="AS243" s="19" t="s">
        <v>47</v>
      </c>
      <c r="AT243" s="15" t="s">
        <v>59</v>
      </c>
      <c r="AU243" s="9" t="s">
        <v>47</v>
      </c>
      <c r="AV243" s="15" t="s">
        <v>59</v>
      </c>
      <c r="AW243" s="9" t="s">
        <v>47</v>
      </c>
      <c r="AX243" s="15" t="s">
        <v>59</v>
      </c>
      <c r="AY243" s="19" t="s">
        <v>47</v>
      </c>
      <c r="AZ243" s="15" t="s">
        <v>59</v>
      </c>
      <c r="BA243" s="9" t="s">
        <v>47</v>
      </c>
      <c r="BB243" s="15" t="s">
        <v>59</v>
      </c>
      <c r="BC243" s="9" t="s">
        <v>47</v>
      </c>
      <c r="BD243" s="15" t="s">
        <v>59</v>
      </c>
      <c r="BE243" s="9" t="s">
        <v>47</v>
      </c>
      <c r="BF243" s="15" t="s">
        <v>59</v>
      </c>
      <c r="BH243" s="15" t="s">
        <v>59</v>
      </c>
      <c r="BJ243" s="15" t="s">
        <v>59</v>
      </c>
      <c r="BL243" s="15" t="s">
        <v>59</v>
      </c>
      <c r="BN243" s="15" t="s">
        <v>59</v>
      </c>
      <c r="BO243" t="s">
        <v>47</v>
      </c>
      <c r="BP243" s="15" t="s">
        <v>59</v>
      </c>
      <c r="BQ243" t="s">
        <v>47</v>
      </c>
      <c r="BR243" s="15" t="s">
        <v>59</v>
      </c>
      <c r="BS243" t="s">
        <v>47</v>
      </c>
      <c r="BT243" s="15" t="s">
        <v>59</v>
      </c>
      <c r="BU243" t="s">
        <v>47</v>
      </c>
      <c r="BV243" s="15" t="s">
        <v>59</v>
      </c>
      <c r="BX243" s="15" t="s">
        <v>59</v>
      </c>
      <c r="BY243" t="s">
        <v>47</v>
      </c>
      <c r="BZ243" s="15" t="s">
        <v>59</v>
      </c>
      <c r="CA243" t="s">
        <v>47</v>
      </c>
      <c r="CB243" s="15" t="s">
        <v>59</v>
      </c>
      <c r="CC243" t="s">
        <v>47</v>
      </c>
      <c r="CD243" s="15" t="s">
        <v>59</v>
      </c>
      <c r="CF243" s="15" t="s">
        <v>59</v>
      </c>
      <c r="CH243" s="15" t="s">
        <v>59</v>
      </c>
      <c r="CJ243" s="15" t="s">
        <v>59</v>
      </c>
      <c r="CL243" s="15" t="s">
        <v>59</v>
      </c>
      <c r="CN243" s="15" t="s">
        <v>59</v>
      </c>
      <c r="CP243" s="15" t="s">
        <v>59</v>
      </c>
      <c r="CR243" s="15" t="s">
        <v>59</v>
      </c>
      <c r="CT243" s="15" t="s">
        <v>59</v>
      </c>
      <c r="CV243" s="15" t="s">
        <v>59</v>
      </c>
      <c r="CX243" s="15" t="s">
        <v>59</v>
      </c>
      <c r="CZ243" s="15" t="s">
        <v>59</v>
      </c>
      <c r="DA243" t="s">
        <v>47</v>
      </c>
      <c r="DB243" s="15" t="s">
        <v>59</v>
      </c>
      <c r="DD243" s="15" t="s">
        <v>59</v>
      </c>
      <c r="DF243" s="15" t="s">
        <v>59</v>
      </c>
      <c r="DH243" s="15" t="s">
        <v>59</v>
      </c>
      <c r="DI243" t="s">
        <v>47</v>
      </c>
      <c r="DJ243" s="15" t="s">
        <v>59</v>
      </c>
      <c r="DK243" t="s">
        <v>47</v>
      </c>
      <c r="DL243" s="15" t="s">
        <v>59</v>
      </c>
      <c r="DM243" t="s">
        <v>47</v>
      </c>
      <c r="DN243" s="15" t="s">
        <v>59</v>
      </c>
      <c r="DP243" s="15" t="s">
        <v>59</v>
      </c>
      <c r="DQ243" t="s">
        <v>47</v>
      </c>
      <c r="DR243" s="15" t="s">
        <v>59</v>
      </c>
      <c r="DT243" s="15" t="s">
        <v>59</v>
      </c>
      <c r="DV243" s="15" t="s">
        <v>59</v>
      </c>
      <c r="DW243" t="s">
        <v>47</v>
      </c>
      <c r="DX243" s="15" t="s">
        <v>59</v>
      </c>
      <c r="DY243" t="s">
        <v>47</v>
      </c>
      <c r="DZ243" s="15" t="s">
        <v>59</v>
      </c>
      <c r="EB243" s="15" t="s">
        <v>59</v>
      </c>
      <c r="ED243" s="15" t="s">
        <v>59</v>
      </c>
      <c r="EF243" s="15" t="s">
        <v>59</v>
      </c>
      <c r="EH243" s="15" t="s">
        <v>59</v>
      </c>
      <c r="EJ243" s="15" t="s">
        <v>59</v>
      </c>
      <c r="EL243" s="15" t="s">
        <v>59</v>
      </c>
      <c r="EN243" s="15" t="s">
        <v>59</v>
      </c>
      <c r="EP243" s="15" t="s">
        <v>59</v>
      </c>
      <c r="ER243" s="15" t="s">
        <v>59</v>
      </c>
      <c r="ET243" s="15" t="s">
        <v>59</v>
      </c>
      <c r="EV243" s="15" t="s">
        <v>59</v>
      </c>
      <c r="EX243" s="15" t="s">
        <v>59</v>
      </c>
      <c r="EY243" t="s">
        <v>47</v>
      </c>
      <c r="EZ243" s="15" t="s">
        <v>59</v>
      </c>
      <c r="FB243" s="15" t="s">
        <v>59</v>
      </c>
      <c r="FC243" t="s">
        <v>47</v>
      </c>
      <c r="FD243" s="15" t="s">
        <v>59</v>
      </c>
      <c r="FF243" s="15" t="s">
        <v>59</v>
      </c>
      <c r="FG243" t="s">
        <v>47</v>
      </c>
      <c r="FH243" s="15" t="s">
        <v>59</v>
      </c>
      <c r="FJ243" s="15" t="s">
        <v>59</v>
      </c>
      <c r="FL243" s="15" t="s">
        <v>59</v>
      </c>
      <c r="FM243" t="s">
        <v>47</v>
      </c>
      <c r="FN243" s="15" t="s">
        <v>59</v>
      </c>
      <c r="FO243" t="s">
        <v>47</v>
      </c>
      <c r="FP243" s="15" t="s">
        <v>59</v>
      </c>
      <c r="FQ243" t="s">
        <v>47</v>
      </c>
      <c r="FR243" s="15" t="s">
        <v>59</v>
      </c>
      <c r="FT243" s="15" t="s">
        <v>59</v>
      </c>
    </row>
    <row r="244" spans="1:176" ht="15.95" customHeight="1">
      <c r="A244" s="39" t="s">
        <v>346</v>
      </c>
      <c r="B244" s="39">
        <v>4</v>
      </c>
      <c r="C244" s="39"/>
      <c r="D244" s="39">
        <v>2502</v>
      </c>
      <c r="E244" s="19" t="s">
        <v>93</v>
      </c>
      <c r="F244" s="19"/>
      <c r="G244">
        <v>3.4651000000000001</v>
      </c>
      <c r="H244" s="15" t="s">
        <v>59</v>
      </c>
      <c r="I244">
        <v>3.4651000000000001</v>
      </c>
      <c r="J244" s="15" t="s">
        <v>59</v>
      </c>
      <c r="K244" s="3" t="s">
        <v>47</v>
      </c>
      <c r="L244" s="12" t="s">
        <v>59</v>
      </c>
      <c r="M244" s="3" t="s">
        <v>47</v>
      </c>
      <c r="N244" s="12" t="s">
        <v>59</v>
      </c>
      <c r="O244" s="3" t="s">
        <v>47</v>
      </c>
      <c r="P244" s="12" t="s">
        <v>59</v>
      </c>
      <c r="Q244">
        <v>0.73340000000000005</v>
      </c>
      <c r="R244" s="15">
        <v>3.8300000000000001E-2</v>
      </c>
      <c r="S244" t="s">
        <v>53</v>
      </c>
      <c r="T244" s="15" t="s">
        <v>59</v>
      </c>
      <c r="U244">
        <v>0.48159999999999997</v>
      </c>
      <c r="V244" s="15">
        <v>0.01</v>
      </c>
      <c r="W244">
        <v>0.44069999999999998</v>
      </c>
      <c r="X244" s="15">
        <v>1.2699999999999999E-2</v>
      </c>
      <c r="Y244">
        <v>0.78129999999999999</v>
      </c>
      <c r="Z244" s="15">
        <v>4.6100000000000002E-2</v>
      </c>
      <c r="AA244">
        <v>0.90790000000000004</v>
      </c>
      <c r="AB244" s="15">
        <v>6.1600000000000002E-2</v>
      </c>
      <c r="AC244" s="19" t="s">
        <v>47</v>
      </c>
      <c r="AD244" s="15" t="s">
        <v>59</v>
      </c>
      <c r="AE244">
        <v>0.1202</v>
      </c>
      <c r="AF244" s="15">
        <v>2.8999999999999998E-3</v>
      </c>
      <c r="AG244" t="s">
        <v>53</v>
      </c>
      <c r="AH244" s="15" t="s">
        <v>59</v>
      </c>
      <c r="AI244" s="3" t="s">
        <v>47</v>
      </c>
      <c r="AJ244" s="15" t="s">
        <v>59</v>
      </c>
      <c r="AK244" s="19" t="s">
        <v>47</v>
      </c>
      <c r="AL244" s="15" t="s">
        <v>59</v>
      </c>
      <c r="AM244" s="3" t="s">
        <v>47</v>
      </c>
      <c r="AN244" s="15" t="s">
        <v>59</v>
      </c>
      <c r="AO244" s="3" t="s">
        <v>47</v>
      </c>
      <c r="AP244" s="15" t="s">
        <v>59</v>
      </c>
      <c r="AQ244" s="19" t="s">
        <v>47</v>
      </c>
      <c r="AR244" s="15" t="s">
        <v>59</v>
      </c>
      <c r="AS244" s="19" t="s">
        <v>47</v>
      </c>
      <c r="AT244" s="15" t="s">
        <v>59</v>
      </c>
      <c r="AU244" s="9" t="s">
        <v>47</v>
      </c>
      <c r="AV244" s="15" t="s">
        <v>59</v>
      </c>
      <c r="AW244" s="9" t="s">
        <v>47</v>
      </c>
      <c r="AX244" s="15" t="s">
        <v>59</v>
      </c>
      <c r="AY244" s="19" t="s">
        <v>47</v>
      </c>
      <c r="AZ244" s="15" t="s">
        <v>59</v>
      </c>
      <c r="BA244" s="9" t="s">
        <v>47</v>
      </c>
      <c r="BB244" s="15" t="s">
        <v>59</v>
      </c>
      <c r="BC244" s="9" t="s">
        <v>47</v>
      </c>
      <c r="BD244" s="15" t="s">
        <v>59</v>
      </c>
      <c r="BE244" s="9" t="s">
        <v>47</v>
      </c>
      <c r="BF244" s="15" t="s">
        <v>59</v>
      </c>
      <c r="BH244" s="15" t="s">
        <v>59</v>
      </c>
      <c r="BJ244" s="15" t="s">
        <v>59</v>
      </c>
      <c r="BL244" s="15" t="s">
        <v>59</v>
      </c>
      <c r="BN244" s="15" t="s">
        <v>59</v>
      </c>
      <c r="BO244" t="s">
        <v>47</v>
      </c>
      <c r="BP244" s="15" t="s">
        <v>59</v>
      </c>
      <c r="BQ244" t="s">
        <v>47</v>
      </c>
      <c r="BR244" s="15" t="s">
        <v>59</v>
      </c>
      <c r="BS244" t="s">
        <v>47</v>
      </c>
      <c r="BT244" s="15" t="s">
        <v>59</v>
      </c>
      <c r="BU244" t="s">
        <v>47</v>
      </c>
      <c r="BV244" s="15" t="s">
        <v>59</v>
      </c>
      <c r="BX244" s="15" t="s">
        <v>59</v>
      </c>
      <c r="BY244" t="s">
        <v>47</v>
      </c>
      <c r="BZ244" s="15" t="s">
        <v>59</v>
      </c>
      <c r="CA244" t="s">
        <v>47</v>
      </c>
      <c r="CB244" s="15" t="s">
        <v>59</v>
      </c>
      <c r="CC244" t="s">
        <v>47</v>
      </c>
      <c r="CD244" s="15" t="s">
        <v>59</v>
      </c>
      <c r="CF244" s="15" t="s">
        <v>59</v>
      </c>
      <c r="CH244" s="15" t="s">
        <v>59</v>
      </c>
      <c r="CJ244" s="15" t="s">
        <v>59</v>
      </c>
      <c r="CL244" s="15" t="s">
        <v>59</v>
      </c>
      <c r="CN244" s="15" t="s">
        <v>59</v>
      </c>
      <c r="CP244" s="15" t="s">
        <v>59</v>
      </c>
      <c r="CR244" s="15" t="s">
        <v>59</v>
      </c>
      <c r="CT244" s="15" t="s">
        <v>59</v>
      </c>
      <c r="CV244" s="15" t="s">
        <v>59</v>
      </c>
      <c r="CX244" s="15" t="s">
        <v>59</v>
      </c>
      <c r="CZ244" s="15" t="s">
        <v>59</v>
      </c>
      <c r="DA244" t="s">
        <v>47</v>
      </c>
      <c r="DB244" s="15" t="s">
        <v>59</v>
      </c>
      <c r="DD244" s="15" t="s">
        <v>59</v>
      </c>
      <c r="DF244" s="15" t="s">
        <v>59</v>
      </c>
      <c r="DH244" s="15" t="s">
        <v>59</v>
      </c>
      <c r="DI244" t="s">
        <v>47</v>
      </c>
      <c r="DJ244" s="15" t="s">
        <v>59</v>
      </c>
      <c r="DK244" t="s">
        <v>47</v>
      </c>
      <c r="DL244" s="15" t="s">
        <v>59</v>
      </c>
      <c r="DM244" t="s">
        <v>47</v>
      </c>
      <c r="DN244" s="15" t="s">
        <v>59</v>
      </c>
      <c r="DP244" s="15" t="s">
        <v>59</v>
      </c>
      <c r="DQ244" t="s">
        <v>47</v>
      </c>
      <c r="DR244" s="15" t="s">
        <v>59</v>
      </c>
      <c r="DT244" s="15" t="s">
        <v>59</v>
      </c>
      <c r="DV244" s="15" t="s">
        <v>59</v>
      </c>
      <c r="DW244" t="s">
        <v>47</v>
      </c>
      <c r="DX244" s="15" t="s">
        <v>59</v>
      </c>
      <c r="DY244" t="s">
        <v>47</v>
      </c>
      <c r="DZ244" s="15" t="s">
        <v>59</v>
      </c>
      <c r="EB244" s="15" t="s">
        <v>59</v>
      </c>
      <c r="ED244" s="15" t="s">
        <v>59</v>
      </c>
      <c r="EF244" s="15" t="s">
        <v>59</v>
      </c>
      <c r="EH244" s="15" t="s">
        <v>59</v>
      </c>
      <c r="EJ244" s="15" t="s">
        <v>59</v>
      </c>
      <c r="EL244" s="15" t="s">
        <v>59</v>
      </c>
      <c r="EN244" s="15" t="s">
        <v>59</v>
      </c>
      <c r="EP244" s="15" t="s">
        <v>59</v>
      </c>
      <c r="ER244" s="15" t="s">
        <v>59</v>
      </c>
      <c r="ET244" s="15" t="s">
        <v>59</v>
      </c>
      <c r="EV244" s="15" t="s">
        <v>59</v>
      </c>
      <c r="EX244" s="15" t="s">
        <v>59</v>
      </c>
      <c r="EY244" t="s">
        <v>47</v>
      </c>
      <c r="EZ244" s="15" t="s">
        <v>59</v>
      </c>
      <c r="FB244" s="15" t="s">
        <v>59</v>
      </c>
      <c r="FC244" t="s">
        <v>47</v>
      </c>
      <c r="FD244" s="15" t="s">
        <v>59</v>
      </c>
      <c r="FF244" s="15" t="s">
        <v>59</v>
      </c>
      <c r="FG244" t="s">
        <v>47</v>
      </c>
      <c r="FH244" s="15" t="s">
        <v>59</v>
      </c>
      <c r="FJ244" s="15" t="s">
        <v>59</v>
      </c>
      <c r="FL244" s="15" t="s">
        <v>59</v>
      </c>
      <c r="FM244" t="s">
        <v>47</v>
      </c>
      <c r="FN244" s="15" t="s">
        <v>59</v>
      </c>
      <c r="FO244" t="s">
        <v>47</v>
      </c>
      <c r="FP244" s="15" t="s">
        <v>59</v>
      </c>
      <c r="FQ244" t="s">
        <v>47</v>
      </c>
      <c r="FR244" s="15" t="s">
        <v>59</v>
      </c>
      <c r="FT244" s="15" t="s">
        <v>59</v>
      </c>
    </row>
    <row r="245" spans="1:176" ht="15.95" customHeight="1">
      <c r="A245" s="39" t="s">
        <v>347</v>
      </c>
      <c r="B245" s="39">
        <v>4</v>
      </c>
      <c r="C245" s="39"/>
      <c r="D245" s="39">
        <v>2502</v>
      </c>
      <c r="E245" s="19" t="s">
        <v>93</v>
      </c>
      <c r="F245" s="19"/>
      <c r="G245">
        <v>6.6080999999999994</v>
      </c>
      <c r="H245" s="15" t="s">
        <v>59</v>
      </c>
      <c r="I245">
        <v>6.6080999999999994</v>
      </c>
      <c r="J245" s="15" t="s">
        <v>59</v>
      </c>
      <c r="K245" s="3" t="s">
        <v>47</v>
      </c>
      <c r="L245" s="12" t="s">
        <v>59</v>
      </c>
      <c r="M245" s="3" t="s">
        <v>47</v>
      </c>
      <c r="N245" s="12" t="s">
        <v>59</v>
      </c>
      <c r="O245" s="3" t="s">
        <v>47</v>
      </c>
      <c r="P245" s="12" t="s">
        <v>59</v>
      </c>
      <c r="Q245">
        <v>1.5681</v>
      </c>
      <c r="R245" s="15">
        <v>4.1299999999999996E-2</v>
      </c>
      <c r="S245" t="s">
        <v>53</v>
      </c>
      <c r="T245" s="15" t="s">
        <v>59</v>
      </c>
      <c r="U245">
        <v>1.0105</v>
      </c>
      <c r="V245" s="15">
        <v>1.1000000000000001E-3</v>
      </c>
      <c r="W245">
        <v>1.1617</v>
      </c>
      <c r="X245" s="15">
        <v>4.8000000000000001E-2</v>
      </c>
      <c r="Y245">
        <v>0.43329999999999996</v>
      </c>
      <c r="Z245" s="15">
        <v>5.7999999999999996E-2</v>
      </c>
      <c r="AA245">
        <v>2.0650999999999997</v>
      </c>
      <c r="AB245" s="15">
        <v>6.4000000000000003E-3</v>
      </c>
      <c r="AC245" s="19" t="s">
        <v>47</v>
      </c>
      <c r="AD245" s="15" t="s">
        <v>59</v>
      </c>
      <c r="AE245">
        <v>0.2727</v>
      </c>
      <c r="AF245" s="15">
        <v>1.21E-2</v>
      </c>
      <c r="AG245">
        <v>9.6699999999999994E-2</v>
      </c>
      <c r="AH245" s="15">
        <v>6.7000000000000002E-3</v>
      </c>
      <c r="AI245" s="3" t="s">
        <v>47</v>
      </c>
      <c r="AJ245" s="15" t="s">
        <v>59</v>
      </c>
      <c r="AK245" s="19" t="s">
        <v>47</v>
      </c>
      <c r="AL245" s="15" t="s">
        <v>59</v>
      </c>
      <c r="AM245" s="3" t="s">
        <v>47</v>
      </c>
      <c r="AN245" s="15" t="s">
        <v>59</v>
      </c>
      <c r="AO245" s="3" t="s">
        <v>47</v>
      </c>
      <c r="AP245" s="15" t="s">
        <v>59</v>
      </c>
      <c r="AQ245" s="19" t="s">
        <v>47</v>
      </c>
      <c r="AR245" s="15" t="s">
        <v>59</v>
      </c>
      <c r="AS245" s="19" t="s">
        <v>47</v>
      </c>
      <c r="AT245" s="15" t="s">
        <v>59</v>
      </c>
      <c r="AU245" s="9" t="s">
        <v>47</v>
      </c>
      <c r="AV245" s="15" t="s">
        <v>59</v>
      </c>
      <c r="AW245" s="9" t="s">
        <v>47</v>
      </c>
      <c r="AX245" s="15" t="s">
        <v>59</v>
      </c>
      <c r="AY245" s="19" t="s">
        <v>47</v>
      </c>
      <c r="AZ245" s="15" t="s">
        <v>59</v>
      </c>
      <c r="BA245" s="9" t="s">
        <v>47</v>
      </c>
      <c r="BB245" s="15" t="s">
        <v>59</v>
      </c>
      <c r="BC245" s="9" t="s">
        <v>47</v>
      </c>
      <c r="BD245" s="15" t="s">
        <v>59</v>
      </c>
      <c r="BE245" s="9" t="s">
        <v>47</v>
      </c>
      <c r="BF245" s="15" t="s">
        <v>59</v>
      </c>
      <c r="BH245" s="15" t="s">
        <v>59</v>
      </c>
      <c r="BJ245" s="15" t="s">
        <v>59</v>
      </c>
      <c r="BL245" s="15" t="s">
        <v>59</v>
      </c>
      <c r="BN245" s="15" t="s">
        <v>59</v>
      </c>
      <c r="BO245" t="s">
        <v>47</v>
      </c>
      <c r="BP245" s="15" t="s">
        <v>59</v>
      </c>
      <c r="BQ245" t="s">
        <v>47</v>
      </c>
      <c r="BR245" s="15" t="s">
        <v>59</v>
      </c>
      <c r="BS245" t="s">
        <v>47</v>
      </c>
      <c r="BT245" s="15" t="s">
        <v>59</v>
      </c>
      <c r="BU245" t="s">
        <v>47</v>
      </c>
      <c r="BV245" s="15" t="s">
        <v>59</v>
      </c>
      <c r="BX245" s="15" t="s">
        <v>59</v>
      </c>
      <c r="BY245" t="s">
        <v>47</v>
      </c>
      <c r="BZ245" s="15" t="s">
        <v>59</v>
      </c>
      <c r="CA245" t="s">
        <v>47</v>
      </c>
      <c r="CB245" s="15" t="s">
        <v>59</v>
      </c>
      <c r="CC245" t="s">
        <v>47</v>
      </c>
      <c r="CD245" s="15" t="s">
        <v>59</v>
      </c>
      <c r="CF245" s="15" t="s">
        <v>59</v>
      </c>
      <c r="CH245" s="15" t="s">
        <v>59</v>
      </c>
      <c r="CJ245" s="15" t="s">
        <v>59</v>
      </c>
      <c r="CL245" s="15" t="s">
        <v>59</v>
      </c>
      <c r="CN245" s="15" t="s">
        <v>59</v>
      </c>
      <c r="CP245" s="15" t="s">
        <v>59</v>
      </c>
      <c r="CR245" s="15" t="s">
        <v>59</v>
      </c>
      <c r="CT245" s="15" t="s">
        <v>59</v>
      </c>
      <c r="CV245" s="15" t="s">
        <v>59</v>
      </c>
      <c r="CX245" s="15" t="s">
        <v>59</v>
      </c>
      <c r="CZ245" s="15" t="s">
        <v>59</v>
      </c>
      <c r="DA245" t="s">
        <v>47</v>
      </c>
      <c r="DB245" s="15" t="s">
        <v>59</v>
      </c>
      <c r="DD245" s="15" t="s">
        <v>59</v>
      </c>
      <c r="DF245" s="15" t="s">
        <v>59</v>
      </c>
      <c r="DH245" s="15" t="s">
        <v>59</v>
      </c>
      <c r="DI245" t="s">
        <v>47</v>
      </c>
      <c r="DJ245" s="15" t="s">
        <v>59</v>
      </c>
      <c r="DK245" t="s">
        <v>47</v>
      </c>
      <c r="DL245" s="15" t="s">
        <v>59</v>
      </c>
      <c r="DM245" t="s">
        <v>47</v>
      </c>
      <c r="DN245" s="15" t="s">
        <v>59</v>
      </c>
      <c r="DP245" s="15" t="s">
        <v>59</v>
      </c>
      <c r="DQ245" t="s">
        <v>47</v>
      </c>
      <c r="DR245" s="15" t="s">
        <v>59</v>
      </c>
      <c r="DT245" s="15" t="s">
        <v>59</v>
      </c>
      <c r="DV245" s="15" t="s">
        <v>59</v>
      </c>
      <c r="DW245" t="s">
        <v>47</v>
      </c>
      <c r="DX245" s="15" t="s">
        <v>59</v>
      </c>
      <c r="DY245" t="s">
        <v>47</v>
      </c>
      <c r="DZ245" s="15" t="s">
        <v>59</v>
      </c>
      <c r="EB245" s="15" t="s">
        <v>59</v>
      </c>
      <c r="ED245" s="15" t="s">
        <v>59</v>
      </c>
      <c r="EF245" s="15" t="s">
        <v>59</v>
      </c>
      <c r="EH245" s="15" t="s">
        <v>59</v>
      </c>
      <c r="EJ245" s="15" t="s">
        <v>59</v>
      </c>
      <c r="EL245" s="15" t="s">
        <v>59</v>
      </c>
      <c r="EN245" s="15" t="s">
        <v>59</v>
      </c>
      <c r="EP245" s="15" t="s">
        <v>59</v>
      </c>
      <c r="ER245" s="15" t="s">
        <v>59</v>
      </c>
      <c r="ET245" s="15" t="s">
        <v>59</v>
      </c>
      <c r="EV245" s="15" t="s">
        <v>59</v>
      </c>
      <c r="EX245" s="15" t="s">
        <v>59</v>
      </c>
      <c r="EY245" t="s">
        <v>47</v>
      </c>
      <c r="EZ245" s="15" t="s">
        <v>59</v>
      </c>
      <c r="FB245" s="15" t="s">
        <v>59</v>
      </c>
      <c r="FC245" t="s">
        <v>47</v>
      </c>
      <c r="FD245" s="15" t="s">
        <v>59</v>
      </c>
      <c r="FF245" s="15" t="s">
        <v>59</v>
      </c>
      <c r="FG245" t="s">
        <v>47</v>
      </c>
      <c r="FH245" s="15" t="s">
        <v>59</v>
      </c>
      <c r="FJ245" s="15" t="s">
        <v>59</v>
      </c>
      <c r="FL245" s="15" t="s">
        <v>59</v>
      </c>
      <c r="FM245" t="s">
        <v>47</v>
      </c>
      <c r="FN245" s="15" t="s">
        <v>59</v>
      </c>
      <c r="FO245" t="s">
        <v>47</v>
      </c>
      <c r="FP245" s="15" t="s">
        <v>59</v>
      </c>
      <c r="FQ245" t="s">
        <v>47</v>
      </c>
      <c r="FR245" s="15" t="s">
        <v>59</v>
      </c>
      <c r="FT245" s="15" t="s">
        <v>59</v>
      </c>
    </row>
    <row r="246" spans="1:176" ht="15.95" customHeight="1">
      <c r="A246" s="39" t="s">
        <v>348</v>
      </c>
      <c r="B246" s="39">
        <v>4</v>
      </c>
      <c r="C246" s="39"/>
      <c r="D246" s="39">
        <v>2502</v>
      </c>
      <c r="E246" s="19" t="s">
        <v>93</v>
      </c>
      <c r="F246" s="19"/>
      <c r="G246">
        <v>9.0608000000000004</v>
      </c>
      <c r="H246" s="15" t="s">
        <v>59</v>
      </c>
      <c r="I246">
        <v>9.0608000000000004</v>
      </c>
      <c r="J246" s="15" t="s">
        <v>59</v>
      </c>
      <c r="K246" s="3" t="s">
        <v>47</v>
      </c>
      <c r="L246" s="12" t="s">
        <v>59</v>
      </c>
      <c r="M246" s="3" t="s">
        <v>47</v>
      </c>
      <c r="N246" s="12" t="s">
        <v>59</v>
      </c>
      <c r="O246" s="3" t="s">
        <v>47</v>
      </c>
      <c r="P246" s="12" t="s">
        <v>59</v>
      </c>
      <c r="Q246">
        <v>2.4561000000000002</v>
      </c>
      <c r="R246" s="15">
        <v>0.06</v>
      </c>
      <c r="S246">
        <v>0.1686</v>
      </c>
      <c r="T246" s="15">
        <v>2.2000000000000002E-2</v>
      </c>
      <c r="U246">
        <v>1.3037999999999998</v>
      </c>
      <c r="V246" s="15">
        <v>4.6300000000000001E-2</v>
      </c>
      <c r="W246">
        <v>1.7172000000000001</v>
      </c>
      <c r="X246" s="15">
        <v>6.5299999999999997E-2</v>
      </c>
      <c r="Y246">
        <v>0.94269999999999998</v>
      </c>
      <c r="Z246" s="15">
        <v>3.3500000000000002E-2</v>
      </c>
      <c r="AA246">
        <v>2.1724999999999999</v>
      </c>
      <c r="AB246" s="15">
        <v>7.2000000000000008E-2</v>
      </c>
      <c r="AC246" s="19" t="s">
        <v>47</v>
      </c>
      <c r="AD246" s="15" t="s">
        <v>59</v>
      </c>
      <c r="AE246">
        <v>0.9375</v>
      </c>
      <c r="AF246" s="15">
        <v>1.41E-2</v>
      </c>
      <c r="AG246">
        <v>0.16239999999999999</v>
      </c>
      <c r="AH246" s="15">
        <v>2.1000000000000001E-2</v>
      </c>
      <c r="AI246" s="3" t="s">
        <v>47</v>
      </c>
      <c r="AJ246" s="15" t="s">
        <v>59</v>
      </c>
      <c r="AK246" s="19" t="s">
        <v>47</v>
      </c>
      <c r="AL246" s="15" t="s">
        <v>59</v>
      </c>
      <c r="AM246" s="3" t="s">
        <v>47</v>
      </c>
      <c r="AN246" s="15" t="s">
        <v>59</v>
      </c>
      <c r="AO246" s="3" t="s">
        <v>47</v>
      </c>
      <c r="AP246" s="15" t="s">
        <v>59</v>
      </c>
      <c r="AQ246" s="19" t="s">
        <v>47</v>
      </c>
      <c r="AR246" s="15" t="s">
        <v>59</v>
      </c>
      <c r="AS246" s="19" t="s">
        <v>47</v>
      </c>
      <c r="AT246" s="15" t="s">
        <v>59</v>
      </c>
      <c r="AU246" s="9" t="s">
        <v>47</v>
      </c>
      <c r="AV246" s="15" t="s">
        <v>59</v>
      </c>
      <c r="AW246" s="9" t="s">
        <v>47</v>
      </c>
      <c r="AX246" s="15" t="s">
        <v>59</v>
      </c>
      <c r="AY246" s="19" t="s">
        <v>47</v>
      </c>
      <c r="AZ246" s="15" t="s">
        <v>59</v>
      </c>
      <c r="BA246" s="9" t="s">
        <v>47</v>
      </c>
      <c r="BB246" s="15" t="s">
        <v>59</v>
      </c>
      <c r="BC246" s="9" t="s">
        <v>47</v>
      </c>
      <c r="BD246" s="15" t="s">
        <v>59</v>
      </c>
      <c r="BE246" s="9" t="s">
        <v>47</v>
      </c>
      <c r="BF246" s="15" t="s">
        <v>59</v>
      </c>
      <c r="BH246" s="15" t="s">
        <v>59</v>
      </c>
      <c r="BJ246" s="15" t="s">
        <v>59</v>
      </c>
      <c r="BL246" s="15" t="s">
        <v>59</v>
      </c>
      <c r="BN246" s="15" t="s">
        <v>59</v>
      </c>
      <c r="BO246" t="s">
        <v>47</v>
      </c>
      <c r="BP246" s="15" t="s">
        <v>59</v>
      </c>
      <c r="BQ246" t="s">
        <v>47</v>
      </c>
      <c r="BR246" s="15" t="s">
        <v>59</v>
      </c>
      <c r="BS246" t="s">
        <v>47</v>
      </c>
      <c r="BT246" s="15" t="s">
        <v>59</v>
      </c>
      <c r="BU246" t="s">
        <v>47</v>
      </c>
      <c r="BV246" s="15" t="s">
        <v>59</v>
      </c>
      <c r="BX246" s="15" t="s">
        <v>59</v>
      </c>
      <c r="BY246" t="s">
        <v>47</v>
      </c>
      <c r="BZ246" s="15" t="s">
        <v>59</v>
      </c>
      <c r="CA246" t="s">
        <v>47</v>
      </c>
      <c r="CB246" s="15" t="s">
        <v>59</v>
      </c>
      <c r="CC246" t="s">
        <v>47</v>
      </c>
      <c r="CD246" s="15" t="s">
        <v>59</v>
      </c>
      <c r="CF246" s="15" t="s">
        <v>59</v>
      </c>
      <c r="CH246" s="15" t="s">
        <v>59</v>
      </c>
      <c r="CJ246" s="15" t="s">
        <v>59</v>
      </c>
      <c r="CL246" s="15" t="s">
        <v>59</v>
      </c>
      <c r="CN246" s="15" t="s">
        <v>59</v>
      </c>
      <c r="CP246" s="15" t="s">
        <v>59</v>
      </c>
      <c r="CR246" s="15" t="s">
        <v>59</v>
      </c>
      <c r="CT246" s="15" t="s">
        <v>59</v>
      </c>
      <c r="CV246" s="15" t="s">
        <v>59</v>
      </c>
      <c r="CX246" s="15" t="s">
        <v>59</v>
      </c>
      <c r="CZ246" s="15" t="s">
        <v>59</v>
      </c>
      <c r="DA246" t="s">
        <v>47</v>
      </c>
      <c r="DB246" s="15" t="s">
        <v>59</v>
      </c>
      <c r="DD246" s="15" t="s">
        <v>59</v>
      </c>
      <c r="DF246" s="15" t="s">
        <v>59</v>
      </c>
      <c r="DH246" s="15" t="s">
        <v>59</v>
      </c>
      <c r="DI246" t="s">
        <v>47</v>
      </c>
      <c r="DJ246" s="15" t="s">
        <v>59</v>
      </c>
      <c r="DK246" t="s">
        <v>47</v>
      </c>
      <c r="DL246" s="15" t="s">
        <v>59</v>
      </c>
      <c r="DM246" t="s">
        <v>47</v>
      </c>
      <c r="DN246" s="15" t="s">
        <v>59</v>
      </c>
      <c r="DP246" s="15" t="s">
        <v>59</v>
      </c>
      <c r="DQ246" t="s">
        <v>47</v>
      </c>
      <c r="DR246" s="15" t="s">
        <v>59</v>
      </c>
      <c r="DT246" s="15" t="s">
        <v>59</v>
      </c>
      <c r="DV246" s="15" t="s">
        <v>59</v>
      </c>
      <c r="DW246" t="s">
        <v>47</v>
      </c>
      <c r="DX246" s="15" t="s">
        <v>59</v>
      </c>
      <c r="DY246" t="s">
        <v>47</v>
      </c>
      <c r="DZ246" s="15" t="s">
        <v>59</v>
      </c>
      <c r="EB246" s="15" t="s">
        <v>59</v>
      </c>
      <c r="ED246" s="15" t="s">
        <v>59</v>
      </c>
      <c r="EF246" s="15" t="s">
        <v>59</v>
      </c>
      <c r="EH246" s="15" t="s">
        <v>59</v>
      </c>
      <c r="EJ246" s="15" t="s">
        <v>59</v>
      </c>
      <c r="EL246" s="15" t="s">
        <v>59</v>
      </c>
      <c r="EN246" s="15" t="s">
        <v>59</v>
      </c>
      <c r="EP246" s="15" t="s">
        <v>59</v>
      </c>
      <c r="ER246" s="15" t="s">
        <v>59</v>
      </c>
      <c r="ET246" s="15" t="s">
        <v>59</v>
      </c>
      <c r="EV246" s="15" t="s">
        <v>59</v>
      </c>
      <c r="EX246" s="15" t="s">
        <v>59</v>
      </c>
      <c r="EY246" t="s">
        <v>47</v>
      </c>
      <c r="EZ246" s="15" t="s">
        <v>59</v>
      </c>
      <c r="FB246" s="15" t="s">
        <v>59</v>
      </c>
      <c r="FC246" t="s">
        <v>47</v>
      </c>
      <c r="FD246" s="15" t="s">
        <v>59</v>
      </c>
      <c r="FF246" s="15" t="s">
        <v>59</v>
      </c>
      <c r="FG246" t="s">
        <v>47</v>
      </c>
      <c r="FH246" s="15" t="s">
        <v>59</v>
      </c>
      <c r="FJ246" s="15" t="s">
        <v>59</v>
      </c>
      <c r="FL246" s="15" t="s">
        <v>59</v>
      </c>
      <c r="FM246" t="s">
        <v>47</v>
      </c>
      <c r="FN246" s="15" t="s">
        <v>59</v>
      </c>
      <c r="FO246" t="s">
        <v>47</v>
      </c>
      <c r="FP246" s="15" t="s">
        <v>59</v>
      </c>
      <c r="FQ246" t="s">
        <v>47</v>
      </c>
      <c r="FR246" s="15" t="s">
        <v>59</v>
      </c>
      <c r="FT246" s="15" t="s">
        <v>59</v>
      </c>
    </row>
    <row r="247" spans="1:176" ht="15.95" customHeight="1">
      <c r="A247" s="39" t="s">
        <v>746</v>
      </c>
      <c r="B247" s="39">
        <v>4</v>
      </c>
      <c r="C247" s="39"/>
      <c r="D247" s="39">
        <v>5704</v>
      </c>
      <c r="E247" s="19" t="s">
        <v>896</v>
      </c>
      <c r="F247" s="19" t="s">
        <v>1593</v>
      </c>
      <c r="G247" s="18">
        <v>0.22800000000000001</v>
      </c>
      <c r="H247" s="14" t="s">
        <v>59</v>
      </c>
      <c r="I247" s="18">
        <v>0.22800000000000001</v>
      </c>
      <c r="J247" s="14" t="s">
        <v>59</v>
      </c>
      <c r="K247" s="3" t="s">
        <v>47</v>
      </c>
      <c r="L247" s="12" t="s">
        <v>59</v>
      </c>
      <c r="M247" s="3" t="s">
        <v>47</v>
      </c>
      <c r="N247" s="12" t="s">
        <v>59</v>
      </c>
      <c r="O247" s="3" t="s">
        <v>47</v>
      </c>
      <c r="P247" s="12" t="s">
        <v>59</v>
      </c>
      <c r="Q247" s="18">
        <v>0.01</v>
      </c>
      <c r="R247" s="15" t="s">
        <v>59</v>
      </c>
      <c r="S247" s="18">
        <v>2E-3</v>
      </c>
      <c r="T247" s="15" t="s">
        <v>59</v>
      </c>
      <c r="U247" s="18">
        <v>2.4E-2</v>
      </c>
      <c r="V247" s="15" t="s">
        <v>59</v>
      </c>
      <c r="W247" s="18">
        <v>1.3999999999999999E-2</v>
      </c>
      <c r="X247" s="15" t="s">
        <v>59</v>
      </c>
      <c r="Y247" s="18">
        <v>4.0000000000000001E-3</v>
      </c>
      <c r="Z247" s="15" t="s">
        <v>59</v>
      </c>
      <c r="AA247" s="18">
        <v>6.0000000000000001E-3</v>
      </c>
      <c r="AB247" s="15" t="s">
        <v>59</v>
      </c>
      <c r="AC247" s="18" t="s">
        <v>47</v>
      </c>
      <c r="AD247" s="15" t="s">
        <v>59</v>
      </c>
      <c r="AE247" s="18" t="s">
        <v>47</v>
      </c>
      <c r="AF247" s="15" t="s">
        <v>59</v>
      </c>
      <c r="AG247" s="18">
        <v>0.02</v>
      </c>
      <c r="AH247" s="15" t="s">
        <v>59</v>
      </c>
      <c r="AI247" s="3" t="s">
        <v>47</v>
      </c>
      <c r="AJ247" s="15" t="s">
        <v>59</v>
      </c>
      <c r="AK247" s="18" t="s">
        <v>47</v>
      </c>
      <c r="AL247" s="15" t="s">
        <v>59</v>
      </c>
      <c r="AM247" s="3" t="s">
        <v>47</v>
      </c>
      <c r="AN247" s="15" t="s">
        <v>59</v>
      </c>
      <c r="AO247" s="3" t="s">
        <v>47</v>
      </c>
      <c r="AP247" s="15" t="s">
        <v>59</v>
      </c>
      <c r="AQ247" s="18" t="s">
        <v>47</v>
      </c>
      <c r="AR247" s="15" t="s">
        <v>59</v>
      </c>
      <c r="AS247" s="18" t="s">
        <v>47</v>
      </c>
      <c r="AT247" s="15" t="s">
        <v>59</v>
      </c>
      <c r="AU247" s="18" t="s">
        <v>47</v>
      </c>
      <c r="AV247" s="15" t="s">
        <v>59</v>
      </c>
      <c r="AW247" s="9" t="s">
        <v>47</v>
      </c>
      <c r="AX247" s="15" t="s">
        <v>59</v>
      </c>
      <c r="AY247" s="18" t="s">
        <v>47</v>
      </c>
      <c r="AZ247" s="15" t="s">
        <v>59</v>
      </c>
      <c r="BA247" s="9" t="s">
        <v>47</v>
      </c>
      <c r="BB247" s="15" t="s">
        <v>59</v>
      </c>
      <c r="BC247" s="9" t="s">
        <v>47</v>
      </c>
      <c r="BD247" s="15" t="s">
        <v>59</v>
      </c>
      <c r="BE247" s="9" t="s">
        <v>47</v>
      </c>
      <c r="BF247" s="15" t="s">
        <v>59</v>
      </c>
      <c r="BH247" s="15" t="s">
        <v>59</v>
      </c>
      <c r="BJ247" s="15" t="s">
        <v>59</v>
      </c>
      <c r="BL247" s="15" t="s">
        <v>59</v>
      </c>
      <c r="BN247" s="15" t="s">
        <v>59</v>
      </c>
      <c r="BO247" s="18" t="s">
        <v>47</v>
      </c>
      <c r="BP247" s="15" t="s">
        <v>59</v>
      </c>
      <c r="BQ247" s="18" t="s">
        <v>47</v>
      </c>
      <c r="BR247" s="15" t="s">
        <v>59</v>
      </c>
      <c r="BS247" s="18" t="s">
        <v>47</v>
      </c>
      <c r="BT247" s="15" t="s">
        <v>59</v>
      </c>
      <c r="BU247" s="18" t="s">
        <v>47</v>
      </c>
      <c r="BV247" s="15" t="s">
        <v>59</v>
      </c>
      <c r="BX247" s="15" t="s">
        <v>59</v>
      </c>
      <c r="BY247" s="18" t="s">
        <v>47</v>
      </c>
      <c r="BZ247" s="15" t="s">
        <v>59</v>
      </c>
      <c r="CA247" s="18" t="s">
        <v>47</v>
      </c>
      <c r="CB247" s="15" t="s">
        <v>59</v>
      </c>
      <c r="CC247" s="18" t="s">
        <v>47</v>
      </c>
      <c r="CD247" s="15" t="s">
        <v>59</v>
      </c>
      <c r="CF247" s="15" t="s">
        <v>59</v>
      </c>
      <c r="CH247" s="15" t="s">
        <v>59</v>
      </c>
      <c r="CJ247" s="15" t="s">
        <v>59</v>
      </c>
      <c r="CL247" s="15" t="s">
        <v>59</v>
      </c>
      <c r="CN247" s="15" t="s">
        <v>59</v>
      </c>
      <c r="CP247" s="15" t="s">
        <v>59</v>
      </c>
      <c r="CR247" s="15" t="s">
        <v>59</v>
      </c>
      <c r="CT247" s="15" t="s">
        <v>59</v>
      </c>
      <c r="CV247" s="15" t="s">
        <v>59</v>
      </c>
      <c r="CX247" s="15" t="s">
        <v>59</v>
      </c>
      <c r="CZ247" s="15" t="s">
        <v>59</v>
      </c>
      <c r="DA247" s="18" t="s">
        <v>47</v>
      </c>
      <c r="DB247" s="15" t="s">
        <v>59</v>
      </c>
      <c r="DD247" s="15" t="s">
        <v>59</v>
      </c>
      <c r="DF247" s="15" t="s">
        <v>59</v>
      </c>
      <c r="DH247" s="15" t="s">
        <v>59</v>
      </c>
      <c r="DI247" s="18" t="s">
        <v>47</v>
      </c>
      <c r="DJ247" s="15" t="s">
        <v>59</v>
      </c>
      <c r="DK247" s="18" t="s">
        <v>47</v>
      </c>
      <c r="DL247" s="15" t="s">
        <v>59</v>
      </c>
      <c r="DM247" s="18" t="s">
        <v>47</v>
      </c>
      <c r="DN247" s="15" t="s">
        <v>59</v>
      </c>
      <c r="DP247" s="15" t="s">
        <v>59</v>
      </c>
      <c r="DQ247" s="18" t="s">
        <v>47</v>
      </c>
      <c r="DR247" s="15" t="s">
        <v>59</v>
      </c>
      <c r="DT247" s="15" t="s">
        <v>59</v>
      </c>
      <c r="DV247" s="15" t="s">
        <v>59</v>
      </c>
      <c r="DW247" s="18" t="s">
        <v>47</v>
      </c>
      <c r="DX247" s="15" t="s">
        <v>59</v>
      </c>
      <c r="DY247" s="18" t="s">
        <v>47</v>
      </c>
      <c r="DZ247" s="15" t="s">
        <v>59</v>
      </c>
      <c r="EB247" s="15" t="s">
        <v>59</v>
      </c>
      <c r="ED247" s="15" t="s">
        <v>59</v>
      </c>
      <c r="EF247" s="15" t="s">
        <v>59</v>
      </c>
      <c r="EH247" s="15" t="s">
        <v>59</v>
      </c>
      <c r="EJ247" s="15" t="s">
        <v>59</v>
      </c>
      <c r="EL247" s="15" t="s">
        <v>59</v>
      </c>
      <c r="EN247" s="15" t="s">
        <v>59</v>
      </c>
      <c r="EP247" s="15" t="s">
        <v>59</v>
      </c>
      <c r="ER247" s="15" t="s">
        <v>59</v>
      </c>
      <c r="ET247" s="15" t="s">
        <v>59</v>
      </c>
      <c r="EV247" s="15" t="s">
        <v>59</v>
      </c>
      <c r="EX247" s="15" t="s">
        <v>59</v>
      </c>
      <c r="EY247" s="18" t="s">
        <v>47</v>
      </c>
      <c r="EZ247" s="15" t="s">
        <v>59</v>
      </c>
      <c r="FB247" s="15" t="s">
        <v>59</v>
      </c>
      <c r="FC247" s="18" t="s">
        <v>47</v>
      </c>
      <c r="FD247" s="15" t="s">
        <v>59</v>
      </c>
      <c r="FF247" s="15" t="s">
        <v>59</v>
      </c>
      <c r="FG247" s="18" t="s">
        <v>47</v>
      </c>
      <c r="FH247" s="15" t="s">
        <v>59</v>
      </c>
      <c r="FJ247" s="15" t="s">
        <v>59</v>
      </c>
      <c r="FL247" s="15" t="s">
        <v>59</v>
      </c>
      <c r="FM247" s="18" t="s">
        <v>47</v>
      </c>
      <c r="FN247" s="15" t="s">
        <v>59</v>
      </c>
      <c r="FO247" s="18" t="s">
        <v>47</v>
      </c>
      <c r="FP247" s="15" t="s">
        <v>59</v>
      </c>
      <c r="FQ247" s="18" t="s">
        <v>47</v>
      </c>
      <c r="FR247" s="15" t="s">
        <v>59</v>
      </c>
      <c r="FT247" s="15" t="s">
        <v>59</v>
      </c>
    </row>
    <row r="248" spans="1:176" ht="15.95" customHeight="1">
      <c r="A248" s="39" t="s">
        <v>747</v>
      </c>
      <c r="B248" s="39">
        <v>4</v>
      </c>
      <c r="C248" s="39"/>
      <c r="D248" s="39">
        <v>5704</v>
      </c>
      <c r="E248" s="19" t="s">
        <v>896</v>
      </c>
      <c r="F248" s="19" t="s">
        <v>1593</v>
      </c>
      <c r="G248" s="18">
        <v>0.222</v>
      </c>
      <c r="H248" s="14" t="s">
        <v>59</v>
      </c>
      <c r="I248" s="18">
        <v>0.222</v>
      </c>
      <c r="J248" s="14" t="s">
        <v>59</v>
      </c>
      <c r="K248" s="3" t="s">
        <v>47</v>
      </c>
      <c r="L248" s="12" t="s">
        <v>59</v>
      </c>
      <c r="M248" s="3" t="s">
        <v>47</v>
      </c>
      <c r="N248" s="12" t="s">
        <v>59</v>
      </c>
      <c r="O248" s="3" t="s">
        <v>47</v>
      </c>
      <c r="P248" s="12" t="s">
        <v>59</v>
      </c>
      <c r="Q248" s="18">
        <v>4.0000000000000001E-3</v>
      </c>
      <c r="R248" s="15" t="s">
        <v>59</v>
      </c>
      <c r="S248" s="18">
        <v>2E-3</v>
      </c>
      <c r="T248" s="15" t="s">
        <v>59</v>
      </c>
      <c r="U248" s="18">
        <v>1.8000000000000002E-2</v>
      </c>
      <c r="V248" s="15" t="s">
        <v>59</v>
      </c>
      <c r="W248" s="18">
        <v>1.3999999999999999E-2</v>
      </c>
      <c r="X248" s="15" t="s">
        <v>59</v>
      </c>
      <c r="Y248" s="18">
        <v>4.0000000000000001E-3</v>
      </c>
      <c r="Z248" s="15" t="s">
        <v>59</v>
      </c>
      <c r="AA248" s="18">
        <v>6.0000000000000001E-3</v>
      </c>
      <c r="AB248" s="15" t="s">
        <v>59</v>
      </c>
      <c r="AC248" s="18" t="s">
        <v>47</v>
      </c>
      <c r="AD248" s="15" t="s">
        <v>59</v>
      </c>
      <c r="AE248" s="18" t="s">
        <v>47</v>
      </c>
      <c r="AF248" s="15" t="s">
        <v>59</v>
      </c>
      <c r="AG248" s="18">
        <v>1.8000000000000002E-2</v>
      </c>
      <c r="AH248" s="15" t="s">
        <v>59</v>
      </c>
      <c r="AI248" s="3" t="s">
        <v>47</v>
      </c>
      <c r="AJ248" s="15" t="s">
        <v>59</v>
      </c>
      <c r="AK248" s="18" t="s">
        <v>47</v>
      </c>
      <c r="AL248" s="15" t="s">
        <v>59</v>
      </c>
      <c r="AM248" s="3" t="s">
        <v>47</v>
      </c>
      <c r="AN248" s="15" t="s">
        <v>59</v>
      </c>
      <c r="AO248" s="3" t="s">
        <v>47</v>
      </c>
      <c r="AP248" s="15" t="s">
        <v>59</v>
      </c>
      <c r="AQ248" s="18" t="s">
        <v>47</v>
      </c>
      <c r="AR248" s="15" t="s">
        <v>59</v>
      </c>
      <c r="AS248" s="18" t="s">
        <v>47</v>
      </c>
      <c r="AT248" s="15" t="s">
        <v>59</v>
      </c>
      <c r="AU248" s="18" t="s">
        <v>47</v>
      </c>
      <c r="AV248" s="15" t="s">
        <v>59</v>
      </c>
      <c r="AW248" s="9" t="s">
        <v>47</v>
      </c>
      <c r="AX248" s="15" t="s">
        <v>59</v>
      </c>
      <c r="AY248" s="18" t="s">
        <v>47</v>
      </c>
      <c r="AZ248" s="15" t="s">
        <v>59</v>
      </c>
      <c r="BA248" s="9" t="s">
        <v>47</v>
      </c>
      <c r="BB248" s="15" t="s">
        <v>59</v>
      </c>
      <c r="BC248" s="9" t="s">
        <v>47</v>
      </c>
      <c r="BD248" s="15" t="s">
        <v>59</v>
      </c>
      <c r="BE248" s="9" t="s">
        <v>47</v>
      </c>
      <c r="BF248" s="15" t="s">
        <v>59</v>
      </c>
      <c r="BH248" s="15" t="s">
        <v>59</v>
      </c>
      <c r="BJ248" s="15" t="s">
        <v>59</v>
      </c>
      <c r="BL248" s="15" t="s">
        <v>59</v>
      </c>
      <c r="BN248" s="15" t="s">
        <v>59</v>
      </c>
      <c r="BO248" s="18" t="s">
        <v>47</v>
      </c>
      <c r="BP248" s="15" t="s">
        <v>59</v>
      </c>
      <c r="BQ248" s="18" t="s">
        <v>47</v>
      </c>
      <c r="BR248" s="15" t="s">
        <v>59</v>
      </c>
      <c r="BS248" s="18" t="s">
        <v>47</v>
      </c>
      <c r="BT248" s="15" t="s">
        <v>59</v>
      </c>
      <c r="BU248" s="18" t="s">
        <v>47</v>
      </c>
      <c r="BV248" s="15" t="s">
        <v>59</v>
      </c>
      <c r="BX248" s="15" t="s">
        <v>59</v>
      </c>
      <c r="BY248" s="18" t="s">
        <v>47</v>
      </c>
      <c r="BZ248" s="15" t="s">
        <v>59</v>
      </c>
      <c r="CA248" s="18" t="s">
        <v>47</v>
      </c>
      <c r="CB248" s="15" t="s">
        <v>59</v>
      </c>
      <c r="CC248" s="18" t="s">
        <v>47</v>
      </c>
      <c r="CD248" s="15" t="s">
        <v>59</v>
      </c>
      <c r="CF248" s="15" t="s">
        <v>59</v>
      </c>
      <c r="CH248" s="15" t="s">
        <v>59</v>
      </c>
      <c r="CJ248" s="15" t="s">
        <v>59</v>
      </c>
      <c r="CL248" s="15" t="s">
        <v>59</v>
      </c>
      <c r="CN248" s="15" t="s">
        <v>59</v>
      </c>
      <c r="CP248" s="15" t="s">
        <v>59</v>
      </c>
      <c r="CR248" s="15" t="s">
        <v>59</v>
      </c>
      <c r="CT248" s="15" t="s">
        <v>59</v>
      </c>
      <c r="CV248" s="15" t="s">
        <v>59</v>
      </c>
      <c r="CX248" s="15" t="s">
        <v>59</v>
      </c>
      <c r="CZ248" s="15" t="s">
        <v>59</v>
      </c>
      <c r="DA248" s="18" t="s">
        <v>47</v>
      </c>
      <c r="DB248" s="15" t="s">
        <v>59</v>
      </c>
      <c r="DD248" s="15" t="s">
        <v>59</v>
      </c>
      <c r="DF248" s="15" t="s">
        <v>59</v>
      </c>
      <c r="DH248" s="15" t="s">
        <v>59</v>
      </c>
      <c r="DI248" s="18" t="s">
        <v>47</v>
      </c>
      <c r="DJ248" s="15" t="s">
        <v>59</v>
      </c>
      <c r="DK248" s="18" t="s">
        <v>47</v>
      </c>
      <c r="DL248" s="15" t="s">
        <v>59</v>
      </c>
      <c r="DM248" s="18" t="s">
        <v>47</v>
      </c>
      <c r="DN248" s="15" t="s">
        <v>59</v>
      </c>
      <c r="DP248" s="15" t="s">
        <v>59</v>
      </c>
      <c r="DQ248" s="18" t="s">
        <v>47</v>
      </c>
      <c r="DR248" s="15" t="s">
        <v>59</v>
      </c>
      <c r="DT248" s="15" t="s">
        <v>59</v>
      </c>
      <c r="DV248" s="15" t="s">
        <v>59</v>
      </c>
      <c r="DW248" s="18" t="s">
        <v>47</v>
      </c>
      <c r="DX248" s="15" t="s">
        <v>59</v>
      </c>
      <c r="DY248" s="18" t="s">
        <v>47</v>
      </c>
      <c r="DZ248" s="15" t="s">
        <v>59</v>
      </c>
      <c r="EB248" s="15" t="s">
        <v>59</v>
      </c>
      <c r="ED248" s="15" t="s">
        <v>59</v>
      </c>
      <c r="EF248" s="15" t="s">
        <v>59</v>
      </c>
      <c r="EH248" s="15" t="s">
        <v>59</v>
      </c>
      <c r="EJ248" s="15" t="s">
        <v>59</v>
      </c>
      <c r="EL248" s="15" t="s">
        <v>59</v>
      </c>
      <c r="EN248" s="15" t="s">
        <v>59</v>
      </c>
      <c r="EP248" s="15" t="s">
        <v>59</v>
      </c>
      <c r="ER248" s="15" t="s">
        <v>59</v>
      </c>
      <c r="ET248" s="15" t="s">
        <v>59</v>
      </c>
      <c r="EV248" s="15" t="s">
        <v>59</v>
      </c>
      <c r="EX248" s="15" t="s">
        <v>59</v>
      </c>
      <c r="EY248" s="18" t="s">
        <v>47</v>
      </c>
      <c r="EZ248" s="15" t="s">
        <v>59</v>
      </c>
      <c r="FB248" s="15" t="s">
        <v>59</v>
      </c>
      <c r="FC248" s="18" t="s">
        <v>47</v>
      </c>
      <c r="FD248" s="15" t="s">
        <v>59</v>
      </c>
      <c r="FF248" s="15" t="s">
        <v>59</v>
      </c>
      <c r="FG248" s="18" t="s">
        <v>47</v>
      </c>
      <c r="FH248" s="15" t="s">
        <v>59</v>
      </c>
      <c r="FJ248" s="15" t="s">
        <v>59</v>
      </c>
      <c r="FL248" s="15" t="s">
        <v>59</v>
      </c>
      <c r="FM248" s="18" t="s">
        <v>47</v>
      </c>
      <c r="FN248" s="15" t="s">
        <v>59</v>
      </c>
      <c r="FO248" s="18" t="s">
        <v>47</v>
      </c>
      <c r="FP248" s="15" t="s">
        <v>59</v>
      </c>
      <c r="FQ248" s="18" t="s">
        <v>47</v>
      </c>
      <c r="FR248" s="15" t="s">
        <v>59</v>
      </c>
      <c r="FT248" s="15" t="s">
        <v>59</v>
      </c>
    </row>
    <row r="249" spans="1:176" ht="15.95" customHeight="1">
      <c r="A249" s="39" t="s">
        <v>748</v>
      </c>
      <c r="B249" s="39">
        <v>4</v>
      </c>
      <c r="C249" s="39"/>
      <c r="D249" s="39">
        <v>5704</v>
      </c>
      <c r="E249" s="19" t="s">
        <v>896</v>
      </c>
      <c r="F249" s="19" t="s">
        <v>1593</v>
      </c>
      <c r="G249" s="18">
        <v>0.49</v>
      </c>
      <c r="H249" s="14" t="s">
        <v>59</v>
      </c>
      <c r="I249" s="18">
        <v>0.49</v>
      </c>
      <c r="J249" s="14" t="s">
        <v>59</v>
      </c>
      <c r="K249" s="3" t="s">
        <v>47</v>
      </c>
      <c r="L249" s="12" t="s">
        <v>59</v>
      </c>
      <c r="M249" s="3" t="s">
        <v>47</v>
      </c>
      <c r="N249" s="12" t="s">
        <v>59</v>
      </c>
      <c r="O249" s="3" t="s">
        <v>47</v>
      </c>
      <c r="P249" s="12" t="s">
        <v>59</v>
      </c>
      <c r="Q249" s="18">
        <v>0.01</v>
      </c>
      <c r="R249" s="15" t="s">
        <v>59</v>
      </c>
      <c r="S249" s="18">
        <v>4.0000000000000001E-3</v>
      </c>
      <c r="T249" s="15" t="s">
        <v>59</v>
      </c>
      <c r="U249" s="18">
        <v>0.05</v>
      </c>
      <c r="V249" s="15" t="s">
        <v>59</v>
      </c>
      <c r="W249" s="18">
        <v>3.4000000000000002E-2</v>
      </c>
      <c r="X249" s="15" t="s">
        <v>59</v>
      </c>
      <c r="Y249" s="18">
        <v>4.0000000000000001E-3</v>
      </c>
      <c r="Z249" s="15" t="s">
        <v>59</v>
      </c>
      <c r="AA249" s="18">
        <v>6.0000000000000001E-3</v>
      </c>
      <c r="AB249" s="15" t="s">
        <v>59</v>
      </c>
      <c r="AC249" s="18" t="s">
        <v>47</v>
      </c>
      <c r="AD249" s="15" t="s">
        <v>59</v>
      </c>
      <c r="AE249" s="18" t="s">
        <v>47</v>
      </c>
      <c r="AF249" s="15" t="s">
        <v>59</v>
      </c>
      <c r="AG249" s="18">
        <v>4.5999999999999999E-2</v>
      </c>
      <c r="AH249" s="15" t="s">
        <v>59</v>
      </c>
      <c r="AI249" s="3" t="s">
        <v>47</v>
      </c>
      <c r="AJ249" s="15" t="s">
        <v>59</v>
      </c>
      <c r="AK249" s="18" t="s">
        <v>47</v>
      </c>
      <c r="AL249" s="15" t="s">
        <v>59</v>
      </c>
      <c r="AM249" s="3" t="s">
        <v>47</v>
      </c>
      <c r="AN249" s="15" t="s">
        <v>59</v>
      </c>
      <c r="AO249" s="3" t="s">
        <v>47</v>
      </c>
      <c r="AP249" s="15" t="s">
        <v>59</v>
      </c>
      <c r="AQ249" s="18" t="s">
        <v>47</v>
      </c>
      <c r="AR249" s="15" t="s">
        <v>59</v>
      </c>
      <c r="AS249" s="18" t="s">
        <v>47</v>
      </c>
      <c r="AT249" s="15" t="s">
        <v>59</v>
      </c>
      <c r="AU249" s="18" t="s">
        <v>47</v>
      </c>
      <c r="AV249" s="15" t="s">
        <v>59</v>
      </c>
      <c r="AW249" s="9" t="s">
        <v>47</v>
      </c>
      <c r="AX249" s="15" t="s">
        <v>59</v>
      </c>
      <c r="AY249" s="18" t="s">
        <v>47</v>
      </c>
      <c r="AZ249" s="15" t="s">
        <v>59</v>
      </c>
      <c r="BA249" s="9" t="s">
        <v>47</v>
      </c>
      <c r="BB249" s="15" t="s">
        <v>59</v>
      </c>
      <c r="BC249" s="9" t="s">
        <v>47</v>
      </c>
      <c r="BD249" s="15" t="s">
        <v>59</v>
      </c>
      <c r="BE249" s="9" t="s">
        <v>47</v>
      </c>
      <c r="BF249" s="15" t="s">
        <v>59</v>
      </c>
      <c r="BH249" s="15" t="s">
        <v>59</v>
      </c>
      <c r="BJ249" s="15" t="s">
        <v>59</v>
      </c>
      <c r="BL249" s="15" t="s">
        <v>59</v>
      </c>
      <c r="BN249" s="15" t="s">
        <v>59</v>
      </c>
      <c r="BO249" s="18" t="s">
        <v>47</v>
      </c>
      <c r="BP249" s="15" t="s">
        <v>59</v>
      </c>
      <c r="BQ249" s="18" t="s">
        <v>47</v>
      </c>
      <c r="BR249" s="15" t="s">
        <v>59</v>
      </c>
      <c r="BS249" s="18" t="s">
        <v>47</v>
      </c>
      <c r="BT249" s="15" t="s">
        <v>59</v>
      </c>
      <c r="BU249" s="18" t="s">
        <v>47</v>
      </c>
      <c r="BV249" s="15" t="s">
        <v>59</v>
      </c>
      <c r="BX249" s="15" t="s">
        <v>59</v>
      </c>
      <c r="BY249" s="18" t="s">
        <v>47</v>
      </c>
      <c r="BZ249" s="15" t="s">
        <v>59</v>
      </c>
      <c r="CA249" s="18" t="s">
        <v>47</v>
      </c>
      <c r="CB249" s="15" t="s">
        <v>59</v>
      </c>
      <c r="CC249" s="18" t="s">
        <v>47</v>
      </c>
      <c r="CD249" s="15" t="s">
        <v>59</v>
      </c>
      <c r="CF249" s="15" t="s">
        <v>59</v>
      </c>
      <c r="CH249" s="15" t="s">
        <v>59</v>
      </c>
      <c r="CJ249" s="15" t="s">
        <v>59</v>
      </c>
      <c r="CL249" s="15" t="s">
        <v>59</v>
      </c>
      <c r="CN249" s="15" t="s">
        <v>59</v>
      </c>
      <c r="CP249" s="15" t="s">
        <v>59</v>
      </c>
      <c r="CR249" s="15" t="s">
        <v>59</v>
      </c>
      <c r="CT249" s="15" t="s">
        <v>59</v>
      </c>
      <c r="CV249" s="15" t="s">
        <v>59</v>
      </c>
      <c r="CX249" s="15" t="s">
        <v>59</v>
      </c>
      <c r="CZ249" s="15" t="s">
        <v>59</v>
      </c>
      <c r="DA249" s="18" t="s">
        <v>47</v>
      </c>
      <c r="DB249" s="15" t="s">
        <v>59</v>
      </c>
      <c r="DD249" s="15" t="s">
        <v>59</v>
      </c>
      <c r="DF249" s="15" t="s">
        <v>59</v>
      </c>
      <c r="DH249" s="15" t="s">
        <v>59</v>
      </c>
      <c r="DI249" s="18" t="s">
        <v>47</v>
      </c>
      <c r="DJ249" s="15" t="s">
        <v>59</v>
      </c>
      <c r="DK249" s="18" t="s">
        <v>47</v>
      </c>
      <c r="DL249" s="15" t="s">
        <v>59</v>
      </c>
      <c r="DM249" s="18" t="s">
        <v>47</v>
      </c>
      <c r="DN249" s="15" t="s">
        <v>59</v>
      </c>
      <c r="DP249" s="15" t="s">
        <v>59</v>
      </c>
      <c r="DQ249" s="18" t="s">
        <v>47</v>
      </c>
      <c r="DR249" s="15" t="s">
        <v>59</v>
      </c>
      <c r="DT249" s="15" t="s">
        <v>59</v>
      </c>
      <c r="DV249" s="15" t="s">
        <v>59</v>
      </c>
      <c r="DW249" s="18" t="s">
        <v>47</v>
      </c>
      <c r="DX249" s="15" t="s">
        <v>59</v>
      </c>
      <c r="DY249" s="18" t="s">
        <v>47</v>
      </c>
      <c r="DZ249" s="15" t="s">
        <v>59</v>
      </c>
      <c r="EB249" s="15" t="s">
        <v>59</v>
      </c>
      <c r="ED249" s="15" t="s">
        <v>59</v>
      </c>
      <c r="EF249" s="15" t="s">
        <v>59</v>
      </c>
      <c r="EH249" s="15" t="s">
        <v>59</v>
      </c>
      <c r="EJ249" s="15" t="s">
        <v>59</v>
      </c>
      <c r="EL249" s="15" t="s">
        <v>59</v>
      </c>
      <c r="EN249" s="15" t="s">
        <v>59</v>
      </c>
      <c r="EP249" s="15" t="s">
        <v>59</v>
      </c>
      <c r="ER249" s="15" t="s">
        <v>59</v>
      </c>
      <c r="ET249" s="15" t="s">
        <v>59</v>
      </c>
      <c r="EV249" s="15" t="s">
        <v>59</v>
      </c>
      <c r="EX249" s="15" t="s">
        <v>59</v>
      </c>
      <c r="EY249" s="18" t="s">
        <v>47</v>
      </c>
      <c r="EZ249" s="15" t="s">
        <v>59</v>
      </c>
      <c r="FB249" s="15" t="s">
        <v>59</v>
      </c>
      <c r="FC249" s="18" t="s">
        <v>47</v>
      </c>
      <c r="FD249" s="15" t="s">
        <v>59</v>
      </c>
      <c r="FF249" s="15" t="s">
        <v>59</v>
      </c>
      <c r="FG249" s="18" t="s">
        <v>47</v>
      </c>
      <c r="FH249" s="15" t="s">
        <v>59</v>
      </c>
      <c r="FJ249" s="15" t="s">
        <v>59</v>
      </c>
      <c r="FL249" s="15" t="s">
        <v>59</v>
      </c>
      <c r="FM249" s="18" t="s">
        <v>47</v>
      </c>
      <c r="FN249" s="15" t="s">
        <v>59</v>
      </c>
      <c r="FO249" s="18" t="s">
        <v>47</v>
      </c>
      <c r="FP249" s="15" t="s">
        <v>59</v>
      </c>
      <c r="FQ249" s="18" t="s">
        <v>47</v>
      </c>
      <c r="FR249" s="15" t="s">
        <v>59</v>
      </c>
      <c r="FT249" s="15" t="s">
        <v>59</v>
      </c>
    </row>
    <row r="250" spans="1:176" ht="15.95" customHeight="1">
      <c r="A250" s="39" t="s">
        <v>749</v>
      </c>
      <c r="B250" s="39">
        <v>4</v>
      </c>
      <c r="C250" s="39"/>
      <c r="D250" s="39">
        <v>5704</v>
      </c>
      <c r="E250" s="19" t="s">
        <v>896</v>
      </c>
      <c r="F250" s="19" t="s">
        <v>1593</v>
      </c>
      <c r="G250" s="18">
        <v>0.38600000000000001</v>
      </c>
      <c r="H250" s="14" t="s">
        <v>59</v>
      </c>
      <c r="I250" s="18">
        <v>0.38600000000000001</v>
      </c>
      <c r="J250" s="14" t="s">
        <v>59</v>
      </c>
      <c r="K250" s="3" t="s">
        <v>47</v>
      </c>
      <c r="L250" s="12" t="s">
        <v>59</v>
      </c>
      <c r="M250" s="3" t="s">
        <v>47</v>
      </c>
      <c r="N250" s="12" t="s">
        <v>59</v>
      </c>
      <c r="O250" s="3" t="s">
        <v>47</v>
      </c>
      <c r="P250" s="12" t="s">
        <v>59</v>
      </c>
      <c r="Q250" s="18">
        <v>8.0000000000000002E-3</v>
      </c>
      <c r="R250" s="15" t="s">
        <v>59</v>
      </c>
      <c r="S250" s="18">
        <v>2E-3</v>
      </c>
      <c r="T250" s="15" t="s">
        <v>59</v>
      </c>
      <c r="U250" s="18">
        <v>4.4000000000000004E-2</v>
      </c>
      <c r="V250" s="15" t="s">
        <v>59</v>
      </c>
      <c r="W250" s="18">
        <v>1.3999999999999999E-2</v>
      </c>
      <c r="X250" s="15" t="s">
        <v>59</v>
      </c>
      <c r="Y250" s="18">
        <v>6.0000000000000001E-3</v>
      </c>
      <c r="Z250" s="15" t="s">
        <v>59</v>
      </c>
      <c r="AA250" s="18">
        <v>8.0000000000000002E-3</v>
      </c>
      <c r="AB250" s="15" t="s">
        <v>59</v>
      </c>
      <c r="AC250" s="18" t="s">
        <v>47</v>
      </c>
      <c r="AD250" s="15" t="s">
        <v>59</v>
      </c>
      <c r="AE250" s="18" t="s">
        <v>47</v>
      </c>
      <c r="AF250" s="15" t="s">
        <v>59</v>
      </c>
      <c r="AG250" s="18">
        <v>4.5999999999999999E-2</v>
      </c>
      <c r="AH250" s="15" t="s">
        <v>59</v>
      </c>
      <c r="AI250" s="3" t="s">
        <v>47</v>
      </c>
      <c r="AJ250" s="15" t="s">
        <v>59</v>
      </c>
      <c r="AK250" s="18" t="s">
        <v>47</v>
      </c>
      <c r="AL250" s="15" t="s">
        <v>59</v>
      </c>
      <c r="AM250" s="3" t="s">
        <v>47</v>
      </c>
      <c r="AN250" s="15" t="s">
        <v>59</v>
      </c>
      <c r="AO250" s="3" t="s">
        <v>47</v>
      </c>
      <c r="AP250" s="15" t="s">
        <v>59</v>
      </c>
      <c r="AQ250" s="18" t="s">
        <v>47</v>
      </c>
      <c r="AR250" s="15" t="s">
        <v>59</v>
      </c>
      <c r="AS250" s="18" t="s">
        <v>47</v>
      </c>
      <c r="AT250" s="15" t="s">
        <v>59</v>
      </c>
      <c r="AU250" s="18" t="s">
        <v>47</v>
      </c>
      <c r="AV250" s="15" t="s">
        <v>59</v>
      </c>
      <c r="AW250" s="9" t="s">
        <v>47</v>
      </c>
      <c r="AX250" s="15" t="s">
        <v>59</v>
      </c>
      <c r="AY250" s="18" t="s">
        <v>47</v>
      </c>
      <c r="AZ250" s="15" t="s">
        <v>59</v>
      </c>
      <c r="BA250" s="9" t="s">
        <v>47</v>
      </c>
      <c r="BB250" s="15" t="s">
        <v>59</v>
      </c>
      <c r="BC250" s="9" t="s">
        <v>47</v>
      </c>
      <c r="BD250" s="15" t="s">
        <v>59</v>
      </c>
      <c r="BE250" s="9" t="s">
        <v>47</v>
      </c>
      <c r="BF250" s="15" t="s">
        <v>59</v>
      </c>
      <c r="BH250" s="15" t="s">
        <v>59</v>
      </c>
      <c r="BJ250" s="15" t="s">
        <v>59</v>
      </c>
      <c r="BL250" s="15" t="s">
        <v>59</v>
      </c>
      <c r="BN250" s="15" t="s">
        <v>59</v>
      </c>
      <c r="BO250" s="18" t="s">
        <v>47</v>
      </c>
      <c r="BP250" s="15" t="s">
        <v>59</v>
      </c>
      <c r="BQ250" s="18" t="s">
        <v>47</v>
      </c>
      <c r="BR250" s="15" t="s">
        <v>59</v>
      </c>
      <c r="BS250" s="18" t="s">
        <v>47</v>
      </c>
      <c r="BT250" s="15" t="s">
        <v>59</v>
      </c>
      <c r="BU250" s="18" t="s">
        <v>47</v>
      </c>
      <c r="BV250" s="15" t="s">
        <v>59</v>
      </c>
      <c r="BX250" s="15" t="s">
        <v>59</v>
      </c>
      <c r="BY250" s="18" t="s">
        <v>47</v>
      </c>
      <c r="BZ250" s="15" t="s">
        <v>59</v>
      </c>
      <c r="CA250" s="18" t="s">
        <v>47</v>
      </c>
      <c r="CB250" s="15" t="s">
        <v>59</v>
      </c>
      <c r="CC250" s="18" t="s">
        <v>47</v>
      </c>
      <c r="CD250" s="15" t="s">
        <v>59</v>
      </c>
      <c r="CF250" s="15" t="s">
        <v>59</v>
      </c>
      <c r="CH250" s="15" t="s">
        <v>59</v>
      </c>
      <c r="CJ250" s="15" t="s">
        <v>59</v>
      </c>
      <c r="CL250" s="15" t="s">
        <v>59</v>
      </c>
      <c r="CN250" s="15" t="s">
        <v>59</v>
      </c>
      <c r="CP250" s="15" t="s">
        <v>59</v>
      </c>
      <c r="CR250" s="15" t="s">
        <v>59</v>
      </c>
      <c r="CT250" s="15" t="s">
        <v>59</v>
      </c>
      <c r="CV250" s="15" t="s">
        <v>59</v>
      </c>
      <c r="CX250" s="15" t="s">
        <v>59</v>
      </c>
      <c r="CZ250" s="15" t="s">
        <v>59</v>
      </c>
      <c r="DA250" s="18" t="s">
        <v>47</v>
      </c>
      <c r="DB250" s="15" t="s">
        <v>59</v>
      </c>
      <c r="DD250" s="15" t="s">
        <v>59</v>
      </c>
      <c r="DF250" s="15" t="s">
        <v>59</v>
      </c>
      <c r="DH250" s="15" t="s">
        <v>59</v>
      </c>
      <c r="DI250" s="18" t="s">
        <v>47</v>
      </c>
      <c r="DJ250" s="15" t="s">
        <v>59</v>
      </c>
      <c r="DK250" s="18" t="s">
        <v>47</v>
      </c>
      <c r="DL250" s="15" t="s">
        <v>59</v>
      </c>
      <c r="DM250" s="18" t="s">
        <v>47</v>
      </c>
      <c r="DN250" s="15" t="s">
        <v>59</v>
      </c>
      <c r="DP250" s="15" t="s">
        <v>59</v>
      </c>
      <c r="DQ250" s="18" t="s">
        <v>47</v>
      </c>
      <c r="DR250" s="15" t="s">
        <v>59</v>
      </c>
      <c r="DT250" s="15" t="s">
        <v>59</v>
      </c>
      <c r="DV250" s="15" t="s">
        <v>59</v>
      </c>
      <c r="DW250" s="18" t="s">
        <v>47</v>
      </c>
      <c r="DX250" s="15" t="s">
        <v>59</v>
      </c>
      <c r="DY250" s="18" t="s">
        <v>47</v>
      </c>
      <c r="DZ250" s="15" t="s">
        <v>59</v>
      </c>
      <c r="EB250" s="15" t="s">
        <v>59</v>
      </c>
      <c r="ED250" s="15" t="s">
        <v>59</v>
      </c>
      <c r="EF250" s="15" t="s">
        <v>59</v>
      </c>
      <c r="EH250" s="15" t="s">
        <v>59</v>
      </c>
      <c r="EJ250" s="15" t="s">
        <v>59</v>
      </c>
      <c r="EL250" s="15" t="s">
        <v>59</v>
      </c>
      <c r="EN250" s="15" t="s">
        <v>59</v>
      </c>
      <c r="EP250" s="15" t="s">
        <v>59</v>
      </c>
      <c r="ER250" s="15" t="s">
        <v>59</v>
      </c>
      <c r="ET250" s="15" t="s">
        <v>59</v>
      </c>
      <c r="EV250" s="15" t="s">
        <v>59</v>
      </c>
      <c r="EX250" s="15" t="s">
        <v>59</v>
      </c>
      <c r="EY250" s="18" t="s">
        <v>47</v>
      </c>
      <c r="EZ250" s="15" t="s">
        <v>59</v>
      </c>
      <c r="FB250" s="15" t="s">
        <v>59</v>
      </c>
      <c r="FC250" s="18" t="s">
        <v>47</v>
      </c>
      <c r="FD250" s="15" t="s">
        <v>59</v>
      </c>
      <c r="FF250" s="15" t="s">
        <v>59</v>
      </c>
      <c r="FG250" s="18" t="s">
        <v>47</v>
      </c>
      <c r="FH250" s="15" t="s">
        <v>59</v>
      </c>
      <c r="FJ250" s="15" t="s">
        <v>59</v>
      </c>
      <c r="FL250" s="15" t="s">
        <v>59</v>
      </c>
      <c r="FM250" s="18" t="s">
        <v>47</v>
      </c>
      <c r="FN250" s="15" t="s">
        <v>59</v>
      </c>
      <c r="FO250" s="18" t="s">
        <v>47</v>
      </c>
      <c r="FP250" s="15" t="s">
        <v>59</v>
      </c>
      <c r="FQ250" s="18" t="s">
        <v>47</v>
      </c>
      <c r="FR250" s="15" t="s">
        <v>59</v>
      </c>
      <c r="FT250" s="15" t="s">
        <v>59</v>
      </c>
    </row>
    <row r="251" spans="1:176" ht="15.95" customHeight="1">
      <c r="A251" s="39" t="s">
        <v>750</v>
      </c>
      <c r="B251" s="39">
        <v>4</v>
      </c>
      <c r="C251" s="39"/>
      <c r="D251" s="39">
        <v>5704</v>
      </c>
      <c r="E251" s="19" t="s">
        <v>896</v>
      </c>
      <c r="F251" s="19" t="s">
        <v>1593</v>
      </c>
      <c r="G251" s="18">
        <v>0.21199999999999999</v>
      </c>
      <c r="H251" s="14" t="s">
        <v>59</v>
      </c>
      <c r="I251" s="18">
        <v>0.21199999999999999</v>
      </c>
      <c r="J251" s="14" t="s">
        <v>59</v>
      </c>
      <c r="K251" s="3" t="s">
        <v>47</v>
      </c>
      <c r="L251" s="12" t="s">
        <v>59</v>
      </c>
      <c r="M251" s="3" t="s">
        <v>47</v>
      </c>
      <c r="N251" s="12" t="s">
        <v>59</v>
      </c>
      <c r="O251" s="3" t="s">
        <v>47</v>
      </c>
      <c r="P251" s="12" t="s">
        <v>59</v>
      </c>
      <c r="Q251" s="18" t="s">
        <v>54</v>
      </c>
      <c r="R251" s="15" t="s">
        <v>59</v>
      </c>
      <c r="S251" s="18" t="s">
        <v>54</v>
      </c>
      <c r="T251" s="15" t="s">
        <v>59</v>
      </c>
      <c r="U251" s="18" t="s">
        <v>54</v>
      </c>
      <c r="V251" s="15" t="s">
        <v>59</v>
      </c>
      <c r="W251" s="18" t="s">
        <v>54</v>
      </c>
      <c r="X251" s="15" t="s">
        <v>59</v>
      </c>
      <c r="Y251" s="18" t="s">
        <v>54</v>
      </c>
      <c r="Z251" s="15" t="s">
        <v>59</v>
      </c>
      <c r="AA251" s="18" t="s">
        <v>54</v>
      </c>
      <c r="AB251" s="15" t="s">
        <v>59</v>
      </c>
      <c r="AC251" s="18" t="s">
        <v>47</v>
      </c>
      <c r="AD251" s="15" t="s">
        <v>59</v>
      </c>
      <c r="AE251" s="18" t="s">
        <v>47</v>
      </c>
      <c r="AF251" s="15" t="s">
        <v>59</v>
      </c>
      <c r="AG251" s="18" t="s">
        <v>54</v>
      </c>
      <c r="AH251" s="15" t="s">
        <v>59</v>
      </c>
      <c r="AI251" s="3" t="s">
        <v>47</v>
      </c>
      <c r="AJ251" s="15" t="s">
        <v>59</v>
      </c>
      <c r="AK251" s="18" t="s">
        <v>47</v>
      </c>
      <c r="AL251" s="15" t="s">
        <v>59</v>
      </c>
      <c r="AM251" s="3" t="s">
        <v>47</v>
      </c>
      <c r="AN251" s="15" t="s">
        <v>59</v>
      </c>
      <c r="AO251" s="3" t="s">
        <v>47</v>
      </c>
      <c r="AP251" s="15" t="s">
        <v>59</v>
      </c>
      <c r="AQ251" s="18" t="s">
        <v>47</v>
      </c>
      <c r="AR251" s="15" t="s">
        <v>59</v>
      </c>
      <c r="AS251" s="18" t="s">
        <v>47</v>
      </c>
      <c r="AT251" s="15" t="s">
        <v>59</v>
      </c>
      <c r="AU251" s="18" t="s">
        <v>47</v>
      </c>
      <c r="AV251" s="15" t="s">
        <v>59</v>
      </c>
      <c r="AW251" s="9" t="s">
        <v>47</v>
      </c>
      <c r="AX251" s="15" t="s">
        <v>59</v>
      </c>
      <c r="AY251" s="18" t="s">
        <v>47</v>
      </c>
      <c r="AZ251" s="15" t="s">
        <v>59</v>
      </c>
      <c r="BA251" s="9" t="s">
        <v>47</v>
      </c>
      <c r="BB251" s="15" t="s">
        <v>59</v>
      </c>
      <c r="BC251" s="9" t="s">
        <v>47</v>
      </c>
      <c r="BD251" s="15" t="s">
        <v>59</v>
      </c>
      <c r="BE251" s="9" t="s">
        <v>47</v>
      </c>
      <c r="BF251" s="15" t="s">
        <v>59</v>
      </c>
      <c r="BH251" s="15" t="s">
        <v>59</v>
      </c>
      <c r="BJ251" s="15" t="s">
        <v>59</v>
      </c>
      <c r="BL251" s="15" t="s">
        <v>59</v>
      </c>
      <c r="BN251" s="15" t="s">
        <v>59</v>
      </c>
      <c r="BO251" s="18" t="s">
        <v>47</v>
      </c>
      <c r="BP251" s="15" t="s">
        <v>59</v>
      </c>
      <c r="BQ251" s="18" t="s">
        <v>47</v>
      </c>
      <c r="BR251" s="15" t="s">
        <v>59</v>
      </c>
      <c r="BS251" s="18" t="s">
        <v>47</v>
      </c>
      <c r="BT251" s="15" t="s">
        <v>59</v>
      </c>
      <c r="BU251" s="18" t="s">
        <v>47</v>
      </c>
      <c r="BV251" s="15" t="s">
        <v>59</v>
      </c>
      <c r="BX251" s="15" t="s">
        <v>59</v>
      </c>
      <c r="BY251" s="18" t="s">
        <v>47</v>
      </c>
      <c r="BZ251" s="15" t="s">
        <v>59</v>
      </c>
      <c r="CA251" s="18" t="s">
        <v>47</v>
      </c>
      <c r="CB251" s="15" t="s">
        <v>59</v>
      </c>
      <c r="CC251" s="18" t="s">
        <v>47</v>
      </c>
      <c r="CD251" s="15" t="s">
        <v>59</v>
      </c>
      <c r="CF251" s="15" t="s">
        <v>59</v>
      </c>
      <c r="CH251" s="15" t="s">
        <v>59</v>
      </c>
      <c r="CJ251" s="15" t="s">
        <v>59</v>
      </c>
      <c r="CL251" s="15" t="s">
        <v>59</v>
      </c>
      <c r="CN251" s="15" t="s">
        <v>59</v>
      </c>
      <c r="CP251" s="15" t="s">
        <v>59</v>
      </c>
      <c r="CR251" s="15" t="s">
        <v>59</v>
      </c>
      <c r="CT251" s="15" t="s">
        <v>59</v>
      </c>
      <c r="CV251" s="15" t="s">
        <v>59</v>
      </c>
      <c r="CX251" s="15" t="s">
        <v>59</v>
      </c>
      <c r="CZ251" s="15" t="s">
        <v>59</v>
      </c>
      <c r="DA251" s="18" t="s">
        <v>47</v>
      </c>
      <c r="DB251" s="15" t="s">
        <v>59</v>
      </c>
      <c r="DD251" s="15" t="s">
        <v>59</v>
      </c>
      <c r="DF251" s="15" t="s">
        <v>59</v>
      </c>
      <c r="DH251" s="15" t="s">
        <v>59</v>
      </c>
      <c r="DI251" s="18" t="s">
        <v>47</v>
      </c>
      <c r="DJ251" s="15" t="s">
        <v>59</v>
      </c>
      <c r="DK251" s="18" t="s">
        <v>47</v>
      </c>
      <c r="DL251" s="15" t="s">
        <v>59</v>
      </c>
      <c r="DM251" s="18" t="s">
        <v>47</v>
      </c>
      <c r="DN251" s="15" t="s">
        <v>59</v>
      </c>
      <c r="DP251" s="15" t="s">
        <v>59</v>
      </c>
      <c r="DQ251" s="18" t="s">
        <v>47</v>
      </c>
      <c r="DR251" s="15" t="s">
        <v>59</v>
      </c>
      <c r="DT251" s="15" t="s">
        <v>59</v>
      </c>
      <c r="DV251" s="15" t="s">
        <v>59</v>
      </c>
      <c r="DW251" s="18" t="s">
        <v>47</v>
      </c>
      <c r="DX251" s="15" t="s">
        <v>59</v>
      </c>
      <c r="DY251" s="18" t="s">
        <v>47</v>
      </c>
      <c r="DZ251" s="15" t="s">
        <v>59</v>
      </c>
      <c r="EB251" s="15" t="s">
        <v>59</v>
      </c>
      <c r="ED251" s="15" t="s">
        <v>59</v>
      </c>
      <c r="EF251" s="15" t="s">
        <v>59</v>
      </c>
      <c r="EH251" s="15" t="s">
        <v>59</v>
      </c>
      <c r="EJ251" s="15" t="s">
        <v>59</v>
      </c>
      <c r="EL251" s="15" t="s">
        <v>59</v>
      </c>
      <c r="EN251" s="15" t="s">
        <v>59</v>
      </c>
      <c r="EP251" s="15" t="s">
        <v>59</v>
      </c>
      <c r="ER251" s="15" t="s">
        <v>59</v>
      </c>
      <c r="ET251" s="15" t="s">
        <v>59</v>
      </c>
      <c r="EV251" s="15" t="s">
        <v>59</v>
      </c>
      <c r="EX251" s="15" t="s">
        <v>59</v>
      </c>
      <c r="EY251" s="18" t="s">
        <v>47</v>
      </c>
      <c r="EZ251" s="15" t="s">
        <v>59</v>
      </c>
      <c r="FB251" s="15" t="s">
        <v>59</v>
      </c>
      <c r="FC251" s="18" t="s">
        <v>47</v>
      </c>
      <c r="FD251" s="15" t="s">
        <v>59</v>
      </c>
      <c r="FF251" s="15" t="s">
        <v>59</v>
      </c>
      <c r="FG251" s="18" t="s">
        <v>47</v>
      </c>
      <c r="FH251" s="15" t="s">
        <v>59</v>
      </c>
      <c r="FJ251" s="15" t="s">
        <v>59</v>
      </c>
      <c r="FL251" s="15" t="s">
        <v>59</v>
      </c>
      <c r="FM251" s="18" t="s">
        <v>47</v>
      </c>
      <c r="FN251" s="15" t="s">
        <v>59</v>
      </c>
      <c r="FO251" s="18" t="s">
        <v>47</v>
      </c>
      <c r="FP251" s="15" t="s">
        <v>59</v>
      </c>
      <c r="FQ251" s="18" t="s">
        <v>47</v>
      </c>
      <c r="FR251" s="15" t="s">
        <v>59</v>
      </c>
      <c r="FT251" s="15" t="s">
        <v>59</v>
      </c>
    </row>
    <row r="252" spans="1:176" ht="15.95" customHeight="1">
      <c r="A252" s="39" t="s">
        <v>751</v>
      </c>
      <c r="B252" s="39">
        <v>4</v>
      </c>
      <c r="C252" s="39"/>
      <c r="D252" s="39">
        <v>5704</v>
      </c>
      <c r="E252" s="19" t="s">
        <v>896</v>
      </c>
      <c r="F252" s="19" t="s">
        <v>1593</v>
      </c>
      <c r="G252" s="18">
        <v>0.29600000000000004</v>
      </c>
      <c r="H252" s="14" t="s">
        <v>59</v>
      </c>
      <c r="I252" s="18">
        <v>0.29600000000000004</v>
      </c>
      <c r="J252" s="14" t="s">
        <v>59</v>
      </c>
      <c r="K252" s="3" t="s">
        <v>47</v>
      </c>
      <c r="L252" s="12" t="s">
        <v>59</v>
      </c>
      <c r="M252" s="3" t="s">
        <v>47</v>
      </c>
      <c r="N252" s="12" t="s">
        <v>59</v>
      </c>
      <c r="O252" s="3" t="s">
        <v>47</v>
      </c>
      <c r="P252" s="12" t="s">
        <v>59</v>
      </c>
      <c r="Q252" s="18" t="s">
        <v>54</v>
      </c>
      <c r="R252" s="15" t="s">
        <v>59</v>
      </c>
      <c r="S252" s="18" t="s">
        <v>54</v>
      </c>
      <c r="T252" s="15" t="s">
        <v>59</v>
      </c>
      <c r="U252" s="18" t="s">
        <v>54</v>
      </c>
      <c r="V252" s="15" t="s">
        <v>59</v>
      </c>
      <c r="W252" s="18" t="s">
        <v>54</v>
      </c>
      <c r="X252" s="15" t="s">
        <v>59</v>
      </c>
      <c r="Y252" s="18" t="s">
        <v>54</v>
      </c>
      <c r="Z252" s="15" t="s">
        <v>59</v>
      </c>
      <c r="AA252" s="18" t="s">
        <v>54</v>
      </c>
      <c r="AB252" s="15" t="s">
        <v>59</v>
      </c>
      <c r="AC252" s="18" t="s">
        <v>47</v>
      </c>
      <c r="AD252" s="15" t="s">
        <v>59</v>
      </c>
      <c r="AE252" s="18" t="s">
        <v>47</v>
      </c>
      <c r="AF252" s="15" t="s">
        <v>59</v>
      </c>
      <c r="AG252" s="18" t="s">
        <v>54</v>
      </c>
      <c r="AH252" s="15" t="s">
        <v>59</v>
      </c>
      <c r="AI252" s="3" t="s">
        <v>47</v>
      </c>
      <c r="AJ252" s="15" t="s">
        <v>59</v>
      </c>
      <c r="AK252" s="18" t="s">
        <v>47</v>
      </c>
      <c r="AL252" s="15" t="s">
        <v>59</v>
      </c>
      <c r="AM252" s="3" t="s">
        <v>47</v>
      </c>
      <c r="AN252" s="15" t="s">
        <v>59</v>
      </c>
      <c r="AO252" s="3" t="s">
        <v>47</v>
      </c>
      <c r="AP252" s="15" t="s">
        <v>59</v>
      </c>
      <c r="AQ252" s="18" t="s">
        <v>47</v>
      </c>
      <c r="AR252" s="15" t="s">
        <v>59</v>
      </c>
      <c r="AS252" s="18" t="s">
        <v>47</v>
      </c>
      <c r="AT252" s="15" t="s">
        <v>59</v>
      </c>
      <c r="AU252" s="18" t="s">
        <v>47</v>
      </c>
      <c r="AV252" s="15" t="s">
        <v>59</v>
      </c>
      <c r="AW252" s="9" t="s">
        <v>47</v>
      </c>
      <c r="AX252" s="15" t="s">
        <v>59</v>
      </c>
      <c r="AY252" s="18" t="s">
        <v>47</v>
      </c>
      <c r="AZ252" s="15" t="s">
        <v>59</v>
      </c>
      <c r="BA252" s="9" t="s">
        <v>47</v>
      </c>
      <c r="BB252" s="15" t="s">
        <v>59</v>
      </c>
      <c r="BC252" s="9" t="s">
        <v>47</v>
      </c>
      <c r="BD252" s="15" t="s">
        <v>59</v>
      </c>
      <c r="BE252" s="9" t="s">
        <v>47</v>
      </c>
      <c r="BF252" s="15" t="s">
        <v>59</v>
      </c>
      <c r="BH252" s="15" t="s">
        <v>59</v>
      </c>
      <c r="BJ252" s="15" t="s">
        <v>59</v>
      </c>
      <c r="BL252" s="15" t="s">
        <v>59</v>
      </c>
      <c r="BN252" s="15" t="s">
        <v>59</v>
      </c>
      <c r="BO252" s="18" t="s">
        <v>47</v>
      </c>
      <c r="BP252" s="15" t="s">
        <v>59</v>
      </c>
      <c r="BQ252" s="18" t="s">
        <v>47</v>
      </c>
      <c r="BR252" s="15" t="s">
        <v>59</v>
      </c>
      <c r="BS252" s="18" t="s">
        <v>47</v>
      </c>
      <c r="BT252" s="15" t="s">
        <v>59</v>
      </c>
      <c r="BU252" s="18" t="s">
        <v>47</v>
      </c>
      <c r="BV252" s="15" t="s">
        <v>59</v>
      </c>
      <c r="BX252" s="15" t="s">
        <v>59</v>
      </c>
      <c r="BY252" s="18" t="s">
        <v>47</v>
      </c>
      <c r="BZ252" s="15" t="s">
        <v>59</v>
      </c>
      <c r="CA252" s="18" t="s">
        <v>47</v>
      </c>
      <c r="CB252" s="15" t="s">
        <v>59</v>
      </c>
      <c r="CC252" s="18" t="s">
        <v>47</v>
      </c>
      <c r="CD252" s="15" t="s">
        <v>59</v>
      </c>
      <c r="CF252" s="15" t="s">
        <v>59</v>
      </c>
      <c r="CH252" s="15" t="s">
        <v>59</v>
      </c>
      <c r="CJ252" s="15" t="s">
        <v>59</v>
      </c>
      <c r="CL252" s="15" t="s">
        <v>59</v>
      </c>
      <c r="CN252" s="15" t="s">
        <v>59</v>
      </c>
      <c r="CP252" s="15" t="s">
        <v>59</v>
      </c>
      <c r="CR252" s="15" t="s">
        <v>59</v>
      </c>
      <c r="CT252" s="15" t="s">
        <v>59</v>
      </c>
      <c r="CV252" s="15" t="s">
        <v>59</v>
      </c>
      <c r="CX252" s="15" t="s">
        <v>59</v>
      </c>
      <c r="CZ252" s="15" t="s">
        <v>59</v>
      </c>
      <c r="DA252" s="18" t="s">
        <v>47</v>
      </c>
      <c r="DB252" s="15" t="s">
        <v>59</v>
      </c>
      <c r="DD252" s="15" t="s">
        <v>59</v>
      </c>
      <c r="DF252" s="15" t="s">
        <v>59</v>
      </c>
      <c r="DH252" s="15" t="s">
        <v>59</v>
      </c>
      <c r="DI252" s="18" t="s">
        <v>47</v>
      </c>
      <c r="DJ252" s="15" t="s">
        <v>59</v>
      </c>
      <c r="DK252" s="18" t="s">
        <v>47</v>
      </c>
      <c r="DL252" s="15" t="s">
        <v>59</v>
      </c>
      <c r="DM252" s="18" t="s">
        <v>47</v>
      </c>
      <c r="DN252" s="15" t="s">
        <v>59</v>
      </c>
      <c r="DP252" s="15" t="s">
        <v>59</v>
      </c>
      <c r="DQ252" s="18" t="s">
        <v>47</v>
      </c>
      <c r="DR252" s="15" t="s">
        <v>59</v>
      </c>
      <c r="DT252" s="15" t="s">
        <v>59</v>
      </c>
      <c r="DV252" s="15" t="s">
        <v>59</v>
      </c>
      <c r="DW252" s="18" t="s">
        <v>47</v>
      </c>
      <c r="DX252" s="15" t="s">
        <v>59</v>
      </c>
      <c r="DY252" s="18" t="s">
        <v>47</v>
      </c>
      <c r="DZ252" s="15" t="s">
        <v>59</v>
      </c>
      <c r="EB252" s="15" t="s">
        <v>59</v>
      </c>
      <c r="ED252" s="15" t="s">
        <v>59</v>
      </c>
      <c r="EF252" s="15" t="s">
        <v>59</v>
      </c>
      <c r="EH252" s="15" t="s">
        <v>59</v>
      </c>
      <c r="EJ252" s="15" t="s">
        <v>59</v>
      </c>
      <c r="EL252" s="15" t="s">
        <v>59</v>
      </c>
      <c r="EN252" s="15" t="s">
        <v>59</v>
      </c>
      <c r="EP252" s="15" t="s">
        <v>59</v>
      </c>
      <c r="ER252" s="15" t="s">
        <v>59</v>
      </c>
      <c r="ET252" s="15" t="s">
        <v>59</v>
      </c>
      <c r="EV252" s="15" t="s">
        <v>59</v>
      </c>
      <c r="EX252" s="15" t="s">
        <v>59</v>
      </c>
      <c r="EY252" s="18" t="s">
        <v>47</v>
      </c>
      <c r="EZ252" s="15" t="s">
        <v>59</v>
      </c>
      <c r="FB252" s="15" t="s">
        <v>59</v>
      </c>
      <c r="FC252" s="18" t="s">
        <v>47</v>
      </c>
      <c r="FD252" s="15" t="s">
        <v>59</v>
      </c>
      <c r="FF252" s="15" t="s">
        <v>59</v>
      </c>
      <c r="FG252" s="18" t="s">
        <v>47</v>
      </c>
      <c r="FH252" s="15" t="s">
        <v>59</v>
      </c>
      <c r="FJ252" s="15" t="s">
        <v>59</v>
      </c>
      <c r="FL252" s="15" t="s">
        <v>59</v>
      </c>
      <c r="FM252" s="18" t="s">
        <v>47</v>
      </c>
      <c r="FN252" s="15" t="s">
        <v>59</v>
      </c>
      <c r="FO252" s="18" t="s">
        <v>47</v>
      </c>
      <c r="FP252" s="15" t="s">
        <v>59</v>
      </c>
      <c r="FQ252" s="18" t="s">
        <v>47</v>
      </c>
      <c r="FR252" s="15" t="s">
        <v>59</v>
      </c>
      <c r="FT252" s="15" t="s">
        <v>59</v>
      </c>
    </row>
    <row r="253" spans="1:176" ht="15.95" customHeight="1">
      <c r="A253" s="39" t="s">
        <v>752</v>
      </c>
      <c r="B253" s="39">
        <v>4</v>
      </c>
      <c r="C253" s="39"/>
      <c r="D253" s="39">
        <v>5704</v>
      </c>
      <c r="E253" s="19" t="s">
        <v>896</v>
      </c>
      <c r="F253" s="19" t="s">
        <v>1593</v>
      </c>
      <c r="G253" s="18">
        <v>0.23</v>
      </c>
      <c r="H253" s="14" t="s">
        <v>59</v>
      </c>
      <c r="I253" s="18">
        <v>0.23</v>
      </c>
      <c r="J253" s="14" t="s">
        <v>59</v>
      </c>
      <c r="K253" s="3" t="s">
        <v>47</v>
      </c>
      <c r="L253" s="12" t="s">
        <v>59</v>
      </c>
      <c r="M253" s="3" t="s">
        <v>47</v>
      </c>
      <c r="N253" s="12" t="s">
        <v>59</v>
      </c>
      <c r="O253" s="3" t="s">
        <v>47</v>
      </c>
      <c r="P253" s="12" t="s">
        <v>59</v>
      </c>
      <c r="Q253" s="18">
        <v>0.04</v>
      </c>
      <c r="R253" s="15" t="s">
        <v>59</v>
      </c>
      <c r="S253" s="18">
        <v>6.0000000000000001E-3</v>
      </c>
      <c r="T253" s="15" t="s">
        <v>59</v>
      </c>
      <c r="U253" s="18">
        <v>6.0000000000000001E-3</v>
      </c>
      <c r="V253" s="15" t="s">
        <v>59</v>
      </c>
      <c r="W253" s="18">
        <v>8.0000000000000002E-3</v>
      </c>
      <c r="X253" s="15" t="s">
        <v>59</v>
      </c>
      <c r="Y253" s="18">
        <v>6.0000000000000001E-3</v>
      </c>
      <c r="Z253" s="15" t="s">
        <v>59</v>
      </c>
      <c r="AA253" s="18">
        <v>2E-3</v>
      </c>
      <c r="AB253" s="15" t="s">
        <v>59</v>
      </c>
      <c r="AC253" s="18" t="s">
        <v>47</v>
      </c>
      <c r="AD253" s="15" t="s">
        <v>59</v>
      </c>
      <c r="AE253" s="18" t="s">
        <v>47</v>
      </c>
      <c r="AF253" s="15" t="s">
        <v>59</v>
      </c>
      <c r="AG253" s="18">
        <v>1.6E-2</v>
      </c>
      <c r="AH253" s="15" t="s">
        <v>59</v>
      </c>
      <c r="AI253" s="3" t="s">
        <v>47</v>
      </c>
      <c r="AJ253" s="15" t="s">
        <v>59</v>
      </c>
      <c r="AK253" s="18" t="s">
        <v>47</v>
      </c>
      <c r="AL253" s="15" t="s">
        <v>59</v>
      </c>
      <c r="AM253" s="3" t="s">
        <v>47</v>
      </c>
      <c r="AN253" s="15" t="s">
        <v>59</v>
      </c>
      <c r="AO253" s="3" t="s">
        <v>47</v>
      </c>
      <c r="AP253" s="15" t="s">
        <v>59</v>
      </c>
      <c r="AQ253" s="18" t="s">
        <v>47</v>
      </c>
      <c r="AR253" s="15" t="s">
        <v>59</v>
      </c>
      <c r="AS253" s="18" t="s">
        <v>47</v>
      </c>
      <c r="AT253" s="15" t="s">
        <v>59</v>
      </c>
      <c r="AU253" s="18" t="s">
        <v>47</v>
      </c>
      <c r="AV253" s="15" t="s">
        <v>59</v>
      </c>
      <c r="AW253" s="9" t="s">
        <v>47</v>
      </c>
      <c r="AX253" s="15" t="s">
        <v>59</v>
      </c>
      <c r="AY253" s="18" t="s">
        <v>47</v>
      </c>
      <c r="AZ253" s="15" t="s">
        <v>59</v>
      </c>
      <c r="BA253" s="9" t="s">
        <v>47</v>
      </c>
      <c r="BB253" s="15" t="s">
        <v>59</v>
      </c>
      <c r="BC253" s="9" t="s">
        <v>47</v>
      </c>
      <c r="BD253" s="15" t="s">
        <v>59</v>
      </c>
      <c r="BE253" s="9" t="s">
        <v>47</v>
      </c>
      <c r="BF253" s="15" t="s">
        <v>59</v>
      </c>
      <c r="BH253" s="15" t="s">
        <v>59</v>
      </c>
      <c r="BJ253" s="15" t="s">
        <v>59</v>
      </c>
      <c r="BL253" s="15" t="s">
        <v>59</v>
      </c>
      <c r="BN253" s="15" t="s">
        <v>59</v>
      </c>
      <c r="BO253" s="18" t="s">
        <v>47</v>
      </c>
      <c r="BP253" s="15" t="s">
        <v>59</v>
      </c>
      <c r="BQ253" s="18" t="s">
        <v>47</v>
      </c>
      <c r="BR253" s="15" t="s">
        <v>59</v>
      </c>
      <c r="BS253" s="18" t="s">
        <v>47</v>
      </c>
      <c r="BT253" s="15" t="s">
        <v>59</v>
      </c>
      <c r="BU253" s="18" t="s">
        <v>47</v>
      </c>
      <c r="BV253" s="15" t="s">
        <v>59</v>
      </c>
      <c r="BX253" s="15" t="s">
        <v>59</v>
      </c>
      <c r="BY253" s="18" t="s">
        <v>47</v>
      </c>
      <c r="BZ253" s="15" t="s">
        <v>59</v>
      </c>
      <c r="CA253" s="18" t="s">
        <v>47</v>
      </c>
      <c r="CB253" s="15" t="s">
        <v>59</v>
      </c>
      <c r="CC253" s="18" t="s">
        <v>47</v>
      </c>
      <c r="CD253" s="15" t="s">
        <v>59</v>
      </c>
      <c r="CF253" s="15" t="s">
        <v>59</v>
      </c>
      <c r="CH253" s="15" t="s">
        <v>59</v>
      </c>
      <c r="CJ253" s="15" t="s">
        <v>59</v>
      </c>
      <c r="CL253" s="15" t="s">
        <v>59</v>
      </c>
      <c r="CN253" s="15" t="s">
        <v>59</v>
      </c>
      <c r="CP253" s="15" t="s">
        <v>59</v>
      </c>
      <c r="CR253" s="15" t="s">
        <v>59</v>
      </c>
      <c r="CT253" s="15" t="s">
        <v>59</v>
      </c>
      <c r="CV253" s="15" t="s">
        <v>59</v>
      </c>
      <c r="CX253" s="15" t="s">
        <v>59</v>
      </c>
      <c r="CZ253" s="15" t="s">
        <v>59</v>
      </c>
      <c r="DA253" s="18" t="s">
        <v>47</v>
      </c>
      <c r="DB253" s="15" t="s">
        <v>59</v>
      </c>
      <c r="DD253" s="15" t="s">
        <v>59</v>
      </c>
      <c r="DF253" s="15" t="s">
        <v>59</v>
      </c>
      <c r="DH253" s="15" t="s">
        <v>59</v>
      </c>
      <c r="DI253" s="18" t="s">
        <v>47</v>
      </c>
      <c r="DJ253" s="15" t="s">
        <v>59</v>
      </c>
      <c r="DK253" s="18" t="s">
        <v>47</v>
      </c>
      <c r="DL253" s="15" t="s">
        <v>59</v>
      </c>
      <c r="DM253" s="18" t="s">
        <v>47</v>
      </c>
      <c r="DN253" s="15" t="s">
        <v>59</v>
      </c>
      <c r="DP253" s="15" t="s">
        <v>59</v>
      </c>
      <c r="DQ253" s="18" t="s">
        <v>47</v>
      </c>
      <c r="DR253" s="15" t="s">
        <v>59</v>
      </c>
      <c r="DT253" s="15" t="s">
        <v>59</v>
      </c>
      <c r="DV253" s="15" t="s">
        <v>59</v>
      </c>
      <c r="DW253" s="18" t="s">
        <v>47</v>
      </c>
      <c r="DX253" s="15" t="s">
        <v>59</v>
      </c>
      <c r="DY253" s="18" t="s">
        <v>47</v>
      </c>
      <c r="DZ253" s="15" t="s">
        <v>59</v>
      </c>
      <c r="EB253" s="15" t="s">
        <v>59</v>
      </c>
      <c r="ED253" s="15" t="s">
        <v>59</v>
      </c>
      <c r="EF253" s="15" t="s">
        <v>59</v>
      </c>
      <c r="EH253" s="15" t="s">
        <v>59</v>
      </c>
      <c r="EJ253" s="15" t="s">
        <v>59</v>
      </c>
      <c r="EL253" s="15" t="s">
        <v>59</v>
      </c>
      <c r="EN253" s="15" t="s">
        <v>59</v>
      </c>
      <c r="EP253" s="15" t="s">
        <v>59</v>
      </c>
      <c r="ER253" s="15" t="s">
        <v>59</v>
      </c>
      <c r="ET253" s="15" t="s">
        <v>59</v>
      </c>
      <c r="EV253" s="15" t="s">
        <v>59</v>
      </c>
      <c r="EX253" s="15" t="s">
        <v>59</v>
      </c>
      <c r="EY253" s="18" t="s">
        <v>47</v>
      </c>
      <c r="EZ253" s="15" t="s">
        <v>59</v>
      </c>
      <c r="FB253" s="15" t="s">
        <v>59</v>
      </c>
      <c r="FC253" s="18" t="s">
        <v>47</v>
      </c>
      <c r="FD253" s="15" t="s">
        <v>59</v>
      </c>
      <c r="FF253" s="15" t="s">
        <v>59</v>
      </c>
      <c r="FG253" s="18" t="s">
        <v>47</v>
      </c>
      <c r="FH253" s="15" t="s">
        <v>59</v>
      </c>
      <c r="FJ253" s="15" t="s">
        <v>59</v>
      </c>
      <c r="FL253" s="15" t="s">
        <v>59</v>
      </c>
      <c r="FM253" s="18" t="s">
        <v>47</v>
      </c>
      <c r="FN253" s="15" t="s">
        <v>59</v>
      </c>
      <c r="FO253" s="18" t="s">
        <v>47</v>
      </c>
      <c r="FP253" s="15" t="s">
        <v>59</v>
      </c>
      <c r="FQ253" s="18" t="s">
        <v>47</v>
      </c>
      <c r="FR253" s="15" t="s">
        <v>59</v>
      </c>
      <c r="FT253" s="15" t="s">
        <v>59</v>
      </c>
    </row>
    <row r="254" spans="1:176" ht="15.95" customHeight="1">
      <c r="A254" s="39" t="s">
        <v>753</v>
      </c>
      <c r="B254" s="39">
        <v>4</v>
      </c>
      <c r="C254" s="39"/>
      <c r="D254" s="39">
        <v>5704</v>
      </c>
      <c r="E254" s="19" t="s">
        <v>896</v>
      </c>
      <c r="F254" s="19" t="s">
        <v>1593</v>
      </c>
      <c r="G254" s="18">
        <v>2.7999999999999997E-2</v>
      </c>
      <c r="H254" s="14" t="s">
        <v>59</v>
      </c>
      <c r="I254" s="18">
        <v>2.7999999999999997E-2</v>
      </c>
      <c r="J254" s="14" t="s">
        <v>59</v>
      </c>
      <c r="K254" s="3" t="s">
        <v>47</v>
      </c>
      <c r="L254" s="12" t="s">
        <v>59</v>
      </c>
      <c r="M254" s="3" t="s">
        <v>47</v>
      </c>
      <c r="N254" s="12" t="s">
        <v>59</v>
      </c>
      <c r="O254" s="3" t="s">
        <v>47</v>
      </c>
      <c r="P254" s="12" t="s">
        <v>59</v>
      </c>
      <c r="Q254" s="18">
        <v>4.0000000000000001E-3</v>
      </c>
      <c r="R254" s="15" t="s">
        <v>59</v>
      </c>
      <c r="S254" s="18">
        <v>2E-3</v>
      </c>
      <c r="T254" s="15" t="s">
        <v>59</v>
      </c>
      <c r="U254" s="18">
        <v>8.0000000000000002E-3</v>
      </c>
      <c r="V254" s="15" t="s">
        <v>59</v>
      </c>
      <c r="W254" s="18">
        <v>6.0000000000000001E-3</v>
      </c>
      <c r="X254" s="15" t="s">
        <v>59</v>
      </c>
      <c r="Y254" s="18">
        <v>4.0000000000000001E-3</v>
      </c>
      <c r="Z254" s="15" t="s">
        <v>59</v>
      </c>
      <c r="AA254" s="18">
        <v>6.0000000000000001E-3</v>
      </c>
      <c r="AB254" s="15" t="s">
        <v>59</v>
      </c>
      <c r="AC254" s="18" t="s">
        <v>47</v>
      </c>
      <c r="AD254" s="15" t="s">
        <v>59</v>
      </c>
      <c r="AE254" s="18" t="s">
        <v>47</v>
      </c>
      <c r="AF254" s="15" t="s">
        <v>59</v>
      </c>
      <c r="AG254" s="18">
        <v>2E-3</v>
      </c>
      <c r="AH254" s="15" t="s">
        <v>59</v>
      </c>
      <c r="AI254" s="3" t="s">
        <v>47</v>
      </c>
      <c r="AJ254" s="15" t="s">
        <v>59</v>
      </c>
      <c r="AK254" s="18" t="s">
        <v>47</v>
      </c>
      <c r="AL254" s="15" t="s">
        <v>59</v>
      </c>
      <c r="AM254" s="3" t="s">
        <v>47</v>
      </c>
      <c r="AN254" s="15" t="s">
        <v>59</v>
      </c>
      <c r="AO254" s="3" t="s">
        <v>47</v>
      </c>
      <c r="AP254" s="15" t="s">
        <v>59</v>
      </c>
      <c r="AQ254" s="18" t="s">
        <v>47</v>
      </c>
      <c r="AR254" s="15" t="s">
        <v>59</v>
      </c>
      <c r="AS254" s="18" t="s">
        <v>47</v>
      </c>
      <c r="AT254" s="15" t="s">
        <v>59</v>
      </c>
      <c r="AU254" s="18" t="s">
        <v>47</v>
      </c>
      <c r="AV254" s="15" t="s">
        <v>59</v>
      </c>
      <c r="AW254" s="9" t="s">
        <v>47</v>
      </c>
      <c r="AX254" s="15" t="s">
        <v>59</v>
      </c>
      <c r="AY254" s="18" t="s">
        <v>47</v>
      </c>
      <c r="AZ254" s="15" t="s">
        <v>59</v>
      </c>
      <c r="BA254" s="9" t="s">
        <v>47</v>
      </c>
      <c r="BB254" s="15" t="s">
        <v>59</v>
      </c>
      <c r="BC254" s="9" t="s">
        <v>47</v>
      </c>
      <c r="BD254" s="15" t="s">
        <v>59</v>
      </c>
      <c r="BE254" s="9" t="s">
        <v>47</v>
      </c>
      <c r="BF254" s="15" t="s">
        <v>59</v>
      </c>
      <c r="BH254" s="15" t="s">
        <v>59</v>
      </c>
      <c r="BJ254" s="15" t="s">
        <v>59</v>
      </c>
      <c r="BL254" s="15" t="s">
        <v>59</v>
      </c>
      <c r="BN254" s="15" t="s">
        <v>59</v>
      </c>
      <c r="BO254" s="18" t="s">
        <v>47</v>
      </c>
      <c r="BP254" s="15" t="s">
        <v>59</v>
      </c>
      <c r="BQ254" s="18" t="s">
        <v>47</v>
      </c>
      <c r="BR254" s="15" t="s">
        <v>59</v>
      </c>
      <c r="BS254" s="18" t="s">
        <v>47</v>
      </c>
      <c r="BT254" s="15" t="s">
        <v>59</v>
      </c>
      <c r="BU254" s="18" t="s">
        <v>47</v>
      </c>
      <c r="BV254" s="15" t="s">
        <v>59</v>
      </c>
      <c r="BX254" s="15" t="s">
        <v>59</v>
      </c>
      <c r="BY254" s="18" t="s">
        <v>47</v>
      </c>
      <c r="BZ254" s="15" t="s">
        <v>59</v>
      </c>
      <c r="CA254" s="18" t="s">
        <v>47</v>
      </c>
      <c r="CB254" s="15" t="s">
        <v>59</v>
      </c>
      <c r="CC254" s="18" t="s">
        <v>47</v>
      </c>
      <c r="CD254" s="15" t="s">
        <v>59</v>
      </c>
      <c r="CF254" s="15" t="s">
        <v>59</v>
      </c>
      <c r="CH254" s="15" t="s">
        <v>59</v>
      </c>
      <c r="CJ254" s="15" t="s">
        <v>59</v>
      </c>
      <c r="CL254" s="15" t="s">
        <v>59</v>
      </c>
      <c r="CN254" s="15" t="s">
        <v>59</v>
      </c>
      <c r="CP254" s="15" t="s">
        <v>59</v>
      </c>
      <c r="CR254" s="15" t="s">
        <v>59</v>
      </c>
      <c r="CT254" s="15" t="s">
        <v>59</v>
      </c>
      <c r="CV254" s="15" t="s">
        <v>59</v>
      </c>
      <c r="CX254" s="15" t="s">
        <v>59</v>
      </c>
      <c r="CZ254" s="15" t="s">
        <v>59</v>
      </c>
      <c r="DA254" s="18" t="s">
        <v>47</v>
      </c>
      <c r="DB254" s="15" t="s">
        <v>59</v>
      </c>
      <c r="DD254" s="15" t="s">
        <v>59</v>
      </c>
      <c r="DF254" s="15" t="s">
        <v>59</v>
      </c>
      <c r="DH254" s="15" t="s">
        <v>59</v>
      </c>
      <c r="DI254" s="18" t="s">
        <v>47</v>
      </c>
      <c r="DJ254" s="15" t="s">
        <v>59</v>
      </c>
      <c r="DK254" s="18" t="s">
        <v>47</v>
      </c>
      <c r="DL254" s="15" t="s">
        <v>59</v>
      </c>
      <c r="DM254" s="18" t="s">
        <v>47</v>
      </c>
      <c r="DN254" s="15" t="s">
        <v>59</v>
      </c>
      <c r="DP254" s="15" t="s">
        <v>59</v>
      </c>
      <c r="DQ254" s="18" t="s">
        <v>47</v>
      </c>
      <c r="DR254" s="15" t="s">
        <v>59</v>
      </c>
      <c r="DT254" s="15" t="s">
        <v>59</v>
      </c>
      <c r="DV254" s="15" t="s">
        <v>59</v>
      </c>
      <c r="DW254" s="18" t="s">
        <v>47</v>
      </c>
      <c r="DX254" s="15" t="s">
        <v>59</v>
      </c>
      <c r="DY254" s="18" t="s">
        <v>47</v>
      </c>
      <c r="DZ254" s="15" t="s">
        <v>59</v>
      </c>
      <c r="EB254" s="15" t="s">
        <v>59</v>
      </c>
      <c r="ED254" s="15" t="s">
        <v>59</v>
      </c>
      <c r="EF254" s="15" t="s">
        <v>59</v>
      </c>
      <c r="EH254" s="15" t="s">
        <v>59</v>
      </c>
      <c r="EJ254" s="15" t="s">
        <v>59</v>
      </c>
      <c r="EL254" s="15" t="s">
        <v>59</v>
      </c>
      <c r="EN254" s="15" t="s">
        <v>59</v>
      </c>
      <c r="EP254" s="15" t="s">
        <v>59</v>
      </c>
      <c r="ER254" s="15" t="s">
        <v>59</v>
      </c>
      <c r="ET254" s="15" t="s">
        <v>59</v>
      </c>
      <c r="EV254" s="15" t="s">
        <v>59</v>
      </c>
      <c r="EX254" s="15" t="s">
        <v>59</v>
      </c>
      <c r="EY254" s="18" t="s">
        <v>47</v>
      </c>
      <c r="EZ254" s="15" t="s">
        <v>59</v>
      </c>
      <c r="FB254" s="15" t="s">
        <v>59</v>
      </c>
      <c r="FC254" s="18" t="s">
        <v>47</v>
      </c>
      <c r="FD254" s="15" t="s">
        <v>59</v>
      </c>
      <c r="FF254" s="15" t="s">
        <v>59</v>
      </c>
      <c r="FG254" s="18" t="s">
        <v>47</v>
      </c>
      <c r="FH254" s="15" t="s">
        <v>59</v>
      </c>
      <c r="FJ254" s="15" t="s">
        <v>59</v>
      </c>
      <c r="FL254" s="15" t="s">
        <v>59</v>
      </c>
      <c r="FM254" s="18" t="s">
        <v>47</v>
      </c>
      <c r="FN254" s="15" t="s">
        <v>59</v>
      </c>
      <c r="FO254" s="18" t="s">
        <v>47</v>
      </c>
      <c r="FP254" s="15" t="s">
        <v>59</v>
      </c>
      <c r="FQ254" s="18" t="s">
        <v>47</v>
      </c>
      <c r="FR254" s="15" t="s">
        <v>59</v>
      </c>
      <c r="FT254" s="15" t="s">
        <v>59</v>
      </c>
    </row>
    <row r="255" spans="1:176" ht="15.95" customHeight="1">
      <c r="A255" s="39" t="s">
        <v>754</v>
      </c>
      <c r="B255" s="39">
        <v>4</v>
      </c>
      <c r="C255" s="39"/>
      <c r="D255" s="39">
        <v>5704</v>
      </c>
      <c r="E255" s="19" t="s">
        <v>896</v>
      </c>
      <c r="F255" s="19" t="s">
        <v>1593</v>
      </c>
      <c r="G255" s="18">
        <v>0.42</v>
      </c>
      <c r="H255" s="14" t="s">
        <v>59</v>
      </c>
      <c r="I255" s="18">
        <v>0.42</v>
      </c>
      <c r="J255" s="14" t="s">
        <v>59</v>
      </c>
      <c r="K255" s="3" t="s">
        <v>47</v>
      </c>
      <c r="L255" s="12" t="s">
        <v>59</v>
      </c>
      <c r="M255" s="3" t="s">
        <v>47</v>
      </c>
      <c r="N255" s="12" t="s">
        <v>59</v>
      </c>
      <c r="O255" s="3" t="s">
        <v>47</v>
      </c>
      <c r="P255" s="12" t="s">
        <v>59</v>
      </c>
      <c r="Q255" s="18">
        <v>8.0000000000000002E-3</v>
      </c>
      <c r="R255" s="15" t="s">
        <v>59</v>
      </c>
      <c r="S255" s="18">
        <v>1.3999999999999999E-2</v>
      </c>
      <c r="T255" s="15" t="s">
        <v>59</v>
      </c>
      <c r="U255" s="18">
        <v>0.05</v>
      </c>
      <c r="V255" s="15" t="s">
        <v>59</v>
      </c>
      <c r="W255" s="18">
        <v>2.4E-2</v>
      </c>
      <c r="X255" s="15" t="s">
        <v>59</v>
      </c>
      <c r="Y255" s="18">
        <v>0.01</v>
      </c>
      <c r="Z255" s="15" t="s">
        <v>59</v>
      </c>
      <c r="AA255" s="18">
        <v>1.3999999999999999E-2</v>
      </c>
      <c r="AB255" s="15" t="s">
        <v>59</v>
      </c>
      <c r="AC255" s="18" t="s">
        <v>47</v>
      </c>
      <c r="AD255" s="15" t="s">
        <v>59</v>
      </c>
      <c r="AE255" s="18" t="s">
        <v>47</v>
      </c>
      <c r="AF255" s="15" t="s">
        <v>59</v>
      </c>
      <c r="AG255" s="18">
        <v>0.05</v>
      </c>
      <c r="AH255" s="15" t="s">
        <v>59</v>
      </c>
      <c r="AI255" s="3" t="s">
        <v>47</v>
      </c>
      <c r="AJ255" s="15" t="s">
        <v>59</v>
      </c>
      <c r="AK255" s="18" t="s">
        <v>47</v>
      </c>
      <c r="AL255" s="15" t="s">
        <v>59</v>
      </c>
      <c r="AM255" s="3" t="s">
        <v>47</v>
      </c>
      <c r="AN255" s="15" t="s">
        <v>59</v>
      </c>
      <c r="AO255" s="3" t="s">
        <v>47</v>
      </c>
      <c r="AP255" s="15" t="s">
        <v>59</v>
      </c>
      <c r="AQ255" s="18" t="s">
        <v>47</v>
      </c>
      <c r="AR255" s="15" t="s">
        <v>59</v>
      </c>
      <c r="AS255" s="18" t="s">
        <v>47</v>
      </c>
      <c r="AT255" s="15" t="s">
        <v>59</v>
      </c>
      <c r="AU255" s="18" t="s">
        <v>47</v>
      </c>
      <c r="AV255" s="15" t="s">
        <v>59</v>
      </c>
      <c r="AW255" s="9" t="s">
        <v>47</v>
      </c>
      <c r="AX255" s="15" t="s">
        <v>59</v>
      </c>
      <c r="AY255" s="18" t="s">
        <v>47</v>
      </c>
      <c r="AZ255" s="15" t="s">
        <v>59</v>
      </c>
      <c r="BA255" s="9" t="s">
        <v>47</v>
      </c>
      <c r="BB255" s="15" t="s">
        <v>59</v>
      </c>
      <c r="BC255" s="9" t="s">
        <v>47</v>
      </c>
      <c r="BD255" s="15" t="s">
        <v>59</v>
      </c>
      <c r="BE255" s="9" t="s">
        <v>47</v>
      </c>
      <c r="BF255" s="15" t="s">
        <v>59</v>
      </c>
      <c r="BH255" s="15" t="s">
        <v>59</v>
      </c>
      <c r="BJ255" s="15" t="s">
        <v>59</v>
      </c>
      <c r="BL255" s="15" t="s">
        <v>59</v>
      </c>
      <c r="BN255" s="15" t="s">
        <v>59</v>
      </c>
      <c r="BO255" s="18" t="s">
        <v>47</v>
      </c>
      <c r="BP255" s="15" t="s">
        <v>59</v>
      </c>
      <c r="BQ255" s="18" t="s">
        <v>47</v>
      </c>
      <c r="BR255" s="15" t="s">
        <v>59</v>
      </c>
      <c r="BS255" s="18" t="s">
        <v>47</v>
      </c>
      <c r="BT255" s="15" t="s">
        <v>59</v>
      </c>
      <c r="BU255" s="18" t="s">
        <v>47</v>
      </c>
      <c r="BV255" s="15" t="s">
        <v>59</v>
      </c>
      <c r="BX255" s="15" t="s">
        <v>59</v>
      </c>
      <c r="BY255" s="18" t="s">
        <v>47</v>
      </c>
      <c r="BZ255" s="15" t="s">
        <v>59</v>
      </c>
      <c r="CA255" s="18" t="s">
        <v>47</v>
      </c>
      <c r="CB255" s="15" t="s">
        <v>59</v>
      </c>
      <c r="CC255" s="18" t="s">
        <v>47</v>
      </c>
      <c r="CD255" s="15" t="s">
        <v>59</v>
      </c>
      <c r="CF255" s="15" t="s">
        <v>59</v>
      </c>
      <c r="CH255" s="15" t="s">
        <v>59</v>
      </c>
      <c r="CJ255" s="15" t="s">
        <v>59</v>
      </c>
      <c r="CL255" s="15" t="s">
        <v>59</v>
      </c>
      <c r="CN255" s="15" t="s">
        <v>59</v>
      </c>
      <c r="CP255" s="15" t="s">
        <v>59</v>
      </c>
      <c r="CR255" s="15" t="s">
        <v>59</v>
      </c>
      <c r="CT255" s="15" t="s">
        <v>59</v>
      </c>
      <c r="CV255" s="15" t="s">
        <v>59</v>
      </c>
      <c r="CX255" s="15" t="s">
        <v>59</v>
      </c>
      <c r="CZ255" s="15" t="s">
        <v>59</v>
      </c>
      <c r="DA255" s="18" t="s">
        <v>47</v>
      </c>
      <c r="DB255" s="15" t="s">
        <v>59</v>
      </c>
      <c r="DD255" s="15" t="s">
        <v>59</v>
      </c>
      <c r="DF255" s="15" t="s">
        <v>59</v>
      </c>
      <c r="DH255" s="15" t="s">
        <v>59</v>
      </c>
      <c r="DI255" s="18" t="s">
        <v>47</v>
      </c>
      <c r="DJ255" s="15" t="s">
        <v>59</v>
      </c>
      <c r="DK255" s="18" t="s">
        <v>47</v>
      </c>
      <c r="DL255" s="15" t="s">
        <v>59</v>
      </c>
      <c r="DM255" s="18" t="s">
        <v>47</v>
      </c>
      <c r="DN255" s="15" t="s">
        <v>59</v>
      </c>
      <c r="DP255" s="15" t="s">
        <v>59</v>
      </c>
      <c r="DQ255" s="18" t="s">
        <v>47</v>
      </c>
      <c r="DR255" s="15" t="s">
        <v>59</v>
      </c>
      <c r="DT255" s="15" t="s">
        <v>59</v>
      </c>
      <c r="DV255" s="15" t="s">
        <v>59</v>
      </c>
      <c r="DW255" s="18" t="s">
        <v>47</v>
      </c>
      <c r="DX255" s="15" t="s">
        <v>59</v>
      </c>
      <c r="DY255" s="18" t="s">
        <v>47</v>
      </c>
      <c r="DZ255" s="15" t="s">
        <v>59</v>
      </c>
      <c r="EB255" s="15" t="s">
        <v>59</v>
      </c>
      <c r="ED255" s="15" t="s">
        <v>59</v>
      </c>
      <c r="EF255" s="15" t="s">
        <v>59</v>
      </c>
      <c r="EH255" s="15" t="s">
        <v>59</v>
      </c>
      <c r="EJ255" s="15" t="s">
        <v>59</v>
      </c>
      <c r="EL255" s="15" t="s">
        <v>59</v>
      </c>
      <c r="EN255" s="15" t="s">
        <v>59</v>
      </c>
      <c r="EP255" s="15" t="s">
        <v>59</v>
      </c>
      <c r="ER255" s="15" t="s">
        <v>59</v>
      </c>
      <c r="ET255" s="15" t="s">
        <v>59</v>
      </c>
      <c r="EV255" s="15" t="s">
        <v>59</v>
      </c>
      <c r="EX255" s="15" t="s">
        <v>59</v>
      </c>
      <c r="EY255" s="18" t="s">
        <v>47</v>
      </c>
      <c r="EZ255" s="15" t="s">
        <v>59</v>
      </c>
      <c r="FB255" s="15" t="s">
        <v>59</v>
      </c>
      <c r="FC255" s="18" t="s">
        <v>47</v>
      </c>
      <c r="FD255" s="15" t="s">
        <v>59</v>
      </c>
      <c r="FF255" s="15" t="s">
        <v>59</v>
      </c>
      <c r="FG255" s="18" t="s">
        <v>47</v>
      </c>
      <c r="FH255" s="15" t="s">
        <v>59</v>
      </c>
      <c r="FJ255" s="15" t="s">
        <v>59</v>
      </c>
      <c r="FL255" s="15" t="s">
        <v>59</v>
      </c>
      <c r="FM255" s="18" t="s">
        <v>47</v>
      </c>
      <c r="FN255" s="15" t="s">
        <v>59</v>
      </c>
      <c r="FO255" s="18" t="s">
        <v>47</v>
      </c>
      <c r="FP255" s="15" t="s">
        <v>59</v>
      </c>
      <c r="FQ255" s="18" t="s">
        <v>47</v>
      </c>
      <c r="FR255" s="15" t="s">
        <v>59</v>
      </c>
      <c r="FT255" s="15" t="s">
        <v>59</v>
      </c>
    </row>
    <row r="256" spans="1:176" ht="15.95" customHeight="1">
      <c r="A256" s="39" t="s">
        <v>755</v>
      </c>
      <c r="B256" s="39">
        <v>4</v>
      </c>
      <c r="C256" s="39"/>
      <c r="D256" s="39">
        <v>5704</v>
      </c>
      <c r="E256" s="19" t="s">
        <v>896</v>
      </c>
      <c r="F256" s="19" t="s">
        <v>1593</v>
      </c>
      <c r="G256" s="18">
        <v>0.22600000000000001</v>
      </c>
      <c r="H256" s="14" t="s">
        <v>59</v>
      </c>
      <c r="I256" s="18">
        <v>0.22600000000000001</v>
      </c>
      <c r="J256" s="14" t="s">
        <v>59</v>
      </c>
      <c r="K256" s="3" t="s">
        <v>47</v>
      </c>
      <c r="L256" s="12" t="s">
        <v>59</v>
      </c>
      <c r="M256" s="3" t="s">
        <v>47</v>
      </c>
      <c r="N256" s="12" t="s">
        <v>59</v>
      </c>
      <c r="O256" s="3" t="s">
        <v>47</v>
      </c>
      <c r="P256" s="12" t="s">
        <v>59</v>
      </c>
      <c r="Q256" s="18">
        <v>2.2000000000000002E-2</v>
      </c>
      <c r="R256" s="15" t="s">
        <v>59</v>
      </c>
      <c r="S256" s="18">
        <v>6.0000000000000001E-3</v>
      </c>
      <c r="T256" s="15" t="s">
        <v>59</v>
      </c>
      <c r="U256" s="18">
        <v>5.2000000000000005E-2</v>
      </c>
      <c r="V256" s="15" t="s">
        <v>59</v>
      </c>
      <c r="W256" s="18">
        <v>7.0000000000000007E-2</v>
      </c>
      <c r="X256" s="15" t="s">
        <v>59</v>
      </c>
      <c r="Y256" s="18">
        <v>2.7999999999999997E-2</v>
      </c>
      <c r="Z256" s="15" t="s">
        <v>59</v>
      </c>
      <c r="AA256" s="18">
        <v>4.2000000000000003E-2</v>
      </c>
      <c r="AB256" s="15" t="s">
        <v>59</v>
      </c>
      <c r="AC256" s="18" t="s">
        <v>47</v>
      </c>
      <c r="AD256" s="15" t="s">
        <v>59</v>
      </c>
      <c r="AE256" s="18" t="s">
        <v>47</v>
      </c>
      <c r="AF256" s="15" t="s">
        <v>59</v>
      </c>
      <c r="AG256" s="18">
        <v>8.0000000000000002E-3</v>
      </c>
      <c r="AH256" s="15" t="s">
        <v>59</v>
      </c>
      <c r="AI256" s="3" t="s">
        <v>47</v>
      </c>
      <c r="AJ256" s="15" t="s">
        <v>59</v>
      </c>
      <c r="AK256" s="18" t="s">
        <v>47</v>
      </c>
      <c r="AL256" s="15" t="s">
        <v>59</v>
      </c>
      <c r="AM256" s="3" t="s">
        <v>47</v>
      </c>
      <c r="AN256" s="15" t="s">
        <v>59</v>
      </c>
      <c r="AO256" s="3" t="s">
        <v>47</v>
      </c>
      <c r="AP256" s="15" t="s">
        <v>59</v>
      </c>
      <c r="AQ256" s="18" t="s">
        <v>47</v>
      </c>
      <c r="AR256" s="15" t="s">
        <v>59</v>
      </c>
      <c r="AS256" s="18" t="s">
        <v>47</v>
      </c>
      <c r="AT256" s="15" t="s">
        <v>59</v>
      </c>
      <c r="AU256" s="18" t="s">
        <v>47</v>
      </c>
      <c r="AV256" s="15" t="s">
        <v>59</v>
      </c>
      <c r="AW256" s="9" t="s">
        <v>47</v>
      </c>
      <c r="AX256" s="15" t="s">
        <v>59</v>
      </c>
      <c r="AY256" s="18" t="s">
        <v>47</v>
      </c>
      <c r="AZ256" s="15" t="s">
        <v>59</v>
      </c>
      <c r="BA256" s="9" t="s">
        <v>47</v>
      </c>
      <c r="BB256" s="15" t="s">
        <v>59</v>
      </c>
      <c r="BC256" s="9" t="s">
        <v>47</v>
      </c>
      <c r="BD256" s="15" t="s">
        <v>59</v>
      </c>
      <c r="BE256" s="9" t="s">
        <v>47</v>
      </c>
      <c r="BF256" s="15" t="s">
        <v>59</v>
      </c>
      <c r="BH256" s="15" t="s">
        <v>59</v>
      </c>
      <c r="BJ256" s="15" t="s">
        <v>59</v>
      </c>
      <c r="BL256" s="15" t="s">
        <v>59</v>
      </c>
      <c r="BN256" s="15" t="s">
        <v>59</v>
      </c>
      <c r="BO256" s="18" t="s">
        <v>47</v>
      </c>
      <c r="BP256" s="15" t="s">
        <v>59</v>
      </c>
      <c r="BQ256" s="18" t="s">
        <v>47</v>
      </c>
      <c r="BR256" s="15" t="s">
        <v>59</v>
      </c>
      <c r="BS256" s="18" t="s">
        <v>47</v>
      </c>
      <c r="BT256" s="15" t="s">
        <v>59</v>
      </c>
      <c r="BU256" s="18" t="s">
        <v>47</v>
      </c>
      <c r="BV256" s="15" t="s">
        <v>59</v>
      </c>
      <c r="BX256" s="15" t="s">
        <v>59</v>
      </c>
      <c r="BY256" s="18" t="s">
        <v>47</v>
      </c>
      <c r="BZ256" s="15" t="s">
        <v>59</v>
      </c>
      <c r="CA256" s="18" t="s">
        <v>47</v>
      </c>
      <c r="CB256" s="15" t="s">
        <v>59</v>
      </c>
      <c r="CC256" s="18" t="s">
        <v>47</v>
      </c>
      <c r="CD256" s="15" t="s">
        <v>59</v>
      </c>
      <c r="CF256" s="15" t="s">
        <v>59</v>
      </c>
      <c r="CH256" s="15" t="s">
        <v>59</v>
      </c>
      <c r="CJ256" s="15" t="s">
        <v>59</v>
      </c>
      <c r="CL256" s="15" t="s">
        <v>59</v>
      </c>
      <c r="CN256" s="15" t="s">
        <v>59</v>
      </c>
      <c r="CP256" s="15" t="s">
        <v>59</v>
      </c>
      <c r="CR256" s="15" t="s">
        <v>59</v>
      </c>
      <c r="CT256" s="15" t="s">
        <v>59</v>
      </c>
      <c r="CV256" s="15" t="s">
        <v>59</v>
      </c>
      <c r="CX256" s="15" t="s">
        <v>59</v>
      </c>
      <c r="CZ256" s="15" t="s">
        <v>59</v>
      </c>
      <c r="DA256" s="18" t="s">
        <v>47</v>
      </c>
      <c r="DB256" s="15" t="s">
        <v>59</v>
      </c>
      <c r="DD256" s="15" t="s">
        <v>59</v>
      </c>
      <c r="DF256" s="15" t="s">
        <v>59</v>
      </c>
      <c r="DH256" s="15" t="s">
        <v>59</v>
      </c>
      <c r="DI256" s="18" t="s">
        <v>47</v>
      </c>
      <c r="DJ256" s="15" t="s">
        <v>59</v>
      </c>
      <c r="DK256" s="18" t="s">
        <v>47</v>
      </c>
      <c r="DL256" s="15" t="s">
        <v>59</v>
      </c>
      <c r="DM256" s="18" t="s">
        <v>47</v>
      </c>
      <c r="DN256" s="15" t="s">
        <v>59</v>
      </c>
      <c r="DP256" s="15" t="s">
        <v>59</v>
      </c>
      <c r="DQ256" s="18" t="s">
        <v>47</v>
      </c>
      <c r="DR256" s="15" t="s">
        <v>59</v>
      </c>
      <c r="DT256" s="15" t="s">
        <v>59</v>
      </c>
      <c r="DV256" s="15" t="s">
        <v>59</v>
      </c>
      <c r="DW256" s="18" t="s">
        <v>47</v>
      </c>
      <c r="DX256" s="15" t="s">
        <v>59</v>
      </c>
      <c r="DY256" s="18" t="s">
        <v>47</v>
      </c>
      <c r="DZ256" s="15" t="s">
        <v>59</v>
      </c>
      <c r="EB256" s="15" t="s">
        <v>59</v>
      </c>
      <c r="ED256" s="15" t="s">
        <v>59</v>
      </c>
      <c r="EF256" s="15" t="s">
        <v>59</v>
      </c>
      <c r="EH256" s="15" t="s">
        <v>59</v>
      </c>
      <c r="EJ256" s="15" t="s">
        <v>59</v>
      </c>
      <c r="EL256" s="15" t="s">
        <v>59</v>
      </c>
      <c r="EN256" s="15" t="s">
        <v>59</v>
      </c>
      <c r="EP256" s="15" t="s">
        <v>59</v>
      </c>
      <c r="ER256" s="15" t="s">
        <v>59</v>
      </c>
      <c r="ET256" s="15" t="s">
        <v>59</v>
      </c>
      <c r="EV256" s="15" t="s">
        <v>59</v>
      </c>
      <c r="EX256" s="15" t="s">
        <v>59</v>
      </c>
      <c r="EY256" s="18" t="s">
        <v>47</v>
      </c>
      <c r="EZ256" s="15" t="s">
        <v>59</v>
      </c>
      <c r="FB256" s="15" t="s">
        <v>59</v>
      </c>
      <c r="FC256" s="18" t="s">
        <v>47</v>
      </c>
      <c r="FD256" s="15" t="s">
        <v>59</v>
      </c>
      <c r="FF256" s="15" t="s">
        <v>59</v>
      </c>
      <c r="FG256" s="18" t="s">
        <v>47</v>
      </c>
      <c r="FH256" s="15" t="s">
        <v>59</v>
      </c>
      <c r="FJ256" s="15" t="s">
        <v>59</v>
      </c>
      <c r="FL256" s="15" t="s">
        <v>59</v>
      </c>
      <c r="FM256" s="18" t="s">
        <v>47</v>
      </c>
      <c r="FN256" s="15" t="s">
        <v>59</v>
      </c>
      <c r="FO256" s="18" t="s">
        <v>47</v>
      </c>
      <c r="FP256" s="15" t="s">
        <v>59</v>
      </c>
      <c r="FQ256" s="18" t="s">
        <v>47</v>
      </c>
      <c r="FR256" s="15" t="s">
        <v>59</v>
      </c>
      <c r="FT256" s="15" t="s">
        <v>59</v>
      </c>
    </row>
    <row r="257" spans="1:176" ht="15.95" customHeight="1">
      <c r="A257" s="39" t="s">
        <v>756</v>
      </c>
      <c r="B257" s="39">
        <v>4</v>
      </c>
      <c r="C257" s="39"/>
      <c r="D257" s="39">
        <v>5704</v>
      </c>
      <c r="E257" s="19" t="s">
        <v>896</v>
      </c>
      <c r="F257" s="19" t="s">
        <v>1593</v>
      </c>
      <c r="G257" s="18">
        <v>0.19600000000000001</v>
      </c>
      <c r="H257" s="14" t="s">
        <v>59</v>
      </c>
      <c r="I257" s="18">
        <v>0.19600000000000001</v>
      </c>
      <c r="J257" s="14" t="s">
        <v>59</v>
      </c>
      <c r="K257" s="3" t="s">
        <v>47</v>
      </c>
      <c r="L257" s="12" t="s">
        <v>59</v>
      </c>
      <c r="M257" s="3" t="s">
        <v>47</v>
      </c>
      <c r="N257" s="12" t="s">
        <v>59</v>
      </c>
      <c r="O257" s="3" t="s">
        <v>47</v>
      </c>
      <c r="P257" s="12" t="s">
        <v>59</v>
      </c>
      <c r="Q257" s="18">
        <v>1.3999999999999999E-2</v>
      </c>
      <c r="R257" s="15" t="s">
        <v>59</v>
      </c>
      <c r="S257" s="18">
        <v>2E-3</v>
      </c>
      <c r="T257" s="15" t="s">
        <v>59</v>
      </c>
      <c r="U257" s="18">
        <v>3.4000000000000002E-2</v>
      </c>
      <c r="V257" s="15" t="s">
        <v>59</v>
      </c>
      <c r="W257" s="18">
        <v>0.04</v>
      </c>
      <c r="X257" s="15" t="s">
        <v>59</v>
      </c>
      <c r="Y257" s="18">
        <v>1.8000000000000002E-2</v>
      </c>
      <c r="Z257" s="15" t="s">
        <v>59</v>
      </c>
      <c r="AA257" s="18">
        <v>2.4E-2</v>
      </c>
      <c r="AB257" s="15" t="s">
        <v>59</v>
      </c>
      <c r="AC257" s="18" t="s">
        <v>47</v>
      </c>
      <c r="AD257" s="15" t="s">
        <v>59</v>
      </c>
      <c r="AE257" s="18" t="s">
        <v>47</v>
      </c>
      <c r="AF257" s="15" t="s">
        <v>59</v>
      </c>
      <c r="AG257" s="18">
        <v>6.0000000000000001E-3</v>
      </c>
      <c r="AH257" s="15" t="s">
        <v>59</v>
      </c>
      <c r="AI257" s="3" t="s">
        <v>47</v>
      </c>
      <c r="AJ257" s="15" t="s">
        <v>59</v>
      </c>
      <c r="AK257" s="18" t="s">
        <v>47</v>
      </c>
      <c r="AL257" s="15" t="s">
        <v>59</v>
      </c>
      <c r="AM257" s="3" t="s">
        <v>47</v>
      </c>
      <c r="AN257" s="15" t="s">
        <v>59</v>
      </c>
      <c r="AO257" s="3" t="s">
        <v>47</v>
      </c>
      <c r="AP257" s="15" t="s">
        <v>59</v>
      </c>
      <c r="AQ257" s="18" t="s">
        <v>47</v>
      </c>
      <c r="AR257" s="15" t="s">
        <v>59</v>
      </c>
      <c r="AS257" s="18" t="s">
        <v>47</v>
      </c>
      <c r="AT257" s="15" t="s">
        <v>59</v>
      </c>
      <c r="AU257" s="18" t="s">
        <v>47</v>
      </c>
      <c r="AV257" s="15" t="s">
        <v>59</v>
      </c>
      <c r="AW257" s="9" t="s">
        <v>47</v>
      </c>
      <c r="AX257" s="15" t="s">
        <v>59</v>
      </c>
      <c r="AY257" s="18" t="s">
        <v>47</v>
      </c>
      <c r="AZ257" s="15" t="s">
        <v>59</v>
      </c>
      <c r="BA257" s="9" t="s">
        <v>47</v>
      </c>
      <c r="BB257" s="15" t="s">
        <v>59</v>
      </c>
      <c r="BC257" s="9" t="s">
        <v>47</v>
      </c>
      <c r="BD257" s="15" t="s">
        <v>59</v>
      </c>
      <c r="BE257" s="9" t="s">
        <v>47</v>
      </c>
      <c r="BF257" s="15" t="s">
        <v>59</v>
      </c>
      <c r="BH257" s="15" t="s">
        <v>59</v>
      </c>
      <c r="BJ257" s="15" t="s">
        <v>59</v>
      </c>
      <c r="BL257" s="15" t="s">
        <v>59</v>
      </c>
      <c r="BN257" s="15" t="s">
        <v>59</v>
      </c>
      <c r="BO257" s="18" t="s">
        <v>47</v>
      </c>
      <c r="BP257" s="15" t="s">
        <v>59</v>
      </c>
      <c r="BQ257" s="18" t="s">
        <v>47</v>
      </c>
      <c r="BR257" s="15" t="s">
        <v>59</v>
      </c>
      <c r="BS257" s="18" t="s">
        <v>47</v>
      </c>
      <c r="BT257" s="15" t="s">
        <v>59</v>
      </c>
      <c r="BU257" s="18" t="s">
        <v>47</v>
      </c>
      <c r="BV257" s="15" t="s">
        <v>59</v>
      </c>
      <c r="BX257" s="15" t="s">
        <v>59</v>
      </c>
      <c r="BY257" s="18" t="s">
        <v>47</v>
      </c>
      <c r="BZ257" s="15" t="s">
        <v>59</v>
      </c>
      <c r="CA257" s="18" t="s">
        <v>47</v>
      </c>
      <c r="CB257" s="15" t="s">
        <v>59</v>
      </c>
      <c r="CC257" s="18" t="s">
        <v>47</v>
      </c>
      <c r="CD257" s="15" t="s">
        <v>59</v>
      </c>
      <c r="CF257" s="15" t="s">
        <v>59</v>
      </c>
      <c r="CH257" s="15" t="s">
        <v>59</v>
      </c>
      <c r="CJ257" s="15" t="s">
        <v>59</v>
      </c>
      <c r="CL257" s="15" t="s">
        <v>59</v>
      </c>
      <c r="CN257" s="15" t="s">
        <v>59</v>
      </c>
      <c r="CP257" s="15" t="s">
        <v>59</v>
      </c>
      <c r="CR257" s="15" t="s">
        <v>59</v>
      </c>
      <c r="CT257" s="15" t="s">
        <v>59</v>
      </c>
      <c r="CV257" s="15" t="s">
        <v>59</v>
      </c>
      <c r="CX257" s="15" t="s">
        <v>59</v>
      </c>
      <c r="CZ257" s="15" t="s">
        <v>59</v>
      </c>
      <c r="DA257" s="18" t="s">
        <v>47</v>
      </c>
      <c r="DB257" s="15" t="s">
        <v>59</v>
      </c>
      <c r="DD257" s="15" t="s">
        <v>59</v>
      </c>
      <c r="DF257" s="15" t="s">
        <v>59</v>
      </c>
      <c r="DH257" s="15" t="s">
        <v>59</v>
      </c>
      <c r="DI257" s="18" t="s">
        <v>47</v>
      </c>
      <c r="DJ257" s="15" t="s">
        <v>59</v>
      </c>
      <c r="DK257" s="18" t="s">
        <v>47</v>
      </c>
      <c r="DL257" s="15" t="s">
        <v>59</v>
      </c>
      <c r="DM257" s="18" t="s">
        <v>47</v>
      </c>
      <c r="DN257" s="15" t="s">
        <v>59</v>
      </c>
      <c r="DP257" s="15" t="s">
        <v>59</v>
      </c>
      <c r="DQ257" s="18" t="s">
        <v>47</v>
      </c>
      <c r="DR257" s="15" t="s">
        <v>59</v>
      </c>
      <c r="DT257" s="15" t="s">
        <v>59</v>
      </c>
      <c r="DV257" s="15" t="s">
        <v>59</v>
      </c>
      <c r="DW257" s="18" t="s">
        <v>47</v>
      </c>
      <c r="DX257" s="15" t="s">
        <v>59</v>
      </c>
      <c r="DY257" s="18" t="s">
        <v>47</v>
      </c>
      <c r="DZ257" s="15" t="s">
        <v>59</v>
      </c>
      <c r="EB257" s="15" t="s">
        <v>59</v>
      </c>
      <c r="ED257" s="15" t="s">
        <v>59</v>
      </c>
      <c r="EF257" s="15" t="s">
        <v>59</v>
      </c>
      <c r="EH257" s="15" t="s">
        <v>59</v>
      </c>
      <c r="EJ257" s="15" t="s">
        <v>59</v>
      </c>
      <c r="EL257" s="15" t="s">
        <v>59</v>
      </c>
      <c r="EN257" s="15" t="s">
        <v>59</v>
      </c>
      <c r="EP257" s="15" t="s">
        <v>59</v>
      </c>
      <c r="ER257" s="15" t="s">
        <v>59</v>
      </c>
      <c r="ET257" s="15" t="s">
        <v>59</v>
      </c>
      <c r="EV257" s="15" t="s">
        <v>59</v>
      </c>
      <c r="EX257" s="15" t="s">
        <v>59</v>
      </c>
      <c r="EY257" s="18" t="s">
        <v>47</v>
      </c>
      <c r="EZ257" s="15" t="s">
        <v>59</v>
      </c>
      <c r="FB257" s="15" t="s">
        <v>59</v>
      </c>
      <c r="FC257" s="18" t="s">
        <v>47</v>
      </c>
      <c r="FD257" s="15" t="s">
        <v>59</v>
      </c>
      <c r="FF257" s="15" t="s">
        <v>59</v>
      </c>
      <c r="FG257" s="18" t="s">
        <v>47</v>
      </c>
      <c r="FH257" s="15" t="s">
        <v>59</v>
      </c>
      <c r="FJ257" s="15" t="s">
        <v>59</v>
      </c>
      <c r="FL257" s="15" t="s">
        <v>59</v>
      </c>
      <c r="FM257" s="18" t="s">
        <v>47</v>
      </c>
      <c r="FN257" s="15" t="s">
        <v>59</v>
      </c>
      <c r="FO257" s="18" t="s">
        <v>47</v>
      </c>
      <c r="FP257" s="15" t="s">
        <v>59</v>
      </c>
      <c r="FQ257" s="18" t="s">
        <v>47</v>
      </c>
      <c r="FR257" s="15" t="s">
        <v>59</v>
      </c>
      <c r="FT257" s="15" t="s">
        <v>59</v>
      </c>
    </row>
    <row r="258" spans="1:176" ht="15.95" customHeight="1">
      <c r="A258" s="39" t="s">
        <v>757</v>
      </c>
      <c r="B258" s="39">
        <v>4</v>
      </c>
      <c r="C258" s="39"/>
      <c r="D258" s="39">
        <v>5704</v>
      </c>
      <c r="E258" s="19" t="s">
        <v>896</v>
      </c>
      <c r="F258" s="19" t="s">
        <v>1593</v>
      </c>
      <c r="G258" s="18">
        <v>1.024</v>
      </c>
      <c r="H258" s="14" t="s">
        <v>59</v>
      </c>
      <c r="I258" s="18">
        <v>1.024</v>
      </c>
      <c r="J258" s="14" t="s">
        <v>59</v>
      </c>
      <c r="K258" s="3" t="s">
        <v>47</v>
      </c>
      <c r="L258" s="12" t="s">
        <v>59</v>
      </c>
      <c r="M258" s="3" t="s">
        <v>47</v>
      </c>
      <c r="N258" s="12" t="s">
        <v>59</v>
      </c>
      <c r="O258" s="3" t="s">
        <v>47</v>
      </c>
      <c r="P258" s="12" t="s">
        <v>59</v>
      </c>
      <c r="Q258" s="18">
        <v>2.6000000000000002E-2</v>
      </c>
      <c r="R258" s="15" t="s">
        <v>59</v>
      </c>
      <c r="S258" s="18">
        <v>8.0000000000000002E-3</v>
      </c>
      <c r="T258" s="15" t="s">
        <v>59</v>
      </c>
      <c r="U258" s="18">
        <v>8.199999999999999E-2</v>
      </c>
      <c r="V258" s="15" t="s">
        <v>59</v>
      </c>
      <c r="W258" s="18">
        <v>2.7999999999999997E-2</v>
      </c>
      <c r="X258" s="15" t="s">
        <v>59</v>
      </c>
      <c r="Y258" s="18">
        <v>0.01</v>
      </c>
      <c r="Z258" s="15" t="s">
        <v>59</v>
      </c>
      <c r="AA258" s="18">
        <v>2.6000000000000002E-2</v>
      </c>
      <c r="AB258" s="15" t="s">
        <v>59</v>
      </c>
      <c r="AC258" s="18" t="s">
        <v>47</v>
      </c>
      <c r="AD258" s="15" t="s">
        <v>59</v>
      </c>
      <c r="AE258" s="18" t="s">
        <v>47</v>
      </c>
      <c r="AF258" s="15" t="s">
        <v>59</v>
      </c>
      <c r="AG258" s="18">
        <v>0.128</v>
      </c>
      <c r="AH258" s="15" t="s">
        <v>59</v>
      </c>
      <c r="AI258" s="3" t="s">
        <v>47</v>
      </c>
      <c r="AJ258" s="15" t="s">
        <v>59</v>
      </c>
      <c r="AK258" s="18" t="s">
        <v>47</v>
      </c>
      <c r="AL258" s="15" t="s">
        <v>59</v>
      </c>
      <c r="AM258" s="3" t="s">
        <v>47</v>
      </c>
      <c r="AN258" s="15" t="s">
        <v>59</v>
      </c>
      <c r="AO258" s="3" t="s">
        <v>47</v>
      </c>
      <c r="AP258" s="15" t="s">
        <v>59</v>
      </c>
      <c r="AQ258" s="18" t="s">
        <v>47</v>
      </c>
      <c r="AR258" s="15" t="s">
        <v>59</v>
      </c>
      <c r="AS258" s="18" t="s">
        <v>47</v>
      </c>
      <c r="AT258" s="15" t="s">
        <v>59</v>
      </c>
      <c r="AU258" s="18" t="s">
        <v>47</v>
      </c>
      <c r="AV258" s="15" t="s">
        <v>59</v>
      </c>
      <c r="AW258" s="9" t="s">
        <v>47</v>
      </c>
      <c r="AX258" s="15" t="s">
        <v>59</v>
      </c>
      <c r="AY258" s="18" t="s">
        <v>47</v>
      </c>
      <c r="AZ258" s="15" t="s">
        <v>59</v>
      </c>
      <c r="BA258" s="9" t="s">
        <v>47</v>
      </c>
      <c r="BB258" s="15" t="s">
        <v>59</v>
      </c>
      <c r="BC258" s="9" t="s">
        <v>47</v>
      </c>
      <c r="BD258" s="15" t="s">
        <v>59</v>
      </c>
      <c r="BE258" s="9" t="s">
        <v>47</v>
      </c>
      <c r="BF258" s="15" t="s">
        <v>59</v>
      </c>
      <c r="BH258" s="15" t="s">
        <v>59</v>
      </c>
      <c r="BJ258" s="15" t="s">
        <v>59</v>
      </c>
      <c r="BL258" s="15" t="s">
        <v>59</v>
      </c>
      <c r="BN258" s="15" t="s">
        <v>59</v>
      </c>
      <c r="BO258" s="18" t="s">
        <v>47</v>
      </c>
      <c r="BP258" s="15" t="s">
        <v>59</v>
      </c>
      <c r="BQ258" s="18" t="s">
        <v>47</v>
      </c>
      <c r="BR258" s="15" t="s">
        <v>59</v>
      </c>
      <c r="BS258" s="18" t="s">
        <v>47</v>
      </c>
      <c r="BT258" s="15" t="s">
        <v>59</v>
      </c>
      <c r="BU258" s="18" t="s">
        <v>47</v>
      </c>
      <c r="BV258" s="15" t="s">
        <v>59</v>
      </c>
      <c r="BX258" s="15" t="s">
        <v>59</v>
      </c>
      <c r="BY258" s="18" t="s">
        <v>47</v>
      </c>
      <c r="BZ258" s="15" t="s">
        <v>59</v>
      </c>
      <c r="CA258" s="18" t="s">
        <v>47</v>
      </c>
      <c r="CB258" s="15" t="s">
        <v>59</v>
      </c>
      <c r="CC258" s="18" t="s">
        <v>47</v>
      </c>
      <c r="CD258" s="15" t="s">
        <v>59</v>
      </c>
      <c r="CF258" s="15" t="s">
        <v>59</v>
      </c>
      <c r="CH258" s="15" t="s">
        <v>59</v>
      </c>
      <c r="CJ258" s="15" t="s">
        <v>59</v>
      </c>
      <c r="CL258" s="15" t="s">
        <v>59</v>
      </c>
      <c r="CN258" s="15" t="s">
        <v>59</v>
      </c>
      <c r="CP258" s="15" t="s">
        <v>59</v>
      </c>
      <c r="CR258" s="15" t="s">
        <v>59</v>
      </c>
      <c r="CT258" s="15" t="s">
        <v>59</v>
      </c>
      <c r="CV258" s="15" t="s">
        <v>59</v>
      </c>
      <c r="CX258" s="15" t="s">
        <v>59</v>
      </c>
      <c r="CZ258" s="15" t="s">
        <v>59</v>
      </c>
      <c r="DA258" s="18" t="s">
        <v>47</v>
      </c>
      <c r="DB258" s="15" t="s">
        <v>59</v>
      </c>
      <c r="DD258" s="15" t="s">
        <v>59</v>
      </c>
      <c r="DF258" s="15" t="s">
        <v>59</v>
      </c>
      <c r="DH258" s="15" t="s">
        <v>59</v>
      </c>
      <c r="DI258" s="18" t="s">
        <v>47</v>
      </c>
      <c r="DJ258" s="15" t="s">
        <v>59</v>
      </c>
      <c r="DK258" s="18" t="s">
        <v>47</v>
      </c>
      <c r="DL258" s="15" t="s">
        <v>59</v>
      </c>
      <c r="DM258" s="18" t="s">
        <v>47</v>
      </c>
      <c r="DN258" s="15" t="s">
        <v>59</v>
      </c>
      <c r="DP258" s="15" t="s">
        <v>59</v>
      </c>
      <c r="DQ258" s="18" t="s">
        <v>47</v>
      </c>
      <c r="DR258" s="15" t="s">
        <v>59</v>
      </c>
      <c r="DT258" s="15" t="s">
        <v>59</v>
      </c>
      <c r="DV258" s="15" t="s">
        <v>59</v>
      </c>
      <c r="DW258" s="18" t="s">
        <v>47</v>
      </c>
      <c r="DX258" s="15" t="s">
        <v>59</v>
      </c>
      <c r="DY258" s="18" t="s">
        <v>47</v>
      </c>
      <c r="DZ258" s="15" t="s">
        <v>59</v>
      </c>
      <c r="EB258" s="15" t="s">
        <v>59</v>
      </c>
      <c r="ED258" s="15" t="s">
        <v>59</v>
      </c>
      <c r="EF258" s="15" t="s">
        <v>59</v>
      </c>
      <c r="EH258" s="15" t="s">
        <v>59</v>
      </c>
      <c r="EJ258" s="15" t="s">
        <v>59</v>
      </c>
      <c r="EL258" s="15" t="s">
        <v>59</v>
      </c>
      <c r="EN258" s="15" t="s">
        <v>59</v>
      </c>
      <c r="EP258" s="15" t="s">
        <v>59</v>
      </c>
      <c r="ER258" s="15" t="s">
        <v>59</v>
      </c>
      <c r="ET258" s="15" t="s">
        <v>59</v>
      </c>
      <c r="EV258" s="15" t="s">
        <v>59</v>
      </c>
      <c r="EX258" s="15" t="s">
        <v>59</v>
      </c>
      <c r="EY258" s="18" t="s">
        <v>47</v>
      </c>
      <c r="EZ258" s="15" t="s">
        <v>59</v>
      </c>
      <c r="FB258" s="15" t="s">
        <v>59</v>
      </c>
      <c r="FC258" s="18" t="s">
        <v>47</v>
      </c>
      <c r="FD258" s="15" t="s">
        <v>59</v>
      </c>
      <c r="FF258" s="15" t="s">
        <v>59</v>
      </c>
      <c r="FG258" s="18" t="s">
        <v>47</v>
      </c>
      <c r="FH258" s="15" t="s">
        <v>59</v>
      </c>
      <c r="FJ258" s="15" t="s">
        <v>59</v>
      </c>
      <c r="FL258" s="15" t="s">
        <v>59</v>
      </c>
      <c r="FM258" s="18" t="s">
        <v>47</v>
      </c>
      <c r="FN258" s="15" t="s">
        <v>59</v>
      </c>
      <c r="FO258" s="18" t="s">
        <v>47</v>
      </c>
      <c r="FP258" s="15" t="s">
        <v>59</v>
      </c>
      <c r="FQ258" s="18" t="s">
        <v>47</v>
      </c>
      <c r="FR258" s="15" t="s">
        <v>59</v>
      </c>
      <c r="FT258" s="15" t="s">
        <v>59</v>
      </c>
    </row>
    <row r="259" spans="1:176" ht="15.95" customHeight="1">
      <c r="A259" s="39" t="s">
        <v>758</v>
      </c>
      <c r="B259" s="39">
        <v>4</v>
      </c>
      <c r="C259" s="39"/>
      <c r="D259" s="39">
        <v>5704</v>
      </c>
      <c r="E259" s="19" t="s">
        <v>896</v>
      </c>
      <c r="F259" s="19" t="s">
        <v>1593</v>
      </c>
      <c r="G259" s="18">
        <v>0.82000000000000006</v>
      </c>
      <c r="H259" s="14" t="s">
        <v>59</v>
      </c>
      <c r="I259" s="18">
        <v>0.82000000000000006</v>
      </c>
      <c r="J259" s="14" t="s">
        <v>59</v>
      </c>
      <c r="K259" s="3" t="s">
        <v>47</v>
      </c>
      <c r="L259" s="12" t="s">
        <v>59</v>
      </c>
      <c r="M259" s="3" t="s">
        <v>47</v>
      </c>
      <c r="N259" s="12" t="s">
        <v>59</v>
      </c>
      <c r="O259" s="3" t="s">
        <v>47</v>
      </c>
      <c r="P259" s="12" t="s">
        <v>59</v>
      </c>
      <c r="Q259" s="18">
        <v>2.2000000000000002E-2</v>
      </c>
      <c r="R259" s="15" t="s">
        <v>59</v>
      </c>
      <c r="S259" s="18">
        <v>1.2E-2</v>
      </c>
      <c r="T259" s="15" t="s">
        <v>59</v>
      </c>
      <c r="U259" s="18">
        <v>4.2000000000000003E-2</v>
      </c>
      <c r="V259" s="15" t="s">
        <v>59</v>
      </c>
      <c r="W259" s="18">
        <v>6.0000000000000001E-3</v>
      </c>
      <c r="X259" s="15" t="s">
        <v>59</v>
      </c>
      <c r="Y259" s="18">
        <v>0.01</v>
      </c>
      <c r="Z259" s="15" t="s">
        <v>59</v>
      </c>
      <c r="AA259" s="18">
        <v>8.0000000000000002E-3</v>
      </c>
      <c r="AB259" s="15" t="s">
        <v>59</v>
      </c>
      <c r="AC259" s="18" t="s">
        <v>47</v>
      </c>
      <c r="AD259" s="15" t="s">
        <v>59</v>
      </c>
      <c r="AE259" s="18" t="s">
        <v>47</v>
      </c>
      <c r="AF259" s="15" t="s">
        <v>59</v>
      </c>
      <c r="AG259" s="18">
        <v>5.7999999999999996E-2</v>
      </c>
      <c r="AH259" s="15" t="s">
        <v>59</v>
      </c>
      <c r="AI259" s="3" t="s">
        <v>47</v>
      </c>
      <c r="AJ259" s="15" t="s">
        <v>59</v>
      </c>
      <c r="AK259" s="18" t="s">
        <v>47</v>
      </c>
      <c r="AL259" s="15" t="s">
        <v>59</v>
      </c>
      <c r="AM259" s="3" t="s">
        <v>47</v>
      </c>
      <c r="AN259" s="15" t="s">
        <v>59</v>
      </c>
      <c r="AO259" s="3" t="s">
        <v>47</v>
      </c>
      <c r="AP259" s="15" t="s">
        <v>59</v>
      </c>
      <c r="AQ259" s="18" t="s">
        <v>47</v>
      </c>
      <c r="AR259" s="15" t="s">
        <v>59</v>
      </c>
      <c r="AS259" s="18" t="s">
        <v>47</v>
      </c>
      <c r="AT259" s="15" t="s">
        <v>59</v>
      </c>
      <c r="AU259" s="18" t="s">
        <v>47</v>
      </c>
      <c r="AV259" s="15" t="s">
        <v>59</v>
      </c>
      <c r="AW259" s="9" t="s">
        <v>47</v>
      </c>
      <c r="AX259" s="15" t="s">
        <v>59</v>
      </c>
      <c r="AY259" s="18" t="s">
        <v>47</v>
      </c>
      <c r="AZ259" s="15" t="s">
        <v>59</v>
      </c>
      <c r="BA259" s="9" t="s">
        <v>47</v>
      </c>
      <c r="BB259" s="15" t="s">
        <v>59</v>
      </c>
      <c r="BC259" s="9" t="s">
        <v>47</v>
      </c>
      <c r="BD259" s="15" t="s">
        <v>59</v>
      </c>
      <c r="BE259" s="9" t="s">
        <v>47</v>
      </c>
      <c r="BF259" s="15" t="s">
        <v>59</v>
      </c>
      <c r="BH259" s="15" t="s">
        <v>59</v>
      </c>
      <c r="BJ259" s="15" t="s">
        <v>59</v>
      </c>
      <c r="BL259" s="15" t="s">
        <v>59</v>
      </c>
      <c r="BN259" s="15" t="s">
        <v>59</v>
      </c>
      <c r="BO259" s="18" t="s">
        <v>47</v>
      </c>
      <c r="BP259" s="15" t="s">
        <v>59</v>
      </c>
      <c r="BQ259" s="18" t="s">
        <v>47</v>
      </c>
      <c r="BR259" s="15" t="s">
        <v>59</v>
      </c>
      <c r="BS259" s="18" t="s">
        <v>47</v>
      </c>
      <c r="BT259" s="15" t="s">
        <v>59</v>
      </c>
      <c r="BU259" s="18" t="s">
        <v>47</v>
      </c>
      <c r="BV259" s="15" t="s">
        <v>59</v>
      </c>
      <c r="BX259" s="15" t="s">
        <v>59</v>
      </c>
      <c r="BY259" s="18" t="s">
        <v>47</v>
      </c>
      <c r="BZ259" s="15" t="s">
        <v>59</v>
      </c>
      <c r="CA259" s="18" t="s">
        <v>47</v>
      </c>
      <c r="CB259" s="15" t="s">
        <v>59</v>
      </c>
      <c r="CC259" s="18" t="s">
        <v>47</v>
      </c>
      <c r="CD259" s="15" t="s">
        <v>59</v>
      </c>
      <c r="CF259" s="15" t="s">
        <v>59</v>
      </c>
      <c r="CH259" s="15" t="s">
        <v>59</v>
      </c>
      <c r="CJ259" s="15" t="s">
        <v>59</v>
      </c>
      <c r="CL259" s="15" t="s">
        <v>59</v>
      </c>
      <c r="CN259" s="15" t="s">
        <v>59</v>
      </c>
      <c r="CP259" s="15" t="s">
        <v>59</v>
      </c>
      <c r="CR259" s="15" t="s">
        <v>59</v>
      </c>
      <c r="CT259" s="15" t="s">
        <v>59</v>
      </c>
      <c r="CV259" s="15" t="s">
        <v>59</v>
      </c>
      <c r="CX259" s="15" t="s">
        <v>59</v>
      </c>
      <c r="CZ259" s="15" t="s">
        <v>59</v>
      </c>
      <c r="DA259" s="18" t="s">
        <v>47</v>
      </c>
      <c r="DB259" s="15" t="s">
        <v>59</v>
      </c>
      <c r="DD259" s="15" t="s">
        <v>59</v>
      </c>
      <c r="DF259" s="15" t="s">
        <v>59</v>
      </c>
      <c r="DH259" s="15" t="s">
        <v>59</v>
      </c>
      <c r="DI259" s="18" t="s">
        <v>47</v>
      </c>
      <c r="DJ259" s="15" t="s">
        <v>59</v>
      </c>
      <c r="DK259" s="18" t="s">
        <v>47</v>
      </c>
      <c r="DL259" s="15" t="s">
        <v>59</v>
      </c>
      <c r="DM259" s="18" t="s">
        <v>47</v>
      </c>
      <c r="DN259" s="15" t="s">
        <v>59</v>
      </c>
      <c r="DP259" s="15" t="s">
        <v>59</v>
      </c>
      <c r="DQ259" s="18" t="s">
        <v>47</v>
      </c>
      <c r="DR259" s="15" t="s">
        <v>59</v>
      </c>
      <c r="DT259" s="15" t="s">
        <v>59</v>
      </c>
      <c r="DV259" s="15" t="s">
        <v>59</v>
      </c>
      <c r="DW259" s="18" t="s">
        <v>47</v>
      </c>
      <c r="DX259" s="15" t="s">
        <v>59</v>
      </c>
      <c r="DY259" s="18" t="s">
        <v>47</v>
      </c>
      <c r="DZ259" s="15" t="s">
        <v>59</v>
      </c>
      <c r="EB259" s="15" t="s">
        <v>59</v>
      </c>
      <c r="ED259" s="15" t="s">
        <v>59</v>
      </c>
      <c r="EF259" s="15" t="s">
        <v>59</v>
      </c>
      <c r="EH259" s="15" t="s">
        <v>59</v>
      </c>
      <c r="EJ259" s="15" t="s">
        <v>59</v>
      </c>
      <c r="EL259" s="15" t="s">
        <v>59</v>
      </c>
      <c r="EN259" s="15" t="s">
        <v>59</v>
      </c>
      <c r="EP259" s="15" t="s">
        <v>59</v>
      </c>
      <c r="ER259" s="15" t="s">
        <v>59</v>
      </c>
      <c r="ET259" s="15" t="s">
        <v>59</v>
      </c>
      <c r="EV259" s="15" t="s">
        <v>59</v>
      </c>
      <c r="EX259" s="15" t="s">
        <v>59</v>
      </c>
      <c r="EY259" s="18" t="s">
        <v>47</v>
      </c>
      <c r="EZ259" s="15" t="s">
        <v>59</v>
      </c>
      <c r="FB259" s="15" t="s">
        <v>59</v>
      </c>
      <c r="FC259" s="18" t="s">
        <v>47</v>
      </c>
      <c r="FD259" s="15" t="s">
        <v>59</v>
      </c>
      <c r="FF259" s="15" t="s">
        <v>59</v>
      </c>
      <c r="FG259" s="18" t="s">
        <v>47</v>
      </c>
      <c r="FH259" s="15" t="s">
        <v>59</v>
      </c>
      <c r="FJ259" s="15" t="s">
        <v>59</v>
      </c>
      <c r="FL259" s="15" t="s">
        <v>59</v>
      </c>
      <c r="FM259" s="18" t="s">
        <v>47</v>
      </c>
      <c r="FN259" s="15" t="s">
        <v>59</v>
      </c>
      <c r="FO259" s="18" t="s">
        <v>47</v>
      </c>
      <c r="FP259" s="15" t="s">
        <v>59</v>
      </c>
      <c r="FQ259" s="18" t="s">
        <v>47</v>
      </c>
      <c r="FR259" s="15" t="s">
        <v>59</v>
      </c>
      <c r="FT259" s="15" t="s">
        <v>59</v>
      </c>
    </row>
    <row r="260" spans="1:176" ht="15.95" customHeight="1">
      <c r="A260" s="39" t="s">
        <v>759</v>
      </c>
      <c r="B260" s="39">
        <v>4</v>
      </c>
      <c r="C260" s="39"/>
      <c r="D260" s="39">
        <v>5704</v>
      </c>
      <c r="E260" s="19" t="s">
        <v>896</v>
      </c>
      <c r="F260" s="19" t="s">
        <v>1593</v>
      </c>
      <c r="G260" s="18">
        <v>0.26800000000000002</v>
      </c>
      <c r="H260" s="14" t="s">
        <v>59</v>
      </c>
      <c r="I260" s="18">
        <v>0.26800000000000002</v>
      </c>
      <c r="J260" s="14" t="s">
        <v>59</v>
      </c>
      <c r="K260" s="3" t="s">
        <v>47</v>
      </c>
      <c r="L260" s="12" t="s">
        <v>59</v>
      </c>
      <c r="M260" s="3" t="s">
        <v>47</v>
      </c>
      <c r="N260" s="12" t="s">
        <v>59</v>
      </c>
      <c r="O260" s="3" t="s">
        <v>47</v>
      </c>
      <c r="P260" s="12" t="s">
        <v>59</v>
      </c>
      <c r="Q260" s="18">
        <v>1.8000000000000002E-2</v>
      </c>
      <c r="R260" s="15" t="s">
        <v>59</v>
      </c>
      <c r="S260" s="18">
        <v>0.02</v>
      </c>
      <c r="T260" s="15" t="s">
        <v>59</v>
      </c>
      <c r="U260" s="18">
        <v>2.6000000000000002E-2</v>
      </c>
      <c r="V260" s="15" t="s">
        <v>59</v>
      </c>
      <c r="W260" s="18">
        <v>4.0000000000000001E-3</v>
      </c>
      <c r="X260" s="15" t="s">
        <v>59</v>
      </c>
      <c r="Y260" s="18">
        <v>1.8000000000000002E-2</v>
      </c>
      <c r="Z260" s="15" t="s">
        <v>59</v>
      </c>
      <c r="AA260" s="18">
        <v>1.8000000000000002E-2</v>
      </c>
      <c r="AB260" s="15" t="s">
        <v>59</v>
      </c>
      <c r="AC260" s="18" t="s">
        <v>47</v>
      </c>
      <c r="AD260" s="15" t="s">
        <v>59</v>
      </c>
      <c r="AE260" s="18" t="s">
        <v>47</v>
      </c>
      <c r="AF260" s="15" t="s">
        <v>59</v>
      </c>
      <c r="AG260" s="18">
        <v>1.8000000000000002E-2</v>
      </c>
      <c r="AH260" s="15" t="s">
        <v>59</v>
      </c>
      <c r="AI260" s="3" t="s">
        <v>47</v>
      </c>
      <c r="AJ260" s="15" t="s">
        <v>59</v>
      </c>
      <c r="AK260" s="18" t="s">
        <v>47</v>
      </c>
      <c r="AL260" s="15" t="s">
        <v>59</v>
      </c>
      <c r="AM260" s="3" t="s">
        <v>47</v>
      </c>
      <c r="AN260" s="15" t="s">
        <v>59</v>
      </c>
      <c r="AO260" s="3" t="s">
        <v>47</v>
      </c>
      <c r="AP260" s="15" t="s">
        <v>59</v>
      </c>
      <c r="AQ260" s="18" t="s">
        <v>47</v>
      </c>
      <c r="AR260" s="15" t="s">
        <v>59</v>
      </c>
      <c r="AS260" s="18" t="s">
        <v>47</v>
      </c>
      <c r="AT260" s="15" t="s">
        <v>59</v>
      </c>
      <c r="AU260" s="18" t="s">
        <v>47</v>
      </c>
      <c r="AV260" s="15" t="s">
        <v>59</v>
      </c>
      <c r="AW260" s="9" t="s">
        <v>47</v>
      <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s">
        <v>59</v>
      </c>
      <c r="BC260" s="9" t="s">
        <v>47</v>
      </c>
      <c r="BD260" s="15" t="s">
        <v>59</v>
      </c>
      <c r="BE260" s="9" t="s">
        <v>47</v>
      </c>
      <c r="BF260" s="15" t="s">
        <v>59</v>
      </c>
      <c r="BH260" s="15" t="s">
        <v>59</v>
      </c>
      <c r="BJ260" s="15" t="s">
        <v>59</v>
      </c>
      <c r="BL260" s="15" t="s">
        <v>59</v>
      </c>
      <c r="BN260" s="15" t="s">
        <v>59</v>
      </c>
      <c r="BO260" s="18" t="s">
        <v>47</v>
      </c>
      <c r="BP260" s="15" t="s">
        <v>59</v>
      </c>
      <c r="BQ260" s="18" t="s">
        <v>47</v>
      </c>
      <c r="BR260" s="15" t="s">
        <v>59</v>
      </c>
      <c r="BS260" s="18" t="s">
        <v>47</v>
      </c>
      <c r="BT260" s="15" t="s">
        <v>59</v>
      </c>
      <c r="BU260" s="18" t="s">
        <v>47</v>
      </c>
      <c r="BV260" s="15" t="s">
        <v>59</v>
      </c>
      <c r="BX260" s="15" t="s">
        <v>59</v>
      </c>
      <c r="BY260" s="18" t="s">
        <v>47</v>
      </c>
      <c r="BZ260" s="15" t="s">
        <v>59</v>
      </c>
      <c r="CA260" s="18" t="s">
        <v>47</v>
      </c>
      <c r="CB260" s="15" t="s">
        <v>59</v>
      </c>
      <c r="CC260" s="18" t="s">
        <v>47</v>
      </c>
      <c r="CD260" s="15" t="s">
        <v>59</v>
      </c>
      <c r="CF260" s="15" t="s">
        <v>59</v>
      </c>
      <c r="CH260" s="15" t="s">
        <v>59</v>
      </c>
      <c r="CJ260" s="15" t="s">
        <v>59</v>
      </c>
      <c r="CL260" s="15" t="s">
        <v>59</v>
      </c>
      <c r="CN260" s="15" t="s">
        <v>59</v>
      </c>
      <c r="CP260" s="15" t="s">
        <v>59</v>
      </c>
      <c r="CR260" s="15" t="s">
        <v>59</v>
      </c>
      <c r="CT260" s="15" t="s">
        <v>59</v>
      </c>
      <c r="CV260" s="15" t="s">
        <v>59</v>
      </c>
      <c r="CX260" s="15" t="s">
        <v>59</v>
      </c>
      <c r="CZ260" s="15" t="s">
        <v>59</v>
      </c>
      <c r="DA260" s="18" t="s">
        <v>47</v>
      </c>
      <c r="DB260" s="15" t="s">
        <v>59</v>
      </c>
      <c r="DD260" s="15" t="s">
        <v>59</v>
      </c>
      <c r="DF260" s="15" t="s">
        <v>59</v>
      </c>
      <c r="DH260" s="15" t="s">
        <v>59</v>
      </c>
      <c r="DI260" s="18" t="s">
        <v>47</v>
      </c>
      <c r="DJ260" s="15" t="s">
        <v>59</v>
      </c>
      <c r="DK260" s="18" t="s">
        <v>47</v>
      </c>
      <c r="DL260" s="15" t="s">
        <v>59</v>
      </c>
      <c r="DM260" s="18" t="s">
        <v>47</v>
      </c>
      <c r="DN260" s="15" t="s">
        <v>59</v>
      </c>
      <c r="DP260" s="15" t="s">
        <v>59</v>
      </c>
      <c r="DQ260" s="18" t="s">
        <v>47</v>
      </c>
      <c r="DR260" s="15" t="s">
        <v>59</v>
      </c>
      <c r="DT260" s="15" t="s">
        <v>59</v>
      </c>
      <c r="DV260" s="15" t="s">
        <v>59</v>
      </c>
      <c r="DW260" s="18" t="s">
        <v>47</v>
      </c>
      <c r="DX260" s="15" t="s">
        <v>59</v>
      </c>
      <c r="DY260" s="18" t="s">
        <v>47</v>
      </c>
      <c r="DZ260" s="15" t="s">
        <v>59</v>
      </c>
      <c r="EB260" s="15" t="s">
        <v>59</v>
      </c>
      <c r="ED260" s="15" t="s">
        <v>59</v>
      </c>
      <c r="EF260" s="15" t="s">
        <v>59</v>
      </c>
      <c r="EH260" s="15" t="s">
        <v>59</v>
      </c>
      <c r="EJ260" s="15" t="s">
        <v>59</v>
      </c>
      <c r="EL260" s="15" t="s">
        <v>59</v>
      </c>
      <c r="EN260" s="15" t="s">
        <v>59</v>
      </c>
      <c r="EP260" s="15" t="s">
        <v>59</v>
      </c>
      <c r="ER260" s="15" t="s">
        <v>59</v>
      </c>
      <c r="ET260" s="15" t="s">
        <v>59</v>
      </c>
      <c r="EV260" s="15" t="s">
        <v>59</v>
      </c>
      <c r="EX260" s="15" t="s">
        <v>59</v>
      </c>
      <c r="EY260" s="18" t="s">
        <v>47</v>
      </c>
      <c r="EZ260" s="15" t="s">
        <v>59</v>
      </c>
      <c r="FB260" s="15" t="s">
        <v>59</v>
      </c>
      <c r="FC260" s="18" t="s">
        <v>47</v>
      </c>
      <c r="FD260" s="15" t="s">
        <v>59</v>
      </c>
      <c r="FF260" s="15" t="s">
        <v>59</v>
      </c>
      <c r="FG260" s="18" t="s">
        <v>47</v>
      </c>
      <c r="FH260" s="15" t="s">
        <v>59</v>
      </c>
      <c r="FJ260" s="15" t="s">
        <v>59</v>
      </c>
      <c r="FL260" s="15" t="s">
        <v>59</v>
      </c>
      <c r="FM260" s="18" t="s">
        <v>47</v>
      </c>
      <c r="FN260" s="15" t="s">
        <v>59</v>
      </c>
      <c r="FO260" s="18" t="s">
        <v>47</v>
      </c>
      <c r="FP260" s="15" t="s">
        <v>59</v>
      </c>
      <c r="FQ260" s="18" t="s">
        <v>47</v>
      </c>
      <c r="FR260" s="15" t="s">
        <v>59</v>
      </c>
      <c r="FT260" s="15" t="s">
        <v>59</v>
      </c>
    </row>
    <row r="261" spans="1:176" ht="15.95" customHeight="1">
      <c r="A261" s="39" t="s">
        <v>760</v>
      </c>
      <c r="B261" s="39">
        <v>4</v>
      </c>
      <c r="C261" s="39"/>
      <c r="D261" s="39">
        <v>5704</v>
      </c>
      <c r="E261" s="19" t="s">
        <v>896</v>
      </c>
      <c r="F261" s="19" t="s">
        <v>1593</v>
      </c>
      <c r="G261" s="18">
        <v>0.85200000000000009</v>
      </c>
      <c r="H261" s="14" t="s">
        <v>59</v>
      </c>
      <c r="I261" s="18">
        <v>0.85200000000000009</v>
      </c>
      <c r="J261" s="14" t="s">
        <v>59</v>
      </c>
      <c r="K261" s="3" t="s">
        <v>47</v>
      </c>
      <c r="L261" s="12" t="s">
        <v>59</v>
      </c>
      <c r="M261" s="3" t="s">
        <v>47</v>
      </c>
      <c r="N261" s="12" t="s">
        <v>59</v>
      </c>
      <c r="O261" s="3" t="s">
        <v>47</v>
      </c>
      <c r="P261" s="12" t="s">
        <v>59</v>
      </c>
      <c r="Q261" s="18">
        <v>0.04</v>
      </c>
      <c r="R261" s="15" t="s">
        <v>59</v>
      </c>
      <c r="S261" s="18">
        <v>1.6E-2</v>
      </c>
      <c r="T261" s="15" t="s">
        <v>59</v>
      </c>
      <c r="U261" s="18">
        <v>0.152</v>
      </c>
      <c r="V261" s="15" t="s">
        <v>59</v>
      </c>
      <c r="W261" s="18">
        <v>4.2000000000000003E-2</v>
      </c>
      <c r="X261" s="15" t="s">
        <v>59</v>
      </c>
      <c r="Y261" s="18">
        <v>6.4000000000000001E-2</v>
      </c>
      <c r="Z261" s="15" t="s">
        <v>59</v>
      </c>
      <c r="AA261" s="18">
        <v>4.8000000000000001E-2</v>
      </c>
      <c r="AB261" s="15" t="s">
        <v>59</v>
      </c>
      <c r="AC261" s="18" t="s">
        <v>47</v>
      </c>
      <c r="AD261" s="15" t="s">
        <v>59</v>
      </c>
      <c r="AE261" s="18" t="s">
        <v>47</v>
      </c>
      <c r="AF261" s="15" t="s">
        <v>59</v>
      </c>
      <c r="AG261" s="18">
        <v>8.8000000000000009E-2</v>
      </c>
      <c r="AH261" s="15" t="s">
        <v>59</v>
      </c>
      <c r="AI261" s="3" t="s">
        <v>47</v>
      </c>
      <c r="AJ261" s="15" t="s">
        <v>59</v>
      </c>
      <c r="AK261" s="18" t="s">
        <v>47</v>
      </c>
      <c r="AL261" s="15" t="s">
        <v>59</v>
      </c>
      <c r="AM261" s="3" t="s">
        <v>47</v>
      </c>
      <c r="AN261" s="15" t="s">
        <v>59</v>
      </c>
      <c r="AO261" s="3" t="s">
        <v>47</v>
      </c>
      <c r="AP261" s="15" t="s">
        <v>59</v>
      </c>
      <c r="AQ261" s="18" t="s">
        <v>47</v>
      </c>
      <c r="AR261" s="15" t="s">
        <v>59</v>
      </c>
      <c r="AS261" s="18" t="s">
        <v>47</v>
      </c>
      <c r="AT261" s="15" t="s">
        <v>59</v>
      </c>
      <c r="AU261" s="18" t="s">
        <v>47</v>
      </c>
      <c r="AV261" s="15" t="s">
        <v>59</v>
      </c>
      <c r="AW261" s="9" t="s">
        <v>47</v>
      </c>
      <c r="AX261" s="15" t="s">
        <v>59</v>
      </c>
      <c r="AY261" s="18" t="s">
        <v>47</v>
      </c>
      <c r="AZ261" s="15" t="s">
        <v>59</v>
      </c>
      <c r="BA261" s="9" t="s">
        <v>47</v>
      </c>
      <c r="BB261" s="15" t="s">
        <v>59</v>
      </c>
      <c r="BC261" s="9" t="s">
        <v>47</v>
      </c>
      <c r="BD261" s="15" t="s">
        <v>59</v>
      </c>
      <c r="BE261" s="9" t="s">
        <v>47</v>
      </c>
      <c r="BF261" s="15" t="s">
        <v>59</v>
      </c>
      <c r="BH261" s="15" t="s">
        <v>59</v>
      </c>
      <c r="BJ261" s="15" t="s">
        <v>59</v>
      </c>
      <c r="BL261" s="15" t="s">
        <v>59</v>
      </c>
      <c r="BN261" s="15" t="s">
        <v>59</v>
      </c>
      <c r="BO261" s="18" t="s">
        <v>47</v>
      </c>
      <c r="BP261" s="15" t="s">
        <v>59</v>
      </c>
      <c r="BQ261" s="18" t="s">
        <v>47</v>
      </c>
      <c r="BR261" s="15" t="s">
        <v>59</v>
      </c>
      <c r="BS261" s="18" t="s">
        <v>47</v>
      </c>
      <c r="BT261" s="15" t="s">
        <v>59</v>
      </c>
      <c r="BU261" s="18" t="s">
        <v>47</v>
      </c>
      <c r="BV261" s="15" t="s">
        <v>59</v>
      </c>
      <c r="BX261" s="15" t="s">
        <v>59</v>
      </c>
      <c r="BY261" s="18" t="s">
        <v>47</v>
      </c>
      <c r="BZ261" s="15" t="s">
        <v>59</v>
      </c>
      <c r="CA261" s="18" t="s">
        <v>47</v>
      </c>
      <c r="CB261" s="15" t="s">
        <v>59</v>
      </c>
      <c r="CC261" s="18" t="s">
        <v>47</v>
      </c>
      <c r="CD261" s="15" t="s">
        <v>59</v>
      </c>
      <c r="CF261" s="15" t="s">
        <v>59</v>
      </c>
      <c r="CH261" s="15" t="s">
        <v>59</v>
      </c>
      <c r="CJ261" s="15" t="s">
        <v>59</v>
      </c>
      <c r="CL261" s="15" t="s">
        <v>59</v>
      </c>
      <c r="CN261" s="15" t="s">
        <v>59</v>
      </c>
      <c r="CP261" s="15" t="s">
        <v>59</v>
      </c>
      <c r="CR261" s="15" t="s">
        <v>59</v>
      </c>
      <c r="CT261" s="15" t="s">
        <v>59</v>
      </c>
      <c r="CV261" s="15" t="s">
        <v>59</v>
      </c>
      <c r="CX261" s="15" t="s">
        <v>59</v>
      </c>
      <c r="CZ261" s="15" t="s">
        <v>59</v>
      </c>
      <c r="DA261" s="18" t="s">
        <v>47</v>
      </c>
      <c r="DB261" s="15" t="s">
        <v>59</v>
      </c>
      <c r="DD261" s="15" t="s">
        <v>59</v>
      </c>
      <c r="DF261" s="15" t="s">
        <v>59</v>
      </c>
      <c r="DH261" s="15" t="s">
        <v>59</v>
      </c>
      <c r="DI261" s="18" t="s">
        <v>47</v>
      </c>
      <c r="DJ261" s="15" t="s">
        <v>59</v>
      </c>
      <c r="DK261" s="18" t="s">
        <v>47</v>
      </c>
      <c r="DL261" s="15" t="s">
        <v>59</v>
      </c>
      <c r="DM261" s="18" t="s">
        <v>47</v>
      </c>
      <c r="DN261" s="15" t="s">
        <v>59</v>
      </c>
      <c r="DP261" s="15" t="s">
        <v>59</v>
      </c>
      <c r="DQ261" s="18" t="s">
        <v>47</v>
      </c>
      <c r="DR261" s="15" t="s">
        <v>59</v>
      </c>
      <c r="DT261" s="15" t="s">
        <v>59</v>
      </c>
      <c r="DV261" s="15" t="s">
        <v>59</v>
      </c>
      <c r="DW261" s="18" t="s">
        <v>47</v>
      </c>
      <c r="DX261" s="15" t="s">
        <v>59</v>
      </c>
      <c r="DY261" s="18" t="s">
        <v>47</v>
      </c>
      <c r="DZ261" s="15" t="s">
        <v>59</v>
      </c>
      <c r="EB261" s="15" t="s">
        <v>59</v>
      </c>
      <c r="ED261" s="15" t="s">
        <v>59</v>
      </c>
      <c r="EF261" s="15" t="s">
        <v>59</v>
      </c>
      <c r="EH261" s="15" t="s">
        <v>59</v>
      </c>
      <c r="EJ261" s="15" t="s">
        <v>59</v>
      </c>
      <c r="EL261" s="15" t="s">
        <v>59</v>
      </c>
      <c r="EN261" s="15" t="s">
        <v>59</v>
      </c>
      <c r="EP261" s="15" t="s">
        <v>59</v>
      </c>
      <c r="ER261" s="15" t="s">
        <v>59</v>
      </c>
      <c r="ET261" s="15" t="s">
        <v>59</v>
      </c>
      <c r="EV261" s="15" t="s">
        <v>59</v>
      </c>
      <c r="EX261" s="15" t="s">
        <v>59</v>
      </c>
      <c r="EY261" s="18" t="s">
        <v>47</v>
      </c>
      <c r="EZ261" s="15" t="s">
        <v>59</v>
      </c>
      <c r="FB261" s="15" t="s">
        <v>59</v>
      </c>
      <c r="FC261" s="18" t="s">
        <v>47</v>
      </c>
      <c r="FD261" s="15" t="s">
        <v>59</v>
      </c>
      <c r="FF261" s="15" t="s">
        <v>59</v>
      </c>
      <c r="FG261" s="18" t="s">
        <v>47</v>
      </c>
      <c r="FH261" s="15" t="s">
        <v>59</v>
      </c>
      <c r="FJ261" s="15" t="s">
        <v>59</v>
      </c>
      <c r="FL261" s="15" t="s">
        <v>59</v>
      </c>
      <c r="FM261" s="18" t="s">
        <v>47</v>
      </c>
      <c r="FN261" s="15" t="s">
        <v>59</v>
      </c>
      <c r="FO261" s="18" t="s">
        <v>47</v>
      </c>
      <c r="FP261" s="15" t="s">
        <v>59</v>
      </c>
      <c r="FQ261" s="18" t="s">
        <v>47</v>
      </c>
      <c r="FR261" s="15" t="s">
        <v>59</v>
      </c>
      <c r="FT261" s="15" t="s">
        <v>59</v>
      </c>
    </row>
    <row r="262" spans="1:176" ht="15.95" customHeight="1">
      <c r="A262" s="39" t="s">
        <v>904</v>
      </c>
      <c r="B262" s="39">
        <v>2</v>
      </c>
      <c r="C262" s="39"/>
      <c r="D262" s="39">
        <v>8002</v>
      </c>
      <c r="E262" s="19" t="s">
        <v>896</v>
      </c>
      <c r="F262" s="19" t="s">
        <v>1593</v>
      </c>
      <c r="G262" s="18">
        <v>2.7999999999999997E-2</v>
      </c>
      <c r="H262" s="14" t="s">
        <v>59</v>
      </c>
      <c r="I262" s="18">
        <v>2.7999999999999997E-2</v>
      </c>
      <c r="J262" s="14" t="s">
        <v>59</v>
      </c>
      <c r="K262" s="3" t="s">
        <v>47</v>
      </c>
      <c r="L262" s="12" t="s">
        <v>59</v>
      </c>
      <c r="M262" s="3" t="s">
        <v>47</v>
      </c>
      <c r="N262" s="12" t="s">
        <v>59</v>
      </c>
      <c r="O262" s="3" t="s">
        <v>47</v>
      </c>
      <c r="P262" s="12" t="s">
        <v>59</v>
      </c>
      <c r="Q262" s="18">
        <v>4.0000000000000001E-3</v>
      </c>
      <c r="R262" s="15" t="s">
        <v>59</v>
      </c>
      <c r="S262" s="18" t="s">
        <v>54</v>
      </c>
      <c r="T262" s="15" t="s">
        <v>59</v>
      </c>
      <c r="U262" s="18">
        <v>4.0000000000000001E-3</v>
      </c>
      <c r="V262" s="15" t="s">
        <v>59</v>
      </c>
      <c r="W262" s="18">
        <v>6.0000000000000001E-3</v>
      </c>
      <c r="X262" s="15" t="s">
        <v>59</v>
      </c>
      <c r="Y262" s="18">
        <v>6.0000000000000001E-3</v>
      </c>
      <c r="Z262" s="15" t="s">
        <v>59</v>
      </c>
      <c r="AA262" s="18">
        <v>8.0000000000000002E-3</v>
      </c>
      <c r="AB262" s="15" t="s">
        <v>59</v>
      </c>
      <c r="AC262" s="18" t="s">
        <v>47</v>
      </c>
      <c r="AD262" s="15" t="s">
        <v>59</v>
      </c>
      <c r="AE262" s="18" t="s">
        <v>47</v>
      </c>
      <c r="AF262" s="15" t="s">
        <v>59</v>
      </c>
      <c r="AG262" s="18" t="s">
        <v>54</v>
      </c>
      <c r="AH262" s="15" t="s">
        <v>59</v>
      </c>
      <c r="AI262" s="3" t="s">
        <v>47</v>
      </c>
      <c r="AJ262" s="15" t="s">
        <v>59</v>
      </c>
      <c r="AK262" s="18" t="s">
        <v>47</v>
      </c>
      <c r="AL262" s="15" t="s">
        <v>59</v>
      </c>
      <c r="AM262" s="3" t="s">
        <v>47</v>
      </c>
      <c r="AN262" s="15" t="s">
        <v>59</v>
      </c>
      <c r="AO262" s="3" t="s">
        <v>47</v>
      </c>
      <c r="AP262" s="15" t="s">
        <v>59</v>
      </c>
      <c r="AQ262" s="18" t="s">
        <v>47</v>
      </c>
      <c r="AR262" s="15" t="s">
        <v>59</v>
      </c>
      <c r="AS262" s="18" t="s">
        <v>47</v>
      </c>
      <c r="AT262" s="15" t="s">
        <v>59</v>
      </c>
      <c r="AU262" s="18" t="s">
        <v>47</v>
      </c>
      <c r="AV262" s="15" t="s">
        <v>59</v>
      </c>
      <c r="AW262" s="9" t="s">
        <v>47</v>
      </c>
      <c r="AX262" s="15" t="s">
        <v>59</v>
      </c>
      <c r="AY262" s="18" t="s">
        <v>47</v>
      </c>
      <c r="AZ262" s="15" t="s">
        <v>59</v>
      </c>
      <c r="BA262" s="9" t="s">
        <v>47</v>
      </c>
      <c r="BB262" s="15" t="s">
        <v>59</v>
      </c>
      <c r="BC262" s="9" t="s">
        <v>47</v>
      </c>
      <c r="BD262" s="15" t="s">
        <v>59</v>
      </c>
      <c r="BE262" s="9" t="s">
        <v>47</v>
      </c>
      <c r="BF262" s="15" t="s">
        <v>59</v>
      </c>
      <c r="BH262" s="15" t="s">
        <v>59</v>
      </c>
      <c r="BJ262" s="15" t="s">
        <v>59</v>
      </c>
      <c r="BL262" s="15" t="s">
        <v>59</v>
      </c>
      <c r="BN262" s="15" t="s">
        <v>59</v>
      </c>
      <c r="BO262" s="18" t="s">
        <v>47</v>
      </c>
      <c r="BP262" s="15" t="s">
        <v>59</v>
      </c>
      <c r="BQ262" s="18" t="s">
        <v>47</v>
      </c>
      <c r="BR262" s="15" t="s">
        <v>59</v>
      </c>
      <c r="BS262" s="18" t="s">
        <v>47</v>
      </c>
      <c r="BT262" s="15" t="s">
        <v>59</v>
      </c>
      <c r="BU262" s="18" t="s">
        <v>47</v>
      </c>
      <c r="BV262" s="15" t="s">
        <v>59</v>
      </c>
      <c r="BX262" s="15" t="s">
        <v>59</v>
      </c>
      <c r="BY262" s="18" t="s">
        <v>47</v>
      </c>
      <c r="BZ262" s="15" t="s">
        <v>59</v>
      </c>
      <c r="CA262" s="18" t="s">
        <v>47</v>
      </c>
      <c r="CB262" s="15" t="s">
        <v>59</v>
      </c>
      <c r="CC262" s="18" t="s">
        <v>47</v>
      </c>
      <c r="CD262" s="15" t="s">
        <v>59</v>
      </c>
      <c r="CF262" s="15" t="s">
        <v>59</v>
      </c>
      <c r="CH262" s="15" t="s">
        <v>59</v>
      </c>
      <c r="CJ262" s="15" t="s">
        <v>59</v>
      </c>
      <c r="CL262" s="15" t="s">
        <v>59</v>
      </c>
      <c r="CN262" s="15" t="s">
        <v>59</v>
      </c>
      <c r="CP262" s="15" t="s">
        <v>59</v>
      </c>
      <c r="CR262" s="15" t="s">
        <v>59</v>
      </c>
      <c r="CT262" s="15" t="s">
        <v>59</v>
      </c>
      <c r="CV262" s="15" t="s">
        <v>59</v>
      </c>
      <c r="CX262" s="15" t="s">
        <v>59</v>
      </c>
      <c r="CZ262" s="15" t="s">
        <v>59</v>
      </c>
      <c r="DA262" s="18" t="s">
        <v>47</v>
      </c>
      <c r="DB262" s="15" t="s">
        <v>59</v>
      </c>
      <c r="DD262" s="15" t="s">
        <v>59</v>
      </c>
      <c r="DF262" s="15" t="s">
        <v>59</v>
      </c>
      <c r="DH262" s="15" t="s">
        <v>59</v>
      </c>
      <c r="DI262" s="18" t="s">
        <v>47</v>
      </c>
      <c r="DJ262" s="15" t="s">
        <v>59</v>
      </c>
      <c r="DK262" s="18" t="s">
        <v>47</v>
      </c>
      <c r="DL262" s="15" t="s">
        <v>59</v>
      </c>
      <c r="DM262" s="18" t="s">
        <v>47</v>
      </c>
      <c r="DN262" s="15" t="s">
        <v>59</v>
      </c>
      <c r="DP262" s="15" t="s">
        <v>59</v>
      </c>
      <c r="DQ262" s="18" t="s">
        <v>47</v>
      </c>
      <c r="DR262" s="15" t="s">
        <v>59</v>
      </c>
      <c r="DT262" s="15" t="s">
        <v>59</v>
      </c>
      <c r="DV262" s="15" t="s">
        <v>59</v>
      </c>
      <c r="DW262" s="18" t="s">
        <v>47</v>
      </c>
      <c r="DX262" s="15" t="s">
        <v>59</v>
      </c>
      <c r="DY262" s="18" t="s">
        <v>47</v>
      </c>
      <c r="DZ262" s="15" t="s">
        <v>59</v>
      </c>
      <c r="EB262" s="15" t="s">
        <v>59</v>
      </c>
      <c r="ED262" s="15" t="s">
        <v>59</v>
      </c>
      <c r="EF262" s="15" t="s">
        <v>59</v>
      </c>
      <c r="EH262" s="15" t="s">
        <v>59</v>
      </c>
      <c r="EJ262" s="15" t="s">
        <v>59</v>
      </c>
      <c r="EL262" s="15" t="s">
        <v>59</v>
      </c>
      <c r="EN262" s="15" t="s">
        <v>59</v>
      </c>
      <c r="EP262" s="15" t="s">
        <v>59</v>
      </c>
      <c r="ER262" s="15" t="s">
        <v>59</v>
      </c>
      <c r="ET262" s="15" t="s">
        <v>59</v>
      </c>
      <c r="EV262" s="15" t="s">
        <v>59</v>
      </c>
      <c r="EX262" s="15" t="s">
        <v>59</v>
      </c>
      <c r="EY262" s="18" t="s">
        <v>47</v>
      </c>
      <c r="EZ262" s="15" t="s">
        <v>59</v>
      </c>
      <c r="FB262" s="15" t="s">
        <v>59</v>
      </c>
      <c r="FC262" s="18" t="s">
        <v>47</v>
      </c>
      <c r="FD262" s="15" t="s">
        <v>59</v>
      </c>
      <c r="FF262" s="15" t="s">
        <v>59</v>
      </c>
      <c r="FG262" s="18" t="s">
        <v>47</v>
      </c>
      <c r="FH262" s="15" t="s">
        <v>59</v>
      </c>
      <c r="FJ262" s="15" t="s">
        <v>59</v>
      </c>
      <c r="FL262" s="15" t="s">
        <v>59</v>
      </c>
      <c r="FM262" s="18" t="s">
        <v>47</v>
      </c>
      <c r="FN262" s="15" t="s">
        <v>59</v>
      </c>
      <c r="FO262" s="18" t="s">
        <v>47</v>
      </c>
      <c r="FP262" s="15" t="s">
        <v>59</v>
      </c>
      <c r="FQ262" s="18" t="s">
        <v>47</v>
      </c>
      <c r="FR262" s="15" t="s">
        <v>59</v>
      </c>
      <c r="FT262" s="15" t="s">
        <v>59</v>
      </c>
    </row>
    <row r="263" spans="1:176" ht="15.95" customHeight="1">
      <c r="A263" s="39" t="s">
        <v>96</v>
      </c>
      <c r="B263" s="39">
        <v>1</v>
      </c>
      <c r="C263" s="39"/>
      <c r="D263" s="39">
        <v>2502</v>
      </c>
      <c r="E263" s="19" t="s">
        <v>97</v>
      </c>
      <c r="F263" s="19"/>
      <c r="G263" s="9">
        <f t="shared" ref="G263:G264" si="8">SUM(O263,Q263,S263,U263,W263,Y263,AA263,AE263,AG263,AI263,AM263,AO263,AQ263,AS263,AU263,AW263,AY263,BA263,BC263,BE263,BG263)</f>
        <v>75</v>
      </c>
      <c r="H263" s="15" t="s">
        <v>59</v>
      </c>
      <c r="I263" t="s">
        <v>47</v>
      </c>
      <c r="J263" s="15" t="s">
        <v>59</v>
      </c>
      <c r="K263" s="3" t="s">
        <v>47</v>
      </c>
      <c r="L263" s="12" t="s">
        <v>59</v>
      </c>
      <c r="M263" s="3" t="s">
        <v>47</v>
      </c>
      <c r="N263" s="12" t="s">
        <v>59</v>
      </c>
      <c r="O263" s="3" t="s">
        <v>47</v>
      </c>
      <c r="P263" s="12" t="s">
        <v>59</v>
      </c>
      <c r="Q263" t="s">
        <v>47</v>
      </c>
      <c r="R263" s="15" t="s">
        <v>59</v>
      </c>
      <c r="S263" t="s">
        <v>47</v>
      </c>
      <c r="T263" s="15" t="s">
        <v>59</v>
      </c>
      <c r="U263">
        <v>8</v>
      </c>
      <c r="V263" s="15" t="s">
        <v>59</v>
      </c>
      <c r="W263">
        <v>38</v>
      </c>
      <c r="X263" s="15" t="s">
        <v>59</v>
      </c>
      <c r="Y263">
        <v>28</v>
      </c>
      <c r="Z263" s="15" t="s">
        <v>59</v>
      </c>
      <c r="AA263" t="s">
        <v>47</v>
      </c>
      <c r="AB263" s="15" t="s">
        <v>59</v>
      </c>
      <c r="AC263" t="s">
        <v>47</v>
      </c>
      <c r="AD263" s="15" t="s">
        <v>59</v>
      </c>
      <c r="AE263" t="s">
        <v>47</v>
      </c>
      <c r="AF263" s="15" t="s">
        <v>59</v>
      </c>
      <c r="AG263">
        <v>1</v>
      </c>
      <c r="AH263" s="15" t="s">
        <v>59</v>
      </c>
      <c r="AI263" s="3" t="s">
        <v>47</v>
      </c>
      <c r="AJ263" s="15" t="s">
        <v>59</v>
      </c>
      <c r="AK263" t="s">
        <v>47</v>
      </c>
      <c r="AL263" s="15" t="s">
        <v>59</v>
      </c>
      <c r="AM263" s="3" t="s">
        <v>47</v>
      </c>
      <c r="AN263" s="15" t="s">
        <v>59</v>
      </c>
      <c r="AO263" s="3" t="s">
        <v>47</v>
      </c>
      <c r="AP263" s="15" t="s">
        <v>59</v>
      </c>
      <c r="AQ263" t="s">
        <v>47</v>
      </c>
      <c r="AR263" s="15" t="s">
        <v>59</v>
      </c>
      <c r="AS263" t="s">
        <v>47</v>
      </c>
      <c r="AT263" s="15" t="s">
        <v>59</v>
      </c>
      <c r="AU263" s="9" t="s">
        <v>47</v>
      </c>
      <c r="AV263" s="15" t="s">
        <v>59</v>
      </c>
      <c r="AW263" s="9" t="s">
        <v>47</v>
      </c>
      <c r="AX263" s="15" t="s">
        <v>59</v>
      </c>
      <c r="AY263" t="s">
        <v>47</v>
      </c>
      <c r="AZ263" s="15" t="s">
        <v>59</v>
      </c>
      <c r="BA263" s="9" t="s">
        <v>47</v>
      </c>
      <c r="BB263" s="15" t="s">
        <v>59</v>
      </c>
      <c r="BC263" s="9" t="s">
        <v>47</v>
      </c>
      <c r="BD263" s="15" t="s">
        <v>59</v>
      </c>
      <c r="BE263" s="9" t="s">
        <v>47</v>
      </c>
      <c r="BF263" s="15" t="s">
        <v>59</v>
      </c>
      <c r="BH263" s="15" t="s">
        <v>59</v>
      </c>
      <c r="BJ263" s="15" t="s">
        <v>59</v>
      </c>
      <c r="BL263" s="15" t="s">
        <v>59</v>
      </c>
      <c r="BN263" s="15" t="s">
        <v>59</v>
      </c>
      <c r="BO263" t="s">
        <v>47</v>
      </c>
      <c r="BP263" s="15" t="s">
        <v>59</v>
      </c>
      <c r="BQ263" t="s">
        <v>47</v>
      </c>
      <c r="BR263" s="15" t="s">
        <v>59</v>
      </c>
      <c r="BS263" t="s">
        <v>47</v>
      </c>
      <c r="BT263" s="15" t="s">
        <v>59</v>
      </c>
      <c r="BU263" t="s">
        <v>47</v>
      </c>
      <c r="BV263" s="15" t="s">
        <v>59</v>
      </c>
      <c r="BX263" s="15" t="s">
        <v>59</v>
      </c>
      <c r="BY263" t="s">
        <v>47</v>
      </c>
      <c r="BZ263" s="15" t="s">
        <v>59</v>
      </c>
      <c r="CA263" t="s">
        <v>47</v>
      </c>
      <c r="CB263" s="15" t="s">
        <v>59</v>
      </c>
      <c r="CC263" t="s">
        <v>47</v>
      </c>
      <c r="CD263" s="15" t="s">
        <v>59</v>
      </c>
      <c r="CF263" s="15" t="s">
        <v>59</v>
      </c>
      <c r="CH263" s="15" t="s">
        <v>59</v>
      </c>
      <c r="CJ263" s="15" t="s">
        <v>59</v>
      </c>
      <c r="CL263" s="15" t="s">
        <v>59</v>
      </c>
      <c r="CN263" s="15" t="s">
        <v>59</v>
      </c>
      <c r="CP263" s="15" t="s">
        <v>59</v>
      </c>
      <c r="CR263" s="15" t="s">
        <v>59</v>
      </c>
      <c r="CT263" s="15" t="s">
        <v>59</v>
      </c>
      <c r="CV263" s="15" t="s">
        <v>59</v>
      </c>
      <c r="CX263" s="15" t="s">
        <v>59</v>
      </c>
      <c r="CZ263" s="15" t="s">
        <v>59</v>
      </c>
      <c r="DA263" t="s">
        <v>47</v>
      </c>
      <c r="DB263" s="15" t="s">
        <v>59</v>
      </c>
      <c r="DD263" s="15" t="s">
        <v>59</v>
      </c>
      <c r="DF263" s="15" t="s">
        <v>59</v>
      </c>
      <c r="DH263" s="15" t="s">
        <v>59</v>
      </c>
      <c r="DI263" t="s">
        <v>47</v>
      </c>
      <c r="DJ263" s="15" t="s">
        <v>59</v>
      </c>
      <c r="DK263" t="s">
        <v>47</v>
      </c>
      <c r="DL263" s="15" t="s">
        <v>59</v>
      </c>
      <c r="DM263" t="s">
        <v>47</v>
      </c>
      <c r="DN263" s="15" t="s">
        <v>59</v>
      </c>
      <c r="DP263" s="15" t="s">
        <v>59</v>
      </c>
      <c r="DQ263" t="s">
        <v>47</v>
      </c>
      <c r="DR263" s="15" t="s">
        <v>59</v>
      </c>
      <c r="DT263" s="15" t="s">
        <v>59</v>
      </c>
      <c r="DV263" s="15" t="s">
        <v>59</v>
      </c>
      <c r="DW263" t="s">
        <v>47</v>
      </c>
      <c r="DX263" s="15" t="s">
        <v>59</v>
      </c>
      <c r="DY263" t="s">
        <v>47</v>
      </c>
      <c r="DZ263" s="15" t="s">
        <v>59</v>
      </c>
      <c r="EB263" s="15" t="s">
        <v>59</v>
      </c>
      <c r="ED263" s="15" t="s">
        <v>59</v>
      </c>
      <c r="EF263" s="15" t="s">
        <v>59</v>
      </c>
      <c r="EH263" s="15" t="s">
        <v>59</v>
      </c>
      <c r="EJ263" s="15" t="s">
        <v>59</v>
      </c>
      <c r="EL263" s="15" t="s">
        <v>59</v>
      </c>
      <c r="EN263" s="15" t="s">
        <v>59</v>
      </c>
      <c r="EP263" s="15" t="s">
        <v>59</v>
      </c>
      <c r="ER263" s="15" t="s">
        <v>59</v>
      </c>
      <c r="ET263" s="15" t="s">
        <v>59</v>
      </c>
      <c r="EV263" s="15" t="s">
        <v>59</v>
      </c>
      <c r="EX263" s="15" t="s">
        <v>59</v>
      </c>
      <c r="EY263" t="s">
        <v>47</v>
      </c>
      <c r="EZ263" s="15" t="s">
        <v>59</v>
      </c>
      <c r="FB263" s="15" t="s">
        <v>59</v>
      </c>
      <c r="FC263" t="s">
        <v>47</v>
      </c>
      <c r="FD263" s="15" t="s">
        <v>59</v>
      </c>
      <c r="FF263" s="15" t="s">
        <v>59</v>
      </c>
      <c r="FG263" t="s">
        <v>47</v>
      </c>
      <c r="FH263" s="15" t="s">
        <v>59</v>
      </c>
      <c r="FJ263" s="15" t="s">
        <v>59</v>
      </c>
      <c r="FL263" s="15" t="s">
        <v>59</v>
      </c>
      <c r="FM263" t="s">
        <v>47</v>
      </c>
      <c r="FN263" s="15" t="s">
        <v>59</v>
      </c>
      <c r="FO263" t="s">
        <v>47</v>
      </c>
      <c r="FP263" s="15" t="s">
        <v>59</v>
      </c>
      <c r="FQ263" t="s">
        <v>47</v>
      </c>
      <c r="FR263" s="15" t="s">
        <v>59</v>
      </c>
      <c r="FT263" s="15" t="s">
        <v>59</v>
      </c>
    </row>
    <row r="264" spans="1:176" ht="15.95" customHeight="1">
      <c r="A264" s="39" t="s">
        <v>95</v>
      </c>
      <c r="B264" s="39">
        <v>1</v>
      </c>
      <c r="C264" s="39"/>
      <c r="D264" s="39">
        <v>2502</v>
      </c>
      <c r="E264" s="19" t="s">
        <v>97</v>
      </c>
      <c r="F264" s="19"/>
      <c r="G264" s="9">
        <f t="shared" si="8"/>
        <v>136</v>
      </c>
      <c r="H264" s="15" t="s">
        <v>59</v>
      </c>
      <c r="I264" t="s">
        <v>47</v>
      </c>
      <c r="J264" s="15" t="s">
        <v>59</v>
      </c>
      <c r="K264" s="3" t="s">
        <v>47</v>
      </c>
      <c r="L264" s="12" t="s">
        <v>59</v>
      </c>
      <c r="M264" s="3" t="s">
        <v>47</v>
      </c>
      <c r="N264" s="12" t="s">
        <v>59</v>
      </c>
      <c r="O264" s="3" t="s">
        <v>47</v>
      </c>
      <c r="P264" s="12" t="s">
        <v>59</v>
      </c>
      <c r="Q264" t="s">
        <v>47</v>
      </c>
      <c r="R264" s="15" t="s">
        <v>59</v>
      </c>
      <c r="S264" t="s">
        <v>47</v>
      </c>
      <c r="T264" s="15" t="s">
        <v>59</v>
      </c>
      <c r="U264">
        <v>4</v>
      </c>
      <c r="V264" s="15" t="s">
        <v>59</v>
      </c>
      <c r="W264">
        <v>59</v>
      </c>
      <c r="X264" s="15" t="s">
        <v>59</v>
      </c>
      <c r="Y264">
        <v>65</v>
      </c>
      <c r="Z264" s="15" t="s">
        <v>59</v>
      </c>
      <c r="AA264" t="s">
        <v>47</v>
      </c>
      <c r="AB264" s="15" t="s">
        <v>59</v>
      </c>
      <c r="AC264" t="s">
        <v>47</v>
      </c>
      <c r="AD264" s="15" t="s">
        <v>59</v>
      </c>
      <c r="AE264" t="s">
        <v>47</v>
      </c>
      <c r="AF264" s="15" t="s">
        <v>59</v>
      </c>
      <c r="AG264">
        <v>8</v>
      </c>
      <c r="AH264" s="15" t="s">
        <v>59</v>
      </c>
      <c r="AI264" s="3" t="s">
        <v>47</v>
      </c>
      <c r="AJ264" s="15" t="s">
        <v>59</v>
      </c>
      <c r="AK264" t="s">
        <v>47</v>
      </c>
      <c r="AL264" s="15" t="s">
        <v>59</v>
      </c>
      <c r="AM264" s="3" t="s">
        <v>47</v>
      </c>
      <c r="AN264" s="15" t="s">
        <v>59</v>
      </c>
      <c r="AO264" s="3" t="s">
        <v>47</v>
      </c>
      <c r="AP264" s="15" t="s">
        <v>59</v>
      </c>
      <c r="AQ264" t="s">
        <v>47</v>
      </c>
      <c r="AR264" s="15" t="s">
        <v>59</v>
      </c>
      <c r="AS264" t="s">
        <v>47</v>
      </c>
      <c r="AT264" s="15" t="s">
        <v>59</v>
      </c>
      <c r="AU264" s="9" t="s">
        <v>47</v>
      </c>
      <c r="AV264" s="15" t="s">
        <v>59</v>
      </c>
      <c r="AW264" s="9" t="s">
        <v>47</v>
      </c>
      <c r="AX264" s="15" t="s">
        <v>59</v>
      </c>
      <c r="AY264" t="s">
        <v>47</v>
      </c>
      <c r="AZ264" s="15" t="s">
        <v>59</v>
      </c>
      <c r="BA264" s="9" t="s">
        <v>47</v>
      </c>
      <c r="BB264" s="15" t="s">
        <v>59</v>
      </c>
      <c r="BC264" s="9" t="s">
        <v>47</v>
      </c>
      <c r="BD264" s="15" t="s">
        <v>59</v>
      </c>
      <c r="BE264" s="9" t="s">
        <v>47</v>
      </c>
      <c r="BF264" s="15" t="s">
        <v>59</v>
      </c>
      <c r="BH264" s="15" t="s">
        <v>59</v>
      </c>
      <c r="BJ264" s="15" t="s">
        <v>59</v>
      </c>
      <c r="BL264" s="15" t="s">
        <v>59</v>
      </c>
      <c r="BN264" s="15" t="s">
        <v>59</v>
      </c>
      <c r="BO264" t="s">
        <v>47</v>
      </c>
      <c r="BP264" s="15" t="s">
        <v>59</v>
      </c>
      <c r="BQ264" t="s">
        <v>47</v>
      </c>
      <c r="BR264" s="15" t="s">
        <v>59</v>
      </c>
      <c r="BS264" t="s">
        <v>47</v>
      </c>
      <c r="BT264" s="15" t="s">
        <v>59</v>
      </c>
      <c r="BU264" t="s">
        <v>47</v>
      </c>
      <c r="BV264" s="15" t="s">
        <v>59</v>
      </c>
      <c r="BX264" s="15" t="s">
        <v>59</v>
      </c>
      <c r="BY264" t="s">
        <v>47</v>
      </c>
      <c r="BZ264" s="15" t="s">
        <v>59</v>
      </c>
      <c r="CA264" t="s">
        <v>47</v>
      </c>
      <c r="CB264" s="15" t="s">
        <v>59</v>
      </c>
      <c r="CC264" t="s">
        <v>47</v>
      </c>
      <c r="CD264" s="15" t="s">
        <v>59</v>
      </c>
      <c r="CF264" s="15" t="s">
        <v>59</v>
      </c>
      <c r="CH264" s="15" t="s">
        <v>59</v>
      </c>
      <c r="CJ264" s="15" t="s">
        <v>59</v>
      </c>
      <c r="CL264" s="15" t="s">
        <v>59</v>
      </c>
      <c r="CN264" s="15" t="s">
        <v>59</v>
      </c>
      <c r="CP264" s="15" t="s">
        <v>59</v>
      </c>
      <c r="CR264" s="15" t="s">
        <v>59</v>
      </c>
      <c r="CT264" s="15" t="s">
        <v>59</v>
      </c>
      <c r="CV264" s="15" t="s">
        <v>59</v>
      </c>
      <c r="CX264" s="15" t="s">
        <v>59</v>
      </c>
      <c r="CZ264" s="15" t="s">
        <v>59</v>
      </c>
      <c r="DA264" t="s">
        <v>47</v>
      </c>
      <c r="DB264" s="15" t="s">
        <v>59</v>
      </c>
      <c r="DD264" s="15" t="s">
        <v>59</v>
      </c>
      <c r="DF264" s="15" t="s">
        <v>59</v>
      </c>
      <c r="DH264" s="15" t="s">
        <v>59</v>
      </c>
      <c r="DI264" t="s">
        <v>47</v>
      </c>
      <c r="DJ264" s="15" t="s">
        <v>59</v>
      </c>
      <c r="DK264" t="s">
        <v>47</v>
      </c>
      <c r="DL264" s="15" t="s">
        <v>59</v>
      </c>
      <c r="DM264" t="s">
        <v>47</v>
      </c>
      <c r="DN264" s="15" t="s">
        <v>59</v>
      </c>
      <c r="DP264" s="15" t="s">
        <v>59</v>
      </c>
      <c r="DQ264" t="s">
        <v>47</v>
      </c>
      <c r="DR264" s="15" t="s">
        <v>59</v>
      </c>
      <c r="DT264" s="15" t="s">
        <v>59</v>
      </c>
      <c r="DV264" s="15" t="s">
        <v>59</v>
      </c>
      <c r="DW264" t="s">
        <v>47</v>
      </c>
      <c r="DX264" s="15" t="s">
        <v>59</v>
      </c>
      <c r="DY264" t="s">
        <v>47</v>
      </c>
      <c r="DZ264" s="15" t="s">
        <v>59</v>
      </c>
      <c r="EB264" s="15" t="s">
        <v>59</v>
      </c>
      <c r="ED264" s="15" t="s">
        <v>59</v>
      </c>
      <c r="EF264" s="15" t="s">
        <v>59</v>
      </c>
      <c r="EH264" s="15" t="s">
        <v>59</v>
      </c>
      <c r="EJ264" s="15" t="s">
        <v>59</v>
      </c>
      <c r="EL264" s="15" t="s">
        <v>59</v>
      </c>
      <c r="EN264" s="15" t="s">
        <v>59</v>
      </c>
      <c r="EP264" s="15" t="s">
        <v>59</v>
      </c>
      <c r="ER264" s="15" t="s">
        <v>59</v>
      </c>
      <c r="ET264" s="15" t="s">
        <v>59</v>
      </c>
      <c r="EV264" s="15" t="s">
        <v>59</v>
      </c>
      <c r="EX264" s="15" t="s">
        <v>59</v>
      </c>
      <c r="EY264" t="s">
        <v>47</v>
      </c>
      <c r="EZ264" s="15" t="s">
        <v>59</v>
      </c>
      <c r="FB264" s="15" t="s">
        <v>59</v>
      </c>
      <c r="FC264" t="s">
        <v>47</v>
      </c>
      <c r="FD264" s="15" t="s">
        <v>59</v>
      </c>
      <c r="FF264" s="15" t="s">
        <v>59</v>
      </c>
      <c r="FG264" t="s">
        <v>47</v>
      </c>
      <c r="FH264" s="15" t="s">
        <v>59</v>
      </c>
      <c r="FJ264" s="15" t="s">
        <v>59</v>
      </c>
      <c r="FL264" s="15" t="s">
        <v>59</v>
      </c>
      <c r="FM264" t="s">
        <v>47</v>
      </c>
      <c r="FN264" s="15" t="s">
        <v>59</v>
      </c>
      <c r="FO264" t="s">
        <v>47</v>
      </c>
      <c r="FP264" s="15" t="s">
        <v>59</v>
      </c>
      <c r="FQ264" t="s">
        <v>47</v>
      </c>
      <c r="FR264" s="15" t="s">
        <v>59</v>
      </c>
      <c r="FT264" s="15" t="s">
        <v>59</v>
      </c>
    </row>
    <row r="265" spans="1:176" ht="15.95" customHeight="1">
      <c r="A265" s="39" t="s">
        <v>101</v>
      </c>
      <c r="B265" s="39">
        <v>1</v>
      </c>
      <c r="C265" s="39"/>
      <c r="D265" s="39">
        <v>2502</v>
      </c>
      <c r="E265" s="19" t="s">
        <v>98</v>
      </c>
      <c r="F265" s="19"/>
      <c r="G265">
        <v>1.8867</v>
      </c>
      <c r="H265" s="15">
        <v>3.0000000000000001E-3</v>
      </c>
      <c r="I265">
        <v>1.8867</v>
      </c>
      <c r="J265" s="15">
        <v>3.0000000000000001E-3</v>
      </c>
      <c r="K265" s="3" t="s">
        <v>47</v>
      </c>
      <c r="L265" s="12" t="s">
        <v>59</v>
      </c>
      <c r="M265" s="3" t="s">
        <v>47</v>
      </c>
      <c r="N265" s="12" t="s">
        <v>59</v>
      </c>
      <c r="O265" s="3" t="s">
        <v>47</v>
      </c>
      <c r="P265" s="12" t="s">
        <v>59</v>
      </c>
      <c r="Q265">
        <v>0.23</v>
      </c>
      <c r="R265" s="15">
        <v>1.43E-2</v>
      </c>
      <c r="S265" t="s">
        <v>54</v>
      </c>
      <c r="T265" s="15" t="s">
        <v>59</v>
      </c>
      <c r="U265">
        <v>0.37389999999999995</v>
      </c>
      <c r="V265" s="15">
        <v>3.5000000000000001E-3</v>
      </c>
      <c r="W265">
        <v>0.41869999999999996</v>
      </c>
      <c r="X265" s="15">
        <v>1.8699999999999998E-2</v>
      </c>
      <c r="Y265" t="s">
        <v>54</v>
      </c>
      <c r="Z265" s="15" t="s">
        <v>59</v>
      </c>
      <c r="AA265">
        <v>0.68810000000000004</v>
      </c>
      <c r="AB265" s="15">
        <v>1.8E-3</v>
      </c>
      <c r="AC265" t="s">
        <v>47</v>
      </c>
      <c r="AD265" s="15" t="s">
        <v>59</v>
      </c>
      <c r="AE265" t="s">
        <v>47</v>
      </c>
      <c r="AF265" s="15" t="s">
        <v>59</v>
      </c>
      <c r="AG265">
        <v>0.1759</v>
      </c>
      <c r="AH265" s="15">
        <v>3.8E-3</v>
      </c>
      <c r="AI265" s="3" t="s">
        <v>47</v>
      </c>
      <c r="AJ265" s="15" t="s">
        <v>59</v>
      </c>
      <c r="AK265" t="s">
        <v>47</v>
      </c>
      <c r="AL265" s="15" t="s">
        <v>59</v>
      </c>
      <c r="AM265" s="3" t="s">
        <v>47</v>
      </c>
      <c r="AN265" s="15" t="s">
        <v>59</v>
      </c>
      <c r="AO265" s="3" t="s">
        <v>47</v>
      </c>
      <c r="AP265" s="15" t="s">
        <v>59</v>
      </c>
      <c r="AQ265" t="s">
        <v>47</v>
      </c>
      <c r="AR265" s="15" t="s">
        <v>59</v>
      </c>
      <c r="AS265" t="s">
        <v>47</v>
      </c>
      <c r="AT265" s="15" t="s">
        <v>59</v>
      </c>
      <c r="AU265" s="9" t="s">
        <v>47</v>
      </c>
      <c r="AV265" s="15" t="s">
        <v>59</v>
      </c>
      <c r="AW265" s="9" t="s">
        <v>47</v>
      </c>
      <c r="AX265" s="15" t="s">
        <v>59</v>
      </c>
      <c r="AY265" t="s">
        <v>47</v>
      </c>
      <c r="AZ265" s="15" t="s">
        <v>59</v>
      </c>
      <c r="BA265" s="9" t="s">
        <v>47</v>
      </c>
      <c r="BB265" s="15" t="s">
        <v>59</v>
      </c>
      <c r="BC265" s="9" t="s">
        <v>47</v>
      </c>
      <c r="BD265" s="15" t="s">
        <v>59</v>
      </c>
      <c r="BE265" s="9" t="s">
        <v>47</v>
      </c>
      <c r="BF265" s="15" t="s">
        <v>59</v>
      </c>
      <c r="BH265" s="15" t="s">
        <v>59</v>
      </c>
      <c r="BJ265" s="15" t="s">
        <v>59</v>
      </c>
      <c r="BL265" s="15" t="s">
        <v>59</v>
      </c>
      <c r="BN265" s="15" t="s">
        <v>59</v>
      </c>
      <c r="BO265" t="s">
        <v>47</v>
      </c>
      <c r="BP265" s="15" t="s">
        <v>59</v>
      </c>
      <c r="BQ265" t="s">
        <v>47</v>
      </c>
      <c r="BR265" s="15" t="s">
        <v>59</v>
      </c>
      <c r="BS265" t="s">
        <v>47</v>
      </c>
      <c r="BT265" s="15" t="s">
        <v>59</v>
      </c>
      <c r="BU265" t="s">
        <v>47</v>
      </c>
      <c r="BV265" s="15" t="s">
        <v>59</v>
      </c>
      <c r="BX265" s="15" t="s">
        <v>59</v>
      </c>
      <c r="BY265" t="s">
        <v>47</v>
      </c>
      <c r="BZ265" s="15" t="s">
        <v>59</v>
      </c>
      <c r="CA265" t="s">
        <v>47</v>
      </c>
      <c r="CB265" s="15" t="s">
        <v>59</v>
      </c>
      <c r="CC265" t="s">
        <v>47</v>
      </c>
      <c r="CD265" s="15" t="s">
        <v>59</v>
      </c>
      <c r="CF265" s="15" t="s">
        <v>59</v>
      </c>
      <c r="CH265" s="15" t="s">
        <v>59</v>
      </c>
      <c r="CJ265" s="15" t="s">
        <v>59</v>
      </c>
      <c r="CL265" s="15" t="s">
        <v>59</v>
      </c>
      <c r="CN265" s="15" t="s">
        <v>59</v>
      </c>
      <c r="CP265" s="15" t="s">
        <v>59</v>
      </c>
      <c r="CR265" s="15" t="s">
        <v>59</v>
      </c>
      <c r="CT265" s="15" t="s">
        <v>59</v>
      </c>
      <c r="CV265" s="15" t="s">
        <v>59</v>
      </c>
      <c r="CX265" s="15" t="s">
        <v>59</v>
      </c>
      <c r="CZ265" s="15" t="s">
        <v>59</v>
      </c>
      <c r="DA265" t="s">
        <v>47</v>
      </c>
      <c r="DB265" s="15" t="s">
        <v>59</v>
      </c>
      <c r="DD265" s="15" t="s">
        <v>59</v>
      </c>
      <c r="DF265" s="15" t="s">
        <v>59</v>
      </c>
      <c r="DH265" s="15" t="s">
        <v>59</v>
      </c>
      <c r="DI265" t="s">
        <v>47</v>
      </c>
      <c r="DJ265" s="15" t="s">
        <v>59</v>
      </c>
      <c r="DK265" t="s">
        <v>47</v>
      </c>
      <c r="DL265" s="15" t="s">
        <v>59</v>
      </c>
      <c r="DM265" t="s">
        <v>47</v>
      </c>
      <c r="DN265" s="15" t="s">
        <v>59</v>
      </c>
      <c r="DP265" s="15" t="s">
        <v>59</v>
      </c>
      <c r="DQ265" t="s">
        <v>47</v>
      </c>
      <c r="DR265" s="15" t="s">
        <v>59</v>
      </c>
      <c r="DT265" s="15" t="s">
        <v>59</v>
      </c>
      <c r="DV265" s="15" t="s">
        <v>59</v>
      </c>
      <c r="DW265" t="s">
        <v>47</v>
      </c>
      <c r="DX265" s="15" t="s">
        <v>59</v>
      </c>
      <c r="DY265" t="s">
        <v>47</v>
      </c>
      <c r="DZ265" s="15" t="s">
        <v>59</v>
      </c>
      <c r="EB265" s="15" t="s">
        <v>59</v>
      </c>
      <c r="ED265" s="15" t="s">
        <v>59</v>
      </c>
      <c r="EF265" s="15" t="s">
        <v>59</v>
      </c>
      <c r="EH265" s="15" t="s">
        <v>59</v>
      </c>
      <c r="EJ265" s="15" t="s">
        <v>59</v>
      </c>
      <c r="EL265" s="15" t="s">
        <v>59</v>
      </c>
      <c r="EN265" s="15" t="s">
        <v>59</v>
      </c>
      <c r="EP265" s="15" t="s">
        <v>59</v>
      </c>
      <c r="ER265" s="15" t="s">
        <v>59</v>
      </c>
      <c r="ET265" s="15" t="s">
        <v>59</v>
      </c>
      <c r="EV265" s="15" t="s">
        <v>59</v>
      </c>
      <c r="EX265" s="15" t="s">
        <v>59</v>
      </c>
      <c r="EY265" t="s">
        <v>47</v>
      </c>
      <c r="EZ265" s="15" t="s">
        <v>59</v>
      </c>
      <c r="FB265" s="15" t="s">
        <v>59</v>
      </c>
      <c r="FC265" t="s">
        <v>47</v>
      </c>
      <c r="FD265" s="15" t="s">
        <v>59</v>
      </c>
      <c r="FF265" s="15" t="s">
        <v>59</v>
      </c>
      <c r="FG265" t="s">
        <v>47</v>
      </c>
      <c r="FH265" s="15" t="s">
        <v>59</v>
      </c>
      <c r="FJ265" s="15" t="s">
        <v>59</v>
      </c>
      <c r="FL265" s="15" t="s">
        <v>59</v>
      </c>
      <c r="FM265" t="s">
        <v>47</v>
      </c>
      <c r="FN265" s="15" t="s">
        <v>59</v>
      </c>
      <c r="FO265" t="s">
        <v>47</v>
      </c>
      <c r="FP265" s="15" t="s">
        <v>59</v>
      </c>
      <c r="FQ265" t="s">
        <v>47</v>
      </c>
      <c r="FR265" s="15" t="s">
        <v>59</v>
      </c>
      <c r="FT265" s="15" t="s">
        <v>59</v>
      </c>
    </row>
    <row r="266" spans="1:176" ht="15.95" customHeight="1">
      <c r="A266" s="39" t="s">
        <v>99</v>
      </c>
      <c r="B266" s="39">
        <v>1</v>
      </c>
      <c r="C266" s="39"/>
      <c r="D266" s="39">
        <v>2502</v>
      </c>
      <c r="E266" s="19" t="s">
        <v>98</v>
      </c>
      <c r="F266" s="19"/>
      <c r="G266">
        <v>2.2480000000000002</v>
      </c>
      <c r="H266" s="15">
        <v>19.2</v>
      </c>
      <c r="I266">
        <v>2.2480000000000002</v>
      </c>
      <c r="J266" s="15">
        <v>19.2</v>
      </c>
      <c r="K266" s="3" t="s">
        <v>47</v>
      </c>
      <c r="L266" s="12" t="s">
        <v>59</v>
      </c>
      <c r="M266" s="3" t="s">
        <v>47</v>
      </c>
      <c r="N266" s="12" t="s">
        <v>59</v>
      </c>
      <c r="O266" s="3" t="s">
        <v>47</v>
      </c>
      <c r="P266" s="12" t="s">
        <v>59</v>
      </c>
      <c r="Q266">
        <f>291.4/1000</f>
        <v>0.29139999999999999</v>
      </c>
      <c r="R266" s="15">
        <f>11.5/1000</f>
        <v>1.15E-2</v>
      </c>
      <c r="S266" t="s">
        <v>54</v>
      </c>
      <c r="T266" s="15" t="s">
        <v>59</v>
      </c>
      <c r="U266">
        <f>453.6/1000</f>
        <v>0.4536</v>
      </c>
      <c r="V266" s="15">
        <f>1.2/1000</f>
        <v>1.1999999999999999E-3</v>
      </c>
      <c r="W266">
        <v>0.53920000000000001</v>
      </c>
      <c r="X266" s="15">
        <v>1.6199999999999999E-2</v>
      </c>
      <c r="Y266" t="s">
        <v>54</v>
      </c>
      <c r="Z266" s="15" t="s">
        <v>59</v>
      </c>
      <c r="AA266">
        <f>777/1000</f>
        <v>0.77700000000000002</v>
      </c>
      <c r="AB266" s="15">
        <f>1.3/1000</f>
        <v>1.2999999999999999E-3</v>
      </c>
      <c r="AC266" t="s">
        <v>47</v>
      </c>
      <c r="AD266" s="15" t="s">
        <v>59</v>
      </c>
      <c r="AE266" t="s">
        <v>47</v>
      </c>
      <c r="AF266" s="15" t="s">
        <v>59</v>
      </c>
      <c r="AG266">
        <v>0.1867</v>
      </c>
      <c r="AH266" s="15">
        <v>5.1999999999999998E-3</v>
      </c>
      <c r="AI266" s="3" t="s">
        <v>47</v>
      </c>
      <c r="AJ266" s="15" t="s">
        <v>59</v>
      </c>
      <c r="AK266" t="s">
        <v>47</v>
      </c>
      <c r="AL266" s="15" t="s">
        <v>59</v>
      </c>
      <c r="AM266" s="3" t="s">
        <v>47</v>
      </c>
      <c r="AN266" s="15" t="s">
        <v>59</v>
      </c>
      <c r="AO266" s="3" t="s">
        <v>47</v>
      </c>
      <c r="AP266" s="15" t="s">
        <v>59</v>
      </c>
      <c r="AQ266" t="s">
        <v>47</v>
      </c>
      <c r="AR266" s="15" t="s">
        <v>59</v>
      </c>
      <c r="AS266" t="s">
        <v>47</v>
      </c>
      <c r="AT266" s="15" t="s">
        <v>59</v>
      </c>
      <c r="AU266" s="9" t="s">
        <v>47</v>
      </c>
      <c r="AV266" s="15" t="s">
        <v>59</v>
      </c>
      <c r="AW266" s="9" t="s">
        <v>47</v>
      </c>
      <c r="AX266" s="15" t="s">
        <v>59</v>
      </c>
      <c r="AY266" t="s">
        <v>47</v>
      </c>
      <c r="AZ266" s="15" t="s">
        <v>59</v>
      </c>
      <c r="BA266" s="9" t="s">
        <v>47</v>
      </c>
      <c r="BB266" s="15" t="s">
        <v>59</v>
      </c>
      <c r="BC266" s="9" t="s">
        <v>47</v>
      </c>
      <c r="BD266" s="15" t="s">
        <v>59</v>
      </c>
      <c r="BE266" s="9" t="s">
        <v>47</v>
      </c>
      <c r="BF266" s="15" t="s">
        <v>59</v>
      </c>
      <c r="BH266" s="15" t="s">
        <v>59</v>
      </c>
      <c r="BJ266" s="15" t="s">
        <v>59</v>
      </c>
      <c r="BL266" s="15" t="s">
        <v>59</v>
      </c>
      <c r="BN266" s="15" t="s">
        <v>59</v>
      </c>
      <c r="BO266" t="s">
        <v>47</v>
      </c>
      <c r="BP266" s="15" t="s">
        <v>59</v>
      </c>
      <c r="BQ266" t="s">
        <v>47</v>
      </c>
      <c r="BR266" s="15" t="s">
        <v>59</v>
      </c>
      <c r="BS266" t="s">
        <v>47</v>
      </c>
      <c r="BT266" s="15" t="s">
        <v>59</v>
      </c>
      <c r="BU266" t="s">
        <v>47</v>
      </c>
      <c r="BV266" s="15" t="s">
        <v>59</v>
      </c>
      <c r="BX266" s="15" t="s">
        <v>59</v>
      </c>
      <c r="BY266" t="s">
        <v>47</v>
      </c>
      <c r="BZ266" s="15" t="s">
        <v>59</v>
      </c>
      <c r="CA266" t="s">
        <v>47</v>
      </c>
      <c r="CB266" s="15" t="s">
        <v>59</v>
      </c>
      <c r="CC266" t="s">
        <v>47</v>
      </c>
      <c r="CD266" s="15" t="s">
        <v>59</v>
      </c>
      <c r="CF266" s="15" t="s">
        <v>59</v>
      </c>
      <c r="CH266" s="15" t="s">
        <v>59</v>
      </c>
      <c r="CJ266" s="15" t="s">
        <v>59</v>
      </c>
      <c r="CL266" s="15" t="s">
        <v>59</v>
      </c>
      <c r="CN266" s="15" t="s">
        <v>59</v>
      </c>
      <c r="CP266" s="15" t="s">
        <v>59</v>
      </c>
      <c r="CR266" s="15" t="s">
        <v>59</v>
      </c>
      <c r="CT266" s="15" t="s">
        <v>59</v>
      </c>
      <c r="CV266" s="15" t="s">
        <v>59</v>
      </c>
      <c r="CX266" s="15" t="s">
        <v>59</v>
      </c>
      <c r="CZ266" s="15" t="s">
        <v>59</v>
      </c>
      <c r="DA266" t="s">
        <v>47</v>
      </c>
      <c r="DB266" s="15" t="s">
        <v>59</v>
      </c>
      <c r="DD266" s="15" t="s">
        <v>59</v>
      </c>
      <c r="DF266" s="15" t="s">
        <v>59</v>
      </c>
      <c r="DH266" s="15" t="s">
        <v>59</v>
      </c>
      <c r="DI266" t="s">
        <v>47</v>
      </c>
      <c r="DJ266" s="15" t="s">
        <v>59</v>
      </c>
      <c r="DK266" t="s">
        <v>47</v>
      </c>
      <c r="DL266" s="15" t="s">
        <v>59</v>
      </c>
      <c r="DM266" t="s">
        <v>47</v>
      </c>
      <c r="DN266" s="15" t="s">
        <v>59</v>
      </c>
      <c r="DP266" s="15" t="s">
        <v>59</v>
      </c>
      <c r="DQ266" t="s">
        <v>47</v>
      </c>
      <c r="DR266" s="15" t="s">
        <v>59</v>
      </c>
      <c r="DT266" s="15" t="s">
        <v>59</v>
      </c>
      <c r="DV266" s="15" t="s">
        <v>59</v>
      </c>
      <c r="DW266" t="s">
        <v>47</v>
      </c>
      <c r="DX266" s="15" t="s">
        <v>59</v>
      </c>
      <c r="DY266" t="s">
        <v>47</v>
      </c>
      <c r="DZ266" s="15" t="s">
        <v>59</v>
      </c>
      <c r="EB266" s="15" t="s">
        <v>59</v>
      </c>
      <c r="ED266" s="15" t="s">
        <v>59</v>
      </c>
      <c r="EF266" s="15" t="s">
        <v>59</v>
      </c>
      <c r="EH266" s="15" t="s">
        <v>59</v>
      </c>
      <c r="EJ266" s="15" t="s">
        <v>59</v>
      </c>
      <c r="EL266" s="15" t="s">
        <v>59</v>
      </c>
      <c r="EN266" s="15" t="s">
        <v>59</v>
      </c>
      <c r="EP266" s="15" t="s">
        <v>59</v>
      </c>
      <c r="ER266" s="15" t="s">
        <v>59</v>
      </c>
      <c r="ET266" s="15" t="s">
        <v>59</v>
      </c>
      <c r="EV266" s="15" t="s">
        <v>59</v>
      </c>
      <c r="EX266" s="15" t="s">
        <v>59</v>
      </c>
      <c r="EY266" t="s">
        <v>47</v>
      </c>
      <c r="EZ266" s="15" t="s">
        <v>59</v>
      </c>
      <c r="FB266" s="15" t="s">
        <v>59</v>
      </c>
      <c r="FC266" t="s">
        <v>47</v>
      </c>
      <c r="FD266" s="15" t="s">
        <v>59</v>
      </c>
      <c r="FF266" s="15" t="s">
        <v>59</v>
      </c>
      <c r="FG266" t="s">
        <v>47</v>
      </c>
      <c r="FH266" s="15" t="s">
        <v>59</v>
      </c>
      <c r="FJ266" s="15" t="s">
        <v>59</v>
      </c>
      <c r="FL266" s="15" t="s">
        <v>59</v>
      </c>
      <c r="FM266" t="s">
        <v>47</v>
      </c>
      <c r="FN266" s="15" t="s">
        <v>59</v>
      </c>
      <c r="FO266" t="s">
        <v>47</v>
      </c>
      <c r="FP266" s="15" t="s">
        <v>59</v>
      </c>
      <c r="FQ266" t="s">
        <v>47</v>
      </c>
      <c r="FR266" s="15" t="s">
        <v>59</v>
      </c>
      <c r="FT266" s="15" t="s">
        <v>59</v>
      </c>
    </row>
    <row r="267" spans="1:176" ht="15.95" customHeight="1">
      <c r="A267" s="39" t="s">
        <v>102</v>
      </c>
      <c r="B267" s="39">
        <v>1</v>
      </c>
      <c r="C267" s="39"/>
      <c r="D267" s="39">
        <v>2502</v>
      </c>
      <c r="E267" s="19" t="s">
        <v>98</v>
      </c>
      <c r="F267" s="19"/>
      <c r="G267">
        <v>2.2721999999999998</v>
      </c>
      <c r="H267" s="16">
        <v>2.1499999999999998E-2</v>
      </c>
      <c r="I267">
        <v>2.2721999999999998</v>
      </c>
      <c r="J267" s="16">
        <v>2.1499999999999998E-2</v>
      </c>
      <c r="K267" s="3" t="s">
        <v>47</v>
      </c>
      <c r="L267" s="12" t="s">
        <v>59</v>
      </c>
      <c r="M267" s="3" t="s">
        <v>47</v>
      </c>
      <c r="N267" s="12" t="s">
        <v>59</v>
      </c>
      <c r="O267" s="3" t="s">
        <v>47</v>
      </c>
      <c r="P267" s="12" t="s">
        <v>59</v>
      </c>
      <c r="Q267" s="20">
        <v>0.316</v>
      </c>
      <c r="R267" s="16">
        <v>1.4E-3</v>
      </c>
      <c r="S267" s="20" t="s">
        <v>54</v>
      </c>
      <c r="T267" s="16" t="s">
        <v>59</v>
      </c>
      <c r="U267" s="20">
        <v>0.44439999999999996</v>
      </c>
      <c r="V267" s="16">
        <v>4.2000000000000006E-3</v>
      </c>
      <c r="W267" s="20">
        <v>0.48210000000000003</v>
      </c>
      <c r="X267" s="16">
        <v>2.2000000000000001E-3</v>
      </c>
      <c r="Y267" s="20" t="s">
        <v>54</v>
      </c>
      <c r="Z267" s="16" t="s">
        <v>59</v>
      </c>
      <c r="AA267" s="20">
        <v>0.80920000000000003</v>
      </c>
      <c r="AB267" s="16">
        <v>1.4199999999999999E-2</v>
      </c>
      <c r="AC267" t="s">
        <v>47</v>
      </c>
      <c r="AD267" s="15" t="s">
        <v>59</v>
      </c>
      <c r="AE267" t="s">
        <v>47</v>
      </c>
      <c r="AF267" s="15" t="s">
        <v>59</v>
      </c>
      <c r="AG267" s="20">
        <v>0.22030000000000002</v>
      </c>
      <c r="AH267" s="16">
        <v>2.9999999999999997E-4</v>
      </c>
      <c r="AI267" s="20" t="s">
        <v>47</v>
      </c>
      <c r="AJ267" s="16" t="s">
        <v>59</v>
      </c>
      <c r="AK267" t="s">
        <v>47</v>
      </c>
      <c r="AL267" s="15" t="s">
        <v>59</v>
      </c>
      <c r="AM267" s="20" t="s">
        <v>47</v>
      </c>
      <c r="AN267" s="16" t="s">
        <v>59</v>
      </c>
      <c r="AO267" s="3" t="s">
        <v>47</v>
      </c>
      <c r="AP267" s="15" t="s">
        <v>59</v>
      </c>
      <c r="AQ267" t="s">
        <v>47</v>
      </c>
      <c r="AR267" s="15" t="s">
        <v>59</v>
      </c>
      <c r="AS267" t="s">
        <v>47</v>
      </c>
      <c r="AT267" s="15" t="s">
        <v>59</v>
      </c>
      <c r="AU267" s="9" t="s">
        <v>47</v>
      </c>
      <c r="AV267" s="15" t="s">
        <v>59</v>
      </c>
      <c r="AW267" s="9" t="s">
        <v>47</v>
      </c>
      <c r="AX267" s="15" t="s">
        <v>59</v>
      </c>
      <c r="AY267" t="s">
        <v>47</v>
      </c>
      <c r="AZ267" s="15" t="s">
        <v>59</v>
      </c>
      <c r="BA267" s="9" t="s">
        <v>47</v>
      </c>
      <c r="BB267" s="15" t="s">
        <v>59</v>
      </c>
      <c r="BC267" s="9" t="s">
        <v>47</v>
      </c>
      <c r="BD267" s="15" t="s">
        <v>59</v>
      </c>
      <c r="BE267" s="9" t="s">
        <v>47</v>
      </c>
      <c r="BF267" s="15" t="s">
        <v>59</v>
      </c>
      <c r="BH267" s="15" t="s">
        <v>59</v>
      </c>
      <c r="BJ267" s="15" t="s">
        <v>59</v>
      </c>
      <c r="BL267" s="15" t="s">
        <v>59</v>
      </c>
      <c r="BN267" s="15" t="s">
        <v>59</v>
      </c>
      <c r="BO267" t="s">
        <v>47</v>
      </c>
      <c r="BP267" s="15" t="s">
        <v>59</v>
      </c>
      <c r="BQ267" t="s">
        <v>47</v>
      </c>
      <c r="BR267" s="15" t="s">
        <v>59</v>
      </c>
      <c r="BS267" t="s">
        <v>47</v>
      </c>
      <c r="BT267" s="15" t="s">
        <v>59</v>
      </c>
      <c r="BU267" t="s">
        <v>47</v>
      </c>
      <c r="BV267" s="15" t="s">
        <v>59</v>
      </c>
      <c r="BX267" s="15" t="s">
        <v>59</v>
      </c>
      <c r="BY267" t="s">
        <v>47</v>
      </c>
      <c r="BZ267" s="15" t="s">
        <v>59</v>
      </c>
      <c r="CA267" t="s">
        <v>47</v>
      </c>
      <c r="CB267" s="15" t="s">
        <v>59</v>
      </c>
      <c r="CC267" t="s">
        <v>47</v>
      </c>
      <c r="CD267" s="15" t="s">
        <v>59</v>
      </c>
      <c r="CF267" s="15" t="s">
        <v>59</v>
      </c>
      <c r="CH267" s="15" t="s">
        <v>59</v>
      </c>
      <c r="CJ267" s="15" t="s">
        <v>59</v>
      </c>
      <c r="CL267" s="15" t="s">
        <v>59</v>
      </c>
      <c r="CN267" s="15" t="s">
        <v>59</v>
      </c>
      <c r="CP267" s="15" t="s">
        <v>59</v>
      </c>
      <c r="CR267" s="15" t="s">
        <v>59</v>
      </c>
      <c r="CT267" s="15" t="s">
        <v>59</v>
      </c>
      <c r="CV267" s="15" t="s">
        <v>59</v>
      </c>
      <c r="CX267" s="15" t="s">
        <v>59</v>
      </c>
      <c r="CZ267" s="15" t="s">
        <v>59</v>
      </c>
      <c r="DA267" t="s">
        <v>47</v>
      </c>
      <c r="DB267" s="15" t="s">
        <v>59</v>
      </c>
      <c r="DD267" s="15" t="s">
        <v>59</v>
      </c>
      <c r="DF267" s="15" t="s">
        <v>59</v>
      </c>
      <c r="DH267" s="15" t="s">
        <v>59</v>
      </c>
      <c r="DI267" t="s">
        <v>47</v>
      </c>
      <c r="DJ267" s="15" t="s">
        <v>59</v>
      </c>
      <c r="DK267" t="s">
        <v>47</v>
      </c>
      <c r="DL267" s="15" t="s">
        <v>59</v>
      </c>
      <c r="DM267" t="s">
        <v>47</v>
      </c>
      <c r="DN267" s="15" t="s">
        <v>59</v>
      </c>
      <c r="DP267" s="15" t="s">
        <v>59</v>
      </c>
      <c r="DQ267" t="s">
        <v>47</v>
      </c>
      <c r="DR267" s="15" t="s">
        <v>59</v>
      </c>
      <c r="DT267" s="15" t="s">
        <v>59</v>
      </c>
      <c r="DV267" s="15" t="s">
        <v>59</v>
      </c>
      <c r="DW267" t="s">
        <v>47</v>
      </c>
      <c r="DX267" s="15" t="s">
        <v>59</v>
      </c>
      <c r="DY267" t="s">
        <v>47</v>
      </c>
      <c r="DZ267" s="15" t="s">
        <v>59</v>
      </c>
      <c r="EB267" s="15" t="s">
        <v>59</v>
      </c>
      <c r="ED267" s="15" t="s">
        <v>59</v>
      </c>
      <c r="EF267" s="15" t="s">
        <v>59</v>
      </c>
      <c r="EH267" s="15" t="s">
        <v>59</v>
      </c>
      <c r="EJ267" s="15" t="s">
        <v>59</v>
      </c>
      <c r="EL267" s="15" t="s">
        <v>59</v>
      </c>
      <c r="EN267" s="15" t="s">
        <v>59</v>
      </c>
      <c r="EP267" s="15" t="s">
        <v>59</v>
      </c>
      <c r="ER267" s="15" t="s">
        <v>59</v>
      </c>
      <c r="ET267" s="15" t="s">
        <v>59</v>
      </c>
      <c r="EV267" s="15" t="s">
        <v>59</v>
      </c>
      <c r="EX267" s="15" t="s">
        <v>59</v>
      </c>
      <c r="EY267" t="s">
        <v>47</v>
      </c>
      <c r="EZ267" s="15" t="s">
        <v>59</v>
      </c>
      <c r="FB267" s="15" t="s">
        <v>59</v>
      </c>
      <c r="FC267" t="s">
        <v>47</v>
      </c>
      <c r="FD267" s="15" t="s">
        <v>59</v>
      </c>
      <c r="FF267" s="15" t="s">
        <v>59</v>
      </c>
      <c r="FG267" t="s">
        <v>47</v>
      </c>
      <c r="FH267" s="15" t="s">
        <v>59</v>
      </c>
      <c r="FJ267" s="15" t="s">
        <v>59</v>
      </c>
      <c r="FL267" s="15" t="s">
        <v>59</v>
      </c>
      <c r="FM267" t="s">
        <v>47</v>
      </c>
      <c r="FN267" s="15" t="s">
        <v>59</v>
      </c>
      <c r="FO267" t="s">
        <v>47</v>
      </c>
      <c r="FP267" s="15" t="s">
        <v>59</v>
      </c>
      <c r="FQ267" t="s">
        <v>47</v>
      </c>
      <c r="FR267" s="15" t="s">
        <v>59</v>
      </c>
      <c r="FT267" s="15" t="s">
        <v>59</v>
      </c>
    </row>
    <row r="268" spans="1:176" ht="15.95" customHeight="1">
      <c r="A268" s="39" t="s">
        <v>104</v>
      </c>
      <c r="B268" s="39">
        <v>1</v>
      </c>
      <c r="C268" s="39"/>
      <c r="D268" s="39">
        <v>2502</v>
      </c>
      <c r="E268" s="19" t="s">
        <v>98</v>
      </c>
      <c r="F268" s="19"/>
      <c r="G268">
        <v>1.9390000000000001</v>
      </c>
      <c r="H268" s="16">
        <v>1.6300000000000002E-2</v>
      </c>
      <c r="I268">
        <v>1.9390000000000001</v>
      </c>
      <c r="J268" s="16">
        <v>1.6300000000000002E-2</v>
      </c>
      <c r="K268" s="3" t="s">
        <v>47</v>
      </c>
      <c r="L268" s="12" t="s">
        <v>59</v>
      </c>
      <c r="M268" s="3" t="s">
        <v>47</v>
      </c>
      <c r="N268" s="12" t="s">
        <v>59</v>
      </c>
      <c r="O268" s="3" t="s">
        <v>47</v>
      </c>
      <c r="P268" s="12" t="s">
        <v>59</v>
      </c>
      <c r="Q268" s="20">
        <v>0.24159999999999998</v>
      </c>
      <c r="R268" s="16">
        <v>6.1999999999999998E-3</v>
      </c>
      <c r="S268" s="20" t="s">
        <v>54</v>
      </c>
      <c r="T268" s="16" t="s">
        <v>59</v>
      </c>
      <c r="U268" s="20">
        <v>0.39250000000000002</v>
      </c>
      <c r="V268" s="16">
        <v>2.5999999999999999E-3</v>
      </c>
      <c r="W268" s="20">
        <v>0.4148</v>
      </c>
      <c r="X268" s="16">
        <v>2.8999999999999998E-3</v>
      </c>
      <c r="Y268" s="20" t="s">
        <v>54</v>
      </c>
      <c r="Z268" s="16" t="s">
        <v>59</v>
      </c>
      <c r="AA268" s="20">
        <v>0.68320000000000003</v>
      </c>
      <c r="AB268" s="16">
        <v>2E-3</v>
      </c>
      <c r="AC268" t="s">
        <v>47</v>
      </c>
      <c r="AD268" s="15" t="s">
        <v>59</v>
      </c>
      <c r="AE268" t="s">
        <v>47</v>
      </c>
      <c r="AF268" s="15" t="s">
        <v>59</v>
      </c>
      <c r="AG268" s="20">
        <v>0.20680000000000001</v>
      </c>
      <c r="AH268" s="16">
        <v>6.9999999999999999E-4</v>
      </c>
      <c r="AI268" s="20" t="s">
        <v>47</v>
      </c>
      <c r="AJ268" s="16" t="s">
        <v>59</v>
      </c>
      <c r="AK268" t="s">
        <v>47</v>
      </c>
      <c r="AL268" s="15" t="s">
        <v>59</v>
      </c>
      <c r="AM268" s="20" t="s">
        <v>47</v>
      </c>
      <c r="AN268" s="16" t="s">
        <v>59</v>
      </c>
      <c r="AO268" s="3" t="s">
        <v>47</v>
      </c>
      <c r="AP268" s="15" t="s">
        <v>59</v>
      </c>
      <c r="AQ268" t="s">
        <v>47</v>
      </c>
      <c r="AR268" s="15" t="s">
        <v>59</v>
      </c>
      <c r="AS268" t="s">
        <v>47</v>
      </c>
      <c r="AT268" s="15" t="s">
        <v>59</v>
      </c>
      <c r="AU268" s="9" t="s">
        <v>47</v>
      </c>
      <c r="AV268" s="15" t="s">
        <v>59</v>
      </c>
      <c r="AW268" s="9" t="s">
        <v>47</v>
      </c>
      <c r="AX268" s="15" t="s">
        <v>59</v>
      </c>
      <c r="AY268" t="s">
        <v>47</v>
      </c>
      <c r="AZ268" s="15" t="s">
        <v>59</v>
      </c>
      <c r="BA268" s="9" t="s">
        <v>47</v>
      </c>
      <c r="BB268" s="15" t="s">
        <v>59</v>
      </c>
      <c r="BC268" s="9" t="s">
        <v>47</v>
      </c>
      <c r="BD268" s="15" t="s">
        <v>59</v>
      </c>
      <c r="BE268" s="9" t="s">
        <v>47</v>
      </c>
      <c r="BF268" s="15" t="s">
        <v>59</v>
      </c>
      <c r="BH268" s="15" t="s">
        <v>59</v>
      </c>
      <c r="BJ268" s="15" t="s">
        <v>59</v>
      </c>
      <c r="BL268" s="15" t="s">
        <v>59</v>
      </c>
      <c r="BN268" s="15" t="s">
        <v>59</v>
      </c>
      <c r="BO268" t="s">
        <v>47</v>
      </c>
      <c r="BP268" s="15" t="s">
        <v>59</v>
      </c>
      <c r="BQ268" t="s">
        <v>47</v>
      </c>
      <c r="BR268" s="15" t="s">
        <v>59</v>
      </c>
      <c r="BS268" t="s">
        <v>47</v>
      </c>
      <c r="BT268" s="15" t="s">
        <v>59</v>
      </c>
      <c r="BU268" t="s">
        <v>47</v>
      </c>
      <c r="BV268" s="15" t="s">
        <v>59</v>
      </c>
      <c r="BX268" s="15" t="s">
        <v>59</v>
      </c>
      <c r="BY268" t="s">
        <v>47</v>
      </c>
      <c r="BZ268" s="15" t="s">
        <v>59</v>
      </c>
      <c r="CA268" t="s">
        <v>47</v>
      </c>
      <c r="CB268" s="15" t="s">
        <v>59</v>
      </c>
      <c r="CC268" t="s">
        <v>47</v>
      </c>
      <c r="CD268" s="15" t="s">
        <v>59</v>
      </c>
      <c r="CF268" s="15" t="s">
        <v>59</v>
      </c>
      <c r="CH268" s="15" t="s">
        <v>59</v>
      </c>
      <c r="CJ268" s="15" t="s">
        <v>59</v>
      </c>
      <c r="CL268" s="15" t="s">
        <v>59</v>
      </c>
      <c r="CN268" s="15" t="s">
        <v>59</v>
      </c>
      <c r="CP268" s="15" t="s">
        <v>59</v>
      </c>
      <c r="CR268" s="15" t="s">
        <v>59</v>
      </c>
      <c r="CT268" s="15" t="s">
        <v>59</v>
      </c>
      <c r="CV268" s="15" t="s">
        <v>59</v>
      </c>
      <c r="CX268" s="15" t="s">
        <v>59</v>
      </c>
      <c r="CZ268" s="15" t="s">
        <v>59</v>
      </c>
      <c r="DA268" t="s">
        <v>47</v>
      </c>
      <c r="DB268" s="15" t="s">
        <v>59</v>
      </c>
      <c r="DD268" s="15" t="s">
        <v>59</v>
      </c>
      <c r="DF268" s="15" t="s">
        <v>59</v>
      </c>
      <c r="DH268" s="15" t="s">
        <v>59</v>
      </c>
      <c r="DI268" t="s">
        <v>47</v>
      </c>
      <c r="DJ268" s="15" t="s">
        <v>59</v>
      </c>
      <c r="DK268" t="s">
        <v>47</v>
      </c>
      <c r="DL268" s="15" t="s">
        <v>59</v>
      </c>
      <c r="DM268" t="s">
        <v>47</v>
      </c>
      <c r="DN268" s="15" t="s">
        <v>59</v>
      </c>
      <c r="DP268" s="15" t="s">
        <v>59</v>
      </c>
      <c r="DQ268" t="s">
        <v>47</v>
      </c>
      <c r="DR268" s="15" t="s">
        <v>59</v>
      </c>
      <c r="DT268" s="15" t="s">
        <v>59</v>
      </c>
      <c r="DV268" s="15" t="s">
        <v>59</v>
      </c>
      <c r="DW268" t="s">
        <v>47</v>
      </c>
      <c r="DX268" s="15" t="s">
        <v>59</v>
      </c>
      <c r="DY268" t="s">
        <v>47</v>
      </c>
      <c r="DZ268" s="15" t="s">
        <v>59</v>
      </c>
      <c r="EB268" s="15" t="s">
        <v>59</v>
      </c>
      <c r="ED268" s="15" t="s">
        <v>59</v>
      </c>
      <c r="EF268" s="15" t="s">
        <v>59</v>
      </c>
      <c r="EH268" s="15" t="s">
        <v>59</v>
      </c>
      <c r="EJ268" s="15" t="s">
        <v>59</v>
      </c>
      <c r="EL268" s="15" t="s">
        <v>59</v>
      </c>
      <c r="EN268" s="15" t="s">
        <v>59</v>
      </c>
      <c r="EP268" s="15" t="s">
        <v>59</v>
      </c>
      <c r="ER268" s="15" t="s">
        <v>59</v>
      </c>
      <c r="ET268" s="15" t="s">
        <v>59</v>
      </c>
      <c r="EV268" s="15" t="s">
        <v>59</v>
      </c>
      <c r="EX268" s="15" t="s">
        <v>59</v>
      </c>
      <c r="EY268" t="s">
        <v>47</v>
      </c>
      <c r="EZ268" s="15" t="s">
        <v>59</v>
      </c>
      <c r="FB268" s="15" t="s">
        <v>59</v>
      </c>
      <c r="FC268" t="s">
        <v>47</v>
      </c>
      <c r="FD268" s="15" t="s">
        <v>59</v>
      </c>
      <c r="FF268" s="15" t="s">
        <v>59</v>
      </c>
      <c r="FG268" t="s">
        <v>47</v>
      </c>
      <c r="FH268" s="15" t="s">
        <v>59</v>
      </c>
      <c r="FJ268" s="15" t="s">
        <v>59</v>
      </c>
      <c r="FL268" s="15" t="s">
        <v>59</v>
      </c>
      <c r="FM268" t="s">
        <v>47</v>
      </c>
      <c r="FN268" s="15" t="s">
        <v>59</v>
      </c>
      <c r="FO268" t="s">
        <v>47</v>
      </c>
      <c r="FP268" s="15" t="s">
        <v>59</v>
      </c>
      <c r="FQ268" t="s">
        <v>47</v>
      </c>
      <c r="FR268" s="15" t="s">
        <v>59</v>
      </c>
      <c r="FT268" s="15" t="s">
        <v>59</v>
      </c>
    </row>
    <row r="269" spans="1:176" ht="15.95" customHeight="1">
      <c r="A269" s="39" t="s">
        <v>103</v>
      </c>
      <c r="B269" s="39">
        <v>1</v>
      </c>
      <c r="C269" s="39"/>
      <c r="D269" s="39">
        <v>2502</v>
      </c>
      <c r="E269" s="19" t="s">
        <v>98</v>
      </c>
      <c r="F269" s="19"/>
      <c r="G269">
        <v>1.0682</v>
      </c>
      <c r="H269" s="16">
        <v>9.6999999999999986E-3</v>
      </c>
      <c r="I269">
        <v>1.0682</v>
      </c>
      <c r="J269" s="16">
        <v>9.6999999999999986E-3</v>
      </c>
      <c r="K269" s="3" t="s">
        <v>47</v>
      </c>
      <c r="L269" s="12" t="s">
        <v>59</v>
      </c>
      <c r="M269" s="3" t="s">
        <v>47</v>
      </c>
      <c r="N269" s="12" t="s">
        <v>59</v>
      </c>
      <c r="O269" s="3" t="s">
        <v>47</v>
      </c>
      <c r="P269" s="12" t="s">
        <v>59</v>
      </c>
      <c r="Q269" s="20">
        <v>0.18049999999999999</v>
      </c>
      <c r="R269" s="16">
        <v>1.4E-3</v>
      </c>
      <c r="S269" s="20" t="s">
        <v>54</v>
      </c>
      <c r="T269" s="16" t="s">
        <v>59</v>
      </c>
      <c r="U269" s="20">
        <v>0.33229999999999998</v>
      </c>
      <c r="V269" s="16">
        <v>8.0000000000000004E-4</v>
      </c>
      <c r="W269" s="20">
        <v>0.34670000000000001</v>
      </c>
      <c r="X269" s="16">
        <v>6.9000000000000008E-3</v>
      </c>
      <c r="Y269" s="20" t="s">
        <v>54</v>
      </c>
      <c r="Z269" s="16" t="s">
        <v>59</v>
      </c>
      <c r="AA269" s="20" t="s">
        <v>54</v>
      </c>
      <c r="AB269" s="16" t="s">
        <v>59</v>
      </c>
      <c r="AC269" t="s">
        <v>47</v>
      </c>
      <c r="AD269" s="15" t="s">
        <v>59</v>
      </c>
      <c r="AE269" t="s">
        <v>47</v>
      </c>
      <c r="AF269" s="15" t="s">
        <v>59</v>
      </c>
      <c r="AG269" s="20">
        <v>0.20860000000000001</v>
      </c>
      <c r="AH269" s="16">
        <v>1.34E-2</v>
      </c>
      <c r="AI269" s="20" t="s">
        <v>47</v>
      </c>
      <c r="AJ269" s="16" t="s">
        <v>59</v>
      </c>
      <c r="AK269" t="s">
        <v>47</v>
      </c>
      <c r="AL269" s="15" t="s">
        <v>59</v>
      </c>
      <c r="AM269" s="20" t="s">
        <v>47</v>
      </c>
      <c r="AN269" s="16" t="s">
        <v>59</v>
      </c>
      <c r="AO269" s="3" t="s">
        <v>47</v>
      </c>
      <c r="AP269" s="15" t="s">
        <v>59</v>
      </c>
      <c r="AQ269" t="s">
        <v>47</v>
      </c>
      <c r="AR269" s="15" t="s">
        <v>59</v>
      </c>
      <c r="AS269" t="s">
        <v>47</v>
      </c>
      <c r="AT269" s="15" t="s">
        <v>59</v>
      </c>
      <c r="AU269" s="9" t="s">
        <v>47</v>
      </c>
      <c r="AV269" s="15" t="s">
        <v>59</v>
      </c>
      <c r="AW269" s="9" t="s">
        <v>47</v>
      </c>
      <c r="AX269" s="15" t="s">
        <v>59</v>
      </c>
      <c r="AY269" t="s">
        <v>47</v>
      </c>
      <c r="AZ269" s="15" t="s">
        <v>59</v>
      </c>
      <c r="BA269" s="9" t="s">
        <v>47</v>
      </c>
      <c r="BB269" s="15" t="s">
        <v>59</v>
      </c>
      <c r="BC269" s="9" t="s">
        <v>47</v>
      </c>
      <c r="BD269" s="15" t="s">
        <v>59</v>
      </c>
      <c r="BE269" s="9" t="s">
        <v>47</v>
      </c>
      <c r="BF269" s="15" t="s">
        <v>59</v>
      </c>
      <c r="BH269" s="15" t="s">
        <v>59</v>
      </c>
      <c r="BJ269" s="15" t="s">
        <v>59</v>
      </c>
      <c r="BL269" s="15" t="s">
        <v>59</v>
      </c>
      <c r="BN269" s="15" t="s">
        <v>59</v>
      </c>
      <c r="BO269" t="s">
        <v>47</v>
      </c>
      <c r="BP269" s="15" t="s">
        <v>59</v>
      </c>
      <c r="BQ269" t="s">
        <v>47</v>
      </c>
      <c r="BR269" s="15" t="s">
        <v>59</v>
      </c>
      <c r="BS269" t="s">
        <v>47</v>
      </c>
      <c r="BT269" s="15" t="s">
        <v>59</v>
      </c>
      <c r="BU269" t="s">
        <v>47</v>
      </c>
      <c r="BV269" s="15" t="s">
        <v>59</v>
      </c>
      <c r="BX269" s="15" t="s">
        <v>59</v>
      </c>
      <c r="BY269" t="s">
        <v>47</v>
      </c>
      <c r="BZ269" s="15" t="s">
        <v>59</v>
      </c>
      <c r="CA269" t="s">
        <v>47</v>
      </c>
      <c r="CB269" s="15" t="s">
        <v>59</v>
      </c>
      <c r="CC269" t="s">
        <v>47</v>
      </c>
      <c r="CD269" s="15" t="s">
        <v>59</v>
      </c>
      <c r="CF269" s="15" t="s">
        <v>59</v>
      </c>
      <c r="CH269" s="15" t="s">
        <v>59</v>
      </c>
      <c r="CJ269" s="15" t="s">
        <v>59</v>
      </c>
      <c r="CL269" s="15" t="s">
        <v>59</v>
      </c>
      <c r="CN269" s="15" t="s">
        <v>59</v>
      </c>
      <c r="CP269" s="15" t="s">
        <v>59</v>
      </c>
      <c r="CR269" s="15" t="s">
        <v>59</v>
      </c>
      <c r="CT269" s="15" t="s">
        <v>59</v>
      </c>
      <c r="CV269" s="15" t="s">
        <v>59</v>
      </c>
      <c r="CX269" s="15" t="s">
        <v>59</v>
      </c>
      <c r="CZ269" s="15" t="s">
        <v>59</v>
      </c>
      <c r="DA269" t="s">
        <v>47</v>
      </c>
      <c r="DB269" s="15" t="s">
        <v>59</v>
      </c>
      <c r="DD269" s="15" t="s">
        <v>59</v>
      </c>
      <c r="DF269" s="15" t="s">
        <v>59</v>
      </c>
      <c r="DH269" s="15" t="s">
        <v>59</v>
      </c>
      <c r="DI269" t="s">
        <v>47</v>
      </c>
      <c r="DJ269" s="15" t="s">
        <v>59</v>
      </c>
      <c r="DK269" t="s">
        <v>47</v>
      </c>
      <c r="DL269" s="15" t="s">
        <v>59</v>
      </c>
      <c r="DM269" t="s">
        <v>47</v>
      </c>
      <c r="DN269" s="15" t="s">
        <v>59</v>
      </c>
      <c r="DP269" s="15" t="s">
        <v>59</v>
      </c>
      <c r="DQ269" t="s">
        <v>47</v>
      </c>
      <c r="DR269" s="15" t="s">
        <v>59</v>
      </c>
      <c r="DT269" s="15" t="s">
        <v>59</v>
      </c>
      <c r="DV269" s="15" t="s">
        <v>59</v>
      </c>
      <c r="DW269" t="s">
        <v>47</v>
      </c>
      <c r="DX269" s="15" t="s">
        <v>59</v>
      </c>
      <c r="DY269" t="s">
        <v>47</v>
      </c>
      <c r="DZ269" s="15" t="s">
        <v>59</v>
      </c>
      <c r="EB269" s="15" t="s">
        <v>59</v>
      </c>
      <c r="ED269" s="15" t="s">
        <v>59</v>
      </c>
      <c r="EF269" s="15" t="s">
        <v>59</v>
      </c>
      <c r="EH269" s="15" t="s">
        <v>59</v>
      </c>
      <c r="EJ269" s="15" t="s">
        <v>59</v>
      </c>
      <c r="EL269" s="15" t="s">
        <v>59</v>
      </c>
      <c r="EN269" s="15" t="s">
        <v>59</v>
      </c>
      <c r="EP269" s="15" t="s">
        <v>59</v>
      </c>
      <c r="ER269" s="15" t="s">
        <v>59</v>
      </c>
      <c r="ET269" s="15" t="s">
        <v>59</v>
      </c>
      <c r="EV269" s="15" t="s">
        <v>59</v>
      </c>
      <c r="EX269" s="15" t="s">
        <v>59</v>
      </c>
      <c r="EY269" t="s">
        <v>47</v>
      </c>
      <c r="EZ269" s="15" t="s">
        <v>59</v>
      </c>
      <c r="FB269" s="15" t="s">
        <v>59</v>
      </c>
      <c r="FC269" t="s">
        <v>47</v>
      </c>
      <c r="FD269" s="15" t="s">
        <v>59</v>
      </c>
      <c r="FF269" s="15" t="s">
        <v>59</v>
      </c>
      <c r="FG269" t="s">
        <v>47</v>
      </c>
      <c r="FH269" s="15" t="s">
        <v>59</v>
      </c>
      <c r="FJ269" s="15" t="s">
        <v>59</v>
      </c>
      <c r="FL269" s="15" t="s">
        <v>59</v>
      </c>
      <c r="FM269" t="s">
        <v>47</v>
      </c>
      <c r="FN269" s="15" t="s">
        <v>59</v>
      </c>
      <c r="FO269" t="s">
        <v>47</v>
      </c>
      <c r="FP269" s="15" t="s">
        <v>59</v>
      </c>
      <c r="FQ269" t="s">
        <v>47</v>
      </c>
      <c r="FR269" s="15" t="s">
        <v>59</v>
      </c>
      <c r="FT269" s="15" t="s">
        <v>59</v>
      </c>
    </row>
    <row r="270" spans="1:176" ht="15.95" customHeight="1">
      <c r="A270" s="39" t="s">
        <v>100</v>
      </c>
      <c r="B270" s="39">
        <v>1</v>
      </c>
      <c r="C270" s="39"/>
      <c r="D270" s="39">
        <v>2502</v>
      </c>
      <c r="E270" s="19" t="s">
        <v>98</v>
      </c>
      <c r="F270" s="19"/>
      <c r="G270">
        <v>2.1659000000000002</v>
      </c>
      <c r="H270" s="16">
        <v>3.5000000000000001E-3</v>
      </c>
      <c r="I270">
        <v>2.1659000000000002</v>
      </c>
      <c r="J270" s="16">
        <v>3.5000000000000001E-3</v>
      </c>
      <c r="K270" s="3" t="s">
        <v>47</v>
      </c>
      <c r="L270" s="12" t="s">
        <v>59</v>
      </c>
      <c r="M270" s="3" t="s">
        <v>47</v>
      </c>
      <c r="N270" s="12" t="s">
        <v>59</v>
      </c>
      <c r="O270" s="3" t="s">
        <v>47</v>
      </c>
      <c r="P270" s="12" t="s">
        <v>59</v>
      </c>
      <c r="Q270" s="20">
        <v>0.24780000000000002</v>
      </c>
      <c r="R270" s="16">
        <v>1.1000000000000001E-3</v>
      </c>
      <c r="S270" s="20" t="s">
        <v>54</v>
      </c>
      <c r="T270" s="16" t="s">
        <v>59</v>
      </c>
      <c r="U270" s="20">
        <v>0.42530000000000001</v>
      </c>
      <c r="V270" s="16">
        <v>3.5000000000000001E-3</v>
      </c>
      <c r="W270" s="20">
        <v>0.4844</v>
      </c>
      <c r="X270" s="16">
        <v>1.8200000000000001E-2</v>
      </c>
      <c r="Y270" s="20" t="s">
        <v>54</v>
      </c>
      <c r="Z270" s="16" t="s">
        <v>59</v>
      </c>
      <c r="AA270" s="20">
        <v>0.81129999999999991</v>
      </c>
      <c r="AB270" s="16">
        <v>1.3300000000000001E-2</v>
      </c>
      <c r="AC270" t="s">
        <v>47</v>
      </c>
      <c r="AD270" s="15" t="s">
        <v>59</v>
      </c>
      <c r="AE270" t="s">
        <v>47</v>
      </c>
      <c r="AF270" s="15" t="s">
        <v>59</v>
      </c>
      <c r="AG270" s="20">
        <v>0.1968</v>
      </c>
      <c r="AH270" s="16">
        <v>3.5000000000000001E-3</v>
      </c>
      <c r="AI270" s="20" t="s">
        <v>47</v>
      </c>
      <c r="AJ270" s="16" t="s">
        <v>59</v>
      </c>
      <c r="AK270" t="s">
        <v>47</v>
      </c>
      <c r="AL270" s="15" t="s">
        <v>59</v>
      </c>
      <c r="AM270" s="20" t="s">
        <v>47</v>
      </c>
      <c r="AN270" s="16" t="s">
        <v>59</v>
      </c>
      <c r="AO270" s="3" t="s">
        <v>47</v>
      </c>
      <c r="AP270" s="15" t="s">
        <v>59</v>
      </c>
      <c r="AQ270" t="s">
        <v>47</v>
      </c>
      <c r="AR270" s="15" t="s">
        <v>59</v>
      </c>
      <c r="AS270" t="s">
        <v>47</v>
      </c>
      <c r="AT270" s="15" t="s">
        <v>59</v>
      </c>
      <c r="AU270" s="9" t="s">
        <v>47</v>
      </c>
      <c r="AV270" s="15" t="s">
        <v>59</v>
      </c>
      <c r="AW270" s="9" t="s">
        <v>47</v>
      </c>
      <c r="AX270" s="15" t="s">
        <v>59</v>
      </c>
      <c r="AY270" t="s">
        <v>47</v>
      </c>
      <c r="AZ270" s="15" t="s">
        <v>59</v>
      </c>
      <c r="BA270" s="9" t="s">
        <v>47</v>
      </c>
      <c r="BB270" s="15" t="s">
        <v>59</v>
      </c>
      <c r="BC270" s="9" t="s">
        <v>47</v>
      </c>
      <c r="BD270" s="15" t="s">
        <v>59</v>
      </c>
      <c r="BE270" s="9" t="s">
        <v>47</v>
      </c>
      <c r="BF270" s="15" t="s">
        <v>59</v>
      </c>
      <c r="BH270" s="15" t="s">
        <v>59</v>
      </c>
      <c r="BJ270" s="15" t="s">
        <v>59</v>
      </c>
      <c r="BL270" s="15" t="s">
        <v>59</v>
      </c>
      <c r="BN270" s="15" t="s">
        <v>59</v>
      </c>
      <c r="BO270" t="s">
        <v>47</v>
      </c>
      <c r="BP270" s="15" t="s">
        <v>59</v>
      </c>
      <c r="BQ270" t="s">
        <v>47</v>
      </c>
      <c r="BR270" s="15" t="s">
        <v>59</v>
      </c>
      <c r="BS270" t="s">
        <v>47</v>
      </c>
      <c r="BT270" s="15" t="s">
        <v>59</v>
      </c>
      <c r="BU270" t="s">
        <v>47</v>
      </c>
      <c r="BV270" s="15" t="s">
        <v>59</v>
      </c>
      <c r="BX270" s="15" t="s">
        <v>59</v>
      </c>
      <c r="BY270" t="s">
        <v>47</v>
      </c>
      <c r="BZ270" s="15" t="s">
        <v>59</v>
      </c>
      <c r="CA270" t="s">
        <v>47</v>
      </c>
      <c r="CB270" s="15" t="s">
        <v>59</v>
      </c>
      <c r="CC270" t="s">
        <v>47</v>
      </c>
      <c r="CD270" s="15" t="s">
        <v>59</v>
      </c>
      <c r="CF270" s="15" t="s">
        <v>59</v>
      </c>
      <c r="CH270" s="15" t="s">
        <v>59</v>
      </c>
      <c r="CJ270" s="15" t="s">
        <v>59</v>
      </c>
      <c r="CL270" s="15" t="s">
        <v>59</v>
      </c>
      <c r="CN270" s="15" t="s">
        <v>59</v>
      </c>
      <c r="CP270" s="15" t="s">
        <v>59</v>
      </c>
      <c r="CR270" s="15" t="s">
        <v>59</v>
      </c>
      <c r="CT270" s="15" t="s">
        <v>59</v>
      </c>
      <c r="CV270" s="15" t="s">
        <v>59</v>
      </c>
      <c r="CX270" s="15" t="s">
        <v>59</v>
      </c>
      <c r="CZ270" s="15" t="s">
        <v>59</v>
      </c>
      <c r="DA270" t="s">
        <v>47</v>
      </c>
      <c r="DB270" s="15" t="s">
        <v>59</v>
      </c>
      <c r="DD270" s="15" t="s">
        <v>59</v>
      </c>
      <c r="DF270" s="15" t="s">
        <v>59</v>
      </c>
      <c r="DH270" s="15" t="s">
        <v>59</v>
      </c>
      <c r="DI270" t="s">
        <v>47</v>
      </c>
      <c r="DJ270" s="15" t="s">
        <v>59</v>
      </c>
      <c r="DK270" t="s">
        <v>47</v>
      </c>
      <c r="DL270" s="15" t="s">
        <v>59</v>
      </c>
      <c r="DM270" t="s">
        <v>47</v>
      </c>
      <c r="DN270" s="15" t="s">
        <v>59</v>
      </c>
      <c r="DP270" s="15" t="s">
        <v>59</v>
      </c>
      <c r="DQ270" t="s">
        <v>47</v>
      </c>
      <c r="DR270" s="15" t="s">
        <v>59</v>
      </c>
      <c r="DT270" s="15" t="s">
        <v>59</v>
      </c>
      <c r="DV270" s="15" t="s">
        <v>59</v>
      </c>
      <c r="DW270" t="s">
        <v>47</v>
      </c>
      <c r="DX270" s="15" t="s">
        <v>59</v>
      </c>
      <c r="DY270" t="s">
        <v>47</v>
      </c>
      <c r="DZ270" s="15" t="s">
        <v>59</v>
      </c>
      <c r="EB270" s="15" t="s">
        <v>59</v>
      </c>
      <c r="ED270" s="15" t="s">
        <v>59</v>
      </c>
      <c r="EF270" s="15" t="s">
        <v>59</v>
      </c>
      <c r="EH270" s="15" t="s">
        <v>59</v>
      </c>
      <c r="EJ270" s="15" t="s">
        <v>59</v>
      </c>
      <c r="EL270" s="15" t="s">
        <v>59</v>
      </c>
      <c r="EN270" s="15" t="s">
        <v>59</v>
      </c>
      <c r="EP270" s="15" t="s">
        <v>59</v>
      </c>
      <c r="ER270" s="15" t="s">
        <v>59</v>
      </c>
      <c r="ET270" s="15" t="s">
        <v>59</v>
      </c>
      <c r="EV270" s="15" t="s">
        <v>59</v>
      </c>
      <c r="EX270" s="15" t="s">
        <v>59</v>
      </c>
      <c r="EY270" t="s">
        <v>47</v>
      </c>
      <c r="EZ270" s="15" t="s">
        <v>59</v>
      </c>
      <c r="FB270" s="15" t="s">
        <v>59</v>
      </c>
      <c r="FC270" t="s">
        <v>47</v>
      </c>
      <c r="FD270" s="15" t="s">
        <v>59</v>
      </c>
      <c r="FF270" s="15" t="s">
        <v>59</v>
      </c>
      <c r="FG270" t="s">
        <v>47</v>
      </c>
      <c r="FH270" s="15" t="s">
        <v>59</v>
      </c>
      <c r="FJ270" s="15" t="s">
        <v>59</v>
      </c>
      <c r="FL270" s="15" t="s">
        <v>59</v>
      </c>
      <c r="FM270" t="s">
        <v>47</v>
      </c>
      <c r="FN270" s="15" t="s">
        <v>59</v>
      </c>
      <c r="FO270" t="s">
        <v>47</v>
      </c>
      <c r="FP270" s="15" t="s">
        <v>59</v>
      </c>
      <c r="FQ270" t="s">
        <v>47</v>
      </c>
      <c r="FR270" s="15" t="s">
        <v>59</v>
      </c>
      <c r="FT270" s="15" t="s">
        <v>59</v>
      </c>
    </row>
    <row r="271" spans="1:176" ht="15.95" customHeight="1">
      <c r="A271" s="39" t="s">
        <v>105</v>
      </c>
      <c r="B271" s="39">
        <v>3</v>
      </c>
      <c r="C271" s="39"/>
      <c r="D271" s="39">
        <v>2502</v>
      </c>
      <c r="E271" s="19" t="s">
        <v>97</v>
      </c>
      <c r="F271" s="19"/>
      <c r="G271" s="9">
        <f t="shared" ref="G271:G299" si="9">SUM(O271,Q271,S271,U271,W271,Y271,AA271,AE271,AG271,AI271,AM271,AO271,AQ271,AS271,AU271,AW271,AY271,BA271,BC271,BE271,BG271)</f>
        <v>36</v>
      </c>
      <c r="H271" s="15" t="s">
        <v>59</v>
      </c>
      <c r="I271" t="s">
        <v>47</v>
      </c>
      <c r="J271" s="15" t="s">
        <v>59</v>
      </c>
      <c r="K271" s="3" t="s">
        <v>47</v>
      </c>
      <c r="L271" s="12" t="s">
        <v>59</v>
      </c>
      <c r="M271" s="3" t="s">
        <v>47</v>
      </c>
      <c r="N271" s="12" t="s">
        <v>59</v>
      </c>
      <c r="O271" s="3" t="s">
        <v>47</v>
      </c>
      <c r="P271" s="12" t="s">
        <v>59</v>
      </c>
      <c r="Q271" t="s">
        <v>47</v>
      </c>
      <c r="R271" s="15" t="s">
        <v>59</v>
      </c>
      <c r="S271" t="s">
        <v>47</v>
      </c>
      <c r="T271" s="15" t="s">
        <v>59</v>
      </c>
      <c r="U271" t="s">
        <v>47</v>
      </c>
      <c r="V271" s="15" t="s">
        <v>59</v>
      </c>
      <c r="W271" s="20">
        <v>34</v>
      </c>
      <c r="X271" s="15" t="s">
        <v>59</v>
      </c>
      <c r="Y271" s="20" t="s">
        <v>47</v>
      </c>
      <c r="Z271" s="15" t="s">
        <v>59</v>
      </c>
      <c r="AA271" s="20" t="s">
        <v>47</v>
      </c>
      <c r="AB271" s="15" t="s">
        <v>59</v>
      </c>
      <c r="AC271" s="20" t="s">
        <v>47</v>
      </c>
      <c r="AD271" s="15" t="s">
        <v>59</v>
      </c>
      <c r="AE271" s="20" t="s">
        <v>47</v>
      </c>
      <c r="AF271" s="15" t="s">
        <v>59</v>
      </c>
      <c r="AG271" s="20">
        <v>2</v>
      </c>
      <c r="AH271" s="15" t="s">
        <v>59</v>
      </c>
      <c r="AI271" s="20" t="s">
        <v>47</v>
      </c>
      <c r="AJ271" s="15" t="s">
        <v>59</v>
      </c>
      <c r="AK271" s="20" t="s">
        <v>47</v>
      </c>
      <c r="AL271" s="15" t="s">
        <v>59</v>
      </c>
      <c r="AM271" s="20" t="s">
        <v>47</v>
      </c>
      <c r="AN271" s="15" t="s">
        <v>59</v>
      </c>
      <c r="AO271" s="3" t="s">
        <v>47</v>
      </c>
      <c r="AP271" s="15" t="s">
        <v>59</v>
      </c>
      <c r="AQ271" s="20" t="s">
        <v>47</v>
      </c>
      <c r="AR271" s="15" t="s">
        <v>59</v>
      </c>
      <c r="AS271" s="20" t="s">
        <v>47</v>
      </c>
      <c r="AT271" s="15" t="s">
        <v>59</v>
      </c>
      <c r="AU271" s="9" t="s">
        <v>47</v>
      </c>
      <c r="AV271" s="15" t="s">
        <v>59</v>
      </c>
      <c r="AW271" s="9" t="s">
        <v>47</v>
      </c>
      <c r="AX271" s="15" t="s">
        <v>59</v>
      </c>
      <c r="AY271" s="20" t="s">
        <v>47</v>
      </c>
      <c r="AZ271" s="15" t="s">
        <v>59</v>
      </c>
      <c r="BA271" s="9" t="s">
        <v>47</v>
      </c>
      <c r="BB271" s="15" t="s">
        <v>59</v>
      </c>
      <c r="BC271" s="9" t="s">
        <v>47</v>
      </c>
      <c r="BD271" s="15" t="s">
        <v>59</v>
      </c>
      <c r="BE271" s="9" t="s">
        <v>47</v>
      </c>
      <c r="BF271" s="15" t="s">
        <v>59</v>
      </c>
      <c r="BH271" s="15" t="s">
        <v>59</v>
      </c>
      <c r="BJ271" s="15" t="s">
        <v>59</v>
      </c>
      <c r="BL271" s="15" t="s">
        <v>59</v>
      </c>
      <c r="BN271" s="15" t="s">
        <v>59</v>
      </c>
      <c r="BO271" t="s">
        <v>47</v>
      </c>
      <c r="BP271" s="15" t="s">
        <v>59</v>
      </c>
      <c r="BQ271" t="s">
        <v>47</v>
      </c>
      <c r="BR271" s="15" t="s">
        <v>59</v>
      </c>
      <c r="BS271" t="s">
        <v>47</v>
      </c>
      <c r="BT271" s="15" t="s">
        <v>59</v>
      </c>
      <c r="BU271" t="s">
        <v>47</v>
      </c>
      <c r="BV271" s="15" t="s">
        <v>59</v>
      </c>
      <c r="BX271" s="15" t="s">
        <v>59</v>
      </c>
      <c r="BY271" t="s">
        <v>47</v>
      </c>
      <c r="BZ271" s="15" t="s">
        <v>59</v>
      </c>
      <c r="CA271" t="s">
        <v>47</v>
      </c>
      <c r="CB271" s="15" t="s">
        <v>59</v>
      </c>
      <c r="CC271" t="s">
        <v>47</v>
      </c>
      <c r="CD271" s="15" t="s">
        <v>59</v>
      </c>
      <c r="CF271" s="15" t="s">
        <v>59</v>
      </c>
      <c r="CH271" s="15" t="s">
        <v>59</v>
      </c>
      <c r="CJ271" s="15" t="s">
        <v>59</v>
      </c>
      <c r="CL271" s="15" t="s">
        <v>59</v>
      </c>
      <c r="CN271" s="15" t="s">
        <v>59</v>
      </c>
      <c r="CP271" s="15" t="s">
        <v>59</v>
      </c>
      <c r="CR271" s="15" t="s">
        <v>59</v>
      </c>
      <c r="CT271" s="15" t="s">
        <v>59</v>
      </c>
      <c r="CV271" s="15" t="s">
        <v>59</v>
      </c>
      <c r="CX271" s="15" t="s">
        <v>59</v>
      </c>
      <c r="CZ271" s="15" t="s">
        <v>59</v>
      </c>
      <c r="DA271" t="s">
        <v>47</v>
      </c>
      <c r="DB271" s="15" t="s">
        <v>59</v>
      </c>
      <c r="DD271" s="15" t="s">
        <v>59</v>
      </c>
      <c r="DF271" s="15" t="s">
        <v>59</v>
      </c>
      <c r="DH271" s="15" t="s">
        <v>59</v>
      </c>
      <c r="DI271" t="s">
        <v>47</v>
      </c>
      <c r="DJ271" s="15" t="s">
        <v>59</v>
      </c>
      <c r="DK271" t="s">
        <v>47</v>
      </c>
      <c r="DL271" s="15" t="s">
        <v>59</v>
      </c>
      <c r="DM271" t="s">
        <v>47</v>
      </c>
      <c r="DN271" s="15" t="s">
        <v>59</v>
      </c>
      <c r="DP271" s="15" t="s">
        <v>59</v>
      </c>
      <c r="DQ271" t="s">
        <v>47</v>
      </c>
      <c r="DR271" s="15" t="s">
        <v>59</v>
      </c>
      <c r="DT271" s="15" t="s">
        <v>59</v>
      </c>
      <c r="DV271" s="15" t="s">
        <v>59</v>
      </c>
      <c r="DW271" t="s">
        <v>47</v>
      </c>
      <c r="DX271" s="15" t="s">
        <v>59</v>
      </c>
      <c r="DY271" t="s">
        <v>47</v>
      </c>
      <c r="DZ271" s="15" t="s">
        <v>59</v>
      </c>
      <c r="EB271" s="15" t="s">
        <v>59</v>
      </c>
      <c r="ED271" s="15" t="s">
        <v>59</v>
      </c>
      <c r="EF271" s="15" t="s">
        <v>59</v>
      </c>
      <c r="EH271" s="15" t="s">
        <v>59</v>
      </c>
      <c r="EJ271" s="15" t="s">
        <v>59</v>
      </c>
      <c r="EL271" s="15" t="s">
        <v>59</v>
      </c>
      <c r="EN271" s="15" t="s">
        <v>59</v>
      </c>
      <c r="EP271" s="15" t="s">
        <v>59</v>
      </c>
      <c r="ER271" s="15" t="s">
        <v>59</v>
      </c>
      <c r="ET271" s="15" t="s">
        <v>59</v>
      </c>
      <c r="EV271" s="15" t="s">
        <v>59</v>
      </c>
      <c r="EX271" s="15" t="s">
        <v>59</v>
      </c>
      <c r="EY271" t="s">
        <v>47</v>
      </c>
      <c r="EZ271" s="15" t="s">
        <v>59</v>
      </c>
      <c r="FB271" s="15" t="s">
        <v>59</v>
      </c>
      <c r="FC271" t="s">
        <v>47</v>
      </c>
      <c r="FD271" s="15" t="s">
        <v>59</v>
      </c>
      <c r="FF271" s="15" t="s">
        <v>59</v>
      </c>
      <c r="FG271" t="s">
        <v>47</v>
      </c>
      <c r="FH271" s="15" t="s">
        <v>59</v>
      </c>
      <c r="FJ271" s="15" t="s">
        <v>59</v>
      </c>
      <c r="FL271" s="15" t="s">
        <v>59</v>
      </c>
      <c r="FM271" t="s">
        <v>47</v>
      </c>
      <c r="FN271" s="15" t="s">
        <v>59</v>
      </c>
      <c r="FO271" t="s">
        <v>47</v>
      </c>
      <c r="FP271" s="15" t="s">
        <v>59</v>
      </c>
      <c r="FQ271" t="s">
        <v>47</v>
      </c>
      <c r="FR271" s="15" t="s">
        <v>59</v>
      </c>
      <c r="FT271" s="15" t="s">
        <v>59</v>
      </c>
    </row>
    <row r="272" spans="1:176" ht="15.95" customHeight="1">
      <c r="A272" s="39" t="s">
        <v>106</v>
      </c>
      <c r="B272" s="39">
        <v>3</v>
      </c>
      <c r="C272" s="39"/>
      <c r="D272" s="39">
        <v>2502</v>
      </c>
      <c r="E272" s="19" t="s">
        <v>97</v>
      </c>
      <c r="F272" s="19"/>
      <c r="G272" s="9">
        <f t="shared" si="9"/>
        <v>82</v>
      </c>
      <c r="H272" s="15" t="s">
        <v>59</v>
      </c>
      <c r="I272" t="s">
        <v>47</v>
      </c>
      <c r="J272" s="15" t="s">
        <v>59</v>
      </c>
      <c r="K272" s="3" t="s">
        <v>47</v>
      </c>
      <c r="L272" s="12" t="s">
        <v>59</v>
      </c>
      <c r="M272" s="3" t="s">
        <v>47</v>
      </c>
      <c r="N272" s="12" t="s">
        <v>59</v>
      </c>
      <c r="O272" s="3" t="s">
        <v>47</v>
      </c>
      <c r="P272" s="12" t="s">
        <v>59</v>
      </c>
      <c r="Q272" t="s">
        <v>47</v>
      </c>
      <c r="R272" s="15" t="s">
        <v>59</v>
      </c>
      <c r="S272" t="s">
        <v>47</v>
      </c>
      <c r="T272" s="15" t="s">
        <v>59</v>
      </c>
      <c r="U272" t="s">
        <v>47</v>
      </c>
      <c r="V272" s="15" t="s">
        <v>59</v>
      </c>
      <c r="W272" s="20">
        <v>57</v>
      </c>
      <c r="X272" s="15" t="s">
        <v>59</v>
      </c>
      <c r="Y272">
        <v>22</v>
      </c>
      <c r="Z272" s="15" t="s">
        <v>59</v>
      </c>
      <c r="AA272" t="s">
        <v>47</v>
      </c>
      <c r="AB272" s="15" t="s">
        <v>59</v>
      </c>
      <c r="AC272" t="s">
        <v>47</v>
      </c>
      <c r="AD272" s="15" t="s">
        <v>59</v>
      </c>
      <c r="AE272" t="s">
        <v>47</v>
      </c>
      <c r="AF272" s="15" t="s">
        <v>59</v>
      </c>
      <c r="AG272" s="20">
        <v>3</v>
      </c>
      <c r="AH272" s="15" t="s">
        <v>59</v>
      </c>
      <c r="AI272" s="20" t="s">
        <v>47</v>
      </c>
      <c r="AJ272" s="15" t="s">
        <v>59</v>
      </c>
      <c r="AK272" t="s">
        <v>47</v>
      </c>
      <c r="AL272" s="15" t="s">
        <v>59</v>
      </c>
      <c r="AM272" s="20" t="s">
        <v>47</v>
      </c>
      <c r="AN272" s="15" t="s">
        <v>59</v>
      </c>
      <c r="AO272" s="3" t="s">
        <v>47</v>
      </c>
      <c r="AP272" s="15" t="s">
        <v>59</v>
      </c>
      <c r="AQ272" t="s">
        <v>47</v>
      </c>
      <c r="AR272" s="15" t="s">
        <v>59</v>
      </c>
      <c r="AS272" t="s">
        <v>47</v>
      </c>
      <c r="AT272" s="15" t="s">
        <v>59</v>
      </c>
      <c r="AU272" s="9" t="s">
        <v>47</v>
      </c>
      <c r="AV272" s="15" t="s">
        <v>59</v>
      </c>
      <c r="AW272" s="9" t="s">
        <v>47</v>
      </c>
      <c r="AX272" s="15" t="s">
        <v>59</v>
      </c>
      <c r="AY272" t="s">
        <v>47</v>
      </c>
      <c r="AZ272" s="15" t="s">
        <v>59</v>
      </c>
      <c r="BA272" s="9" t="s">
        <v>47</v>
      </c>
      <c r="BB272" s="15" t="s">
        <v>59</v>
      </c>
      <c r="BC272" s="9" t="s">
        <v>47</v>
      </c>
      <c r="BD272" s="15" t="s">
        <v>59</v>
      </c>
      <c r="BE272" s="9" t="s">
        <v>47</v>
      </c>
      <c r="BF272" s="15" t="s">
        <v>59</v>
      </c>
      <c r="BH272" s="15" t="s">
        <v>59</v>
      </c>
      <c r="BJ272" s="15" t="s">
        <v>59</v>
      </c>
      <c r="BL272" s="15" t="s">
        <v>59</v>
      </c>
      <c r="BN272" s="15" t="s">
        <v>59</v>
      </c>
      <c r="BO272" t="s">
        <v>47</v>
      </c>
      <c r="BP272" s="15" t="s">
        <v>59</v>
      </c>
      <c r="BQ272" t="s">
        <v>47</v>
      </c>
      <c r="BR272" s="15" t="s">
        <v>59</v>
      </c>
      <c r="BS272" t="s">
        <v>47</v>
      </c>
      <c r="BT272" s="15" t="s">
        <v>59</v>
      </c>
      <c r="BU272" t="s">
        <v>47</v>
      </c>
      <c r="BV272" s="15" t="s">
        <v>59</v>
      </c>
      <c r="BX272" s="15" t="s">
        <v>59</v>
      </c>
      <c r="BY272" t="s">
        <v>47</v>
      </c>
      <c r="BZ272" s="15" t="s">
        <v>59</v>
      </c>
      <c r="CA272" t="s">
        <v>47</v>
      </c>
      <c r="CB272" s="15" t="s">
        <v>59</v>
      </c>
      <c r="CC272" t="s">
        <v>47</v>
      </c>
      <c r="CD272" s="15" t="s">
        <v>59</v>
      </c>
      <c r="CF272" s="15" t="s">
        <v>59</v>
      </c>
      <c r="CH272" s="15" t="s">
        <v>59</v>
      </c>
      <c r="CJ272" s="15" t="s">
        <v>59</v>
      </c>
      <c r="CL272" s="15" t="s">
        <v>59</v>
      </c>
      <c r="CN272" s="15" t="s">
        <v>59</v>
      </c>
      <c r="CP272" s="15" t="s">
        <v>59</v>
      </c>
      <c r="CR272" s="15" t="s">
        <v>59</v>
      </c>
      <c r="CT272" s="15" t="s">
        <v>59</v>
      </c>
      <c r="CV272" s="15" t="s">
        <v>59</v>
      </c>
      <c r="CX272" s="15" t="s">
        <v>59</v>
      </c>
      <c r="CZ272" s="15" t="s">
        <v>59</v>
      </c>
      <c r="DA272" t="s">
        <v>47</v>
      </c>
      <c r="DB272" s="15" t="s">
        <v>59</v>
      </c>
      <c r="DD272" s="15" t="s">
        <v>59</v>
      </c>
      <c r="DF272" s="15" t="s">
        <v>59</v>
      </c>
      <c r="DH272" s="15" t="s">
        <v>59</v>
      </c>
      <c r="DI272" t="s">
        <v>47</v>
      </c>
      <c r="DJ272" s="15" t="s">
        <v>59</v>
      </c>
      <c r="DK272" t="s">
        <v>47</v>
      </c>
      <c r="DL272" s="15" t="s">
        <v>59</v>
      </c>
      <c r="DM272" t="s">
        <v>47</v>
      </c>
      <c r="DN272" s="15" t="s">
        <v>59</v>
      </c>
      <c r="DP272" s="15" t="s">
        <v>59</v>
      </c>
      <c r="DQ272" t="s">
        <v>47</v>
      </c>
      <c r="DR272" s="15" t="s">
        <v>59</v>
      </c>
      <c r="DT272" s="15" t="s">
        <v>59</v>
      </c>
      <c r="DV272" s="15" t="s">
        <v>59</v>
      </c>
      <c r="DW272" t="s">
        <v>47</v>
      </c>
      <c r="DX272" s="15" t="s">
        <v>59</v>
      </c>
      <c r="DY272" t="s">
        <v>47</v>
      </c>
      <c r="DZ272" s="15" t="s">
        <v>59</v>
      </c>
      <c r="EB272" s="15" t="s">
        <v>59</v>
      </c>
      <c r="ED272" s="15" t="s">
        <v>59</v>
      </c>
      <c r="EF272" s="15" t="s">
        <v>59</v>
      </c>
      <c r="EH272" s="15" t="s">
        <v>59</v>
      </c>
      <c r="EJ272" s="15" t="s">
        <v>59</v>
      </c>
      <c r="EL272" s="15" t="s">
        <v>59</v>
      </c>
      <c r="EN272" s="15" t="s">
        <v>59</v>
      </c>
      <c r="EP272" s="15" t="s">
        <v>59</v>
      </c>
      <c r="ER272" s="15" t="s">
        <v>59</v>
      </c>
      <c r="ET272" s="15" t="s">
        <v>59</v>
      </c>
      <c r="EV272" s="15" t="s">
        <v>59</v>
      </c>
      <c r="EX272" s="15" t="s">
        <v>59</v>
      </c>
      <c r="EY272" t="s">
        <v>47</v>
      </c>
      <c r="EZ272" s="15" t="s">
        <v>59</v>
      </c>
      <c r="FB272" s="15" t="s">
        <v>59</v>
      </c>
      <c r="FC272" t="s">
        <v>47</v>
      </c>
      <c r="FD272" s="15" t="s">
        <v>59</v>
      </c>
      <c r="FF272" s="15" t="s">
        <v>59</v>
      </c>
      <c r="FG272" t="s">
        <v>47</v>
      </c>
      <c r="FH272" s="15" t="s">
        <v>59</v>
      </c>
      <c r="FJ272" s="15" t="s">
        <v>59</v>
      </c>
      <c r="FL272" s="15" t="s">
        <v>59</v>
      </c>
      <c r="FM272" t="s">
        <v>47</v>
      </c>
      <c r="FN272" s="15" t="s">
        <v>59</v>
      </c>
      <c r="FO272" t="s">
        <v>47</v>
      </c>
      <c r="FP272" s="15" t="s">
        <v>59</v>
      </c>
      <c r="FQ272" t="s">
        <v>47</v>
      </c>
      <c r="FR272" s="15" t="s">
        <v>59</v>
      </c>
      <c r="FT272" s="15" t="s">
        <v>59</v>
      </c>
    </row>
    <row r="273" spans="1:176" ht="15.95" customHeight="1">
      <c r="A273" s="39" t="s">
        <v>719</v>
      </c>
      <c r="B273" s="39">
        <v>1</v>
      </c>
      <c r="C273" s="39"/>
      <c r="D273" s="39">
        <v>4004</v>
      </c>
      <c r="E273" s="19" t="s">
        <v>1827</v>
      </c>
      <c r="F273" s="19" t="s">
        <v>1588</v>
      </c>
      <c r="G273" s="9">
        <f t="shared" si="9"/>
        <v>1.4333333333333336</v>
      </c>
      <c r="H273" s="15" t="s">
        <v>59</v>
      </c>
      <c r="I273" s="1" t="s">
        <v>47</v>
      </c>
      <c r="J273" s="15" t="s">
        <v>59</v>
      </c>
      <c r="K273" s="3" t="s">
        <v>47</v>
      </c>
      <c r="L273" s="12" t="s">
        <v>59</v>
      </c>
      <c r="M273" s="3" t="s">
        <v>47</v>
      </c>
      <c r="N273" s="12" t="s">
        <v>59</v>
      </c>
      <c r="O273" s="3" t="s">
        <v>47</v>
      </c>
      <c r="P273" s="12" t="s">
        <v>59</v>
      </c>
      <c r="Q273">
        <v>0.91333333333333333</v>
      </c>
      <c r="R273" s="15">
        <v>0.02</v>
      </c>
      <c r="S273" t="s">
        <v>47</v>
      </c>
      <c r="T273" s="15" t="s">
        <v>59</v>
      </c>
      <c r="U273">
        <v>0.12833333333333333</v>
      </c>
      <c r="V273" s="15">
        <v>6.6666666666666671E-3</v>
      </c>
      <c r="W273">
        <v>0.115</v>
      </c>
      <c r="X273" s="15">
        <v>5.0000000000000001E-3</v>
      </c>
      <c r="Y273">
        <v>0.11</v>
      </c>
      <c r="Z273" s="15">
        <v>5.0000000000000001E-3</v>
      </c>
      <c r="AA273">
        <v>0.16666666666666666</v>
      </c>
      <c r="AB273" s="15">
        <v>8.3333333333333332E-3</v>
      </c>
      <c r="AC273" s="1" t="s">
        <v>47</v>
      </c>
      <c r="AD273" s="15" t="s">
        <v>59</v>
      </c>
      <c r="AE273" s="1" t="s">
        <v>47</v>
      </c>
      <c r="AF273" s="15" t="s">
        <v>59</v>
      </c>
      <c r="AG273" s="1" t="s">
        <v>47</v>
      </c>
      <c r="AH273" s="15" t="s">
        <v>59</v>
      </c>
      <c r="AI273" s="20" t="s">
        <v>47</v>
      </c>
      <c r="AJ273" s="15" t="s">
        <v>59</v>
      </c>
      <c r="AK273" s="1" t="s">
        <v>47</v>
      </c>
      <c r="AL273" s="15" t="s">
        <v>59</v>
      </c>
      <c r="AM273" s="20" t="s">
        <v>47</v>
      </c>
      <c r="AN273" s="15" t="s">
        <v>59</v>
      </c>
      <c r="AO273" s="3" t="s">
        <v>47</v>
      </c>
      <c r="AP273" s="15" t="s">
        <v>59</v>
      </c>
      <c r="AQ273" s="1" t="s">
        <v>47</v>
      </c>
      <c r="AR273" s="15" t="s">
        <v>59</v>
      </c>
      <c r="AS273" s="1" t="s">
        <v>47</v>
      </c>
      <c r="AT273" s="15" t="s">
        <v>59</v>
      </c>
      <c r="AU273" s="9" t="s">
        <v>47</v>
      </c>
      <c r="AV273" s="15" t="s">
        <v>59</v>
      </c>
      <c r="AW273" s="9" t="s">
        <v>47</v>
      </c>
      <c r="AX273" s="15" t="s">
        <v>59</v>
      </c>
      <c r="AY273" s="1" t="s">
        <v>47</v>
      </c>
      <c r="AZ273" s="15" t="s">
        <v>59</v>
      </c>
      <c r="BA273" s="9" t="s">
        <v>47</v>
      </c>
      <c r="BB273" s="15" t="s">
        <v>59</v>
      </c>
      <c r="BC273" s="9" t="s">
        <v>47</v>
      </c>
      <c r="BD273" s="15" t="s">
        <v>59</v>
      </c>
      <c r="BE273" s="9" t="s">
        <v>47</v>
      </c>
      <c r="BF273" s="15" t="s">
        <v>59</v>
      </c>
      <c r="BH273" s="15" t="s">
        <v>59</v>
      </c>
      <c r="BJ273" s="15" t="s">
        <v>59</v>
      </c>
      <c r="BL273" s="15" t="s">
        <v>59</v>
      </c>
      <c r="BN273" s="15" t="s">
        <v>59</v>
      </c>
      <c r="BO273" t="s">
        <v>47</v>
      </c>
      <c r="BP273" s="15" t="s">
        <v>59</v>
      </c>
      <c r="BQ273" t="s">
        <v>47</v>
      </c>
      <c r="BR273" s="15" t="s">
        <v>59</v>
      </c>
      <c r="BS273" t="s">
        <v>47</v>
      </c>
      <c r="BT273" s="15" t="s">
        <v>59</v>
      </c>
      <c r="BU273" t="s">
        <v>47</v>
      </c>
      <c r="BV273" s="15" t="s">
        <v>59</v>
      </c>
      <c r="BX273" s="15" t="s">
        <v>59</v>
      </c>
      <c r="BY273" t="s">
        <v>47</v>
      </c>
      <c r="BZ273" s="15" t="s">
        <v>59</v>
      </c>
      <c r="CA273" t="s">
        <v>47</v>
      </c>
      <c r="CB273" s="15" t="s">
        <v>59</v>
      </c>
      <c r="CC273" t="s">
        <v>47</v>
      </c>
      <c r="CD273" s="15" t="s">
        <v>59</v>
      </c>
      <c r="CF273" s="15" t="s">
        <v>59</v>
      </c>
      <c r="CH273" s="15" t="s">
        <v>59</v>
      </c>
      <c r="CJ273" s="15" t="s">
        <v>59</v>
      </c>
      <c r="CL273" s="15" t="s">
        <v>59</v>
      </c>
      <c r="CN273" s="15" t="s">
        <v>59</v>
      </c>
      <c r="CP273" s="15" t="s">
        <v>59</v>
      </c>
      <c r="CR273" s="15" t="s">
        <v>59</v>
      </c>
      <c r="CT273" s="15" t="s">
        <v>59</v>
      </c>
      <c r="CV273" s="15" t="s">
        <v>59</v>
      </c>
      <c r="CX273" s="15" t="s">
        <v>59</v>
      </c>
      <c r="CZ273" s="15" t="s">
        <v>59</v>
      </c>
      <c r="DA273" t="s">
        <v>47</v>
      </c>
      <c r="DB273" s="15" t="s">
        <v>59</v>
      </c>
      <c r="DD273" s="15" t="s">
        <v>59</v>
      </c>
      <c r="DF273" s="15" t="s">
        <v>59</v>
      </c>
      <c r="DH273" s="15" t="s">
        <v>59</v>
      </c>
      <c r="DI273" t="s">
        <v>47</v>
      </c>
      <c r="DJ273" s="15" t="s">
        <v>59</v>
      </c>
      <c r="DK273" t="s">
        <v>47</v>
      </c>
      <c r="DL273" s="15" t="s">
        <v>59</v>
      </c>
      <c r="DM273" t="s">
        <v>47</v>
      </c>
      <c r="DN273" s="15" t="s">
        <v>59</v>
      </c>
      <c r="DP273" s="15" t="s">
        <v>59</v>
      </c>
      <c r="DQ273" t="s">
        <v>47</v>
      </c>
      <c r="DR273" s="15" t="s">
        <v>59</v>
      </c>
      <c r="DT273" s="15" t="s">
        <v>59</v>
      </c>
      <c r="DV273" s="15" t="s">
        <v>59</v>
      </c>
      <c r="DW273" t="s">
        <v>47</v>
      </c>
      <c r="DX273" s="15" t="s">
        <v>59</v>
      </c>
      <c r="DY273" t="s">
        <v>47</v>
      </c>
      <c r="DZ273" s="15" t="s">
        <v>59</v>
      </c>
      <c r="EB273" s="15" t="s">
        <v>59</v>
      </c>
      <c r="ED273" s="15" t="s">
        <v>59</v>
      </c>
      <c r="EF273" s="15" t="s">
        <v>59</v>
      </c>
      <c r="EH273" s="15" t="s">
        <v>59</v>
      </c>
      <c r="EJ273" s="15" t="s">
        <v>59</v>
      </c>
      <c r="EL273" s="15" t="s">
        <v>59</v>
      </c>
      <c r="EN273" s="15" t="s">
        <v>59</v>
      </c>
      <c r="EP273" s="15" t="s">
        <v>59</v>
      </c>
      <c r="ER273" s="15" t="s">
        <v>59</v>
      </c>
      <c r="ET273" s="15" t="s">
        <v>59</v>
      </c>
      <c r="EV273" s="15" t="s">
        <v>59</v>
      </c>
      <c r="EX273" s="15" t="s">
        <v>59</v>
      </c>
      <c r="EY273" t="s">
        <v>47</v>
      </c>
      <c r="EZ273" s="15" t="s">
        <v>59</v>
      </c>
      <c r="FB273" s="15" t="s">
        <v>59</v>
      </c>
      <c r="FC273" t="s">
        <v>47</v>
      </c>
      <c r="FD273" s="15" t="s">
        <v>59</v>
      </c>
      <c r="FF273" s="15" t="s">
        <v>59</v>
      </c>
      <c r="FG273" t="s">
        <v>47</v>
      </c>
      <c r="FH273" s="15" t="s">
        <v>59</v>
      </c>
      <c r="FJ273" s="15" t="s">
        <v>59</v>
      </c>
      <c r="FL273" s="15" t="s">
        <v>59</v>
      </c>
      <c r="FM273" t="s">
        <v>47</v>
      </c>
      <c r="FN273" s="15" t="s">
        <v>59</v>
      </c>
      <c r="FO273" t="s">
        <v>47</v>
      </c>
      <c r="FP273" s="15" t="s">
        <v>59</v>
      </c>
      <c r="FQ273" t="s">
        <v>47</v>
      </c>
      <c r="FR273" s="15" t="s">
        <v>59</v>
      </c>
      <c r="FT273" s="15" t="s">
        <v>59</v>
      </c>
    </row>
    <row r="274" spans="1:176" ht="15.95" customHeight="1">
      <c r="A274" s="39" t="s">
        <v>720</v>
      </c>
      <c r="B274" s="39">
        <v>1</v>
      </c>
      <c r="C274" s="39"/>
      <c r="D274" s="39">
        <v>4004</v>
      </c>
      <c r="E274" s="19" t="s">
        <v>1827</v>
      </c>
      <c r="F274" s="19" t="s">
        <v>1588</v>
      </c>
      <c r="G274" s="9">
        <f t="shared" si="9"/>
        <v>0.86499999999999999</v>
      </c>
      <c r="H274" s="15" t="s">
        <v>59</v>
      </c>
      <c r="I274" s="1" t="s">
        <v>47</v>
      </c>
      <c r="J274" s="15" t="s">
        <v>59</v>
      </c>
      <c r="K274" s="3" t="s">
        <v>47</v>
      </c>
      <c r="L274" s="12" t="s">
        <v>59</v>
      </c>
      <c r="M274" s="3" t="s">
        <v>47</v>
      </c>
      <c r="N274" s="12" t="s">
        <v>59</v>
      </c>
      <c r="O274" s="3" t="s">
        <v>47</v>
      </c>
      <c r="P274" s="12" t="s">
        <v>59</v>
      </c>
      <c r="Q274">
        <v>0.64</v>
      </c>
      <c r="R274" s="15">
        <v>1.5000000000000001E-2</v>
      </c>
      <c r="S274" t="s">
        <v>47</v>
      </c>
      <c r="T274" s="15" t="s">
        <v>59</v>
      </c>
      <c r="U274">
        <v>6.8333333333333329E-2</v>
      </c>
      <c r="V274" s="15">
        <v>3.3333333333333335E-3</v>
      </c>
      <c r="W274">
        <v>4.1666666666666664E-2</v>
      </c>
      <c r="X274" s="15">
        <v>3.3333333333333335E-3</v>
      </c>
      <c r="Y274">
        <v>3.5000000000000003E-2</v>
      </c>
      <c r="Z274" s="15">
        <v>1.6666666666666668E-3</v>
      </c>
      <c r="AA274">
        <v>0.08</v>
      </c>
      <c r="AB274" s="15">
        <v>5.0000000000000001E-3</v>
      </c>
      <c r="AC274" s="1" t="s">
        <v>47</v>
      </c>
      <c r="AD274" s="15" t="s">
        <v>59</v>
      </c>
      <c r="AE274" s="1" t="s">
        <v>47</v>
      </c>
      <c r="AF274" s="15" t="s">
        <v>59</v>
      </c>
      <c r="AG274" s="1" t="s">
        <v>47</v>
      </c>
      <c r="AH274" s="15" t="s">
        <v>59</v>
      </c>
      <c r="AI274" s="20" t="s">
        <v>47</v>
      </c>
      <c r="AJ274" s="15" t="s">
        <v>59</v>
      </c>
      <c r="AK274" s="1" t="s">
        <v>47</v>
      </c>
      <c r="AL274" s="15" t="s">
        <v>59</v>
      </c>
      <c r="AM274" s="20" t="s">
        <v>47</v>
      </c>
      <c r="AN274" s="15" t="s">
        <v>59</v>
      </c>
      <c r="AO274" s="3" t="s">
        <v>47</v>
      </c>
      <c r="AP274" s="15" t="s">
        <v>59</v>
      </c>
      <c r="AQ274" s="1" t="s">
        <v>47</v>
      </c>
      <c r="AR274" s="15" t="s">
        <v>59</v>
      </c>
      <c r="AS274" s="1" t="s">
        <v>47</v>
      </c>
      <c r="AT274" s="15" t="s">
        <v>59</v>
      </c>
      <c r="AU274" s="9" t="s">
        <v>47</v>
      </c>
      <c r="AV274" s="15" t="s">
        <v>59</v>
      </c>
      <c r="AW274" s="9" t="s">
        <v>47</v>
      </c>
      <c r="AX274" s="15" t="s">
        <v>59</v>
      </c>
      <c r="AY274" s="1" t="s">
        <v>47</v>
      </c>
      <c r="AZ274" s="15" t="s">
        <v>59</v>
      </c>
      <c r="BA274" s="9" t="s">
        <v>47</v>
      </c>
      <c r="BB274" s="15" t="s">
        <v>59</v>
      </c>
      <c r="BC274" s="9" t="s">
        <v>47</v>
      </c>
      <c r="BD274" s="15" t="s">
        <v>59</v>
      </c>
      <c r="BE274" s="9" t="s">
        <v>47</v>
      </c>
      <c r="BF274" s="15" t="s">
        <v>59</v>
      </c>
      <c r="BH274" s="15" t="s">
        <v>59</v>
      </c>
      <c r="BJ274" s="15" t="s">
        <v>59</v>
      </c>
      <c r="BL274" s="15" t="s">
        <v>59</v>
      </c>
      <c r="BN274" s="15" t="s">
        <v>59</v>
      </c>
      <c r="BO274" t="s">
        <v>47</v>
      </c>
      <c r="BP274" s="15" t="s">
        <v>59</v>
      </c>
      <c r="BQ274" t="s">
        <v>47</v>
      </c>
      <c r="BR274" s="15" t="s">
        <v>59</v>
      </c>
      <c r="BS274" t="s">
        <v>47</v>
      </c>
      <c r="BT274" s="15" t="s">
        <v>59</v>
      </c>
      <c r="BU274" t="s">
        <v>47</v>
      </c>
      <c r="BV274" s="15" t="s">
        <v>59</v>
      </c>
      <c r="BX274" s="15" t="s">
        <v>59</v>
      </c>
      <c r="BY274" t="s">
        <v>47</v>
      </c>
      <c r="BZ274" s="15" t="s">
        <v>59</v>
      </c>
      <c r="CA274" t="s">
        <v>47</v>
      </c>
      <c r="CB274" s="15" t="s">
        <v>59</v>
      </c>
      <c r="CC274" t="s">
        <v>47</v>
      </c>
      <c r="CD274" s="15" t="s">
        <v>59</v>
      </c>
      <c r="CF274" s="15" t="s">
        <v>59</v>
      </c>
      <c r="CH274" s="15" t="s">
        <v>59</v>
      </c>
      <c r="CJ274" s="15" t="s">
        <v>59</v>
      </c>
      <c r="CL274" s="15" t="s">
        <v>59</v>
      </c>
      <c r="CN274" s="15" t="s">
        <v>59</v>
      </c>
      <c r="CP274" s="15" t="s">
        <v>59</v>
      </c>
      <c r="CR274" s="15" t="s">
        <v>59</v>
      </c>
      <c r="CT274" s="15" t="s">
        <v>59</v>
      </c>
      <c r="CV274" s="15" t="s">
        <v>59</v>
      </c>
      <c r="CX274" s="15" t="s">
        <v>59</v>
      </c>
      <c r="CZ274" s="15" t="s">
        <v>59</v>
      </c>
      <c r="DA274" t="s">
        <v>47</v>
      </c>
      <c r="DB274" s="15" t="s">
        <v>59</v>
      </c>
      <c r="DD274" s="15" t="s">
        <v>59</v>
      </c>
      <c r="DF274" s="15" t="s">
        <v>59</v>
      </c>
      <c r="DH274" s="15" t="s">
        <v>59</v>
      </c>
      <c r="DI274" t="s">
        <v>47</v>
      </c>
      <c r="DJ274" s="15" t="s">
        <v>59</v>
      </c>
      <c r="DK274" t="s">
        <v>47</v>
      </c>
      <c r="DL274" s="15" t="s">
        <v>59</v>
      </c>
      <c r="DM274" t="s">
        <v>47</v>
      </c>
      <c r="DN274" s="15" t="s">
        <v>59</v>
      </c>
      <c r="DP274" s="15" t="s">
        <v>59</v>
      </c>
      <c r="DQ274" t="s">
        <v>47</v>
      </c>
      <c r="DR274" s="15" t="s">
        <v>59</v>
      </c>
      <c r="DT274" s="15" t="s">
        <v>59</v>
      </c>
      <c r="DV274" s="15" t="s">
        <v>59</v>
      </c>
      <c r="DW274" t="s">
        <v>47</v>
      </c>
      <c r="DX274" s="15" t="s">
        <v>59</v>
      </c>
      <c r="DY274" t="s">
        <v>47</v>
      </c>
      <c r="DZ274" s="15" t="s">
        <v>59</v>
      </c>
      <c r="EB274" s="15" t="s">
        <v>59</v>
      </c>
      <c r="ED274" s="15" t="s">
        <v>59</v>
      </c>
      <c r="EF274" s="15" t="s">
        <v>59</v>
      </c>
      <c r="EH274" s="15" t="s">
        <v>59</v>
      </c>
      <c r="EJ274" s="15" t="s">
        <v>59</v>
      </c>
      <c r="EL274" s="15" t="s">
        <v>59</v>
      </c>
      <c r="EN274" s="15" t="s">
        <v>59</v>
      </c>
      <c r="EP274" s="15" t="s">
        <v>59</v>
      </c>
      <c r="ER274" s="15" t="s">
        <v>59</v>
      </c>
      <c r="ET274" s="15" t="s">
        <v>59</v>
      </c>
      <c r="EV274" s="15" t="s">
        <v>59</v>
      </c>
      <c r="EX274" s="15" t="s">
        <v>59</v>
      </c>
      <c r="EY274" t="s">
        <v>47</v>
      </c>
      <c r="EZ274" s="15" t="s">
        <v>59</v>
      </c>
      <c r="FB274" s="15" t="s">
        <v>59</v>
      </c>
      <c r="FC274" t="s">
        <v>47</v>
      </c>
      <c r="FD274" s="15" t="s">
        <v>59</v>
      </c>
      <c r="FF274" s="15" t="s">
        <v>59</v>
      </c>
      <c r="FG274" t="s">
        <v>47</v>
      </c>
      <c r="FH274" s="15" t="s">
        <v>59</v>
      </c>
      <c r="FJ274" s="15" t="s">
        <v>59</v>
      </c>
      <c r="FL274" s="15" t="s">
        <v>59</v>
      </c>
      <c r="FM274" t="s">
        <v>47</v>
      </c>
      <c r="FN274" s="15" t="s">
        <v>59</v>
      </c>
      <c r="FO274" t="s">
        <v>47</v>
      </c>
      <c r="FP274" s="15" t="s">
        <v>59</v>
      </c>
      <c r="FQ274" t="s">
        <v>47</v>
      </c>
      <c r="FR274" s="15" t="s">
        <v>59</v>
      </c>
      <c r="FT274" s="15" t="s">
        <v>59</v>
      </c>
    </row>
    <row r="275" spans="1:176" ht="15.95" customHeight="1">
      <c r="A275" s="39" t="str">
        <f>SUBSTITUTE(A273,"pasteurized","spray-dried")</f>
        <v>Pasta made from egg products, spray-dried eggs, high temperature drying</v>
      </c>
      <c r="B275" s="39">
        <v>1</v>
      </c>
      <c r="C275" s="39"/>
      <c r="D275" s="39">
        <v>4004</v>
      </c>
      <c r="E275" s="19" t="s">
        <v>1827</v>
      </c>
      <c r="F275" s="19" t="s">
        <v>1588</v>
      </c>
      <c r="G275" s="9">
        <f t="shared" si="9"/>
        <v>1.5916666666666668</v>
      </c>
      <c r="H275" s="15" t="s">
        <v>59</v>
      </c>
      <c r="I275" s="1" t="s">
        <v>47</v>
      </c>
      <c r="J275" s="15" t="s">
        <v>59</v>
      </c>
      <c r="K275" s="3" t="s">
        <v>47</v>
      </c>
      <c r="L275" s="12" t="s">
        <v>59</v>
      </c>
      <c r="M275" s="3" t="s">
        <v>47</v>
      </c>
      <c r="N275" s="12" t="s">
        <v>59</v>
      </c>
      <c r="O275" s="3" t="s">
        <v>47</v>
      </c>
      <c r="P275" s="12" t="s">
        <v>59</v>
      </c>
      <c r="Q275">
        <v>0.83666666666666667</v>
      </c>
      <c r="R275" s="15">
        <v>1.6666666666666666E-2</v>
      </c>
      <c r="S275" t="s">
        <v>47</v>
      </c>
      <c r="T275" s="15" t="s">
        <v>59</v>
      </c>
      <c r="U275">
        <v>0.20166666666666666</v>
      </c>
      <c r="V275" s="15">
        <v>0.01</v>
      </c>
      <c r="W275">
        <v>0.19166666666666668</v>
      </c>
      <c r="X275" s="15">
        <v>0.01</v>
      </c>
      <c r="Y275">
        <v>9.6666666666666665E-2</v>
      </c>
      <c r="Z275" s="15">
        <v>5.0000000000000001E-3</v>
      </c>
      <c r="AA275">
        <v>0.26500000000000001</v>
      </c>
      <c r="AB275" s="15">
        <v>1.1666666666666665E-2</v>
      </c>
      <c r="AC275" s="1" t="s">
        <v>47</v>
      </c>
      <c r="AD275" s="15" t="s">
        <v>59</v>
      </c>
      <c r="AE275" s="1" t="s">
        <v>47</v>
      </c>
      <c r="AF275" s="15" t="s">
        <v>59</v>
      </c>
      <c r="AG275" s="1" t="s">
        <v>47</v>
      </c>
      <c r="AH275" s="15" t="s">
        <v>59</v>
      </c>
      <c r="AI275" s="20" t="s">
        <v>47</v>
      </c>
      <c r="AJ275" s="15" t="s">
        <v>59</v>
      </c>
      <c r="AK275" s="1" t="s">
        <v>47</v>
      </c>
      <c r="AL275" s="15" t="s">
        <v>59</v>
      </c>
      <c r="AM275" s="20" t="s">
        <v>47</v>
      </c>
      <c r="AN275" s="15" t="s">
        <v>59</v>
      </c>
      <c r="AO275" s="3" t="s">
        <v>47</v>
      </c>
      <c r="AP275" s="15" t="s">
        <v>59</v>
      </c>
      <c r="AQ275" s="1" t="s">
        <v>47</v>
      </c>
      <c r="AR275" s="15" t="s">
        <v>59</v>
      </c>
      <c r="AS275" s="1" t="s">
        <v>47</v>
      </c>
      <c r="AT275" s="15" t="s">
        <v>59</v>
      </c>
      <c r="AU275" s="9" t="s">
        <v>47</v>
      </c>
      <c r="AV275" s="15" t="s">
        <v>59</v>
      </c>
      <c r="AW275" s="9" t="s">
        <v>47</v>
      </c>
      <c r="AX275" s="15" t="s">
        <v>59</v>
      </c>
      <c r="AY275" s="1" t="s">
        <v>47</v>
      </c>
      <c r="AZ275" s="15" t="s">
        <v>59</v>
      </c>
      <c r="BA275" s="9" t="s">
        <v>47</v>
      </c>
      <c r="BB275" s="15" t="s">
        <v>59</v>
      </c>
      <c r="BC275" s="9" t="s">
        <v>47</v>
      </c>
      <c r="BD275" s="15" t="s">
        <v>59</v>
      </c>
      <c r="BE275" s="9" t="s">
        <v>47</v>
      </c>
      <c r="BF275" s="15" t="s">
        <v>59</v>
      </c>
      <c r="BH275" s="15" t="s">
        <v>59</v>
      </c>
      <c r="BJ275" s="15" t="s">
        <v>59</v>
      </c>
      <c r="BL275" s="15" t="s">
        <v>59</v>
      </c>
      <c r="BN275" s="15" t="s">
        <v>59</v>
      </c>
      <c r="BO275" t="s">
        <v>47</v>
      </c>
      <c r="BP275" s="15" t="s">
        <v>59</v>
      </c>
      <c r="BQ275" t="s">
        <v>47</v>
      </c>
      <c r="BR275" s="15" t="s">
        <v>59</v>
      </c>
      <c r="BS275" t="s">
        <v>47</v>
      </c>
      <c r="BT275" s="15" t="s">
        <v>59</v>
      </c>
      <c r="BU275" t="s">
        <v>47</v>
      </c>
      <c r="BV275" s="15" t="s">
        <v>59</v>
      </c>
      <c r="BX275" s="15" t="s">
        <v>59</v>
      </c>
      <c r="BY275" t="s">
        <v>47</v>
      </c>
      <c r="BZ275" s="15" t="s">
        <v>59</v>
      </c>
      <c r="CA275" t="s">
        <v>47</v>
      </c>
      <c r="CB275" s="15" t="s">
        <v>59</v>
      </c>
      <c r="CC275" t="s">
        <v>47</v>
      </c>
      <c r="CD275" s="15" t="s">
        <v>59</v>
      </c>
      <c r="CF275" s="15" t="s">
        <v>59</v>
      </c>
      <c r="CH275" s="15" t="s">
        <v>59</v>
      </c>
      <c r="CJ275" s="15" t="s">
        <v>59</v>
      </c>
      <c r="CL275" s="15" t="s">
        <v>59</v>
      </c>
      <c r="CN275" s="15" t="s">
        <v>59</v>
      </c>
      <c r="CP275" s="15" t="s">
        <v>59</v>
      </c>
      <c r="CR275" s="15" t="s">
        <v>59</v>
      </c>
      <c r="CT275" s="15" t="s">
        <v>59</v>
      </c>
      <c r="CV275" s="15" t="s">
        <v>59</v>
      </c>
      <c r="CX275" s="15" t="s">
        <v>59</v>
      </c>
      <c r="CZ275" s="15" t="s">
        <v>59</v>
      </c>
      <c r="DA275" t="s">
        <v>47</v>
      </c>
      <c r="DB275" s="15" t="s">
        <v>59</v>
      </c>
      <c r="DD275" s="15" t="s">
        <v>59</v>
      </c>
      <c r="DF275" s="15" t="s">
        <v>59</v>
      </c>
      <c r="DH275" s="15" t="s">
        <v>59</v>
      </c>
      <c r="DI275" t="s">
        <v>47</v>
      </c>
      <c r="DJ275" s="15" t="s">
        <v>59</v>
      </c>
      <c r="DK275" t="s">
        <v>47</v>
      </c>
      <c r="DL275" s="15" t="s">
        <v>59</v>
      </c>
      <c r="DM275" t="s">
        <v>47</v>
      </c>
      <c r="DN275" s="15" t="s">
        <v>59</v>
      </c>
      <c r="DP275" s="15" t="s">
        <v>59</v>
      </c>
      <c r="DQ275" t="s">
        <v>47</v>
      </c>
      <c r="DR275" s="15" t="s">
        <v>59</v>
      </c>
      <c r="DT275" s="15" t="s">
        <v>59</v>
      </c>
      <c r="DV275" s="15" t="s">
        <v>59</v>
      </c>
      <c r="DW275" t="s">
        <v>47</v>
      </c>
      <c r="DX275" s="15" t="s">
        <v>59</v>
      </c>
      <c r="DY275" t="s">
        <v>47</v>
      </c>
      <c r="DZ275" s="15" t="s">
        <v>59</v>
      </c>
      <c r="EB275" s="15" t="s">
        <v>59</v>
      </c>
      <c r="ED275" s="15" t="s">
        <v>59</v>
      </c>
      <c r="EF275" s="15" t="s">
        <v>59</v>
      </c>
      <c r="EH275" s="15" t="s">
        <v>59</v>
      </c>
      <c r="EJ275" s="15" t="s">
        <v>59</v>
      </c>
      <c r="EL275" s="15" t="s">
        <v>59</v>
      </c>
      <c r="EN275" s="15" t="s">
        <v>59</v>
      </c>
      <c r="EP275" s="15" t="s">
        <v>59</v>
      </c>
      <c r="ER275" s="15" t="s">
        <v>59</v>
      </c>
      <c r="ET275" s="15" t="s">
        <v>59</v>
      </c>
      <c r="EV275" s="15" t="s">
        <v>59</v>
      </c>
      <c r="EX275" s="15" t="s">
        <v>59</v>
      </c>
      <c r="EY275" t="s">
        <v>47</v>
      </c>
      <c r="EZ275" s="15" t="s">
        <v>59</v>
      </c>
      <c r="FB275" s="15" t="s">
        <v>59</v>
      </c>
      <c r="FC275" t="s">
        <v>47</v>
      </c>
      <c r="FD275" s="15" t="s">
        <v>59</v>
      </c>
      <c r="FF275" s="15" t="s">
        <v>59</v>
      </c>
      <c r="FG275" t="s">
        <v>47</v>
      </c>
      <c r="FH275" s="15" t="s">
        <v>59</v>
      </c>
      <c r="FJ275" s="15" t="s">
        <v>59</v>
      </c>
      <c r="FL275" s="15" t="s">
        <v>59</v>
      </c>
      <c r="FM275" t="s">
        <v>47</v>
      </c>
      <c r="FN275" s="15" t="s">
        <v>59</v>
      </c>
      <c r="FO275" t="s">
        <v>47</v>
      </c>
      <c r="FP275" s="15" t="s">
        <v>59</v>
      </c>
      <c r="FQ275" t="s">
        <v>47</v>
      </c>
      <c r="FR275" s="15" t="s">
        <v>59</v>
      </c>
      <c r="FT275" s="15" t="s">
        <v>59</v>
      </c>
    </row>
    <row r="276" spans="1:176" ht="15.95" customHeight="1">
      <c r="A276" s="39" t="str">
        <f>SUBSTITUTE(A274,"pasteurized","spray-dried")</f>
        <v>Pasta made from egg products, spray-dried eggs, low temperature drying</v>
      </c>
      <c r="B276" s="39">
        <v>1</v>
      </c>
      <c r="C276" s="39"/>
      <c r="D276" s="39">
        <v>4004</v>
      </c>
      <c r="E276" s="19" t="s">
        <v>1827</v>
      </c>
      <c r="F276" s="19" t="s">
        <v>1588</v>
      </c>
      <c r="G276" s="9">
        <f t="shared" si="9"/>
        <v>0.73</v>
      </c>
      <c r="H276" s="15" t="s">
        <v>59</v>
      </c>
      <c r="I276" s="1" t="s">
        <v>47</v>
      </c>
      <c r="J276" s="15" t="s">
        <v>59</v>
      </c>
      <c r="K276" s="3" t="s">
        <v>47</v>
      </c>
      <c r="L276" s="12" t="s">
        <v>59</v>
      </c>
      <c r="M276" s="3" t="s">
        <v>47</v>
      </c>
      <c r="N276" s="12" t="s">
        <v>59</v>
      </c>
      <c r="O276" s="3" t="s">
        <v>47</v>
      </c>
      <c r="P276" s="12" t="s">
        <v>59</v>
      </c>
      <c r="Q276">
        <v>0.5</v>
      </c>
      <c r="R276" s="15">
        <v>1.8333333333333333E-2</v>
      </c>
      <c r="S276" t="s">
        <v>47</v>
      </c>
      <c r="T276" s="15" t="s">
        <v>59</v>
      </c>
      <c r="U276">
        <v>0.08</v>
      </c>
      <c r="V276" s="15">
        <v>5.0000000000000001E-3</v>
      </c>
      <c r="W276">
        <v>7.4999999999999997E-2</v>
      </c>
      <c r="X276" s="15">
        <v>5.0000000000000001E-3</v>
      </c>
      <c r="Y276">
        <v>0.02</v>
      </c>
      <c r="Z276" s="15">
        <v>1.6666666666666668E-3</v>
      </c>
      <c r="AA276">
        <v>5.5E-2</v>
      </c>
      <c r="AB276" s="15">
        <v>5.0000000000000001E-3</v>
      </c>
      <c r="AC276" s="1" t="s">
        <v>47</v>
      </c>
      <c r="AD276" s="15" t="s">
        <v>59</v>
      </c>
      <c r="AE276" s="1" t="s">
        <v>47</v>
      </c>
      <c r="AF276" s="15" t="s">
        <v>59</v>
      </c>
      <c r="AG276" s="1" t="s">
        <v>47</v>
      </c>
      <c r="AH276" s="15" t="s">
        <v>59</v>
      </c>
      <c r="AI276" s="20" t="s">
        <v>47</v>
      </c>
      <c r="AJ276" s="15" t="s">
        <v>59</v>
      </c>
      <c r="AK276" s="1" t="s">
        <v>47</v>
      </c>
      <c r="AL276" s="15" t="s">
        <v>59</v>
      </c>
      <c r="AM276" s="20" t="s">
        <v>47</v>
      </c>
      <c r="AN276" s="15" t="s">
        <v>59</v>
      </c>
      <c r="AO276" s="3" t="s">
        <v>47</v>
      </c>
      <c r="AP276" s="15" t="s">
        <v>59</v>
      </c>
      <c r="AQ276" s="1" t="s">
        <v>47</v>
      </c>
      <c r="AR276" s="15" t="s">
        <v>59</v>
      </c>
      <c r="AS276" s="1" t="s">
        <v>47</v>
      </c>
      <c r="AT276" s="15" t="s">
        <v>59</v>
      </c>
      <c r="AU276" s="9" t="s">
        <v>47</v>
      </c>
      <c r="AV276" s="15" t="s">
        <v>59</v>
      </c>
      <c r="AW276" s="9" t="s">
        <v>47</v>
      </c>
      <c r="AX276" s="15" t="s">
        <v>59</v>
      </c>
      <c r="AY276" s="1" t="s">
        <v>47</v>
      </c>
      <c r="AZ276" s="15" t="s">
        <v>59</v>
      </c>
      <c r="BA276" s="9" t="s">
        <v>47</v>
      </c>
      <c r="BB276" s="15" t="s">
        <v>59</v>
      </c>
      <c r="BC276" s="9" t="s">
        <v>47</v>
      </c>
      <c r="BD276" s="15" t="s">
        <v>59</v>
      </c>
      <c r="BE276" s="9" t="s">
        <v>47</v>
      </c>
      <c r="BF276" s="15" t="s">
        <v>59</v>
      </c>
      <c r="BH276" s="15" t="s">
        <v>59</v>
      </c>
      <c r="BJ276" s="15" t="s">
        <v>59</v>
      </c>
      <c r="BL276" s="15" t="s">
        <v>59</v>
      </c>
      <c r="BN276" s="15" t="s">
        <v>59</v>
      </c>
      <c r="BO276" t="s">
        <v>47</v>
      </c>
      <c r="BP276" s="15" t="s">
        <v>59</v>
      </c>
      <c r="BQ276" t="s">
        <v>47</v>
      </c>
      <c r="BR276" s="15" t="s">
        <v>59</v>
      </c>
      <c r="BS276" t="s">
        <v>47</v>
      </c>
      <c r="BT276" s="15" t="s">
        <v>59</v>
      </c>
      <c r="BU276" t="s">
        <v>47</v>
      </c>
      <c r="BV276" s="15" t="s">
        <v>59</v>
      </c>
      <c r="BX276" s="15" t="s">
        <v>59</v>
      </c>
      <c r="BY276" t="s">
        <v>47</v>
      </c>
      <c r="BZ276" s="15" t="s">
        <v>59</v>
      </c>
      <c r="CA276" t="s">
        <v>47</v>
      </c>
      <c r="CB276" s="15" t="s">
        <v>59</v>
      </c>
      <c r="CC276" t="s">
        <v>47</v>
      </c>
      <c r="CD276" s="15" t="s">
        <v>59</v>
      </c>
      <c r="CF276" s="15" t="s">
        <v>59</v>
      </c>
      <c r="CH276" s="15" t="s">
        <v>59</v>
      </c>
      <c r="CJ276" s="15" t="s">
        <v>59</v>
      </c>
      <c r="CL276" s="15" t="s">
        <v>59</v>
      </c>
      <c r="CN276" s="15" t="s">
        <v>59</v>
      </c>
      <c r="CP276" s="15" t="s">
        <v>59</v>
      </c>
      <c r="CR276" s="15" t="s">
        <v>59</v>
      </c>
      <c r="CT276" s="15" t="s">
        <v>59</v>
      </c>
      <c r="CV276" s="15" t="s">
        <v>59</v>
      </c>
      <c r="CX276" s="15" t="s">
        <v>59</v>
      </c>
      <c r="CZ276" s="15" t="s">
        <v>59</v>
      </c>
      <c r="DA276" t="s">
        <v>47</v>
      </c>
      <c r="DB276" s="15" t="s">
        <v>59</v>
      </c>
      <c r="DD276" s="15" t="s">
        <v>59</v>
      </c>
      <c r="DF276" s="15" t="s">
        <v>59</v>
      </c>
      <c r="DH276" s="15" t="s">
        <v>59</v>
      </c>
      <c r="DI276" t="s">
        <v>47</v>
      </c>
      <c r="DJ276" s="15" t="s">
        <v>59</v>
      </c>
      <c r="DK276" t="s">
        <v>47</v>
      </c>
      <c r="DL276" s="15" t="s">
        <v>59</v>
      </c>
      <c r="DM276" t="s">
        <v>47</v>
      </c>
      <c r="DN276" s="15" t="s">
        <v>59</v>
      </c>
      <c r="DP276" s="15" t="s">
        <v>59</v>
      </c>
      <c r="DQ276" t="s">
        <v>47</v>
      </c>
      <c r="DR276" s="15" t="s">
        <v>59</v>
      </c>
      <c r="DT276" s="15" t="s">
        <v>59</v>
      </c>
      <c r="DV276" s="15" t="s">
        <v>59</v>
      </c>
      <c r="DW276" t="s">
        <v>47</v>
      </c>
      <c r="DX276" s="15" t="s">
        <v>59</v>
      </c>
      <c r="DY276" t="s">
        <v>47</v>
      </c>
      <c r="DZ276" s="15" t="s">
        <v>59</v>
      </c>
      <c r="EB276" s="15" t="s">
        <v>59</v>
      </c>
      <c r="ED276" s="15" t="s">
        <v>59</v>
      </c>
      <c r="EF276" s="15" t="s">
        <v>59</v>
      </c>
      <c r="EH276" s="15" t="s">
        <v>59</v>
      </c>
      <c r="EJ276" s="15" t="s">
        <v>59</v>
      </c>
      <c r="EL276" s="15" t="s">
        <v>59</v>
      </c>
      <c r="EN276" s="15" t="s">
        <v>59</v>
      </c>
      <c r="EP276" s="15" t="s">
        <v>59</v>
      </c>
      <c r="ER276" s="15" t="s">
        <v>59</v>
      </c>
      <c r="ET276" s="15" t="s">
        <v>59</v>
      </c>
      <c r="EV276" s="15" t="s">
        <v>59</v>
      </c>
      <c r="EX276" s="15" t="s">
        <v>59</v>
      </c>
      <c r="EY276" t="s">
        <v>47</v>
      </c>
      <c r="EZ276" s="15" t="s">
        <v>59</v>
      </c>
      <c r="FB276" s="15" t="s">
        <v>59</v>
      </c>
      <c r="FC276" t="s">
        <v>47</v>
      </c>
      <c r="FD276" s="15" t="s">
        <v>59</v>
      </c>
      <c r="FF276" s="15" t="s">
        <v>59</v>
      </c>
      <c r="FG276" t="s">
        <v>47</v>
      </c>
      <c r="FH276" s="15" t="s">
        <v>59</v>
      </c>
      <c r="FJ276" s="15" t="s">
        <v>59</v>
      </c>
      <c r="FL276" s="15" t="s">
        <v>59</v>
      </c>
      <c r="FM276" t="s">
        <v>47</v>
      </c>
      <c r="FN276" s="15" t="s">
        <v>59</v>
      </c>
      <c r="FO276" t="s">
        <v>47</v>
      </c>
      <c r="FP276" s="15" t="s">
        <v>59</v>
      </c>
      <c r="FQ276" t="s">
        <v>47</v>
      </c>
      <c r="FR276" s="15" t="s">
        <v>59</v>
      </c>
      <c r="FT276" s="15" t="s">
        <v>59</v>
      </c>
    </row>
    <row r="277" spans="1:176" ht="15.95" customHeight="1">
      <c r="A277" s="39" t="str">
        <f>SUBSTITUTE(A273, "pasteurized", "organic")</f>
        <v>Pasta made from egg products, organic eggs, high temperature drying</v>
      </c>
      <c r="B277" s="39">
        <v>1</v>
      </c>
      <c r="C277" s="39"/>
      <c r="D277" s="39">
        <v>4004</v>
      </c>
      <c r="E277" s="19" t="s">
        <v>1827</v>
      </c>
      <c r="F277" s="19" t="s">
        <v>1588</v>
      </c>
      <c r="G277" s="9">
        <f t="shared" si="9"/>
        <v>0.82333333333333336</v>
      </c>
      <c r="H277" s="15" t="s">
        <v>59</v>
      </c>
      <c r="I277" s="1" t="s">
        <v>47</v>
      </c>
      <c r="J277" s="15" t="s">
        <v>59</v>
      </c>
      <c r="K277" s="3" t="s">
        <v>47</v>
      </c>
      <c r="L277" s="12" t="s">
        <v>59</v>
      </c>
      <c r="M277" s="3" t="s">
        <v>47</v>
      </c>
      <c r="N277" s="12" t="s">
        <v>59</v>
      </c>
      <c r="O277" s="3" t="s">
        <v>47</v>
      </c>
      <c r="P277" s="12" t="s">
        <v>59</v>
      </c>
      <c r="Q277">
        <v>0.50166666666666671</v>
      </c>
      <c r="R277" s="15">
        <v>1.3333333333333334E-2</v>
      </c>
      <c r="S277" t="s">
        <v>47</v>
      </c>
      <c r="T277" s="15" t="s">
        <v>59</v>
      </c>
      <c r="U277">
        <v>7.0000000000000007E-2</v>
      </c>
      <c r="V277" s="15">
        <v>3.3333333333333335E-3</v>
      </c>
      <c r="W277">
        <v>5.1666666666666666E-2</v>
      </c>
      <c r="X277" s="15">
        <v>3.3333333333333335E-3</v>
      </c>
      <c r="Y277">
        <v>7.0000000000000007E-2</v>
      </c>
      <c r="Z277" s="15">
        <v>5.0000000000000001E-3</v>
      </c>
      <c r="AA277">
        <v>0.13</v>
      </c>
      <c r="AB277" s="15">
        <v>6.6666666666666671E-3</v>
      </c>
      <c r="AC277" s="1" t="s">
        <v>47</v>
      </c>
      <c r="AD277" s="15" t="s">
        <v>59</v>
      </c>
      <c r="AE277" s="1" t="s">
        <v>47</v>
      </c>
      <c r="AF277" s="15" t="s">
        <v>59</v>
      </c>
      <c r="AG277" s="1" t="s">
        <v>47</v>
      </c>
      <c r="AH277" s="15" t="s">
        <v>59</v>
      </c>
      <c r="AI277" s="20" t="s">
        <v>47</v>
      </c>
      <c r="AJ277" s="15" t="s">
        <v>59</v>
      </c>
      <c r="AK277" s="1" t="s">
        <v>47</v>
      </c>
      <c r="AL277" s="15" t="s">
        <v>59</v>
      </c>
      <c r="AM277" s="20" t="s">
        <v>47</v>
      </c>
      <c r="AN277" s="15" t="s">
        <v>59</v>
      </c>
      <c r="AO277" s="3" t="s">
        <v>47</v>
      </c>
      <c r="AP277" s="15" t="s">
        <v>59</v>
      </c>
      <c r="AQ277" s="1" t="s">
        <v>47</v>
      </c>
      <c r="AR277" s="15" t="s">
        <v>59</v>
      </c>
      <c r="AS277" s="1" t="s">
        <v>47</v>
      </c>
      <c r="AT277" s="15" t="s">
        <v>59</v>
      </c>
      <c r="AU277" s="9" t="s">
        <v>47</v>
      </c>
      <c r="AV277" s="15" t="s">
        <v>59</v>
      </c>
      <c r="AW277" s="9" t="s">
        <v>47</v>
      </c>
      <c r="AX277" s="15" t="s">
        <v>59</v>
      </c>
      <c r="AY277" s="1" t="s">
        <v>47</v>
      </c>
      <c r="AZ277" s="15" t="s">
        <v>59</v>
      </c>
      <c r="BA277" s="9" t="s">
        <v>47</v>
      </c>
      <c r="BB277" s="15" t="s">
        <v>59</v>
      </c>
      <c r="BC277" s="9" t="s">
        <v>47</v>
      </c>
      <c r="BD277" s="15" t="s">
        <v>59</v>
      </c>
      <c r="BE277" s="9" t="s">
        <v>47</v>
      </c>
      <c r="BF277" s="15" t="s">
        <v>59</v>
      </c>
      <c r="BH277" s="15" t="s">
        <v>59</v>
      </c>
      <c r="BJ277" s="15" t="s">
        <v>59</v>
      </c>
      <c r="BL277" s="15" t="s">
        <v>59</v>
      </c>
      <c r="BN277" s="15" t="s">
        <v>59</v>
      </c>
      <c r="BO277" t="s">
        <v>47</v>
      </c>
      <c r="BP277" s="15" t="s">
        <v>59</v>
      </c>
      <c r="BQ277" t="s">
        <v>47</v>
      </c>
      <c r="BR277" s="15" t="s">
        <v>59</v>
      </c>
      <c r="BS277" t="s">
        <v>47</v>
      </c>
      <c r="BT277" s="15" t="s">
        <v>59</v>
      </c>
      <c r="BU277" t="s">
        <v>47</v>
      </c>
      <c r="BV277" s="15" t="s">
        <v>59</v>
      </c>
      <c r="BX277" s="15" t="s">
        <v>59</v>
      </c>
      <c r="BY277" t="s">
        <v>47</v>
      </c>
      <c r="BZ277" s="15" t="s">
        <v>59</v>
      </c>
      <c r="CA277" t="s">
        <v>47</v>
      </c>
      <c r="CB277" s="15" t="s">
        <v>59</v>
      </c>
      <c r="CC277" t="s">
        <v>47</v>
      </c>
      <c r="CD277" s="15" t="s">
        <v>59</v>
      </c>
      <c r="CF277" s="15" t="s">
        <v>59</v>
      </c>
      <c r="CH277" s="15" t="s">
        <v>59</v>
      </c>
      <c r="CJ277" s="15" t="s">
        <v>59</v>
      </c>
      <c r="CL277" s="15" t="s">
        <v>59</v>
      </c>
      <c r="CN277" s="15" t="s">
        <v>59</v>
      </c>
      <c r="CP277" s="15" t="s">
        <v>59</v>
      </c>
      <c r="CR277" s="15" t="s">
        <v>59</v>
      </c>
      <c r="CT277" s="15" t="s">
        <v>59</v>
      </c>
      <c r="CV277" s="15" t="s">
        <v>59</v>
      </c>
      <c r="CX277" s="15" t="s">
        <v>59</v>
      </c>
      <c r="CZ277" s="15" t="s">
        <v>59</v>
      </c>
      <c r="DA277" t="s">
        <v>47</v>
      </c>
      <c r="DB277" s="15" t="s">
        <v>59</v>
      </c>
      <c r="DD277" s="15" t="s">
        <v>59</v>
      </c>
      <c r="DF277" s="15" t="s">
        <v>59</v>
      </c>
      <c r="DH277" s="15" t="s">
        <v>59</v>
      </c>
      <c r="DI277" t="s">
        <v>47</v>
      </c>
      <c r="DJ277" s="15" t="s">
        <v>59</v>
      </c>
      <c r="DK277" t="s">
        <v>47</v>
      </c>
      <c r="DL277" s="15" t="s">
        <v>59</v>
      </c>
      <c r="DM277" t="s">
        <v>47</v>
      </c>
      <c r="DN277" s="15" t="s">
        <v>59</v>
      </c>
      <c r="DP277" s="15" t="s">
        <v>59</v>
      </c>
      <c r="DQ277" t="s">
        <v>47</v>
      </c>
      <c r="DR277" s="15" t="s">
        <v>59</v>
      </c>
      <c r="DT277" s="15" t="s">
        <v>59</v>
      </c>
      <c r="DV277" s="15" t="s">
        <v>59</v>
      </c>
      <c r="DW277" t="s">
        <v>47</v>
      </c>
      <c r="DX277" s="15" t="s">
        <v>59</v>
      </c>
      <c r="DY277" t="s">
        <v>47</v>
      </c>
      <c r="DZ277" s="15" t="s">
        <v>59</v>
      </c>
      <c r="EB277" s="15" t="s">
        <v>59</v>
      </c>
      <c r="ED277" s="15" t="s">
        <v>59</v>
      </c>
      <c r="EF277" s="15" t="s">
        <v>59</v>
      </c>
      <c r="EH277" s="15" t="s">
        <v>59</v>
      </c>
      <c r="EJ277" s="15" t="s">
        <v>59</v>
      </c>
      <c r="EL277" s="15" t="s">
        <v>59</v>
      </c>
      <c r="EN277" s="15" t="s">
        <v>59</v>
      </c>
      <c r="EP277" s="15" t="s">
        <v>59</v>
      </c>
      <c r="ER277" s="15" t="s">
        <v>59</v>
      </c>
      <c r="ET277" s="15" t="s">
        <v>59</v>
      </c>
      <c r="EV277" s="15" t="s">
        <v>59</v>
      </c>
      <c r="EX277" s="15" t="s">
        <v>59</v>
      </c>
      <c r="EY277" t="s">
        <v>47</v>
      </c>
      <c r="EZ277" s="15" t="s">
        <v>59</v>
      </c>
      <c r="FB277" s="15" t="s">
        <v>59</v>
      </c>
      <c r="FC277" t="s">
        <v>47</v>
      </c>
      <c r="FD277" s="15" t="s">
        <v>59</v>
      </c>
      <c r="FF277" s="15" t="s">
        <v>59</v>
      </c>
      <c r="FG277" t="s">
        <v>47</v>
      </c>
      <c r="FH277" s="15" t="s">
        <v>59</v>
      </c>
      <c r="FJ277" s="15" t="s">
        <v>59</v>
      </c>
      <c r="FL277" s="15" t="s">
        <v>59</v>
      </c>
      <c r="FM277" t="s">
        <v>47</v>
      </c>
      <c r="FN277" s="15" t="s">
        <v>59</v>
      </c>
      <c r="FO277" t="s">
        <v>47</v>
      </c>
      <c r="FP277" s="15" t="s">
        <v>59</v>
      </c>
      <c r="FQ277" t="s">
        <v>47</v>
      </c>
      <c r="FR277" s="15" t="s">
        <v>59</v>
      </c>
      <c r="FT277" s="15" t="s">
        <v>59</v>
      </c>
    </row>
    <row r="278" spans="1:176" ht="15.95" customHeight="1">
      <c r="A278" s="39" t="str">
        <f>SUBSTITUTE(A274, "pasteurized", "organic")</f>
        <v>Pasta made from egg products, organic eggs, low temperature drying</v>
      </c>
      <c r="B278" s="39">
        <v>1</v>
      </c>
      <c r="C278" s="39"/>
      <c r="D278" s="39">
        <v>4004</v>
      </c>
      <c r="E278" s="19" t="s">
        <v>1827</v>
      </c>
      <c r="F278" s="19" t="s">
        <v>1588</v>
      </c>
      <c r="G278" s="9">
        <f t="shared" si="9"/>
        <v>0.84166666666666667</v>
      </c>
      <c r="H278" s="15" t="s">
        <v>59</v>
      </c>
      <c r="I278" s="1" t="s">
        <v>47</v>
      </c>
      <c r="J278" s="15" t="s">
        <v>59</v>
      </c>
      <c r="K278" s="3" t="s">
        <v>47</v>
      </c>
      <c r="L278" s="12" t="s">
        <v>59</v>
      </c>
      <c r="M278" s="3" t="s">
        <v>47</v>
      </c>
      <c r="N278" s="12" t="s">
        <v>59</v>
      </c>
      <c r="O278" s="3" t="s">
        <v>47</v>
      </c>
      <c r="P278" s="12" t="s">
        <v>59</v>
      </c>
      <c r="Q278">
        <v>0.67166666666666663</v>
      </c>
      <c r="R278" s="15">
        <v>2.1666666666666667E-2</v>
      </c>
      <c r="S278" t="s">
        <v>47</v>
      </c>
      <c r="T278" s="15" t="s">
        <v>59</v>
      </c>
      <c r="U278">
        <v>5.5E-2</v>
      </c>
      <c r="V278" s="15">
        <v>3.3333333333333335E-3</v>
      </c>
      <c r="W278">
        <v>3.1666666666666662E-2</v>
      </c>
      <c r="X278" s="15">
        <v>1.6666666666666668E-3</v>
      </c>
      <c r="Y278">
        <v>0.02</v>
      </c>
      <c r="Z278" s="15">
        <v>3.3333333333333335E-3</v>
      </c>
      <c r="AA278">
        <v>6.3333333333333325E-2</v>
      </c>
      <c r="AB278" s="15">
        <v>3.3333333333333335E-3</v>
      </c>
      <c r="AC278" s="1" t="s">
        <v>47</v>
      </c>
      <c r="AD278" s="15" t="s">
        <v>59</v>
      </c>
      <c r="AE278" s="1" t="s">
        <v>47</v>
      </c>
      <c r="AF278" s="15" t="s">
        <v>59</v>
      </c>
      <c r="AG278" s="1" t="s">
        <v>47</v>
      </c>
      <c r="AH278" s="15" t="s">
        <v>59</v>
      </c>
      <c r="AI278" s="20" t="s">
        <v>47</v>
      </c>
      <c r="AJ278" s="15" t="s">
        <v>59</v>
      </c>
      <c r="AK278" s="1" t="s">
        <v>47</v>
      </c>
      <c r="AL278" s="15" t="s">
        <v>59</v>
      </c>
      <c r="AM278" s="20" t="s">
        <v>47</v>
      </c>
      <c r="AN278" s="15" t="s">
        <v>59</v>
      </c>
      <c r="AO278" s="3" t="s">
        <v>47</v>
      </c>
      <c r="AP278" s="15" t="s">
        <v>59</v>
      </c>
      <c r="AQ278" s="1" t="s">
        <v>47</v>
      </c>
      <c r="AR278" s="15" t="s">
        <v>59</v>
      </c>
      <c r="AS278" s="1" t="s">
        <v>47</v>
      </c>
      <c r="AT278" s="15" t="s">
        <v>59</v>
      </c>
      <c r="AU278" s="9" t="s">
        <v>47</v>
      </c>
      <c r="AV278" s="15" t="s">
        <v>59</v>
      </c>
      <c r="AW278" s="9" t="s">
        <v>47</v>
      </c>
      <c r="AX278" s="15" t="s">
        <v>59</v>
      </c>
      <c r="AY278" s="1" t="s">
        <v>47</v>
      </c>
      <c r="AZ278" s="15" t="s">
        <v>59</v>
      </c>
      <c r="BA278" s="9" t="s">
        <v>47</v>
      </c>
      <c r="BB278" s="15" t="s">
        <v>59</v>
      </c>
      <c r="BC278" s="9" t="s">
        <v>47</v>
      </c>
      <c r="BD278" s="15" t="s">
        <v>59</v>
      </c>
      <c r="BE278" s="9" t="s">
        <v>47</v>
      </c>
      <c r="BF278" s="15" t="s">
        <v>59</v>
      </c>
      <c r="BH278" s="15" t="s">
        <v>59</v>
      </c>
      <c r="BJ278" s="15" t="s">
        <v>59</v>
      </c>
      <c r="BL278" s="15" t="s">
        <v>59</v>
      </c>
      <c r="BN278" s="15" t="s">
        <v>59</v>
      </c>
      <c r="BO278" t="s">
        <v>47</v>
      </c>
      <c r="BP278" s="15" t="s">
        <v>59</v>
      </c>
      <c r="BQ278" t="s">
        <v>47</v>
      </c>
      <c r="BR278" s="15" t="s">
        <v>59</v>
      </c>
      <c r="BS278" t="s">
        <v>47</v>
      </c>
      <c r="BT278" s="15" t="s">
        <v>59</v>
      </c>
      <c r="BU278" t="s">
        <v>47</v>
      </c>
      <c r="BV278" s="15" t="s">
        <v>59</v>
      </c>
      <c r="BX278" s="15" t="s">
        <v>59</v>
      </c>
      <c r="BY278" t="s">
        <v>47</v>
      </c>
      <c r="BZ278" s="15" t="s">
        <v>59</v>
      </c>
      <c r="CA278" t="s">
        <v>47</v>
      </c>
      <c r="CB278" s="15" t="s">
        <v>59</v>
      </c>
      <c r="CC278" t="s">
        <v>47</v>
      </c>
      <c r="CD278" s="15" t="s">
        <v>59</v>
      </c>
      <c r="CF278" s="15" t="s">
        <v>59</v>
      </c>
      <c r="CH278" s="15" t="s">
        <v>59</v>
      </c>
      <c r="CJ278" s="15" t="s">
        <v>59</v>
      </c>
      <c r="CL278" s="15" t="s">
        <v>59</v>
      </c>
      <c r="CN278" s="15" t="s">
        <v>59</v>
      </c>
      <c r="CP278" s="15" t="s">
        <v>59</v>
      </c>
      <c r="CR278" s="15" t="s">
        <v>59</v>
      </c>
      <c r="CT278" s="15" t="s">
        <v>59</v>
      </c>
      <c r="CV278" s="15" t="s">
        <v>59</v>
      </c>
      <c r="CX278" s="15" t="s">
        <v>59</v>
      </c>
      <c r="CZ278" s="15" t="s">
        <v>59</v>
      </c>
      <c r="DA278" t="s">
        <v>47</v>
      </c>
      <c r="DB278" s="15" t="s">
        <v>59</v>
      </c>
      <c r="DD278" s="15" t="s">
        <v>59</v>
      </c>
      <c r="DF278" s="15" t="s">
        <v>59</v>
      </c>
      <c r="DH278" s="15" t="s">
        <v>59</v>
      </c>
      <c r="DI278" t="s">
        <v>47</v>
      </c>
      <c r="DJ278" s="15" t="s">
        <v>59</v>
      </c>
      <c r="DK278" t="s">
        <v>47</v>
      </c>
      <c r="DL278" s="15" t="s">
        <v>59</v>
      </c>
      <c r="DM278" t="s">
        <v>47</v>
      </c>
      <c r="DN278" s="15" t="s">
        <v>59</v>
      </c>
      <c r="DP278" s="15" t="s">
        <v>59</v>
      </c>
      <c r="DQ278" t="s">
        <v>47</v>
      </c>
      <c r="DR278" s="15" t="s">
        <v>59</v>
      </c>
      <c r="DT278" s="15" t="s">
        <v>59</v>
      </c>
      <c r="DV278" s="15" t="s">
        <v>59</v>
      </c>
      <c r="DW278" t="s">
        <v>47</v>
      </c>
      <c r="DX278" s="15" t="s">
        <v>59</v>
      </c>
      <c r="DY278" t="s">
        <v>47</v>
      </c>
      <c r="DZ278" s="15" t="s">
        <v>59</v>
      </c>
      <c r="EB278" s="15" t="s">
        <v>59</v>
      </c>
      <c r="ED278" s="15" t="s">
        <v>59</v>
      </c>
      <c r="EF278" s="15" t="s">
        <v>59</v>
      </c>
      <c r="EH278" s="15" t="s">
        <v>59</v>
      </c>
      <c r="EJ278" s="15" t="s">
        <v>59</v>
      </c>
      <c r="EL278" s="15" t="s">
        <v>59</v>
      </c>
      <c r="EN278" s="15" t="s">
        <v>59</v>
      </c>
      <c r="EP278" s="15" t="s">
        <v>59</v>
      </c>
      <c r="ER278" s="15" t="s">
        <v>59</v>
      </c>
      <c r="ET278" s="15" t="s">
        <v>59</v>
      </c>
      <c r="EV278" s="15" t="s">
        <v>59</v>
      </c>
      <c r="EX278" s="15" t="s">
        <v>59</v>
      </c>
      <c r="EY278" t="s">
        <v>47</v>
      </c>
      <c r="EZ278" s="15" t="s">
        <v>59</v>
      </c>
      <c r="FB278" s="15" t="s">
        <v>59</v>
      </c>
      <c r="FC278" t="s">
        <v>47</v>
      </c>
      <c r="FD278" s="15" t="s">
        <v>59</v>
      </c>
      <c r="FF278" s="15" t="s">
        <v>59</v>
      </c>
      <c r="FG278" t="s">
        <v>47</v>
      </c>
      <c r="FH278" s="15" t="s">
        <v>59</v>
      </c>
      <c r="FJ278" s="15" t="s">
        <v>59</v>
      </c>
      <c r="FL278" s="15" t="s">
        <v>59</v>
      </c>
      <c r="FM278" t="s">
        <v>47</v>
      </c>
      <c r="FN278" s="15" t="s">
        <v>59</v>
      </c>
      <c r="FO278" t="s">
        <v>47</v>
      </c>
      <c r="FP278" s="15" t="s">
        <v>59</v>
      </c>
      <c r="FQ278" t="s">
        <v>47</v>
      </c>
      <c r="FR278" s="15" t="s">
        <v>59</v>
      </c>
      <c r="FT278" s="15" t="s">
        <v>59</v>
      </c>
    </row>
    <row r="279" spans="1:176" ht="15.95" customHeight="1">
      <c r="A279" s="39" t="s">
        <v>112</v>
      </c>
      <c r="B279" s="39">
        <v>3</v>
      </c>
      <c r="C279" s="39"/>
      <c r="D279" s="39">
        <v>2402</v>
      </c>
      <c r="E279" s="19" t="s">
        <v>113</v>
      </c>
      <c r="F279" s="19" t="s">
        <v>149</v>
      </c>
      <c r="G279" s="9">
        <f t="shared" si="9"/>
        <v>138</v>
      </c>
      <c r="H279" s="15" t="s">
        <v>59</v>
      </c>
      <c r="I279" s="1" t="s">
        <v>47</v>
      </c>
      <c r="J279" s="15" t="s">
        <v>59</v>
      </c>
      <c r="K279" s="3" t="s">
        <v>47</v>
      </c>
      <c r="L279" s="12" t="s">
        <v>59</v>
      </c>
      <c r="M279" s="3" t="s">
        <v>47</v>
      </c>
      <c r="N279" s="12" t="s">
        <v>59</v>
      </c>
      <c r="O279" s="3" t="s">
        <v>47</v>
      </c>
      <c r="P279" s="12" t="s">
        <v>59</v>
      </c>
      <c r="Q279">
        <v>46.4</v>
      </c>
      <c r="R279" s="15" t="s">
        <v>59</v>
      </c>
      <c r="S279">
        <v>5.8</v>
      </c>
      <c r="T279" s="15" t="s">
        <v>59</v>
      </c>
      <c r="U279" t="s">
        <v>47</v>
      </c>
      <c r="V279" s="15" t="s">
        <v>59</v>
      </c>
      <c r="W279">
        <v>37.1</v>
      </c>
      <c r="X279" s="15" t="s">
        <v>59</v>
      </c>
      <c r="Y279">
        <v>11.9</v>
      </c>
      <c r="Z279" s="15" t="s">
        <v>59</v>
      </c>
      <c r="AA279">
        <v>33.299999999999997</v>
      </c>
      <c r="AB279" s="15" t="s">
        <v>59</v>
      </c>
      <c r="AC279" s="1" t="s">
        <v>47</v>
      </c>
      <c r="AD279" s="15" t="s">
        <v>59</v>
      </c>
      <c r="AE279" s="1" t="s">
        <v>47</v>
      </c>
      <c r="AF279" s="15" t="s">
        <v>59</v>
      </c>
      <c r="AG279">
        <v>3.5</v>
      </c>
      <c r="AH279" s="15" t="s">
        <v>59</v>
      </c>
      <c r="AI279" s="20" t="s">
        <v>47</v>
      </c>
      <c r="AJ279" s="15" t="s">
        <v>59</v>
      </c>
      <c r="AL279" s="15" t="s">
        <v>59</v>
      </c>
      <c r="AM279" s="20" t="s">
        <v>47</v>
      </c>
      <c r="AN279" s="15" t="s">
        <v>59</v>
      </c>
      <c r="AO279" s="3" t="s">
        <v>47</v>
      </c>
      <c r="AP279" s="15" t="s">
        <v>59</v>
      </c>
      <c r="AQ279" s="1" t="s">
        <v>47</v>
      </c>
      <c r="AR279" s="15" t="s">
        <v>59</v>
      </c>
      <c r="AS279" s="1" t="s">
        <v>47</v>
      </c>
      <c r="AT279" s="15" t="s">
        <v>59</v>
      </c>
      <c r="AU279" s="9" t="s">
        <v>47</v>
      </c>
      <c r="AV279" s="15" t="s">
        <v>59</v>
      </c>
      <c r="AW279" s="9" t="s">
        <v>47</v>
      </c>
      <c r="AX279" s="15" t="s">
        <v>59</v>
      </c>
      <c r="AY279" s="1" t="s">
        <v>47</v>
      </c>
      <c r="AZ279" s="15" t="s">
        <v>59</v>
      </c>
      <c r="BA279" s="9" t="s">
        <v>47</v>
      </c>
      <c r="BB279" s="15" t="s">
        <v>59</v>
      </c>
      <c r="BC279" s="9" t="s">
        <v>47</v>
      </c>
      <c r="BD279" s="15" t="s">
        <v>59</v>
      </c>
      <c r="BE279" s="9" t="s">
        <v>47</v>
      </c>
      <c r="BF279" s="15" t="s">
        <v>59</v>
      </c>
      <c r="BH279" s="15" t="s">
        <v>59</v>
      </c>
      <c r="BJ279" s="15" t="s">
        <v>59</v>
      </c>
      <c r="BL279" s="15" t="s">
        <v>59</v>
      </c>
      <c r="BN279" s="15" t="s">
        <v>59</v>
      </c>
      <c r="BO279" t="s">
        <v>47</v>
      </c>
      <c r="BP279" s="15" t="s">
        <v>59</v>
      </c>
      <c r="BQ279" t="s">
        <v>47</v>
      </c>
      <c r="BR279" s="15" t="s">
        <v>59</v>
      </c>
      <c r="BS279" t="s">
        <v>47</v>
      </c>
      <c r="BT279" s="15" t="s">
        <v>59</v>
      </c>
      <c r="BU279" t="s">
        <v>47</v>
      </c>
      <c r="BV279" s="15" t="s">
        <v>59</v>
      </c>
      <c r="BX279" s="15" t="s">
        <v>59</v>
      </c>
      <c r="BY279" t="s">
        <v>47</v>
      </c>
      <c r="BZ279" s="15" t="s">
        <v>59</v>
      </c>
      <c r="CA279" t="s">
        <v>47</v>
      </c>
      <c r="CB279" s="15" t="s">
        <v>59</v>
      </c>
      <c r="CC279" t="s">
        <v>47</v>
      </c>
      <c r="CD279" s="15" t="s">
        <v>59</v>
      </c>
      <c r="CF279" s="15" t="s">
        <v>59</v>
      </c>
      <c r="CH279" s="15" t="s">
        <v>59</v>
      </c>
      <c r="CJ279" s="15" t="s">
        <v>59</v>
      </c>
      <c r="CL279" s="15" t="s">
        <v>59</v>
      </c>
      <c r="CN279" s="15" t="s">
        <v>59</v>
      </c>
      <c r="CP279" s="15" t="s">
        <v>59</v>
      </c>
      <c r="CR279" s="15" t="s">
        <v>59</v>
      </c>
      <c r="CT279" s="15" t="s">
        <v>59</v>
      </c>
      <c r="CV279" s="15" t="s">
        <v>59</v>
      </c>
      <c r="CX279" s="15" t="s">
        <v>59</v>
      </c>
      <c r="CZ279" s="15" t="s">
        <v>59</v>
      </c>
      <c r="DA279" t="s">
        <v>47</v>
      </c>
      <c r="DB279" s="15" t="s">
        <v>59</v>
      </c>
      <c r="DD279" s="15" t="s">
        <v>59</v>
      </c>
      <c r="DF279" s="15" t="s">
        <v>59</v>
      </c>
      <c r="DH279" s="15" t="s">
        <v>59</v>
      </c>
      <c r="DI279" t="s">
        <v>47</v>
      </c>
      <c r="DJ279" s="15" t="s">
        <v>59</v>
      </c>
      <c r="DK279" t="s">
        <v>47</v>
      </c>
      <c r="DL279" s="15" t="s">
        <v>59</v>
      </c>
      <c r="DM279" t="s">
        <v>47</v>
      </c>
      <c r="DN279" s="15" t="s">
        <v>59</v>
      </c>
      <c r="DP279" s="15" t="s">
        <v>59</v>
      </c>
      <c r="DQ279" t="s">
        <v>47</v>
      </c>
      <c r="DR279" s="15" t="s">
        <v>59</v>
      </c>
      <c r="DT279" s="15" t="s">
        <v>59</v>
      </c>
      <c r="DV279" s="15" t="s">
        <v>59</v>
      </c>
      <c r="DW279" t="s">
        <v>47</v>
      </c>
      <c r="DX279" s="15" t="s">
        <v>59</v>
      </c>
      <c r="DY279" t="s">
        <v>47</v>
      </c>
      <c r="DZ279" s="15" t="s">
        <v>59</v>
      </c>
      <c r="EB279" s="15" t="s">
        <v>59</v>
      </c>
      <c r="ED279" s="15" t="s">
        <v>59</v>
      </c>
      <c r="EF279" s="15" t="s">
        <v>59</v>
      </c>
      <c r="EH279" s="15" t="s">
        <v>59</v>
      </c>
      <c r="EJ279" s="15" t="s">
        <v>59</v>
      </c>
      <c r="EL279" s="15" t="s">
        <v>59</v>
      </c>
      <c r="EN279" s="15" t="s">
        <v>59</v>
      </c>
      <c r="EP279" s="15" t="s">
        <v>59</v>
      </c>
      <c r="ER279" s="15" t="s">
        <v>59</v>
      </c>
      <c r="ET279" s="15" t="s">
        <v>59</v>
      </c>
      <c r="EV279" s="15" t="s">
        <v>59</v>
      </c>
      <c r="EX279" s="15" t="s">
        <v>59</v>
      </c>
      <c r="EY279" t="s">
        <v>47</v>
      </c>
      <c r="EZ279" s="15" t="s">
        <v>59</v>
      </c>
      <c r="FB279" s="15" t="s">
        <v>59</v>
      </c>
      <c r="FC279" t="s">
        <v>47</v>
      </c>
      <c r="FD279" s="15" t="s">
        <v>59</v>
      </c>
      <c r="FF279" s="15" t="s">
        <v>59</v>
      </c>
      <c r="FG279" t="s">
        <v>47</v>
      </c>
      <c r="FH279" s="15" t="s">
        <v>59</v>
      </c>
      <c r="FJ279" s="15" t="s">
        <v>59</v>
      </c>
      <c r="FL279" s="15" t="s">
        <v>59</v>
      </c>
      <c r="FM279" t="s">
        <v>47</v>
      </c>
      <c r="FN279" s="15" t="s">
        <v>59</v>
      </c>
      <c r="FO279" t="s">
        <v>47</v>
      </c>
      <c r="FP279" s="15" t="s">
        <v>59</v>
      </c>
      <c r="FQ279" t="s">
        <v>47</v>
      </c>
      <c r="FR279" s="15" t="s">
        <v>59</v>
      </c>
      <c r="FT279" s="15" t="s">
        <v>59</v>
      </c>
    </row>
    <row r="280" spans="1:176" ht="15.95" customHeight="1">
      <c r="A280" s="39" t="s">
        <v>115</v>
      </c>
      <c r="B280" s="39">
        <v>3</v>
      </c>
      <c r="C280" s="39"/>
      <c r="D280" s="39">
        <v>2402</v>
      </c>
      <c r="E280" s="19" t="s">
        <v>113</v>
      </c>
      <c r="F280" s="19" t="s">
        <v>149</v>
      </c>
      <c r="G280" s="9">
        <f t="shared" si="9"/>
        <v>27.299999999999997</v>
      </c>
      <c r="H280" s="15" t="s">
        <v>59</v>
      </c>
      <c r="I280" s="1" t="s">
        <v>47</v>
      </c>
      <c r="J280" s="15" t="s">
        <v>59</v>
      </c>
      <c r="K280" s="3" t="s">
        <v>47</v>
      </c>
      <c r="L280" s="12" t="s">
        <v>59</v>
      </c>
      <c r="M280" s="3" t="s">
        <v>47</v>
      </c>
      <c r="N280" s="12" t="s">
        <v>59</v>
      </c>
      <c r="O280" s="3" t="s">
        <v>47</v>
      </c>
      <c r="P280" s="12" t="s">
        <v>59</v>
      </c>
      <c r="Q280">
        <v>9.6999999999999993</v>
      </c>
      <c r="R280" s="15" t="s">
        <v>59</v>
      </c>
      <c r="S280">
        <v>0.9</v>
      </c>
      <c r="T280" s="15" t="s">
        <v>59</v>
      </c>
      <c r="U280" t="s">
        <v>47</v>
      </c>
      <c r="V280" s="15" t="s">
        <v>59</v>
      </c>
      <c r="W280">
        <v>6.8</v>
      </c>
      <c r="X280" s="15" t="s">
        <v>59</v>
      </c>
      <c r="Y280">
        <v>2.9</v>
      </c>
      <c r="Z280" s="15" t="s">
        <v>59</v>
      </c>
      <c r="AA280">
        <v>5.5</v>
      </c>
      <c r="AB280" s="15" t="s">
        <v>59</v>
      </c>
      <c r="AC280" s="1" t="s">
        <v>47</v>
      </c>
      <c r="AD280" s="15" t="s">
        <v>59</v>
      </c>
      <c r="AE280" s="1" t="s">
        <v>47</v>
      </c>
      <c r="AF280" s="15" t="s">
        <v>59</v>
      </c>
      <c r="AG280">
        <v>1.5</v>
      </c>
      <c r="AH280" s="15" t="s">
        <v>59</v>
      </c>
      <c r="AI280" s="20" t="s">
        <v>47</v>
      </c>
      <c r="AJ280" s="15" t="s">
        <v>59</v>
      </c>
      <c r="AL280" s="15" t="s">
        <v>59</v>
      </c>
      <c r="AM280" s="20" t="s">
        <v>47</v>
      </c>
      <c r="AN280" s="15" t="s">
        <v>59</v>
      </c>
      <c r="AO280" s="3" t="s">
        <v>47</v>
      </c>
      <c r="AP280" s="15" t="s">
        <v>59</v>
      </c>
      <c r="AQ280" s="1" t="s">
        <v>47</v>
      </c>
      <c r="AR280" s="15" t="s">
        <v>59</v>
      </c>
      <c r="AS280" s="1" t="s">
        <v>47</v>
      </c>
      <c r="AT280" s="15" t="s">
        <v>59</v>
      </c>
      <c r="AU280" s="9" t="s">
        <v>47</v>
      </c>
      <c r="AV280" s="15" t="s">
        <v>59</v>
      </c>
      <c r="AW280" s="9" t="s">
        <v>47</v>
      </c>
      <c r="AX280" s="15" t="s">
        <v>59</v>
      </c>
      <c r="AY280" s="1" t="s">
        <v>47</v>
      </c>
      <c r="AZ280" s="15" t="s">
        <v>59</v>
      </c>
      <c r="BA280" s="9" t="s">
        <v>47</v>
      </c>
      <c r="BB280" s="15" t="s">
        <v>59</v>
      </c>
      <c r="BC280" s="9" t="s">
        <v>47</v>
      </c>
      <c r="BD280" s="15" t="s">
        <v>59</v>
      </c>
      <c r="BE280" s="9" t="s">
        <v>47</v>
      </c>
      <c r="BF280" s="15" t="s">
        <v>59</v>
      </c>
      <c r="BH280" s="15" t="s">
        <v>59</v>
      </c>
      <c r="BJ280" s="15" t="s">
        <v>59</v>
      </c>
      <c r="BL280" s="15" t="s">
        <v>59</v>
      </c>
      <c r="BN280" s="15" t="s">
        <v>59</v>
      </c>
      <c r="BO280" t="s">
        <v>47</v>
      </c>
      <c r="BP280" s="15" t="s">
        <v>59</v>
      </c>
      <c r="BQ280" t="s">
        <v>47</v>
      </c>
      <c r="BR280" s="15" t="s">
        <v>59</v>
      </c>
      <c r="BS280" t="s">
        <v>47</v>
      </c>
      <c r="BT280" s="15" t="s">
        <v>59</v>
      </c>
      <c r="BU280" t="s">
        <v>47</v>
      </c>
      <c r="BV280" s="15" t="s">
        <v>59</v>
      </c>
      <c r="BX280" s="15" t="s">
        <v>59</v>
      </c>
      <c r="BY280" t="s">
        <v>47</v>
      </c>
      <c r="BZ280" s="15" t="s">
        <v>59</v>
      </c>
      <c r="CA280" t="s">
        <v>47</v>
      </c>
      <c r="CB280" s="15" t="s">
        <v>59</v>
      </c>
      <c r="CC280" t="s">
        <v>47</v>
      </c>
      <c r="CD280" s="15" t="s">
        <v>59</v>
      </c>
      <c r="CF280" s="15" t="s">
        <v>59</v>
      </c>
      <c r="CH280" s="15" t="s">
        <v>59</v>
      </c>
      <c r="CJ280" s="15" t="s">
        <v>59</v>
      </c>
      <c r="CL280" s="15" t="s">
        <v>59</v>
      </c>
      <c r="CN280" s="15" t="s">
        <v>59</v>
      </c>
      <c r="CP280" s="15" t="s">
        <v>59</v>
      </c>
      <c r="CR280" s="15" t="s">
        <v>59</v>
      </c>
      <c r="CT280" s="15" t="s">
        <v>59</v>
      </c>
      <c r="CV280" s="15" t="s">
        <v>59</v>
      </c>
      <c r="CX280" s="15" t="s">
        <v>59</v>
      </c>
      <c r="CZ280" s="15" t="s">
        <v>59</v>
      </c>
      <c r="DA280" t="s">
        <v>47</v>
      </c>
      <c r="DB280" s="15" t="s">
        <v>59</v>
      </c>
      <c r="DD280" s="15" t="s">
        <v>59</v>
      </c>
      <c r="DF280" s="15" t="s">
        <v>59</v>
      </c>
      <c r="DH280" s="15" t="s">
        <v>59</v>
      </c>
      <c r="DI280" t="s">
        <v>47</v>
      </c>
      <c r="DJ280" s="15" t="s">
        <v>59</v>
      </c>
      <c r="DK280" t="s">
        <v>47</v>
      </c>
      <c r="DL280" s="15" t="s">
        <v>59</v>
      </c>
      <c r="DM280" t="s">
        <v>47</v>
      </c>
      <c r="DN280" s="15" t="s">
        <v>59</v>
      </c>
      <c r="DP280" s="15" t="s">
        <v>59</v>
      </c>
      <c r="DQ280" t="s">
        <v>47</v>
      </c>
      <c r="DR280" s="15" t="s">
        <v>59</v>
      </c>
      <c r="DT280" s="15" t="s">
        <v>59</v>
      </c>
      <c r="DV280" s="15" t="s">
        <v>59</v>
      </c>
      <c r="DW280" t="s">
        <v>47</v>
      </c>
      <c r="DX280" s="15" t="s">
        <v>59</v>
      </c>
      <c r="DY280" t="s">
        <v>47</v>
      </c>
      <c r="DZ280" s="15" t="s">
        <v>59</v>
      </c>
      <c r="EB280" s="15" t="s">
        <v>59</v>
      </c>
      <c r="ED280" s="15" t="s">
        <v>59</v>
      </c>
      <c r="EF280" s="15" t="s">
        <v>59</v>
      </c>
      <c r="EH280" s="15" t="s">
        <v>59</v>
      </c>
      <c r="EJ280" s="15" t="s">
        <v>59</v>
      </c>
      <c r="EL280" s="15" t="s">
        <v>59</v>
      </c>
      <c r="EN280" s="15" t="s">
        <v>59</v>
      </c>
      <c r="EP280" s="15" t="s">
        <v>59</v>
      </c>
      <c r="ER280" s="15" t="s">
        <v>59</v>
      </c>
      <c r="ET280" s="15" t="s">
        <v>59</v>
      </c>
      <c r="EV280" s="15" t="s">
        <v>59</v>
      </c>
      <c r="EX280" s="15" t="s">
        <v>59</v>
      </c>
      <c r="EY280" t="s">
        <v>47</v>
      </c>
      <c r="EZ280" s="15" t="s">
        <v>59</v>
      </c>
      <c r="FB280" s="15" t="s">
        <v>59</v>
      </c>
      <c r="FC280" t="s">
        <v>47</v>
      </c>
      <c r="FD280" s="15" t="s">
        <v>59</v>
      </c>
      <c r="FF280" s="15" t="s">
        <v>59</v>
      </c>
      <c r="FG280" t="s">
        <v>47</v>
      </c>
      <c r="FH280" s="15" t="s">
        <v>59</v>
      </c>
      <c r="FJ280" s="15" t="s">
        <v>59</v>
      </c>
      <c r="FL280" s="15" t="s">
        <v>59</v>
      </c>
      <c r="FM280" t="s">
        <v>47</v>
      </c>
      <c r="FN280" s="15" t="s">
        <v>59</v>
      </c>
      <c r="FO280" t="s">
        <v>47</v>
      </c>
      <c r="FP280" s="15" t="s">
        <v>59</v>
      </c>
      <c r="FQ280" t="s">
        <v>47</v>
      </c>
      <c r="FR280" s="15" t="s">
        <v>59</v>
      </c>
      <c r="FT280" s="15" t="s">
        <v>59</v>
      </c>
    </row>
    <row r="281" spans="1:176" ht="15.95" customHeight="1">
      <c r="A281" s="39" t="s">
        <v>117</v>
      </c>
      <c r="B281" s="39">
        <v>1</v>
      </c>
      <c r="C281" s="39"/>
      <c r="D281" s="39">
        <v>2402</v>
      </c>
      <c r="E281" s="19" t="s">
        <v>114</v>
      </c>
      <c r="F281" s="19" t="s">
        <v>149</v>
      </c>
      <c r="G281" s="9">
        <f t="shared" si="9"/>
        <v>27.299999999999997</v>
      </c>
      <c r="H281" s="15" t="s">
        <v>59</v>
      </c>
      <c r="I281" s="1" t="s">
        <v>47</v>
      </c>
      <c r="J281" s="15" t="s">
        <v>59</v>
      </c>
      <c r="K281" s="3" t="s">
        <v>47</v>
      </c>
      <c r="L281" s="12" t="s">
        <v>59</v>
      </c>
      <c r="M281" s="3" t="s">
        <v>47</v>
      </c>
      <c r="N281" s="12" t="s">
        <v>59</v>
      </c>
      <c r="O281" s="3" t="s">
        <v>47</v>
      </c>
      <c r="P281" s="12" t="s">
        <v>59</v>
      </c>
      <c r="Q281">
        <v>9.8000000000000007</v>
      </c>
      <c r="R281" s="15" t="s">
        <v>59</v>
      </c>
      <c r="S281">
        <v>0.9</v>
      </c>
      <c r="T281" s="15" t="s">
        <v>59</v>
      </c>
      <c r="U281" t="s">
        <v>47</v>
      </c>
      <c r="V281" s="15" t="s">
        <v>59</v>
      </c>
      <c r="W281">
        <v>6.8</v>
      </c>
      <c r="X281" s="15" t="s">
        <v>59</v>
      </c>
      <c r="Y281">
        <v>2.9</v>
      </c>
      <c r="Z281" s="15" t="s">
        <v>59</v>
      </c>
      <c r="AA281">
        <v>5.4</v>
      </c>
      <c r="AB281" s="15" t="s">
        <v>59</v>
      </c>
      <c r="AC281" s="1" t="s">
        <v>47</v>
      </c>
      <c r="AD281" s="15" t="s">
        <v>59</v>
      </c>
      <c r="AE281" s="1" t="s">
        <v>47</v>
      </c>
      <c r="AF281" s="15" t="s">
        <v>59</v>
      </c>
      <c r="AG281">
        <v>1.5</v>
      </c>
      <c r="AH281" s="15" t="s">
        <v>59</v>
      </c>
      <c r="AI281" s="20" t="s">
        <v>47</v>
      </c>
      <c r="AJ281" s="15" t="s">
        <v>59</v>
      </c>
      <c r="AL281" s="15" t="s">
        <v>59</v>
      </c>
      <c r="AM281" s="20" t="s">
        <v>47</v>
      </c>
      <c r="AN281" s="15" t="s">
        <v>59</v>
      </c>
      <c r="AO281" s="3" t="s">
        <v>47</v>
      </c>
      <c r="AP281" s="15" t="s">
        <v>59</v>
      </c>
      <c r="AQ281" s="1" t="s">
        <v>47</v>
      </c>
      <c r="AR281" s="15" t="s">
        <v>59</v>
      </c>
      <c r="AS281" s="1" t="s">
        <v>47</v>
      </c>
      <c r="AT281" s="15" t="s">
        <v>59</v>
      </c>
      <c r="AU281" s="9" t="s">
        <v>47</v>
      </c>
      <c r="AV281" s="15" t="s">
        <v>59</v>
      </c>
      <c r="AW281" s="9" t="s">
        <v>47</v>
      </c>
      <c r="AX281" s="15" t="s">
        <v>59</v>
      </c>
      <c r="AY281" s="1" t="s">
        <v>47</v>
      </c>
      <c r="AZ281" s="15" t="s">
        <v>59</v>
      </c>
      <c r="BA281" s="9" t="s">
        <v>47</v>
      </c>
      <c r="BB281" s="15" t="s">
        <v>59</v>
      </c>
      <c r="BC281" s="9" t="s">
        <v>47</v>
      </c>
      <c r="BD281" s="15" t="s">
        <v>59</v>
      </c>
      <c r="BE281" s="9" t="s">
        <v>47</v>
      </c>
      <c r="BF281" s="15" t="s">
        <v>59</v>
      </c>
      <c r="BH281" s="15" t="s">
        <v>59</v>
      </c>
      <c r="BJ281" s="15" t="s">
        <v>59</v>
      </c>
      <c r="BL281" s="15" t="s">
        <v>59</v>
      </c>
      <c r="BN281" s="15" t="s">
        <v>59</v>
      </c>
      <c r="BO281" t="s">
        <v>47</v>
      </c>
      <c r="BP281" s="15" t="s">
        <v>59</v>
      </c>
      <c r="BQ281" t="s">
        <v>47</v>
      </c>
      <c r="BR281" s="15" t="s">
        <v>59</v>
      </c>
      <c r="BS281" t="s">
        <v>47</v>
      </c>
      <c r="BT281" s="15" t="s">
        <v>59</v>
      </c>
      <c r="BU281" t="s">
        <v>47</v>
      </c>
      <c r="BV281" s="15" t="s">
        <v>59</v>
      </c>
      <c r="BX281" s="15" t="s">
        <v>59</v>
      </c>
      <c r="BY281" t="s">
        <v>47</v>
      </c>
      <c r="BZ281" s="15" t="s">
        <v>59</v>
      </c>
      <c r="CA281" t="s">
        <v>47</v>
      </c>
      <c r="CB281" s="15" t="s">
        <v>59</v>
      </c>
      <c r="CC281" t="s">
        <v>47</v>
      </c>
      <c r="CD281" s="15" t="s">
        <v>59</v>
      </c>
      <c r="CF281" s="15" t="s">
        <v>59</v>
      </c>
      <c r="CH281" s="15" t="s">
        <v>59</v>
      </c>
      <c r="CJ281" s="15" t="s">
        <v>59</v>
      </c>
      <c r="CL281" s="15" t="s">
        <v>59</v>
      </c>
      <c r="CN281" s="15" t="s">
        <v>59</v>
      </c>
      <c r="CP281" s="15" t="s">
        <v>59</v>
      </c>
      <c r="CR281" s="15" t="s">
        <v>59</v>
      </c>
      <c r="CT281" s="15" t="s">
        <v>59</v>
      </c>
      <c r="CV281" s="15" t="s">
        <v>59</v>
      </c>
      <c r="CX281" s="15" t="s">
        <v>59</v>
      </c>
      <c r="CZ281" s="15" t="s">
        <v>59</v>
      </c>
      <c r="DA281" t="s">
        <v>47</v>
      </c>
      <c r="DB281" s="15" t="s">
        <v>59</v>
      </c>
      <c r="DD281" s="15" t="s">
        <v>59</v>
      </c>
      <c r="DF281" s="15" t="s">
        <v>59</v>
      </c>
      <c r="DH281" s="15" t="s">
        <v>59</v>
      </c>
      <c r="DI281" t="s">
        <v>47</v>
      </c>
      <c r="DJ281" s="15" t="s">
        <v>59</v>
      </c>
      <c r="DK281" t="s">
        <v>47</v>
      </c>
      <c r="DL281" s="15" t="s">
        <v>59</v>
      </c>
      <c r="DM281" t="s">
        <v>47</v>
      </c>
      <c r="DN281" s="15" t="s">
        <v>59</v>
      </c>
      <c r="DP281" s="15" t="s">
        <v>59</v>
      </c>
      <c r="DQ281" t="s">
        <v>47</v>
      </c>
      <c r="DR281" s="15" t="s">
        <v>59</v>
      </c>
      <c r="DT281" s="15" t="s">
        <v>59</v>
      </c>
      <c r="DV281" s="15" t="s">
        <v>59</v>
      </c>
      <c r="DW281" t="s">
        <v>47</v>
      </c>
      <c r="DX281" s="15" t="s">
        <v>59</v>
      </c>
      <c r="DY281" t="s">
        <v>47</v>
      </c>
      <c r="DZ281" s="15" t="s">
        <v>59</v>
      </c>
      <c r="EB281" s="15" t="s">
        <v>59</v>
      </c>
      <c r="ED281" s="15" t="s">
        <v>59</v>
      </c>
      <c r="EF281" s="15" t="s">
        <v>59</v>
      </c>
      <c r="EH281" s="15" t="s">
        <v>59</v>
      </c>
      <c r="EJ281" s="15" t="s">
        <v>59</v>
      </c>
      <c r="EL281" s="15" t="s">
        <v>59</v>
      </c>
      <c r="EN281" s="15" t="s">
        <v>59</v>
      </c>
      <c r="EP281" s="15" t="s">
        <v>59</v>
      </c>
      <c r="ER281" s="15" t="s">
        <v>59</v>
      </c>
      <c r="ET281" s="15" t="s">
        <v>59</v>
      </c>
      <c r="EV281" s="15" t="s">
        <v>59</v>
      </c>
      <c r="EX281" s="15" t="s">
        <v>59</v>
      </c>
      <c r="EY281" t="s">
        <v>47</v>
      </c>
      <c r="EZ281" s="15" t="s">
        <v>59</v>
      </c>
      <c r="FB281" s="15" t="s">
        <v>59</v>
      </c>
      <c r="FC281" t="s">
        <v>47</v>
      </c>
      <c r="FD281" s="15" t="s">
        <v>59</v>
      </c>
      <c r="FF281" s="15" t="s">
        <v>59</v>
      </c>
      <c r="FG281" t="s">
        <v>47</v>
      </c>
      <c r="FH281" s="15" t="s">
        <v>59</v>
      </c>
      <c r="FJ281" s="15" t="s">
        <v>59</v>
      </c>
      <c r="FL281" s="15" t="s">
        <v>59</v>
      </c>
      <c r="FM281" t="s">
        <v>47</v>
      </c>
      <c r="FN281" s="15" t="s">
        <v>59</v>
      </c>
      <c r="FO281" t="s">
        <v>47</v>
      </c>
      <c r="FP281" s="15" t="s">
        <v>59</v>
      </c>
      <c r="FQ281" t="s">
        <v>47</v>
      </c>
      <c r="FR281" s="15" t="s">
        <v>59</v>
      </c>
      <c r="FT281" s="15" t="s">
        <v>59</v>
      </c>
    </row>
    <row r="282" spans="1:176" ht="15.95" customHeight="1">
      <c r="A282" s="39" t="s">
        <v>118</v>
      </c>
      <c r="B282" s="39">
        <v>1</v>
      </c>
      <c r="C282" s="39"/>
      <c r="D282" s="39">
        <v>2402</v>
      </c>
      <c r="E282" s="19" t="s">
        <v>114</v>
      </c>
      <c r="F282" s="19" t="s">
        <v>149</v>
      </c>
      <c r="G282" s="9">
        <f t="shared" si="9"/>
        <v>31.299999999999997</v>
      </c>
      <c r="H282" s="15" t="s">
        <v>59</v>
      </c>
      <c r="I282" s="1" t="s">
        <v>47</v>
      </c>
      <c r="J282" s="15" t="s">
        <v>59</v>
      </c>
      <c r="K282" s="3" t="s">
        <v>47</v>
      </c>
      <c r="L282" s="12" t="s">
        <v>59</v>
      </c>
      <c r="M282" s="3" t="s">
        <v>47</v>
      </c>
      <c r="N282" s="12" t="s">
        <v>59</v>
      </c>
      <c r="O282" s="3" t="s">
        <v>47</v>
      </c>
      <c r="P282" s="12" t="s">
        <v>59</v>
      </c>
      <c r="Q282">
        <v>8.6</v>
      </c>
      <c r="R282" s="15" t="s">
        <v>59</v>
      </c>
      <c r="S282" t="s">
        <v>47</v>
      </c>
      <c r="T282" s="15" t="s">
        <v>59</v>
      </c>
      <c r="U282" t="s">
        <v>47</v>
      </c>
      <c r="V282" s="15" t="s">
        <v>59</v>
      </c>
      <c r="W282">
        <v>12.4</v>
      </c>
      <c r="X282" s="15" t="s">
        <v>59</v>
      </c>
      <c r="Y282">
        <v>2.8</v>
      </c>
      <c r="Z282" s="15" t="s">
        <v>59</v>
      </c>
      <c r="AA282">
        <v>5.0999999999999996</v>
      </c>
      <c r="AB282" s="15" t="s">
        <v>59</v>
      </c>
      <c r="AC282" s="1" t="s">
        <v>47</v>
      </c>
      <c r="AD282" s="15" t="s">
        <v>59</v>
      </c>
      <c r="AE282" s="1" t="s">
        <v>47</v>
      </c>
      <c r="AF282" s="15" t="s">
        <v>59</v>
      </c>
      <c r="AG282">
        <v>2.4</v>
      </c>
      <c r="AH282" s="15" t="s">
        <v>59</v>
      </c>
      <c r="AI282" s="20" t="s">
        <v>47</v>
      </c>
      <c r="AJ282" s="15" t="s">
        <v>59</v>
      </c>
      <c r="AL282" s="15" t="s">
        <v>59</v>
      </c>
      <c r="AM282" s="20" t="s">
        <v>47</v>
      </c>
      <c r="AN282" s="15" t="s">
        <v>59</v>
      </c>
      <c r="AO282" s="3" t="s">
        <v>47</v>
      </c>
      <c r="AP282" s="15" t="s">
        <v>59</v>
      </c>
      <c r="AQ282" s="1" t="s">
        <v>47</v>
      </c>
      <c r="AR282" s="15" t="s">
        <v>59</v>
      </c>
      <c r="AS282" s="1" t="s">
        <v>47</v>
      </c>
      <c r="AT282" s="15" t="s">
        <v>59</v>
      </c>
      <c r="AU282" s="9" t="s">
        <v>47</v>
      </c>
      <c r="AV282" s="15" t="s">
        <v>59</v>
      </c>
      <c r="AW282" s="9" t="s">
        <v>47</v>
      </c>
      <c r="AX282" s="15" t="s">
        <v>59</v>
      </c>
      <c r="AY282" s="1" t="s">
        <v>47</v>
      </c>
      <c r="AZ282" s="15" t="s">
        <v>59</v>
      </c>
      <c r="BA282" s="9" t="s">
        <v>47</v>
      </c>
      <c r="BB282" s="15" t="s">
        <v>59</v>
      </c>
      <c r="BC282" s="9" t="s">
        <v>47</v>
      </c>
      <c r="BD282" s="15" t="s">
        <v>59</v>
      </c>
      <c r="BE282" s="9" t="s">
        <v>47</v>
      </c>
      <c r="BF282" s="15" t="s">
        <v>59</v>
      </c>
      <c r="BH282" s="15" t="s">
        <v>59</v>
      </c>
      <c r="BJ282" s="15" t="s">
        <v>59</v>
      </c>
      <c r="BL282" s="15" t="s">
        <v>59</v>
      </c>
      <c r="BN282" s="15" t="s">
        <v>59</v>
      </c>
      <c r="BO282" t="s">
        <v>47</v>
      </c>
      <c r="BP282" s="15" t="s">
        <v>59</v>
      </c>
      <c r="BQ282" t="s">
        <v>47</v>
      </c>
      <c r="BR282" s="15" t="s">
        <v>59</v>
      </c>
      <c r="BS282" t="s">
        <v>47</v>
      </c>
      <c r="BT282" s="15" t="s">
        <v>59</v>
      </c>
      <c r="BU282" t="s">
        <v>47</v>
      </c>
      <c r="BV282" s="15" t="s">
        <v>59</v>
      </c>
      <c r="BX282" s="15" t="s">
        <v>59</v>
      </c>
      <c r="BY282" t="s">
        <v>47</v>
      </c>
      <c r="BZ282" s="15" t="s">
        <v>59</v>
      </c>
      <c r="CA282" t="s">
        <v>47</v>
      </c>
      <c r="CB282" s="15" t="s">
        <v>59</v>
      </c>
      <c r="CC282" t="s">
        <v>47</v>
      </c>
      <c r="CD282" s="15" t="s">
        <v>59</v>
      </c>
      <c r="CF282" s="15" t="s">
        <v>59</v>
      </c>
      <c r="CH282" s="15" t="s">
        <v>59</v>
      </c>
      <c r="CJ282" s="15" t="s">
        <v>59</v>
      </c>
      <c r="CL282" s="15" t="s">
        <v>59</v>
      </c>
      <c r="CN282" s="15" t="s">
        <v>59</v>
      </c>
      <c r="CP282" s="15" t="s">
        <v>59</v>
      </c>
      <c r="CR282" s="15" t="s">
        <v>59</v>
      </c>
      <c r="CT282" s="15" t="s">
        <v>59</v>
      </c>
      <c r="CV282" s="15" t="s">
        <v>59</v>
      </c>
      <c r="CX282" s="15" t="s">
        <v>59</v>
      </c>
      <c r="CZ282" s="15" t="s">
        <v>59</v>
      </c>
      <c r="DA282" t="s">
        <v>47</v>
      </c>
      <c r="DB282" s="15" t="s">
        <v>59</v>
      </c>
      <c r="DD282" s="15" t="s">
        <v>59</v>
      </c>
      <c r="DF282" s="15" t="s">
        <v>59</v>
      </c>
      <c r="DH282" s="15" t="s">
        <v>59</v>
      </c>
      <c r="DI282" t="s">
        <v>47</v>
      </c>
      <c r="DJ282" s="15" t="s">
        <v>59</v>
      </c>
      <c r="DK282" t="s">
        <v>47</v>
      </c>
      <c r="DL282" s="15" t="s">
        <v>59</v>
      </c>
      <c r="DM282" t="s">
        <v>47</v>
      </c>
      <c r="DN282" s="15" t="s">
        <v>59</v>
      </c>
      <c r="DP282" s="15" t="s">
        <v>59</v>
      </c>
      <c r="DQ282" t="s">
        <v>47</v>
      </c>
      <c r="DR282" s="15" t="s">
        <v>59</v>
      </c>
      <c r="DT282" s="15" t="s">
        <v>59</v>
      </c>
      <c r="DV282" s="15" t="s">
        <v>59</v>
      </c>
      <c r="DW282" t="s">
        <v>47</v>
      </c>
      <c r="DX282" s="15" t="s">
        <v>59</v>
      </c>
      <c r="DY282" t="s">
        <v>47</v>
      </c>
      <c r="DZ282" s="15" t="s">
        <v>59</v>
      </c>
      <c r="EB282" s="15" t="s">
        <v>59</v>
      </c>
      <c r="ED282" s="15" t="s">
        <v>59</v>
      </c>
      <c r="EF282" s="15" t="s">
        <v>59</v>
      </c>
      <c r="EH282" s="15" t="s">
        <v>59</v>
      </c>
      <c r="EJ282" s="15" t="s">
        <v>59</v>
      </c>
      <c r="EL282" s="15" t="s">
        <v>59</v>
      </c>
      <c r="EN282" s="15" t="s">
        <v>59</v>
      </c>
      <c r="EP282" s="15" t="s">
        <v>59</v>
      </c>
      <c r="ER282" s="15" t="s">
        <v>59</v>
      </c>
      <c r="ET282" s="15" t="s">
        <v>59</v>
      </c>
      <c r="EV282" s="15" t="s">
        <v>59</v>
      </c>
      <c r="EX282" s="15" t="s">
        <v>59</v>
      </c>
      <c r="EY282" t="s">
        <v>47</v>
      </c>
      <c r="EZ282" s="15" t="s">
        <v>59</v>
      </c>
      <c r="FB282" s="15" t="s">
        <v>59</v>
      </c>
      <c r="FC282" t="s">
        <v>47</v>
      </c>
      <c r="FD282" s="15" t="s">
        <v>59</v>
      </c>
      <c r="FF282" s="15" t="s">
        <v>59</v>
      </c>
      <c r="FG282" t="s">
        <v>47</v>
      </c>
      <c r="FH282" s="15" t="s">
        <v>59</v>
      </c>
      <c r="FJ282" s="15" t="s">
        <v>59</v>
      </c>
      <c r="FL282" s="15" t="s">
        <v>59</v>
      </c>
      <c r="FM282" t="s">
        <v>47</v>
      </c>
      <c r="FN282" s="15" t="s">
        <v>59</v>
      </c>
      <c r="FO282" t="s">
        <v>47</v>
      </c>
      <c r="FP282" s="15" t="s">
        <v>59</v>
      </c>
      <c r="FQ282" t="s">
        <v>47</v>
      </c>
      <c r="FR282" s="15" t="s">
        <v>59</v>
      </c>
      <c r="FT282" s="15" t="s">
        <v>59</v>
      </c>
    </row>
    <row r="283" spans="1:176" ht="15.95" customHeight="1">
      <c r="A283" s="39" t="s">
        <v>116</v>
      </c>
      <c r="B283" s="39">
        <v>3</v>
      </c>
      <c r="C283" s="39"/>
      <c r="D283" s="39">
        <v>2402</v>
      </c>
      <c r="E283" s="19" t="s">
        <v>113</v>
      </c>
      <c r="F283" s="19" t="s">
        <v>149</v>
      </c>
      <c r="G283" s="9">
        <f t="shared" si="9"/>
        <v>20.8</v>
      </c>
      <c r="H283" s="15" t="s">
        <v>59</v>
      </c>
      <c r="I283" s="1" t="s">
        <v>47</v>
      </c>
      <c r="J283" s="15" t="s">
        <v>59</v>
      </c>
      <c r="K283" s="3" t="s">
        <v>47</v>
      </c>
      <c r="L283" s="12" t="s">
        <v>59</v>
      </c>
      <c r="M283" s="3" t="s">
        <v>47</v>
      </c>
      <c r="N283" s="12" t="s">
        <v>59</v>
      </c>
      <c r="O283" s="3" t="s">
        <v>47</v>
      </c>
      <c r="P283" s="12" t="s">
        <v>59</v>
      </c>
      <c r="Q283">
        <v>3.8</v>
      </c>
      <c r="R283" s="15" t="s">
        <v>59</v>
      </c>
      <c r="S283">
        <v>2.5</v>
      </c>
      <c r="T283" s="15" t="s">
        <v>59</v>
      </c>
      <c r="U283" t="s">
        <v>47</v>
      </c>
      <c r="V283" s="15" t="s">
        <v>59</v>
      </c>
      <c r="W283">
        <v>3.7</v>
      </c>
      <c r="X283" s="15" t="s">
        <v>59</v>
      </c>
      <c r="Y283">
        <v>3.1</v>
      </c>
      <c r="Z283" s="15" t="s">
        <v>59</v>
      </c>
      <c r="AA283">
        <v>5.9</v>
      </c>
      <c r="AB283" s="15" t="s">
        <v>59</v>
      </c>
      <c r="AC283" s="1" t="s">
        <v>47</v>
      </c>
      <c r="AD283" s="15" t="s">
        <v>59</v>
      </c>
      <c r="AE283" s="1" t="s">
        <v>47</v>
      </c>
      <c r="AF283" s="15" t="s">
        <v>59</v>
      </c>
      <c r="AG283">
        <v>1.8</v>
      </c>
      <c r="AH283" s="15" t="s">
        <v>59</v>
      </c>
      <c r="AI283" s="20" t="s">
        <v>47</v>
      </c>
      <c r="AJ283" s="15" t="s">
        <v>59</v>
      </c>
      <c r="AL283" s="15" t="s">
        <v>59</v>
      </c>
      <c r="AM283" s="20" t="s">
        <v>47</v>
      </c>
      <c r="AN283" s="15" t="s">
        <v>59</v>
      </c>
      <c r="AO283" s="3" t="s">
        <v>47</v>
      </c>
      <c r="AP283" s="15" t="s">
        <v>59</v>
      </c>
      <c r="AQ283" s="1" t="s">
        <v>47</v>
      </c>
      <c r="AR283" s="15" t="s">
        <v>59</v>
      </c>
      <c r="AS283" s="1" t="s">
        <v>47</v>
      </c>
      <c r="AT283" s="15" t="s">
        <v>59</v>
      </c>
      <c r="AU283" s="9" t="s">
        <v>47</v>
      </c>
      <c r="AV283" s="15" t="s">
        <v>59</v>
      </c>
      <c r="AW283" s="9" t="s">
        <v>47</v>
      </c>
      <c r="AX283" s="15" t="s">
        <v>59</v>
      </c>
      <c r="AY283" s="1" t="s">
        <v>47</v>
      </c>
      <c r="AZ283" s="15" t="s">
        <v>59</v>
      </c>
      <c r="BA283" s="9" t="s">
        <v>47</v>
      </c>
      <c r="BB283" s="15" t="s">
        <v>59</v>
      </c>
      <c r="BC283" s="9" t="s">
        <v>47</v>
      </c>
      <c r="BD283" s="15" t="s">
        <v>59</v>
      </c>
      <c r="BE283" s="9" t="s">
        <v>47</v>
      </c>
      <c r="BF283" s="15" t="s">
        <v>59</v>
      </c>
      <c r="BH283" s="15" t="s">
        <v>59</v>
      </c>
      <c r="BJ283" s="15" t="s">
        <v>59</v>
      </c>
      <c r="BL283" s="15" t="s">
        <v>59</v>
      </c>
      <c r="BN283" s="15" t="s">
        <v>59</v>
      </c>
      <c r="BO283" t="s">
        <v>47</v>
      </c>
      <c r="BP283" s="15" t="s">
        <v>59</v>
      </c>
      <c r="BQ283" t="s">
        <v>47</v>
      </c>
      <c r="BR283" s="15" t="s">
        <v>59</v>
      </c>
      <c r="BS283" t="s">
        <v>47</v>
      </c>
      <c r="BT283" s="15" t="s">
        <v>59</v>
      </c>
      <c r="BU283" t="s">
        <v>47</v>
      </c>
      <c r="BV283" s="15" t="s">
        <v>59</v>
      </c>
      <c r="BX283" s="15" t="s">
        <v>59</v>
      </c>
      <c r="BY283" t="s">
        <v>47</v>
      </c>
      <c r="BZ283" s="15" t="s">
        <v>59</v>
      </c>
      <c r="CA283" t="s">
        <v>47</v>
      </c>
      <c r="CB283" s="15" t="s">
        <v>59</v>
      </c>
      <c r="CC283" t="s">
        <v>47</v>
      </c>
      <c r="CD283" s="15" t="s">
        <v>59</v>
      </c>
      <c r="CF283" s="15" t="s">
        <v>59</v>
      </c>
      <c r="CH283" s="15" t="s">
        <v>59</v>
      </c>
      <c r="CJ283" s="15" t="s">
        <v>59</v>
      </c>
      <c r="CL283" s="15" t="s">
        <v>59</v>
      </c>
      <c r="CN283" s="15" t="s">
        <v>59</v>
      </c>
      <c r="CP283" s="15" t="s">
        <v>59</v>
      </c>
      <c r="CR283" s="15" t="s">
        <v>59</v>
      </c>
      <c r="CT283" s="15" t="s">
        <v>59</v>
      </c>
      <c r="CV283" s="15" t="s">
        <v>59</v>
      </c>
      <c r="CX283" s="15" t="s">
        <v>59</v>
      </c>
      <c r="CZ283" s="15" t="s">
        <v>59</v>
      </c>
      <c r="DA283" t="s">
        <v>47</v>
      </c>
      <c r="DB283" s="15" t="s">
        <v>59</v>
      </c>
      <c r="DD283" s="15" t="s">
        <v>59</v>
      </c>
      <c r="DF283" s="15" t="s">
        <v>59</v>
      </c>
      <c r="DH283" s="15" t="s">
        <v>59</v>
      </c>
      <c r="DI283" t="s">
        <v>47</v>
      </c>
      <c r="DJ283" s="15" t="s">
        <v>59</v>
      </c>
      <c r="DK283" t="s">
        <v>47</v>
      </c>
      <c r="DL283" s="15" t="s">
        <v>59</v>
      </c>
      <c r="DM283" t="s">
        <v>47</v>
      </c>
      <c r="DN283" s="15" t="s">
        <v>59</v>
      </c>
      <c r="DP283" s="15" t="s">
        <v>59</v>
      </c>
      <c r="DQ283" t="s">
        <v>47</v>
      </c>
      <c r="DR283" s="15" t="s">
        <v>59</v>
      </c>
      <c r="DT283" s="15" t="s">
        <v>59</v>
      </c>
      <c r="DV283" s="15" t="s">
        <v>59</v>
      </c>
      <c r="DW283" t="s">
        <v>47</v>
      </c>
      <c r="DX283" s="15" t="s">
        <v>59</v>
      </c>
      <c r="DY283" t="s">
        <v>47</v>
      </c>
      <c r="DZ283" s="15" t="s">
        <v>59</v>
      </c>
      <c r="EB283" s="15" t="s">
        <v>59</v>
      </c>
      <c r="ED283" s="15" t="s">
        <v>59</v>
      </c>
      <c r="EF283" s="15" t="s">
        <v>59</v>
      </c>
      <c r="EH283" s="15" t="s">
        <v>59</v>
      </c>
      <c r="EJ283" s="15" t="s">
        <v>59</v>
      </c>
      <c r="EL283" s="15" t="s">
        <v>59</v>
      </c>
      <c r="EN283" s="15" t="s">
        <v>59</v>
      </c>
      <c r="EP283" s="15" t="s">
        <v>59</v>
      </c>
      <c r="ER283" s="15" t="s">
        <v>59</v>
      </c>
      <c r="ET283" s="15" t="s">
        <v>59</v>
      </c>
      <c r="EV283" s="15" t="s">
        <v>59</v>
      </c>
      <c r="EX283" s="15" t="s">
        <v>59</v>
      </c>
      <c r="EY283" t="s">
        <v>47</v>
      </c>
      <c r="EZ283" s="15" t="s">
        <v>59</v>
      </c>
      <c r="FB283" s="15" t="s">
        <v>59</v>
      </c>
      <c r="FC283" t="s">
        <v>47</v>
      </c>
      <c r="FD283" s="15" t="s">
        <v>59</v>
      </c>
      <c r="FF283" s="15" t="s">
        <v>59</v>
      </c>
      <c r="FG283" t="s">
        <v>47</v>
      </c>
      <c r="FH283" s="15" t="s">
        <v>59</v>
      </c>
      <c r="FJ283" s="15" t="s">
        <v>59</v>
      </c>
      <c r="FL283" s="15" t="s">
        <v>59</v>
      </c>
      <c r="FM283" t="s">
        <v>47</v>
      </c>
      <c r="FN283" s="15" t="s">
        <v>59</v>
      </c>
      <c r="FO283" t="s">
        <v>47</v>
      </c>
      <c r="FP283" s="15" t="s">
        <v>59</v>
      </c>
      <c r="FQ283" t="s">
        <v>47</v>
      </c>
      <c r="FR283" s="15" t="s">
        <v>59</v>
      </c>
      <c r="FT283" s="15" t="s">
        <v>59</v>
      </c>
    </row>
    <row r="284" spans="1:176" ht="15.95" customHeight="1">
      <c r="A284" s="39" t="s">
        <v>119</v>
      </c>
      <c r="B284" s="39">
        <v>1</v>
      </c>
      <c r="C284" s="39"/>
      <c r="D284" s="39">
        <v>2402</v>
      </c>
      <c r="E284" s="19" t="s">
        <v>121</v>
      </c>
      <c r="F284" s="19" t="s">
        <v>149</v>
      </c>
      <c r="G284" s="9">
        <f t="shared" si="9"/>
        <v>22</v>
      </c>
      <c r="H284" s="15" t="s">
        <v>59</v>
      </c>
      <c r="I284" s="1" t="s">
        <v>47</v>
      </c>
      <c r="J284" s="15" t="s">
        <v>59</v>
      </c>
      <c r="K284" s="3" t="s">
        <v>47</v>
      </c>
      <c r="L284" s="12" t="s">
        <v>59</v>
      </c>
      <c r="M284" s="3" t="s">
        <v>47</v>
      </c>
      <c r="N284" s="12" t="s">
        <v>59</v>
      </c>
      <c r="O284" s="3" t="s">
        <v>47</v>
      </c>
      <c r="P284" s="12" t="s">
        <v>59</v>
      </c>
      <c r="Q284">
        <v>4</v>
      </c>
      <c r="R284" s="15" t="s">
        <v>59</v>
      </c>
      <c r="S284">
        <v>2.8</v>
      </c>
      <c r="T284" s="15" t="s">
        <v>59</v>
      </c>
      <c r="U284" t="s">
        <v>47</v>
      </c>
      <c r="V284" s="15" t="s">
        <v>59</v>
      </c>
      <c r="W284">
        <v>4</v>
      </c>
      <c r="X284" s="15" t="s">
        <v>59</v>
      </c>
      <c r="Y284">
        <v>3.4</v>
      </c>
      <c r="Z284" s="15" t="s">
        <v>59</v>
      </c>
      <c r="AA284">
        <v>5.9</v>
      </c>
      <c r="AB284" s="15" t="s">
        <v>59</v>
      </c>
      <c r="AC284" s="1" t="s">
        <v>47</v>
      </c>
      <c r="AD284" s="15" t="s">
        <v>59</v>
      </c>
      <c r="AE284" s="1" t="s">
        <v>47</v>
      </c>
      <c r="AF284" s="15" t="s">
        <v>59</v>
      </c>
      <c r="AG284">
        <v>1.9</v>
      </c>
      <c r="AH284" s="15" t="s">
        <v>59</v>
      </c>
      <c r="AI284" s="20" t="s">
        <v>47</v>
      </c>
      <c r="AJ284" s="15" t="s">
        <v>59</v>
      </c>
      <c r="AL284" s="15" t="s">
        <v>59</v>
      </c>
      <c r="AM284" s="20" t="s">
        <v>47</v>
      </c>
      <c r="AN284" s="15" t="s">
        <v>59</v>
      </c>
      <c r="AO284" s="3" t="s">
        <v>47</v>
      </c>
      <c r="AP284" s="15" t="s">
        <v>59</v>
      </c>
      <c r="AQ284" s="1" t="s">
        <v>47</v>
      </c>
      <c r="AR284" s="15" t="s">
        <v>59</v>
      </c>
      <c r="AS284" s="1" t="s">
        <v>47</v>
      </c>
      <c r="AT284" s="15" t="s">
        <v>59</v>
      </c>
      <c r="AU284" s="9" t="s">
        <v>47</v>
      </c>
      <c r="AV284" s="15" t="s">
        <v>59</v>
      </c>
      <c r="AW284" s="9" t="s">
        <v>47</v>
      </c>
      <c r="AX284" s="15" t="s">
        <v>59</v>
      </c>
      <c r="AY284" s="1" t="s">
        <v>47</v>
      </c>
      <c r="AZ284" s="15" t="s">
        <v>59</v>
      </c>
      <c r="BA284" s="9" t="s">
        <v>47</v>
      </c>
      <c r="BB284" s="15" t="s">
        <v>59</v>
      </c>
      <c r="BC284" s="9" t="s">
        <v>47</v>
      </c>
      <c r="BD284" s="15" t="s">
        <v>59</v>
      </c>
      <c r="BE284" s="9" t="s">
        <v>47</v>
      </c>
      <c r="BF284" s="15" t="s">
        <v>59</v>
      </c>
      <c r="BH284" s="15" t="s">
        <v>59</v>
      </c>
      <c r="BJ284" s="15" t="s">
        <v>59</v>
      </c>
      <c r="BL284" s="15" t="s">
        <v>59</v>
      </c>
      <c r="BN284" s="15" t="s">
        <v>59</v>
      </c>
      <c r="BO284" t="s">
        <v>47</v>
      </c>
      <c r="BP284" s="15" t="s">
        <v>59</v>
      </c>
      <c r="BQ284" t="s">
        <v>47</v>
      </c>
      <c r="BR284" s="15" t="s">
        <v>59</v>
      </c>
      <c r="BS284" t="s">
        <v>47</v>
      </c>
      <c r="BT284" s="15" t="s">
        <v>59</v>
      </c>
      <c r="BU284" t="s">
        <v>47</v>
      </c>
      <c r="BV284" s="15" t="s">
        <v>59</v>
      </c>
      <c r="BX284" s="15" t="s">
        <v>59</v>
      </c>
      <c r="BY284" t="s">
        <v>47</v>
      </c>
      <c r="BZ284" s="15" t="s">
        <v>59</v>
      </c>
      <c r="CA284" t="s">
        <v>47</v>
      </c>
      <c r="CB284" s="15" t="s">
        <v>59</v>
      </c>
      <c r="CC284" t="s">
        <v>47</v>
      </c>
      <c r="CD284" s="15" t="s">
        <v>59</v>
      </c>
      <c r="CF284" s="15" t="s">
        <v>59</v>
      </c>
      <c r="CH284" s="15" t="s">
        <v>59</v>
      </c>
      <c r="CJ284" s="15" t="s">
        <v>59</v>
      </c>
      <c r="CL284" s="15" t="s">
        <v>59</v>
      </c>
      <c r="CN284" s="15" t="s">
        <v>59</v>
      </c>
      <c r="CP284" s="15" t="s">
        <v>59</v>
      </c>
      <c r="CR284" s="15" t="s">
        <v>59</v>
      </c>
      <c r="CT284" s="15" t="s">
        <v>59</v>
      </c>
      <c r="CV284" s="15" t="s">
        <v>59</v>
      </c>
      <c r="CX284" s="15" t="s">
        <v>59</v>
      </c>
      <c r="CZ284" s="15" t="s">
        <v>59</v>
      </c>
      <c r="DA284" t="s">
        <v>47</v>
      </c>
      <c r="DB284" s="15" t="s">
        <v>59</v>
      </c>
      <c r="DD284" s="15" t="s">
        <v>59</v>
      </c>
      <c r="DF284" s="15" t="s">
        <v>59</v>
      </c>
      <c r="DH284" s="15" t="s">
        <v>59</v>
      </c>
      <c r="DI284" t="s">
        <v>47</v>
      </c>
      <c r="DJ284" s="15" t="s">
        <v>59</v>
      </c>
      <c r="DK284" t="s">
        <v>47</v>
      </c>
      <c r="DL284" s="15" t="s">
        <v>59</v>
      </c>
      <c r="DM284" t="s">
        <v>47</v>
      </c>
      <c r="DN284" s="15" t="s">
        <v>59</v>
      </c>
      <c r="DP284" s="15" t="s">
        <v>59</v>
      </c>
      <c r="DQ284" t="s">
        <v>47</v>
      </c>
      <c r="DR284" s="15" t="s">
        <v>59</v>
      </c>
      <c r="DT284" s="15" t="s">
        <v>59</v>
      </c>
      <c r="DV284" s="15" t="s">
        <v>59</v>
      </c>
      <c r="DW284" t="s">
        <v>47</v>
      </c>
      <c r="DX284" s="15" t="s">
        <v>59</v>
      </c>
      <c r="DY284" t="s">
        <v>47</v>
      </c>
      <c r="DZ284" s="15" t="s">
        <v>59</v>
      </c>
      <c r="EB284" s="15" t="s">
        <v>59</v>
      </c>
      <c r="ED284" s="15" t="s">
        <v>59</v>
      </c>
      <c r="EF284" s="15" t="s">
        <v>59</v>
      </c>
      <c r="EH284" s="15" t="s">
        <v>59</v>
      </c>
      <c r="EJ284" s="15" t="s">
        <v>59</v>
      </c>
      <c r="EL284" s="15" t="s">
        <v>59</v>
      </c>
      <c r="EN284" s="15" t="s">
        <v>59</v>
      </c>
      <c r="EP284" s="15" t="s">
        <v>59</v>
      </c>
      <c r="ER284" s="15" t="s">
        <v>59</v>
      </c>
      <c r="ET284" s="15" t="s">
        <v>59</v>
      </c>
      <c r="EV284" s="15" t="s">
        <v>59</v>
      </c>
      <c r="EX284" s="15" t="s">
        <v>59</v>
      </c>
      <c r="EY284" t="s">
        <v>47</v>
      </c>
      <c r="EZ284" s="15" t="s">
        <v>59</v>
      </c>
      <c r="FB284" s="15" t="s">
        <v>59</v>
      </c>
      <c r="FC284" t="s">
        <v>47</v>
      </c>
      <c r="FD284" s="15" t="s">
        <v>59</v>
      </c>
      <c r="FF284" s="15" t="s">
        <v>59</v>
      </c>
      <c r="FG284" t="s">
        <v>47</v>
      </c>
      <c r="FH284" s="15" t="s">
        <v>59</v>
      </c>
      <c r="FJ284" s="15" t="s">
        <v>59</v>
      </c>
      <c r="FL284" s="15" t="s">
        <v>59</v>
      </c>
      <c r="FM284" t="s">
        <v>47</v>
      </c>
      <c r="FN284" s="15" t="s">
        <v>59</v>
      </c>
      <c r="FO284" t="s">
        <v>47</v>
      </c>
      <c r="FP284" s="15" t="s">
        <v>59</v>
      </c>
      <c r="FQ284" t="s">
        <v>47</v>
      </c>
      <c r="FR284" s="15" t="s">
        <v>59</v>
      </c>
      <c r="FT284" s="15" t="s">
        <v>59</v>
      </c>
    </row>
    <row r="285" spans="1:176" ht="15.95" customHeight="1">
      <c r="A285" s="39" t="s">
        <v>120</v>
      </c>
      <c r="B285" s="39">
        <v>1</v>
      </c>
      <c r="C285" s="39"/>
      <c r="D285" s="39">
        <v>2402</v>
      </c>
      <c r="E285" s="19" t="s">
        <v>121</v>
      </c>
      <c r="F285" s="19" t="s">
        <v>149</v>
      </c>
      <c r="G285" s="9">
        <f t="shared" si="9"/>
        <v>19.400000000000002</v>
      </c>
      <c r="H285" s="15" t="s">
        <v>59</v>
      </c>
      <c r="I285" s="1" t="s">
        <v>47</v>
      </c>
      <c r="J285" s="15" t="s">
        <v>59</v>
      </c>
      <c r="K285" s="3" t="s">
        <v>47</v>
      </c>
      <c r="L285" s="12" t="s">
        <v>59</v>
      </c>
      <c r="M285" s="3" t="s">
        <v>47</v>
      </c>
      <c r="N285" s="12" t="s">
        <v>59</v>
      </c>
      <c r="O285" s="3" t="s">
        <v>47</v>
      </c>
      <c r="P285" s="12" t="s">
        <v>59</v>
      </c>
      <c r="Q285">
        <v>2.2999999999999998</v>
      </c>
      <c r="R285" s="15" t="s">
        <v>59</v>
      </c>
      <c r="S285">
        <v>1.3</v>
      </c>
      <c r="T285" s="15" t="s">
        <v>59</v>
      </c>
      <c r="U285" t="s">
        <v>47</v>
      </c>
      <c r="V285" s="15" t="s">
        <v>59</v>
      </c>
      <c r="W285">
        <v>5.6</v>
      </c>
      <c r="X285" s="15" t="s">
        <v>59</v>
      </c>
      <c r="Y285">
        <v>2.9</v>
      </c>
      <c r="Z285" s="15" t="s">
        <v>59</v>
      </c>
      <c r="AA285">
        <v>6.2</v>
      </c>
      <c r="AB285" s="15" t="s">
        <v>59</v>
      </c>
      <c r="AC285" s="1" t="s">
        <v>47</v>
      </c>
      <c r="AD285" s="15" t="s">
        <v>59</v>
      </c>
      <c r="AE285" s="1" t="s">
        <v>47</v>
      </c>
      <c r="AF285" s="15" t="s">
        <v>59</v>
      </c>
      <c r="AG285">
        <v>1.1000000000000001</v>
      </c>
      <c r="AH285" s="15" t="s">
        <v>59</v>
      </c>
      <c r="AI285" s="20" t="s">
        <v>47</v>
      </c>
      <c r="AJ285" s="15" t="s">
        <v>59</v>
      </c>
      <c r="AL285" s="15" t="s">
        <v>59</v>
      </c>
      <c r="AM285" s="20" t="s">
        <v>47</v>
      </c>
      <c r="AN285" s="15" t="s">
        <v>59</v>
      </c>
      <c r="AO285" s="3" t="s">
        <v>47</v>
      </c>
      <c r="AP285" s="15" t="s">
        <v>59</v>
      </c>
      <c r="AQ285" s="1" t="s">
        <v>47</v>
      </c>
      <c r="AR285" s="15" t="s">
        <v>59</v>
      </c>
      <c r="AS285" s="1" t="s">
        <v>47</v>
      </c>
      <c r="AT285" s="15" t="s">
        <v>59</v>
      </c>
      <c r="AU285" s="9" t="s">
        <v>47</v>
      </c>
      <c r="AV285" s="15" t="s">
        <v>59</v>
      </c>
      <c r="AW285" s="9" t="s">
        <v>47</v>
      </c>
      <c r="AX285" s="15" t="s">
        <v>59</v>
      </c>
      <c r="AY285" s="1" t="s">
        <v>47</v>
      </c>
      <c r="AZ285" s="15" t="s">
        <v>59</v>
      </c>
      <c r="BA285" s="9" t="s">
        <v>47</v>
      </c>
      <c r="BB285" s="15" t="s">
        <v>59</v>
      </c>
      <c r="BC285" s="9" t="s">
        <v>47</v>
      </c>
      <c r="BD285" s="15" t="s">
        <v>59</v>
      </c>
      <c r="BE285" s="9" t="s">
        <v>47</v>
      </c>
      <c r="BF285" s="15" t="s">
        <v>59</v>
      </c>
      <c r="BH285" s="15" t="s">
        <v>59</v>
      </c>
      <c r="BJ285" s="15" t="s">
        <v>59</v>
      </c>
      <c r="BL285" s="15" t="s">
        <v>59</v>
      </c>
      <c r="BN285" s="15" t="s">
        <v>59</v>
      </c>
      <c r="BO285" t="s">
        <v>47</v>
      </c>
      <c r="BP285" s="15" t="s">
        <v>59</v>
      </c>
      <c r="BQ285" t="s">
        <v>47</v>
      </c>
      <c r="BR285" s="15" t="s">
        <v>59</v>
      </c>
      <c r="BS285" t="s">
        <v>47</v>
      </c>
      <c r="BT285" s="15" t="s">
        <v>59</v>
      </c>
      <c r="BU285" t="s">
        <v>47</v>
      </c>
      <c r="BV285" s="15" t="s">
        <v>59</v>
      </c>
      <c r="BX285" s="15" t="s">
        <v>59</v>
      </c>
      <c r="BY285" t="s">
        <v>47</v>
      </c>
      <c r="BZ285" s="15" t="s">
        <v>59</v>
      </c>
      <c r="CA285" t="s">
        <v>47</v>
      </c>
      <c r="CB285" s="15" t="s">
        <v>59</v>
      </c>
      <c r="CC285" t="s">
        <v>47</v>
      </c>
      <c r="CD285" s="15" t="s">
        <v>59</v>
      </c>
      <c r="CF285" s="15" t="s">
        <v>59</v>
      </c>
      <c r="CH285" s="15" t="s">
        <v>59</v>
      </c>
      <c r="CJ285" s="15" t="s">
        <v>59</v>
      </c>
      <c r="CL285" s="15" t="s">
        <v>59</v>
      </c>
      <c r="CN285" s="15" t="s">
        <v>59</v>
      </c>
      <c r="CP285" s="15" t="s">
        <v>59</v>
      </c>
      <c r="CR285" s="15" t="s">
        <v>59</v>
      </c>
      <c r="CT285" s="15" t="s">
        <v>59</v>
      </c>
      <c r="CV285" s="15" t="s">
        <v>59</v>
      </c>
      <c r="CX285" s="15" t="s">
        <v>59</v>
      </c>
      <c r="CZ285" s="15" t="s">
        <v>59</v>
      </c>
      <c r="DA285" t="s">
        <v>47</v>
      </c>
      <c r="DB285" s="15" t="s">
        <v>59</v>
      </c>
      <c r="DD285" s="15" t="s">
        <v>59</v>
      </c>
      <c r="DF285" s="15" t="s">
        <v>59</v>
      </c>
      <c r="DH285" s="15" t="s">
        <v>59</v>
      </c>
      <c r="DI285" t="s">
        <v>47</v>
      </c>
      <c r="DJ285" s="15" t="s">
        <v>59</v>
      </c>
      <c r="DK285" t="s">
        <v>47</v>
      </c>
      <c r="DL285" s="15" t="s">
        <v>59</v>
      </c>
      <c r="DM285" t="s">
        <v>47</v>
      </c>
      <c r="DN285" s="15" t="s">
        <v>59</v>
      </c>
      <c r="DP285" s="15" t="s">
        <v>59</v>
      </c>
      <c r="DQ285" t="s">
        <v>47</v>
      </c>
      <c r="DR285" s="15" t="s">
        <v>59</v>
      </c>
      <c r="DT285" s="15" t="s">
        <v>59</v>
      </c>
      <c r="DV285" s="15" t="s">
        <v>59</v>
      </c>
      <c r="DW285" t="s">
        <v>47</v>
      </c>
      <c r="DX285" s="15" t="s">
        <v>59</v>
      </c>
      <c r="DY285" t="s">
        <v>47</v>
      </c>
      <c r="DZ285" s="15" t="s">
        <v>59</v>
      </c>
      <c r="EB285" s="15" t="s">
        <v>59</v>
      </c>
      <c r="ED285" s="15" t="s">
        <v>59</v>
      </c>
      <c r="EF285" s="15" t="s">
        <v>59</v>
      </c>
      <c r="EH285" s="15" t="s">
        <v>59</v>
      </c>
      <c r="EJ285" s="15" t="s">
        <v>59</v>
      </c>
      <c r="EL285" s="15" t="s">
        <v>59</v>
      </c>
      <c r="EN285" s="15" t="s">
        <v>59</v>
      </c>
      <c r="EP285" s="15" t="s">
        <v>59</v>
      </c>
      <c r="ER285" s="15" t="s">
        <v>59</v>
      </c>
      <c r="ET285" s="15" t="s">
        <v>59</v>
      </c>
      <c r="EV285" s="15" t="s">
        <v>59</v>
      </c>
      <c r="EX285" s="15" t="s">
        <v>59</v>
      </c>
      <c r="EY285" t="s">
        <v>47</v>
      </c>
      <c r="EZ285" s="15" t="s">
        <v>59</v>
      </c>
      <c r="FB285" s="15" t="s">
        <v>59</v>
      </c>
      <c r="FC285" t="s">
        <v>47</v>
      </c>
      <c r="FD285" s="15" t="s">
        <v>59</v>
      </c>
      <c r="FF285" s="15" t="s">
        <v>59</v>
      </c>
      <c r="FG285" t="s">
        <v>47</v>
      </c>
      <c r="FH285" s="15" t="s">
        <v>59</v>
      </c>
      <c r="FJ285" s="15" t="s">
        <v>59</v>
      </c>
      <c r="FL285" s="15" t="s">
        <v>59</v>
      </c>
      <c r="FM285" t="s">
        <v>47</v>
      </c>
      <c r="FN285" s="15" t="s">
        <v>59</v>
      </c>
      <c r="FO285" t="s">
        <v>47</v>
      </c>
      <c r="FP285" s="15" t="s">
        <v>59</v>
      </c>
      <c r="FQ285" t="s">
        <v>47</v>
      </c>
      <c r="FR285" s="15" t="s">
        <v>59</v>
      </c>
      <c r="FT285" s="15" t="s">
        <v>59</v>
      </c>
    </row>
    <row r="286" spans="1:176" ht="15.95" customHeight="1">
      <c r="A286" s="39" t="s">
        <v>122</v>
      </c>
      <c r="B286" s="39">
        <v>3</v>
      </c>
      <c r="C286" s="39"/>
      <c r="D286" s="39">
        <v>2402</v>
      </c>
      <c r="E286" s="19" t="s">
        <v>113</v>
      </c>
      <c r="F286" s="19" t="s">
        <v>149</v>
      </c>
      <c r="G286" s="9">
        <f t="shared" si="9"/>
        <v>88.5</v>
      </c>
      <c r="H286" s="15" t="s">
        <v>59</v>
      </c>
      <c r="I286" s="1" t="s">
        <v>47</v>
      </c>
      <c r="J286" s="15" t="s">
        <v>59</v>
      </c>
      <c r="K286" s="3" t="s">
        <v>47</v>
      </c>
      <c r="L286" s="12" t="s">
        <v>59</v>
      </c>
      <c r="M286" s="3" t="s">
        <v>47</v>
      </c>
      <c r="N286" s="12" t="s">
        <v>59</v>
      </c>
      <c r="O286" s="3" t="s">
        <v>47</v>
      </c>
      <c r="P286" s="12" t="s">
        <v>59</v>
      </c>
      <c r="Q286">
        <v>24.9</v>
      </c>
      <c r="R286" s="15" t="s">
        <v>59</v>
      </c>
      <c r="S286">
        <v>10.7</v>
      </c>
      <c r="T286" s="15" t="s">
        <v>59</v>
      </c>
      <c r="U286" t="s">
        <v>47</v>
      </c>
      <c r="V286" s="15" t="s">
        <v>59</v>
      </c>
      <c r="W286">
        <v>24.5</v>
      </c>
      <c r="X286" s="15" t="s">
        <v>59</v>
      </c>
      <c r="Y286">
        <v>8.9</v>
      </c>
      <c r="Z286" s="15" t="s">
        <v>59</v>
      </c>
      <c r="AA286">
        <v>16.100000000000001</v>
      </c>
      <c r="AB286" s="15" t="s">
        <v>59</v>
      </c>
      <c r="AC286" s="1" t="s">
        <v>47</v>
      </c>
      <c r="AD286" s="15" t="s">
        <v>59</v>
      </c>
      <c r="AE286" s="1" t="s">
        <v>47</v>
      </c>
      <c r="AF286" s="15" t="s">
        <v>59</v>
      </c>
      <c r="AG286">
        <v>3.4</v>
      </c>
      <c r="AH286" s="15" t="s">
        <v>59</v>
      </c>
      <c r="AI286" s="20" t="s">
        <v>47</v>
      </c>
      <c r="AJ286" s="15" t="s">
        <v>59</v>
      </c>
      <c r="AL286" s="15" t="s">
        <v>59</v>
      </c>
      <c r="AM286" s="20" t="s">
        <v>47</v>
      </c>
      <c r="AN286" s="15" t="s">
        <v>59</v>
      </c>
      <c r="AO286" s="3" t="s">
        <v>47</v>
      </c>
      <c r="AP286" s="15" t="s">
        <v>59</v>
      </c>
      <c r="AQ286" s="1" t="s">
        <v>47</v>
      </c>
      <c r="AR286" s="15" t="s">
        <v>59</v>
      </c>
      <c r="AS286" s="1" t="s">
        <v>47</v>
      </c>
      <c r="AT286" s="15" t="s">
        <v>59</v>
      </c>
      <c r="AU286" s="9" t="s">
        <v>47</v>
      </c>
      <c r="AV286" s="15" t="s">
        <v>59</v>
      </c>
      <c r="AW286" s="9" t="s">
        <v>47</v>
      </c>
      <c r="AX286" s="15" t="s">
        <v>59</v>
      </c>
      <c r="AY286" s="1" t="s">
        <v>47</v>
      </c>
      <c r="AZ286" s="15" t="s">
        <v>59</v>
      </c>
      <c r="BA286" s="9" t="s">
        <v>47</v>
      </c>
      <c r="BB286" s="15" t="s">
        <v>59</v>
      </c>
      <c r="BC286" s="9" t="s">
        <v>47</v>
      </c>
      <c r="BD286" s="15" t="s">
        <v>59</v>
      </c>
      <c r="BE286" s="9" t="s">
        <v>47</v>
      </c>
      <c r="BF286" s="15" t="s">
        <v>59</v>
      </c>
      <c r="BH286" s="15" t="s">
        <v>59</v>
      </c>
      <c r="BJ286" s="15" t="s">
        <v>59</v>
      </c>
      <c r="BL286" s="15" t="s">
        <v>59</v>
      </c>
      <c r="BN286" s="15" t="s">
        <v>59</v>
      </c>
      <c r="BO286" t="s">
        <v>47</v>
      </c>
      <c r="BP286" s="15" t="s">
        <v>59</v>
      </c>
      <c r="BQ286" t="s">
        <v>47</v>
      </c>
      <c r="BR286" s="15" t="s">
        <v>59</v>
      </c>
      <c r="BS286" t="s">
        <v>47</v>
      </c>
      <c r="BT286" s="15" t="s">
        <v>59</v>
      </c>
      <c r="BU286" t="s">
        <v>47</v>
      </c>
      <c r="BV286" s="15" t="s">
        <v>59</v>
      </c>
      <c r="BX286" s="15" t="s">
        <v>59</v>
      </c>
      <c r="BY286" t="s">
        <v>47</v>
      </c>
      <c r="BZ286" s="15" t="s">
        <v>59</v>
      </c>
      <c r="CA286" t="s">
        <v>47</v>
      </c>
      <c r="CB286" s="15" t="s">
        <v>59</v>
      </c>
      <c r="CC286" t="s">
        <v>47</v>
      </c>
      <c r="CD286" s="15" t="s">
        <v>59</v>
      </c>
      <c r="CF286" s="15" t="s">
        <v>59</v>
      </c>
      <c r="CH286" s="15" t="s">
        <v>59</v>
      </c>
      <c r="CJ286" s="15" t="s">
        <v>59</v>
      </c>
      <c r="CL286" s="15" t="s">
        <v>59</v>
      </c>
      <c r="CN286" s="15" t="s">
        <v>59</v>
      </c>
      <c r="CP286" s="15" t="s">
        <v>59</v>
      </c>
      <c r="CR286" s="15" t="s">
        <v>59</v>
      </c>
      <c r="CT286" s="15" t="s">
        <v>59</v>
      </c>
      <c r="CV286" s="15" t="s">
        <v>59</v>
      </c>
      <c r="CX286" s="15" t="s">
        <v>59</v>
      </c>
      <c r="CZ286" s="15" t="s">
        <v>59</v>
      </c>
      <c r="DA286" t="s">
        <v>47</v>
      </c>
      <c r="DB286" s="15" t="s">
        <v>59</v>
      </c>
      <c r="DD286" s="15" t="s">
        <v>59</v>
      </c>
      <c r="DF286" s="15" t="s">
        <v>59</v>
      </c>
      <c r="DH286" s="15" t="s">
        <v>59</v>
      </c>
      <c r="DI286" t="s">
        <v>47</v>
      </c>
      <c r="DJ286" s="15" t="s">
        <v>59</v>
      </c>
      <c r="DK286" t="s">
        <v>47</v>
      </c>
      <c r="DL286" s="15" t="s">
        <v>59</v>
      </c>
      <c r="DM286" t="s">
        <v>47</v>
      </c>
      <c r="DN286" s="15" t="s">
        <v>59</v>
      </c>
      <c r="DP286" s="15" t="s">
        <v>59</v>
      </c>
      <c r="DQ286" t="s">
        <v>47</v>
      </c>
      <c r="DR286" s="15" t="s">
        <v>59</v>
      </c>
      <c r="DT286" s="15" t="s">
        <v>59</v>
      </c>
      <c r="DV286" s="15" t="s">
        <v>59</v>
      </c>
      <c r="DW286" t="s">
        <v>47</v>
      </c>
      <c r="DX286" s="15" t="s">
        <v>59</v>
      </c>
      <c r="DY286" t="s">
        <v>47</v>
      </c>
      <c r="DZ286" s="15" t="s">
        <v>59</v>
      </c>
      <c r="EB286" s="15" t="s">
        <v>59</v>
      </c>
      <c r="ED286" s="15" t="s">
        <v>59</v>
      </c>
      <c r="EF286" s="15" t="s">
        <v>59</v>
      </c>
      <c r="EH286" s="15" t="s">
        <v>59</v>
      </c>
      <c r="EJ286" s="15" t="s">
        <v>59</v>
      </c>
      <c r="EL286" s="15" t="s">
        <v>59</v>
      </c>
      <c r="EN286" s="15" t="s">
        <v>59</v>
      </c>
      <c r="EP286" s="15" t="s">
        <v>59</v>
      </c>
      <c r="ER286" s="15" t="s">
        <v>59</v>
      </c>
      <c r="ET286" s="15" t="s">
        <v>59</v>
      </c>
      <c r="EV286" s="15" t="s">
        <v>59</v>
      </c>
      <c r="EX286" s="15" t="s">
        <v>59</v>
      </c>
      <c r="EY286" t="s">
        <v>47</v>
      </c>
      <c r="EZ286" s="15" t="s">
        <v>59</v>
      </c>
      <c r="FB286" s="15" t="s">
        <v>59</v>
      </c>
      <c r="FC286" t="s">
        <v>47</v>
      </c>
      <c r="FD286" s="15" t="s">
        <v>59</v>
      </c>
      <c r="FF286" s="15" t="s">
        <v>59</v>
      </c>
      <c r="FG286" t="s">
        <v>47</v>
      </c>
      <c r="FH286" s="15" t="s">
        <v>59</v>
      </c>
      <c r="FJ286" s="15" t="s">
        <v>59</v>
      </c>
      <c r="FL286" s="15" t="s">
        <v>59</v>
      </c>
      <c r="FM286" t="s">
        <v>47</v>
      </c>
      <c r="FN286" s="15" t="s">
        <v>59</v>
      </c>
      <c r="FO286" t="s">
        <v>47</v>
      </c>
      <c r="FP286" s="15" t="s">
        <v>59</v>
      </c>
      <c r="FQ286" t="s">
        <v>47</v>
      </c>
      <c r="FR286" s="15" t="s">
        <v>59</v>
      </c>
      <c r="FT286" s="15" t="s">
        <v>59</v>
      </c>
    </row>
    <row r="287" spans="1:176" ht="15.95" customHeight="1">
      <c r="A287" s="39" t="s">
        <v>123</v>
      </c>
      <c r="B287" s="39">
        <v>1</v>
      </c>
      <c r="C287" s="39"/>
      <c r="D287" s="39">
        <v>2402</v>
      </c>
      <c r="E287" s="19" t="s">
        <v>121</v>
      </c>
      <c r="F287" s="19" t="s">
        <v>149</v>
      </c>
      <c r="G287" s="9">
        <f t="shared" si="9"/>
        <v>88.700000000000017</v>
      </c>
      <c r="H287" s="15" t="s">
        <v>59</v>
      </c>
      <c r="I287" s="1" t="s">
        <v>47</v>
      </c>
      <c r="J287" s="15" t="s">
        <v>59</v>
      </c>
      <c r="K287" s="3" t="s">
        <v>47</v>
      </c>
      <c r="L287" s="12" t="s">
        <v>59</v>
      </c>
      <c r="M287" s="3" t="s">
        <v>47</v>
      </c>
      <c r="N287" s="12" t="s">
        <v>59</v>
      </c>
      <c r="O287" s="3" t="s">
        <v>47</v>
      </c>
      <c r="P287" s="12" t="s">
        <v>59</v>
      </c>
      <c r="Q287">
        <v>24.9</v>
      </c>
      <c r="R287" s="15" t="s">
        <v>59</v>
      </c>
      <c r="S287">
        <v>10.8</v>
      </c>
      <c r="T287" s="15" t="s">
        <v>59</v>
      </c>
      <c r="U287" t="s">
        <v>47</v>
      </c>
      <c r="V287" s="15" t="s">
        <v>59</v>
      </c>
      <c r="W287">
        <v>24.5</v>
      </c>
      <c r="X287" s="15" t="s">
        <v>59</v>
      </c>
      <c r="Y287">
        <v>8.9</v>
      </c>
      <c r="Z287" s="15" t="s">
        <v>59</v>
      </c>
      <c r="AA287">
        <v>16.100000000000001</v>
      </c>
      <c r="AB287" s="15" t="s">
        <v>59</v>
      </c>
      <c r="AC287" s="1" t="s">
        <v>47</v>
      </c>
      <c r="AD287" s="15" t="s">
        <v>59</v>
      </c>
      <c r="AE287" s="1" t="s">
        <v>47</v>
      </c>
      <c r="AF287" s="15" t="s">
        <v>59</v>
      </c>
      <c r="AG287">
        <v>3.5</v>
      </c>
      <c r="AH287" s="15" t="s">
        <v>59</v>
      </c>
      <c r="AI287" s="20" t="s">
        <v>47</v>
      </c>
      <c r="AJ287" s="15" t="s">
        <v>59</v>
      </c>
      <c r="AL287" s="15" t="s">
        <v>59</v>
      </c>
      <c r="AM287" s="20" t="s">
        <v>47</v>
      </c>
      <c r="AN287" s="15" t="s">
        <v>59</v>
      </c>
      <c r="AO287" s="3" t="s">
        <v>47</v>
      </c>
      <c r="AP287" s="15" t="s">
        <v>59</v>
      </c>
      <c r="AQ287" s="1" t="s">
        <v>47</v>
      </c>
      <c r="AR287" s="15" t="s">
        <v>59</v>
      </c>
      <c r="AS287" s="1" t="s">
        <v>47</v>
      </c>
      <c r="AT287" s="15" t="s">
        <v>59</v>
      </c>
      <c r="AU287" s="9" t="s">
        <v>47</v>
      </c>
      <c r="AV287" s="15" t="s">
        <v>59</v>
      </c>
      <c r="AW287" s="9" t="s">
        <v>47</v>
      </c>
      <c r="AX287" s="15" t="s">
        <v>59</v>
      </c>
      <c r="AY287" s="1" t="s">
        <v>47</v>
      </c>
      <c r="AZ287" s="15" t="s">
        <v>59</v>
      </c>
      <c r="BA287" s="9" t="s">
        <v>47</v>
      </c>
      <c r="BB287" s="15" t="s">
        <v>59</v>
      </c>
      <c r="BC287" s="9" t="s">
        <v>47</v>
      </c>
      <c r="BD287" s="15" t="s">
        <v>59</v>
      </c>
      <c r="BE287" s="9" t="s">
        <v>47</v>
      </c>
      <c r="BF287" s="15" t="s">
        <v>59</v>
      </c>
      <c r="BH287" s="15" t="s">
        <v>59</v>
      </c>
      <c r="BJ287" s="15" t="s">
        <v>59</v>
      </c>
      <c r="BL287" s="15" t="s">
        <v>59</v>
      </c>
      <c r="BN287" s="15" t="s">
        <v>59</v>
      </c>
      <c r="BO287" t="s">
        <v>47</v>
      </c>
      <c r="BP287" s="15" t="s">
        <v>59</v>
      </c>
      <c r="BQ287" t="s">
        <v>47</v>
      </c>
      <c r="BR287" s="15" t="s">
        <v>59</v>
      </c>
      <c r="BS287" t="s">
        <v>47</v>
      </c>
      <c r="BT287" s="15" t="s">
        <v>59</v>
      </c>
      <c r="BU287" t="s">
        <v>47</v>
      </c>
      <c r="BV287" s="15" t="s">
        <v>59</v>
      </c>
      <c r="BX287" s="15" t="s">
        <v>59</v>
      </c>
      <c r="BY287" t="s">
        <v>47</v>
      </c>
      <c r="BZ287" s="15" t="s">
        <v>59</v>
      </c>
      <c r="CA287" t="s">
        <v>47</v>
      </c>
      <c r="CB287" s="15" t="s">
        <v>59</v>
      </c>
      <c r="CC287" t="s">
        <v>47</v>
      </c>
      <c r="CD287" s="15" t="s">
        <v>59</v>
      </c>
      <c r="CF287" s="15" t="s">
        <v>59</v>
      </c>
      <c r="CH287" s="15" t="s">
        <v>59</v>
      </c>
      <c r="CJ287" s="15" t="s">
        <v>59</v>
      </c>
      <c r="CL287" s="15" t="s">
        <v>59</v>
      </c>
      <c r="CN287" s="15" t="s">
        <v>59</v>
      </c>
      <c r="CP287" s="15" t="s">
        <v>59</v>
      </c>
      <c r="CR287" s="15" t="s">
        <v>59</v>
      </c>
      <c r="CT287" s="15" t="s">
        <v>59</v>
      </c>
      <c r="CV287" s="15" t="s">
        <v>59</v>
      </c>
      <c r="CX287" s="15" t="s">
        <v>59</v>
      </c>
      <c r="CZ287" s="15" t="s">
        <v>59</v>
      </c>
      <c r="DA287" t="s">
        <v>47</v>
      </c>
      <c r="DB287" s="15" t="s">
        <v>59</v>
      </c>
      <c r="DD287" s="15" t="s">
        <v>59</v>
      </c>
      <c r="DF287" s="15" t="s">
        <v>59</v>
      </c>
      <c r="DH287" s="15" t="s">
        <v>59</v>
      </c>
      <c r="DI287" t="s">
        <v>47</v>
      </c>
      <c r="DJ287" s="15" t="s">
        <v>59</v>
      </c>
      <c r="DK287" t="s">
        <v>47</v>
      </c>
      <c r="DL287" s="15" t="s">
        <v>59</v>
      </c>
      <c r="DM287" t="s">
        <v>47</v>
      </c>
      <c r="DN287" s="15" t="s">
        <v>59</v>
      </c>
      <c r="DP287" s="15" t="s">
        <v>59</v>
      </c>
      <c r="DQ287" t="s">
        <v>47</v>
      </c>
      <c r="DR287" s="15" t="s">
        <v>59</v>
      </c>
      <c r="DT287" s="15" t="s">
        <v>59</v>
      </c>
      <c r="DV287" s="15" t="s">
        <v>59</v>
      </c>
      <c r="DW287" t="s">
        <v>47</v>
      </c>
      <c r="DX287" s="15" t="s">
        <v>59</v>
      </c>
      <c r="DY287" t="s">
        <v>47</v>
      </c>
      <c r="DZ287" s="15" t="s">
        <v>59</v>
      </c>
      <c r="EB287" s="15" t="s">
        <v>59</v>
      </c>
      <c r="ED287" s="15" t="s">
        <v>59</v>
      </c>
      <c r="EF287" s="15" t="s">
        <v>59</v>
      </c>
      <c r="EH287" s="15" t="s">
        <v>59</v>
      </c>
      <c r="EJ287" s="15" t="s">
        <v>59</v>
      </c>
      <c r="EL287" s="15" t="s">
        <v>59</v>
      </c>
      <c r="EN287" s="15" t="s">
        <v>59</v>
      </c>
      <c r="EP287" s="15" t="s">
        <v>59</v>
      </c>
      <c r="ER287" s="15" t="s">
        <v>59</v>
      </c>
      <c r="ET287" s="15" t="s">
        <v>59</v>
      </c>
      <c r="EV287" s="15" t="s">
        <v>59</v>
      </c>
      <c r="EX287" s="15" t="s">
        <v>59</v>
      </c>
      <c r="EY287" t="s">
        <v>47</v>
      </c>
      <c r="EZ287" s="15" t="s">
        <v>59</v>
      </c>
      <c r="FB287" s="15" t="s">
        <v>59</v>
      </c>
      <c r="FC287" t="s">
        <v>47</v>
      </c>
      <c r="FD287" s="15" t="s">
        <v>59</v>
      </c>
      <c r="FF287" s="15" t="s">
        <v>59</v>
      </c>
      <c r="FG287" t="s">
        <v>47</v>
      </c>
      <c r="FH287" s="15" t="s">
        <v>59</v>
      </c>
      <c r="FJ287" s="15" t="s">
        <v>59</v>
      </c>
      <c r="FL287" s="15" t="s">
        <v>59</v>
      </c>
      <c r="FM287" t="s">
        <v>47</v>
      </c>
      <c r="FN287" s="15" t="s">
        <v>59</v>
      </c>
      <c r="FO287" t="s">
        <v>47</v>
      </c>
      <c r="FP287" s="15" t="s">
        <v>59</v>
      </c>
      <c r="FQ287" t="s">
        <v>47</v>
      </c>
      <c r="FR287" s="15" t="s">
        <v>59</v>
      </c>
      <c r="FT287" s="15" t="s">
        <v>59</v>
      </c>
    </row>
    <row r="288" spans="1:176" ht="15.95" customHeight="1">
      <c r="A288" s="39" t="s">
        <v>124</v>
      </c>
      <c r="B288" s="39">
        <v>1</v>
      </c>
      <c r="C288" s="39"/>
      <c r="D288" s="39">
        <v>2402</v>
      </c>
      <c r="E288" s="19" t="s">
        <v>121</v>
      </c>
      <c r="F288" s="19" t="s">
        <v>149</v>
      </c>
      <c r="G288" s="9">
        <f t="shared" si="9"/>
        <v>113.8</v>
      </c>
      <c r="H288" s="15" t="s">
        <v>59</v>
      </c>
      <c r="I288" s="1" t="s">
        <v>47</v>
      </c>
      <c r="J288" s="15" t="s">
        <v>59</v>
      </c>
      <c r="K288" s="3" t="s">
        <v>47</v>
      </c>
      <c r="L288" s="12" t="s">
        <v>59</v>
      </c>
      <c r="M288" s="3" t="s">
        <v>47</v>
      </c>
      <c r="N288" s="12" t="s">
        <v>59</v>
      </c>
      <c r="O288" s="3" t="s">
        <v>47</v>
      </c>
      <c r="P288" s="12" t="s">
        <v>59</v>
      </c>
      <c r="Q288">
        <v>36.9</v>
      </c>
      <c r="R288" s="15" t="s">
        <v>59</v>
      </c>
      <c r="S288">
        <v>5.0999999999999996</v>
      </c>
      <c r="T288" s="15" t="s">
        <v>59</v>
      </c>
      <c r="U288" t="s">
        <v>47</v>
      </c>
      <c r="V288" s="15" t="s">
        <v>59</v>
      </c>
      <c r="W288">
        <v>32.799999999999997</v>
      </c>
      <c r="X288" s="15" t="s">
        <v>59</v>
      </c>
      <c r="Y288">
        <v>12.7</v>
      </c>
      <c r="Z288" s="15" t="s">
        <v>59</v>
      </c>
      <c r="AA288">
        <v>25</v>
      </c>
      <c r="AB288" s="15" t="s">
        <v>59</v>
      </c>
      <c r="AC288" s="1" t="s">
        <v>47</v>
      </c>
      <c r="AD288" s="15" t="s">
        <v>59</v>
      </c>
      <c r="AE288" s="1" t="s">
        <v>47</v>
      </c>
      <c r="AF288" s="15" t="s">
        <v>59</v>
      </c>
      <c r="AG288">
        <v>1.3</v>
      </c>
      <c r="AH288" s="15" t="s">
        <v>59</v>
      </c>
      <c r="AI288" s="20" t="s">
        <v>47</v>
      </c>
      <c r="AJ288" s="15" t="s">
        <v>59</v>
      </c>
      <c r="AL288" s="15" t="s">
        <v>59</v>
      </c>
      <c r="AM288" s="20" t="s">
        <v>47</v>
      </c>
      <c r="AN288" s="15" t="s">
        <v>59</v>
      </c>
      <c r="AO288" s="3" t="s">
        <v>47</v>
      </c>
      <c r="AP288" s="15" t="s">
        <v>59</v>
      </c>
      <c r="AQ288" s="1" t="s">
        <v>47</v>
      </c>
      <c r="AR288" s="15" t="s">
        <v>59</v>
      </c>
      <c r="AS288" s="1" t="s">
        <v>47</v>
      </c>
      <c r="AT288" s="15" t="s">
        <v>59</v>
      </c>
      <c r="AU288" s="9" t="s">
        <v>47</v>
      </c>
      <c r="AV288" s="15" t="s">
        <v>59</v>
      </c>
      <c r="AW288" s="9" t="s">
        <v>47</v>
      </c>
      <c r="AX288" s="15" t="s">
        <v>59</v>
      </c>
      <c r="AY288" s="1" t="s">
        <v>47</v>
      </c>
      <c r="AZ288" s="15" t="s">
        <v>59</v>
      </c>
      <c r="BA288" s="9" t="s">
        <v>47</v>
      </c>
      <c r="BB288" s="15" t="s">
        <v>59</v>
      </c>
      <c r="BC288" s="9" t="s">
        <v>47</v>
      </c>
      <c r="BD288" s="15" t="s">
        <v>59</v>
      </c>
      <c r="BE288" s="9" t="s">
        <v>47</v>
      </c>
      <c r="BF288" s="15" t="s">
        <v>59</v>
      </c>
      <c r="BH288" s="15" t="s">
        <v>59</v>
      </c>
      <c r="BJ288" s="15" t="s">
        <v>59</v>
      </c>
      <c r="BL288" s="15" t="s">
        <v>59</v>
      </c>
      <c r="BN288" s="15" t="s">
        <v>59</v>
      </c>
      <c r="BO288" t="s">
        <v>47</v>
      </c>
      <c r="BP288" s="15" t="s">
        <v>59</v>
      </c>
      <c r="BQ288" t="s">
        <v>47</v>
      </c>
      <c r="BR288" s="15" t="s">
        <v>59</v>
      </c>
      <c r="BS288" t="s">
        <v>47</v>
      </c>
      <c r="BT288" s="15" t="s">
        <v>59</v>
      </c>
      <c r="BU288" t="s">
        <v>47</v>
      </c>
      <c r="BV288" s="15" t="s">
        <v>59</v>
      </c>
      <c r="BX288" s="15" t="s">
        <v>59</v>
      </c>
      <c r="BY288" t="s">
        <v>47</v>
      </c>
      <c r="BZ288" s="15" t="s">
        <v>59</v>
      </c>
      <c r="CA288" t="s">
        <v>47</v>
      </c>
      <c r="CB288" s="15" t="s">
        <v>59</v>
      </c>
      <c r="CC288" t="s">
        <v>47</v>
      </c>
      <c r="CD288" s="15" t="s">
        <v>59</v>
      </c>
      <c r="CF288" s="15" t="s">
        <v>59</v>
      </c>
      <c r="CH288" s="15" t="s">
        <v>59</v>
      </c>
      <c r="CJ288" s="15" t="s">
        <v>59</v>
      </c>
      <c r="CL288" s="15" t="s">
        <v>59</v>
      </c>
      <c r="CN288" s="15" t="s">
        <v>59</v>
      </c>
      <c r="CP288" s="15" t="s">
        <v>59</v>
      </c>
      <c r="CR288" s="15" t="s">
        <v>59</v>
      </c>
      <c r="CT288" s="15" t="s">
        <v>59</v>
      </c>
      <c r="CV288" s="15" t="s">
        <v>59</v>
      </c>
      <c r="CX288" s="15" t="s">
        <v>59</v>
      </c>
      <c r="CZ288" s="15" t="s">
        <v>59</v>
      </c>
      <c r="DA288" t="s">
        <v>47</v>
      </c>
      <c r="DB288" s="15" t="s">
        <v>59</v>
      </c>
      <c r="DD288" s="15" t="s">
        <v>59</v>
      </c>
      <c r="DF288" s="15" t="s">
        <v>59</v>
      </c>
      <c r="DH288" s="15" t="s">
        <v>59</v>
      </c>
      <c r="DI288" t="s">
        <v>47</v>
      </c>
      <c r="DJ288" s="15" t="s">
        <v>59</v>
      </c>
      <c r="DK288" t="s">
        <v>47</v>
      </c>
      <c r="DL288" s="15" t="s">
        <v>59</v>
      </c>
      <c r="DM288" t="s">
        <v>47</v>
      </c>
      <c r="DN288" s="15" t="s">
        <v>59</v>
      </c>
      <c r="DP288" s="15" t="s">
        <v>59</v>
      </c>
      <c r="DQ288" t="s">
        <v>47</v>
      </c>
      <c r="DR288" s="15" t="s">
        <v>59</v>
      </c>
      <c r="DT288" s="15" t="s">
        <v>59</v>
      </c>
      <c r="DV288" s="15" t="s">
        <v>59</v>
      </c>
      <c r="DW288" t="s">
        <v>47</v>
      </c>
      <c r="DX288" s="15" t="s">
        <v>59</v>
      </c>
      <c r="DY288" t="s">
        <v>47</v>
      </c>
      <c r="DZ288" s="15" t="s">
        <v>59</v>
      </c>
      <c r="EB288" s="15" t="s">
        <v>59</v>
      </c>
      <c r="ED288" s="15" t="s">
        <v>59</v>
      </c>
      <c r="EF288" s="15" t="s">
        <v>59</v>
      </c>
      <c r="EH288" s="15" t="s">
        <v>59</v>
      </c>
      <c r="EJ288" s="15" t="s">
        <v>59</v>
      </c>
      <c r="EL288" s="15" t="s">
        <v>59</v>
      </c>
      <c r="EN288" s="15" t="s">
        <v>59</v>
      </c>
      <c r="EP288" s="15" t="s">
        <v>59</v>
      </c>
      <c r="ER288" s="15" t="s">
        <v>59</v>
      </c>
      <c r="ET288" s="15" t="s">
        <v>59</v>
      </c>
      <c r="EV288" s="15" t="s">
        <v>59</v>
      </c>
      <c r="EX288" s="15" t="s">
        <v>59</v>
      </c>
      <c r="EY288" t="s">
        <v>47</v>
      </c>
      <c r="EZ288" s="15" t="s">
        <v>59</v>
      </c>
      <c r="FB288" s="15" t="s">
        <v>59</v>
      </c>
      <c r="FC288" t="s">
        <v>47</v>
      </c>
      <c r="FD288" s="15" t="s">
        <v>59</v>
      </c>
      <c r="FF288" s="15" t="s">
        <v>59</v>
      </c>
      <c r="FG288" t="s">
        <v>47</v>
      </c>
      <c r="FH288" s="15" t="s">
        <v>59</v>
      </c>
      <c r="FJ288" s="15" t="s">
        <v>59</v>
      </c>
      <c r="FL288" s="15" t="s">
        <v>59</v>
      </c>
      <c r="FM288" t="s">
        <v>47</v>
      </c>
      <c r="FN288" s="15" t="s">
        <v>59</v>
      </c>
      <c r="FO288" t="s">
        <v>47</v>
      </c>
      <c r="FP288" s="15" t="s">
        <v>59</v>
      </c>
      <c r="FQ288" t="s">
        <v>47</v>
      </c>
      <c r="FR288" s="15" t="s">
        <v>59</v>
      </c>
      <c r="FT288" s="15" t="s">
        <v>59</v>
      </c>
    </row>
    <row r="289" spans="1:176" ht="15.95" customHeight="1">
      <c r="A289" s="39" t="s">
        <v>125</v>
      </c>
      <c r="B289" s="39">
        <v>3</v>
      </c>
      <c r="C289" s="39"/>
      <c r="D289" s="39">
        <v>2402</v>
      </c>
      <c r="E289" s="19" t="s">
        <v>113</v>
      </c>
      <c r="F289" s="19" t="s">
        <v>149</v>
      </c>
      <c r="G289" s="9">
        <f t="shared" si="9"/>
        <v>17.7</v>
      </c>
      <c r="H289" s="15" t="s">
        <v>59</v>
      </c>
      <c r="I289" s="1" t="s">
        <v>47</v>
      </c>
      <c r="J289" s="15" t="s">
        <v>59</v>
      </c>
      <c r="K289" s="3" t="s">
        <v>47</v>
      </c>
      <c r="L289" s="12" t="s">
        <v>59</v>
      </c>
      <c r="M289" s="3" t="s">
        <v>47</v>
      </c>
      <c r="N289" s="12" t="s">
        <v>59</v>
      </c>
      <c r="O289" s="3" t="s">
        <v>47</v>
      </c>
      <c r="P289" s="12" t="s">
        <v>59</v>
      </c>
      <c r="Q289">
        <v>7.8</v>
      </c>
      <c r="R289" s="15" t="s">
        <v>59</v>
      </c>
      <c r="S289" t="s">
        <v>53</v>
      </c>
      <c r="T289" s="15" t="s">
        <v>59</v>
      </c>
      <c r="U289" t="s">
        <v>47</v>
      </c>
      <c r="V289" s="15" t="s">
        <v>59</v>
      </c>
      <c r="W289">
        <v>9.9</v>
      </c>
      <c r="X289" s="15" t="s">
        <v>59</v>
      </c>
      <c r="Y289" t="s">
        <v>53</v>
      </c>
      <c r="Z289" s="15" t="s">
        <v>59</v>
      </c>
      <c r="AA289" t="s">
        <v>53</v>
      </c>
      <c r="AB289" s="15" t="s">
        <v>59</v>
      </c>
      <c r="AC289" s="1" t="s">
        <v>47</v>
      </c>
      <c r="AD289" s="15" t="s">
        <v>59</v>
      </c>
      <c r="AE289" s="1" t="s">
        <v>47</v>
      </c>
      <c r="AF289" s="15" t="s">
        <v>59</v>
      </c>
      <c r="AG289" t="s">
        <v>53</v>
      </c>
      <c r="AH289" s="15" t="s">
        <v>59</v>
      </c>
      <c r="AI289" s="20" t="s">
        <v>47</v>
      </c>
      <c r="AJ289" s="15" t="s">
        <v>59</v>
      </c>
      <c r="AL289" s="15" t="s">
        <v>59</v>
      </c>
      <c r="AM289" s="20" t="s">
        <v>47</v>
      </c>
      <c r="AN289" s="15" t="s">
        <v>59</v>
      </c>
      <c r="AO289" s="3" t="s">
        <v>47</v>
      </c>
      <c r="AP289" s="15" t="s">
        <v>59</v>
      </c>
      <c r="AQ289" s="1" t="s">
        <v>47</v>
      </c>
      <c r="AR289" s="15" t="s">
        <v>59</v>
      </c>
      <c r="AS289" s="1" t="s">
        <v>47</v>
      </c>
      <c r="AT289" s="15" t="s">
        <v>59</v>
      </c>
      <c r="AU289" s="9" t="s">
        <v>47</v>
      </c>
      <c r="AV289" s="15" t="s">
        <v>59</v>
      </c>
      <c r="AW289" s="9" t="s">
        <v>47</v>
      </c>
      <c r="AX289" s="15" t="s">
        <v>59</v>
      </c>
      <c r="AY289" s="1" t="s">
        <v>47</v>
      </c>
      <c r="AZ289" s="15" t="s">
        <v>59</v>
      </c>
      <c r="BA289" s="9" t="s">
        <v>47</v>
      </c>
      <c r="BB289" s="15" t="s">
        <v>59</v>
      </c>
      <c r="BC289" s="9" t="s">
        <v>47</v>
      </c>
      <c r="BD289" s="15" t="s">
        <v>59</v>
      </c>
      <c r="BE289" s="9" t="s">
        <v>47</v>
      </c>
      <c r="BF289" s="15" t="s">
        <v>59</v>
      </c>
      <c r="BH289" s="15" t="s">
        <v>59</v>
      </c>
      <c r="BJ289" s="15" t="s">
        <v>59</v>
      </c>
      <c r="BL289" s="15" t="s">
        <v>59</v>
      </c>
      <c r="BN289" s="15" t="s">
        <v>59</v>
      </c>
      <c r="BO289" t="s">
        <v>47</v>
      </c>
      <c r="BP289" s="15" t="s">
        <v>59</v>
      </c>
      <c r="BQ289" t="s">
        <v>47</v>
      </c>
      <c r="BR289" s="15" t="s">
        <v>59</v>
      </c>
      <c r="BS289" t="s">
        <v>47</v>
      </c>
      <c r="BT289" s="15" t="s">
        <v>59</v>
      </c>
      <c r="BU289" t="s">
        <v>47</v>
      </c>
      <c r="BV289" s="15" t="s">
        <v>59</v>
      </c>
      <c r="BX289" s="15" t="s">
        <v>59</v>
      </c>
      <c r="BY289" t="s">
        <v>47</v>
      </c>
      <c r="BZ289" s="15" t="s">
        <v>59</v>
      </c>
      <c r="CA289" t="s">
        <v>47</v>
      </c>
      <c r="CB289" s="15" t="s">
        <v>59</v>
      </c>
      <c r="CC289" t="s">
        <v>47</v>
      </c>
      <c r="CD289" s="15" t="s">
        <v>59</v>
      </c>
      <c r="CF289" s="15" t="s">
        <v>59</v>
      </c>
      <c r="CH289" s="15" t="s">
        <v>59</v>
      </c>
      <c r="CJ289" s="15" t="s">
        <v>59</v>
      </c>
      <c r="CL289" s="15" t="s">
        <v>59</v>
      </c>
      <c r="CN289" s="15" t="s">
        <v>59</v>
      </c>
      <c r="CP289" s="15" t="s">
        <v>59</v>
      </c>
      <c r="CR289" s="15" t="s">
        <v>59</v>
      </c>
      <c r="CT289" s="15" t="s">
        <v>59</v>
      </c>
      <c r="CV289" s="15" t="s">
        <v>59</v>
      </c>
      <c r="CX289" s="15" t="s">
        <v>59</v>
      </c>
      <c r="CZ289" s="15" t="s">
        <v>59</v>
      </c>
      <c r="DA289" t="s">
        <v>47</v>
      </c>
      <c r="DB289" s="15" t="s">
        <v>59</v>
      </c>
      <c r="DD289" s="15" t="s">
        <v>59</v>
      </c>
      <c r="DF289" s="15" t="s">
        <v>59</v>
      </c>
      <c r="DH289" s="15" t="s">
        <v>59</v>
      </c>
      <c r="DI289" t="s">
        <v>47</v>
      </c>
      <c r="DJ289" s="15" t="s">
        <v>59</v>
      </c>
      <c r="DK289" t="s">
        <v>47</v>
      </c>
      <c r="DL289" s="15" t="s">
        <v>59</v>
      </c>
      <c r="DM289" t="s">
        <v>47</v>
      </c>
      <c r="DN289" s="15" t="s">
        <v>59</v>
      </c>
      <c r="DP289" s="15" t="s">
        <v>59</v>
      </c>
      <c r="DQ289" t="s">
        <v>47</v>
      </c>
      <c r="DR289" s="15" t="s">
        <v>59</v>
      </c>
      <c r="DT289" s="15" t="s">
        <v>59</v>
      </c>
      <c r="DV289" s="15" t="s">
        <v>59</v>
      </c>
      <c r="DW289" t="s">
        <v>47</v>
      </c>
      <c r="DX289" s="15" t="s">
        <v>59</v>
      </c>
      <c r="DY289" t="s">
        <v>47</v>
      </c>
      <c r="DZ289" s="15" t="s">
        <v>59</v>
      </c>
      <c r="EB289" s="15" t="s">
        <v>59</v>
      </c>
      <c r="ED289" s="15" t="s">
        <v>59</v>
      </c>
      <c r="EF289" s="15" t="s">
        <v>59</v>
      </c>
      <c r="EH289" s="15" t="s">
        <v>59</v>
      </c>
      <c r="EJ289" s="15" t="s">
        <v>59</v>
      </c>
      <c r="EL289" s="15" t="s">
        <v>59</v>
      </c>
      <c r="EN289" s="15" t="s">
        <v>59</v>
      </c>
      <c r="EP289" s="15" t="s">
        <v>59</v>
      </c>
      <c r="ER289" s="15" t="s">
        <v>59</v>
      </c>
      <c r="ET289" s="15" t="s">
        <v>59</v>
      </c>
      <c r="EV289" s="15" t="s">
        <v>59</v>
      </c>
      <c r="EX289" s="15" t="s">
        <v>59</v>
      </c>
      <c r="EY289" t="s">
        <v>47</v>
      </c>
      <c r="EZ289" s="15" t="s">
        <v>59</v>
      </c>
      <c r="FB289" s="15" t="s">
        <v>59</v>
      </c>
      <c r="FC289" t="s">
        <v>47</v>
      </c>
      <c r="FD289" s="15" t="s">
        <v>59</v>
      </c>
      <c r="FF289" s="15" t="s">
        <v>59</v>
      </c>
      <c r="FG289" t="s">
        <v>47</v>
      </c>
      <c r="FH289" s="15" t="s">
        <v>59</v>
      </c>
      <c r="FJ289" s="15" t="s">
        <v>59</v>
      </c>
      <c r="FL289" s="15" t="s">
        <v>59</v>
      </c>
      <c r="FM289" t="s">
        <v>47</v>
      </c>
      <c r="FN289" s="15" t="s">
        <v>59</v>
      </c>
      <c r="FO289" t="s">
        <v>47</v>
      </c>
      <c r="FP289" s="15" t="s">
        <v>59</v>
      </c>
      <c r="FQ289" t="s">
        <v>47</v>
      </c>
      <c r="FR289" s="15" t="s">
        <v>59</v>
      </c>
      <c r="FT289" s="15" t="s">
        <v>59</v>
      </c>
    </row>
    <row r="290" spans="1:176" ht="15.95" customHeight="1">
      <c r="A290" s="39" t="s">
        <v>126</v>
      </c>
      <c r="B290" s="39">
        <v>3</v>
      </c>
      <c r="C290" s="39"/>
      <c r="D290" s="39">
        <v>2402</v>
      </c>
      <c r="E290" s="19" t="s">
        <v>113</v>
      </c>
      <c r="F290" s="19" t="s">
        <v>149</v>
      </c>
      <c r="G290" s="9">
        <f t="shared" si="9"/>
        <v>33.9</v>
      </c>
      <c r="H290" s="15" t="s">
        <v>59</v>
      </c>
      <c r="I290" s="1" t="s">
        <v>47</v>
      </c>
      <c r="J290" s="15" t="s">
        <v>59</v>
      </c>
      <c r="K290" s="3" t="s">
        <v>47</v>
      </c>
      <c r="L290" s="12" t="s">
        <v>59</v>
      </c>
      <c r="M290" s="3" t="s">
        <v>47</v>
      </c>
      <c r="N290" s="12" t="s">
        <v>59</v>
      </c>
      <c r="O290" s="3" t="s">
        <v>47</v>
      </c>
      <c r="P290" s="12" t="s">
        <v>59</v>
      </c>
      <c r="Q290">
        <v>7.5</v>
      </c>
      <c r="R290" s="15" t="s">
        <v>59</v>
      </c>
      <c r="S290">
        <v>5.6</v>
      </c>
      <c r="T290" s="15" t="s">
        <v>59</v>
      </c>
      <c r="U290" t="s">
        <v>47</v>
      </c>
      <c r="V290" s="15" t="s">
        <v>59</v>
      </c>
      <c r="W290">
        <v>8.4</v>
      </c>
      <c r="X290" s="15" t="s">
        <v>59</v>
      </c>
      <c r="Y290">
        <v>3.5</v>
      </c>
      <c r="Z290" s="15" t="s">
        <v>59</v>
      </c>
      <c r="AA290">
        <v>5.4</v>
      </c>
      <c r="AB290" s="15" t="s">
        <v>59</v>
      </c>
      <c r="AC290" s="1" t="s">
        <v>47</v>
      </c>
      <c r="AD290" s="15" t="s">
        <v>59</v>
      </c>
      <c r="AE290" s="1" t="s">
        <v>47</v>
      </c>
      <c r="AF290" s="15" t="s">
        <v>59</v>
      </c>
      <c r="AG290">
        <v>3.5</v>
      </c>
      <c r="AH290" s="15" t="s">
        <v>59</v>
      </c>
      <c r="AI290" s="20" t="s">
        <v>47</v>
      </c>
      <c r="AJ290" s="15" t="s">
        <v>59</v>
      </c>
      <c r="AL290" s="15" t="s">
        <v>59</v>
      </c>
      <c r="AM290" s="20" t="s">
        <v>47</v>
      </c>
      <c r="AN290" s="15" t="s">
        <v>59</v>
      </c>
      <c r="AO290" s="3" t="s">
        <v>47</v>
      </c>
      <c r="AP290" s="15" t="s">
        <v>59</v>
      </c>
      <c r="AQ290" s="1" t="s">
        <v>47</v>
      </c>
      <c r="AR290" s="15" t="s">
        <v>59</v>
      </c>
      <c r="AS290" s="1" t="s">
        <v>47</v>
      </c>
      <c r="AT290" s="15" t="s">
        <v>59</v>
      </c>
      <c r="AU290" s="9" t="s">
        <v>47</v>
      </c>
      <c r="AV290" s="15" t="s">
        <v>59</v>
      </c>
      <c r="AW290" s="9" t="s">
        <v>47</v>
      </c>
      <c r="AX290" s="15" t="s">
        <v>59</v>
      </c>
      <c r="AY290" s="1" t="s">
        <v>47</v>
      </c>
      <c r="AZ290" s="15" t="s">
        <v>59</v>
      </c>
      <c r="BA290" s="9" t="s">
        <v>47</v>
      </c>
      <c r="BB290" s="15" t="s">
        <v>59</v>
      </c>
      <c r="BC290" s="9" t="s">
        <v>47</v>
      </c>
      <c r="BD290" s="15" t="s">
        <v>59</v>
      </c>
      <c r="BE290" s="9" t="s">
        <v>47</v>
      </c>
      <c r="BF290" s="15" t="s">
        <v>59</v>
      </c>
      <c r="BH290" s="15" t="s">
        <v>59</v>
      </c>
      <c r="BJ290" s="15" t="s">
        <v>59</v>
      </c>
      <c r="BL290" s="15" t="s">
        <v>59</v>
      </c>
      <c r="BN290" s="15" t="s">
        <v>59</v>
      </c>
      <c r="BO290" t="s">
        <v>47</v>
      </c>
      <c r="BP290" s="15" t="s">
        <v>59</v>
      </c>
      <c r="BQ290" t="s">
        <v>47</v>
      </c>
      <c r="BR290" s="15" t="s">
        <v>59</v>
      </c>
      <c r="BS290" t="s">
        <v>47</v>
      </c>
      <c r="BT290" s="15" t="s">
        <v>59</v>
      </c>
      <c r="BU290" t="s">
        <v>47</v>
      </c>
      <c r="BV290" s="15" t="s">
        <v>59</v>
      </c>
      <c r="BX290" s="15" t="s">
        <v>59</v>
      </c>
      <c r="BY290" t="s">
        <v>47</v>
      </c>
      <c r="BZ290" s="15" t="s">
        <v>59</v>
      </c>
      <c r="CA290" t="s">
        <v>47</v>
      </c>
      <c r="CB290" s="15" t="s">
        <v>59</v>
      </c>
      <c r="CC290" t="s">
        <v>47</v>
      </c>
      <c r="CD290" s="15" t="s">
        <v>59</v>
      </c>
      <c r="CF290" s="15" t="s">
        <v>59</v>
      </c>
      <c r="CH290" s="15" t="s">
        <v>59</v>
      </c>
      <c r="CJ290" s="15" t="s">
        <v>59</v>
      </c>
      <c r="CL290" s="15" t="s">
        <v>59</v>
      </c>
      <c r="CN290" s="15" t="s">
        <v>59</v>
      </c>
      <c r="CP290" s="15" t="s">
        <v>59</v>
      </c>
      <c r="CR290" s="15" t="s">
        <v>59</v>
      </c>
      <c r="CT290" s="15" t="s">
        <v>59</v>
      </c>
      <c r="CV290" s="15" t="s">
        <v>59</v>
      </c>
      <c r="CX290" s="15" t="s">
        <v>59</v>
      </c>
      <c r="CZ290" s="15" t="s">
        <v>59</v>
      </c>
      <c r="DA290" t="s">
        <v>47</v>
      </c>
      <c r="DB290" s="15" t="s">
        <v>59</v>
      </c>
      <c r="DD290" s="15" t="s">
        <v>59</v>
      </c>
      <c r="DF290" s="15" t="s">
        <v>59</v>
      </c>
      <c r="DH290" s="15" t="s">
        <v>59</v>
      </c>
      <c r="DI290" t="s">
        <v>47</v>
      </c>
      <c r="DJ290" s="15" t="s">
        <v>59</v>
      </c>
      <c r="DK290" t="s">
        <v>47</v>
      </c>
      <c r="DL290" s="15" t="s">
        <v>59</v>
      </c>
      <c r="DM290" t="s">
        <v>47</v>
      </c>
      <c r="DN290" s="15" t="s">
        <v>59</v>
      </c>
      <c r="DP290" s="15" t="s">
        <v>59</v>
      </c>
      <c r="DQ290" t="s">
        <v>47</v>
      </c>
      <c r="DR290" s="15" t="s">
        <v>59</v>
      </c>
      <c r="DT290" s="15" t="s">
        <v>59</v>
      </c>
      <c r="DV290" s="15" t="s">
        <v>59</v>
      </c>
      <c r="DW290" t="s">
        <v>47</v>
      </c>
      <c r="DX290" s="15" t="s">
        <v>59</v>
      </c>
      <c r="DY290" t="s">
        <v>47</v>
      </c>
      <c r="DZ290" s="15" t="s">
        <v>59</v>
      </c>
      <c r="EB290" s="15" t="s">
        <v>59</v>
      </c>
      <c r="ED290" s="15" t="s">
        <v>59</v>
      </c>
      <c r="EF290" s="15" t="s">
        <v>59</v>
      </c>
      <c r="EH290" s="15" t="s">
        <v>59</v>
      </c>
      <c r="EJ290" s="15" t="s">
        <v>59</v>
      </c>
      <c r="EL290" s="15" t="s">
        <v>59</v>
      </c>
      <c r="EN290" s="15" t="s">
        <v>59</v>
      </c>
      <c r="EP290" s="15" t="s">
        <v>59</v>
      </c>
      <c r="ER290" s="15" t="s">
        <v>59</v>
      </c>
      <c r="ET290" s="15" t="s">
        <v>59</v>
      </c>
      <c r="EV290" s="15" t="s">
        <v>59</v>
      </c>
      <c r="EX290" s="15" t="s">
        <v>59</v>
      </c>
      <c r="EY290" t="s">
        <v>47</v>
      </c>
      <c r="EZ290" s="15" t="s">
        <v>59</v>
      </c>
      <c r="FB290" s="15" t="s">
        <v>59</v>
      </c>
      <c r="FC290" t="s">
        <v>47</v>
      </c>
      <c r="FD290" s="15" t="s">
        <v>59</v>
      </c>
      <c r="FF290" s="15" t="s">
        <v>59</v>
      </c>
      <c r="FG290" t="s">
        <v>47</v>
      </c>
      <c r="FH290" s="15" t="s">
        <v>59</v>
      </c>
      <c r="FJ290" s="15" t="s">
        <v>59</v>
      </c>
      <c r="FL290" s="15" t="s">
        <v>59</v>
      </c>
      <c r="FM290" t="s">
        <v>47</v>
      </c>
      <c r="FN290" s="15" t="s">
        <v>59</v>
      </c>
      <c r="FO290" t="s">
        <v>47</v>
      </c>
      <c r="FP290" s="15" t="s">
        <v>59</v>
      </c>
      <c r="FQ290" t="s">
        <v>47</v>
      </c>
      <c r="FR290" s="15" t="s">
        <v>59</v>
      </c>
      <c r="FT290" s="15" t="s">
        <v>59</v>
      </c>
    </row>
    <row r="291" spans="1:176" ht="15.95" customHeight="1">
      <c r="A291" s="39" t="s">
        <v>127</v>
      </c>
      <c r="B291" s="39">
        <v>1</v>
      </c>
      <c r="C291" s="39"/>
      <c r="D291" s="39">
        <v>2402</v>
      </c>
      <c r="E291" s="19" t="s">
        <v>121</v>
      </c>
      <c r="F291" s="19" t="s">
        <v>149</v>
      </c>
      <c r="G291" s="9">
        <f t="shared" si="9"/>
        <v>138.20000000000002</v>
      </c>
      <c r="H291" s="15" t="s">
        <v>59</v>
      </c>
      <c r="I291" s="1" t="s">
        <v>47</v>
      </c>
      <c r="J291" s="15" t="s">
        <v>59</v>
      </c>
      <c r="K291" s="3" t="s">
        <v>47</v>
      </c>
      <c r="L291" s="12" t="s">
        <v>59</v>
      </c>
      <c r="M291" s="3" t="s">
        <v>47</v>
      </c>
      <c r="N291" s="12" t="s">
        <v>59</v>
      </c>
      <c r="O291" s="3" t="s">
        <v>47</v>
      </c>
      <c r="P291" s="12" t="s">
        <v>59</v>
      </c>
      <c r="Q291">
        <v>46.4</v>
      </c>
      <c r="R291" s="15" t="s">
        <v>59</v>
      </c>
      <c r="S291">
        <v>5.9</v>
      </c>
      <c r="T291" s="15" t="s">
        <v>59</v>
      </c>
      <c r="U291" t="s">
        <v>47</v>
      </c>
      <c r="V291" s="15" t="s">
        <v>59</v>
      </c>
      <c r="W291">
        <v>37.1</v>
      </c>
      <c r="X291" s="15" t="s">
        <v>59</v>
      </c>
      <c r="Y291">
        <v>11.9</v>
      </c>
      <c r="Z291" s="15" t="s">
        <v>59</v>
      </c>
      <c r="AA291">
        <v>33.4</v>
      </c>
      <c r="AB291" s="15" t="s">
        <v>59</v>
      </c>
      <c r="AC291" s="1" t="s">
        <v>47</v>
      </c>
      <c r="AD291" s="15" t="s">
        <v>59</v>
      </c>
      <c r="AE291" s="1" t="s">
        <v>47</v>
      </c>
      <c r="AF291" s="15" t="s">
        <v>59</v>
      </c>
      <c r="AG291">
        <v>3.5</v>
      </c>
      <c r="AH291" s="15" t="s">
        <v>59</v>
      </c>
      <c r="AI291" s="20" t="s">
        <v>47</v>
      </c>
      <c r="AJ291" s="15" t="s">
        <v>59</v>
      </c>
      <c r="AL291" s="15" t="s">
        <v>59</v>
      </c>
      <c r="AM291" s="20" t="s">
        <v>47</v>
      </c>
      <c r="AN291" s="15" t="s">
        <v>59</v>
      </c>
      <c r="AO291" s="3" t="s">
        <v>47</v>
      </c>
      <c r="AP291" s="15" t="s">
        <v>59</v>
      </c>
      <c r="AQ291" s="1" t="s">
        <v>47</v>
      </c>
      <c r="AR291" s="15" t="s">
        <v>59</v>
      </c>
      <c r="AS291" s="1" t="s">
        <v>47</v>
      </c>
      <c r="AT291" s="15" t="s">
        <v>59</v>
      </c>
      <c r="AU291" s="9" t="s">
        <v>47</v>
      </c>
      <c r="AV291" s="15" t="s">
        <v>59</v>
      </c>
      <c r="AW291" s="9" t="s">
        <v>47</v>
      </c>
      <c r="AX291" s="15" t="s">
        <v>59</v>
      </c>
      <c r="AY291" s="1" t="s">
        <v>47</v>
      </c>
      <c r="AZ291" s="15" t="s">
        <v>59</v>
      </c>
      <c r="BA291" s="9" t="s">
        <v>47</v>
      </c>
      <c r="BB291" s="15" t="s">
        <v>59</v>
      </c>
      <c r="BC291" s="9" t="s">
        <v>47</v>
      </c>
      <c r="BD291" s="15" t="s">
        <v>59</v>
      </c>
      <c r="BE291" s="9" t="s">
        <v>47</v>
      </c>
      <c r="BF291" s="15" t="s">
        <v>59</v>
      </c>
      <c r="BH291" s="15" t="s">
        <v>59</v>
      </c>
      <c r="BJ291" s="15" t="s">
        <v>59</v>
      </c>
      <c r="BL291" s="15" t="s">
        <v>59</v>
      </c>
      <c r="BN291" s="15" t="s">
        <v>59</v>
      </c>
      <c r="BO291" t="s">
        <v>47</v>
      </c>
      <c r="BP291" s="15" t="s">
        <v>59</v>
      </c>
      <c r="BQ291" t="s">
        <v>47</v>
      </c>
      <c r="BR291" s="15" t="s">
        <v>59</v>
      </c>
      <c r="BS291" t="s">
        <v>47</v>
      </c>
      <c r="BT291" s="15" t="s">
        <v>59</v>
      </c>
      <c r="BU291" t="s">
        <v>47</v>
      </c>
      <c r="BV291" s="15" t="s">
        <v>59</v>
      </c>
      <c r="BX291" s="15" t="s">
        <v>59</v>
      </c>
      <c r="BY291" t="s">
        <v>47</v>
      </c>
      <c r="BZ291" s="15" t="s">
        <v>59</v>
      </c>
      <c r="CA291" t="s">
        <v>47</v>
      </c>
      <c r="CB291" s="15" t="s">
        <v>59</v>
      </c>
      <c r="CC291" t="s">
        <v>47</v>
      </c>
      <c r="CD291" s="15" t="s">
        <v>59</v>
      </c>
      <c r="CF291" s="15" t="s">
        <v>59</v>
      </c>
      <c r="CH291" s="15" t="s">
        <v>59</v>
      </c>
      <c r="CJ291" s="15" t="s">
        <v>59</v>
      </c>
      <c r="CL291" s="15" t="s">
        <v>59</v>
      </c>
      <c r="CN291" s="15" t="s">
        <v>59</v>
      </c>
      <c r="CP291" s="15" t="s">
        <v>59</v>
      </c>
      <c r="CR291" s="15" t="s">
        <v>59</v>
      </c>
      <c r="CT291" s="15" t="s">
        <v>59</v>
      </c>
      <c r="CV291" s="15" t="s">
        <v>59</v>
      </c>
      <c r="CX291" s="15" t="s">
        <v>59</v>
      </c>
      <c r="CZ291" s="15" t="s">
        <v>59</v>
      </c>
      <c r="DA291" t="s">
        <v>47</v>
      </c>
      <c r="DB291" s="15" t="s">
        <v>59</v>
      </c>
      <c r="DD291" s="15" t="s">
        <v>59</v>
      </c>
      <c r="DF291" s="15" t="s">
        <v>59</v>
      </c>
      <c r="DH291" s="15" t="s">
        <v>59</v>
      </c>
      <c r="DI291" t="s">
        <v>47</v>
      </c>
      <c r="DJ291" s="15" t="s">
        <v>59</v>
      </c>
      <c r="DK291" t="s">
        <v>47</v>
      </c>
      <c r="DL291" s="15" t="s">
        <v>59</v>
      </c>
      <c r="DM291" t="s">
        <v>47</v>
      </c>
      <c r="DN291" s="15" t="s">
        <v>59</v>
      </c>
      <c r="DP291" s="15" t="s">
        <v>59</v>
      </c>
      <c r="DQ291" t="s">
        <v>47</v>
      </c>
      <c r="DR291" s="15" t="s">
        <v>59</v>
      </c>
      <c r="DT291" s="15" t="s">
        <v>59</v>
      </c>
      <c r="DV291" s="15" t="s">
        <v>59</v>
      </c>
      <c r="DW291" t="s">
        <v>47</v>
      </c>
      <c r="DX291" s="15" t="s">
        <v>59</v>
      </c>
      <c r="DY291" t="s">
        <v>47</v>
      </c>
      <c r="DZ291" s="15" t="s">
        <v>59</v>
      </c>
      <c r="EB291" s="15" t="s">
        <v>59</v>
      </c>
      <c r="ED291" s="15" t="s">
        <v>59</v>
      </c>
      <c r="EF291" s="15" t="s">
        <v>59</v>
      </c>
      <c r="EH291" s="15" t="s">
        <v>59</v>
      </c>
      <c r="EJ291" s="15" t="s">
        <v>59</v>
      </c>
      <c r="EL291" s="15" t="s">
        <v>59</v>
      </c>
      <c r="EN291" s="15" t="s">
        <v>59</v>
      </c>
      <c r="EP291" s="15" t="s">
        <v>59</v>
      </c>
      <c r="ER291" s="15" t="s">
        <v>59</v>
      </c>
      <c r="ET291" s="15" t="s">
        <v>59</v>
      </c>
      <c r="EV291" s="15" t="s">
        <v>59</v>
      </c>
      <c r="EX291" s="15" t="s">
        <v>59</v>
      </c>
      <c r="EY291" t="s">
        <v>47</v>
      </c>
      <c r="EZ291" s="15" t="s">
        <v>59</v>
      </c>
      <c r="FB291" s="15" t="s">
        <v>59</v>
      </c>
      <c r="FC291" t="s">
        <v>47</v>
      </c>
      <c r="FD291" s="15" t="s">
        <v>59</v>
      </c>
      <c r="FF291" s="15" t="s">
        <v>59</v>
      </c>
      <c r="FG291" t="s">
        <v>47</v>
      </c>
      <c r="FH291" s="15" t="s">
        <v>59</v>
      </c>
      <c r="FJ291" s="15" t="s">
        <v>59</v>
      </c>
      <c r="FL291" s="15" t="s">
        <v>59</v>
      </c>
      <c r="FM291" t="s">
        <v>47</v>
      </c>
      <c r="FN291" s="15" t="s">
        <v>59</v>
      </c>
      <c r="FO291" t="s">
        <v>47</v>
      </c>
      <c r="FP291" s="15" t="s">
        <v>59</v>
      </c>
      <c r="FQ291" t="s">
        <v>47</v>
      </c>
      <c r="FR291" s="15" t="s">
        <v>59</v>
      </c>
      <c r="FT291" s="15" t="s">
        <v>59</v>
      </c>
    </row>
    <row r="292" spans="1:176" ht="15.95" customHeight="1">
      <c r="A292" s="39" t="s">
        <v>128</v>
      </c>
      <c r="B292" s="39">
        <v>1</v>
      </c>
      <c r="C292" s="39"/>
      <c r="D292" s="39">
        <v>2402</v>
      </c>
      <c r="E292" s="19" t="s">
        <v>121</v>
      </c>
      <c r="F292" s="19" t="s">
        <v>149</v>
      </c>
      <c r="G292" s="9">
        <f t="shared" si="9"/>
        <v>155.9</v>
      </c>
      <c r="H292" s="15" t="s">
        <v>59</v>
      </c>
      <c r="I292" s="1" t="s">
        <v>47</v>
      </c>
      <c r="J292" s="15" t="s">
        <v>59</v>
      </c>
      <c r="K292" s="3" t="s">
        <v>47</v>
      </c>
      <c r="L292" s="12" t="s">
        <v>59</v>
      </c>
      <c r="M292" s="3" t="s">
        <v>47</v>
      </c>
      <c r="N292" s="12" t="s">
        <v>59</v>
      </c>
      <c r="O292" s="3" t="s">
        <v>47</v>
      </c>
      <c r="P292" s="12" t="s">
        <v>59</v>
      </c>
      <c r="Q292">
        <v>53.3</v>
      </c>
      <c r="R292" s="15" t="s">
        <v>59</v>
      </c>
      <c r="S292">
        <v>6.7</v>
      </c>
      <c r="T292" s="15" t="s">
        <v>59</v>
      </c>
      <c r="U292" t="s">
        <v>47</v>
      </c>
      <c r="V292" s="15" t="s">
        <v>59</v>
      </c>
      <c r="W292">
        <v>46.4</v>
      </c>
      <c r="X292" s="15" t="s">
        <v>59</v>
      </c>
      <c r="Y292">
        <v>11.6</v>
      </c>
      <c r="Z292" s="15" t="s">
        <v>59</v>
      </c>
      <c r="AA292">
        <v>33.4</v>
      </c>
      <c r="AB292" s="15" t="s">
        <v>59</v>
      </c>
      <c r="AC292" s="1" t="s">
        <v>47</v>
      </c>
      <c r="AD292" s="15" t="s">
        <v>59</v>
      </c>
      <c r="AE292" s="1" t="s">
        <v>47</v>
      </c>
      <c r="AF292" s="15" t="s">
        <v>59</v>
      </c>
      <c r="AG292">
        <v>4.5</v>
      </c>
      <c r="AH292" s="15" t="s">
        <v>59</v>
      </c>
      <c r="AI292" s="20" t="s">
        <v>47</v>
      </c>
      <c r="AJ292" s="15" t="s">
        <v>59</v>
      </c>
      <c r="AL292" s="15" t="s">
        <v>59</v>
      </c>
      <c r="AM292" s="20" t="s">
        <v>47</v>
      </c>
      <c r="AN292" s="15" t="s">
        <v>59</v>
      </c>
      <c r="AO292" s="3" t="s">
        <v>47</v>
      </c>
      <c r="AP292" s="15" t="s">
        <v>59</v>
      </c>
      <c r="AQ292" s="1" t="s">
        <v>47</v>
      </c>
      <c r="AR292" s="15" t="s">
        <v>59</v>
      </c>
      <c r="AS292" s="1" t="s">
        <v>47</v>
      </c>
      <c r="AT292" s="15" t="s">
        <v>59</v>
      </c>
      <c r="AU292" s="9" t="s">
        <v>47</v>
      </c>
      <c r="AV292" s="15" t="s">
        <v>59</v>
      </c>
      <c r="AW292" s="9" t="s">
        <v>47</v>
      </c>
      <c r="AX292" s="15" t="s">
        <v>59</v>
      </c>
      <c r="AY292" s="1" t="s">
        <v>47</v>
      </c>
      <c r="AZ292" s="15" t="s">
        <v>59</v>
      </c>
      <c r="BA292" s="9" t="s">
        <v>47</v>
      </c>
      <c r="BB292" s="15" t="s">
        <v>59</v>
      </c>
      <c r="BC292" s="9" t="s">
        <v>47</v>
      </c>
      <c r="BD292" s="15" t="s">
        <v>59</v>
      </c>
      <c r="BE292" s="9" t="s">
        <v>47</v>
      </c>
      <c r="BF292" s="15" t="s">
        <v>59</v>
      </c>
      <c r="BH292" s="15" t="s">
        <v>59</v>
      </c>
      <c r="BJ292" s="15" t="s">
        <v>59</v>
      </c>
      <c r="BL292" s="15" t="s">
        <v>59</v>
      </c>
      <c r="BN292" s="15" t="s">
        <v>59</v>
      </c>
      <c r="BO292" t="s">
        <v>47</v>
      </c>
      <c r="BP292" s="15" t="s">
        <v>59</v>
      </c>
      <c r="BQ292" t="s">
        <v>47</v>
      </c>
      <c r="BR292" s="15" t="s">
        <v>59</v>
      </c>
      <c r="BS292" t="s">
        <v>47</v>
      </c>
      <c r="BT292" s="15" t="s">
        <v>59</v>
      </c>
      <c r="BU292" t="s">
        <v>47</v>
      </c>
      <c r="BV292" s="15" t="s">
        <v>59</v>
      </c>
      <c r="BX292" s="15" t="s">
        <v>59</v>
      </c>
      <c r="BY292" t="s">
        <v>47</v>
      </c>
      <c r="BZ292" s="15" t="s">
        <v>59</v>
      </c>
      <c r="CA292" t="s">
        <v>47</v>
      </c>
      <c r="CB292" s="15" t="s">
        <v>59</v>
      </c>
      <c r="CC292" t="s">
        <v>47</v>
      </c>
      <c r="CD292" s="15" t="s">
        <v>59</v>
      </c>
      <c r="CF292" s="15" t="s">
        <v>59</v>
      </c>
      <c r="CH292" s="15" t="s">
        <v>59</v>
      </c>
      <c r="CJ292" s="15" t="s">
        <v>59</v>
      </c>
      <c r="CL292" s="15" t="s">
        <v>59</v>
      </c>
      <c r="CN292" s="15" t="s">
        <v>59</v>
      </c>
      <c r="CP292" s="15" t="s">
        <v>59</v>
      </c>
      <c r="CR292" s="15" t="s">
        <v>59</v>
      </c>
      <c r="CT292" s="15" t="s">
        <v>59</v>
      </c>
      <c r="CV292" s="15" t="s">
        <v>59</v>
      </c>
      <c r="CX292" s="15" t="s">
        <v>59</v>
      </c>
      <c r="CZ292" s="15" t="s">
        <v>59</v>
      </c>
      <c r="DA292" t="s">
        <v>47</v>
      </c>
      <c r="DB292" s="15" t="s">
        <v>59</v>
      </c>
      <c r="DD292" s="15" t="s">
        <v>59</v>
      </c>
      <c r="DF292" s="15" t="s">
        <v>59</v>
      </c>
      <c r="DH292" s="15" t="s">
        <v>59</v>
      </c>
      <c r="DI292" t="s">
        <v>47</v>
      </c>
      <c r="DJ292" s="15" t="s">
        <v>59</v>
      </c>
      <c r="DK292" t="s">
        <v>47</v>
      </c>
      <c r="DL292" s="15" t="s">
        <v>59</v>
      </c>
      <c r="DM292" t="s">
        <v>47</v>
      </c>
      <c r="DN292" s="15" t="s">
        <v>59</v>
      </c>
      <c r="DP292" s="15" t="s">
        <v>59</v>
      </c>
      <c r="DQ292" t="s">
        <v>47</v>
      </c>
      <c r="DR292" s="15" t="s">
        <v>59</v>
      </c>
      <c r="DT292" s="15" t="s">
        <v>59</v>
      </c>
      <c r="DV292" s="15" t="s">
        <v>59</v>
      </c>
      <c r="DW292" t="s">
        <v>47</v>
      </c>
      <c r="DX292" s="15" t="s">
        <v>59</v>
      </c>
      <c r="DY292" t="s">
        <v>47</v>
      </c>
      <c r="DZ292" s="15" t="s">
        <v>59</v>
      </c>
      <c r="EB292" s="15" t="s">
        <v>59</v>
      </c>
      <c r="ED292" s="15" t="s">
        <v>59</v>
      </c>
      <c r="EF292" s="15" t="s">
        <v>59</v>
      </c>
      <c r="EH292" s="15" t="s">
        <v>59</v>
      </c>
      <c r="EJ292" s="15" t="s">
        <v>59</v>
      </c>
      <c r="EL292" s="15" t="s">
        <v>59</v>
      </c>
      <c r="EN292" s="15" t="s">
        <v>59</v>
      </c>
      <c r="EP292" s="15" t="s">
        <v>59</v>
      </c>
      <c r="ER292" s="15" t="s">
        <v>59</v>
      </c>
      <c r="ET292" s="15" t="s">
        <v>59</v>
      </c>
      <c r="EV292" s="15" t="s">
        <v>59</v>
      </c>
      <c r="EX292" s="15" t="s">
        <v>59</v>
      </c>
      <c r="EY292" t="s">
        <v>47</v>
      </c>
      <c r="EZ292" s="15" t="s">
        <v>59</v>
      </c>
      <c r="FB292" s="15" t="s">
        <v>59</v>
      </c>
      <c r="FC292" t="s">
        <v>47</v>
      </c>
      <c r="FD292" s="15" t="s">
        <v>59</v>
      </c>
      <c r="FF292" s="15" t="s">
        <v>59</v>
      </c>
      <c r="FG292" t="s">
        <v>47</v>
      </c>
      <c r="FH292" s="15" t="s">
        <v>59</v>
      </c>
      <c r="FJ292" s="15" t="s">
        <v>59</v>
      </c>
      <c r="FL292" s="15" t="s">
        <v>59</v>
      </c>
      <c r="FM292" t="s">
        <v>47</v>
      </c>
      <c r="FN292" s="15" t="s">
        <v>59</v>
      </c>
      <c r="FO292" t="s">
        <v>47</v>
      </c>
      <c r="FP292" s="15" t="s">
        <v>59</v>
      </c>
      <c r="FQ292" t="s">
        <v>47</v>
      </c>
      <c r="FR292" s="15" t="s">
        <v>59</v>
      </c>
      <c r="FT292" s="15" t="s">
        <v>59</v>
      </c>
    </row>
    <row r="293" spans="1:176" ht="15.95" customHeight="1">
      <c r="A293" s="39" t="s">
        <v>129</v>
      </c>
      <c r="B293" s="39">
        <v>1</v>
      </c>
      <c r="C293" s="39"/>
      <c r="D293" s="39">
        <v>2402</v>
      </c>
      <c r="E293" s="19" t="s">
        <v>113</v>
      </c>
      <c r="F293" s="19" t="s">
        <v>149</v>
      </c>
      <c r="G293" s="9">
        <f t="shared" si="9"/>
        <v>188</v>
      </c>
      <c r="H293" s="15" t="s">
        <v>59</v>
      </c>
      <c r="I293" s="1" t="s">
        <v>47</v>
      </c>
      <c r="J293" s="15" t="s">
        <v>59</v>
      </c>
      <c r="K293" s="3" t="s">
        <v>47</v>
      </c>
      <c r="L293" s="12" t="s">
        <v>59</v>
      </c>
      <c r="M293" s="3" t="s">
        <v>47</v>
      </c>
      <c r="N293" s="12" t="s">
        <v>59</v>
      </c>
      <c r="O293" s="3" t="s">
        <v>47</v>
      </c>
      <c r="P293" s="12" t="s">
        <v>59</v>
      </c>
      <c r="Q293">
        <v>60.6</v>
      </c>
      <c r="R293" s="15" t="s">
        <v>59</v>
      </c>
      <c r="S293">
        <v>1.8</v>
      </c>
      <c r="T293" s="15" t="s">
        <v>59</v>
      </c>
      <c r="U293" t="s">
        <v>47</v>
      </c>
      <c r="V293" s="15" t="s">
        <v>59</v>
      </c>
      <c r="W293">
        <v>55.8</v>
      </c>
      <c r="X293" s="15" t="s">
        <v>59</v>
      </c>
      <c r="Y293">
        <v>18</v>
      </c>
      <c r="Z293" s="15" t="s">
        <v>59</v>
      </c>
      <c r="AA293">
        <v>43.3</v>
      </c>
      <c r="AB293" s="15" t="s">
        <v>59</v>
      </c>
      <c r="AC293" s="1" t="s">
        <v>47</v>
      </c>
      <c r="AD293" s="15" t="s">
        <v>59</v>
      </c>
      <c r="AE293" s="1" t="s">
        <v>47</v>
      </c>
      <c r="AF293" s="15" t="s">
        <v>59</v>
      </c>
      <c r="AG293">
        <v>8.5</v>
      </c>
      <c r="AH293" s="15" t="s">
        <v>59</v>
      </c>
      <c r="AI293" s="20" t="s">
        <v>47</v>
      </c>
      <c r="AJ293" s="15" t="s">
        <v>59</v>
      </c>
      <c r="AL293" s="15" t="s">
        <v>59</v>
      </c>
      <c r="AM293" s="20" t="s">
        <v>47</v>
      </c>
      <c r="AN293" s="15" t="s">
        <v>59</v>
      </c>
      <c r="AO293" s="3" t="s">
        <v>47</v>
      </c>
      <c r="AP293" s="15" t="s">
        <v>59</v>
      </c>
      <c r="AQ293" s="1" t="s">
        <v>47</v>
      </c>
      <c r="AR293" s="15" t="s">
        <v>59</v>
      </c>
      <c r="AS293" s="1" t="s">
        <v>47</v>
      </c>
      <c r="AT293" s="15" t="s">
        <v>59</v>
      </c>
      <c r="AU293" s="9" t="s">
        <v>47</v>
      </c>
      <c r="AV293" s="15" t="s">
        <v>59</v>
      </c>
      <c r="AW293" s="9" t="s">
        <v>47</v>
      </c>
      <c r="AX293" s="15" t="s">
        <v>59</v>
      </c>
      <c r="AY293" s="1" t="s">
        <v>47</v>
      </c>
      <c r="AZ293" s="15" t="s">
        <v>59</v>
      </c>
      <c r="BA293" s="9" t="s">
        <v>47</v>
      </c>
      <c r="BB293" s="15" t="s">
        <v>59</v>
      </c>
      <c r="BC293" s="9" t="s">
        <v>47</v>
      </c>
      <c r="BD293" s="15" t="s">
        <v>59</v>
      </c>
      <c r="BE293" s="9" t="s">
        <v>47</v>
      </c>
      <c r="BF293" s="15" t="s">
        <v>59</v>
      </c>
      <c r="BH293" s="15" t="s">
        <v>59</v>
      </c>
      <c r="BJ293" s="15" t="s">
        <v>59</v>
      </c>
      <c r="BL293" s="15" t="s">
        <v>59</v>
      </c>
      <c r="BN293" s="15" t="s">
        <v>59</v>
      </c>
      <c r="BO293" t="s">
        <v>47</v>
      </c>
      <c r="BP293" s="15" t="s">
        <v>59</v>
      </c>
      <c r="BQ293" t="s">
        <v>47</v>
      </c>
      <c r="BR293" s="15" t="s">
        <v>59</v>
      </c>
      <c r="BS293" t="s">
        <v>47</v>
      </c>
      <c r="BT293" s="15" t="s">
        <v>59</v>
      </c>
      <c r="BU293" t="s">
        <v>47</v>
      </c>
      <c r="BV293" s="15" t="s">
        <v>59</v>
      </c>
      <c r="BX293" s="15" t="s">
        <v>59</v>
      </c>
      <c r="BY293" t="s">
        <v>47</v>
      </c>
      <c r="BZ293" s="15" t="s">
        <v>59</v>
      </c>
      <c r="CA293" t="s">
        <v>47</v>
      </c>
      <c r="CB293" s="15" t="s">
        <v>59</v>
      </c>
      <c r="CC293" t="s">
        <v>47</v>
      </c>
      <c r="CD293" s="15" t="s">
        <v>59</v>
      </c>
      <c r="CF293" s="15" t="s">
        <v>59</v>
      </c>
      <c r="CH293" s="15" t="s">
        <v>59</v>
      </c>
      <c r="CJ293" s="15" t="s">
        <v>59</v>
      </c>
      <c r="CL293" s="15" t="s">
        <v>59</v>
      </c>
      <c r="CN293" s="15" t="s">
        <v>59</v>
      </c>
      <c r="CP293" s="15" t="s">
        <v>59</v>
      </c>
      <c r="CR293" s="15" t="s">
        <v>59</v>
      </c>
      <c r="CT293" s="15" t="s">
        <v>59</v>
      </c>
      <c r="CV293" s="15" t="s">
        <v>59</v>
      </c>
      <c r="CX293" s="15" t="s">
        <v>59</v>
      </c>
      <c r="CZ293" s="15" t="s">
        <v>59</v>
      </c>
      <c r="DA293" t="s">
        <v>47</v>
      </c>
      <c r="DB293" s="15" t="s">
        <v>59</v>
      </c>
      <c r="DD293" s="15" t="s">
        <v>59</v>
      </c>
      <c r="DF293" s="15" t="s">
        <v>59</v>
      </c>
      <c r="DH293" s="15" t="s">
        <v>59</v>
      </c>
      <c r="DI293" t="s">
        <v>47</v>
      </c>
      <c r="DJ293" s="15" t="s">
        <v>59</v>
      </c>
      <c r="DK293" t="s">
        <v>47</v>
      </c>
      <c r="DL293" s="15" t="s">
        <v>59</v>
      </c>
      <c r="DM293" t="s">
        <v>47</v>
      </c>
      <c r="DN293" s="15" t="s">
        <v>59</v>
      </c>
      <c r="DP293" s="15" t="s">
        <v>59</v>
      </c>
      <c r="DQ293" t="s">
        <v>47</v>
      </c>
      <c r="DR293" s="15" t="s">
        <v>59</v>
      </c>
      <c r="DT293" s="15" t="s">
        <v>59</v>
      </c>
      <c r="DV293" s="15" t="s">
        <v>59</v>
      </c>
      <c r="DW293" t="s">
        <v>47</v>
      </c>
      <c r="DX293" s="15" t="s">
        <v>59</v>
      </c>
      <c r="DY293" t="s">
        <v>47</v>
      </c>
      <c r="DZ293" s="15" t="s">
        <v>59</v>
      </c>
      <c r="EB293" s="15" t="s">
        <v>59</v>
      </c>
      <c r="ED293" s="15" t="s">
        <v>59</v>
      </c>
      <c r="EF293" s="15" t="s">
        <v>59</v>
      </c>
      <c r="EH293" s="15" t="s">
        <v>59</v>
      </c>
      <c r="EJ293" s="15" t="s">
        <v>59</v>
      </c>
      <c r="EL293" s="15" t="s">
        <v>59</v>
      </c>
      <c r="EN293" s="15" t="s">
        <v>59</v>
      </c>
      <c r="EP293" s="15" t="s">
        <v>59</v>
      </c>
      <c r="ER293" s="15" t="s">
        <v>59</v>
      </c>
      <c r="ET293" s="15" t="s">
        <v>59</v>
      </c>
      <c r="EV293" s="15" t="s">
        <v>59</v>
      </c>
      <c r="EX293" s="15" t="s">
        <v>59</v>
      </c>
      <c r="EY293" t="s">
        <v>47</v>
      </c>
      <c r="EZ293" s="15" t="s">
        <v>59</v>
      </c>
      <c r="FB293" s="15" t="s">
        <v>59</v>
      </c>
      <c r="FC293" t="s">
        <v>47</v>
      </c>
      <c r="FD293" s="15" t="s">
        <v>59</v>
      </c>
      <c r="FF293" s="15" t="s">
        <v>59</v>
      </c>
      <c r="FG293" t="s">
        <v>47</v>
      </c>
      <c r="FH293" s="15" t="s">
        <v>59</v>
      </c>
      <c r="FJ293" s="15" t="s">
        <v>59</v>
      </c>
      <c r="FL293" s="15" t="s">
        <v>59</v>
      </c>
      <c r="FM293" t="s">
        <v>47</v>
      </c>
      <c r="FN293" s="15" t="s">
        <v>59</v>
      </c>
      <c r="FO293" t="s">
        <v>47</v>
      </c>
      <c r="FP293" s="15" t="s">
        <v>59</v>
      </c>
      <c r="FQ293" t="s">
        <v>47</v>
      </c>
      <c r="FR293" s="15" t="s">
        <v>59</v>
      </c>
      <c r="FT293" s="15" t="s">
        <v>59</v>
      </c>
    </row>
    <row r="294" spans="1:176" ht="15.95" customHeight="1">
      <c r="A294" s="39" t="s">
        <v>130</v>
      </c>
      <c r="B294" s="39">
        <v>1</v>
      </c>
      <c r="C294" s="39"/>
      <c r="D294" s="39">
        <v>2404</v>
      </c>
      <c r="E294" s="19" t="s">
        <v>113</v>
      </c>
      <c r="F294" s="19" t="s">
        <v>149</v>
      </c>
      <c r="G294" s="9">
        <f t="shared" si="9"/>
        <v>8.3000000000000007</v>
      </c>
      <c r="H294" s="15" t="s">
        <v>59</v>
      </c>
      <c r="I294" s="1" t="s">
        <v>47</v>
      </c>
      <c r="J294" s="15" t="s">
        <v>59</v>
      </c>
      <c r="K294" s="3" t="s">
        <v>47</v>
      </c>
      <c r="L294" s="12" t="s">
        <v>59</v>
      </c>
      <c r="M294" s="3" t="s">
        <v>47</v>
      </c>
      <c r="N294" s="12" t="s">
        <v>59</v>
      </c>
      <c r="O294" s="3" t="s">
        <v>47</v>
      </c>
      <c r="P294" s="12" t="s">
        <v>59</v>
      </c>
      <c r="Q294">
        <v>4</v>
      </c>
      <c r="R294" s="15" t="s">
        <v>59</v>
      </c>
      <c r="S294">
        <v>0.6</v>
      </c>
      <c r="T294" s="15" t="s">
        <v>59</v>
      </c>
      <c r="U294" t="s">
        <v>47</v>
      </c>
      <c r="V294" s="15" t="s">
        <v>59</v>
      </c>
      <c r="W294">
        <v>3.7</v>
      </c>
      <c r="X294" s="15" t="s">
        <v>59</v>
      </c>
      <c r="Y294" t="s">
        <v>53</v>
      </c>
      <c r="Z294" s="15" t="s">
        <v>59</v>
      </c>
      <c r="AA294" t="s">
        <v>53</v>
      </c>
      <c r="AB294" s="15" t="s">
        <v>59</v>
      </c>
      <c r="AC294" s="1" t="s">
        <v>47</v>
      </c>
      <c r="AD294" s="15" t="s">
        <v>59</v>
      </c>
      <c r="AE294" s="1" t="s">
        <v>47</v>
      </c>
      <c r="AF294" s="15" t="s">
        <v>59</v>
      </c>
      <c r="AG294" t="s">
        <v>53</v>
      </c>
      <c r="AH294" s="15" t="s">
        <v>59</v>
      </c>
      <c r="AI294" s="20" t="s">
        <v>47</v>
      </c>
      <c r="AJ294" s="15" t="s">
        <v>59</v>
      </c>
      <c r="AL294" s="15" t="s">
        <v>59</v>
      </c>
      <c r="AM294" s="20" t="s">
        <v>47</v>
      </c>
      <c r="AN294" s="15" t="s">
        <v>59</v>
      </c>
      <c r="AO294" s="3" t="s">
        <v>47</v>
      </c>
      <c r="AP294" s="15" t="s">
        <v>59</v>
      </c>
      <c r="AQ294" s="1" t="s">
        <v>47</v>
      </c>
      <c r="AR294" s="15" t="s">
        <v>59</v>
      </c>
      <c r="AS294" s="1" t="s">
        <v>47</v>
      </c>
      <c r="AT294" s="15" t="s">
        <v>59</v>
      </c>
      <c r="AU294" s="9" t="s">
        <v>47</v>
      </c>
      <c r="AV294" s="15" t="s">
        <v>59</v>
      </c>
      <c r="AW294" s="9" t="s">
        <v>47</v>
      </c>
      <c r="AX294" s="15" t="s">
        <v>59</v>
      </c>
      <c r="AY294" s="1" t="s">
        <v>47</v>
      </c>
      <c r="AZ294" s="15" t="s">
        <v>59</v>
      </c>
      <c r="BA294" s="9" t="s">
        <v>47</v>
      </c>
      <c r="BB294" s="15" t="s">
        <v>59</v>
      </c>
      <c r="BC294" s="9" t="s">
        <v>47</v>
      </c>
      <c r="BD294" s="15" t="s">
        <v>59</v>
      </c>
      <c r="BE294" s="9" t="s">
        <v>47</v>
      </c>
      <c r="BF294" s="15" t="s">
        <v>59</v>
      </c>
      <c r="BH294" s="15" t="s">
        <v>59</v>
      </c>
      <c r="BJ294" s="15" t="s">
        <v>59</v>
      </c>
      <c r="BL294" s="15" t="s">
        <v>59</v>
      </c>
      <c r="BN294" s="15" t="s">
        <v>59</v>
      </c>
      <c r="BO294" t="s">
        <v>47</v>
      </c>
      <c r="BP294" s="15" t="s">
        <v>59</v>
      </c>
      <c r="BQ294" t="s">
        <v>47</v>
      </c>
      <c r="BR294" s="15" t="s">
        <v>59</v>
      </c>
      <c r="BS294" t="s">
        <v>47</v>
      </c>
      <c r="BT294" s="15" t="s">
        <v>59</v>
      </c>
      <c r="BU294" t="s">
        <v>47</v>
      </c>
      <c r="BV294" s="15" t="s">
        <v>59</v>
      </c>
      <c r="BX294" s="15" t="s">
        <v>59</v>
      </c>
      <c r="BY294" t="s">
        <v>47</v>
      </c>
      <c r="BZ294" s="15" t="s">
        <v>59</v>
      </c>
      <c r="CA294" t="s">
        <v>47</v>
      </c>
      <c r="CB294" s="15" t="s">
        <v>59</v>
      </c>
      <c r="CC294" t="s">
        <v>47</v>
      </c>
      <c r="CD294" s="15" t="s">
        <v>59</v>
      </c>
      <c r="CF294" s="15" t="s">
        <v>59</v>
      </c>
      <c r="CH294" s="15" t="s">
        <v>59</v>
      </c>
      <c r="CJ294" s="15" t="s">
        <v>59</v>
      </c>
      <c r="CL294" s="15" t="s">
        <v>59</v>
      </c>
      <c r="CN294" s="15" t="s">
        <v>59</v>
      </c>
      <c r="CP294" s="15" t="s">
        <v>59</v>
      </c>
      <c r="CR294" s="15" t="s">
        <v>59</v>
      </c>
      <c r="CT294" s="15" t="s">
        <v>59</v>
      </c>
      <c r="CV294" s="15" t="s">
        <v>59</v>
      </c>
      <c r="CX294" s="15" t="s">
        <v>59</v>
      </c>
      <c r="CZ294" s="15" t="s">
        <v>59</v>
      </c>
      <c r="DA294" t="s">
        <v>47</v>
      </c>
      <c r="DB294" s="15" t="s">
        <v>59</v>
      </c>
      <c r="DD294" s="15" t="s">
        <v>59</v>
      </c>
      <c r="DF294" s="15" t="s">
        <v>59</v>
      </c>
      <c r="DH294" s="15" t="s">
        <v>59</v>
      </c>
      <c r="DI294" t="s">
        <v>47</v>
      </c>
      <c r="DJ294" s="15" t="s">
        <v>59</v>
      </c>
      <c r="DK294" t="s">
        <v>47</v>
      </c>
      <c r="DL294" s="15" t="s">
        <v>59</v>
      </c>
      <c r="DM294" t="s">
        <v>47</v>
      </c>
      <c r="DN294" s="15" t="s">
        <v>59</v>
      </c>
      <c r="DP294" s="15" t="s">
        <v>59</v>
      </c>
      <c r="DQ294" t="s">
        <v>47</v>
      </c>
      <c r="DR294" s="15" t="s">
        <v>59</v>
      </c>
      <c r="DT294" s="15" t="s">
        <v>59</v>
      </c>
      <c r="DV294" s="15" t="s">
        <v>59</v>
      </c>
      <c r="DW294" t="s">
        <v>47</v>
      </c>
      <c r="DX294" s="15" t="s">
        <v>59</v>
      </c>
      <c r="DY294" t="s">
        <v>47</v>
      </c>
      <c r="DZ294" s="15" t="s">
        <v>59</v>
      </c>
      <c r="EB294" s="15" t="s">
        <v>59</v>
      </c>
      <c r="ED294" s="15" t="s">
        <v>59</v>
      </c>
      <c r="EF294" s="15" t="s">
        <v>59</v>
      </c>
      <c r="EH294" s="15" t="s">
        <v>59</v>
      </c>
      <c r="EJ294" s="15" t="s">
        <v>59</v>
      </c>
      <c r="EL294" s="15" t="s">
        <v>59</v>
      </c>
      <c r="EN294" s="15" t="s">
        <v>59</v>
      </c>
      <c r="EP294" s="15" t="s">
        <v>59</v>
      </c>
      <c r="ER294" s="15" t="s">
        <v>59</v>
      </c>
      <c r="ET294" s="15" t="s">
        <v>59</v>
      </c>
      <c r="EV294" s="15" t="s">
        <v>59</v>
      </c>
      <c r="EX294" s="15" t="s">
        <v>59</v>
      </c>
      <c r="EY294" t="s">
        <v>47</v>
      </c>
      <c r="EZ294" s="15" t="s">
        <v>59</v>
      </c>
      <c r="FB294" s="15" t="s">
        <v>59</v>
      </c>
      <c r="FC294" t="s">
        <v>47</v>
      </c>
      <c r="FD294" s="15" t="s">
        <v>59</v>
      </c>
      <c r="FF294" s="15" t="s">
        <v>59</v>
      </c>
      <c r="FG294" t="s">
        <v>47</v>
      </c>
      <c r="FH294" s="15" t="s">
        <v>59</v>
      </c>
      <c r="FJ294" s="15" t="s">
        <v>59</v>
      </c>
      <c r="FL294" s="15" t="s">
        <v>59</v>
      </c>
      <c r="FM294" t="s">
        <v>47</v>
      </c>
      <c r="FN294" s="15" t="s">
        <v>59</v>
      </c>
      <c r="FO294" t="s">
        <v>47</v>
      </c>
      <c r="FP294" s="15" t="s">
        <v>59</v>
      </c>
      <c r="FQ294" t="s">
        <v>47</v>
      </c>
      <c r="FR294" s="15" t="s">
        <v>59</v>
      </c>
      <c r="FT294" s="15" t="s">
        <v>59</v>
      </c>
    </row>
    <row r="295" spans="1:176" ht="15.95" customHeight="1">
      <c r="A295" s="39" t="s">
        <v>131</v>
      </c>
      <c r="B295" s="39">
        <v>3</v>
      </c>
      <c r="C295" s="39"/>
      <c r="D295" s="39">
        <v>2402</v>
      </c>
      <c r="E295" s="19" t="s">
        <v>113</v>
      </c>
      <c r="F295" s="19" t="s">
        <v>149</v>
      </c>
      <c r="G295" s="9">
        <f t="shared" si="9"/>
        <v>26.799999999999997</v>
      </c>
      <c r="H295" s="15" t="s">
        <v>59</v>
      </c>
      <c r="I295" s="1" t="s">
        <v>47</v>
      </c>
      <c r="J295" s="15" t="s">
        <v>59</v>
      </c>
      <c r="K295" s="3" t="s">
        <v>47</v>
      </c>
      <c r="L295" s="12" t="s">
        <v>59</v>
      </c>
      <c r="M295" s="3" t="s">
        <v>47</v>
      </c>
      <c r="N295" s="12" t="s">
        <v>59</v>
      </c>
      <c r="O295" s="3" t="s">
        <v>47</v>
      </c>
      <c r="P295" s="12" t="s">
        <v>59</v>
      </c>
      <c r="Q295">
        <v>6.3</v>
      </c>
      <c r="R295" s="15" t="s">
        <v>59</v>
      </c>
      <c r="S295">
        <v>4.8</v>
      </c>
      <c r="T295" s="15" t="s">
        <v>59</v>
      </c>
      <c r="U295" t="s">
        <v>47</v>
      </c>
      <c r="V295" s="15" t="s">
        <v>59</v>
      </c>
      <c r="W295">
        <v>7.3</v>
      </c>
      <c r="X295" s="15" t="s">
        <v>59</v>
      </c>
      <c r="Y295">
        <v>2.4</v>
      </c>
      <c r="Z295" s="15" t="s">
        <v>59</v>
      </c>
      <c r="AA295">
        <v>3.3</v>
      </c>
      <c r="AB295" s="15" t="s">
        <v>59</v>
      </c>
      <c r="AC295" s="1" t="s">
        <v>47</v>
      </c>
      <c r="AD295" s="15" t="s">
        <v>59</v>
      </c>
      <c r="AE295" s="1" t="s">
        <v>47</v>
      </c>
      <c r="AF295" s="15" t="s">
        <v>59</v>
      </c>
      <c r="AG295">
        <v>2.7</v>
      </c>
      <c r="AH295" s="15" t="s">
        <v>59</v>
      </c>
      <c r="AI295" s="20" t="s">
        <v>47</v>
      </c>
      <c r="AJ295" s="15" t="s">
        <v>59</v>
      </c>
      <c r="AL295" s="15" t="s">
        <v>59</v>
      </c>
      <c r="AM295" s="20" t="s">
        <v>47</v>
      </c>
      <c r="AN295" s="15" t="s">
        <v>59</v>
      </c>
      <c r="AO295" s="3" t="s">
        <v>47</v>
      </c>
      <c r="AP295" s="15" t="s">
        <v>59</v>
      </c>
      <c r="AQ295" s="1" t="s">
        <v>47</v>
      </c>
      <c r="AR295" s="15" t="s">
        <v>59</v>
      </c>
      <c r="AS295" s="1" t="s">
        <v>47</v>
      </c>
      <c r="AT295" s="15" t="s">
        <v>59</v>
      </c>
      <c r="AU295" s="9" t="s">
        <v>47</v>
      </c>
      <c r="AV295" s="15" t="s">
        <v>59</v>
      </c>
      <c r="AW295" s="9" t="s">
        <v>47</v>
      </c>
      <c r="AX295" s="15" t="s">
        <v>59</v>
      </c>
      <c r="AY295" s="1" t="s">
        <v>47</v>
      </c>
      <c r="AZ295" s="15" t="s">
        <v>59</v>
      </c>
      <c r="BA295" s="9" t="s">
        <v>47</v>
      </c>
      <c r="BB295" s="15" t="s">
        <v>59</v>
      </c>
      <c r="BC295" s="9" t="s">
        <v>47</v>
      </c>
      <c r="BD295" s="15" t="s">
        <v>59</v>
      </c>
      <c r="BE295" s="9" t="s">
        <v>47</v>
      </c>
      <c r="BF295" s="15" t="s">
        <v>59</v>
      </c>
      <c r="BH295" s="15" t="s">
        <v>59</v>
      </c>
      <c r="BJ295" s="15" t="s">
        <v>59</v>
      </c>
      <c r="BL295" s="15" t="s">
        <v>59</v>
      </c>
      <c r="BN295" s="15" t="s">
        <v>59</v>
      </c>
      <c r="BO295" t="s">
        <v>47</v>
      </c>
      <c r="BP295" s="15" t="s">
        <v>59</v>
      </c>
      <c r="BQ295" t="s">
        <v>47</v>
      </c>
      <c r="BR295" s="15" t="s">
        <v>59</v>
      </c>
      <c r="BS295" t="s">
        <v>47</v>
      </c>
      <c r="BT295" s="15" t="s">
        <v>59</v>
      </c>
      <c r="BU295" t="s">
        <v>47</v>
      </c>
      <c r="BV295" s="15" t="s">
        <v>59</v>
      </c>
      <c r="BX295" s="15" t="s">
        <v>59</v>
      </c>
      <c r="BY295" t="s">
        <v>47</v>
      </c>
      <c r="BZ295" s="15" t="s">
        <v>59</v>
      </c>
      <c r="CA295" t="s">
        <v>47</v>
      </c>
      <c r="CB295" s="15" t="s">
        <v>59</v>
      </c>
      <c r="CC295" t="s">
        <v>47</v>
      </c>
      <c r="CD295" s="15" t="s">
        <v>59</v>
      </c>
      <c r="CF295" s="15" t="s">
        <v>59</v>
      </c>
      <c r="CH295" s="15" t="s">
        <v>59</v>
      </c>
      <c r="CJ295" s="15" t="s">
        <v>59</v>
      </c>
      <c r="CL295" s="15" t="s">
        <v>59</v>
      </c>
      <c r="CN295" s="15" t="s">
        <v>59</v>
      </c>
      <c r="CP295" s="15" t="s">
        <v>59</v>
      </c>
      <c r="CR295" s="15" t="s">
        <v>59</v>
      </c>
      <c r="CT295" s="15" t="s">
        <v>59</v>
      </c>
      <c r="CV295" s="15" t="s">
        <v>59</v>
      </c>
      <c r="CX295" s="15" t="s">
        <v>59</v>
      </c>
      <c r="CZ295" s="15" t="s">
        <v>59</v>
      </c>
      <c r="DA295" t="s">
        <v>47</v>
      </c>
      <c r="DB295" s="15" t="s">
        <v>59</v>
      </c>
      <c r="DD295" s="15" t="s">
        <v>59</v>
      </c>
      <c r="DF295" s="15" t="s">
        <v>59</v>
      </c>
      <c r="DH295" s="15" t="s">
        <v>59</v>
      </c>
      <c r="DI295" t="s">
        <v>47</v>
      </c>
      <c r="DJ295" s="15" t="s">
        <v>59</v>
      </c>
      <c r="DK295" t="s">
        <v>47</v>
      </c>
      <c r="DL295" s="15" t="s">
        <v>59</v>
      </c>
      <c r="DM295" t="s">
        <v>47</v>
      </c>
      <c r="DN295" s="15" t="s">
        <v>59</v>
      </c>
      <c r="DP295" s="15" t="s">
        <v>59</v>
      </c>
      <c r="DQ295" t="s">
        <v>47</v>
      </c>
      <c r="DR295" s="15" t="s">
        <v>59</v>
      </c>
      <c r="DT295" s="15" t="s">
        <v>59</v>
      </c>
      <c r="DV295" s="15" t="s">
        <v>59</v>
      </c>
      <c r="DW295" t="s">
        <v>47</v>
      </c>
      <c r="DX295" s="15" t="s">
        <v>59</v>
      </c>
      <c r="DY295" t="s">
        <v>47</v>
      </c>
      <c r="DZ295" s="15" t="s">
        <v>59</v>
      </c>
      <c r="EB295" s="15" t="s">
        <v>59</v>
      </c>
      <c r="ED295" s="15" t="s">
        <v>59</v>
      </c>
      <c r="EF295" s="15" t="s">
        <v>59</v>
      </c>
      <c r="EH295" s="15" t="s">
        <v>59</v>
      </c>
      <c r="EJ295" s="15" t="s">
        <v>59</v>
      </c>
      <c r="EL295" s="15" t="s">
        <v>59</v>
      </c>
      <c r="EN295" s="15" t="s">
        <v>59</v>
      </c>
      <c r="EP295" s="15" t="s">
        <v>59</v>
      </c>
      <c r="ER295" s="15" t="s">
        <v>59</v>
      </c>
      <c r="ET295" s="15" t="s">
        <v>59</v>
      </c>
      <c r="EV295" s="15" t="s">
        <v>59</v>
      </c>
      <c r="EX295" s="15" t="s">
        <v>59</v>
      </c>
      <c r="EY295" t="s">
        <v>47</v>
      </c>
      <c r="EZ295" s="15" t="s">
        <v>59</v>
      </c>
      <c r="FB295" s="15" t="s">
        <v>59</v>
      </c>
      <c r="FC295" t="s">
        <v>47</v>
      </c>
      <c r="FD295" s="15" t="s">
        <v>59</v>
      </c>
      <c r="FF295" s="15" t="s">
        <v>59</v>
      </c>
      <c r="FG295" t="s">
        <v>47</v>
      </c>
      <c r="FH295" s="15" t="s">
        <v>59</v>
      </c>
      <c r="FJ295" s="15" t="s">
        <v>59</v>
      </c>
      <c r="FL295" s="15" t="s">
        <v>59</v>
      </c>
      <c r="FM295" t="s">
        <v>47</v>
      </c>
      <c r="FN295" s="15" t="s">
        <v>59</v>
      </c>
      <c r="FO295" t="s">
        <v>47</v>
      </c>
      <c r="FP295" s="15" t="s">
        <v>59</v>
      </c>
      <c r="FQ295" t="s">
        <v>47</v>
      </c>
      <c r="FR295" s="15" t="s">
        <v>59</v>
      </c>
      <c r="FT295" s="15" t="s">
        <v>59</v>
      </c>
    </row>
    <row r="296" spans="1:176" ht="15.95" customHeight="1">
      <c r="A296" s="39" t="s">
        <v>132</v>
      </c>
      <c r="B296" s="39">
        <v>1</v>
      </c>
      <c r="C296" s="39"/>
      <c r="D296" s="39">
        <v>2402</v>
      </c>
      <c r="E296" s="19" t="s">
        <v>121</v>
      </c>
      <c r="F296" s="19" t="s">
        <v>149</v>
      </c>
      <c r="G296" s="9">
        <f t="shared" si="9"/>
        <v>50.399999999999991</v>
      </c>
      <c r="H296" s="15" t="s">
        <v>59</v>
      </c>
      <c r="I296" s="1" t="s">
        <v>47</v>
      </c>
      <c r="J296" s="15" t="s">
        <v>59</v>
      </c>
      <c r="K296" s="3" t="s">
        <v>47</v>
      </c>
      <c r="L296" s="12" t="s">
        <v>59</v>
      </c>
      <c r="M296" s="3" t="s">
        <v>47</v>
      </c>
      <c r="N296" s="12" t="s">
        <v>59</v>
      </c>
      <c r="O296" s="3" t="s">
        <v>47</v>
      </c>
      <c r="P296" s="12" t="s">
        <v>59</v>
      </c>
      <c r="Q296">
        <v>7.9</v>
      </c>
      <c r="R296" s="15" t="s">
        <v>59</v>
      </c>
      <c r="S296">
        <v>5.8</v>
      </c>
      <c r="T296" s="15" t="s">
        <v>59</v>
      </c>
      <c r="U296" t="s">
        <v>47</v>
      </c>
      <c r="V296" s="15" t="s">
        <v>59</v>
      </c>
      <c r="W296">
        <v>15.2</v>
      </c>
      <c r="X296" s="15" t="s">
        <v>59</v>
      </c>
      <c r="Y296">
        <v>5.9</v>
      </c>
      <c r="Z296" s="15" t="s">
        <v>59</v>
      </c>
      <c r="AA296">
        <v>10.8</v>
      </c>
      <c r="AB296" s="15" t="s">
        <v>59</v>
      </c>
      <c r="AC296" s="1" t="s">
        <v>47</v>
      </c>
      <c r="AD296" s="15" t="s">
        <v>59</v>
      </c>
      <c r="AE296" s="1" t="s">
        <v>47</v>
      </c>
      <c r="AF296" s="15" t="s">
        <v>59</v>
      </c>
      <c r="AG296">
        <v>4.8</v>
      </c>
      <c r="AH296" s="15" t="s">
        <v>59</v>
      </c>
      <c r="AI296" s="20" t="s">
        <v>47</v>
      </c>
      <c r="AJ296" s="15" t="s">
        <v>59</v>
      </c>
      <c r="AL296" s="15" t="s">
        <v>59</v>
      </c>
      <c r="AM296" s="20" t="s">
        <v>47</v>
      </c>
      <c r="AN296" s="15" t="s">
        <v>59</v>
      </c>
      <c r="AO296" s="3" t="s">
        <v>47</v>
      </c>
      <c r="AP296" s="15" t="s">
        <v>59</v>
      </c>
      <c r="AQ296" s="1" t="s">
        <v>47</v>
      </c>
      <c r="AR296" s="15" t="s">
        <v>59</v>
      </c>
      <c r="AS296" s="1" t="s">
        <v>47</v>
      </c>
      <c r="AT296" s="15" t="s">
        <v>59</v>
      </c>
      <c r="AU296" s="9" t="s">
        <v>47</v>
      </c>
      <c r="AV296" s="15" t="s">
        <v>59</v>
      </c>
      <c r="AW296" s="9" t="s">
        <v>47</v>
      </c>
      <c r="AX296" s="15" t="s">
        <v>59</v>
      </c>
      <c r="AY296" s="1" t="s">
        <v>47</v>
      </c>
      <c r="AZ296" s="15" t="s">
        <v>59</v>
      </c>
      <c r="BA296" s="9" t="s">
        <v>47</v>
      </c>
      <c r="BB296" s="15" t="s">
        <v>59</v>
      </c>
      <c r="BC296" s="9" t="s">
        <v>47</v>
      </c>
      <c r="BD296" s="15" t="s">
        <v>59</v>
      </c>
      <c r="BE296" s="9" t="s">
        <v>47</v>
      </c>
      <c r="BF296" s="15" t="s">
        <v>59</v>
      </c>
      <c r="BH296" s="15" t="s">
        <v>59</v>
      </c>
      <c r="BJ296" s="15" t="s">
        <v>59</v>
      </c>
      <c r="BL296" s="15" t="s">
        <v>59</v>
      </c>
      <c r="BN296" s="15" t="s">
        <v>59</v>
      </c>
      <c r="BO296" t="s">
        <v>47</v>
      </c>
      <c r="BP296" s="15" t="s">
        <v>59</v>
      </c>
      <c r="BQ296" t="s">
        <v>47</v>
      </c>
      <c r="BR296" s="15" t="s">
        <v>59</v>
      </c>
      <c r="BS296" t="s">
        <v>47</v>
      </c>
      <c r="BT296" s="15" t="s">
        <v>59</v>
      </c>
      <c r="BU296" t="s">
        <v>47</v>
      </c>
      <c r="BV296" s="15" t="s">
        <v>59</v>
      </c>
      <c r="BX296" s="15" t="s">
        <v>59</v>
      </c>
      <c r="BY296" t="s">
        <v>47</v>
      </c>
      <c r="BZ296" s="15" t="s">
        <v>59</v>
      </c>
      <c r="CA296" t="s">
        <v>47</v>
      </c>
      <c r="CB296" s="15" t="s">
        <v>59</v>
      </c>
      <c r="CC296" t="s">
        <v>47</v>
      </c>
      <c r="CD296" s="15" t="s">
        <v>59</v>
      </c>
      <c r="CF296" s="15" t="s">
        <v>59</v>
      </c>
      <c r="CH296" s="15" t="s">
        <v>59</v>
      </c>
      <c r="CJ296" s="15" t="s">
        <v>59</v>
      </c>
      <c r="CL296" s="15" t="s">
        <v>59</v>
      </c>
      <c r="CN296" s="15" t="s">
        <v>59</v>
      </c>
      <c r="CP296" s="15" t="s">
        <v>59</v>
      </c>
      <c r="CR296" s="15" t="s">
        <v>59</v>
      </c>
      <c r="CT296" s="15" t="s">
        <v>59</v>
      </c>
      <c r="CV296" s="15" t="s">
        <v>59</v>
      </c>
      <c r="CX296" s="15" t="s">
        <v>59</v>
      </c>
      <c r="CZ296" s="15" t="s">
        <v>59</v>
      </c>
      <c r="DA296" t="s">
        <v>47</v>
      </c>
      <c r="DB296" s="15" t="s">
        <v>59</v>
      </c>
      <c r="DD296" s="15" t="s">
        <v>59</v>
      </c>
      <c r="DF296" s="15" t="s">
        <v>59</v>
      </c>
      <c r="DH296" s="15" t="s">
        <v>59</v>
      </c>
      <c r="DI296" t="s">
        <v>47</v>
      </c>
      <c r="DJ296" s="15" t="s">
        <v>59</v>
      </c>
      <c r="DK296" t="s">
        <v>47</v>
      </c>
      <c r="DL296" s="15" t="s">
        <v>59</v>
      </c>
      <c r="DM296" t="s">
        <v>47</v>
      </c>
      <c r="DN296" s="15" t="s">
        <v>59</v>
      </c>
      <c r="DP296" s="15" t="s">
        <v>59</v>
      </c>
      <c r="DQ296" t="s">
        <v>47</v>
      </c>
      <c r="DR296" s="15" t="s">
        <v>59</v>
      </c>
      <c r="DT296" s="15" t="s">
        <v>59</v>
      </c>
      <c r="DV296" s="15" t="s">
        <v>59</v>
      </c>
      <c r="DW296" t="s">
        <v>47</v>
      </c>
      <c r="DX296" s="15" t="s">
        <v>59</v>
      </c>
      <c r="DY296" t="s">
        <v>47</v>
      </c>
      <c r="DZ296" s="15" t="s">
        <v>59</v>
      </c>
      <c r="EB296" s="15" t="s">
        <v>59</v>
      </c>
      <c r="ED296" s="15" t="s">
        <v>59</v>
      </c>
      <c r="EF296" s="15" t="s">
        <v>59</v>
      </c>
      <c r="EH296" s="15" t="s">
        <v>59</v>
      </c>
      <c r="EJ296" s="15" t="s">
        <v>59</v>
      </c>
      <c r="EL296" s="15" t="s">
        <v>59</v>
      </c>
      <c r="EN296" s="15" t="s">
        <v>59</v>
      </c>
      <c r="EP296" s="15" t="s">
        <v>59</v>
      </c>
      <c r="ER296" s="15" t="s">
        <v>59</v>
      </c>
      <c r="ET296" s="15" t="s">
        <v>59</v>
      </c>
      <c r="EV296" s="15" t="s">
        <v>59</v>
      </c>
      <c r="EX296" s="15" t="s">
        <v>59</v>
      </c>
      <c r="EY296" t="s">
        <v>47</v>
      </c>
      <c r="EZ296" s="15" t="s">
        <v>59</v>
      </c>
      <c r="FB296" s="15" t="s">
        <v>59</v>
      </c>
      <c r="FC296" t="s">
        <v>47</v>
      </c>
      <c r="FD296" s="15" t="s">
        <v>59</v>
      </c>
      <c r="FF296" s="15" t="s">
        <v>59</v>
      </c>
      <c r="FG296" t="s">
        <v>47</v>
      </c>
      <c r="FH296" s="15" t="s">
        <v>59</v>
      </c>
      <c r="FJ296" s="15" t="s">
        <v>59</v>
      </c>
      <c r="FL296" s="15" t="s">
        <v>59</v>
      </c>
      <c r="FM296" t="s">
        <v>47</v>
      </c>
      <c r="FN296" s="15" t="s">
        <v>59</v>
      </c>
      <c r="FO296" t="s">
        <v>47</v>
      </c>
      <c r="FP296" s="15" t="s">
        <v>59</v>
      </c>
      <c r="FQ296" t="s">
        <v>47</v>
      </c>
      <c r="FR296" s="15" t="s">
        <v>59</v>
      </c>
      <c r="FT296" s="15" t="s">
        <v>59</v>
      </c>
    </row>
    <row r="297" spans="1:176" ht="15.95" customHeight="1">
      <c r="A297" s="39" t="s">
        <v>133</v>
      </c>
      <c r="B297" s="39">
        <v>1</v>
      </c>
      <c r="C297" s="39"/>
      <c r="D297" s="39">
        <v>2402</v>
      </c>
      <c r="E297" s="19" t="s">
        <v>121</v>
      </c>
      <c r="F297" s="19" t="s">
        <v>149</v>
      </c>
      <c r="G297" s="9">
        <f t="shared" si="9"/>
        <v>50.300000000000004</v>
      </c>
      <c r="H297" s="15" t="s">
        <v>59</v>
      </c>
      <c r="I297" s="1" t="s">
        <v>47</v>
      </c>
      <c r="J297" s="15" t="s">
        <v>59</v>
      </c>
      <c r="K297" s="3" t="s">
        <v>47</v>
      </c>
      <c r="L297" s="12" t="s">
        <v>59</v>
      </c>
      <c r="M297" s="3" t="s">
        <v>47</v>
      </c>
      <c r="N297" s="12" t="s">
        <v>59</v>
      </c>
      <c r="O297" s="3" t="s">
        <v>47</v>
      </c>
      <c r="P297" s="12" t="s">
        <v>59</v>
      </c>
      <c r="Q297">
        <v>8.3000000000000007</v>
      </c>
      <c r="R297" s="15" t="s">
        <v>59</v>
      </c>
      <c r="S297">
        <v>4.8</v>
      </c>
      <c r="T297" s="15" t="s">
        <v>59</v>
      </c>
      <c r="U297" t="s">
        <v>47</v>
      </c>
      <c r="V297" s="15" t="s">
        <v>59</v>
      </c>
      <c r="W297">
        <v>18.3</v>
      </c>
      <c r="X297" s="15" t="s">
        <v>59</v>
      </c>
      <c r="Y297">
        <v>5</v>
      </c>
      <c r="Z297" s="15" t="s">
        <v>59</v>
      </c>
      <c r="AA297">
        <v>10</v>
      </c>
      <c r="AB297" s="15" t="s">
        <v>59</v>
      </c>
      <c r="AC297" s="1" t="s">
        <v>47</v>
      </c>
      <c r="AD297" s="15" t="s">
        <v>59</v>
      </c>
      <c r="AE297" s="1" t="s">
        <v>47</v>
      </c>
      <c r="AF297" s="15" t="s">
        <v>59</v>
      </c>
      <c r="AG297">
        <v>3.9</v>
      </c>
      <c r="AH297" s="15" t="s">
        <v>59</v>
      </c>
      <c r="AI297" s="20" t="s">
        <v>47</v>
      </c>
      <c r="AJ297" s="15" t="s">
        <v>59</v>
      </c>
      <c r="AL297" s="15" t="s">
        <v>59</v>
      </c>
      <c r="AM297" s="20" t="s">
        <v>47</v>
      </c>
      <c r="AN297" s="15" t="s">
        <v>59</v>
      </c>
      <c r="AO297" s="3" t="s">
        <v>47</v>
      </c>
      <c r="AP297" s="15" t="s">
        <v>59</v>
      </c>
      <c r="AQ297" s="1" t="s">
        <v>47</v>
      </c>
      <c r="AR297" s="15" t="s">
        <v>59</v>
      </c>
      <c r="AS297" s="1" t="s">
        <v>47</v>
      </c>
      <c r="AT297" s="15" t="s">
        <v>59</v>
      </c>
      <c r="AU297" s="9" t="s">
        <v>47</v>
      </c>
      <c r="AV297" s="15" t="s">
        <v>59</v>
      </c>
      <c r="AW297" s="9" t="s">
        <v>47</v>
      </c>
      <c r="AX297" s="15" t="s">
        <v>59</v>
      </c>
      <c r="AY297" s="1" t="s">
        <v>47</v>
      </c>
      <c r="AZ297" s="15" t="s">
        <v>59</v>
      </c>
      <c r="BA297" s="9" t="s">
        <v>47</v>
      </c>
      <c r="BB297" s="15" t="s">
        <v>59</v>
      </c>
      <c r="BC297" s="9" t="s">
        <v>47</v>
      </c>
      <c r="BD297" s="15" t="s">
        <v>59</v>
      </c>
      <c r="BE297" s="9" t="s">
        <v>47</v>
      </c>
      <c r="BF297" s="15" t="s">
        <v>59</v>
      </c>
      <c r="BH297" s="15" t="s">
        <v>59</v>
      </c>
      <c r="BJ297" s="15" t="s">
        <v>59</v>
      </c>
      <c r="BL297" s="15" t="s">
        <v>59</v>
      </c>
      <c r="BN297" s="15" t="s">
        <v>59</v>
      </c>
      <c r="BO297" t="s">
        <v>47</v>
      </c>
      <c r="BP297" s="15" t="s">
        <v>59</v>
      </c>
      <c r="BQ297" t="s">
        <v>47</v>
      </c>
      <c r="BR297" s="15" t="s">
        <v>59</v>
      </c>
      <c r="BS297" t="s">
        <v>47</v>
      </c>
      <c r="BT297" s="15" t="s">
        <v>59</v>
      </c>
      <c r="BU297" t="s">
        <v>47</v>
      </c>
      <c r="BV297" s="15" t="s">
        <v>59</v>
      </c>
      <c r="BX297" s="15" t="s">
        <v>59</v>
      </c>
      <c r="BY297" t="s">
        <v>47</v>
      </c>
      <c r="BZ297" s="15" t="s">
        <v>59</v>
      </c>
      <c r="CA297" t="s">
        <v>47</v>
      </c>
      <c r="CB297" s="15" t="s">
        <v>59</v>
      </c>
      <c r="CC297" t="s">
        <v>47</v>
      </c>
      <c r="CD297" s="15" t="s">
        <v>59</v>
      </c>
      <c r="CF297" s="15" t="s">
        <v>59</v>
      </c>
      <c r="CH297" s="15" t="s">
        <v>59</v>
      </c>
      <c r="CJ297" s="15" t="s">
        <v>59</v>
      </c>
      <c r="CL297" s="15" t="s">
        <v>59</v>
      </c>
      <c r="CN297" s="15" t="s">
        <v>59</v>
      </c>
      <c r="CP297" s="15" t="s">
        <v>59</v>
      </c>
      <c r="CR297" s="15" t="s">
        <v>59</v>
      </c>
      <c r="CT297" s="15" t="s">
        <v>59</v>
      </c>
      <c r="CV297" s="15" t="s">
        <v>59</v>
      </c>
      <c r="CX297" s="15" t="s">
        <v>59</v>
      </c>
      <c r="CZ297" s="15" t="s">
        <v>59</v>
      </c>
      <c r="DA297" t="s">
        <v>47</v>
      </c>
      <c r="DB297" s="15" t="s">
        <v>59</v>
      </c>
      <c r="DD297" s="15" t="s">
        <v>59</v>
      </c>
      <c r="DF297" s="15" t="s">
        <v>59</v>
      </c>
      <c r="DH297" s="15" t="s">
        <v>59</v>
      </c>
      <c r="DI297" t="s">
        <v>47</v>
      </c>
      <c r="DJ297" s="15" t="s">
        <v>59</v>
      </c>
      <c r="DK297" t="s">
        <v>47</v>
      </c>
      <c r="DL297" s="15" t="s">
        <v>59</v>
      </c>
      <c r="DM297" t="s">
        <v>47</v>
      </c>
      <c r="DN297" s="15" t="s">
        <v>59</v>
      </c>
      <c r="DP297" s="15" t="s">
        <v>59</v>
      </c>
      <c r="DQ297" t="s">
        <v>47</v>
      </c>
      <c r="DR297" s="15" t="s">
        <v>59</v>
      </c>
      <c r="DT297" s="15" t="s">
        <v>59</v>
      </c>
      <c r="DV297" s="15" t="s">
        <v>59</v>
      </c>
      <c r="DW297" t="s">
        <v>47</v>
      </c>
      <c r="DX297" s="15" t="s">
        <v>59</v>
      </c>
      <c r="DY297" t="s">
        <v>47</v>
      </c>
      <c r="DZ297" s="15" t="s">
        <v>59</v>
      </c>
      <c r="EB297" s="15" t="s">
        <v>59</v>
      </c>
      <c r="ED297" s="15" t="s">
        <v>59</v>
      </c>
      <c r="EF297" s="15" t="s">
        <v>59</v>
      </c>
      <c r="EH297" s="15" t="s">
        <v>59</v>
      </c>
      <c r="EJ297" s="15" t="s">
        <v>59</v>
      </c>
      <c r="EL297" s="15" t="s">
        <v>59</v>
      </c>
      <c r="EN297" s="15" t="s">
        <v>59</v>
      </c>
      <c r="EP297" s="15" t="s">
        <v>59</v>
      </c>
      <c r="ER297" s="15" t="s">
        <v>59</v>
      </c>
      <c r="ET297" s="15" t="s">
        <v>59</v>
      </c>
      <c r="EV297" s="15" t="s">
        <v>59</v>
      </c>
      <c r="EX297" s="15" t="s">
        <v>59</v>
      </c>
      <c r="EY297" t="s">
        <v>47</v>
      </c>
      <c r="EZ297" s="15" t="s">
        <v>59</v>
      </c>
      <c r="FB297" s="15" t="s">
        <v>59</v>
      </c>
      <c r="FC297" t="s">
        <v>47</v>
      </c>
      <c r="FD297" s="15" t="s">
        <v>59</v>
      </c>
      <c r="FF297" s="15" t="s">
        <v>59</v>
      </c>
      <c r="FG297" t="s">
        <v>47</v>
      </c>
      <c r="FH297" s="15" t="s">
        <v>59</v>
      </c>
      <c r="FJ297" s="15" t="s">
        <v>59</v>
      </c>
      <c r="FL297" s="15" t="s">
        <v>59</v>
      </c>
      <c r="FM297" t="s">
        <v>47</v>
      </c>
      <c r="FN297" s="15" t="s">
        <v>59</v>
      </c>
      <c r="FO297" t="s">
        <v>47</v>
      </c>
      <c r="FP297" s="15" t="s">
        <v>59</v>
      </c>
      <c r="FQ297" t="s">
        <v>47</v>
      </c>
      <c r="FR297" s="15" t="s">
        <v>59</v>
      </c>
      <c r="FT297" s="15" t="s">
        <v>59</v>
      </c>
    </row>
    <row r="298" spans="1:176" ht="15.95" customHeight="1">
      <c r="A298" s="39" t="s">
        <v>134</v>
      </c>
      <c r="B298" s="39">
        <v>1</v>
      </c>
      <c r="C298" s="39"/>
      <c r="D298" s="39">
        <v>2402</v>
      </c>
      <c r="E298" s="19" t="s">
        <v>121</v>
      </c>
      <c r="F298" s="19" t="s">
        <v>149</v>
      </c>
      <c r="G298" s="9">
        <f t="shared" si="9"/>
        <v>47.300000000000004</v>
      </c>
      <c r="H298" s="15" t="s">
        <v>59</v>
      </c>
      <c r="I298" s="1" t="s">
        <v>47</v>
      </c>
      <c r="J298" s="15" t="s">
        <v>59</v>
      </c>
      <c r="K298" s="3" t="s">
        <v>47</v>
      </c>
      <c r="L298" s="12" t="s">
        <v>59</v>
      </c>
      <c r="M298" s="3" t="s">
        <v>47</v>
      </c>
      <c r="N298" s="12" t="s">
        <v>59</v>
      </c>
      <c r="O298" s="3" t="s">
        <v>47</v>
      </c>
      <c r="P298" s="12" t="s">
        <v>59</v>
      </c>
      <c r="Q298">
        <v>11.1</v>
      </c>
      <c r="R298" s="15" t="s">
        <v>59</v>
      </c>
      <c r="S298">
        <v>3.6</v>
      </c>
      <c r="T298" s="15" t="s">
        <v>59</v>
      </c>
      <c r="U298" t="s">
        <v>47</v>
      </c>
      <c r="V298" s="15" t="s">
        <v>59</v>
      </c>
      <c r="W298">
        <v>12.1</v>
      </c>
      <c r="X298" s="15" t="s">
        <v>59</v>
      </c>
      <c r="Y298">
        <v>7.2</v>
      </c>
      <c r="Z298" s="15" t="s">
        <v>59</v>
      </c>
      <c r="AA298">
        <v>10.6</v>
      </c>
      <c r="AB298" s="15" t="s">
        <v>59</v>
      </c>
      <c r="AC298" s="1" t="s">
        <v>47</v>
      </c>
      <c r="AD298" s="15" t="s">
        <v>59</v>
      </c>
      <c r="AE298" s="1" t="s">
        <v>47</v>
      </c>
      <c r="AF298" s="15" t="s">
        <v>59</v>
      </c>
      <c r="AG298">
        <v>2.7</v>
      </c>
      <c r="AH298" s="15" t="s">
        <v>59</v>
      </c>
      <c r="AI298" s="20" t="s">
        <v>47</v>
      </c>
      <c r="AJ298" s="15" t="s">
        <v>59</v>
      </c>
      <c r="AL298" s="15" t="s">
        <v>59</v>
      </c>
      <c r="AM298" s="20" t="s">
        <v>47</v>
      </c>
      <c r="AN298" s="15" t="s">
        <v>59</v>
      </c>
      <c r="AO298" s="3" t="s">
        <v>47</v>
      </c>
      <c r="AP298" s="15" t="s">
        <v>59</v>
      </c>
      <c r="AQ298" s="1" t="s">
        <v>47</v>
      </c>
      <c r="AR298" s="15" t="s">
        <v>59</v>
      </c>
      <c r="AS298" s="1" t="s">
        <v>47</v>
      </c>
      <c r="AT298" s="15" t="s">
        <v>59</v>
      </c>
      <c r="AU298" s="9" t="s">
        <v>47</v>
      </c>
      <c r="AV298" s="15" t="s">
        <v>59</v>
      </c>
      <c r="AW298" s="9" t="s">
        <v>47</v>
      </c>
      <c r="AX298" s="15" t="s">
        <v>59</v>
      </c>
      <c r="AY298" s="1" t="s">
        <v>47</v>
      </c>
      <c r="AZ298" s="15" t="s">
        <v>59</v>
      </c>
      <c r="BA298" s="9" t="s">
        <v>47</v>
      </c>
      <c r="BB298" s="15" t="s">
        <v>59</v>
      </c>
      <c r="BC298" s="9" t="s">
        <v>47</v>
      </c>
      <c r="BD298" s="15" t="s">
        <v>59</v>
      </c>
      <c r="BE298" s="9" t="s">
        <v>47</v>
      </c>
      <c r="BF298" s="15" t="s">
        <v>59</v>
      </c>
      <c r="BH298" s="15" t="s">
        <v>59</v>
      </c>
      <c r="BJ298" s="15" t="s">
        <v>59</v>
      </c>
      <c r="BL298" s="15" t="s">
        <v>59</v>
      </c>
      <c r="BN298" s="15" t="s">
        <v>59</v>
      </c>
      <c r="BO298" t="s">
        <v>47</v>
      </c>
      <c r="BP298" s="15" t="s">
        <v>59</v>
      </c>
      <c r="BQ298" t="s">
        <v>47</v>
      </c>
      <c r="BR298" s="15" t="s">
        <v>59</v>
      </c>
      <c r="BS298" t="s">
        <v>47</v>
      </c>
      <c r="BT298" s="15" t="s">
        <v>59</v>
      </c>
      <c r="BU298" t="s">
        <v>47</v>
      </c>
      <c r="BV298" s="15" t="s">
        <v>59</v>
      </c>
      <c r="BX298" s="15" t="s">
        <v>59</v>
      </c>
      <c r="BY298" t="s">
        <v>47</v>
      </c>
      <c r="BZ298" s="15" t="s">
        <v>59</v>
      </c>
      <c r="CA298" t="s">
        <v>47</v>
      </c>
      <c r="CB298" s="15" t="s">
        <v>59</v>
      </c>
      <c r="CC298" t="s">
        <v>47</v>
      </c>
      <c r="CD298" s="15" t="s">
        <v>59</v>
      </c>
      <c r="CF298" s="15" t="s">
        <v>59</v>
      </c>
      <c r="CH298" s="15" t="s">
        <v>59</v>
      </c>
      <c r="CJ298" s="15" t="s">
        <v>59</v>
      </c>
      <c r="CL298" s="15" t="s">
        <v>59</v>
      </c>
      <c r="CN298" s="15" t="s">
        <v>59</v>
      </c>
      <c r="CP298" s="15" t="s">
        <v>59</v>
      </c>
      <c r="CR298" s="15" t="s">
        <v>59</v>
      </c>
      <c r="CT298" s="15" t="s">
        <v>59</v>
      </c>
      <c r="CV298" s="15" t="s">
        <v>59</v>
      </c>
      <c r="CX298" s="15" t="s">
        <v>59</v>
      </c>
      <c r="CZ298" s="15" t="s">
        <v>59</v>
      </c>
      <c r="DA298" t="s">
        <v>47</v>
      </c>
      <c r="DB298" s="15" t="s">
        <v>59</v>
      </c>
      <c r="DD298" s="15" t="s">
        <v>59</v>
      </c>
      <c r="DF298" s="15" t="s">
        <v>59</v>
      </c>
      <c r="DH298" s="15" t="s">
        <v>59</v>
      </c>
      <c r="DI298" t="s">
        <v>47</v>
      </c>
      <c r="DJ298" s="15" t="s">
        <v>59</v>
      </c>
      <c r="DK298" t="s">
        <v>47</v>
      </c>
      <c r="DL298" s="15" t="s">
        <v>59</v>
      </c>
      <c r="DM298" t="s">
        <v>47</v>
      </c>
      <c r="DN298" s="15" t="s">
        <v>59</v>
      </c>
      <c r="DP298" s="15" t="s">
        <v>59</v>
      </c>
      <c r="DQ298" t="s">
        <v>47</v>
      </c>
      <c r="DR298" s="15" t="s">
        <v>59</v>
      </c>
      <c r="DT298" s="15" t="s">
        <v>59</v>
      </c>
      <c r="DV298" s="15" t="s">
        <v>59</v>
      </c>
      <c r="DW298" t="s">
        <v>47</v>
      </c>
      <c r="DX298" s="15" t="s">
        <v>59</v>
      </c>
      <c r="DY298" t="s">
        <v>47</v>
      </c>
      <c r="DZ298" s="15" t="s">
        <v>59</v>
      </c>
      <c r="EB298" s="15" t="s">
        <v>59</v>
      </c>
      <c r="ED298" s="15" t="s">
        <v>59</v>
      </c>
      <c r="EF298" s="15" t="s">
        <v>59</v>
      </c>
      <c r="EH298" s="15" t="s">
        <v>59</v>
      </c>
      <c r="EJ298" s="15" t="s">
        <v>59</v>
      </c>
      <c r="EL298" s="15" t="s">
        <v>59</v>
      </c>
      <c r="EN298" s="15" t="s">
        <v>59</v>
      </c>
      <c r="EP298" s="15" t="s">
        <v>59</v>
      </c>
      <c r="ER298" s="15" t="s">
        <v>59</v>
      </c>
      <c r="ET298" s="15" t="s">
        <v>59</v>
      </c>
      <c r="EV298" s="15" t="s">
        <v>59</v>
      </c>
      <c r="EX298" s="15" t="s">
        <v>59</v>
      </c>
      <c r="EY298" t="s">
        <v>47</v>
      </c>
      <c r="EZ298" s="15" t="s">
        <v>59</v>
      </c>
      <c r="FB298" s="15" t="s">
        <v>59</v>
      </c>
      <c r="FC298" t="s">
        <v>47</v>
      </c>
      <c r="FD298" s="15" t="s">
        <v>59</v>
      </c>
      <c r="FF298" s="15" t="s">
        <v>59</v>
      </c>
      <c r="FG298" t="s">
        <v>47</v>
      </c>
      <c r="FH298" s="15" t="s">
        <v>59</v>
      </c>
      <c r="FJ298" s="15" t="s">
        <v>59</v>
      </c>
      <c r="FL298" s="15" t="s">
        <v>59</v>
      </c>
      <c r="FM298" t="s">
        <v>47</v>
      </c>
      <c r="FN298" s="15" t="s">
        <v>59</v>
      </c>
      <c r="FO298" t="s">
        <v>47</v>
      </c>
      <c r="FP298" s="15" t="s">
        <v>59</v>
      </c>
      <c r="FQ298" t="s">
        <v>47</v>
      </c>
      <c r="FR298" s="15" t="s">
        <v>59</v>
      </c>
      <c r="FT298" s="15" t="s">
        <v>59</v>
      </c>
    </row>
    <row r="299" spans="1:176" ht="15.95" customHeight="1">
      <c r="A299" s="39" t="s">
        <v>135</v>
      </c>
      <c r="B299" s="39">
        <v>1</v>
      </c>
      <c r="C299" s="39"/>
      <c r="D299" s="39">
        <v>2402</v>
      </c>
      <c r="E299" s="19" t="s">
        <v>121</v>
      </c>
      <c r="F299" s="19" t="s">
        <v>149</v>
      </c>
      <c r="G299" s="9">
        <f t="shared" si="9"/>
        <v>38.200000000000003</v>
      </c>
      <c r="H299" s="15" t="s">
        <v>59</v>
      </c>
      <c r="I299" s="1" t="s">
        <v>47</v>
      </c>
      <c r="J299" s="15" t="s">
        <v>59</v>
      </c>
      <c r="K299" s="3" t="s">
        <v>47</v>
      </c>
      <c r="L299" s="12" t="s">
        <v>59</v>
      </c>
      <c r="M299" s="3" t="s">
        <v>47</v>
      </c>
      <c r="N299" s="12" t="s">
        <v>59</v>
      </c>
      <c r="O299" s="3" t="s">
        <v>47</v>
      </c>
      <c r="P299" s="12" t="s">
        <v>59</v>
      </c>
      <c r="Q299">
        <v>7.8</v>
      </c>
      <c r="R299" s="15" t="s">
        <v>59</v>
      </c>
      <c r="S299">
        <v>4</v>
      </c>
      <c r="T299" s="15" t="s">
        <v>59</v>
      </c>
      <c r="U299" t="s">
        <v>47</v>
      </c>
      <c r="V299" s="15" t="s">
        <v>59</v>
      </c>
      <c r="W299">
        <v>9.5</v>
      </c>
      <c r="X299" s="15" t="s">
        <v>59</v>
      </c>
      <c r="Y299">
        <v>6.6</v>
      </c>
      <c r="Z299" s="15" t="s">
        <v>59</v>
      </c>
      <c r="AA299">
        <v>8.6</v>
      </c>
      <c r="AB299" s="15" t="s">
        <v>59</v>
      </c>
      <c r="AC299" s="1" t="s">
        <v>47</v>
      </c>
      <c r="AD299" s="15" t="s">
        <v>59</v>
      </c>
      <c r="AE299" s="1" t="s">
        <v>47</v>
      </c>
      <c r="AF299" s="15" t="s">
        <v>59</v>
      </c>
      <c r="AG299">
        <v>1.7</v>
      </c>
      <c r="AH299" s="15" t="s">
        <v>59</v>
      </c>
      <c r="AI299" s="20" t="s">
        <v>47</v>
      </c>
      <c r="AJ299" s="15" t="s">
        <v>59</v>
      </c>
      <c r="AL299" s="15" t="s">
        <v>59</v>
      </c>
      <c r="AM299" s="20" t="s">
        <v>47</v>
      </c>
      <c r="AN299" s="15" t="s">
        <v>59</v>
      </c>
      <c r="AO299" s="3" t="s">
        <v>47</v>
      </c>
      <c r="AP299" s="15" t="s">
        <v>59</v>
      </c>
      <c r="AQ299" s="1" t="s">
        <v>47</v>
      </c>
      <c r="AR299" s="15" t="s">
        <v>59</v>
      </c>
      <c r="AS299" s="1" t="s">
        <v>47</v>
      </c>
      <c r="AT299" s="15" t="s">
        <v>59</v>
      </c>
      <c r="AU299" s="9" t="s">
        <v>47</v>
      </c>
      <c r="AV299" s="15" t="s">
        <v>59</v>
      </c>
      <c r="AW299" s="9" t="s">
        <v>47</v>
      </c>
      <c r="AX299" s="15" t="s">
        <v>59</v>
      </c>
      <c r="AY299" s="1" t="s">
        <v>47</v>
      </c>
      <c r="AZ299" s="15" t="s">
        <v>59</v>
      </c>
      <c r="BA299" s="9" t="s">
        <v>47</v>
      </c>
      <c r="BB299" s="15" t="s">
        <v>59</v>
      </c>
      <c r="BC299" s="9" t="s">
        <v>47</v>
      </c>
      <c r="BD299" s="15" t="s">
        <v>59</v>
      </c>
      <c r="BE299" s="9" t="s">
        <v>47</v>
      </c>
      <c r="BF299" s="15" t="s">
        <v>59</v>
      </c>
      <c r="BH299" s="15" t="s">
        <v>59</v>
      </c>
      <c r="BJ299" s="15" t="s">
        <v>59</v>
      </c>
      <c r="BL299" s="15" t="s">
        <v>59</v>
      </c>
      <c r="BN299" s="15" t="s">
        <v>59</v>
      </c>
      <c r="BO299" t="s">
        <v>47</v>
      </c>
      <c r="BP299" s="15" t="s">
        <v>59</v>
      </c>
      <c r="BQ299" t="s">
        <v>47</v>
      </c>
      <c r="BR299" s="15" t="s">
        <v>59</v>
      </c>
      <c r="BS299" t="s">
        <v>47</v>
      </c>
      <c r="BT299" s="15" t="s">
        <v>59</v>
      </c>
      <c r="BU299" t="s">
        <v>47</v>
      </c>
      <c r="BV299" s="15" t="s">
        <v>59</v>
      </c>
      <c r="BX299" s="15" t="s">
        <v>59</v>
      </c>
      <c r="BY299" t="s">
        <v>47</v>
      </c>
      <c r="BZ299" s="15" t="s">
        <v>59</v>
      </c>
      <c r="CA299" t="s">
        <v>47</v>
      </c>
      <c r="CB299" s="15" t="s">
        <v>59</v>
      </c>
      <c r="CC299" t="s">
        <v>47</v>
      </c>
      <c r="CD299" s="15" t="s">
        <v>59</v>
      </c>
      <c r="CF299" s="15" t="s">
        <v>59</v>
      </c>
      <c r="CH299" s="15" t="s">
        <v>59</v>
      </c>
      <c r="CJ299" s="15" t="s">
        <v>59</v>
      </c>
      <c r="CL299" s="15" t="s">
        <v>59</v>
      </c>
      <c r="CN299" s="15" t="s">
        <v>59</v>
      </c>
      <c r="CP299" s="15" t="s">
        <v>59</v>
      </c>
      <c r="CR299" s="15" t="s">
        <v>59</v>
      </c>
      <c r="CT299" s="15" t="s">
        <v>59</v>
      </c>
      <c r="CV299" s="15" t="s">
        <v>59</v>
      </c>
      <c r="CX299" s="15" t="s">
        <v>59</v>
      </c>
      <c r="CZ299" s="15" t="s">
        <v>59</v>
      </c>
      <c r="DA299" t="s">
        <v>47</v>
      </c>
      <c r="DB299" s="15" t="s">
        <v>59</v>
      </c>
      <c r="DD299" s="15" t="s">
        <v>59</v>
      </c>
      <c r="DF299" s="15" t="s">
        <v>59</v>
      </c>
      <c r="DH299" s="15" t="s">
        <v>59</v>
      </c>
      <c r="DI299" t="s">
        <v>47</v>
      </c>
      <c r="DJ299" s="15" t="s">
        <v>59</v>
      </c>
      <c r="DK299" t="s">
        <v>47</v>
      </c>
      <c r="DL299" s="15" t="s">
        <v>59</v>
      </c>
      <c r="DM299" t="s">
        <v>47</v>
      </c>
      <c r="DN299" s="15" t="s">
        <v>59</v>
      </c>
      <c r="DP299" s="15" t="s">
        <v>59</v>
      </c>
      <c r="DQ299" t="s">
        <v>47</v>
      </c>
      <c r="DR299" s="15" t="s">
        <v>59</v>
      </c>
      <c r="DT299" s="15" t="s">
        <v>59</v>
      </c>
      <c r="DV299" s="15" t="s">
        <v>59</v>
      </c>
      <c r="DW299" t="s">
        <v>47</v>
      </c>
      <c r="DX299" s="15" t="s">
        <v>59</v>
      </c>
      <c r="DY299" t="s">
        <v>47</v>
      </c>
      <c r="DZ299" s="15" t="s">
        <v>59</v>
      </c>
      <c r="EB299" s="15" t="s">
        <v>59</v>
      </c>
      <c r="ED299" s="15" t="s">
        <v>59</v>
      </c>
      <c r="EF299" s="15" t="s">
        <v>59</v>
      </c>
      <c r="EH299" s="15" t="s">
        <v>59</v>
      </c>
      <c r="EJ299" s="15" t="s">
        <v>59</v>
      </c>
      <c r="EL299" s="15" t="s">
        <v>59</v>
      </c>
      <c r="EN299" s="15" t="s">
        <v>59</v>
      </c>
      <c r="EP299" s="15" t="s">
        <v>59</v>
      </c>
      <c r="ER299" s="15" t="s">
        <v>59</v>
      </c>
      <c r="ET299" s="15" t="s">
        <v>59</v>
      </c>
      <c r="EV299" s="15" t="s">
        <v>59</v>
      </c>
      <c r="EX299" s="15" t="s">
        <v>59</v>
      </c>
      <c r="EY299" t="s">
        <v>47</v>
      </c>
      <c r="EZ299" s="15" t="s">
        <v>59</v>
      </c>
      <c r="FB299" s="15" t="s">
        <v>59</v>
      </c>
      <c r="FC299" t="s">
        <v>47</v>
      </c>
      <c r="FD299" s="15" t="s">
        <v>59</v>
      </c>
      <c r="FF299" s="15" t="s">
        <v>59</v>
      </c>
      <c r="FG299" t="s">
        <v>47</v>
      </c>
      <c r="FH299" s="15" t="s">
        <v>59</v>
      </c>
      <c r="FJ299" s="15" t="s">
        <v>59</v>
      </c>
      <c r="FL299" s="15" t="s">
        <v>59</v>
      </c>
      <c r="FM299" t="s">
        <v>47</v>
      </c>
      <c r="FN299" s="15" t="s">
        <v>59</v>
      </c>
      <c r="FO299" t="s">
        <v>47</v>
      </c>
      <c r="FP299" s="15" t="s">
        <v>59</v>
      </c>
      <c r="FQ299" t="s">
        <v>47</v>
      </c>
      <c r="FR299" s="15" t="s">
        <v>59</v>
      </c>
      <c r="FT299" s="15" t="s">
        <v>59</v>
      </c>
    </row>
    <row r="300" spans="1:176" ht="15.95" customHeight="1">
      <c r="A300" s="39" t="s">
        <v>136</v>
      </c>
      <c r="B300" s="39">
        <v>1</v>
      </c>
      <c r="C300" s="39"/>
      <c r="D300" s="39">
        <v>2402</v>
      </c>
      <c r="E300" s="19" t="s">
        <v>138</v>
      </c>
      <c r="F300" s="19" t="s">
        <v>150</v>
      </c>
      <c r="G300">
        <v>287</v>
      </c>
      <c r="H300" s="15" t="s">
        <v>59</v>
      </c>
      <c r="I300">
        <v>287</v>
      </c>
      <c r="J300" s="15" t="s">
        <v>59</v>
      </c>
      <c r="K300" s="3" t="s">
        <v>47</v>
      </c>
      <c r="L300" s="12" t="s">
        <v>59</v>
      </c>
      <c r="M300" s="3" t="s">
        <v>47</v>
      </c>
      <c r="N300" s="12" t="s">
        <v>59</v>
      </c>
      <c r="O300" s="3" t="s">
        <v>47</v>
      </c>
      <c r="P300" s="12" t="s">
        <v>59</v>
      </c>
      <c r="Q300">
        <v>53</v>
      </c>
      <c r="R300" s="15" t="s">
        <v>59</v>
      </c>
      <c r="S300" t="s">
        <v>47</v>
      </c>
      <c r="T300" s="15" t="s">
        <v>59</v>
      </c>
      <c r="U300">
        <v>27</v>
      </c>
      <c r="V300" s="15" t="s">
        <v>59</v>
      </c>
      <c r="W300">
        <v>98</v>
      </c>
      <c r="X300" s="15" t="s">
        <v>59</v>
      </c>
      <c r="Y300">
        <v>11</v>
      </c>
      <c r="Z300" s="15" t="s">
        <v>59</v>
      </c>
      <c r="AA300">
        <v>49</v>
      </c>
      <c r="AB300" s="15" t="s">
        <v>59</v>
      </c>
      <c r="AC300" t="s">
        <v>47</v>
      </c>
      <c r="AD300" s="15" t="s">
        <v>59</v>
      </c>
      <c r="AE300" t="s">
        <v>47</v>
      </c>
      <c r="AF300" s="15" t="s">
        <v>59</v>
      </c>
      <c r="AG300" t="s">
        <v>47</v>
      </c>
      <c r="AH300" s="15" t="s">
        <v>59</v>
      </c>
      <c r="AI300" s="20" t="s">
        <v>47</v>
      </c>
      <c r="AJ300" s="15" t="s">
        <v>59</v>
      </c>
      <c r="AK300" t="s">
        <v>47</v>
      </c>
      <c r="AL300" s="15" t="s">
        <v>59</v>
      </c>
      <c r="AM300" s="20" t="s">
        <v>47</v>
      </c>
      <c r="AN300" s="15" t="s">
        <v>59</v>
      </c>
      <c r="AO300" s="3" t="s">
        <v>47</v>
      </c>
      <c r="AP300" s="15" t="s">
        <v>59</v>
      </c>
      <c r="AQ300" t="s">
        <v>47</v>
      </c>
      <c r="AR300" s="15" t="s">
        <v>59</v>
      </c>
      <c r="AS300" t="s">
        <v>47</v>
      </c>
      <c r="AT300" s="15" t="s">
        <v>59</v>
      </c>
      <c r="AU300" s="9" t="s">
        <v>47</v>
      </c>
      <c r="AV300" s="15" t="s">
        <v>59</v>
      </c>
      <c r="AW300" s="9" t="s">
        <v>47</v>
      </c>
      <c r="AX300" s="15" t="s">
        <v>59</v>
      </c>
      <c r="AY300" t="s">
        <v>47</v>
      </c>
      <c r="AZ300" s="15" t="s">
        <v>59</v>
      </c>
      <c r="BA300" s="9" t="s">
        <v>47</v>
      </c>
      <c r="BB300" s="15" t="s">
        <v>59</v>
      </c>
      <c r="BC300" s="9" t="s">
        <v>47</v>
      </c>
      <c r="BD300" s="15" t="s">
        <v>59</v>
      </c>
      <c r="BE300" s="9" t="s">
        <v>47</v>
      </c>
      <c r="BF300" s="15" t="s">
        <v>59</v>
      </c>
      <c r="BH300" s="15" t="s">
        <v>59</v>
      </c>
      <c r="BJ300" s="15" t="s">
        <v>59</v>
      </c>
      <c r="BL300" s="15" t="s">
        <v>59</v>
      </c>
      <c r="BN300" s="15" t="s">
        <v>59</v>
      </c>
      <c r="BO300" t="s">
        <v>47</v>
      </c>
      <c r="BP300" s="15" t="s">
        <v>59</v>
      </c>
      <c r="BQ300" t="s">
        <v>47</v>
      </c>
      <c r="BR300" s="15" t="s">
        <v>59</v>
      </c>
      <c r="BS300" t="s">
        <v>47</v>
      </c>
      <c r="BT300" s="15" t="s">
        <v>59</v>
      </c>
      <c r="BU300" t="s">
        <v>47</v>
      </c>
      <c r="BV300" s="15" t="s">
        <v>59</v>
      </c>
      <c r="BX300" s="15" t="s">
        <v>59</v>
      </c>
      <c r="BY300" t="s">
        <v>47</v>
      </c>
      <c r="BZ300" s="15" t="s">
        <v>59</v>
      </c>
      <c r="CA300" t="s">
        <v>47</v>
      </c>
      <c r="CB300" s="15" t="s">
        <v>59</v>
      </c>
      <c r="CC300" t="s">
        <v>47</v>
      </c>
      <c r="CD300" s="15" t="s">
        <v>59</v>
      </c>
      <c r="CF300" s="15" t="s">
        <v>59</v>
      </c>
      <c r="CH300" s="15" t="s">
        <v>59</v>
      </c>
      <c r="CJ300" s="15" t="s">
        <v>59</v>
      </c>
      <c r="CL300" s="15" t="s">
        <v>59</v>
      </c>
      <c r="CN300" s="15" t="s">
        <v>59</v>
      </c>
      <c r="CP300" s="15" t="s">
        <v>59</v>
      </c>
      <c r="CR300" s="15" t="s">
        <v>59</v>
      </c>
      <c r="CT300" s="15" t="s">
        <v>59</v>
      </c>
      <c r="CV300" s="15" t="s">
        <v>59</v>
      </c>
      <c r="CX300" s="15" t="s">
        <v>59</v>
      </c>
      <c r="CZ300" s="15" t="s">
        <v>59</v>
      </c>
      <c r="DA300" t="s">
        <v>47</v>
      </c>
      <c r="DB300" s="15" t="s">
        <v>59</v>
      </c>
      <c r="DD300" s="15" t="s">
        <v>59</v>
      </c>
      <c r="DF300" s="15" t="s">
        <v>59</v>
      </c>
      <c r="DH300" s="15" t="s">
        <v>59</v>
      </c>
      <c r="DI300" t="s">
        <v>47</v>
      </c>
      <c r="DJ300" s="15" t="s">
        <v>59</v>
      </c>
      <c r="DK300" t="s">
        <v>47</v>
      </c>
      <c r="DL300" s="15" t="s">
        <v>59</v>
      </c>
      <c r="DM300" t="s">
        <v>47</v>
      </c>
      <c r="DN300" s="15" t="s">
        <v>59</v>
      </c>
      <c r="DP300" s="15" t="s">
        <v>59</v>
      </c>
      <c r="DQ300" t="s">
        <v>47</v>
      </c>
      <c r="DR300" s="15" t="s">
        <v>59</v>
      </c>
      <c r="DT300" s="15" t="s">
        <v>59</v>
      </c>
      <c r="DV300" s="15" t="s">
        <v>59</v>
      </c>
      <c r="DW300" t="s">
        <v>47</v>
      </c>
      <c r="DX300" s="15" t="s">
        <v>59</v>
      </c>
      <c r="DY300" t="s">
        <v>47</v>
      </c>
      <c r="DZ300" s="15" t="s">
        <v>59</v>
      </c>
      <c r="EB300" s="15" t="s">
        <v>59</v>
      </c>
      <c r="ED300" s="15" t="s">
        <v>59</v>
      </c>
      <c r="EF300" s="15" t="s">
        <v>59</v>
      </c>
      <c r="EH300" s="15" t="s">
        <v>59</v>
      </c>
      <c r="EJ300" s="15" t="s">
        <v>59</v>
      </c>
      <c r="EL300" s="15" t="s">
        <v>59</v>
      </c>
      <c r="EN300" s="15" t="s">
        <v>59</v>
      </c>
      <c r="EP300" s="15" t="s">
        <v>59</v>
      </c>
      <c r="ER300" s="15" t="s">
        <v>59</v>
      </c>
      <c r="ET300" s="15" t="s">
        <v>59</v>
      </c>
      <c r="EV300" s="15" t="s">
        <v>59</v>
      </c>
      <c r="EX300" s="15" t="s">
        <v>59</v>
      </c>
      <c r="EY300" t="s">
        <v>47</v>
      </c>
      <c r="EZ300" s="15" t="s">
        <v>59</v>
      </c>
      <c r="FB300" s="15" t="s">
        <v>59</v>
      </c>
      <c r="FC300" t="s">
        <v>47</v>
      </c>
      <c r="FD300" s="15" t="s">
        <v>59</v>
      </c>
      <c r="FF300" s="15" t="s">
        <v>59</v>
      </c>
      <c r="FG300" t="s">
        <v>47</v>
      </c>
      <c r="FH300" s="15" t="s">
        <v>59</v>
      </c>
      <c r="FJ300" s="15" t="s">
        <v>59</v>
      </c>
      <c r="FL300" s="15" t="s">
        <v>59</v>
      </c>
      <c r="FM300" t="s">
        <v>47</v>
      </c>
      <c r="FN300" s="15" t="s">
        <v>59</v>
      </c>
      <c r="FO300" t="s">
        <v>47</v>
      </c>
      <c r="FP300" s="15" t="s">
        <v>59</v>
      </c>
      <c r="FQ300" t="s">
        <v>47</v>
      </c>
      <c r="FR300" s="15" t="s">
        <v>59</v>
      </c>
      <c r="FT300" s="15" t="s">
        <v>59</v>
      </c>
    </row>
    <row r="301" spans="1:176" ht="15.95" customHeight="1">
      <c r="A301" s="39" t="s">
        <v>722</v>
      </c>
      <c r="B301" s="39">
        <v>3</v>
      </c>
      <c r="C301" s="39"/>
      <c r="D301" s="39">
        <v>2402</v>
      </c>
      <c r="E301" s="19" t="s">
        <v>138</v>
      </c>
      <c r="F301" s="19" t="s">
        <v>150</v>
      </c>
      <c r="G301">
        <v>110</v>
      </c>
      <c r="H301" s="15" t="s">
        <v>59</v>
      </c>
      <c r="I301">
        <v>110</v>
      </c>
      <c r="J301" s="15" t="s">
        <v>59</v>
      </c>
      <c r="K301" s="3" t="s">
        <v>47</v>
      </c>
      <c r="L301" s="12" t="s">
        <v>59</v>
      </c>
      <c r="M301" s="3" t="s">
        <v>47</v>
      </c>
      <c r="N301" s="12" t="s">
        <v>59</v>
      </c>
      <c r="O301" s="3" t="s">
        <v>47</v>
      </c>
      <c r="P301" s="12" t="s">
        <v>59</v>
      </c>
      <c r="Q301" t="s">
        <v>47</v>
      </c>
      <c r="R301" s="15" t="s">
        <v>59</v>
      </c>
      <c r="S301" t="s">
        <v>47</v>
      </c>
      <c r="T301" s="15" t="s">
        <v>59</v>
      </c>
      <c r="U301" t="s">
        <v>47</v>
      </c>
      <c r="V301" s="15" t="s">
        <v>59</v>
      </c>
      <c r="W301">
        <v>28</v>
      </c>
      <c r="X301" s="15" t="s">
        <v>59</v>
      </c>
      <c r="Y301">
        <v>2</v>
      </c>
      <c r="Z301" s="15" t="s">
        <v>59</v>
      </c>
      <c r="AA301">
        <v>7</v>
      </c>
      <c r="AB301" s="15" t="s">
        <v>721</v>
      </c>
      <c r="AC301" t="s">
        <v>47</v>
      </c>
      <c r="AD301" s="15" t="s">
        <v>59</v>
      </c>
      <c r="AE301" t="s">
        <v>47</v>
      </c>
      <c r="AF301" s="15" t="s">
        <v>59</v>
      </c>
      <c r="AG301" t="s">
        <v>47</v>
      </c>
      <c r="AH301" s="15" t="s">
        <v>59</v>
      </c>
      <c r="AI301" s="20" t="s">
        <v>47</v>
      </c>
      <c r="AJ301" s="15" t="s">
        <v>59</v>
      </c>
      <c r="AK301" t="s">
        <v>47</v>
      </c>
      <c r="AL301" s="15" t="s">
        <v>59</v>
      </c>
      <c r="AM301" s="20" t="s">
        <v>47</v>
      </c>
      <c r="AN301" s="15" t="s">
        <v>59</v>
      </c>
      <c r="AO301" s="3" t="s">
        <v>47</v>
      </c>
      <c r="AP301" s="15" t="s">
        <v>59</v>
      </c>
      <c r="AQ301" t="s">
        <v>47</v>
      </c>
      <c r="AR301" s="15" t="s">
        <v>59</v>
      </c>
      <c r="AS301" t="s">
        <v>47</v>
      </c>
      <c r="AT301" s="15" t="s">
        <v>59</v>
      </c>
      <c r="AU301" s="9" t="s">
        <v>47</v>
      </c>
      <c r="AV301" s="15" t="s">
        <v>59</v>
      </c>
      <c r="AW301" s="9" t="s">
        <v>47</v>
      </c>
      <c r="AX301" s="15" t="s">
        <v>59</v>
      </c>
      <c r="AY301" t="s">
        <v>47</v>
      </c>
      <c r="AZ301" s="15" t="s">
        <v>59</v>
      </c>
      <c r="BA301" s="9" t="s">
        <v>47</v>
      </c>
      <c r="BB301" s="15" t="s">
        <v>59</v>
      </c>
      <c r="BC301" s="9" t="s">
        <v>47</v>
      </c>
      <c r="BD301" s="15" t="s">
        <v>59</v>
      </c>
      <c r="BE301" s="9" t="s">
        <v>47</v>
      </c>
      <c r="BF301" s="15" t="s">
        <v>59</v>
      </c>
      <c r="BH301" s="15" t="s">
        <v>59</v>
      </c>
      <c r="BJ301" s="15" t="s">
        <v>59</v>
      </c>
      <c r="BL301" s="15" t="s">
        <v>59</v>
      </c>
      <c r="BN301" s="15" t="s">
        <v>59</v>
      </c>
      <c r="BO301" t="s">
        <v>47</v>
      </c>
      <c r="BP301" s="15" t="s">
        <v>59</v>
      </c>
      <c r="BQ301" t="s">
        <v>47</v>
      </c>
      <c r="BR301" s="15" t="s">
        <v>59</v>
      </c>
      <c r="BS301" t="s">
        <v>47</v>
      </c>
      <c r="BT301" s="15" t="s">
        <v>59</v>
      </c>
      <c r="BU301" t="s">
        <v>47</v>
      </c>
      <c r="BV301" s="15" t="s">
        <v>59</v>
      </c>
      <c r="BX301" s="15" t="s">
        <v>59</v>
      </c>
      <c r="BY301" t="s">
        <v>47</v>
      </c>
      <c r="BZ301" s="15" t="s">
        <v>59</v>
      </c>
      <c r="CA301" t="s">
        <v>47</v>
      </c>
      <c r="CB301" s="15" t="s">
        <v>59</v>
      </c>
      <c r="CC301" t="s">
        <v>47</v>
      </c>
      <c r="CD301" s="15" t="s">
        <v>59</v>
      </c>
      <c r="CF301" s="15" t="s">
        <v>59</v>
      </c>
      <c r="CH301" s="15" t="s">
        <v>59</v>
      </c>
      <c r="CJ301" s="15" t="s">
        <v>59</v>
      </c>
      <c r="CL301" s="15" t="s">
        <v>59</v>
      </c>
      <c r="CN301" s="15" t="s">
        <v>59</v>
      </c>
      <c r="CP301" s="15" t="s">
        <v>59</v>
      </c>
      <c r="CR301" s="15" t="s">
        <v>59</v>
      </c>
      <c r="CT301" s="15" t="s">
        <v>59</v>
      </c>
      <c r="CV301" s="15" t="s">
        <v>59</v>
      </c>
      <c r="CX301" s="15" t="s">
        <v>59</v>
      </c>
      <c r="CZ301" s="15" t="s">
        <v>59</v>
      </c>
      <c r="DA301" t="s">
        <v>47</v>
      </c>
      <c r="DB301" s="15" t="s">
        <v>59</v>
      </c>
      <c r="DD301" s="15" t="s">
        <v>59</v>
      </c>
      <c r="DF301" s="15" t="s">
        <v>59</v>
      </c>
      <c r="DH301" s="15" t="s">
        <v>59</v>
      </c>
      <c r="DI301" t="s">
        <v>47</v>
      </c>
      <c r="DJ301" s="15" t="s">
        <v>59</v>
      </c>
      <c r="DK301" t="s">
        <v>47</v>
      </c>
      <c r="DL301" s="15" t="s">
        <v>59</v>
      </c>
      <c r="DM301" t="s">
        <v>47</v>
      </c>
      <c r="DN301" s="15" t="s">
        <v>59</v>
      </c>
      <c r="DP301" s="15" t="s">
        <v>59</v>
      </c>
      <c r="DQ301" t="s">
        <v>47</v>
      </c>
      <c r="DR301" s="15" t="s">
        <v>59</v>
      </c>
      <c r="DT301" s="15" t="s">
        <v>59</v>
      </c>
      <c r="DV301" s="15" t="s">
        <v>59</v>
      </c>
      <c r="DW301" t="s">
        <v>47</v>
      </c>
      <c r="DX301" s="15" t="s">
        <v>59</v>
      </c>
      <c r="DY301" t="s">
        <v>47</v>
      </c>
      <c r="DZ301" s="15" t="s">
        <v>59</v>
      </c>
      <c r="EB301" s="15" t="s">
        <v>59</v>
      </c>
      <c r="ED301" s="15" t="s">
        <v>59</v>
      </c>
      <c r="EF301" s="15" t="s">
        <v>59</v>
      </c>
      <c r="EH301" s="15" t="s">
        <v>59</v>
      </c>
      <c r="EJ301" s="15" t="s">
        <v>59</v>
      </c>
      <c r="EL301" s="15" t="s">
        <v>59</v>
      </c>
      <c r="EN301" s="15" t="s">
        <v>59</v>
      </c>
      <c r="EP301" s="15" t="s">
        <v>59</v>
      </c>
      <c r="ER301" s="15" t="s">
        <v>59</v>
      </c>
      <c r="ET301" s="15" t="s">
        <v>59</v>
      </c>
      <c r="EV301" s="15" t="s">
        <v>59</v>
      </c>
      <c r="EX301" s="15" t="s">
        <v>59</v>
      </c>
      <c r="EY301" t="s">
        <v>47</v>
      </c>
      <c r="EZ301" s="15" t="s">
        <v>59</v>
      </c>
      <c r="FB301" s="15" t="s">
        <v>59</v>
      </c>
      <c r="FC301" t="s">
        <v>47</v>
      </c>
      <c r="FD301" s="15" t="s">
        <v>59</v>
      </c>
      <c r="FF301" s="15" t="s">
        <v>59</v>
      </c>
      <c r="FG301" t="s">
        <v>47</v>
      </c>
      <c r="FH301" s="15" t="s">
        <v>59</v>
      </c>
      <c r="FJ301" s="15" t="s">
        <v>59</v>
      </c>
      <c r="FL301" s="15" t="s">
        <v>59</v>
      </c>
      <c r="FM301" t="s">
        <v>47</v>
      </c>
      <c r="FN301" s="15" t="s">
        <v>59</v>
      </c>
      <c r="FO301" t="s">
        <v>47</v>
      </c>
      <c r="FP301" s="15" t="s">
        <v>59</v>
      </c>
      <c r="FQ301" t="s">
        <v>47</v>
      </c>
      <c r="FR301" s="15" t="s">
        <v>59</v>
      </c>
      <c r="FT301" s="15" t="s">
        <v>59</v>
      </c>
    </row>
    <row r="302" spans="1:176" ht="15.95" customHeight="1">
      <c r="A302" s="39" t="s">
        <v>137</v>
      </c>
      <c r="B302" s="39">
        <v>1</v>
      </c>
      <c r="C302" s="39"/>
      <c r="D302" s="39">
        <v>2402</v>
      </c>
      <c r="E302" s="19" t="s">
        <v>138</v>
      </c>
      <c r="F302" s="19" t="s">
        <v>150</v>
      </c>
      <c r="G302">
        <v>146</v>
      </c>
      <c r="H302" s="15" t="s">
        <v>59</v>
      </c>
      <c r="I302">
        <v>146</v>
      </c>
      <c r="J302" s="15" t="s">
        <v>59</v>
      </c>
      <c r="K302" s="3" t="s">
        <v>47</v>
      </c>
      <c r="L302" s="12" t="s">
        <v>59</v>
      </c>
      <c r="M302" s="3" t="s">
        <v>47</v>
      </c>
      <c r="N302" s="12" t="s">
        <v>59</v>
      </c>
      <c r="O302" s="3" t="s">
        <v>47</v>
      </c>
      <c r="P302" s="12" t="s">
        <v>59</v>
      </c>
      <c r="Q302">
        <v>19</v>
      </c>
      <c r="R302" s="15" t="s">
        <v>59</v>
      </c>
      <c r="S302" t="s">
        <v>47</v>
      </c>
      <c r="T302" s="15" t="s">
        <v>59</v>
      </c>
      <c r="U302" t="s">
        <v>47</v>
      </c>
      <c r="V302" s="15" t="s">
        <v>59</v>
      </c>
      <c r="W302">
        <v>55</v>
      </c>
      <c r="X302" s="15" t="s">
        <v>59</v>
      </c>
      <c r="Y302">
        <v>14</v>
      </c>
      <c r="Z302" s="15" t="s">
        <v>59</v>
      </c>
      <c r="AA302">
        <v>22</v>
      </c>
      <c r="AB302" s="15" t="s">
        <v>59</v>
      </c>
      <c r="AC302" t="s">
        <v>47</v>
      </c>
      <c r="AD302" s="15" t="s">
        <v>59</v>
      </c>
      <c r="AE302" t="s">
        <v>47</v>
      </c>
      <c r="AF302" s="15" t="s">
        <v>59</v>
      </c>
      <c r="AG302" t="s">
        <v>47</v>
      </c>
      <c r="AH302" s="15" t="s">
        <v>59</v>
      </c>
      <c r="AI302" s="20" t="s">
        <v>47</v>
      </c>
      <c r="AJ302" s="15" t="s">
        <v>59</v>
      </c>
      <c r="AK302" t="s">
        <v>47</v>
      </c>
      <c r="AL302" s="15" t="s">
        <v>59</v>
      </c>
      <c r="AM302" s="20" t="s">
        <v>47</v>
      </c>
      <c r="AN302" s="15" t="s">
        <v>59</v>
      </c>
      <c r="AO302" s="3" t="s">
        <v>47</v>
      </c>
      <c r="AP302" s="15" t="s">
        <v>59</v>
      </c>
      <c r="AQ302" t="s">
        <v>47</v>
      </c>
      <c r="AR302" s="15" t="s">
        <v>59</v>
      </c>
      <c r="AS302" t="s">
        <v>47</v>
      </c>
      <c r="AT302" s="15" t="s">
        <v>59</v>
      </c>
      <c r="AU302" s="9" t="s">
        <v>47</v>
      </c>
      <c r="AV302" s="15" t="s">
        <v>59</v>
      </c>
      <c r="AW302" s="9" t="s">
        <v>47</v>
      </c>
      <c r="AX302" s="15" t="s">
        <v>59</v>
      </c>
      <c r="AY302" t="s">
        <v>47</v>
      </c>
      <c r="AZ302" s="15" t="s">
        <v>59</v>
      </c>
      <c r="BA302" s="9" t="s">
        <v>47</v>
      </c>
      <c r="BB302" s="15" t="s">
        <v>59</v>
      </c>
      <c r="BC302" s="9" t="s">
        <v>47</v>
      </c>
      <c r="BD302" s="15" t="s">
        <v>59</v>
      </c>
      <c r="BE302" s="9" t="s">
        <v>47</v>
      </c>
      <c r="BF302" s="15" t="s">
        <v>59</v>
      </c>
      <c r="BH302" s="15" t="s">
        <v>59</v>
      </c>
      <c r="BJ302" s="15" t="s">
        <v>59</v>
      </c>
      <c r="BL302" s="15" t="s">
        <v>59</v>
      </c>
      <c r="BN302" s="15" t="s">
        <v>59</v>
      </c>
      <c r="BO302" t="s">
        <v>47</v>
      </c>
      <c r="BP302" s="15" t="s">
        <v>59</v>
      </c>
      <c r="BQ302" t="s">
        <v>47</v>
      </c>
      <c r="BR302" s="15" t="s">
        <v>59</v>
      </c>
      <c r="BS302" t="s">
        <v>47</v>
      </c>
      <c r="BT302" s="15" t="s">
        <v>59</v>
      </c>
      <c r="BU302" t="s">
        <v>47</v>
      </c>
      <c r="BV302" s="15" t="s">
        <v>59</v>
      </c>
      <c r="BX302" s="15" t="s">
        <v>59</v>
      </c>
      <c r="BY302" t="s">
        <v>47</v>
      </c>
      <c r="BZ302" s="15" t="s">
        <v>59</v>
      </c>
      <c r="CA302" t="s">
        <v>47</v>
      </c>
      <c r="CB302" s="15" t="s">
        <v>59</v>
      </c>
      <c r="CC302" t="s">
        <v>47</v>
      </c>
      <c r="CD302" s="15" t="s">
        <v>59</v>
      </c>
      <c r="CF302" s="15" t="s">
        <v>59</v>
      </c>
      <c r="CH302" s="15" t="s">
        <v>59</v>
      </c>
      <c r="CJ302" s="15" t="s">
        <v>59</v>
      </c>
      <c r="CL302" s="15" t="s">
        <v>59</v>
      </c>
      <c r="CN302" s="15" t="s">
        <v>59</v>
      </c>
      <c r="CP302" s="15" t="s">
        <v>59</v>
      </c>
      <c r="CR302" s="15" t="s">
        <v>59</v>
      </c>
      <c r="CT302" s="15" t="s">
        <v>59</v>
      </c>
      <c r="CV302" s="15" t="s">
        <v>59</v>
      </c>
      <c r="CX302" s="15" t="s">
        <v>59</v>
      </c>
      <c r="CZ302" s="15" t="s">
        <v>59</v>
      </c>
      <c r="DA302" t="s">
        <v>47</v>
      </c>
      <c r="DB302" s="15" t="s">
        <v>59</v>
      </c>
      <c r="DD302" s="15" t="s">
        <v>59</v>
      </c>
      <c r="DF302" s="15" t="s">
        <v>59</v>
      </c>
      <c r="DH302" s="15" t="s">
        <v>59</v>
      </c>
      <c r="DI302" t="s">
        <v>47</v>
      </c>
      <c r="DJ302" s="15" t="s">
        <v>59</v>
      </c>
      <c r="DK302" t="s">
        <v>47</v>
      </c>
      <c r="DL302" s="15" t="s">
        <v>59</v>
      </c>
      <c r="DM302" t="s">
        <v>47</v>
      </c>
      <c r="DN302" s="15" t="s">
        <v>59</v>
      </c>
      <c r="DP302" s="15" t="s">
        <v>59</v>
      </c>
      <c r="DQ302" t="s">
        <v>47</v>
      </c>
      <c r="DR302" s="15" t="s">
        <v>59</v>
      </c>
      <c r="DT302" s="15" t="s">
        <v>59</v>
      </c>
      <c r="DV302" s="15" t="s">
        <v>59</v>
      </c>
      <c r="DW302" t="s">
        <v>47</v>
      </c>
      <c r="DX302" s="15" t="s">
        <v>59</v>
      </c>
      <c r="DY302" t="s">
        <v>47</v>
      </c>
      <c r="DZ302" s="15" t="s">
        <v>59</v>
      </c>
      <c r="EB302" s="15" t="s">
        <v>59</v>
      </c>
      <c r="ED302" s="15" t="s">
        <v>59</v>
      </c>
      <c r="EF302" s="15" t="s">
        <v>59</v>
      </c>
      <c r="EH302" s="15" t="s">
        <v>59</v>
      </c>
      <c r="EJ302" s="15" t="s">
        <v>59</v>
      </c>
      <c r="EL302" s="15" t="s">
        <v>59</v>
      </c>
      <c r="EN302" s="15" t="s">
        <v>59</v>
      </c>
      <c r="EP302" s="15" t="s">
        <v>59</v>
      </c>
      <c r="ER302" s="15" t="s">
        <v>59</v>
      </c>
      <c r="ET302" s="15" t="s">
        <v>59</v>
      </c>
      <c r="EV302" s="15" t="s">
        <v>59</v>
      </c>
      <c r="EX302" s="15" t="s">
        <v>59</v>
      </c>
      <c r="EY302" t="s">
        <v>47</v>
      </c>
      <c r="EZ302" s="15" t="s">
        <v>59</v>
      </c>
      <c r="FB302" s="15" t="s">
        <v>59</v>
      </c>
      <c r="FC302" t="s">
        <v>47</v>
      </c>
      <c r="FD302" s="15" t="s">
        <v>59</v>
      </c>
      <c r="FF302" s="15" t="s">
        <v>59</v>
      </c>
      <c r="FG302" t="s">
        <v>47</v>
      </c>
      <c r="FH302" s="15" t="s">
        <v>59</v>
      </c>
      <c r="FJ302" s="15" t="s">
        <v>59</v>
      </c>
      <c r="FL302" s="15" t="s">
        <v>59</v>
      </c>
      <c r="FM302" t="s">
        <v>47</v>
      </c>
      <c r="FN302" s="15" t="s">
        <v>59</v>
      </c>
      <c r="FO302" t="s">
        <v>47</v>
      </c>
      <c r="FP302" s="15" t="s">
        <v>59</v>
      </c>
      <c r="FQ302" t="s">
        <v>47</v>
      </c>
      <c r="FR302" s="15" t="s">
        <v>59</v>
      </c>
      <c r="FT302" s="15" t="s">
        <v>59</v>
      </c>
    </row>
    <row r="303" spans="1:176" ht="15.95" customHeight="1">
      <c r="A303" s="39" t="s">
        <v>139</v>
      </c>
      <c r="B303" s="39">
        <v>3</v>
      </c>
      <c r="C303" s="39"/>
      <c r="D303" s="39">
        <v>2402</v>
      </c>
      <c r="E303" s="19" t="s">
        <v>140</v>
      </c>
      <c r="F303" s="19" t="s">
        <v>1595</v>
      </c>
      <c r="G303">
        <v>95.920000000000016</v>
      </c>
      <c r="H303" s="15" t="s">
        <v>59</v>
      </c>
      <c r="I303">
        <v>95.920000000000016</v>
      </c>
      <c r="J303" s="15" t="s">
        <v>59</v>
      </c>
      <c r="K303" s="3" t="s">
        <v>47</v>
      </c>
      <c r="L303" s="12" t="s">
        <v>59</v>
      </c>
      <c r="M303" s="3" t="s">
        <v>47</v>
      </c>
      <c r="N303" s="12" t="s">
        <v>59</v>
      </c>
      <c r="O303" s="3" t="s">
        <v>47</v>
      </c>
      <c r="P303" s="12" t="s">
        <v>59</v>
      </c>
      <c r="Q303">
        <v>29.92</v>
      </c>
      <c r="R303" s="15" t="s">
        <v>59</v>
      </c>
      <c r="S303">
        <v>1.2000000000000002</v>
      </c>
      <c r="T303" s="15" t="s">
        <v>59</v>
      </c>
      <c r="U303">
        <v>13.840000000000002</v>
      </c>
      <c r="V303" s="15" t="s">
        <v>59</v>
      </c>
      <c r="W303">
        <v>17.2</v>
      </c>
      <c r="X303" s="15" t="s">
        <v>59</v>
      </c>
      <c r="Y303">
        <v>7.5200000000000005</v>
      </c>
      <c r="Z303" s="15" t="s">
        <v>59</v>
      </c>
      <c r="AA303">
        <v>14.8</v>
      </c>
      <c r="AB303" s="15" t="s">
        <v>59</v>
      </c>
      <c r="AC303" t="s">
        <v>47</v>
      </c>
      <c r="AD303" s="15" t="s">
        <v>59</v>
      </c>
      <c r="AE303" t="s">
        <v>47</v>
      </c>
      <c r="AF303" s="15" t="s">
        <v>59</v>
      </c>
      <c r="AG303">
        <v>11.440000000000001</v>
      </c>
      <c r="AH303" s="15" t="s">
        <v>59</v>
      </c>
      <c r="AI303" s="20" t="s">
        <v>47</v>
      </c>
      <c r="AJ303" s="15" t="s">
        <v>59</v>
      </c>
      <c r="AK303" t="s">
        <v>47</v>
      </c>
      <c r="AL303" s="15" t="s">
        <v>59</v>
      </c>
      <c r="AM303" s="20" t="s">
        <v>47</v>
      </c>
      <c r="AN303" s="15" t="s">
        <v>59</v>
      </c>
      <c r="AO303" s="3" t="s">
        <v>47</v>
      </c>
      <c r="AP303" s="15" t="s">
        <v>59</v>
      </c>
      <c r="AQ303" t="s">
        <v>47</v>
      </c>
      <c r="AR303" s="15" t="s">
        <v>59</v>
      </c>
      <c r="AS303" t="s">
        <v>47</v>
      </c>
      <c r="AT303" s="15" t="s">
        <v>59</v>
      </c>
      <c r="AU303" s="9" t="s">
        <v>47</v>
      </c>
      <c r="AV303" s="15" t="s">
        <v>59</v>
      </c>
      <c r="AW303" s="9" t="s">
        <v>47</v>
      </c>
      <c r="AX303" s="15" t="s">
        <v>59</v>
      </c>
      <c r="AY303" t="s">
        <v>47</v>
      </c>
      <c r="AZ303" s="15" t="s">
        <v>59</v>
      </c>
      <c r="BA303" s="9" t="s">
        <v>47</v>
      </c>
      <c r="BB303" s="15" t="s">
        <v>59</v>
      </c>
      <c r="BC303" s="9" t="s">
        <v>47</v>
      </c>
      <c r="BD303" s="15" t="s">
        <v>59</v>
      </c>
      <c r="BE303" s="9" t="s">
        <v>47</v>
      </c>
      <c r="BF303" s="15" t="s">
        <v>59</v>
      </c>
      <c r="BH303" s="15" t="s">
        <v>59</v>
      </c>
      <c r="BJ303" s="15" t="s">
        <v>59</v>
      </c>
      <c r="BL303" s="15" t="s">
        <v>59</v>
      </c>
      <c r="BN303" s="15" t="s">
        <v>59</v>
      </c>
      <c r="BO303" t="s">
        <v>47</v>
      </c>
      <c r="BP303" s="15" t="s">
        <v>59</v>
      </c>
      <c r="BQ303" t="s">
        <v>47</v>
      </c>
      <c r="BR303" s="15" t="s">
        <v>59</v>
      </c>
      <c r="BS303" t="s">
        <v>47</v>
      </c>
      <c r="BT303" s="15" t="s">
        <v>59</v>
      </c>
      <c r="BU303" t="s">
        <v>47</v>
      </c>
      <c r="BV303" s="15" t="s">
        <v>59</v>
      </c>
      <c r="BX303" s="15" t="s">
        <v>59</v>
      </c>
      <c r="BY303" t="s">
        <v>47</v>
      </c>
      <c r="BZ303" s="15" t="s">
        <v>59</v>
      </c>
      <c r="CA303" t="s">
        <v>47</v>
      </c>
      <c r="CB303" s="15" t="s">
        <v>59</v>
      </c>
      <c r="CC303" t="s">
        <v>47</v>
      </c>
      <c r="CD303" s="15" t="s">
        <v>59</v>
      </c>
      <c r="CF303" s="15" t="s">
        <v>59</v>
      </c>
      <c r="CH303" s="15" t="s">
        <v>59</v>
      </c>
      <c r="CJ303" s="15" t="s">
        <v>59</v>
      </c>
      <c r="CL303" s="15" t="s">
        <v>59</v>
      </c>
      <c r="CN303" s="15" t="s">
        <v>59</v>
      </c>
      <c r="CP303" s="15" t="s">
        <v>59</v>
      </c>
      <c r="CR303" s="15" t="s">
        <v>59</v>
      </c>
      <c r="CT303" s="15" t="s">
        <v>59</v>
      </c>
      <c r="CV303" s="15" t="s">
        <v>59</v>
      </c>
      <c r="CX303" s="15" t="s">
        <v>59</v>
      </c>
      <c r="CZ303" s="15" t="s">
        <v>59</v>
      </c>
      <c r="DA303" t="s">
        <v>47</v>
      </c>
      <c r="DB303" s="15" t="s">
        <v>59</v>
      </c>
      <c r="DD303" s="15" t="s">
        <v>59</v>
      </c>
      <c r="DF303" s="15" t="s">
        <v>59</v>
      </c>
      <c r="DH303" s="15" t="s">
        <v>59</v>
      </c>
      <c r="DI303" t="s">
        <v>47</v>
      </c>
      <c r="DJ303" s="15" t="s">
        <v>59</v>
      </c>
      <c r="DK303" t="s">
        <v>47</v>
      </c>
      <c r="DL303" s="15" t="s">
        <v>59</v>
      </c>
      <c r="DM303" t="s">
        <v>47</v>
      </c>
      <c r="DN303" s="15" t="s">
        <v>59</v>
      </c>
      <c r="DP303" s="15" t="s">
        <v>59</v>
      </c>
      <c r="DQ303" t="s">
        <v>47</v>
      </c>
      <c r="DR303" s="15" t="s">
        <v>59</v>
      </c>
      <c r="DT303" s="15" t="s">
        <v>59</v>
      </c>
      <c r="DV303" s="15" t="s">
        <v>59</v>
      </c>
      <c r="DW303" t="s">
        <v>47</v>
      </c>
      <c r="DX303" s="15" t="s">
        <v>59</v>
      </c>
      <c r="DY303" t="s">
        <v>47</v>
      </c>
      <c r="DZ303" s="15" t="s">
        <v>59</v>
      </c>
      <c r="EB303" s="15" t="s">
        <v>59</v>
      </c>
      <c r="ED303" s="15" t="s">
        <v>59</v>
      </c>
      <c r="EF303" s="15" t="s">
        <v>59</v>
      </c>
      <c r="EH303" s="15" t="s">
        <v>59</v>
      </c>
      <c r="EJ303" s="15" t="s">
        <v>59</v>
      </c>
      <c r="EL303" s="15" t="s">
        <v>59</v>
      </c>
      <c r="EN303" s="15" t="s">
        <v>59</v>
      </c>
      <c r="EP303" s="15" t="s">
        <v>59</v>
      </c>
      <c r="ER303" s="15" t="s">
        <v>59</v>
      </c>
      <c r="ET303" s="15" t="s">
        <v>59</v>
      </c>
      <c r="EV303" s="15" t="s">
        <v>59</v>
      </c>
      <c r="EX303" s="15" t="s">
        <v>59</v>
      </c>
      <c r="EY303" t="s">
        <v>47</v>
      </c>
      <c r="EZ303" s="15" t="s">
        <v>59</v>
      </c>
      <c r="FB303" s="15" t="s">
        <v>59</v>
      </c>
      <c r="FC303" t="s">
        <v>47</v>
      </c>
      <c r="FD303" s="15" t="s">
        <v>59</v>
      </c>
      <c r="FF303" s="15" t="s">
        <v>59</v>
      </c>
      <c r="FG303" t="s">
        <v>47</v>
      </c>
      <c r="FH303" s="15" t="s">
        <v>59</v>
      </c>
      <c r="FJ303" s="15" t="s">
        <v>59</v>
      </c>
      <c r="FL303" s="15" t="s">
        <v>59</v>
      </c>
      <c r="FM303" t="s">
        <v>47</v>
      </c>
      <c r="FN303" s="15" t="s">
        <v>59</v>
      </c>
      <c r="FO303" t="s">
        <v>47</v>
      </c>
      <c r="FP303" s="15" t="s">
        <v>59</v>
      </c>
      <c r="FQ303" t="s">
        <v>47</v>
      </c>
      <c r="FR303" s="15" t="s">
        <v>59</v>
      </c>
      <c r="FT303" s="15" t="s">
        <v>59</v>
      </c>
    </row>
    <row r="304" spans="1:176" ht="15.95" customHeight="1">
      <c r="A304" s="39" t="s">
        <v>151</v>
      </c>
      <c r="B304" s="39">
        <v>3</v>
      </c>
      <c r="C304" s="39"/>
      <c r="D304" s="39">
        <v>2402</v>
      </c>
      <c r="E304" s="19" t="s">
        <v>138</v>
      </c>
      <c r="F304" s="19"/>
      <c r="G304">
        <v>209</v>
      </c>
      <c r="H304" s="15" t="s">
        <v>59</v>
      </c>
      <c r="I304">
        <v>209</v>
      </c>
      <c r="J304" s="15" t="s">
        <v>59</v>
      </c>
      <c r="K304" s="3" t="s">
        <v>47</v>
      </c>
      <c r="L304" s="12" t="s">
        <v>59</v>
      </c>
      <c r="M304" s="3" t="s">
        <v>47</v>
      </c>
      <c r="N304" s="12" t="s">
        <v>59</v>
      </c>
      <c r="O304" s="3" t="s">
        <v>47</v>
      </c>
      <c r="P304" s="12" t="s">
        <v>59</v>
      </c>
      <c r="Q304">
        <f>3.3*10</f>
        <v>33</v>
      </c>
      <c r="R304" s="15" t="s">
        <v>59</v>
      </c>
      <c r="S304" t="s">
        <v>47</v>
      </c>
      <c r="T304" s="15" t="s">
        <v>59</v>
      </c>
      <c r="U304">
        <f>3.8*10</f>
        <v>38</v>
      </c>
      <c r="V304" s="15" t="s">
        <v>59</v>
      </c>
      <c r="W304">
        <v>58</v>
      </c>
      <c r="X304" s="15" t="s">
        <v>59</v>
      </c>
      <c r="Y304">
        <v>8</v>
      </c>
      <c r="Z304" s="15" t="s">
        <v>59</v>
      </c>
      <c r="AA304">
        <v>10</v>
      </c>
      <c r="AB304" s="15" t="s">
        <v>59</v>
      </c>
      <c r="AC304" t="s">
        <v>47</v>
      </c>
      <c r="AD304" s="15" t="s">
        <v>59</v>
      </c>
      <c r="AE304" t="s">
        <v>47</v>
      </c>
      <c r="AF304" s="15" t="s">
        <v>59</v>
      </c>
      <c r="AG304">
        <v>3</v>
      </c>
      <c r="AH304" s="15" t="s">
        <v>59</v>
      </c>
      <c r="AI304" s="20" t="s">
        <v>47</v>
      </c>
      <c r="AJ304" s="15" t="s">
        <v>59</v>
      </c>
      <c r="AK304" t="s">
        <v>47</v>
      </c>
      <c r="AL304" s="15" t="s">
        <v>59</v>
      </c>
      <c r="AM304" s="20" t="s">
        <v>47</v>
      </c>
      <c r="AN304" s="15" t="s">
        <v>59</v>
      </c>
      <c r="AO304" s="3" t="s">
        <v>47</v>
      </c>
      <c r="AP304" s="15" t="s">
        <v>59</v>
      </c>
      <c r="AQ304" t="s">
        <v>47</v>
      </c>
      <c r="AR304" s="15" t="s">
        <v>59</v>
      </c>
      <c r="AS304" t="s">
        <v>47</v>
      </c>
      <c r="AT304" s="15" t="s">
        <v>59</v>
      </c>
      <c r="AU304" s="9" t="s">
        <v>47</v>
      </c>
      <c r="AV304" s="15" t="s">
        <v>59</v>
      </c>
      <c r="AW304" s="9" t="s">
        <v>47</v>
      </c>
      <c r="AX304" s="15" t="s">
        <v>59</v>
      </c>
      <c r="AY304" t="s">
        <v>47</v>
      </c>
      <c r="AZ304" s="15" t="s">
        <v>59</v>
      </c>
      <c r="BA304" s="9" t="s">
        <v>47</v>
      </c>
      <c r="BB304" s="15" t="s">
        <v>59</v>
      </c>
      <c r="BC304" s="9" t="s">
        <v>47</v>
      </c>
      <c r="BD304" s="15" t="s">
        <v>59</v>
      </c>
      <c r="BE304" s="9" t="s">
        <v>47</v>
      </c>
      <c r="BF304" s="15" t="s">
        <v>59</v>
      </c>
      <c r="BH304" s="15" t="s">
        <v>59</v>
      </c>
      <c r="BJ304" s="15" t="s">
        <v>59</v>
      </c>
      <c r="BL304" s="15" t="s">
        <v>59</v>
      </c>
      <c r="BN304" s="15" t="s">
        <v>59</v>
      </c>
      <c r="BO304" t="s">
        <v>47</v>
      </c>
      <c r="BP304" s="15" t="s">
        <v>59</v>
      </c>
      <c r="BQ304" t="s">
        <v>47</v>
      </c>
      <c r="BR304" s="15" t="s">
        <v>59</v>
      </c>
      <c r="BS304" t="s">
        <v>47</v>
      </c>
      <c r="BT304" s="15" t="s">
        <v>59</v>
      </c>
      <c r="BU304" t="s">
        <v>47</v>
      </c>
      <c r="BV304" s="15" t="s">
        <v>59</v>
      </c>
      <c r="BX304" s="15" t="s">
        <v>59</v>
      </c>
      <c r="BY304" t="s">
        <v>47</v>
      </c>
      <c r="BZ304" s="15" t="s">
        <v>59</v>
      </c>
      <c r="CA304" t="s">
        <v>47</v>
      </c>
      <c r="CB304" s="15" t="s">
        <v>59</v>
      </c>
      <c r="CC304" t="s">
        <v>47</v>
      </c>
      <c r="CD304" s="15" t="s">
        <v>59</v>
      </c>
      <c r="CF304" s="15" t="s">
        <v>59</v>
      </c>
      <c r="CH304" s="15" t="s">
        <v>59</v>
      </c>
      <c r="CJ304" s="15" t="s">
        <v>59</v>
      </c>
      <c r="CL304" s="15" t="s">
        <v>59</v>
      </c>
      <c r="CN304" s="15" t="s">
        <v>59</v>
      </c>
      <c r="CP304" s="15" t="s">
        <v>59</v>
      </c>
      <c r="CR304" s="15" t="s">
        <v>59</v>
      </c>
      <c r="CT304" s="15" t="s">
        <v>59</v>
      </c>
      <c r="CV304" s="15" t="s">
        <v>59</v>
      </c>
      <c r="CX304" s="15" t="s">
        <v>59</v>
      </c>
      <c r="CZ304" s="15" t="s">
        <v>59</v>
      </c>
      <c r="DA304" t="s">
        <v>47</v>
      </c>
      <c r="DB304" s="15" t="s">
        <v>59</v>
      </c>
      <c r="DD304" s="15" t="s">
        <v>59</v>
      </c>
      <c r="DF304" s="15" t="s">
        <v>59</v>
      </c>
      <c r="DH304" s="15" t="s">
        <v>59</v>
      </c>
      <c r="DI304" t="s">
        <v>47</v>
      </c>
      <c r="DJ304" s="15" t="s">
        <v>59</v>
      </c>
      <c r="DK304" t="s">
        <v>47</v>
      </c>
      <c r="DL304" s="15" t="s">
        <v>59</v>
      </c>
      <c r="DM304" t="s">
        <v>47</v>
      </c>
      <c r="DN304" s="15" t="s">
        <v>59</v>
      </c>
      <c r="DP304" s="15" t="s">
        <v>59</v>
      </c>
      <c r="DQ304" t="s">
        <v>47</v>
      </c>
      <c r="DR304" s="15" t="s">
        <v>59</v>
      </c>
      <c r="DT304" s="15" t="s">
        <v>59</v>
      </c>
      <c r="DV304" s="15" t="s">
        <v>59</v>
      </c>
      <c r="DW304" t="s">
        <v>47</v>
      </c>
      <c r="DX304" s="15" t="s">
        <v>59</v>
      </c>
      <c r="DY304" t="s">
        <v>47</v>
      </c>
      <c r="DZ304" s="15" t="s">
        <v>59</v>
      </c>
      <c r="EB304" s="15" t="s">
        <v>59</v>
      </c>
      <c r="ED304" s="15" t="s">
        <v>59</v>
      </c>
      <c r="EF304" s="15" t="s">
        <v>59</v>
      </c>
      <c r="EH304" s="15" t="s">
        <v>59</v>
      </c>
      <c r="EJ304" s="15" t="s">
        <v>59</v>
      </c>
      <c r="EL304" s="15" t="s">
        <v>59</v>
      </c>
      <c r="EN304" s="15" t="s">
        <v>59</v>
      </c>
      <c r="EP304" s="15" t="s">
        <v>59</v>
      </c>
      <c r="ER304" s="15" t="s">
        <v>59</v>
      </c>
      <c r="ET304" s="15" t="s">
        <v>59</v>
      </c>
      <c r="EV304" s="15" t="s">
        <v>59</v>
      </c>
      <c r="EX304" s="15" t="s">
        <v>59</v>
      </c>
      <c r="EY304" t="s">
        <v>47</v>
      </c>
      <c r="EZ304" s="15" t="s">
        <v>59</v>
      </c>
      <c r="FB304" s="15" t="s">
        <v>59</v>
      </c>
      <c r="FC304" t="s">
        <v>47</v>
      </c>
      <c r="FD304" s="15" t="s">
        <v>59</v>
      </c>
      <c r="FF304" s="15" t="s">
        <v>59</v>
      </c>
      <c r="FG304" t="s">
        <v>47</v>
      </c>
      <c r="FH304" s="15" t="s">
        <v>59</v>
      </c>
      <c r="FJ304" s="15" t="s">
        <v>59</v>
      </c>
      <c r="FL304" s="15" t="s">
        <v>59</v>
      </c>
      <c r="FM304" t="s">
        <v>47</v>
      </c>
      <c r="FN304" s="15" t="s">
        <v>59</v>
      </c>
      <c r="FO304" t="s">
        <v>47</v>
      </c>
      <c r="FP304" s="15" t="s">
        <v>59</v>
      </c>
      <c r="FQ304" t="s">
        <v>47</v>
      </c>
      <c r="FR304" s="15" t="s">
        <v>59</v>
      </c>
      <c r="FT304" s="15" t="s">
        <v>59</v>
      </c>
    </row>
    <row r="305" spans="1:176" ht="15.95" customHeight="1">
      <c r="A305" s="39" t="s">
        <v>141</v>
      </c>
      <c r="B305" s="39">
        <v>1</v>
      </c>
      <c r="C305" s="39"/>
      <c r="D305" s="39">
        <v>2404</v>
      </c>
      <c r="E305" s="19" t="s">
        <v>145</v>
      </c>
      <c r="F305" s="19" t="s">
        <v>1594</v>
      </c>
      <c r="G305">
        <v>2.4312499999999999</v>
      </c>
      <c r="H305" s="15">
        <v>1.34375</v>
      </c>
      <c r="I305">
        <v>2.4312499999999999</v>
      </c>
      <c r="J305" s="15">
        <v>1.34375</v>
      </c>
      <c r="K305" s="3" t="s">
        <v>47</v>
      </c>
      <c r="L305" s="12" t="s">
        <v>59</v>
      </c>
      <c r="M305" s="3" t="s">
        <v>47</v>
      </c>
      <c r="N305" s="12" t="s">
        <v>59</v>
      </c>
      <c r="O305" s="3" t="s">
        <v>47</v>
      </c>
      <c r="P305" s="12" t="s">
        <v>59</v>
      </c>
      <c r="Q305">
        <v>0.46875</v>
      </c>
      <c r="R305" s="15">
        <v>0.26874999999999999</v>
      </c>
      <c r="S305">
        <v>0.20624999999999999</v>
      </c>
      <c r="T305" s="15">
        <v>0.125</v>
      </c>
      <c r="U305">
        <v>0.36249999999999999</v>
      </c>
      <c r="V305" s="15">
        <v>0.16250000000000001</v>
      </c>
      <c r="W305">
        <v>0.29375000000000001</v>
      </c>
      <c r="X305" s="15">
        <v>0.19375000000000001</v>
      </c>
      <c r="Y305">
        <v>0.80625000000000002</v>
      </c>
      <c r="Z305" s="15">
        <v>0.46250000000000002</v>
      </c>
      <c r="AA305">
        <v>0.29375000000000001</v>
      </c>
      <c r="AB305" s="15">
        <v>0.13125000000000001</v>
      </c>
      <c r="AC305" t="s">
        <v>47</v>
      </c>
      <c r="AD305" s="15" t="s">
        <v>59</v>
      </c>
      <c r="AE305" t="s">
        <v>47</v>
      </c>
      <c r="AF305" s="15" t="s">
        <v>59</v>
      </c>
      <c r="AG305" t="s">
        <v>47</v>
      </c>
      <c r="AH305" s="15" t="s">
        <v>59</v>
      </c>
      <c r="AI305" s="20" t="s">
        <v>47</v>
      </c>
      <c r="AJ305" s="15" t="s">
        <v>59</v>
      </c>
      <c r="AK305" t="s">
        <v>47</v>
      </c>
      <c r="AL305" s="15" t="s">
        <v>59</v>
      </c>
      <c r="AM305" s="20" t="s">
        <v>47</v>
      </c>
      <c r="AN305" s="15" t="s">
        <v>59</v>
      </c>
      <c r="AO305" s="3" t="s">
        <v>47</v>
      </c>
      <c r="AP305" s="15" t="s">
        <v>59</v>
      </c>
      <c r="AQ305" t="s">
        <v>47</v>
      </c>
      <c r="AR305" s="15" t="s">
        <v>59</v>
      </c>
      <c r="AS305" t="s">
        <v>47</v>
      </c>
      <c r="AT305" s="15" t="s">
        <v>59</v>
      </c>
      <c r="AU305" s="9" t="s">
        <v>47</v>
      </c>
      <c r="AV305" s="15" t="s">
        <v>59</v>
      </c>
      <c r="AW305" s="9" t="s">
        <v>47</v>
      </c>
      <c r="AX305" s="15" t="s">
        <v>59</v>
      </c>
      <c r="AY305" t="s">
        <v>47</v>
      </c>
      <c r="AZ305" s="15" t="s">
        <v>59</v>
      </c>
      <c r="BA305" s="9" t="s">
        <v>47</v>
      </c>
      <c r="BB305" s="15" t="s">
        <v>59</v>
      </c>
      <c r="BC305" s="9" t="s">
        <v>47</v>
      </c>
      <c r="BD305" s="15" t="s">
        <v>59</v>
      </c>
      <c r="BE305" s="9" t="s">
        <v>47</v>
      </c>
      <c r="BF305" s="15" t="s">
        <v>59</v>
      </c>
      <c r="BH305" s="15" t="s">
        <v>59</v>
      </c>
      <c r="BJ305" s="15" t="s">
        <v>59</v>
      </c>
      <c r="BL305" s="15" t="s">
        <v>59</v>
      </c>
      <c r="BN305" s="15" t="s">
        <v>59</v>
      </c>
      <c r="BO305" t="s">
        <v>47</v>
      </c>
      <c r="BP305" s="15" t="s">
        <v>59</v>
      </c>
      <c r="BQ305" t="s">
        <v>47</v>
      </c>
      <c r="BR305" s="15" t="s">
        <v>59</v>
      </c>
      <c r="BS305" t="s">
        <v>47</v>
      </c>
      <c r="BT305" s="15" t="s">
        <v>59</v>
      </c>
      <c r="BU305" t="s">
        <v>47</v>
      </c>
      <c r="BV305" s="15" t="s">
        <v>59</v>
      </c>
      <c r="BX305" s="15" t="s">
        <v>59</v>
      </c>
      <c r="BY305" t="s">
        <v>47</v>
      </c>
      <c r="BZ305" s="15" t="s">
        <v>59</v>
      </c>
      <c r="CA305" t="s">
        <v>47</v>
      </c>
      <c r="CB305" s="15" t="s">
        <v>59</v>
      </c>
      <c r="CC305" t="s">
        <v>47</v>
      </c>
      <c r="CD305" s="15" t="s">
        <v>59</v>
      </c>
      <c r="CF305" s="15" t="s">
        <v>59</v>
      </c>
      <c r="CH305" s="15" t="s">
        <v>59</v>
      </c>
      <c r="CJ305" s="15" t="s">
        <v>59</v>
      </c>
      <c r="CL305" s="15" t="s">
        <v>59</v>
      </c>
      <c r="CN305" s="15" t="s">
        <v>59</v>
      </c>
      <c r="CP305" s="15" t="s">
        <v>59</v>
      </c>
      <c r="CR305" s="15" t="s">
        <v>59</v>
      </c>
      <c r="CT305" s="15" t="s">
        <v>59</v>
      </c>
      <c r="CV305" s="15" t="s">
        <v>59</v>
      </c>
      <c r="CX305" s="15" t="s">
        <v>59</v>
      </c>
      <c r="CZ305" s="15" t="s">
        <v>59</v>
      </c>
      <c r="DA305" t="s">
        <v>47</v>
      </c>
      <c r="DB305" s="15" t="s">
        <v>59</v>
      </c>
      <c r="DD305" s="15" t="s">
        <v>59</v>
      </c>
      <c r="DF305" s="15" t="s">
        <v>59</v>
      </c>
      <c r="DH305" s="15" t="s">
        <v>59</v>
      </c>
      <c r="DI305" t="s">
        <v>47</v>
      </c>
      <c r="DJ305" s="15" t="s">
        <v>59</v>
      </c>
      <c r="DK305" t="s">
        <v>47</v>
      </c>
      <c r="DL305" s="15" t="s">
        <v>59</v>
      </c>
      <c r="DM305" t="s">
        <v>47</v>
      </c>
      <c r="DN305" s="15" t="s">
        <v>59</v>
      </c>
      <c r="DP305" s="15" t="s">
        <v>59</v>
      </c>
      <c r="DQ305" t="s">
        <v>47</v>
      </c>
      <c r="DR305" s="15" t="s">
        <v>59</v>
      </c>
      <c r="DT305" s="15" t="s">
        <v>59</v>
      </c>
      <c r="DV305" s="15" t="s">
        <v>59</v>
      </c>
      <c r="DW305" t="s">
        <v>47</v>
      </c>
      <c r="DX305" s="15" t="s">
        <v>59</v>
      </c>
      <c r="DY305" t="s">
        <v>47</v>
      </c>
      <c r="DZ305" s="15" t="s">
        <v>59</v>
      </c>
      <c r="EB305" s="15" t="s">
        <v>59</v>
      </c>
      <c r="ED305" s="15" t="s">
        <v>59</v>
      </c>
      <c r="EF305" s="15" t="s">
        <v>59</v>
      </c>
      <c r="EH305" s="15" t="s">
        <v>59</v>
      </c>
      <c r="EJ305" s="15" t="s">
        <v>59</v>
      </c>
      <c r="EL305" s="15" t="s">
        <v>59</v>
      </c>
      <c r="EN305" s="15" t="s">
        <v>59</v>
      </c>
      <c r="EP305" s="15" t="s">
        <v>59</v>
      </c>
      <c r="ER305" s="15" t="s">
        <v>59</v>
      </c>
      <c r="ET305" s="15" t="s">
        <v>59</v>
      </c>
      <c r="EV305" s="15" t="s">
        <v>59</v>
      </c>
      <c r="EX305" s="15" t="s">
        <v>59</v>
      </c>
      <c r="EY305" t="s">
        <v>47</v>
      </c>
      <c r="EZ305" s="15" t="s">
        <v>59</v>
      </c>
      <c r="FB305" s="15" t="s">
        <v>59</v>
      </c>
      <c r="FC305" t="s">
        <v>47</v>
      </c>
      <c r="FD305" s="15" t="s">
        <v>59</v>
      </c>
      <c r="FF305" s="15" t="s">
        <v>59</v>
      </c>
      <c r="FG305" t="s">
        <v>47</v>
      </c>
      <c r="FH305" s="15" t="s">
        <v>59</v>
      </c>
      <c r="FJ305" s="15" t="s">
        <v>59</v>
      </c>
      <c r="FL305" s="15" t="s">
        <v>59</v>
      </c>
      <c r="FM305" t="s">
        <v>47</v>
      </c>
      <c r="FN305" s="15" t="s">
        <v>59</v>
      </c>
      <c r="FO305" t="s">
        <v>47</v>
      </c>
      <c r="FP305" s="15" t="s">
        <v>59</v>
      </c>
      <c r="FQ305" t="s">
        <v>47</v>
      </c>
      <c r="FR305" s="15" t="s">
        <v>59</v>
      </c>
      <c r="FT305" s="15" t="s">
        <v>59</v>
      </c>
    </row>
    <row r="306" spans="1:176" ht="15.95" customHeight="1">
      <c r="A306" s="39" t="s">
        <v>142</v>
      </c>
      <c r="B306" s="39">
        <v>1</v>
      </c>
      <c r="C306" s="39"/>
      <c r="D306" s="39">
        <v>2404</v>
      </c>
      <c r="E306" s="19" t="s">
        <v>145</v>
      </c>
      <c r="F306" s="19" t="s">
        <v>1594</v>
      </c>
      <c r="G306">
        <v>2.7250000000000001</v>
      </c>
      <c r="H306" s="15">
        <v>1.625</v>
      </c>
      <c r="I306">
        <v>2.7250000000000001</v>
      </c>
      <c r="J306" s="15">
        <v>1.625</v>
      </c>
      <c r="K306" s="3" t="s">
        <v>47</v>
      </c>
      <c r="L306" s="12" t="s">
        <v>59</v>
      </c>
      <c r="M306" s="3" t="s">
        <v>47</v>
      </c>
      <c r="N306" s="12" t="s">
        <v>59</v>
      </c>
      <c r="O306" s="3" t="s">
        <v>47</v>
      </c>
      <c r="P306" s="12" t="s">
        <v>59</v>
      </c>
      <c r="Q306">
        <v>0.42499999999999999</v>
      </c>
      <c r="R306" s="15">
        <v>0.33750000000000002</v>
      </c>
      <c r="S306">
        <v>0.30625000000000002</v>
      </c>
      <c r="T306" s="15">
        <v>0.18124999999999999</v>
      </c>
      <c r="U306">
        <v>0.48749999999999999</v>
      </c>
      <c r="V306" s="15">
        <v>0.21875</v>
      </c>
      <c r="W306">
        <v>0.36249999999999999</v>
      </c>
      <c r="X306" s="15">
        <v>0.28749999999999998</v>
      </c>
      <c r="Y306">
        <v>0.875</v>
      </c>
      <c r="Z306" s="15">
        <v>0.43125000000000002</v>
      </c>
      <c r="AA306">
        <v>0.27500000000000002</v>
      </c>
      <c r="AB306" s="15">
        <v>0.16875000000000001</v>
      </c>
      <c r="AC306" t="s">
        <v>47</v>
      </c>
      <c r="AD306" s="15" t="s">
        <v>59</v>
      </c>
      <c r="AE306" t="s">
        <v>47</v>
      </c>
      <c r="AF306" s="15" t="s">
        <v>59</v>
      </c>
      <c r="AG306" t="s">
        <v>47</v>
      </c>
      <c r="AH306" s="15" t="s">
        <v>59</v>
      </c>
      <c r="AI306" s="20" t="s">
        <v>47</v>
      </c>
      <c r="AJ306" s="15" t="s">
        <v>59</v>
      </c>
      <c r="AK306" t="s">
        <v>47</v>
      </c>
      <c r="AL306" s="15" t="s">
        <v>59</v>
      </c>
      <c r="AM306" s="20" t="s">
        <v>47</v>
      </c>
      <c r="AN306" s="15" t="s">
        <v>59</v>
      </c>
      <c r="AO306" s="3" t="s">
        <v>47</v>
      </c>
      <c r="AP306" s="15" t="s">
        <v>59</v>
      </c>
      <c r="AQ306" t="s">
        <v>47</v>
      </c>
      <c r="AR306" s="15" t="s">
        <v>59</v>
      </c>
      <c r="AS306" t="s">
        <v>47</v>
      </c>
      <c r="AT306" s="15" t="s">
        <v>59</v>
      </c>
      <c r="AU306" s="9" t="s">
        <v>47</v>
      </c>
      <c r="AV306" s="15" t="s">
        <v>59</v>
      </c>
      <c r="AW306" s="9" t="s">
        <v>47</v>
      </c>
      <c r="AX306" s="15" t="s">
        <v>59</v>
      </c>
      <c r="AY306" t="s">
        <v>47</v>
      </c>
      <c r="AZ306" s="15" t="s">
        <v>59</v>
      </c>
      <c r="BA306" s="9" t="s">
        <v>47</v>
      </c>
      <c r="BB306" s="15" t="s">
        <v>59</v>
      </c>
      <c r="BC306" s="9" t="s">
        <v>47</v>
      </c>
      <c r="BD306" s="15" t="s">
        <v>59</v>
      </c>
      <c r="BE306" s="9" t="s">
        <v>47</v>
      </c>
      <c r="BF306" s="15" t="s">
        <v>59</v>
      </c>
      <c r="BH306" s="15" t="s">
        <v>59</v>
      </c>
      <c r="BJ306" s="15" t="s">
        <v>59</v>
      </c>
      <c r="BL306" s="15" t="s">
        <v>59</v>
      </c>
      <c r="BN306" s="15" t="s">
        <v>59</v>
      </c>
      <c r="BO306" t="s">
        <v>47</v>
      </c>
      <c r="BP306" s="15" t="s">
        <v>59</v>
      </c>
      <c r="BQ306" t="s">
        <v>47</v>
      </c>
      <c r="BR306" s="15" t="s">
        <v>59</v>
      </c>
      <c r="BS306" t="s">
        <v>47</v>
      </c>
      <c r="BT306" s="15" t="s">
        <v>59</v>
      </c>
      <c r="BU306" t="s">
        <v>47</v>
      </c>
      <c r="BV306" s="15" t="s">
        <v>59</v>
      </c>
      <c r="BX306" s="15" t="s">
        <v>59</v>
      </c>
      <c r="BY306" t="s">
        <v>47</v>
      </c>
      <c r="BZ306" s="15" t="s">
        <v>59</v>
      </c>
      <c r="CA306" t="s">
        <v>47</v>
      </c>
      <c r="CB306" s="15" t="s">
        <v>59</v>
      </c>
      <c r="CC306" t="s">
        <v>47</v>
      </c>
      <c r="CD306" s="15" t="s">
        <v>59</v>
      </c>
      <c r="CF306" s="15" t="s">
        <v>59</v>
      </c>
      <c r="CH306" s="15" t="s">
        <v>59</v>
      </c>
      <c r="CJ306" s="15" t="s">
        <v>59</v>
      </c>
      <c r="CL306" s="15" t="s">
        <v>59</v>
      </c>
      <c r="CN306" s="15" t="s">
        <v>59</v>
      </c>
      <c r="CP306" s="15" t="s">
        <v>59</v>
      </c>
      <c r="CR306" s="15" t="s">
        <v>59</v>
      </c>
      <c r="CT306" s="15" t="s">
        <v>59</v>
      </c>
      <c r="CV306" s="15" t="s">
        <v>59</v>
      </c>
      <c r="CX306" s="15" t="s">
        <v>59</v>
      </c>
      <c r="CZ306" s="15" t="s">
        <v>59</v>
      </c>
      <c r="DA306" t="s">
        <v>47</v>
      </c>
      <c r="DB306" s="15" t="s">
        <v>59</v>
      </c>
      <c r="DD306" s="15" t="s">
        <v>59</v>
      </c>
      <c r="DF306" s="15" t="s">
        <v>59</v>
      </c>
      <c r="DH306" s="15" t="s">
        <v>59</v>
      </c>
      <c r="DI306" t="s">
        <v>47</v>
      </c>
      <c r="DJ306" s="15" t="s">
        <v>59</v>
      </c>
      <c r="DK306" t="s">
        <v>47</v>
      </c>
      <c r="DL306" s="15" t="s">
        <v>59</v>
      </c>
      <c r="DM306" t="s">
        <v>47</v>
      </c>
      <c r="DN306" s="15" t="s">
        <v>59</v>
      </c>
      <c r="DP306" s="15" t="s">
        <v>59</v>
      </c>
      <c r="DQ306" t="s">
        <v>47</v>
      </c>
      <c r="DR306" s="15" t="s">
        <v>59</v>
      </c>
      <c r="DT306" s="15" t="s">
        <v>59</v>
      </c>
      <c r="DV306" s="15" t="s">
        <v>59</v>
      </c>
      <c r="DW306" t="s">
        <v>47</v>
      </c>
      <c r="DX306" s="15" t="s">
        <v>59</v>
      </c>
      <c r="DY306" t="s">
        <v>47</v>
      </c>
      <c r="DZ306" s="15" t="s">
        <v>59</v>
      </c>
      <c r="EB306" s="15" t="s">
        <v>59</v>
      </c>
      <c r="ED306" s="15" t="s">
        <v>59</v>
      </c>
      <c r="EF306" s="15" t="s">
        <v>59</v>
      </c>
      <c r="EH306" s="15" t="s">
        <v>59</v>
      </c>
      <c r="EJ306" s="15" t="s">
        <v>59</v>
      </c>
      <c r="EL306" s="15" t="s">
        <v>59</v>
      </c>
      <c r="EN306" s="15" t="s">
        <v>59</v>
      </c>
      <c r="EP306" s="15" t="s">
        <v>59</v>
      </c>
      <c r="ER306" s="15" t="s">
        <v>59</v>
      </c>
      <c r="ET306" s="15" t="s">
        <v>59</v>
      </c>
      <c r="EV306" s="15" t="s">
        <v>59</v>
      </c>
      <c r="EX306" s="15" t="s">
        <v>59</v>
      </c>
      <c r="EY306" t="s">
        <v>47</v>
      </c>
      <c r="EZ306" s="15" t="s">
        <v>59</v>
      </c>
      <c r="FB306" s="15" t="s">
        <v>59</v>
      </c>
      <c r="FC306" t="s">
        <v>47</v>
      </c>
      <c r="FD306" s="15" t="s">
        <v>59</v>
      </c>
      <c r="FF306" s="15" t="s">
        <v>59</v>
      </c>
      <c r="FG306" t="s">
        <v>47</v>
      </c>
      <c r="FH306" s="15" t="s">
        <v>59</v>
      </c>
      <c r="FJ306" s="15" t="s">
        <v>59</v>
      </c>
      <c r="FL306" s="15" t="s">
        <v>59</v>
      </c>
      <c r="FM306" t="s">
        <v>47</v>
      </c>
      <c r="FN306" s="15" t="s">
        <v>59</v>
      </c>
      <c r="FO306" t="s">
        <v>47</v>
      </c>
      <c r="FP306" s="15" t="s">
        <v>59</v>
      </c>
      <c r="FQ306" t="s">
        <v>47</v>
      </c>
      <c r="FR306" s="15" t="s">
        <v>59</v>
      </c>
      <c r="FT306" s="15" t="s">
        <v>59</v>
      </c>
    </row>
    <row r="307" spans="1:176" ht="15.95" customHeight="1">
      <c r="A307" s="39" t="s">
        <v>143</v>
      </c>
      <c r="B307" s="39">
        <v>1</v>
      </c>
      <c r="C307" s="39"/>
      <c r="D307" s="39">
        <v>2404</v>
      </c>
      <c r="E307" s="19" t="s">
        <v>145</v>
      </c>
      <c r="F307" s="19" t="s">
        <v>1594</v>
      </c>
      <c r="G307">
        <v>5.8265624999999996</v>
      </c>
      <c r="H307" s="15">
        <v>0.25468750000000001</v>
      </c>
      <c r="I307">
        <v>5.8265624999999996</v>
      </c>
      <c r="J307" s="15">
        <v>0.25468750000000001</v>
      </c>
      <c r="K307" s="3" t="s">
        <v>47</v>
      </c>
      <c r="L307" s="12" t="s">
        <v>59</v>
      </c>
      <c r="M307" s="3" t="s">
        <v>47</v>
      </c>
      <c r="N307" s="12" t="s">
        <v>59</v>
      </c>
      <c r="O307" s="3" t="s">
        <v>47</v>
      </c>
      <c r="P307" s="12" t="s">
        <v>59</v>
      </c>
      <c r="Q307">
        <v>0.82656249999999998</v>
      </c>
      <c r="R307" s="15">
        <v>9.0624999999999997E-2</v>
      </c>
      <c r="S307">
        <v>0.25937500000000002</v>
      </c>
      <c r="T307" s="15">
        <v>0.1</v>
      </c>
      <c r="U307">
        <v>1.4109375</v>
      </c>
      <c r="V307" s="15">
        <v>0.2578125</v>
      </c>
      <c r="W307">
        <v>1.421875</v>
      </c>
      <c r="X307" s="15">
        <v>0.121875</v>
      </c>
      <c r="Y307">
        <v>1.0171874999999999</v>
      </c>
      <c r="Z307" s="15">
        <v>7.6562500000000006E-2</v>
      </c>
      <c r="AA307">
        <v>0.859375</v>
      </c>
      <c r="AB307" s="15">
        <v>2.8125000000000001E-2</v>
      </c>
      <c r="AC307" t="s">
        <v>47</v>
      </c>
      <c r="AD307" s="15" t="s">
        <v>59</v>
      </c>
      <c r="AE307" t="s">
        <v>47</v>
      </c>
      <c r="AF307" s="15" t="s">
        <v>59</v>
      </c>
      <c r="AG307">
        <v>3.125E-2</v>
      </c>
      <c r="AH307" s="15">
        <v>5.46875E-2</v>
      </c>
      <c r="AI307" s="20" t="s">
        <v>47</v>
      </c>
      <c r="AJ307" s="15" t="s">
        <v>59</v>
      </c>
      <c r="AK307" t="s">
        <v>47</v>
      </c>
      <c r="AL307" s="15" t="s">
        <v>59</v>
      </c>
      <c r="AM307" s="20" t="s">
        <v>47</v>
      </c>
      <c r="AN307" s="15" t="s">
        <v>59</v>
      </c>
      <c r="AO307" s="3" t="s">
        <v>47</v>
      </c>
      <c r="AP307" s="15" t="s">
        <v>59</v>
      </c>
      <c r="AQ307" t="s">
        <v>47</v>
      </c>
      <c r="AR307" s="15" t="s">
        <v>59</v>
      </c>
      <c r="AS307" t="s">
        <v>47</v>
      </c>
      <c r="AT307" s="15" t="s">
        <v>59</v>
      </c>
      <c r="AU307" s="9" t="s">
        <v>47</v>
      </c>
      <c r="AV307" s="15" t="s">
        <v>59</v>
      </c>
      <c r="AW307" s="9" t="s">
        <v>47</v>
      </c>
      <c r="AX307" s="15" t="s">
        <v>59</v>
      </c>
      <c r="AY307" t="s">
        <v>47</v>
      </c>
      <c r="AZ307" s="15" t="s">
        <v>59</v>
      </c>
      <c r="BA307" s="9" t="s">
        <v>47</v>
      </c>
      <c r="BB307" s="15" t="s">
        <v>59</v>
      </c>
      <c r="BC307" s="9" t="s">
        <v>47</v>
      </c>
      <c r="BD307" s="15" t="s">
        <v>59</v>
      </c>
      <c r="BE307" s="9" t="s">
        <v>47</v>
      </c>
      <c r="BF307" s="15" t="s">
        <v>59</v>
      </c>
      <c r="BH307" s="15" t="s">
        <v>59</v>
      </c>
      <c r="BJ307" s="15" t="s">
        <v>59</v>
      </c>
      <c r="BL307" s="15" t="s">
        <v>59</v>
      </c>
      <c r="BN307" s="15" t="s">
        <v>59</v>
      </c>
      <c r="BO307" t="s">
        <v>47</v>
      </c>
      <c r="BP307" s="15" t="s">
        <v>59</v>
      </c>
      <c r="BQ307" t="s">
        <v>47</v>
      </c>
      <c r="BR307" s="15" t="s">
        <v>59</v>
      </c>
      <c r="BS307" t="s">
        <v>47</v>
      </c>
      <c r="BT307" s="15" t="s">
        <v>59</v>
      </c>
      <c r="BU307" t="s">
        <v>47</v>
      </c>
      <c r="BV307" s="15" t="s">
        <v>59</v>
      </c>
      <c r="BX307" s="15" t="s">
        <v>59</v>
      </c>
      <c r="BY307" t="s">
        <v>47</v>
      </c>
      <c r="BZ307" s="15" t="s">
        <v>59</v>
      </c>
      <c r="CA307" t="s">
        <v>47</v>
      </c>
      <c r="CB307" s="15" t="s">
        <v>59</v>
      </c>
      <c r="CC307" t="s">
        <v>47</v>
      </c>
      <c r="CD307" s="15" t="s">
        <v>59</v>
      </c>
      <c r="CF307" s="15" t="s">
        <v>59</v>
      </c>
      <c r="CH307" s="15" t="s">
        <v>59</v>
      </c>
      <c r="CJ307" s="15" t="s">
        <v>59</v>
      </c>
      <c r="CL307" s="15" t="s">
        <v>59</v>
      </c>
      <c r="CN307" s="15" t="s">
        <v>59</v>
      </c>
      <c r="CP307" s="15" t="s">
        <v>59</v>
      </c>
      <c r="CR307" s="15" t="s">
        <v>59</v>
      </c>
      <c r="CT307" s="15" t="s">
        <v>59</v>
      </c>
      <c r="CV307" s="15" t="s">
        <v>59</v>
      </c>
      <c r="CX307" s="15" t="s">
        <v>59</v>
      </c>
      <c r="CZ307" s="15" t="s">
        <v>59</v>
      </c>
      <c r="DA307" t="s">
        <v>47</v>
      </c>
      <c r="DB307" s="15" t="s">
        <v>59</v>
      </c>
      <c r="DD307" s="15" t="s">
        <v>59</v>
      </c>
      <c r="DF307" s="15" t="s">
        <v>59</v>
      </c>
      <c r="DH307" s="15" t="s">
        <v>59</v>
      </c>
      <c r="DI307" t="s">
        <v>47</v>
      </c>
      <c r="DJ307" s="15" t="s">
        <v>59</v>
      </c>
      <c r="DK307" t="s">
        <v>47</v>
      </c>
      <c r="DL307" s="15" t="s">
        <v>59</v>
      </c>
      <c r="DM307" t="s">
        <v>47</v>
      </c>
      <c r="DN307" s="15" t="s">
        <v>59</v>
      </c>
      <c r="DP307" s="15" t="s">
        <v>59</v>
      </c>
      <c r="DQ307" t="s">
        <v>47</v>
      </c>
      <c r="DR307" s="15" t="s">
        <v>59</v>
      </c>
      <c r="DT307" s="15" t="s">
        <v>59</v>
      </c>
      <c r="DV307" s="15" t="s">
        <v>59</v>
      </c>
      <c r="DW307" t="s">
        <v>47</v>
      </c>
      <c r="DX307" s="15" t="s">
        <v>59</v>
      </c>
      <c r="DY307" t="s">
        <v>47</v>
      </c>
      <c r="DZ307" s="15" t="s">
        <v>59</v>
      </c>
      <c r="EB307" s="15" t="s">
        <v>59</v>
      </c>
      <c r="ED307" s="15" t="s">
        <v>59</v>
      </c>
      <c r="EF307" s="15" t="s">
        <v>59</v>
      </c>
      <c r="EH307" s="15" t="s">
        <v>59</v>
      </c>
      <c r="EJ307" s="15" t="s">
        <v>59</v>
      </c>
      <c r="EL307" s="15" t="s">
        <v>59</v>
      </c>
      <c r="EN307" s="15" t="s">
        <v>59</v>
      </c>
      <c r="EP307" s="15" t="s">
        <v>59</v>
      </c>
      <c r="ER307" s="15" t="s">
        <v>59</v>
      </c>
      <c r="ET307" s="15" t="s">
        <v>59</v>
      </c>
      <c r="EV307" s="15" t="s">
        <v>59</v>
      </c>
      <c r="EX307" s="15" t="s">
        <v>59</v>
      </c>
      <c r="EY307" t="s">
        <v>47</v>
      </c>
      <c r="EZ307" s="15" t="s">
        <v>59</v>
      </c>
      <c r="FB307" s="15" t="s">
        <v>59</v>
      </c>
      <c r="FC307" t="s">
        <v>47</v>
      </c>
      <c r="FD307" s="15" t="s">
        <v>59</v>
      </c>
      <c r="FF307" s="15" t="s">
        <v>59</v>
      </c>
      <c r="FG307" t="s">
        <v>47</v>
      </c>
      <c r="FH307" s="15" t="s">
        <v>59</v>
      </c>
      <c r="FJ307" s="15" t="s">
        <v>59</v>
      </c>
      <c r="FL307" s="15" t="s">
        <v>59</v>
      </c>
      <c r="FM307" t="s">
        <v>47</v>
      </c>
      <c r="FN307" s="15" t="s">
        <v>59</v>
      </c>
      <c r="FO307" t="s">
        <v>47</v>
      </c>
      <c r="FP307" s="15" t="s">
        <v>59</v>
      </c>
      <c r="FQ307" t="s">
        <v>47</v>
      </c>
      <c r="FR307" s="15" t="s">
        <v>59</v>
      </c>
      <c r="FT307" s="15" t="s">
        <v>59</v>
      </c>
    </row>
    <row r="308" spans="1:176" ht="15.95" customHeight="1">
      <c r="A308" s="39" t="s">
        <v>144</v>
      </c>
      <c r="B308" s="39">
        <v>1</v>
      </c>
      <c r="C308" s="39"/>
      <c r="D308" s="39">
        <v>2404</v>
      </c>
      <c r="E308" s="19" t="s">
        <v>145</v>
      </c>
      <c r="F308" s="19" t="s">
        <v>1594</v>
      </c>
      <c r="G308">
        <v>13.853125</v>
      </c>
      <c r="H308" s="15">
        <v>1.5296875000000001</v>
      </c>
      <c r="I308">
        <v>13.853125</v>
      </c>
      <c r="J308" s="15">
        <v>1.5296875000000001</v>
      </c>
      <c r="K308" s="3" t="s">
        <v>47</v>
      </c>
      <c r="L308" s="12" t="s">
        <v>59</v>
      </c>
      <c r="M308" s="3" t="s">
        <v>47</v>
      </c>
      <c r="N308" s="12" t="s">
        <v>59</v>
      </c>
      <c r="O308" s="3" t="s">
        <v>47</v>
      </c>
      <c r="P308" s="12" t="s">
        <v>59</v>
      </c>
      <c r="Q308">
        <v>3.3374999999999999</v>
      </c>
      <c r="R308" s="15">
        <v>0.26406249999999998</v>
      </c>
      <c r="S308">
        <v>0.47031250000000002</v>
      </c>
      <c r="T308" s="15">
        <v>6.5625000000000003E-2</v>
      </c>
      <c r="U308">
        <v>2.1187499999999999</v>
      </c>
      <c r="V308" s="15">
        <v>0.32968750000000002</v>
      </c>
      <c r="W308">
        <v>3.4671875000000001</v>
      </c>
      <c r="X308" s="15">
        <v>0.24843750000000001</v>
      </c>
      <c r="Y308">
        <v>1.8515625</v>
      </c>
      <c r="Z308" s="15">
        <v>0.31874999999999998</v>
      </c>
      <c r="AA308">
        <v>2.2703125000000002</v>
      </c>
      <c r="AB308" s="15">
        <v>0.29531249999999998</v>
      </c>
      <c r="AC308" t="s">
        <v>47</v>
      </c>
      <c r="AD308" s="15" t="s">
        <v>59</v>
      </c>
      <c r="AE308" t="s">
        <v>47</v>
      </c>
      <c r="AF308" s="15" t="s">
        <v>59</v>
      </c>
      <c r="AG308">
        <v>0.33750000000000002</v>
      </c>
      <c r="AH308" s="15">
        <v>6.2500000000000003E-3</v>
      </c>
      <c r="AI308" s="20" t="s">
        <v>47</v>
      </c>
      <c r="AJ308" s="15" t="s">
        <v>59</v>
      </c>
      <c r="AK308" t="s">
        <v>47</v>
      </c>
      <c r="AL308" s="15" t="s">
        <v>59</v>
      </c>
      <c r="AM308" s="20" t="s">
        <v>47</v>
      </c>
      <c r="AN308" s="15" t="s">
        <v>59</v>
      </c>
      <c r="AO308" s="3" t="s">
        <v>47</v>
      </c>
      <c r="AP308" s="15" t="s">
        <v>59</v>
      </c>
      <c r="AQ308" t="s">
        <v>47</v>
      </c>
      <c r="AR308" s="15" t="s">
        <v>59</v>
      </c>
      <c r="AS308" t="s">
        <v>47</v>
      </c>
      <c r="AT308" s="15" t="s">
        <v>59</v>
      </c>
      <c r="AU308" s="9" t="s">
        <v>47</v>
      </c>
      <c r="AV308" s="15" t="s">
        <v>59</v>
      </c>
      <c r="AW308" s="9" t="s">
        <v>47</v>
      </c>
      <c r="AX308" s="15" t="s">
        <v>59</v>
      </c>
      <c r="AY308" t="s">
        <v>47</v>
      </c>
      <c r="AZ308" s="15" t="s">
        <v>59</v>
      </c>
      <c r="BA308" s="9" t="s">
        <v>47</v>
      </c>
      <c r="BB308" s="15" t="s">
        <v>59</v>
      </c>
      <c r="BC308" s="9" t="s">
        <v>47</v>
      </c>
      <c r="BD308" s="15" t="s">
        <v>59</v>
      </c>
      <c r="BE308" s="9" t="s">
        <v>47</v>
      </c>
      <c r="BF308" s="15" t="s">
        <v>59</v>
      </c>
      <c r="BH308" s="15" t="s">
        <v>59</v>
      </c>
      <c r="BJ308" s="15" t="s">
        <v>59</v>
      </c>
      <c r="BL308" s="15" t="s">
        <v>59</v>
      </c>
      <c r="BN308" s="15" t="s">
        <v>59</v>
      </c>
      <c r="BO308" t="s">
        <v>47</v>
      </c>
      <c r="BP308" s="15" t="s">
        <v>59</v>
      </c>
      <c r="BQ308" t="s">
        <v>47</v>
      </c>
      <c r="BR308" s="15" t="s">
        <v>59</v>
      </c>
      <c r="BS308" t="s">
        <v>47</v>
      </c>
      <c r="BT308" s="15" t="s">
        <v>59</v>
      </c>
      <c r="BU308" t="s">
        <v>47</v>
      </c>
      <c r="BV308" s="15" t="s">
        <v>59</v>
      </c>
      <c r="BX308" s="15" t="s">
        <v>59</v>
      </c>
      <c r="BY308" t="s">
        <v>47</v>
      </c>
      <c r="BZ308" s="15" t="s">
        <v>59</v>
      </c>
      <c r="CA308" t="s">
        <v>47</v>
      </c>
      <c r="CB308" s="15" t="s">
        <v>59</v>
      </c>
      <c r="CC308" t="s">
        <v>47</v>
      </c>
      <c r="CD308" s="15" t="s">
        <v>59</v>
      </c>
      <c r="CF308" s="15" t="s">
        <v>59</v>
      </c>
      <c r="CH308" s="15" t="s">
        <v>59</v>
      </c>
      <c r="CJ308" s="15" t="s">
        <v>59</v>
      </c>
      <c r="CL308" s="15" t="s">
        <v>59</v>
      </c>
      <c r="CN308" s="15" t="s">
        <v>59</v>
      </c>
      <c r="CP308" s="15" t="s">
        <v>59</v>
      </c>
      <c r="CR308" s="15" t="s">
        <v>59</v>
      </c>
      <c r="CT308" s="15" t="s">
        <v>59</v>
      </c>
      <c r="CV308" s="15" t="s">
        <v>59</v>
      </c>
      <c r="CX308" s="15" t="s">
        <v>59</v>
      </c>
      <c r="CZ308" s="15" t="s">
        <v>59</v>
      </c>
      <c r="DA308" t="s">
        <v>47</v>
      </c>
      <c r="DB308" s="15" t="s">
        <v>59</v>
      </c>
      <c r="DD308" s="15" t="s">
        <v>59</v>
      </c>
      <c r="DF308" s="15" t="s">
        <v>59</v>
      </c>
      <c r="DH308" s="15" t="s">
        <v>59</v>
      </c>
      <c r="DI308" t="s">
        <v>47</v>
      </c>
      <c r="DJ308" s="15" t="s">
        <v>59</v>
      </c>
      <c r="DK308" t="s">
        <v>47</v>
      </c>
      <c r="DL308" s="15" t="s">
        <v>59</v>
      </c>
      <c r="DM308" t="s">
        <v>47</v>
      </c>
      <c r="DN308" s="15" t="s">
        <v>59</v>
      </c>
      <c r="DP308" s="15" t="s">
        <v>59</v>
      </c>
      <c r="DQ308" t="s">
        <v>47</v>
      </c>
      <c r="DR308" s="15" t="s">
        <v>59</v>
      </c>
      <c r="DT308" s="15" t="s">
        <v>59</v>
      </c>
      <c r="DV308" s="15" t="s">
        <v>59</v>
      </c>
      <c r="DW308" t="s">
        <v>47</v>
      </c>
      <c r="DX308" s="15" t="s">
        <v>59</v>
      </c>
      <c r="DY308" t="s">
        <v>47</v>
      </c>
      <c r="DZ308" s="15" t="s">
        <v>59</v>
      </c>
      <c r="EB308" s="15" t="s">
        <v>59</v>
      </c>
      <c r="ED308" s="15" t="s">
        <v>59</v>
      </c>
      <c r="EF308" s="15" t="s">
        <v>59</v>
      </c>
      <c r="EH308" s="15" t="s">
        <v>59</v>
      </c>
      <c r="EJ308" s="15" t="s">
        <v>59</v>
      </c>
      <c r="EL308" s="15" t="s">
        <v>59</v>
      </c>
      <c r="EN308" s="15" t="s">
        <v>59</v>
      </c>
      <c r="EP308" s="15" t="s">
        <v>59</v>
      </c>
      <c r="ER308" s="15" t="s">
        <v>59</v>
      </c>
      <c r="ET308" s="15" t="s">
        <v>59</v>
      </c>
      <c r="EV308" s="15" t="s">
        <v>59</v>
      </c>
      <c r="EX308" s="15" t="s">
        <v>59</v>
      </c>
      <c r="EY308" t="s">
        <v>47</v>
      </c>
      <c r="EZ308" s="15" t="s">
        <v>59</v>
      </c>
      <c r="FB308" s="15" t="s">
        <v>59</v>
      </c>
      <c r="FC308" t="s">
        <v>47</v>
      </c>
      <c r="FD308" s="15" t="s">
        <v>59</v>
      </c>
      <c r="FF308" s="15" t="s">
        <v>59</v>
      </c>
      <c r="FG308" t="s">
        <v>47</v>
      </c>
      <c r="FH308" s="15" t="s">
        <v>59</v>
      </c>
      <c r="FJ308" s="15" t="s">
        <v>59</v>
      </c>
      <c r="FL308" s="15" t="s">
        <v>59</v>
      </c>
      <c r="FM308" t="s">
        <v>47</v>
      </c>
      <c r="FN308" s="15" t="s">
        <v>59</v>
      </c>
      <c r="FO308" t="s">
        <v>47</v>
      </c>
      <c r="FP308" s="15" t="s">
        <v>59</v>
      </c>
      <c r="FQ308" t="s">
        <v>47</v>
      </c>
      <c r="FR308" s="15" t="s">
        <v>59</v>
      </c>
      <c r="FT308" s="15" t="s">
        <v>59</v>
      </c>
    </row>
    <row r="309" spans="1:176" ht="15.95" customHeight="1">
      <c r="A309" s="39" t="s">
        <v>146</v>
      </c>
      <c r="B309" s="39">
        <v>4</v>
      </c>
      <c r="C309" s="39"/>
      <c r="D309" s="39">
        <v>3006</v>
      </c>
      <c r="E309" s="19" t="s">
        <v>148</v>
      </c>
      <c r="F309" s="19"/>
      <c r="G309" s="9">
        <f t="shared" ref="G309:G311" si="10">SUM(O309,Q309,S309,U309,W309,Y309,AA309,AE309,AG309,AI309,AM309,AO309,AQ309,AS309,AU309,AW309,AY309,BA309,BC309,BE309,BG309)</f>
        <v>1.7400000000000002</v>
      </c>
      <c r="H309" s="15" t="s">
        <v>59</v>
      </c>
      <c r="I309" t="s">
        <v>47</v>
      </c>
      <c r="J309" s="15" t="s">
        <v>59</v>
      </c>
      <c r="K309" s="3" t="s">
        <v>47</v>
      </c>
      <c r="L309" s="12" t="s">
        <v>59</v>
      </c>
      <c r="M309" s="3" t="s">
        <v>47</v>
      </c>
      <c r="N309" s="12" t="s">
        <v>59</v>
      </c>
      <c r="O309" s="3" t="s">
        <v>47</v>
      </c>
      <c r="P309" s="12" t="s">
        <v>59</v>
      </c>
      <c r="Q309">
        <v>0.35</v>
      </c>
      <c r="R309" s="15">
        <v>0.05</v>
      </c>
      <c r="T309" s="15" t="s">
        <v>59</v>
      </c>
      <c r="U309">
        <v>0.53</v>
      </c>
      <c r="V309" s="15">
        <v>7.0000000000000007E-2</v>
      </c>
      <c r="W309">
        <v>0.46</v>
      </c>
      <c r="X309" s="15">
        <v>0.05</v>
      </c>
      <c r="Y309">
        <f>13/100</f>
        <v>0.13</v>
      </c>
      <c r="Z309" s="15" t="s">
        <v>59</v>
      </c>
      <c r="AA309" t="s">
        <v>47</v>
      </c>
      <c r="AB309" s="15" t="s">
        <v>59</v>
      </c>
      <c r="AC309" t="s">
        <v>47</v>
      </c>
      <c r="AD309" s="15" t="s">
        <v>59</v>
      </c>
      <c r="AE309" t="s">
        <v>47</v>
      </c>
      <c r="AF309" s="15" t="s">
        <v>59</v>
      </c>
      <c r="AG309">
        <v>0.27</v>
      </c>
      <c r="AH309" s="15">
        <v>0.04</v>
      </c>
      <c r="AI309" s="20" t="s">
        <v>47</v>
      </c>
      <c r="AJ309" s="15" t="s">
        <v>59</v>
      </c>
      <c r="AL309" s="15" t="s">
        <v>59</v>
      </c>
      <c r="AM309" s="20" t="s">
        <v>47</v>
      </c>
      <c r="AN309" s="15" t="s">
        <v>59</v>
      </c>
      <c r="AO309" s="3" t="s">
        <v>47</v>
      </c>
      <c r="AP309" s="15" t="s">
        <v>59</v>
      </c>
      <c r="AQ309" s="15" t="s">
        <v>47</v>
      </c>
      <c r="AR309" s="15" t="s">
        <v>59</v>
      </c>
      <c r="AS309" s="15" t="s">
        <v>47</v>
      </c>
      <c r="AT309" s="15" t="s">
        <v>59</v>
      </c>
      <c r="AU309" s="9" t="s">
        <v>47</v>
      </c>
      <c r="AV309" s="15" t="s">
        <v>59</v>
      </c>
      <c r="AW309" s="9" t="s">
        <v>47</v>
      </c>
      <c r="AX309" s="15" t="s">
        <v>59</v>
      </c>
      <c r="AZ309" s="15" t="s">
        <v>59</v>
      </c>
      <c r="BA309" s="9" t="s">
        <v>47</v>
      </c>
      <c r="BB309" s="15" t="s">
        <v>59</v>
      </c>
      <c r="BC309" s="9" t="s">
        <v>47</v>
      </c>
      <c r="BD309" s="15" t="s">
        <v>59</v>
      </c>
      <c r="BE309" s="9" t="s">
        <v>47</v>
      </c>
      <c r="BF309" s="15" t="s">
        <v>59</v>
      </c>
      <c r="BH309" s="15" t="s">
        <v>59</v>
      </c>
      <c r="BJ309" s="15" t="s">
        <v>59</v>
      </c>
      <c r="BL309" s="15" t="s">
        <v>59</v>
      </c>
      <c r="BN309" s="15" t="s">
        <v>59</v>
      </c>
      <c r="BO309" t="s">
        <v>47</v>
      </c>
      <c r="BP309" s="15" t="s">
        <v>59</v>
      </c>
      <c r="BQ309" t="s">
        <v>47</v>
      </c>
      <c r="BR309" s="15" t="s">
        <v>59</v>
      </c>
      <c r="BS309" t="s">
        <v>47</v>
      </c>
      <c r="BT309" s="15" t="s">
        <v>59</v>
      </c>
      <c r="BU309" t="s">
        <v>47</v>
      </c>
      <c r="BV309" s="15" t="s">
        <v>59</v>
      </c>
      <c r="BX309" s="15" t="s">
        <v>59</v>
      </c>
      <c r="BY309" t="s">
        <v>47</v>
      </c>
      <c r="BZ309" s="15" t="s">
        <v>59</v>
      </c>
      <c r="CA309" t="s">
        <v>47</v>
      </c>
      <c r="CB309" s="15" t="s">
        <v>59</v>
      </c>
      <c r="CC309" t="s">
        <v>47</v>
      </c>
      <c r="CD309" s="15" t="s">
        <v>59</v>
      </c>
      <c r="CF309" s="15" t="s">
        <v>59</v>
      </c>
      <c r="CH309" s="15" t="s">
        <v>59</v>
      </c>
      <c r="CJ309" s="15" t="s">
        <v>59</v>
      </c>
      <c r="CL309" s="15" t="s">
        <v>59</v>
      </c>
      <c r="CN309" s="15" t="s">
        <v>59</v>
      </c>
      <c r="CP309" s="15" t="s">
        <v>59</v>
      </c>
      <c r="CR309" s="15" t="s">
        <v>59</v>
      </c>
      <c r="CT309" s="15" t="s">
        <v>59</v>
      </c>
      <c r="CV309" s="15" t="s">
        <v>59</v>
      </c>
      <c r="CX309" s="15" t="s">
        <v>59</v>
      </c>
      <c r="CZ309" s="15" t="s">
        <v>59</v>
      </c>
      <c r="DA309" t="s">
        <v>47</v>
      </c>
      <c r="DB309" s="15" t="s">
        <v>59</v>
      </c>
      <c r="DD309" s="15" t="s">
        <v>59</v>
      </c>
      <c r="DF309" s="15" t="s">
        <v>59</v>
      </c>
      <c r="DH309" s="15" t="s">
        <v>59</v>
      </c>
      <c r="DI309" t="s">
        <v>47</v>
      </c>
      <c r="DJ309" s="15" t="s">
        <v>59</v>
      </c>
      <c r="DK309" t="s">
        <v>47</v>
      </c>
      <c r="DL309" s="15" t="s">
        <v>59</v>
      </c>
      <c r="DM309" t="s">
        <v>47</v>
      </c>
      <c r="DN309" s="15" t="s">
        <v>59</v>
      </c>
      <c r="DP309" s="15" t="s">
        <v>59</v>
      </c>
      <c r="DQ309" t="s">
        <v>47</v>
      </c>
      <c r="DR309" s="15" t="s">
        <v>59</v>
      </c>
      <c r="DT309" s="15" t="s">
        <v>59</v>
      </c>
      <c r="DV309" s="15" t="s">
        <v>59</v>
      </c>
      <c r="DW309" t="s">
        <v>47</v>
      </c>
      <c r="DX309" s="15" t="s">
        <v>59</v>
      </c>
      <c r="DY309" t="s">
        <v>47</v>
      </c>
      <c r="DZ309" s="15" t="s">
        <v>59</v>
      </c>
      <c r="EB309" s="15" t="s">
        <v>59</v>
      </c>
      <c r="ED309" s="15" t="s">
        <v>59</v>
      </c>
      <c r="EF309" s="15" t="s">
        <v>59</v>
      </c>
      <c r="EH309" s="15" t="s">
        <v>59</v>
      </c>
      <c r="EJ309" s="15" t="s">
        <v>59</v>
      </c>
      <c r="EL309" s="15" t="s">
        <v>59</v>
      </c>
      <c r="EN309" s="15" t="s">
        <v>59</v>
      </c>
      <c r="EP309" s="15" t="s">
        <v>59</v>
      </c>
      <c r="ER309" s="15" t="s">
        <v>59</v>
      </c>
      <c r="ET309" s="15" t="s">
        <v>59</v>
      </c>
      <c r="EV309" s="15" t="s">
        <v>59</v>
      </c>
      <c r="EX309" s="15" t="s">
        <v>59</v>
      </c>
      <c r="EY309" t="s">
        <v>47</v>
      </c>
      <c r="EZ309" s="15" t="s">
        <v>59</v>
      </c>
      <c r="FB309" s="15" t="s">
        <v>59</v>
      </c>
      <c r="FC309" t="s">
        <v>47</v>
      </c>
      <c r="FD309" s="15" t="s">
        <v>59</v>
      </c>
      <c r="FF309" s="15" t="s">
        <v>59</v>
      </c>
      <c r="FG309" t="s">
        <v>47</v>
      </c>
      <c r="FH309" s="15" t="s">
        <v>59</v>
      </c>
      <c r="FJ309" s="15" t="s">
        <v>59</v>
      </c>
      <c r="FL309" s="15" t="s">
        <v>59</v>
      </c>
      <c r="FM309" t="s">
        <v>47</v>
      </c>
      <c r="FN309" s="15" t="s">
        <v>59</v>
      </c>
      <c r="FO309" t="s">
        <v>47</v>
      </c>
      <c r="FP309" s="15" t="s">
        <v>59</v>
      </c>
      <c r="FQ309" t="s">
        <v>47</v>
      </c>
      <c r="FR309" s="15" t="s">
        <v>59</v>
      </c>
      <c r="FT309" s="15" t="s">
        <v>59</v>
      </c>
    </row>
    <row r="310" spans="1:176" ht="15.95" customHeight="1">
      <c r="A310" s="39" t="s">
        <v>147</v>
      </c>
      <c r="B310" s="39">
        <v>4</v>
      </c>
      <c r="C310" s="39"/>
      <c r="D310" s="39">
        <v>3006</v>
      </c>
      <c r="E310" s="19" t="s">
        <v>148</v>
      </c>
      <c r="F310" s="19"/>
      <c r="G310" s="9">
        <f t="shared" si="10"/>
        <v>2.35</v>
      </c>
      <c r="H310" s="15" t="s">
        <v>59</v>
      </c>
      <c r="I310" t="s">
        <v>47</v>
      </c>
      <c r="J310" s="15" t="s">
        <v>59</v>
      </c>
      <c r="K310" s="3" t="s">
        <v>47</v>
      </c>
      <c r="L310" s="12" t="s">
        <v>59</v>
      </c>
      <c r="M310" s="3" t="s">
        <v>47</v>
      </c>
      <c r="N310" s="12" t="s">
        <v>59</v>
      </c>
      <c r="O310" s="3" t="s">
        <v>47</v>
      </c>
      <c r="P310" s="12" t="s">
        <v>59</v>
      </c>
      <c r="Q310">
        <v>0.67</v>
      </c>
      <c r="R310" s="15">
        <v>0.04</v>
      </c>
      <c r="T310" s="15" t="s">
        <v>59</v>
      </c>
      <c r="U310">
        <v>0.71</v>
      </c>
      <c r="V310" s="15">
        <v>0.01</v>
      </c>
      <c r="W310">
        <v>0.74</v>
      </c>
      <c r="X310" s="15">
        <v>0.03</v>
      </c>
      <c r="Y310" t="s">
        <v>47</v>
      </c>
      <c r="Z310" s="15" t="s">
        <v>59</v>
      </c>
      <c r="AA310" t="s">
        <v>47</v>
      </c>
      <c r="AB310" s="15" t="s">
        <v>59</v>
      </c>
      <c r="AC310" t="s">
        <v>47</v>
      </c>
      <c r="AD310" s="15" t="s">
        <v>59</v>
      </c>
      <c r="AE310" t="s">
        <v>47</v>
      </c>
      <c r="AF310" s="15" t="s">
        <v>59</v>
      </c>
      <c r="AG310">
        <v>0.23</v>
      </c>
      <c r="AH310" s="15">
        <v>0.02</v>
      </c>
      <c r="AI310" s="20" t="s">
        <v>47</v>
      </c>
      <c r="AJ310" s="15" t="s">
        <v>59</v>
      </c>
      <c r="AL310" s="15" t="s">
        <v>59</v>
      </c>
      <c r="AM310" s="20" t="s">
        <v>47</v>
      </c>
      <c r="AN310" s="15" t="s">
        <v>59</v>
      </c>
      <c r="AO310" s="3" t="s">
        <v>47</v>
      </c>
      <c r="AP310" s="15" t="s">
        <v>59</v>
      </c>
      <c r="AQ310" s="15" t="s">
        <v>47</v>
      </c>
      <c r="AR310" s="15" t="s">
        <v>59</v>
      </c>
      <c r="AS310" s="15" t="s">
        <v>47</v>
      </c>
      <c r="AT310" s="15" t="s">
        <v>59</v>
      </c>
      <c r="AU310" s="9" t="s">
        <v>47</v>
      </c>
      <c r="AV310" s="15" t="s">
        <v>59</v>
      </c>
      <c r="AW310" s="9" t="s">
        <v>47</v>
      </c>
      <c r="AX310" s="15" t="s">
        <v>59</v>
      </c>
      <c r="AZ310" s="15" t="s">
        <v>59</v>
      </c>
      <c r="BA310" s="9" t="s">
        <v>47</v>
      </c>
      <c r="BB310" s="15" t="s">
        <v>59</v>
      </c>
      <c r="BC310" s="9" t="s">
        <v>47</v>
      </c>
      <c r="BD310" s="15" t="s">
        <v>59</v>
      </c>
      <c r="BE310" s="9" t="s">
        <v>47</v>
      </c>
      <c r="BF310" s="15" t="s">
        <v>59</v>
      </c>
      <c r="BH310" s="15" t="s">
        <v>59</v>
      </c>
      <c r="BJ310" s="15" t="s">
        <v>59</v>
      </c>
      <c r="BL310" s="15" t="s">
        <v>59</v>
      </c>
      <c r="BN310" s="15" t="s">
        <v>59</v>
      </c>
      <c r="BO310" t="s">
        <v>47</v>
      </c>
      <c r="BP310" s="15" t="s">
        <v>59</v>
      </c>
      <c r="BQ310" t="s">
        <v>47</v>
      </c>
      <c r="BR310" s="15" t="s">
        <v>59</v>
      </c>
      <c r="BS310" t="s">
        <v>47</v>
      </c>
      <c r="BT310" s="15" t="s">
        <v>59</v>
      </c>
      <c r="BU310" t="s">
        <v>47</v>
      </c>
      <c r="BV310" s="15" t="s">
        <v>59</v>
      </c>
      <c r="BX310" s="15" t="s">
        <v>59</v>
      </c>
      <c r="BY310" t="s">
        <v>47</v>
      </c>
      <c r="BZ310" s="15" t="s">
        <v>59</v>
      </c>
      <c r="CA310" t="s">
        <v>47</v>
      </c>
      <c r="CB310" s="15" t="s">
        <v>59</v>
      </c>
      <c r="CC310" t="s">
        <v>47</v>
      </c>
      <c r="CD310" s="15" t="s">
        <v>59</v>
      </c>
      <c r="CF310" s="15" t="s">
        <v>59</v>
      </c>
      <c r="CH310" s="15" t="s">
        <v>59</v>
      </c>
      <c r="CJ310" s="15" t="s">
        <v>59</v>
      </c>
      <c r="CL310" s="15" t="s">
        <v>59</v>
      </c>
      <c r="CN310" s="15" t="s">
        <v>59</v>
      </c>
      <c r="CP310" s="15" t="s">
        <v>59</v>
      </c>
      <c r="CR310" s="15" t="s">
        <v>59</v>
      </c>
      <c r="CT310" s="15" t="s">
        <v>59</v>
      </c>
      <c r="CV310" s="15" t="s">
        <v>59</v>
      </c>
      <c r="CX310" s="15" t="s">
        <v>59</v>
      </c>
      <c r="CZ310" s="15" t="s">
        <v>59</v>
      </c>
      <c r="DA310" t="s">
        <v>47</v>
      </c>
      <c r="DB310" s="15" t="s">
        <v>59</v>
      </c>
      <c r="DD310" s="15" t="s">
        <v>59</v>
      </c>
      <c r="DF310" s="15" t="s">
        <v>59</v>
      </c>
      <c r="DH310" s="15" t="s">
        <v>59</v>
      </c>
      <c r="DI310" t="s">
        <v>47</v>
      </c>
      <c r="DJ310" s="15" t="s">
        <v>59</v>
      </c>
      <c r="DK310" t="s">
        <v>47</v>
      </c>
      <c r="DL310" s="15" t="s">
        <v>59</v>
      </c>
      <c r="DM310" t="s">
        <v>47</v>
      </c>
      <c r="DN310" s="15" t="s">
        <v>59</v>
      </c>
      <c r="DP310" s="15" t="s">
        <v>59</v>
      </c>
      <c r="DQ310" t="s">
        <v>47</v>
      </c>
      <c r="DR310" s="15" t="s">
        <v>59</v>
      </c>
      <c r="DT310" s="15" t="s">
        <v>59</v>
      </c>
      <c r="DV310" s="15" t="s">
        <v>59</v>
      </c>
      <c r="DW310" t="s">
        <v>47</v>
      </c>
      <c r="DX310" s="15" t="s">
        <v>59</v>
      </c>
      <c r="DY310" t="s">
        <v>47</v>
      </c>
      <c r="DZ310" s="15" t="s">
        <v>59</v>
      </c>
      <c r="EB310" s="15" t="s">
        <v>59</v>
      </c>
      <c r="ED310" s="15" t="s">
        <v>59</v>
      </c>
      <c r="EF310" s="15" t="s">
        <v>59</v>
      </c>
      <c r="EH310" s="15" t="s">
        <v>59</v>
      </c>
      <c r="EJ310" s="15" t="s">
        <v>59</v>
      </c>
      <c r="EL310" s="15" t="s">
        <v>59</v>
      </c>
      <c r="EN310" s="15" t="s">
        <v>59</v>
      </c>
      <c r="EP310" s="15" t="s">
        <v>59</v>
      </c>
      <c r="ER310" s="15" t="s">
        <v>59</v>
      </c>
      <c r="ET310" s="15" t="s">
        <v>59</v>
      </c>
      <c r="EV310" s="15" t="s">
        <v>59</v>
      </c>
      <c r="EX310" s="15" t="s">
        <v>59</v>
      </c>
      <c r="EY310" t="s">
        <v>47</v>
      </c>
      <c r="EZ310" s="15" t="s">
        <v>59</v>
      </c>
      <c r="FB310" s="15" t="s">
        <v>59</v>
      </c>
      <c r="FC310" t="s">
        <v>47</v>
      </c>
      <c r="FD310" s="15" t="s">
        <v>59</v>
      </c>
      <c r="FF310" s="15" t="s">
        <v>59</v>
      </c>
      <c r="FG310" t="s">
        <v>47</v>
      </c>
      <c r="FH310" s="15" t="s">
        <v>59</v>
      </c>
      <c r="FJ310" s="15" t="s">
        <v>59</v>
      </c>
      <c r="FL310" s="15" t="s">
        <v>59</v>
      </c>
      <c r="FM310" t="s">
        <v>47</v>
      </c>
      <c r="FN310" s="15" t="s">
        <v>59</v>
      </c>
      <c r="FO310" t="s">
        <v>47</v>
      </c>
      <c r="FP310" s="15" t="s">
        <v>59</v>
      </c>
      <c r="FQ310" t="s">
        <v>47</v>
      </c>
      <c r="FR310" s="15" t="s">
        <v>59</v>
      </c>
      <c r="FT310" s="15" t="s">
        <v>59</v>
      </c>
    </row>
    <row r="311" spans="1:176" ht="15.95" customHeight="1">
      <c r="A311" s="39" t="s">
        <v>152</v>
      </c>
      <c r="B311" s="39">
        <v>4</v>
      </c>
      <c r="C311" s="39"/>
      <c r="D311" s="39">
        <v>3006</v>
      </c>
      <c r="E311" s="19" t="s">
        <v>148</v>
      </c>
      <c r="G311" s="9">
        <f t="shared" si="10"/>
        <v>0.72000000000000008</v>
      </c>
      <c r="H311" s="15" t="s">
        <v>59</v>
      </c>
      <c r="I311" t="s">
        <v>47</v>
      </c>
      <c r="J311" s="15" t="s">
        <v>59</v>
      </c>
      <c r="K311" s="3" t="s">
        <v>47</v>
      </c>
      <c r="L311" s="12" t="s">
        <v>59</v>
      </c>
      <c r="M311" s="3" t="s">
        <v>47</v>
      </c>
      <c r="N311" s="12" t="s">
        <v>59</v>
      </c>
      <c r="O311" s="3" t="s">
        <v>47</v>
      </c>
      <c r="P311" s="12" t="s">
        <v>59</v>
      </c>
      <c r="T311" s="15" t="s">
        <v>59</v>
      </c>
      <c r="U311">
        <v>0.33</v>
      </c>
      <c r="V311" s="15">
        <v>0.03</v>
      </c>
      <c r="W311">
        <v>0.27</v>
      </c>
      <c r="X311" s="15">
        <v>0.01</v>
      </c>
      <c r="Y311" t="s">
        <v>47</v>
      </c>
      <c r="Z311" s="15" t="s">
        <v>59</v>
      </c>
      <c r="AA311" t="s">
        <v>47</v>
      </c>
      <c r="AB311" s="15" t="s">
        <v>59</v>
      </c>
      <c r="AC311" t="s">
        <v>47</v>
      </c>
      <c r="AD311" s="15" t="s">
        <v>59</v>
      </c>
      <c r="AE311" t="s">
        <v>47</v>
      </c>
      <c r="AF311" s="15" t="s">
        <v>59</v>
      </c>
      <c r="AG311">
        <v>0.12</v>
      </c>
      <c r="AH311" s="15">
        <v>0</v>
      </c>
      <c r="AI311" s="20" t="s">
        <v>47</v>
      </c>
      <c r="AJ311" s="15" t="s">
        <v>59</v>
      </c>
      <c r="AL311" s="15" t="s">
        <v>59</v>
      </c>
      <c r="AM311" s="20" t="s">
        <v>47</v>
      </c>
      <c r="AN311" s="15" t="s">
        <v>59</v>
      </c>
      <c r="AO311" s="3" t="s">
        <v>47</v>
      </c>
      <c r="AP311" s="15" t="s">
        <v>59</v>
      </c>
      <c r="AQ311" s="15" t="s">
        <v>47</v>
      </c>
      <c r="AR311" s="15" t="s">
        <v>59</v>
      </c>
      <c r="AS311" s="15" t="s">
        <v>47</v>
      </c>
      <c r="AT311" s="15" t="s">
        <v>59</v>
      </c>
      <c r="AU311" s="9" t="s">
        <v>47</v>
      </c>
      <c r="AV311" s="15" t="s">
        <v>59</v>
      </c>
      <c r="AW311" s="9" t="s">
        <v>47</v>
      </c>
      <c r="AX311" s="15" t="s">
        <v>59</v>
      </c>
      <c r="AZ311" s="15" t="s">
        <v>59</v>
      </c>
      <c r="BA311" s="9" t="s">
        <v>47</v>
      </c>
      <c r="BB311" s="15" t="s">
        <v>59</v>
      </c>
      <c r="BC311" s="9" t="s">
        <v>47</v>
      </c>
      <c r="BD311" s="15" t="s">
        <v>59</v>
      </c>
      <c r="BE311" s="9" t="s">
        <v>47</v>
      </c>
      <c r="BF311" s="15" t="s">
        <v>59</v>
      </c>
      <c r="BH311" s="15" t="s">
        <v>59</v>
      </c>
      <c r="BJ311" s="15" t="s">
        <v>59</v>
      </c>
      <c r="BL311" s="15" t="s">
        <v>59</v>
      </c>
      <c r="BN311" s="15" t="s">
        <v>59</v>
      </c>
      <c r="BO311" t="s">
        <v>47</v>
      </c>
      <c r="BP311" s="15" t="s">
        <v>59</v>
      </c>
      <c r="BQ311" t="s">
        <v>47</v>
      </c>
      <c r="BR311" s="15" t="s">
        <v>59</v>
      </c>
      <c r="BS311" t="s">
        <v>47</v>
      </c>
      <c r="BT311" s="15" t="s">
        <v>59</v>
      </c>
      <c r="BU311" t="s">
        <v>47</v>
      </c>
      <c r="BV311" s="15" t="s">
        <v>59</v>
      </c>
      <c r="BX311" s="15" t="s">
        <v>59</v>
      </c>
      <c r="BY311" t="s">
        <v>47</v>
      </c>
      <c r="BZ311" s="15" t="s">
        <v>59</v>
      </c>
      <c r="CA311" t="s">
        <v>47</v>
      </c>
      <c r="CB311" s="15" t="s">
        <v>59</v>
      </c>
      <c r="CC311" t="s">
        <v>47</v>
      </c>
      <c r="CD311" s="15" t="s">
        <v>59</v>
      </c>
      <c r="CF311" s="15" t="s">
        <v>59</v>
      </c>
      <c r="CH311" s="15" t="s">
        <v>59</v>
      </c>
      <c r="CJ311" s="15" t="s">
        <v>59</v>
      </c>
      <c r="CL311" s="15" t="s">
        <v>59</v>
      </c>
      <c r="CN311" s="15" t="s">
        <v>59</v>
      </c>
      <c r="CP311" s="15" t="s">
        <v>59</v>
      </c>
      <c r="CR311" s="15" t="s">
        <v>59</v>
      </c>
      <c r="CT311" s="15" t="s">
        <v>59</v>
      </c>
      <c r="CV311" s="15" t="s">
        <v>59</v>
      </c>
      <c r="CX311" s="15" t="s">
        <v>59</v>
      </c>
      <c r="CZ311" s="15" t="s">
        <v>59</v>
      </c>
      <c r="DA311" t="s">
        <v>47</v>
      </c>
      <c r="DB311" s="15" t="s">
        <v>59</v>
      </c>
      <c r="DD311" s="15" t="s">
        <v>59</v>
      </c>
      <c r="DF311" s="15" t="s">
        <v>59</v>
      </c>
      <c r="DH311" s="15" t="s">
        <v>59</v>
      </c>
      <c r="DI311" t="s">
        <v>47</v>
      </c>
      <c r="DJ311" s="15" t="s">
        <v>59</v>
      </c>
      <c r="DK311" t="s">
        <v>47</v>
      </c>
      <c r="DL311" s="15" t="s">
        <v>59</v>
      </c>
      <c r="DM311" t="s">
        <v>47</v>
      </c>
      <c r="DN311" s="15" t="s">
        <v>59</v>
      </c>
      <c r="DP311" s="15" t="s">
        <v>59</v>
      </c>
      <c r="DQ311" t="s">
        <v>47</v>
      </c>
      <c r="DR311" s="15" t="s">
        <v>59</v>
      </c>
      <c r="DT311" s="15" t="s">
        <v>59</v>
      </c>
      <c r="DV311" s="15" t="s">
        <v>59</v>
      </c>
      <c r="DW311" t="s">
        <v>47</v>
      </c>
      <c r="DX311" s="15" t="s">
        <v>59</v>
      </c>
      <c r="DY311" t="s">
        <v>47</v>
      </c>
      <c r="DZ311" s="15" t="s">
        <v>59</v>
      </c>
      <c r="EB311" s="15" t="s">
        <v>59</v>
      </c>
      <c r="ED311" s="15" t="s">
        <v>59</v>
      </c>
      <c r="EF311" s="15" t="s">
        <v>59</v>
      </c>
      <c r="EH311" s="15" t="s">
        <v>59</v>
      </c>
      <c r="EJ311" s="15" t="s">
        <v>59</v>
      </c>
      <c r="EL311" s="15" t="s">
        <v>59</v>
      </c>
      <c r="EN311" s="15" t="s">
        <v>59</v>
      </c>
      <c r="EP311" s="15" t="s">
        <v>59</v>
      </c>
      <c r="ER311" s="15" t="s">
        <v>59</v>
      </c>
      <c r="ET311" s="15" t="s">
        <v>59</v>
      </c>
      <c r="EV311" s="15" t="s">
        <v>59</v>
      </c>
      <c r="EX311" s="15" t="s">
        <v>59</v>
      </c>
      <c r="EY311" t="s">
        <v>47</v>
      </c>
      <c r="EZ311" s="15" t="s">
        <v>59</v>
      </c>
      <c r="FB311" s="15" t="s">
        <v>59</v>
      </c>
      <c r="FC311" t="s">
        <v>47</v>
      </c>
      <c r="FD311" s="15" t="s">
        <v>59</v>
      </c>
      <c r="FF311" s="15" t="s">
        <v>59</v>
      </c>
      <c r="FG311" t="s">
        <v>47</v>
      </c>
      <c r="FH311" s="15" t="s">
        <v>59</v>
      </c>
      <c r="FJ311" s="15" t="s">
        <v>59</v>
      </c>
      <c r="FL311" s="15" t="s">
        <v>59</v>
      </c>
      <c r="FM311" t="s">
        <v>47</v>
      </c>
      <c r="FN311" s="15" t="s">
        <v>59</v>
      </c>
      <c r="FO311" t="s">
        <v>47</v>
      </c>
      <c r="FP311" s="15" t="s">
        <v>59</v>
      </c>
      <c r="FQ311" t="s">
        <v>47</v>
      </c>
      <c r="FR311" s="15" t="s">
        <v>59</v>
      </c>
      <c r="FT311" s="15" t="s">
        <v>59</v>
      </c>
    </row>
    <row r="312" spans="1:176" ht="15.95" customHeight="1">
      <c r="A312" s="39" t="s">
        <v>154</v>
      </c>
      <c r="B312" s="39">
        <v>1</v>
      </c>
      <c r="C312" s="39"/>
      <c r="D312" s="39">
        <v>2402</v>
      </c>
      <c r="E312" s="19" t="s">
        <v>1528</v>
      </c>
      <c r="G312">
        <v>0.74</v>
      </c>
      <c r="H312" s="15" t="s">
        <v>59</v>
      </c>
      <c r="I312">
        <v>0.74</v>
      </c>
      <c r="J312" s="15" t="s">
        <v>59</v>
      </c>
      <c r="K312" s="3" t="s">
        <v>47</v>
      </c>
      <c r="L312" s="12" t="s">
        <v>59</v>
      </c>
      <c r="M312" s="3" t="s">
        <v>47</v>
      </c>
      <c r="N312" s="12" t="s">
        <v>59</v>
      </c>
      <c r="O312" s="3" t="s">
        <v>47</v>
      </c>
      <c r="P312" s="12" t="s">
        <v>59</v>
      </c>
      <c r="Q312">
        <v>0.74</v>
      </c>
      <c r="R312" s="15" t="s">
        <v>59</v>
      </c>
      <c r="S312" t="s">
        <v>54</v>
      </c>
      <c r="T312" s="15" t="s">
        <v>59</v>
      </c>
      <c r="U312" t="s">
        <v>54</v>
      </c>
      <c r="V312" s="15" t="s">
        <v>59</v>
      </c>
      <c r="W312">
        <v>0</v>
      </c>
      <c r="X312" s="15" t="s">
        <v>59</v>
      </c>
      <c r="Y312" t="s">
        <v>47</v>
      </c>
      <c r="Z312" s="15" t="s">
        <v>59</v>
      </c>
      <c r="AA312" t="s">
        <v>47</v>
      </c>
      <c r="AB312" s="15" t="s">
        <v>59</v>
      </c>
      <c r="AC312" t="s">
        <v>47</v>
      </c>
      <c r="AD312" s="15" t="s">
        <v>59</v>
      </c>
      <c r="AE312" t="s">
        <v>47</v>
      </c>
      <c r="AF312" s="15" t="s">
        <v>59</v>
      </c>
      <c r="AG312" t="s">
        <v>47</v>
      </c>
      <c r="AH312" s="15" t="s">
        <v>59</v>
      </c>
      <c r="AI312" s="20" t="s">
        <v>47</v>
      </c>
      <c r="AJ312" s="15" t="s">
        <v>59</v>
      </c>
      <c r="AK312" t="s">
        <v>47</v>
      </c>
      <c r="AL312" s="15" t="s">
        <v>59</v>
      </c>
      <c r="AM312" s="20" t="s">
        <v>47</v>
      </c>
      <c r="AN312" s="15" t="s">
        <v>59</v>
      </c>
      <c r="AO312" s="3" t="s">
        <v>47</v>
      </c>
      <c r="AP312" s="15" t="s">
        <v>59</v>
      </c>
      <c r="AQ312" t="s">
        <v>47</v>
      </c>
      <c r="AR312" s="15" t="s">
        <v>59</v>
      </c>
      <c r="AS312" t="s">
        <v>47</v>
      </c>
      <c r="AT312" s="15" t="s">
        <v>59</v>
      </c>
      <c r="AU312" s="9" t="s">
        <v>47</v>
      </c>
      <c r="AV312" s="15" t="s">
        <v>59</v>
      </c>
      <c r="AW312" s="9" t="s">
        <v>47</v>
      </c>
      <c r="AX312" s="15" t="s">
        <v>59</v>
      </c>
      <c r="AY312" t="s">
        <v>47</v>
      </c>
      <c r="AZ312" s="15" t="s">
        <v>59</v>
      </c>
      <c r="BA312" s="9" t="s">
        <v>47</v>
      </c>
      <c r="BB312" s="15" t="s">
        <v>59</v>
      </c>
      <c r="BC312" s="9" t="s">
        <v>47</v>
      </c>
      <c r="BD312" s="15" t="s">
        <v>59</v>
      </c>
      <c r="BE312" s="9" t="s">
        <v>47</v>
      </c>
      <c r="BF312" s="15" t="s">
        <v>59</v>
      </c>
      <c r="BH312" s="15" t="s">
        <v>59</v>
      </c>
      <c r="BJ312" s="15" t="s">
        <v>59</v>
      </c>
      <c r="BL312" s="15" t="s">
        <v>59</v>
      </c>
      <c r="BN312" s="15" t="s">
        <v>59</v>
      </c>
      <c r="BO312" t="s">
        <v>47</v>
      </c>
      <c r="BP312" s="15" t="s">
        <v>59</v>
      </c>
      <c r="BQ312" t="s">
        <v>47</v>
      </c>
      <c r="BR312" s="15" t="s">
        <v>59</v>
      </c>
      <c r="BS312" t="s">
        <v>47</v>
      </c>
      <c r="BT312" s="15" t="s">
        <v>59</v>
      </c>
      <c r="BU312" t="s">
        <v>47</v>
      </c>
      <c r="BV312" s="15" t="s">
        <v>59</v>
      </c>
      <c r="BX312" s="15" t="s">
        <v>59</v>
      </c>
      <c r="BY312" t="s">
        <v>47</v>
      </c>
      <c r="BZ312" s="15" t="s">
        <v>59</v>
      </c>
      <c r="CA312" t="s">
        <v>47</v>
      </c>
      <c r="CB312" s="15" t="s">
        <v>59</v>
      </c>
      <c r="CC312" t="s">
        <v>47</v>
      </c>
      <c r="CD312" s="15" t="s">
        <v>59</v>
      </c>
      <c r="CF312" s="15" t="s">
        <v>59</v>
      </c>
      <c r="CH312" s="15" t="s">
        <v>59</v>
      </c>
      <c r="CJ312" s="15" t="s">
        <v>59</v>
      </c>
      <c r="CL312" s="15" t="s">
        <v>59</v>
      </c>
      <c r="CN312" s="15" t="s">
        <v>59</v>
      </c>
      <c r="CP312" s="15" t="s">
        <v>59</v>
      </c>
      <c r="CR312" s="15" t="s">
        <v>59</v>
      </c>
      <c r="CT312" s="15" t="s">
        <v>59</v>
      </c>
      <c r="CV312" s="15" t="s">
        <v>59</v>
      </c>
      <c r="CX312" s="15" t="s">
        <v>59</v>
      </c>
      <c r="CZ312" s="15" t="s">
        <v>59</v>
      </c>
      <c r="DA312" t="s">
        <v>47</v>
      </c>
      <c r="DB312" s="15" t="s">
        <v>59</v>
      </c>
      <c r="DD312" s="15" t="s">
        <v>59</v>
      </c>
      <c r="DF312" s="15" t="s">
        <v>59</v>
      </c>
      <c r="DH312" s="15" t="s">
        <v>59</v>
      </c>
      <c r="DI312" t="s">
        <v>47</v>
      </c>
      <c r="DJ312" s="15" t="s">
        <v>59</v>
      </c>
      <c r="DK312" t="s">
        <v>47</v>
      </c>
      <c r="DL312" s="15" t="s">
        <v>59</v>
      </c>
      <c r="DM312" t="s">
        <v>47</v>
      </c>
      <c r="DN312" s="15" t="s">
        <v>59</v>
      </c>
      <c r="DP312" s="15" t="s">
        <v>59</v>
      </c>
      <c r="DQ312" t="s">
        <v>47</v>
      </c>
      <c r="DR312" s="15" t="s">
        <v>59</v>
      </c>
      <c r="DT312" s="15" t="s">
        <v>59</v>
      </c>
      <c r="DV312" s="15" t="s">
        <v>59</v>
      </c>
      <c r="DW312" t="s">
        <v>47</v>
      </c>
      <c r="DX312" s="15" t="s">
        <v>59</v>
      </c>
      <c r="DY312" t="s">
        <v>47</v>
      </c>
      <c r="DZ312" s="15" t="s">
        <v>59</v>
      </c>
      <c r="EB312" s="15" t="s">
        <v>59</v>
      </c>
      <c r="ED312" s="15" t="s">
        <v>59</v>
      </c>
      <c r="EF312" s="15" t="s">
        <v>59</v>
      </c>
      <c r="EH312" s="15" t="s">
        <v>59</v>
      </c>
      <c r="EJ312" s="15" t="s">
        <v>59</v>
      </c>
      <c r="EL312" s="15" t="s">
        <v>59</v>
      </c>
      <c r="EN312" s="15" t="s">
        <v>59</v>
      </c>
      <c r="EP312" s="15" t="s">
        <v>59</v>
      </c>
      <c r="ER312" s="15" t="s">
        <v>59</v>
      </c>
      <c r="ET312" s="15" t="s">
        <v>59</v>
      </c>
      <c r="EV312" s="15" t="s">
        <v>59</v>
      </c>
      <c r="EX312" s="15" t="s">
        <v>59</v>
      </c>
      <c r="EY312" t="s">
        <v>47</v>
      </c>
      <c r="EZ312" s="15" t="s">
        <v>59</v>
      </c>
      <c r="FB312" s="15" t="s">
        <v>59</v>
      </c>
      <c r="FC312" t="s">
        <v>47</v>
      </c>
      <c r="FD312" s="15" t="s">
        <v>59</v>
      </c>
      <c r="FF312" s="15" t="s">
        <v>59</v>
      </c>
      <c r="FG312" t="s">
        <v>47</v>
      </c>
      <c r="FH312" s="15" t="s">
        <v>59</v>
      </c>
      <c r="FJ312" s="15" t="s">
        <v>59</v>
      </c>
      <c r="FL312" s="15" t="s">
        <v>59</v>
      </c>
      <c r="FM312" t="s">
        <v>47</v>
      </c>
      <c r="FN312" s="15" t="s">
        <v>59</v>
      </c>
      <c r="FO312" t="s">
        <v>47</v>
      </c>
      <c r="FP312" s="15" t="s">
        <v>59</v>
      </c>
      <c r="FQ312" t="s">
        <v>47</v>
      </c>
      <c r="FR312" s="15" t="s">
        <v>59</v>
      </c>
      <c r="FT312" s="15" t="s">
        <v>59</v>
      </c>
    </row>
    <row r="313" spans="1:176" ht="15.95" customHeight="1">
      <c r="A313" s="39" t="s">
        <v>155</v>
      </c>
      <c r="B313" s="39">
        <v>3</v>
      </c>
      <c r="C313" s="39"/>
      <c r="D313" s="39">
        <v>2402</v>
      </c>
      <c r="E313" s="19" t="s">
        <v>1528</v>
      </c>
      <c r="G313">
        <v>2.98</v>
      </c>
      <c r="H313" s="15" t="s">
        <v>59</v>
      </c>
      <c r="I313">
        <v>2.98</v>
      </c>
      <c r="J313" s="15" t="s">
        <v>59</v>
      </c>
      <c r="K313" s="3" t="s">
        <v>47</v>
      </c>
      <c r="L313" s="12" t="s">
        <v>59</v>
      </c>
      <c r="M313" s="3" t="s">
        <v>47</v>
      </c>
      <c r="N313" s="12" t="s">
        <v>59</v>
      </c>
      <c r="O313" s="3" t="s">
        <v>47</v>
      </c>
      <c r="P313" s="12" t="s">
        <v>59</v>
      </c>
      <c r="Q313">
        <v>1.93</v>
      </c>
      <c r="R313" s="15" t="s">
        <v>59</v>
      </c>
      <c r="S313" t="s">
        <v>54</v>
      </c>
      <c r="T313" s="15" t="s">
        <v>59</v>
      </c>
      <c r="U313" t="s">
        <v>54</v>
      </c>
      <c r="V313" s="15" t="s">
        <v>59</v>
      </c>
      <c r="W313">
        <v>0</v>
      </c>
      <c r="X313" s="15" t="s">
        <v>59</v>
      </c>
      <c r="Y313" t="s">
        <v>47</v>
      </c>
      <c r="Z313" s="15" t="s">
        <v>59</v>
      </c>
      <c r="AA313" t="s">
        <v>47</v>
      </c>
      <c r="AB313" s="15" t="s">
        <v>59</v>
      </c>
      <c r="AC313" t="s">
        <v>47</v>
      </c>
      <c r="AD313" s="15" t="s">
        <v>59</v>
      </c>
      <c r="AE313" t="s">
        <v>47</v>
      </c>
      <c r="AF313" s="15" t="s">
        <v>59</v>
      </c>
      <c r="AG313" t="s">
        <v>47</v>
      </c>
      <c r="AH313" s="15" t="s">
        <v>59</v>
      </c>
      <c r="AI313" s="20" t="s">
        <v>47</v>
      </c>
      <c r="AJ313" s="15" t="s">
        <v>59</v>
      </c>
      <c r="AK313" t="s">
        <v>47</v>
      </c>
      <c r="AL313" s="15" t="s">
        <v>59</v>
      </c>
      <c r="AM313" s="20" t="s">
        <v>47</v>
      </c>
      <c r="AN313" s="15" t="s">
        <v>59</v>
      </c>
      <c r="AO313" s="3" t="s">
        <v>47</v>
      </c>
      <c r="AP313" s="15" t="s">
        <v>59</v>
      </c>
      <c r="AQ313" t="s">
        <v>47</v>
      </c>
      <c r="AR313" s="15" t="s">
        <v>59</v>
      </c>
      <c r="AS313" t="s">
        <v>47</v>
      </c>
      <c r="AT313" s="15" t="s">
        <v>59</v>
      </c>
      <c r="AU313" s="9" t="s">
        <v>47</v>
      </c>
      <c r="AV313" s="15" t="s">
        <v>59</v>
      </c>
      <c r="AW313" s="9" t="s">
        <v>47</v>
      </c>
      <c r="AX313" s="15" t="s">
        <v>59</v>
      </c>
      <c r="AY313" t="s">
        <v>47</v>
      </c>
      <c r="AZ313" s="15" t="s">
        <v>59</v>
      </c>
      <c r="BA313" s="9" t="s">
        <v>47</v>
      </c>
      <c r="BB313" s="15" t="s">
        <v>59</v>
      </c>
      <c r="BC313" s="9" t="s">
        <v>47</v>
      </c>
      <c r="BD313" s="15" t="s">
        <v>59</v>
      </c>
      <c r="BE313" s="9" t="s">
        <v>47</v>
      </c>
      <c r="BF313" s="15" t="s">
        <v>59</v>
      </c>
      <c r="BH313" s="15" t="s">
        <v>59</v>
      </c>
      <c r="BJ313" s="15" t="s">
        <v>59</v>
      </c>
      <c r="BL313" s="15" t="s">
        <v>59</v>
      </c>
      <c r="BN313" s="15" t="s">
        <v>59</v>
      </c>
      <c r="BO313" t="s">
        <v>47</v>
      </c>
      <c r="BP313" s="15" t="s">
        <v>59</v>
      </c>
      <c r="BQ313" t="s">
        <v>47</v>
      </c>
      <c r="BR313" s="15" t="s">
        <v>59</v>
      </c>
      <c r="BS313" t="s">
        <v>47</v>
      </c>
      <c r="BT313" s="15" t="s">
        <v>59</v>
      </c>
      <c r="BU313" t="s">
        <v>47</v>
      </c>
      <c r="BV313" s="15" t="s">
        <v>59</v>
      </c>
      <c r="BX313" s="15" t="s">
        <v>59</v>
      </c>
      <c r="BY313" t="s">
        <v>47</v>
      </c>
      <c r="BZ313" s="15" t="s">
        <v>59</v>
      </c>
      <c r="CA313" t="s">
        <v>47</v>
      </c>
      <c r="CB313" s="15" t="s">
        <v>59</v>
      </c>
      <c r="CC313" t="s">
        <v>47</v>
      </c>
      <c r="CD313" s="15" t="s">
        <v>59</v>
      </c>
      <c r="CF313" s="15" t="s">
        <v>59</v>
      </c>
      <c r="CH313" s="15" t="s">
        <v>59</v>
      </c>
      <c r="CJ313" s="15" t="s">
        <v>59</v>
      </c>
      <c r="CL313" s="15" t="s">
        <v>59</v>
      </c>
      <c r="CN313" s="15" t="s">
        <v>59</v>
      </c>
      <c r="CP313" s="15" t="s">
        <v>59</v>
      </c>
      <c r="CR313" s="15" t="s">
        <v>59</v>
      </c>
      <c r="CT313" s="15" t="s">
        <v>59</v>
      </c>
      <c r="CV313" s="15" t="s">
        <v>59</v>
      </c>
      <c r="CX313" s="15" t="s">
        <v>59</v>
      </c>
      <c r="CZ313" s="15" t="s">
        <v>59</v>
      </c>
      <c r="DA313" t="s">
        <v>47</v>
      </c>
      <c r="DB313" s="15" t="s">
        <v>59</v>
      </c>
      <c r="DD313" s="15" t="s">
        <v>59</v>
      </c>
      <c r="DF313" s="15" t="s">
        <v>59</v>
      </c>
      <c r="DH313" s="15" t="s">
        <v>59</v>
      </c>
      <c r="DI313" t="s">
        <v>47</v>
      </c>
      <c r="DJ313" s="15" t="s">
        <v>59</v>
      </c>
      <c r="DK313" t="s">
        <v>47</v>
      </c>
      <c r="DL313" s="15" t="s">
        <v>59</v>
      </c>
      <c r="DM313" t="s">
        <v>47</v>
      </c>
      <c r="DN313" s="15" t="s">
        <v>59</v>
      </c>
      <c r="DP313" s="15" t="s">
        <v>59</v>
      </c>
      <c r="DQ313" t="s">
        <v>47</v>
      </c>
      <c r="DR313" s="15" t="s">
        <v>59</v>
      </c>
      <c r="DT313" s="15" t="s">
        <v>59</v>
      </c>
      <c r="DV313" s="15" t="s">
        <v>59</v>
      </c>
      <c r="DW313" t="s">
        <v>47</v>
      </c>
      <c r="DX313" s="15" t="s">
        <v>59</v>
      </c>
      <c r="DY313" t="s">
        <v>47</v>
      </c>
      <c r="DZ313" s="15" t="s">
        <v>59</v>
      </c>
      <c r="EB313" s="15" t="s">
        <v>59</v>
      </c>
      <c r="ED313" s="15" t="s">
        <v>59</v>
      </c>
      <c r="EF313" s="15" t="s">
        <v>59</v>
      </c>
      <c r="EH313" s="15" t="s">
        <v>59</v>
      </c>
      <c r="EJ313" s="15" t="s">
        <v>59</v>
      </c>
      <c r="EL313" s="15" t="s">
        <v>59</v>
      </c>
      <c r="EN313" s="15" t="s">
        <v>59</v>
      </c>
      <c r="EP313" s="15" t="s">
        <v>59</v>
      </c>
      <c r="ER313" s="15" t="s">
        <v>59</v>
      </c>
      <c r="ET313" s="15" t="s">
        <v>59</v>
      </c>
      <c r="EV313" s="15" t="s">
        <v>59</v>
      </c>
      <c r="EX313" s="15" t="s">
        <v>59</v>
      </c>
      <c r="EY313" t="s">
        <v>47</v>
      </c>
      <c r="EZ313" s="15" t="s">
        <v>59</v>
      </c>
      <c r="FB313" s="15" t="s">
        <v>59</v>
      </c>
      <c r="FC313" t="s">
        <v>47</v>
      </c>
      <c r="FD313" s="15" t="s">
        <v>59</v>
      </c>
      <c r="FF313" s="15" t="s">
        <v>59</v>
      </c>
      <c r="FG313" t="s">
        <v>47</v>
      </c>
      <c r="FH313" s="15" t="s">
        <v>59</v>
      </c>
      <c r="FJ313" s="15" t="s">
        <v>59</v>
      </c>
      <c r="FL313" s="15" t="s">
        <v>59</v>
      </c>
      <c r="FM313" t="s">
        <v>47</v>
      </c>
      <c r="FN313" s="15" t="s">
        <v>59</v>
      </c>
      <c r="FO313" t="s">
        <v>47</v>
      </c>
      <c r="FP313" s="15" t="s">
        <v>59</v>
      </c>
      <c r="FQ313" t="s">
        <v>47</v>
      </c>
      <c r="FR313" s="15" t="s">
        <v>59</v>
      </c>
      <c r="FT313" s="15" t="s">
        <v>59</v>
      </c>
    </row>
    <row r="314" spans="1:176" ht="15.95" customHeight="1">
      <c r="A314" s="39" t="s">
        <v>156</v>
      </c>
      <c r="B314" s="39">
        <v>3</v>
      </c>
      <c r="C314" s="39"/>
      <c r="D314" s="39">
        <v>2402</v>
      </c>
      <c r="E314" s="19" t="s">
        <v>1528</v>
      </c>
      <c r="G314">
        <v>3.35</v>
      </c>
      <c r="H314" s="15" t="s">
        <v>59</v>
      </c>
      <c r="I314">
        <v>3.35</v>
      </c>
      <c r="J314" s="15" t="s">
        <v>59</v>
      </c>
      <c r="K314" s="3" t="s">
        <v>47</v>
      </c>
      <c r="L314" s="12" t="s">
        <v>59</v>
      </c>
      <c r="M314" s="3" t="s">
        <v>47</v>
      </c>
      <c r="N314" s="12" t="s">
        <v>59</v>
      </c>
      <c r="O314" s="3" t="s">
        <v>47</v>
      </c>
      <c r="P314" s="12" t="s">
        <v>59</v>
      </c>
      <c r="Q314">
        <v>0.85</v>
      </c>
      <c r="R314" s="15" t="s">
        <v>59</v>
      </c>
      <c r="S314" t="s">
        <v>54</v>
      </c>
      <c r="T314" s="15" t="s">
        <v>59</v>
      </c>
      <c r="U314" t="s">
        <v>54</v>
      </c>
      <c r="V314" s="15" t="s">
        <v>59</v>
      </c>
      <c r="W314">
        <v>0.74</v>
      </c>
      <c r="X314" s="15" t="s">
        <v>59</v>
      </c>
      <c r="Y314" t="s">
        <v>47</v>
      </c>
      <c r="Z314" s="15" t="s">
        <v>59</v>
      </c>
      <c r="AA314" t="s">
        <v>47</v>
      </c>
      <c r="AB314" s="15" t="s">
        <v>59</v>
      </c>
      <c r="AC314" t="s">
        <v>47</v>
      </c>
      <c r="AD314" s="15" t="s">
        <v>59</v>
      </c>
      <c r="AE314" t="s">
        <v>47</v>
      </c>
      <c r="AF314" s="15" t="s">
        <v>59</v>
      </c>
      <c r="AG314" t="s">
        <v>47</v>
      </c>
      <c r="AH314" s="15" t="s">
        <v>59</v>
      </c>
      <c r="AI314" s="20" t="s">
        <v>47</v>
      </c>
      <c r="AJ314" s="15" t="s">
        <v>59</v>
      </c>
      <c r="AK314" t="s">
        <v>47</v>
      </c>
      <c r="AL314" s="15" t="s">
        <v>59</v>
      </c>
      <c r="AM314" s="20" t="s">
        <v>47</v>
      </c>
      <c r="AN314" s="15" t="s">
        <v>59</v>
      </c>
      <c r="AO314" s="3" t="s">
        <v>47</v>
      </c>
      <c r="AP314" s="15" t="s">
        <v>59</v>
      </c>
      <c r="AQ314" t="s">
        <v>47</v>
      </c>
      <c r="AR314" s="15" t="s">
        <v>59</v>
      </c>
      <c r="AS314" t="s">
        <v>47</v>
      </c>
      <c r="AT314" s="15" t="s">
        <v>59</v>
      </c>
      <c r="AU314" s="9" t="s">
        <v>47</v>
      </c>
      <c r="AV314" s="15" t="s">
        <v>59</v>
      </c>
      <c r="AW314" s="9" t="s">
        <v>47</v>
      </c>
      <c r="AX314" s="15" t="s">
        <v>59</v>
      </c>
      <c r="AY314" t="s">
        <v>47</v>
      </c>
      <c r="AZ314" s="15" t="s">
        <v>59</v>
      </c>
      <c r="BA314" s="9" t="s">
        <v>47</v>
      </c>
      <c r="BB314" s="15" t="s">
        <v>59</v>
      </c>
      <c r="BC314" s="9" t="s">
        <v>47</v>
      </c>
      <c r="BD314" s="15" t="s">
        <v>59</v>
      </c>
      <c r="BE314" s="9" t="s">
        <v>47</v>
      </c>
      <c r="BF314" s="15" t="s">
        <v>59</v>
      </c>
      <c r="BH314" s="15" t="s">
        <v>59</v>
      </c>
      <c r="BJ314" s="15" t="s">
        <v>59</v>
      </c>
      <c r="BL314" s="15" t="s">
        <v>59</v>
      </c>
      <c r="BN314" s="15" t="s">
        <v>59</v>
      </c>
      <c r="BO314" t="s">
        <v>47</v>
      </c>
      <c r="BP314" s="15" t="s">
        <v>59</v>
      </c>
      <c r="BQ314" t="s">
        <v>47</v>
      </c>
      <c r="BR314" s="15" t="s">
        <v>59</v>
      </c>
      <c r="BS314" t="s">
        <v>47</v>
      </c>
      <c r="BT314" s="15" t="s">
        <v>59</v>
      </c>
      <c r="BU314" t="s">
        <v>47</v>
      </c>
      <c r="BV314" s="15" t="s">
        <v>59</v>
      </c>
      <c r="BX314" s="15" t="s">
        <v>59</v>
      </c>
      <c r="BY314" t="s">
        <v>47</v>
      </c>
      <c r="BZ314" s="15" t="s">
        <v>59</v>
      </c>
      <c r="CA314" t="s">
        <v>47</v>
      </c>
      <c r="CB314" s="15" t="s">
        <v>59</v>
      </c>
      <c r="CC314" t="s">
        <v>47</v>
      </c>
      <c r="CD314" s="15" t="s">
        <v>59</v>
      </c>
      <c r="CF314" s="15" t="s">
        <v>59</v>
      </c>
      <c r="CH314" s="15" t="s">
        <v>59</v>
      </c>
      <c r="CJ314" s="15" t="s">
        <v>59</v>
      </c>
      <c r="CL314" s="15" t="s">
        <v>59</v>
      </c>
      <c r="CN314" s="15" t="s">
        <v>59</v>
      </c>
      <c r="CP314" s="15" t="s">
        <v>59</v>
      </c>
      <c r="CR314" s="15" t="s">
        <v>59</v>
      </c>
      <c r="CT314" s="15" t="s">
        <v>59</v>
      </c>
      <c r="CV314" s="15" t="s">
        <v>59</v>
      </c>
      <c r="CX314" s="15" t="s">
        <v>59</v>
      </c>
      <c r="CZ314" s="15" t="s">
        <v>59</v>
      </c>
      <c r="DA314" t="s">
        <v>47</v>
      </c>
      <c r="DB314" s="15" t="s">
        <v>59</v>
      </c>
      <c r="DD314" s="15" t="s">
        <v>59</v>
      </c>
      <c r="DF314" s="15" t="s">
        <v>59</v>
      </c>
      <c r="DH314" s="15" t="s">
        <v>59</v>
      </c>
      <c r="DI314" t="s">
        <v>47</v>
      </c>
      <c r="DJ314" s="15" t="s">
        <v>59</v>
      </c>
      <c r="DK314" t="s">
        <v>47</v>
      </c>
      <c r="DL314" s="15" t="s">
        <v>59</v>
      </c>
      <c r="DM314" t="s">
        <v>47</v>
      </c>
      <c r="DN314" s="15" t="s">
        <v>59</v>
      </c>
      <c r="DP314" s="15" t="s">
        <v>59</v>
      </c>
      <c r="DQ314" t="s">
        <v>47</v>
      </c>
      <c r="DR314" s="15" t="s">
        <v>59</v>
      </c>
      <c r="DT314" s="15" t="s">
        <v>59</v>
      </c>
      <c r="DV314" s="15" t="s">
        <v>59</v>
      </c>
      <c r="DW314" t="s">
        <v>47</v>
      </c>
      <c r="DX314" s="15" t="s">
        <v>59</v>
      </c>
      <c r="DY314" t="s">
        <v>47</v>
      </c>
      <c r="DZ314" s="15" t="s">
        <v>59</v>
      </c>
      <c r="EB314" s="15" t="s">
        <v>59</v>
      </c>
      <c r="ED314" s="15" t="s">
        <v>59</v>
      </c>
      <c r="EF314" s="15" t="s">
        <v>59</v>
      </c>
      <c r="EH314" s="15" t="s">
        <v>59</v>
      </c>
      <c r="EJ314" s="15" t="s">
        <v>59</v>
      </c>
      <c r="EL314" s="15" t="s">
        <v>59</v>
      </c>
      <c r="EN314" s="15" t="s">
        <v>59</v>
      </c>
      <c r="EP314" s="15" t="s">
        <v>59</v>
      </c>
      <c r="ER314" s="15" t="s">
        <v>59</v>
      </c>
      <c r="ET314" s="15" t="s">
        <v>59</v>
      </c>
      <c r="EV314" s="15" t="s">
        <v>59</v>
      </c>
      <c r="EX314" s="15" t="s">
        <v>59</v>
      </c>
      <c r="EY314" t="s">
        <v>47</v>
      </c>
      <c r="EZ314" s="15" t="s">
        <v>59</v>
      </c>
      <c r="FB314" s="15" t="s">
        <v>59</v>
      </c>
      <c r="FC314" t="s">
        <v>47</v>
      </c>
      <c r="FD314" s="15" t="s">
        <v>59</v>
      </c>
      <c r="FF314" s="15" t="s">
        <v>59</v>
      </c>
      <c r="FG314" t="s">
        <v>47</v>
      </c>
      <c r="FH314" s="15" t="s">
        <v>59</v>
      </c>
      <c r="FJ314" s="15" t="s">
        <v>59</v>
      </c>
      <c r="FL314" s="15" t="s">
        <v>59</v>
      </c>
      <c r="FM314" t="s">
        <v>47</v>
      </c>
      <c r="FN314" s="15" t="s">
        <v>59</v>
      </c>
      <c r="FO314" t="s">
        <v>47</v>
      </c>
      <c r="FP314" s="15" t="s">
        <v>59</v>
      </c>
      <c r="FQ314" t="s">
        <v>47</v>
      </c>
      <c r="FR314" s="15" t="s">
        <v>59</v>
      </c>
      <c r="FT314" s="15" t="s">
        <v>59</v>
      </c>
    </row>
    <row r="315" spans="1:176" ht="15.95" customHeight="1">
      <c r="A315" s="39" t="s">
        <v>157</v>
      </c>
      <c r="B315" s="39">
        <v>3</v>
      </c>
      <c r="C315" s="39"/>
      <c r="D315" s="39">
        <v>2402</v>
      </c>
      <c r="E315" s="19" t="s">
        <v>1528</v>
      </c>
      <c r="G315">
        <v>7.38</v>
      </c>
      <c r="H315" s="15" t="s">
        <v>59</v>
      </c>
      <c r="I315">
        <v>7.38</v>
      </c>
      <c r="J315" s="15" t="s">
        <v>59</v>
      </c>
      <c r="K315" s="3" t="s">
        <v>47</v>
      </c>
      <c r="L315" s="12" t="s">
        <v>59</v>
      </c>
      <c r="M315" s="3" t="s">
        <v>47</v>
      </c>
      <c r="N315" s="12" t="s">
        <v>59</v>
      </c>
      <c r="O315" s="3" t="s">
        <v>47</v>
      </c>
      <c r="P315" s="12" t="s">
        <v>59</v>
      </c>
      <c r="Q315">
        <v>3.35</v>
      </c>
      <c r="R315" s="15" t="s">
        <v>59</v>
      </c>
      <c r="S315" t="s">
        <v>54</v>
      </c>
      <c r="T315" s="15" t="s">
        <v>59</v>
      </c>
      <c r="U315" t="s">
        <v>54</v>
      </c>
      <c r="V315" s="15" t="s">
        <v>59</v>
      </c>
      <c r="W315">
        <v>2.7</v>
      </c>
      <c r="X315" s="15" t="s">
        <v>59</v>
      </c>
      <c r="Y315" t="s">
        <v>47</v>
      </c>
      <c r="Z315" s="15" t="s">
        <v>59</v>
      </c>
      <c r="AA315" t="s">
        <v>47</v>
      </c>
      <c r="AB315" s="15" t="s">
        <v>59</v>
      </c>
      <c r="AC315" t="s">
        <v>47</v>
      </c>
      <c r="AD315" s="15" t="s">
        <v>59</v>
      </c>
      <c r="AE315" t="s">
        <v>47</v>
      </c>
      <c r="AF315" s="15" t="s">
        <v>59</v>
      </c>
      <c r="AG315" t="s">
        <v>47</v>
      </c>
      <c r="AH315" s="15" t="s">
        <v>59</v>
      </c>
      <c r="AI315" s="20" t="s">
        <v>47</v>
      </c>
      <c r="AJ315" s="15" t="s">
        <v>59</v>
      </c>
      <c r="AK315" t="s">
        <v>47</v>
      </c>
      <c r="AL315" s="15" t="s">
        <v>59</v>
      </c>
      <c r="AM315" s="20" t="s">
        <v>47</v>
      </c>
      <c r="AN315" s="15" t="s">
        <v>59</v>
      </c>
      <c r="AO315" s="3" t="s">
        <v>47</v>
      </c>
      <c r="AP315" s="15" t="s">
        <v>59</v>
      </c>
      <c r="AQ315" t="s">
        <v>47</v>
      </c>
      <c r="AR315" s="15" t="s">
        <v>59</v>
      </c>
      <c r="AS315" t="s">
        <v>47</v>
      </c>
      <c r="AT315" s="15" t="s">
        <v>59</v>
      </c>
      <c r="AU315" s="9" t="s">
        <v>47</v>
      </c>
      <c r="AV315" s="15" t="s">
        <v>59</v>
      </c>
      <c r="AW315" s="9" t="s">
        <v>47</v>
      </c>
      <c r="AX315" s="15" t="s">
        <v>59</v>
      </c>
      <c r="AY315" t="s">
        <v>47</v>
      </c>
      <c r="AZ315" s="15" t="s">
        <v>59</v>
      </c>
      <c r="BA315" s="9" t="s">
        <v>47</v>
      </c>
      <c r="BB315" s="15" t="s">
        <v>59</v>
      </c>
      <c r="BC315" s="9" t="s">
        <v>47</v>
      </c>
      <c r="BD315" s="15" t="s">
        <v>59</v>
      </c>
      <c r="BE315" s="9" t="s">
        <v>47</v>
      </c>
      <c r="BF315" s="15" t="s">
        <v>59</v>
      </c>
      <c r="BH315" s="15" t="s">
        <v>59</v>
      </c>
      <c r="BJ315" s="15" t="s">
        <v>59</v>
      </c>
      <c r="BL315" s="15" t="s">
        <v>59</v>
      </c>
      <c r="BN315" s="15" t="s">
        <v>59</v>
      </c>
      <c r="BO315" t="s">
        <v>47</v>
      </c>
      <c r="BP315" s="15" t="s">
        <v>59</v>
      </c>
      <c r="BQ315" t="s">
        <v>47</v>
      </c>
      <c r="BR315" s="15" t="s">
        <v>59</v>
      </c>
      <c r="BS315" t="s">
        <v>47</v>
      </c>
      <c r="BT315" s="15" t="s">
        <v>59</v>
      </c>
      <c r="BU315" t="s">
        <v>47</v>
      </c>
      <c r="BV315" s="15" t="s">
        <v>59</v>
      </c>
      <c r="BX315" s="15" t="s">
        <v>59</v>
      </c>
      <c r="BY315" t="s">
        <v>47</v>
      </c>
      <c r="BZ315" s="15" t="s">
        <v>59</v>
      </c>
      <c r="CA315" t="s">
        <v>47</v>
      </c>
      <c r="CB315" s="15" t="s">
        <v>59</v>
      </c>
      <c r="CC315" t="s">
        <v>47</v>
      </c>
      <c r="CD315" s="15" t="s">
        <v>59</v>
      </c>
      <c r="CF315" s="15" t="s">
        <v>59</v>
      </c>
      <c r="CH315" s="15" t="s">
        <v>59</v>
      </c>
      <c r="CJ315" s="15" t="s">
        <v>59</v>
      </c>
      <c r="CL315" s="15" t="s">
        <v>59</v>
      </c>
      <c r="CN315" s="15" t="s">
        <v>59</v>
      </c>
      <c r="CP315" s="15" t="s">
        <v>59</v>
      </c>
      <c r="CR315" s="15" t="s">
        <v>59</v>
      </c>
      <c r="CT315" s="15" t="s">
        <v>59</v>
      </c>
      <c r="CV315" s="15" t="s">
        <v>59</v>
      </c>
      <c r="CX315" s="15" t="s">
        <v>59</v>
      </c>
      <c r="CZ315" s="15" t="s">
        <v>59</v>
      </c>
      <c r="DA315" t="s">
        <v>47</v>
      </c>
      <c r="DB315" s="15" t="s">
        <v>59</v>
      </c>
      <c r="DD315" s="15" t="s">
        <v>59</v>
      </c>
      <c r="DF315" s="15" t="s">
        <v>59</v>
      </c>
      <c r="DH315" s="15" t="s">
        <v>59</v>
      </c>
      <c r="DI315" t="s">
        <v>47</v>
      </c>
      <c r="DJ315" s="15" t="s">
        <v>59</v>
      </c>
      <c r="DK315" t="s">
        <v>47</v>
      </c>
      <c r="DL315" s="15" t="s">
        <v>59</v>
      </c>
      <c r="DM315" t="s">
        <v>47</v>
      </c>
      <c r="DN315" s="15" t="s">
        <v>59</v>
      </c>
      <c r="DP315" s="15" t="s">
        <v>59</v>
      </c>
      <c r="DQ315" t="s">
        <v>47</v>
      </c>
      <c r="DR315" s="15" t="s">
        <v>59</v>
      </c>
      <c r="DT315" s="15" t="s">
        <v>59</v>
      </c>
      <c r="DV315" s="15" t="s">
        <v>59</v>
      </c>
      <c r="DW315" t="s">
        <v>47</v>
      </c>
      <c r="DX315" s="15" t="s">
        <v>59</v>
      </c>
      <c r="DY315" t="s">
        <v>47</v>
      </c>
      <c r="DZ315" s="15" t="s">
        <v>59</v>
      </c>
      <c r="EB315" s="15" t="s">
        <v>59</v>
      </c>
      <c r="ED315" s="15" t="s">
        <v>59</v>
      </c>
      <c r="EF315" s="15" t="s">
        <v>59</v>
      </c>
      <c r="EH315" s="15" t="s">
        <v>59</v>
      </c>
      <c r="EJ315" s="15" t="s">
        <v>59</v>
      </c>
      <c r="EL315" s="15" t="s">
        <v>59</v>
      </c>
      <c r="EN315" s="15" t="s">
        <v>59</v>
      </c>
      <c r="EP315" s="15" t="s">
        <v>59</v>
      </c>
      <c r="ER315" s="15" t="s">
        <v>59</v>
      </c>
      <c r="ET315" s="15" t="s">
        <v>59</v>
      </c>
      <c r="EV315" s="15" t="s">
        <v>59</v>
      </c>
      <c r="EX315" s="15" t="s">
        <v>59</v>
      </c>
      <c r="EY315" t="s">
        <v>47</v>
      </c>
      <c r="EZ315" s="15" t="s">
        <v>59</v>
      </c>
      <c r="FB315" s="15" t="s">
        <v>59</v>
      </c>
      <c r="FC315" t="s">
        <v>47</v>
      </c>
      <c r="FD315" s="15" t="s">
        <v>59</v>
      </c>
      <c r="FF315" s="15" t="s">
        <v>59</v>
      </c>
      <c r="FG315" t="s">
        <v>47</v>
      </c>
      <c r="FH315" s="15" t="s">
        <v>59</v>
      </c>
      <c r="FJ315" s="15" t="s">
        <v>59</v>
      </c>
      <c r="FL315" s="15" t="s">
        <v>59</v>
      </c>
      <c r="FM315" t="s">
        <v>47</v>
      </c>
      <c r="FN315" s="15" t="s">
        <v>59</v>
      </c>
      <c r="FO315" t="s">
        <v>47</v>
      </c>
      <c r="FP315" s="15" t="s">
        <v>59</v>
      </c>
      <c r="FQ315" t="s">
        <v>47</v>
      </c>
      <c r="FR315" s="15" t="s">
        <v>59</v>
      </c>
      <c r="FT315" s="15" t="s">
        <v>59</v>
      </c>
    </row>
    <row r="316" spans="1:176" ht="15.95" customHeight="1">
      <c r="A316" s="39" t="s">
        <v>172</v>
      </c>
      <c r="B316" s="39">
        <v>2</v>
      </c>
      <c r="C316" s="39"/>
      <c r="D316" s="39">
        <v>8002</v>
      </c>
      <c r="E316" s="19" t="s">
        <v>158</v>
      </c>
      <c r="G316" s="9">
        <f t="shared" ref="G316:G317" si="11">SUM(O316,Q316,S316,U316,W316,Y316,AA316,AE316,AG316,AI316,AM316,AO316,AQ316,AS316,AU316,AW316,AY316,BA316,BC316,BE316,BG316)</f>
        <v>15</v>
      </c>
      <c r="H316" s="15" t="s">
        <v>59</v>
      </c>
      <c r="I316" t="s">
        <v>47</v>
      </c>
      <c r="J316" s="15" t="s">
        <v>59</v>
      </c>
      <c r="K316" s="3" t="s">
        <v>47</v>
      </c>
      <c r="L316" s="12" t="s">
        <v>59</v>
      </c>
      <c r="M316" s="3" t="s">
        <v>47</v>
      </c>
      <c r="N316" s="12" t="s">
        <v>59</v>
      </c>
      <c r="O316" s="3" t="s">
        <v>47</v>
      </c>
      <c r="P316" s="12" t="s">
        <v>59</v>
      </c>
      <c r="Q316">
        <v>3.1</v>
      </c>
      <c r="R316" s="15">
        <v>0.2</v>
      </c>
      <c r="S316" t="s">
        <v>54</v>
      </c>
      <c r="T316" s="15" t="s">
        <v>59</v>
      </c>
      <c r="U316">
        <v>2.1</v>
      </c>
      <c r="V316" s="15">
        <v>1.2</v>
      </c>
      <c r="W316">
        <v>4.2</v>
      </c>
      <c r="X316" s="15">
        <v>1.8</v>
      </c>
      <c r="Y316" t="s">
        <v>47</v>
      </c>
      <c r="Z316" s="15" t="s">
        <v>59</v>
      </c>
      <c r="AA316">
        <v>5.6</v>
      </c>
      <c r="AB316" s="15">
        <v>1.8</v>
      </c>
      <c r="AC316" t="s">
        <v>47</v>
      </c>
      <c r="AD316" s="15" t="s">
        <v>59</v>
      </c>
      <c r="AE316" t="s">
        <v>54</v>
      </c>
      <c r="AF316" s="15" t="s">
        <v>59</v>
      </c>
      <c r="AG316" t="s">
        <v>47</v>
      </c>
      <c r="AH316" s="15" t="s">
        <v>59</v>
      </c>
      <c r="AI316" s="20" t="s">
        <v>47</v>
      </c>
      <c r="AJ316" s="15" t="s">
        <v>59</v>
      </c>
      <c r="AK316" t="s">
        <v>47</v>
      </c>
      <c r="AL316" s="15" t="s">
        <v>59</v>
      </c>
      <c r="AM316" s="20" t="s">
        <v>47</v>
      </c>
      <c r="AN316" s="15" t="s">
        <v>59</v>
      </c>
      <c r="AO316" s="3" t="s">
        <v>47</v>
      </c>
      <c r="AP316" s="15" t="s">
        <v>59</v>
      </c>
      <c r="AQ316" s="15" t="s">
        <v>47</v>
      </c>
      <c r="AR316" s="15" t="s">
        <v>59</v>
      </c>
      <c r="AS316" s="15" t="s">
        <v>47</v>
      </c>
      <c r="AT316" s="15" t="s">
        <v>59</v>
      </c>
      <c r="AU316" s="9" t="s">
        <v>47</v>
      </c>
      <c r="AV316" s="15" t="s">
        <v>59</v>
      </c>
      <c r="AW316" s="9" t="s">
        <v>47</v>
      </c>
      <c r="AX316" s="15" t="s">
        <v>59</v>
      </c>
      <c r="AZ316" s="15" t="s">
        <v>59</v>
      </c>
      <c r="BA316" s="9" t="s">
        <v>47</v>
      </c>
      <c r="BB316" s="15" t="s">
        <v>59</v>
      </c>
      <c r="BC316" s="9" t="s">
        <v>47</v>
      </c>
      <c r="BD316" s="15" t="s">
        <v>59</v>
      </c>
      <c r="BE316" s="9" t="s">
        <v>47</v>
      </c>
      <c r="BF316" s="15" t="s">
        <v>59</v>
      </c>
      <c r="BH316" s="15" t="s">
        <v>59</v>
      </c>
      <c r="BJ316" s="15" t="s">
        <v>59</v>
      </c>
      <c r="BL316" s="15" t="s">
        <v>59</v>
      </c>
      <c r="BN316" s="15" t="s">
        <v>59</v>
      </c>
      <c r="BO316" t="s">
        <v>47</v>
      </c>
      <c r="BP316" s="15" t="s">
        <v>59</v>
      </c>
      <c r="BQ316" t="s">
        <v>47</v>
      </c>
      <c r="BR316" s="15" t="s">
        <v>59</v>
      </c>
      <c r="BS316" t="s">
        <v>47</v>
      </c>
      <c r="BT316" s="15" t="s">
        <v>59</v>
      </c>
      <c r="BU316" t="s">
        <v>47</v>
      </c>
      <c r="BV316" s="15" t="s">
        <v>59</v>
      </c>
      <c r="BX316" s="15" t="s">
        <v>59</v>
      </c>
      <c r="BY316" t="s">
        <v>47</v>
      </c>
      <c r="BZ316" s="15" t="s">
        <v>59</v>
      </c>
      <c r="CA316" t="s">
        <v>47</v>
      </c>
      <c r="CB316" s="15" t="s">
        <v>59</v>
      </c>
      <c r="CC316" t="s">
        <v>47</v>
      </c>
      <c r="CD316" s="15" t="s">
        <v>59</v>
      </c>
      <c r="CF316" s="15" t="s">
        <v>59</v>
      </c>
      <c r="CH316" s="15" t="s">
        <v>59</v>
      </c>
      <c r="CJ316" s="15" t="s">
        <v>59</v>
      </c>
      <c r="CL316" s="15" t="s">
        <v>59</v>
      </c>
      <c r="CN316" s="15" t="s">
        <v>59</v>
      </c>
      <c r="CP316" s="15" t="s">
        <v>59</v>
      </c>
      <c r="CR316" s="15" t="s">
        <v>59</v>
      </c>
      <c r="CT316" s="15" t="s">
        <v>59</v>
      </c>
      <c r="CV316" s="15" t="s">
        <v>59</v>
      </c>
      <c r="CX316" s="15" t="s">
        <v>59</v>
      </c>
      <c r="CZ316" s="15" t="s">
        <v>59</v>
      </c>
      <c r="DA316" t="s">
        <v>47</v>
      </c>
      <c r="DB316" s="15" t="s">
        <v>59</v>
      </c>
      <c r="DD316" s="15" t="s">
        <v>59</v>
      </c>
      <c r="DF316" s="15" t="s">
        <v>59</v>
      </c>
      <c r="DH316" s="15" t="s">
        <v>59</v>
      </c>
      <c r="DI316" t="s">
        <v>47</v>
      </c>
      <c r="DJ316" s="15" t="s">
        <v>59</v>
      </c>
      <c r="DK316" t="s">
        <v>47</v>
      </c>
      <c r="DL316" s="15" t="s">
        <v>59</v>
      </c>
      <c r="DM316" t="s">
        <v>47</v>
      </c>
      <c r="DN316" s="15" t="s">
        <v>59</v>
      </c>
      <c r="DP316" s="15" t="s">
        <v>59</v>
      </c>
      <c r="DQ316" t="s">
        <v>47</v>
      </c>
      <c r="DR316" s="15" t="s">
        <v>59</v>
      </c>
      <c r="DT316" s="15" t="s">
        <v>59</v>
      </c>
      <c r="DV316" s="15" t="s">
        <v>59</v>
      </c>
      <c r="DW316" t="s">
        <v>47</v>
      </c>
      <c r="DX316" s="15" t="s">
        <v>59</v>
      </c>
      <c r="DY316" t="s">
        <v>47</v>
      </c>
      <c r="DZ316" s="15" t="s">
        <v>59</v>
      </c>
      <c r="EB316" s="15" t="s">
        <v>59</v>
      </c>
      <c r="ED316" s="15" t="s">
        <v>59</v>
      </c>
      <c r="EF316" s="15" t="s">
        <v>59</v>
      </c>
      <c r="EH316" s="15" t="s">
        <v>59</v>
      </c>
      <c r="EJ316" s="15" t="s">
        <v>59</v>
      </c>
      <c r="EL316" s="15" t="s">
        <v>59</v>
      </c>
      <c r="EN316" s="15" t="s">
        <v>59</v>
      </c>
      <c r="EP316" s="15" t="s">
        <v>59</v>
      </c>
      <c r="ER316" s="15" t="s">
        <v>59</v>
      </c>
      <c r="ET316" s="15" t="s">
        <v>59</v>
      </c>
      <c r="EV316" s="15" t="s">
        <v>59</v>
      </c>
      <c r="EX316" s="15" t="s">
        <v>59</v>
      </c>
      <c r="EY316" t="s">
        <v>47</v>
      </c>
      <c r="EZ316" s="15" t="s">
        <v>59</v>
      </c>
      <c r="FB316" s="15" t="s">
        <v>59</v>
      </c>
      <c r="FC316" t="s">
        <v>47</v>
      </c>
      <c r="FD316" s="15" t="s">
        <v>59</v>
      </c>
      <c r="FF316" s="15" t="s">
        <v>59</v>
      </c>
      <c r="FG316" t="s">
        <v>47</v>
      </c>
      <c r="FH316" s="15" t="s">
        <v>59</v>
      </c>
      <c r="FJ316" s="15" t="s">
        <v>59</v>
      </c>
      <c r="FL316" s="15" t="s">
        <v>59</v>
      </c>
      <c r="FM316" t="s">
        <v>47</v>
      </c>
      <c r="FN316" s="15" t="s">
        <v>59</v>
      </c>
      <c r="FO316" t="s">
        <v>47</v>
      </c>
      <c r="FP316" s="15" t="s">
        <v>59</v>
      </c>
      <c r="FQ316" t="s">
        <v>47</v>
      </c>
      <c r="FR316" s="15" t="s">
        <v>59</v>
      </c>
      <c r="FT316" s="15" t="s">
        <v>59</v>
      </c>
    </row>
    <row r="317" spans="1:176" ht="15.95" customHeight="1">
      <c r="A317" s="39" t="s">
        <v>173</v>
      </c>
      <c r="B317" s="39">
        <v>2</v>
      </c>
      <c r="C317" s="39"/>
      <c r="D317" s="39">
        <v>8002</v>
      </c>
      <c r="E317" s="19" t="s">
        <v>158</v>
      </c>
      <c r="G317" s="9">
        <f t="shared" si="11"/>
        <v>20.9</v>
      </c>
      <c r="H317" s="15" t="s">
        <v>59</v>
      </c>
      <c r="I317" t="s">
        <v>47</v>
      </c>
      <c r="J317" s="15" t="s">
        <v>59</v>
      </c>
      <c r="K317" s="3" t="s">
        <v>47</v>
      </c>
      <c r="L317" s="12" t="s">
        <v>59</v>
      </c>
      <c r="M317" s="3" t="s">
        <v>47</v>
      </c>
      <c r="N317" s="12" t="s">
        <v>59</v>
      </c>
      <c r="O317" s="3" t="s">
        <v>47</v>
      </c>
      <c r="P317" s="12" t="s">
        <v>59</v>
      </c>
      <c r="Q317">
        <v>4.0999999999999996</v>
      </c>
      <c r="R317" s="15">
        <v>0.9</v>
      </c>
      <c r="S317" t="s">
        <v>54</v>
      </c>
      <c r="T317" s="15" t="s">
        <v>59</v>
      </c>
      <c r="U317">
        <v>3.6</v>
      </c>
      <c r="V317" s="15">
        <v>0.8</v>
      </c>
      <c r="W317">
        <v>5.9</v>
      </c>
      <c r="X317" s="15">
        <v>1</v>
      </c>
      <c r="Y317" t="s">
        <v>47</v>
      </c>
      <c r="Z317" s="15" t="s">
        <v>59</v>
      </c>
      <c r="AA317">
        <v>4.5999999999999996</v>
      </c>
      <c r="AB317" s="15">
        <v>0.9</v>
      </c>
      <c r="AC317" t="s">
        <v>47</v>
      </c>
      <c r="AD317" s="15" t="s">
        <v>59</v>
      </c>
      <c r="AE317">
        <v>2.7</v>
      </c>
      <c r="AF317" s="15">
        <v>1</v>
      </c>
      <c r="AG317" t="s">
        <v>54</v>
      </c>
      <c r="AH317" s="15" t="s">
        <v>59</v>
      </c>
      <c r="AI317" s="20" t="s">
        <v>47</v>
      </c>
      <c r="AJ317" s="15" t="s">
        <v>59</v>
      </c>
      <c r="AK317" t="s">
        <v>47</v>
      </c>
      <c r="AL317" s="15" t="s">
        <v>59</v>
      </c>
      <c r="AM317" s="20" t="s">
        <v>47</v>
      </c>
      <c r="AN317" s="15" t="s">
        <v>59</v>
      </c>
      <c r="AO317" s="3" t="s">
        <v>47</v>
      </c>
      <c r="AP317" s="15" t="s">
        <v>59</v>
      </c>
      <c r="AQ317" s="15" t="s">
        <v>47</v>
      </c>
      <c r="AR317" s="15" t="s">
        <v>59</v>
      </c>
      <c r="AS317" s="15" t="s">
        <v>47</v>
      </c>
      <c r="AT317" s="15" t="s">
        <v>59</v>
      </c>
      <c r="AU317" s="9" t="s">
        <v>47</v>
      </c>
      <c r="AV317" s="15" t="s">
        <v>59</v>
      </c>
      <c r="AW317" s="9" t="s">
        <v>47</v>
      </c>
      <c r="AX317" s="15" t="s">
        <v>59</v>
      </c>
      <c r="AZ317" s="15" t="s">
        <v>59</v>
      </c>
      <c r="BA317" s="9" t="s">
        <v>47</v>
      </c>
      <c r="BB317" s="15" t="s">
        <v>59</v>
      </c>
      <c r="BC317" s="9" t="s">
        <v>47</v>
      </c>
      <c r="BD317" s="15" t="s">
        <v>59</v>
      </c>
      <c r="BE317" s="9" t="s">
        <v>47</v>
      </c>
      <c r="BF317" s="15" t="s">
        <v>59</v>
      </c>
      <c r="BH317" s="15" t="s">
        <v>59</v>
      </c>
      <c r="BJ317" s="15" t="s">
        <v>59</v>
      </c>
      <c r="BL317" s="15" t="s">
        <v>59</v>
      </c>
      <c r="BN317" s="15" t="s">
        <v>59</v>
      </c>
      <c r="BO317" t="s">
        <v>47</v>
      </c>
      <c r="BP317" s="15" t="s">
        <v>59</v>
      </c>
      <c r="BQ317" t="s">
        <v>47</v>
      </c>
      <c r="BR317" s="15" t="s">
        <v>59</v>
      </c>
      <c r="BS317" t="s">
        <v>47</v>
      </c>
      <c r="BT317" s="15" t="s">
        <v>59</v>
      </c>
      <c r="BU317" t="s">
        <v>47</v>
      </c>
      <c r="BV317" s="15" t="s">
        <v>59</v>
      </c>
      <c r="BX317" s="15" t="s">
        <v>59</v>
      </c>
      <c r="BY317" t="s">
        <v>47</v>
      </c>
      <c r="BZ317" s="15" t="s">
        <v>59</v>
      </c>
      <c r="CA317" t="s">
        <v>47</v>
      </c>
      <c r="CB317" s="15" t="s">
        <v>59</v>
      </c>
      <c r="CC317" t="s">
        <v>47</v>
      </c>
      <c r="CD317" s="15" t="s">
        <v>59</v>
      </c>
      <c r="CF317" s="15" t="s">
        <v>59</v>
      </c>
      <c r="CH317" s="15" t="s">
        <v>59</v>
      </c>
      <c r="CJ317" s="15" t="s">
        <v>59</v>
      </c>
      <c r="CL317" s="15" t="s">
        <v>59</v>
      </c>
      <c r="CN317" s="15" t="s">
        <v>59</v>
      </c>
      <c r="CP317" s="15" t="s">
        <v>59</v>
      </c>
      <c r="CR317" s="15" t="s">
        <v>59</v>
      </c>
      <c r="CT317" s="15" t="s">
        <v>59</v>
      </c>
      <c r="CV317" s="15" t="s">
        <v>59</v>
      </c>
      <c r="CX317" s="15" t="s">
        <v>59</v>
      </c>
      <c r="CZ317" s="15" t="s">
        <v>59</v>
      </c>
      <c r="DA317" t="s">
        <v>47</v>
      </c>
      <c r="DB317" s="15" t="s">
        <v>59</v>
      </c>
      <c r="DD317" s="15" t="s">
        <v>59</v>
      </c>
      <c r="DF317" s="15" t="s">
        <v>59</v>
      </c>
      <c r="DH317" s="15" t="s">
        <v>59</v>
      </c>
      <c r="DI317" t="s">
        <v>47</v>
      </c>
      <c r="DJ317" s="15" t="s">
        <v>59</v>
      </c>
      <c r="DK317" t="s">
        <v>47</v>
      </c>
      <c r="DL317" s="15" t="s">
        <v>59</v>
      </c>
      <c r="DM317" t="s">
        <v>47</v>
      </c>
      <c r="DN317" s="15" t="s">
        <v>59</v>
      </c>
      <c r="DP317" s="15" t="s">
        <v>59</v>
      </c>
      <c r="DQ317" t="s">
        <v>47</v>
      </c>
      <c r="DR317" s="15" t="s">
        <v>59</v>
      </c>
      <c r="DT317" s="15" t="s">
        <v>59</v>
      </c>
      <c r="DV317" s="15" t="s">
        <v>59</v>
      </c>
      <c r="DW317" t="s">
        <v>47</v>
      </c>
      <c r="DX317" s="15" t="s">
        <v>59</v>
      </c>
      <c r="DY317" t="s">
        <v>47</v>
      </c>
      <c r="DZ317" s="15" t="s">
        <v>59</v>
      </c>
      <c r="EB317" s="15" t="s">
        <v>59</v>
      </c>
      <c r="ED317" s="15" t="s">
        <v>59</v>
      </c>
      <c r="EF317" s="15" t="s">
        <v>59</v>
      </c>
      <c r="EH317" s="15" t="s">
        <v>59</v>
      </c>
      <c r="EJ317" s="15" t="s">
        <v>59</v>
      </c>
      <c r="EL317" s="15" t="s">
        <v>59</v>
      </c>
      <c r="EN317" s="15" t="s">
        <v>59</v>
      </c>
      <c r="EP317" s="15" t="s">
        <v>59</v>
      </c>
      <c r="ER317" s="15" t="s">
        <v>59</v>
      </c>
      <c r="ET317" s="15" t="s">
        <v>59</v>
      </c>
      <c r="EV317" s="15" t="s">
        <v>59</v>
      </c>
      <c r="EX317" s="15" t="s">
        <v>59</v>
      </c>
      <c r="EY317" t="s">
        <v>47</v>
      </c>
      <c r="EZ317" s="15" t="s">
        <v>59</v>
      </c>
      <c r="FB317" s="15" t="s">
        <v>59</v>
      </c>
      <c r="FC317" t="s">
        <v>47</v>
      </c>
      <c r="FD317" s="15" t="s">
        <v>59</v>
      </c>
      <c r="FF317" s="15" t="s">
        <v>59</v>
      </c>
      <c r="FG317" t="s">
        <v>47</v>
      </c>
      <c r="FH317" s="15" t="s">
        <v>59</v>
      </c>
      <c r="FJ317" s="15" t="s">
        <v>59</v>
      </c>
      <c r="FL317" s="15" t="s">
        <v>59</v>
      </c>
      <c r="FM317" t="s">
        <v>47</v>
      </c>
      <c r="FN317" s="15" t="s">
        <v>59</v>
      </c>
      <c r="FO317" t="s">
        <v>47</v>
      </c>
      <c r="FP317" s="15" t="s">
        <v>59</v>
      </c>
      <c r="FQ317" t="s">
        <v>47</v>
      </c>
      <c r="FR317" s="15" t="s">
        <v>59</v>
      </c>
      <c r="FT317" s="15" t="s">
        <v>59</v>
      </c>
    </row>
    <row r="318" spans="1:176" ht="15.95" customHeight="1">
      <c r="A318" s="39" t="s">
        <v>159</v>
      </c>
      <c r="B318" s="39">
        <v>2</v>
      </c>
      <c r="C318" s="39"/>
      <c r="D318" s="39">
        <v>8002</v>
      </c>
      <c r="E318" s="19" t="s">
        <v>158</v>
      </c>
      <c r="G318">
        <v>71.3</v>
      </c>
      <c r="H318" s="15">
        <v>7</v>
      </c>
      <c r="I318">
        <v>71.3</v>
      </c>
      <c r="J318" s="15">
        <v>7</v>
      </c>
      <c r="K318" s="3" t="s">
        <v>47</v>
      </c>
      <c r="L318" s="12" t="s">
        <v>59</v>
      </c>
      <c r="M318" s="3" t="s">
        <v>47</v>
      </c>
      <c r="N318" s="12" t="s">
        <v>59</v>
      </c>
      <c r="O318" s="3" t="s">
        <v>47</v>
      </c>
      <c r="P318" s="12" t="s">
        <v>59</v>
      </c>
      <c r="Q318">
        <v>14</v>
      </c>
      <c r="R318" s="15">
        <v>1.4</v>
      </c>
      <c r="S318">
        <v>3.1</v>
      </c>
      <c r="T318" s="15">
        <v>1.4</v>
      </c>
      <c r="U318">
        <v>7.1</v>
      </c>
      <c r="V318" s="15">
        <v>1</v>
      </c>
      <c r="W318">
        <v>22.1</v>
      </c>
      <c r="X318" s="15">
        <v>3.4</v>
      </c>
      <c r="Y318" t="s">
        <v>47</v>
      </c>
      <c r="Z318" s="15" t="s">
        <v>59</v>
      </c>
      <c r="AA318">
        <v>23.8</v>
      </c>
      <c r="AB318" s="15">
        <v>2.5</v>
      </c>
      <c r="AC318" t="s">
        <v>47</v>
      </c>
      <c r="AD318" s="15" t="s">
        <v>59</v>
      </c>
      <c r="AE318" t="s">
        <v>53</v>
      </c>
      <c r="AF318" s="15" t="s">
        <v>59</v>
      </c>
      <c r="AG318" t="s">
        <v>53</v>
      </c>
      <c r="AH318" s="15" t="s">
        <v>59</v>
      </c>
      <c r="AI318" s="20" t="s">
        <v>47</v>
      </c>
      <c r="AJ318" s="15" t="s">
        <v>59</v>
      </c>
      <c r="AK318" t="s">
        <v>47</v>
      </c>
      <c r="AL318" s="15" t="s">
        <v>59</v>
      </c>
      <c r="AM318" s="20" t="s">
        <v>47</v>
      </c>
      <c r="AN318" s="15" t="s">
        <v>59</v>
      </c>
      <c r="AO318" s="3" t="s">
        <v>47</v>
      </c>
      <c r="AP318" s="15" t="s">
        <v>59</v>
      </c>
      <c r="AQ318" s="15" t="s">
        <v>47</v>
      </c>
      <c r="AR318" s="15" t="s">
        <v>59</v>
      </c>
      <c r="AS318" s="15" t="s">
        <v>47</v>
      </c>
      <c r="AT318" s="15" t="s">
        <v>59</v>
      </c>
      <c r="AU318" s="9" t="s">
        <v>47</v>
      </c>
      <c r="AV318" s="15" t="s">
        <v>59</v>
      </c>
      <c r="AW318" s="9" t="s">
        <v>47</v>
      </c>
      <c r="AX318" s="15" t="s">
        <v>59</v>
      </c>
      <c r="AZ318" s="15" t="s">
        <v>59</v>
      </c>
      <c r="BA318" s="9" t="s">
        <v>47</v>
      </c>
      <c r="BB318" s="15" t="s">
        <v>59</v>
      </c>
      <c r="BC318" s="9" t="s">
        <v>47</v>
      </c>
      <c r="BD318" s="15" t="s">
        <v>59</v>
      </c>
      <c r="BE318" s="9" t="s">
        <v>47</v>
      </c>
      <c r="BF318" s="15" t="s">
        <v>59</v>
      </c>
      <c r="BH318" s="15" t="s">
        <v>59</v>
      </c>
      <c r="BJ318" s="15" t="s">
        <v>59</v>
      </c>
      <c r="BL318" s="15" t="s">
        <v>59</v>
      </c>
      <c r="BN318" s="15" t="s">
        <v>59</v>
      </c>
      <c r="BO318" t="s">
        <v>47</v>
      </c>
      <c r="BP318" s="15" t="s">
        <v>59</v>
      </c>
      <c r="BQ318" t="s">
        <v>47</v>
      </c>
      <c r="BR318" s="15" t="s">
        <v>59</v>
      </c>
      <c r="BS318" t="s">
        <v>47</v>
      </c>
      <c r="BT318" s="15" t="s">
        <v>59</v>
      </c>
      <c r="BU318" t="s">
        <v>47</v>
      </c>
      <c r="BV318" s="15" t="s">
        <v>59</v>
      </c>
      <c r="BX318" s="15" t="s">
        <v>59</v>
      </c>
      <c r="BY318" t="s">
        <v>47</v>
      </c>
      <c r="BZ318" s="15" t="s">
        <v>59</v>
      </c>
      <c r="CA318" t="s">
        <v>47</v>
      </c>
      <c r="CB318" s="15" t="s">
        <v>59</v>
      </c>
      <c r="CC318" t="s">
        <v>47</v>
      </c>
      <c r="CD318" s="15" t="s">
        <v>59</v>
      </c>
      <c r="CF318" s="15" t="s">
        <v>59</v>
      </c>
      <c r="CH318" s="15" t="s">
        <v>59</v>
      </c>
      <c r="CJ318" s="15" t="s">
        <v>59</v>
      </c>
      <c r="CL318" s="15" t="s">
        <v>59</v>
      </c>
      <c r="CN318" s="15" t="s">
        <v>59</v>
      </c>
      <c r="CP318" s="15" t="s">
        <v>59</v>
      </c>
      <c r="CR318" s="15" t="s">
        <v>59</v>
      </c>
      <c r="CT318" s="15" t="s">
        <v>59</v>
      </c>
      <c r="CV318" s="15" t="s">
        <v>59</v>
      </c>
      <c r="CX318" s="15" t="s">
        <v>59</v>
      </c>
      <c r="CZ318" s="15" t="s">
        <v>59</v>
      </c>
      <c r="DA318" t="s">
        <v>47</v>
      </c>
      <c r="DB318" s="15" t="s">
        <v>59</v>
      </c>
      <c r="DD318" s="15" t="s">
        <v>59</v>
      </c>
      <c r="DF318" s="15" t="s">
        <v>59</v>
      </c>
      <c r="DH318" s="15" t="s">
        <v>59</v>
      </c>
      <c r="DI318" t="s">
        <v>47</v>
      </c>
      <c r="DJ318" s="15" t="s">
        <v>59</v>
      </c>
      <c r="DK318" t="s">
        <v>47</v>
      </c>
      <c r="DL318" s="15" t="s">
        <v>59</v>
      </c>
      <c r="DM318" t="s">
        <v>47</v>
      </c>
      <c r="DN318" s="15" t="s">
        <v>59</v>
      </c>
      <c r="DP318" s="15" t="s">
        <v>59</v>
      </c>
      <c r="DQ318" t="s">
        <v>47</v>
      </c>
      <c r="DR318" s="15" t="s">
        <v>59</v>
      </c>
      <c r="DT318" s="15" t="s">
        <v>59</v>
      </c>
      <c r="DV318" s="15" t="s">
        <v>59</v>
      </c>
      <c r="DW318" t="s">
        <v>47</v>
      </c>
      <c r="DX318" s="15" t="s">
        <v>59</v>
      </c>
      <c r="DY318" t="s">
        <v>47</v>
      </c>
      <c r="DZ318" s="15" t="s">
        <v>59</v>
      </c>
      <c r="EB318" s="15" t="s">
        <v>59</v>
      </c>
      <c r="ED318" s="15" t="s">
        <v>59</v>
      </c>
      <c r="EF318" s="15" t="s">
        <v>59</v>
      </c>
      <c r="EH318" s="15" t="s">
        <v>59</v>
      </c>
      <c r="EJ318" s="15" t="s">
        <v>59</v>
      </c>
      <c r="EL318" s="15" t="s">
        <v>59</v>
      </c>
      <c r="EN318" s="15" t="s">
        <v>59</v>
      </c>
      <c r="EP318" s="15" t="s">
        <v>59</v>
      </c>
      <c r="ER318" s="15" t="s">
        <v>59</v>
      </c>
      <c r="ET318" s="15" t="s">
        <v>59</v>
      </c>
      <c r="EV318" s="15" t="s">
        <v>59</v>
      </c>
      <c r="EX318" s="15" t="s">
        <v>59</v>
      </c>
      <c r="EY318" t="s">
        <v>47</v>
      </c>
      <c r="EZ318" s="15" t="s">
        <v>59</v>
      </c>
      <c r="FB318" s="15" t="s">
        <v>59</v>
      </c>
      <c r="FC318" t="s">
        <v>47</v>
      </c>
      <c r="FD318" s="15" t="s">
        <v>59</v>
      </c>
      <c r="FF318" s="15" t="s">
        <v>59</v>
      </c>
      <c r="FG318" t="s">
        <v>47</v>
      </c>
      <c r="FH318" s="15" t="s">
        <v>59</v>
      </c>
      <c r="FJ318" s="15" t="s">
        <v>59</v>
      </c>
      <c r="FL318" s="15" t="s">
        <v>59</v>
      </c>
      <c r="FM318" t="s">
        <v>47</v>
      </c>
      <c r="FN318" s="15" t="s">
        <v>59</v>
      </c>
      <c r="FO318" t="s">
        <v>47</v>
      </c>
      <c r="FP318" s="15" t="s">
        <v>59</v>
      </c>
      <c r="FQ318" t="s">
        <v>47</v>
      </c>
      <c r="FR318" s="15" t="s">
        <v>59</v>
      </c>
      <c r="FT318" s="15" t="s">
        <v>59</v>
      </c>
    </row>
    <row r="319" spans="1:176" ht="15.95" customHeight="1">
      <c r="A319" s="39" t="s">
        <v>160</v>
      </c>
      <c r="B319" s="39">
        <v>2</v>
      </c>
      <c r="C319" s="39"/>
      <c r="D319" s="39">
        <v>8002</v>
      </c>
      <c r="E319" s="19" t="s">
        <v>158</v>
      </c>
      <c r="G319">
        <v>112.3</v>
      </c>
      <c r="H319" s="15">
        <v>0.6</v>
      </c>
      <c r="I319">
        <v>112.3</v>
      </c>
      <c r="J319" s="15">
        <v>0.6</v>
      </c>
      <c r="K319" s="3" t="s">
        <v>47</v>
      </c>
      <c r="L319" s="12" t="s">
        <v>59</v>
      </c>
      <c r="M319" s="3" t="s">
        <v>47</v>
      </c>
      <c r="N319" s="12" t="s">
        <v>59</v>
      </c>
      <c r="O319" s="3" t="s">
        <v>47</v>
      </c>
      <c r="P319" s="12" t="s">
        <v>59</v>
      </c>
      <c r="Q319">
        <v>23.5</v>
      </c>
      <c r="R319" s="15">
        <v>2.6</v>
      </c>
      <c r="S319">
        <v>6.2</v>
      </c>
      <c r="T319" s="15">
        <v>1.4</v>
      </c>
      <c r="U319">
        <v>13.6</v>
      </c>
      <c r="V319" s="15">
        <v>2.2000000000000002</v>
      </c>
      <c r="W319">
        <v>35.200000000000003</v>
      </c>
      <c r="X319" s="15">
        <v>4.5</v>
      </c>
      <c r="Y319" t="s">
        <v>47</v>
      </c>
      <c r="Z319" s="15" t="s">
        <v>59</v>
      </c>
      <c r="AA319">
        <v>29</v>
      </c>
      <c r="AB319" s="15">
        <v>1.7</v>
      </c>
      <c r="AC319" t="s">
        <v>47</v>
      </c>
      <c r="AD319" s="15" t="s">
        <v>59</v>
      </c>
      <c r="AE319">
        <v>3.2</v>
      </c>
      <c r="AF319" s="15">
        <v>1.1000000000000001</v>
      </c>
      <c r="AG319">
        <v>3.1</v>
      </c>
      <c r="AH319" s="15">
        <v>1.3</v>
      </c>
      <c r="AI319" s="20" t="s">
        <v>47</v>
      </c>
      <c r="AJ319" s="15" t="s">
        <v>59</v>
      </c>
      <c r="AK319" t="s">
        <v>47</v>
      </c>
      <c r="AL319" s="15" t="s">
        <v>59</v>
      </c>
      <c r="AM319" s="20" t="s">
        <v>47</v>
      </c>
      <c r="AN319" s="15" t="s">
        <v>59</v>
      </c>
      <c r="AO319" s="3" t="s">
        <v>47</v>
      </c>
      <c r="AP319" s="15" t="s">
        <v>59</v>
      </c>
      <c r="AQ319" s="15" t="s">
        <v>47</v>
      </c>
      <c r="AR319" s="15" t="s">
        <v>59</v>
      </c>
      <c r="AS319" s="15" t="s">
        <v>47</v>
      </c>
      <c r="AT319" s="15" t="s">
        <v>59</v>
      </c>
      <c r="AU319" s="9" t="s">
        <v>47</v>
      </c>
      <c r="AV319" s="15" t="s">
        <v>59</v>
      </c>
      <c r="AW319" s="9" t="s">
        <v>47</v>
      </c>
      <c r="AX319" s="15" t="s">
        <v>59</v>
      </c>
      <c r="AZ319" s="15" t="s">
        <v>59</v>
      </c>
      <c r="BA319" s="9" t="s">
        <v>47</v>
      </c>
      <c r="BB319" s="15" t="s">
        <v>59</v>
      </c>
      <c r="BC319" s="9" t="s">
        <v>47</v>
      </c>
      <c r="BD319" s="15" t="s">
        <v>59</v>
      </c>
      <c r="BE319" s="9" t="s">
        <v>47</v>
      </c>
      <c r="BF319" s="15" t="s">
        <v>59</v>
      </c>
      <c r="BH319" s="15" t="s">
        <v>59</v>
      </c>
      <c r="BJ319" s="15" t="s">
        <v>59</v>
      </c>
      <c r="BL319" s="15" t="s">
        <v>59</v>
      </c>
      <c r="BN319" s="15" t="s">
        <v>59</v>
      </c>
      <c r="BO319" t="s">
        <v>47</v>
      </c>
      <c r="BP319" s="15" t="s">
        <v>59</v>
      </c>
      <c r="BQ319" t="s">
        <v>47</v>
      </c>
      <c r="BR319" s="15" t="s">
        <v>59</v>
      </c>
      <c r="BS319" t="s">
        <v>47</v>
      </c>
      <c r="BT319" s="15" t="s">
        <v>59</v>
      </c>
      <c r="BU319" t="s">
        <v>47</v>
      </c>
      <c r="BV319" s="15" t="s">
        <v>59</v>
      </c>
      <c r="BX319" s="15" t="s">
        <v>59</v>
      </c>
      <c r="BY319" t="s">
        <v>47</v>
      </c>
      <c r="BZ319" s="15" t="s">
        <v>59</v>
      </c>
      <c r="CA319" t="s">
        <v>47</v>
      </c>
      <c r="CB319" s="15" t="s">
        <v>59</v>
      </c>
      <c r="CC319" t="s">
        <v>47</v>
      </c>
      <c r="CD319" s="15" t="s">
        <v>59</v>
      </c>
      <c r="CF319" s="15" t="s">
        <v>59</v>
      </c>
      <c r="CH319" s="15" t="s">
        <v>59</v>
      </c>
      <c r="CJ319" s="15" t="s">
        <v>59</v>
      </c>
      <c r="CL319" s="15" t="s">
        <v>59</v>
      </c>
      <c r="CN319" s="15" t="s">
        <v>59</v>
      </c>
      <c r="CP319" s="15" t="s">
        <v>59</v>
      </c>
      <c r="CR319" s="15" t="s">
        <v>59</v>
      </c>
      <c r="CT319" s="15" t="s">
        <v>59</v>
      </c>
      <c r="CV319" s="15" t="s">
        <v>59</v>
      </c>
      <c r="CX319" s="15" t="s">
        <v>59</v>
      </c>
      <c r="CZ319" s="15" t="s">
        <v>59</v>
      </c>
      <c r="DA319" t="s">
        <v>47</v>
      </c>
      <c r="DB319" s="15" t="s">
        <v>59</v>
      </c>
      <c r="DD319" s="15" t="s">
        <v>59</v>
      </c>
      <c r="DF319" s="15" t="s">
        <v>59</v>
      </c>
      <c r="DH319" s="15" t="s">
        <v>59</v>
      </c>
      <c r="DI319" t="s">
        <v>47</v>
      </c>
      <c r="DJ319" s="15" t="s">
        <v>59</v>
      </c>
      <c r="DK319" t="s">
        <v>47</v>
      </c>
      <c r="DL319" s="15" t="s">
        <v>59</v>
      </c>
      <c r="DM319" t="s">
        <v>47</v>
      </c>
      <c r="DN319" s="15" t="s">
        <v>59</v>
      </c>
      <c r="DP319" s="15" t="s">
        <v>59</v>
      </c>
      <c r="DQ319" t="s">
        <v>47</v>
      </c>
      <c r="DR319" s="15" t="s">
        <v>59</v>
      </c>
      <c r="DT319" s="15" t="s">
        <v>59</v>
      </c>
      <c r="DV319" s="15" t="s">
        <v>59</v>
      </c>
      <c r="DW319" t="s">
        <v>47</v>
      </c>
      <c r="DX319" s="15" t="s">
        <v>59</v>
      </c>
      <c r="DY319" t="s">
        <v>47</v>
      </c>
      <c r="DZ319" s="15" t="s">
        <v>59</v>
      </c>
      <c r="EB319" s="15" t="s">
        <v>59</v>
      </c>
      <c r="ED319" s="15" t="s">
        <v>59</v>
      </c>
      <c r="EF319" s="15" t="s">
        <v>59</v>
      </c>
      <c r="EH319" s="15" t="s">
        <v>59</v>
      </c>
      <c r="EJ319" s="15" t="s">
        <v>59</v>
      </c>
      <c r="EL319" s="15" t="s">
        <v>59</v>
      </c>
      <c r="EN319" s="15" t="s">
        <v>59</v>
      </c>
      <c r="EP319" s="15" t="s">
        <v>59</v>
      </c>
      <c r="ER319" s="15" t="s">
        <v>59</v>
      </c>
      <c r="ET319" s="15" t="s">
        <v>59</v>
      </c>
      <c r="EV319" s="15" t="s">
        <v>59</v>
      </c>
      <c r="EX319" s="15" t="s">
        <v>59</v>
      </c>
      <c r="EY319" t="s">
        <v>47</v>
      </c>
      <c r="EZ319" s="15" t="s">
        <v>59</v>
      </c>
      <c r="FB319" s="15" t="s">
        <v>59</v>
      </c>
      <c r="FC319" t="s">
        <v>47</v>
      </c>
      <c r="FD319" s="15" t="s">
        <v>59</v>
      </c>
      <c r="FF319" s="15" t="s">
        <v>59</v>
      </c>
      <c r="FG319" t="s">
        <v>47</v>
      </c>
      <c r="FH319" s="15" t="s">
        <v>59</v>
      </c>
      <c r="FJ319" s="15" t="s">
        <v>59</v>
      </c>
      <c r="FL319" s="15" t="s">
        <v>59</v>
      </c>
      <c r="FM319" t="s">
        <v>47</v>
      </c>
      <c r="FN319" s="15" t="s">
        <v>59</v>
      </c>
      <c r="FO319" t="s">
        <v>47</v>
      </c>
      <c r="FP319" s="15" t="s">
        <v>59</v>
      </c>
      <c r="FQ319" t="s">
        <v>47</v>
      </c>
      <c r="FR319" s="15" t="s">
        <v>59</v>
      </c>
      <c r="FT319" s="15" t="s">
        <v>59</v>
      </c>
    </row>
    <row r="320" spans="1:176" ht="15.95" customHeight="1">
      <c r="A320" s="39" t="s">
        <v>161</v>
      </c>
      <c r="B320" s="39">
        <v>2</v>
      </c>
      <c r="C320" s="39"/>
      <c r="D320" s="39">
        <v>8002</v>
      </c>
      <c r="E320" s="19" t="s">
        <v>158</v>
      </c>
      <c r="G320">
        <v>332.5</v>
      </c>
      <c r="H320" s="15">
        <v>6.7</v>
      </c>
      <c r="I320">
        <v>332.5</v>
      </c>
      <c r="J320" s="15">
        <v>6.7</v>
      </c>
      <c r="K320" s="3" t="s">
        <v>47</v>
      </c>
      <c r="L320" s="12" t="s">
        <v>59</v>
      </c>
      <c r="M320" s="3" t="s">
        <v>47</v>
      </c>
      <c r="N320" s="12" t="s">
        <v>59</v>
      </c>
      <c r="O320" s="3" t="s">
        <v>47</v>
      </c>
      <c r="P320" s="12" t="s">
        <v>59</v>
      </c>
      <c r="Q320">
        <v>84.6</v>
      </c>
      <c r="R320" s="15">
        <v>3.4</v>
      </c>
      <c r="S320">
        <v>16.2</v>
      </c>
      <c r="T320" s="15">
        <v>3.9</v>
      </c>
      <c r="U320">
        <v>33.799999999999997</v>
      </c>
      <c r="V320" s="15">
        <v>6.8</v>
      </c>
      <c r="W320">
        <v>86.9</v>
      </c>
      <c r="X320" s="15">
        <v>5.9</v>
      </c>
      <c r="Y320" t="s">
        <v>47</v>
      </c>
      <c r="Z320" s="15" t="s">
        <v>59</v>
      </c>
      <c r="AA320">
        <v>95.6</v>
      </c>
      <c r="AB320" s="15">
        <v>4.5999999999999996</v>
      </c>
      <c r="AC320" t="s">
        <v>47</v>
      </c>
      <c r="AD320" s="15" t="s">
        <v>59</v>
      </c>
      <c r="AE320">
        <v>8.3000000000000007</v>
      </c>
      <c r="AF320" s="15">
        <v>1.9</v>
      </c>
      <c r="AG320">
        <v>7.3</v>
      </c>
      <c r="AH320" s="15">
        <v>2.6</v>
      </c>
      <c r="AI320" s="20" t="s">
        <v>47</v>
      </c>
      <c r="AJ320" s="15" t="s">
        <v>59</v>
      </c>
      <c r="AK320" t="s">
        <v>47</v>
      </c>
      <c r="AL320" s="15" t="s">
        <v>59</v>
      </c>
      <c r="AM320" s="20" t="s">
        <v>47</v>
      </c>
      <c r="AN320" s="15" t="s">
        <v>59</v>
      </c>
      <c r="AO320" s="3" t="s">
        <v>47</v>
      </c>
      <c r="AP320" s="15" t="s">
        <v>59</v>
      </c>
      <c r="AQ320" s="15" t="s">
        <v>47</v>
      </c>
      <c r="AR320" s="15" t="s">
        <v>59</v>
      </c>
      <c r="AS320" s="15" t="s">
        <v>47</v>
      </c>
      <c r="AT320" s="15" t="s">
        <v>59</v>
      </c>
      <c r="AU320" s="9" t="s">
        <v>47</v>
      </c>
      <c r="AV320" s="15" t="s">
        <v>59</v>
      </c>
      <c r="AW320" s="9" t="s">
        <v>47</v>
      </c>
      <c r="AX320" s="15" t="s">
        <v>59</v>
      </c>
      <c r="AZ320" s="15" t="s">
        <v>59</v>
      </c>
      <c r="BA320" s="9" t="s">
        <v>47</v>
      </c>
      <c r="BB320" s="15" t="s">
        <v>59</v>
      </c>
      <c r="BC320" s="9" t="s">
        <v>47</v>
      </c>
      <c r="BD320" s="15" t="s">
        <v>59</v>
      </c>
      <c r="BE320" s="9" t="s">
        <v>47</v>
      </c>
      <c r="BF320" s="15" t="s">
        <v>59</v>
      </c>
      <c r="BH320" s="15" t="s">
        <v>59</v>
      </c>
      <c r="BJ320" s="15" t="s">
        <v>59</v>
      </c>
      <c r="BL320" s="15" t="s">
        <v>59</v>
      </c>
      <c r="BN320" s="15" t="s">
        <v>59</v>
      </c>
      <c r="BO320" t="s">
        <v>47</v>
      </c>
      <c r="BP320" s="15" t="s">
        <v>59</v>
      </c>
      <c r="BQ320" t="s">
        <v>47</v>
      </c>
      <c r="BR320" s="15" t="s">
        <v>59</v>
      </c>
      <c r="BS320" t="s">
        <v>47</v>
      </c>
      <c r="BT320" s="15" t="s">
        <v>59</v>
      </c>
      <c r="BU320" t="s">
        <v>47</v>
      </c>
      <c r="BV320" s="15" t="s">
        <v>59</v>
      </c>
      <c r="BX320" s="15" t="s">
        <v>59</v>
      </c>
      <c r="BY320" t="s">
        <v>47</v>
      </c>
      <c r="BZ320" s="15" t="s">
        <v>59</v>
      </c>
      <c r="CA320" t="s">
        <v>47</v>
      </c>
      <c r="CB320" s="15" t="s">
        <v>59</v>
      </c>
      <c r="CC320" t="s">
        <v>47</v>
      </c>
      <c r="CD320" s="15" t="s">
        <v>59</v>
      </c>
      <c r="CF320" s="15" t="s">
        <v>59</v>
      </c>
      <c r="CH320" s="15" t="s">
        <v>59</v>
      </c>
      <c r="CJ320" s="15" t="s">
        <v>59</v>
      </c>
      <c r="CL320" s="15" t="s">
        <v>59</v>
      </c>
      <c r="CN320" s="15" t="s">
        <v>59</v>
      </c>
      <c r="CP320" s="15" t="s">
        <v>59</v>
      </c>
      <c r="CR320" s="15" t="s">
        <v>59</v>
      </c>
      <c r="CT320" s="15" t="s">
        <v>59</v>
      </c>
      <c r="CV320" s="15" t="s">
        <v>59</v>
      </c>
      <c r="CX320" s="15" t="s">
        <v>59</v>
      </c>
      <c r="CZ320" s="15" t="s">
        <v>59</v>
      </c>
      <c r="DA320" t="s">
        <v>47</v>
      </c>
      <c r="DB320" s="15" t="s">
        <v>59</v>
      </c>
      <c r="DD320" s="15" t="s">
        <v>59</v>
      </c>
      <c r="DF320" s="15" t="s">
        <v>59</v>
      </c>
      <c r="DH320" s="15" t="s">
        <v>59</v>
      </c>
      <c r="DI320" t="s">
        <v>47</v>
      </c>
      <c r="DJ320" s="15" t="s">
        <v>59</v>
      </c>
      <c r="DK320" t="s">
        <v>47</v>
      </c>
      <c r="DL320" s="15" t="s">
        <v>59</v>
      </c>
      <c r="DM320" t="s">
        <v>47</v>
      </c>
      <c r="DN320" s="15" t="s">
        <v>59</v>
      </c>
      <c r="DP320" s="15" t="s">
        <v>59</v>
      </c>
      <c r="DQ320" t="s">
        <v>47</v>
      </c>
      <c r="DR320" s="15" t="s">
        <v>59</v>
      </c>
      <c r="DT320" s="15" t="s">
        <v>59</v>
      </c>
      <c r="DV320" s="15" t="s">
        <v>59</v>
      </c>
      <c r="DW320" t="s">
        <v>47</v>
      </c>
      <c r="DX320" s="15" t="s">
        <v>59</v>
      </c>
      <c r="DY320" t="s">
        <v>47</v>
      </c>
      <c r="DZ320" s="15" t="s">
        <v>59</v>
      </c>
      <c r="EB320" s="15" t="s">
        <v>59</v>
      </c>
      <c r="ED320" s="15" t="s">
        <v>59</v>
      </c>
      <c r="EF320" s="15" t="s">
        <v>59</v>
      </c>
      <c r="EH320" s="15" t="s">
        <v>59</v>
      </c>
      <c r="EJ320" s="15" t="s">
        <v>59</v>
      </c>
      <c r="EL320" s="15" t="s">
        <v>59</v>
      </c>
      <c r="EN320" s="15" t="s">
        <v>59</v>
      </c>
      <c r="EP320" s="15" t="s">
        <v>59</v>
      </c>
      <c r="ER320" s="15" t="s">
        <v>59</v>
      </c>
      <c r="ET320" s="15" t="s">
        <v>59</v>
      </c>
      <c r="EV320" s="15" t="s">
        <v>59</v>
      </c>
      <c r="EX320" s="15" t="s">
        <v>59</v>
      </c>
      <c r="EY320" t="s">
        <v>47</v>
      </c>
      <c r="EZ320" s="15" t="s">
        <v>59</v>
      </c>
      <c r="FB320" s="15" t="s">
        <v>59</v>
      </c>
      <c r="FC320" t="s">
        <v>47</v>
      </c>
      <c r="FD320" s="15" t="s">
        <v>59</v>
      </c>
      <c r="FF320" s="15" t="s">
        <v>59</v>
      </c>
      <c r="FG320" t="s">
        <v>47</v>
      </c>
      <c r="FH320" s="15" t="s">
        <v>59</v>
      </c>
      <c r="FJ320" s="15" t="s">
        <v>59</v>
      </c>
      <c r="FL320" s="15" t="s">
        <v>59</v>
      </c>
      <c r="FM320" t="s">
        <v>47</v>
      </c>
      <c r="FN320" s="15" t="s">
        <v>59</v>
      </c>
      <c r="FO320" t="s">
        <v>47</v>
      </c>
      <c r="FP320" s="15" t="s">
        <v>59</v>
      </c>
      <c r="FQ320" t="s">
        <v>47</v>
      </c>
      <c r="FR320" s="15" t="s">
        <v>59</v>
      </c>
      <c r="FT320" s="15" t="s">
        <v>59</v>
      </c>
    </row>
    <row r="321" spans="1:176" ht="15.95" customHeight="1">
      <c r="A321" s="39" t="s">
        <v>162</v>
      </c>
      <c r="B321" s="39">
        <v>2</v>
      </c>
      <c r="C321" s="39"/>
      <c r="D321" s="39">
        <v>8002</v>
      </c>
      <c r="E321" s="19" t="s">
        <v>158</v>
      </c>
      <c r="G321">
        <v>33.9</v>
      </c>
      <c r="H321" s="15">
        <v>3.6</v>
      </c>
      <c r="I321">
        <v>33.9</v>
      </c>
      <c r="J321" s="15">
        <v>3.6</v>
      </c>
      <c r="K321" s="3" t="s">
        <v>47</v>
      </c>
      <c r="L321" s="12" t="s">
        <v>59</v>
      </c>
      <c r="M321" s="3" t="s">
        <v>47</v>
      </c>
      <c r="N321" s="12" t="s">
        <v>59</v>
      </c>
      <c r="O321" s="3" t="s">
        <v>47</v>
      </c>
      <c r="P321" s="12" t="s">
        <v>59</v>
      </c>
      <c r="Q321">
        <v>7.9</v>
      </c>
      <c r="R321" s="15">
        <v>0.9</v>
      </c>
      <c r="S321">
        <v>2.2000000000000002</v>
      </c>
      <c r="T321" s="15">
        <v>0.6</v>
      </c>
      <c r="U321">
        <v>2.9</v>
      </c>
      <c r="V321" s="15">
        <v>0.2</v>
      </c>
      <c r="W321">
        <v>7.8</v>
      </c>
      <c r="X321" s="15">
        <v>0.9</v>
      </c>
      <c r="Y321" t="s">
        <v>47</v>
      </c>
      <c r="Z321" s="15" t="s">
        <v>59</v>
      </c>
      <c r="AA321">
        <v>13.1</v>
      </c>
      <c r="AB321" s="15">
        <v>2.2999999999999998</v>
      </c>
      <c r="AC321" t="s">
        <v>47</v>
      </c>
      <c r="AD321" s="15" t="s">
        <v>59</v>
      </c>
      <c r="AE321" t="s">
        <v>53</v>
      </c>
      <c r="AF321" s="15" t="s">
        <v>59</v>
      </c>
      <c r="AG321" t="s">
        <v>53</v>
      </c>
      <c r="AH321" s="15" t="s">
        <v>59</v>
      </c>
      <c r="AI321" s="20" t="s">
        <v>47</v>
      </c>
      <c r="AJ321" s="15" t="s">
        <v>59</v>
      </c>
      <c r="AK321" t="s">
        <v>47</v>
      </c>
      <c r="AL321" s="15" t="s">
        <v>59</v>
      </c>
      <c r="AM321" s="20" t="s">
        <v>47</v>
      </c>
      <c r="AN321" s="15" t="s">
        <v>59</v>
      </c>
      <c r="AO321" s="3" t="s">
        <v>47</v>
      </c>
      <c r="AP321" s="15" t="s">
        <v>59</v>
      </c>
      <c r="AQ321" s="15" t="s">
        <v>47</v>
      </c>
      <c r="AR321" s="15" t="s">
        <v>59</v>
      </c>
      <c r="AS321" s="15" t="s">
        <v>47</v>
      </c>
      <c r="AT321" s="15" t="s">
        <v>59</v>
      </c>
      <c r="AU321" s="9" t="s">
        <v>47</v>
      </c>
      <c r="AV321" s="15" t="s">
        <v>59</v>
      </c>
      <c r="AW321" s="9" t="s">
        <v>47</v>
      </c>
      <c r="AX321" s="15" t="s">
        <v>59</v>
      </c>
      <c r="AZ321" s="15" t="s">
        <v>59</v>
      </c>
      <c r="BA321" s="9" t="s">
        <v>47</v>
      </c>
      <c r="BB321" s="15" t="s">
        <v>59</v>
      </c>
      <c r="BC321" s="9" t="s">
        <v>47</v>
      </c>
      <c r="BD321" s="15" t="s">
        <v>59</v>
      </c>
      <c r="BE321" s="9" t="s">
        <v>47</v>
      </c>
      <c r="BF321" s="15" t="s">
        <v>59</v>
      </c>
      <c r="BH321" s="15" t="s">
        <v>59</v>
      </c>
      <c r="BJ321" s="15" t="s">
        <v>59</v>
      </c>
      <c r="BL321" s="15" t="s">
        <v>59</v>
      </c>
      <c r="BN321" s="15" t="s">
        <v>59</v>
      </c>
      <c r="BO321" t="s">
        <v>47</v>
      </c>
      <c r="BP321" s="15" t="s">
        <v>59</v>
      </c>
      <c r="BQ321" t="s">
        <v>47</v>
      </c>
      <c r="BR321" s="15" t="s">
        <v>59</v>
      </c>
      <c r="BS321" t="s">
        <v>47</v>
      </c>
      <c r="BT321" s="15" t="s">
        <v>59</v>
      </c>
      <c r="BU321" t="s">
        <v>47</v>
      </c>
      <c r="BV321" s="15" t="s">
        <v>59</v>
      </c>
      <c r="BX321" s="15" t="s">
        <v>59</v>
      </c>
      <c r="BY321" t="s">
        <v>47</v>
      </c>
      <c r="BZ321" s="15" t="s">
        <v>59</v>
      </c>
      <c r="CA321" t="s">
        <v>47</v>
      </c>
      <c r="CB321" s="15" t="s">
        <v>59</v>
      </c>
      <c r="CC321" t="s">
        <v>47</v>
      </c>
      <c r="CD321" s="15" t="s">
        <v>59</v>
      </c>
      <c r="CF321" s="15" t="s">
        <v>59</v>
      </c>
      <c r="CH321" s="15" t="s">
        <v>59</v>
      </c>
      <c r="CJ321" s="15" t="s">
        <v>59</v>
      </c>
      <c r="CL321" s="15" t="s">
        <v>59</v>
      </c>
      <c r="CN321" s="15" t="s">
        <v>59</v>
      </c>
      <c r="CP321" s="15" t="s">
        <v>59</v>
      </c>
      <c r="CR321" s="15" t="s">
        <v>59</v>
      </c>
      <c r="CT321" s="15" t="s">
        <v>59</v>
      </c>
      <c r="CV321" s="15" t="s">
        <v>59</v>
      </c>
      <c r="CX321" s="15" t="s">
        <v>59</v>
      </c>
      <c r="CZ321" s="15" t="s">
        <v>59</v>
      </c>
      <c r="DA321" t="s">
        <v>47</v>
      </c>
      <c r="DB321" s="15" t="s">
        <v>59</v>
      </c>
      <c r="DD321" s="15" t="s">
        <v>59</v>
      </c>
      <c r="DF321" s="15" t="s">
        <v>59</v>
      </c>
      <c r="DH321" s="15" t="s">
        <v>59</v>
      </c>
      <c r="DI321" t="s">
        <v>47</v>
      </c>
      <c r="DJ321" s="15" t="s">
        <v>59</v>
      </c>
      <c r="DK321" t="s">
        <v>47</v>
      </c>
      <c r="DL321" s="15" t="s">
        <v>59</v>
      </c>
      <c r="DM321" t="s">
        <v>47</v>
      </c>
      <c r="DN321" s="15" t="s">
        <v>59</v>
      </c>
      <c r="DP321" s="15" t="s">
        <v>59</v>
      </c>
      <c r="DQ321" t="s">
        <v>47</v>
      </c>
      <c r="DR321" s="15" t="s">
        <v>59</v>
      </c>
      <c r="DT321" s="15" t="s">
        <v>59</v>
      </c>
      <c r="DV321" s="15" t="s">
        <v>59</v>
      </c>
      <c r="DW321" t="s">
        <v>47</v>
      </c>
      <c r="DX321" s="15" t="s">
        <v>59</v>
      </c>
      <c r="DY321" t="s">
        <v>47</v>
      </c>
      <c r="DZ321" s="15" t="s">
        <v>59</v>
      </c>
      <c r="EB321" s="15" t="s">
        <v>59</v>
      </c>
      <c r="ED321" s="15" t="s">
        <v>59</v>
      </c>
      <c r="EF321" s="15" t="s">
        <v>59</v>
      </c>
      <c r="EH321" s="15" t="s">
        <v>59</v>
      </c>
      <c r="EJ321" s="15" t="s">
        <v>59</v>
      </c>
      <c r="EL321" s="15" t="s">
        <v>59</v>
      </c>
      <c r="EN321" s="15" t="s">
        <v>59</v>
      </c>
      <c r="EP321" s="15" t="s">
        <v>59</v>
      </c>
      <c r="ER321" s="15" t="s">
        <v>59</v>
      </c>
      <c r="ET321" s="15" t="s">
        <v>59</v>
      </c>
      <c r="EV321" s="15" t="s">
        <v>59</v>
      </c>
      <c r="EX321" s="15" t="s">
        <v>59</v>
      </c>
      <c r="EY321" t="s">
        <v>47</v>
      </c>
      <c r="EZ321" s="15" t="s">
        <v>59</v>
      </c>
      <c r="FB321" s="15" t="s">
        <v>59</v>
      </c>
      <c r="FC321" t="s">
        <v>47</v>
      </c>
      <c r="FD321" s="15" t="s">
        <v>59</v>
      </c>
      <c r="FF321" s="15" t="s">
        <v>59</v>
      </c>
      <c r="FG321" t="s">
        <v>47</v>
      </c>
      <c r="FH321" s="15" t="s">
        <v>59</v>
      </c>
      <c r="FJ321" s="15" t="s">
        <v>59</v>
      </c>
      <c r="FL321" s="15" t="s">
        <v>59</v>
      </c>
      <c r="FM321" t="s">
        <v>47</v>
      </c>
      <c r="FN321" s="15" t="s">
        <v>59</v>
      </c>
      <c r="FO321" t="s">
        <v>47</v>
      </c>
      <c r="FP321" s="15" t="s">
        <v>59</v>
      </c>
      <c r="FQ321" t="s">
        <v>47</v>
      </c>
      <c r="FR321" s="15" t="s">
        <v>59</v>
      </c>
      <c r="FT321" s="15" t="s">
        <v>59</v>
      </c>
    </row>
    <row r="322" spans="1:176" ht="15.95" customHeight="1">
      <c r="A322" s="39" t="s">
        <v>163</v>
      </c>
      <c r="B322" s="39">
        <v>2</v>
      </c>
      <c r="C322" s="39"/>
      <c r="D322" s="39">
        <v>8002</v>
      </c>
      <c r="E322" s="19" t="s">
        <v>158</v>
      </c>
      <c r="G322">
        <v>120.4</v>
      </c>
      <c r="H322" s="15">
        <v>4.8</v>
      </c>
      <c r="I322">
        <v>120.4</v>
      </c>
      <c r="J322" s="15">
        <v>4.8</v>
      </c>
      <c r="K322" s="3" t="s">
        <v>47</v>
      </c>
      <c r="L322" s="12" t="s">
        <v>59</v>
      </c>
      <c r="M322" s="3" t="s">
        <v>47</v>
      </c>
      <c r="N322" s="12" t="s">
        <v>59</v>
      </c>
      <c r="O322" s="3" t="s">
        <v>47</v>
      </c>
      <c r="P322" s="12" t="s">
        <v>59</v>
      </c>
      <c r="Q322">
        <v>35.299999999999997</v>
      </c>
      <c r="R322" s="15">
        <v>4.8</v>
      </c>
      <c r="S322">
        <v>7.4</v>
      </c>
      <c r="T322" s="15">
        <v>0.7</v>
      </c>
      <c r="U322">
        <v>6.8</v>
      </c>
      <c r="V322" s="15">
        <v>0.9</v>
      </c>
      <c r="W322">
        <v>27.1</v>
      </c>
      <c r="X322" s="15">
        <v>3.8</v>
      </c>
      <c r="Y322" t="s">
        <v>47</v>
      </c>
      <c r="Z322" s="15" t="s">
        <v>59</v>
      </c>
      <c r="AA322">
        <v>37.700000000000003</v>
      </c>
      <c r="AB322" s="15">
        <v>4.8</v>
      </c>
      <c r="AC322" t="s">
        <v>47</v>
      </c>
      <c r="AD322" s="15" t="s">
        <v>59</v>
      </c>
      <c r="AE322">
        <v>2.2999999999999998</v>
      </c>
      <c r="AF322" s="15">
        <v>0.5</v>
      </c>
      <c r="AG322">
        <v>4</v>
      </c>
      <c r="AH322" s="15">
        <v>0.8</v>
      </c>
      <c r="AI322" s="20" t="s">
        <v>47</v>
      </c>
      <c r="AJ322" s="15" t="s">
        <v>59</v>
      </c>
      <c r="AK322" t="s">
        <v>47</v>
      </c>
      <c r="AL322" s="15" t="s">
        <v>59</v>
      </c>
      <c r="AM322" s="20" t="s">
        <v>47</v>
      </c>
      <c r="AN322" s="15" t="s">
        <v>59</v>
      </c>
      <c r="AO322" s="3" t="s">
        <v>47</v>
      </c>
      <c r="AP322" s="15" t="s">
        <v>59</v>
      </c>
      <c r="AQ322" s="15" t="s">
        <v>47</v>
      </c>
      <c r="AR322" s="15" t="s">
        <v>59</v>
      </c>
      <c r="AS322" s="15" t="s">
        <v>47</v>
      </c>
      <c r="AT322" s="15" t="s">
        <v>59</v>
      </c>
      <c r="AU322" s="9" t="s">
        <v>47</v>
      </c>
      <c r="AV322" s="15" t="s">
        <v>59</v>
      </c>
      <c r="AW322" s="9" t="s">
        <v>47</v>
      </c>
      <c r="AX322" s="15" t="s">
        <v>59</v>
      </c>
      <c r="AZ322" s="15" t="s">
        <v>59</v>
      </c>
      <c r="BA322" s="9" t="s">
        <v>47</v>
      </c>
      <c r="BB322" s="15" t="s">
        <v>59</v>
      </c>
      <c r="BC322" s="9" t="s">
        <v>47</v>
      </c>
      <c r="BD322" s="15" t="s">
        <v>59</v>
      </c>
      <c r="BE322" s="9" t="s">
        <v>47</v>
      </c>
      <c r="BF322" s="15" t="s">
        <v>59</v>
      </c>
      <c r="BH322" s="15" t="s">
        <v>59</v>
      </c>
      <c r="BJ322" s="15" t="s">
        <v>59</v>
      </c>
      <c r="BL322" s="15" t="s">
        <v>59</v>
      </c>
      <c r="BN322" s="15" t="s">
        <v>59</v>
      </c>
      <c r="BO322" t="s">
        <v>47</v>
      </c>
      <c r="BP322" s="15" t="s">
        <v>59</v>
      </c>
      <c r="BQ322" t="s">
        <v>47</v>
      </c>
      <c r="BR322" s="15" t="s">
        <v>59</v>
      </c>
      <c r="BS322" t="s">
        <v>47</v>
      </c>
      <c r="BT322" s="15" t="s">
        <v>59</v>
      </c>
      <c r="BU322" t="s">
        <v>47</v>
      </c>
      <c r="BV322" s="15" t="s">
        <v>59</v>
      </c>
      <c r="BX322" s="15" t="s">
        <v>59</v>
      </c>
      <c r="BY322" t="s">
        <v>47</v>
      </c>
      <c r="BZ322" s="15" t="s">
        <v>59</v>
      </c>
      <c r="CA322" t="s">
        <v>47</v>
      </c>
      <c r="CB322" s="15" t="s">
        <v>59</v>
      </c>
      <c r="CC322" t="s">
        <v>47</v>
      </c>
      <c r="CD322" s="15" t="s">
        <v>59</v>
      </c>
      <c r="CF322" s="15" t="s">
        <v>59</v>
      </c>
      <c r="CH322" s="15" t="s">
        <v>59</v>
      </c>
      <c r="CJ322" s="15" t="s">
        <v>59</v>
      </c>
      <c r="CL322" s="15" t="s">
        <v>59</v>
      </c>
      <c r="CN322" s="15" t="s">
        <v>59</v>
      </c>
      <c r="CP322" s="15" t="s">
        <v>59</v>
      </c>
      <c r="CR322" s="15" t="s">
        <v>59</v>
      </c>
      <c r="CT322" s="15" t="s">
        <v>59</v>
      </c>
      <c r="CV322" s="15" t="s">
        <v>59</v>
      </c>
      <c r="CX322" s="15" t="s">
        <v>59</v>
      </c>
      <c r="CZ322" s="15" t="s">
        <v>59</v>
      </c>
      <c r="DA322" t="s">
        <v>47</v>
      </c>
      <c r="DB322" s="15" t="s">
        <v>59</v>
      </c>
      <c r="DD322" s="15" t="s">
        <v>59</v>
      </c>
      <c r="DF322" s="15" t="s">
        <v>59</v>
      </c>
      <c r="DH322" s="15" t="s">
        <v>59</v>
      </c>
      <c r="DI322" t="s">
        <v>47</v>
      </c>
      <c r="DJ322" s="15" t="s">
        <v>59</v>
      </c>
      <c r="DK322" t="s">
        <v>47</v>
      </c>
      <c r="DL322" s="15" t="s">
        <v>59</v>
      </c>
      <c r="DM322" t="s">
        <v>47</v>
      </c>
      <c r="DN322" s="15" t="s">
        <v>59</v>
      </c>
      <c r="DP322" s="15" t="s">
        <v>59</v>
      </c>
      <c r="DQ322" t="s">
        <v>47</v>
      </c>
      <c r="DR322" s="15" t="s">
        <v>59</v>
      </c>
      <c r="DT322" s="15" t="s">
        <v>59</v>
      </c>
      <c r="DV322" s="15" t="s">
        <v>59</v>
      </c>
      <c r="DW322" t="s">
        <v>47</v>
      </c>
      <c r="DX322" s="15" t="s">
        <v>59</v>
      </c>
      <c r="DY322" t="s">
        <v>47</v>
      </c>
      <c r="DZ322" s="15" t="s">
        <v>59</v>
      </c>
      <c r="EB322" s="15" t="s">
        <v>59</v>
      </c>
      <c r="ED322" s="15" t="s">
        <v>59</v>
      </c>
      <c r="EF322" s="15" t="s">
        <v>59</v>
      </c>
      <c r="EH322" s="15" t="s">
        <v>59</v>
      </c>
      <c r="EJ322" s="15" t="s">
        <v>59</v>
      </c>
      <c r="EL322" s="15" t="s">
        <v>59</v>
      </c>
      <c r="EN322" s="15" t="s">
        <v>59</v>
      </c>
      <c r="EP322" s="15" t="s">
        <v>59</v>
      </c>
      <c r="ER322" s="15" t="s">
        <v>59</v>
      </c>
      <c r="ET322" s="15" t="s">
        <v>59</v>
      </c>
      <c r="EV322" s="15" t="s">
        <v>59</v>
      </c>
      <c r="EX322" s="15" t="s">
        <v>59</v>
      </c>
      <c r="EY322" t="s">
        <v>47</v>
      </c>
      <c r="EZ322" s="15" t="s">
        <v>59</v>
      </c>
      <c r="FB322" s="15" t="s">
        <v>59</v>
      </c>
      <c r="FC322" t="s">
        <v>47</v>
      </c>
      <c r="FD322" s="15" t="s">
        <v>59</v>
      </c>
      <c r="FF322" s="15" t="s">
        <v>59</v>
      </c>
      <c r="FG322" t="s">
        <v>47</v>
      </c>
      <c r="FH322" s="15" t="s">
        <v>59</v>
      </c>
      <c r="FJ322" s="15" t="s">
        <v>59</v>
      </c>
      <c r="FL322" s="15" t="s">
        <v>59</v>
      </c>
      <c r="FM322" t="s">
        <v>47</v>
      </c>
      <c r="FN322" s="15" t="s">
        <v>59</v>
      </c>
      <c r="FO322" t="s">
        <v>47</v>
      </c>
      <c r="FP322" s="15" t="s">
        <v>59</v>
      </c>
      <c r="FQ322" t="s">
        <v>47</v>
      </c>
      <c r="FR322" s="15" t="s">
        <v>59</v>
      </c>
      <c r="FT322" s="15" t="s">
        <v>59</v>
      </c>
    </row>
    <row r="323" spans="1:176" ht="15.95" customHeight="1">
      <c r="A323" s="39" t="s">
        <v>164</v>
      </c>
      <c r="B323" s="39">
        <v>2</v>
      </c>
      <c r="C323" s="39"/>
      <c r="D323" s="39">
        <v>8002</v>
      </c>
      <c r="E323" s="19" t="s">
        <v>158</v>
      </c>
      <c r="G323">
        <v>195.6</v>
      </c>
      <c r="H323" s="15">
        <v>3.8</v>
      </c>
      <c r="I323">
        <v>195.6</v>
      </c>
      <c r="J323" s="15">
        <v>3.8</v>
      </c>
      <c r="K323" s="3" t="s">
        <v>47</v>
      </c>
      <c r="L323" s="12" t="s">
        <v>59</v>
      </c>
      <c r="M323" s="3" t="s">
        <v>47</v>
      </c>
      <c r="N323" s="12" t="s">
        <v>59</v>
      </c>
      <c r="O323" s="3" t="s">
        <v>47</v>
      </c>
      <c r="P323" s="12" t="s">
        <v>59</v>
      </c>
      <c r="Q323">
        <v>45.3</v>
      </c>
      <c r="R323" s="15">
        <v>3.6</v>
      </c>
      <c r="S323">
        <v>10.199999999999999</v>
      </c>
      <c r="T323" s="15">
        <v>0.4</v>
      </c>
      <c r="U323">
        <v>22.3</v>
      </c>
      <c r="V323" s="15">
        <v>3.7</v>
      </c>
      <c r="W323">
        <v>42.4</v>
      </c>
      <c r="X323" s="15">
        <v>5.2</v>
      </c>
      <c r="Y323" t="s">
        <v>47</v>
      </c>
      <c r="Z323" s="15" t="s">
        <v>59</v>
      </c>
      <c r="AA323">
        <v>60.1</v>
      </c>
      <c r="AB323" s="15">
        <v>4.7</v>
      </c>
      <c r="AC323" t="s">
        <v>47</v>
      </c>
      <c r="AD323" s="15" t="s">
        <v>59</v>
      </c>
      <c r="AE323">
        <v>7.7</v>
      </c>
      <c r="AF323" s="15">
        <v>1.5</v>
      </c>
      <c r="AG323">
        <v>7.6</v>
      </c>
      <c r="AH323" s="15">
        <v>0.9</v>
      </c>
      <c r="AI323" s="20" t="s">
        <v>47</v>
      </c>
      <c r="AJ323" s="15" t="s">
        <v>59</v>
      </c>
      <c r="AK323" t="s">
        <v>47</v>
      </c>
      <c r="AL323" s="15" t="s">
        <v>59</v>
      </c>
      <c r="AM323" s="20" t="s">
        <v>47</v>
      </c>
      <c r="AN323" s="15" t="s">
        <v>59</v>
      </c>
      <c r="AO323" s="3" t="s">
        <v>47</v>
      </c>
      <c r="AP323" s="15" t="s">
        <v>59</v>
      </c>
      <c r="AQ323" s="15" t="s">
        <v>47</v>
      </c>
      <c r="AR323" s="15" t="s">
        <v>59</v>
      </c>
      <c r="AS323" s="15" t="s">
        <v>47</v>
      </c>
      <c r="AT323" s="15" t="s">
        <v>59</v>
      </c>
      <c r="AU323" s="9" t="s">
        <v>47</v>
      </c>
      <c r="AV323" s="15" t="s">
        <v>59</v>
      </c>
      <c r="AW323" s="9" t="s">
        <v>47</v>
      </c>
      <c r="AX323" s="15" t="s">
        <v>59</v>
      </c>
      <c r="AZ323" s="15" t="s">
        <v>59</v>
      </c>
      <c r="BA323" s="9" t="s">
        <v>47</v>
      </c>
      <c r="BB323" s="15" t="s">
        <v>59</v>
      </c>
      <c r="BC323" s="9" t="s">
        <v>47</v>
      </c>
      <c r="BD323" s="15" t="s">
        <v>59</v>
      </c>
      <c r="BE323" s="9" t="s">
        <v>47</v>
      </c>
      <c r="BF323" s="15" t="s">
        <v>59</v>
      </c>
      <c r="BH323" s="15" t="s">
        <v>59</v>
      </c>
      <c r="BJ323" s="15" t="s">
        <v>59</v>
      </c>
      <c r="BL323" s="15" t="s">
        <v>59</v>
      </c>
      <c r="BN323" s="15" t="s">
        <v>59</v>
      </c>
      <c r="BO323" t="s">
        <v>47</v>
      </c>
      <c r="BP323" s="15" t="s">
        <v>59</v>
      </c>
      <c r="BQ323" t="s">
        <v>47</v>
      </c>
      <c r="BR323" s="15" t="s">
        <v>59</v>
      </c>
      <c r="BS323" t="s">
        <v>47</v>
      </c>
      <c r="BT323" s="15" t="s">
        <v>59</v>
      </c>
      <c r="BU323" t="s">
        <v>47</v>
      </c>
      <c r="BV323" s="15" t="s">
        <v>59</v>
      </c>
      <c r="BX323" s="15" t="s">
        <v>59</v>
      </c>
      <c r="BY323" t="s">
        <v>47</v>
      </c>
      <c r="BZ323" s="15" t="s">
        <v>59</v>
      </c>
      <c r="CA323" t="s">
        <v>47</v>
      </c>
      <c r="CB323" s="15" t="s">
        <v>59</v>
      </c>
      <c r="CC323" t="s">
        <v>47</v>
      </c>
      <c r="CD323" s="15" t="s">
        <v>59</v>
      </c>
      <c r="CF323" s="15" t="s">
        <v>59</v>
      </c>
      <c r="CH323" s="15" t="s">
        <v>59</v>
      </c>
      <c r="CJ323" s="15" t="s">
        <v>59</v>
      </c>
      <c r="CL323" s="15" t="s">
        <v>59</v>
      </c>
      <c r="CN323" s="15" t="s">
        <v>59</v>
      </c>
      <c r="CP323" s="15" t="s">
        <v>59</v>
      </c>
      <c r="CR323" s="15" t="s">
        <v>59</v>
      </c>
      <c r="CT323" s="15" t="s">
        <v>59</v>
      </c>
      <c r="CV323" s="15" t="s">
        <v>59</v>
      </c>
      <c r="CX323" s="15" t="s">
        <v>59</v>
      </c>
      <c r="CZ323" s="15" t="s">
        <v>59</v>
      </c>
      <c r="DA323" t="s">
        <v>47</v>
      </c>
      <c r="DB323" s="15" t="s">
        <v>59</v>
      </c>
      <c r="DD323" s="15" t="s">
        <v>59</v>
      </c>
      <c r="DF323" s="15" t="s">
        <v>59</v>
      </c>
      <c r="DH323" s="15" t="s">
        <v>59</v>
      </c>
      <c r="DI323" t="s">
        <v>47</v>
      </c>
      <c r="DJ323" s="15" t="s">
        <v>59</v>
      </c>
      <c r="DK323" t="s">
        <v>47</v>
      </c>
      <c r="DL323" s="15" t="s">
        <v>59</v>
      </c>
      <c r="DM323" t="s">
        <v>47</v>
      </c>
      <c r="DN323" s="15" t="s">
        <v>59</v>
      </c>
      <c r="DP323" s="15" t="s">
        <v>59</v>
      </c>
      <c r="DQ323" t="s">
        <v>47</v>
      </c>
      <c r="DR323" s="15" t="s">
        <v>59</v>
      </c>
      <c r="DT323" s="15" t="s">
        <v>59</v>
      </c>
      <c r="DV323" s="15" t="s">
        <v>59</v>
      </c>
      <c r="DW323" t="s">
        <v>47</v>
      </c>
      <c r="DX323" s="15" t="s">
        <v>59</v>
      </c>
      <c r="DY323" t="s">
        <v>47</v>
      </c>
      <c r="DZ323" s="15" t="s">
        <v>59</v>
      </c>
      <c r="EB323" s="15" t="s">
        <v>59</v>
      </c>
      <c r="ED323" s="15" t="s">
        <v>59</v>
      </c>
      <c r="EF323" s="15" t="s">
        <v>59</v>
      </c>
      <c r="EH323" s="15" t="s">
        <v>59</v>
      </c>
      <c r="EJ323" s="15" t="s">
        <v>59</v>
      </c>
      <c r="EL323" s="15" t="s">
        <v>59</v>
      </c>
      <c r="EN323" s="15" t="s">
        <v>59</v>
      </c>
      <c r="EP323" s="15" t="s">
        <v>59</v>
      </c>
      <c r="ER323" s="15" t="s">
        <v>59</v>
      </c>
      <c r="ET323" s="15" t="s">
        <v>59</v>
      </c>
      <c r="EV323" s="15" t="s">
        <v>59</v>
      </c>
      <c r="EX323" s="15" t="s">
        <v>59</v>
      </c>
      <c r="EY323" t="s">
        <v>47</v>
      </c>
      <c r="EZ323" s="15" t="s">
        <v>59</v>
      </c>
      <c r="FB323" s="15" t="s">
        <v>59</v>
      </c>
      <c r="FC323" t="s">
        <v>47</v>
      </c>
      <c r="FD323" s="15" t="s">
        <v>59</v>
      </c>
      <c r="FF323" s="15" t="s">
        <v>59</v>
      </c>
      <c r="FG323" t="s">
        <v>47</v>
      </c>
      <c r="FH323" s="15" t="s">
        <v>59</v>
      </c>
      <c r="FJ323" s="15" t="s">
        <v>59</v>
      </c>
      <c r="FL323" s="15" t="s">
        <v>59</v>
      </c>
      <c r="FM323" t="s">
        <v>47</v>
      </c>
      <c r="FN323" s="15" t="s">
        <v>59</v>
      </c>
      <c r="FO323" t="s">
        <v>47</v>
      </c>
      <c r="FP323" s="15" t="s">
        <v>59</v>
      </c>
      <c r="FQ323" t="s">
        <v>47</v>
      </c>
      <c r="FR323" s="15" t="s">
        <v>59</v>
      </c>
      <c r="FT323" s="15" t="s">
        <v>59</v>
      </c>
    </row>
    <row r="324" spans="1:176" ht="15.95" customHeight="1">
      <c r="A324" s="39" t="s">
        <v>171</v>
      </c>
      <c r="B324" s="39">
        <v>2</v>
      </c>
      <c r="C324" s="39"/>
      <c r="D324" s="39">
        <v>8002</v>
      </c>
      <c r="E324" s="19" t="s">
        <v>27</v>
      </c>
      <c r="G324">
        <v>60.15</v>
      </c>
      <c r="H324" s="15">
        <v>18.260000000000002</v>
      </c>
      <c r="I324">
        <v>60.15</v>
      </c>
      <c r="J324" s="15">
        <v>18.260000000000002</v>
      </c>
      <c r="K324" s="3" t="s">
        <v>47</v>
      </c>
      <c r="L324" s="12" t="s">
        <v>59</v>
      </c>
      <c r="M324" s="3" t="s">
        <v>47</v>
      </c>
      <c r="N324" s="12" t="s">
        <v>59</v>
      </c>
      <c r="O324" s="3" t="s">
        <v>47</v>
      </c>
      <c r="P324" s="12" t="s">
        <v>59</v>
      </c>
      <c r="Q324">
        <v>36.869999999999997</v>
      </c>
      <c r="R324" s="15">
        <v>8.51</v>
      </c>
      <c r="S324" t="s">
        <v>54</v>
      </c>
      <c r="T324" s="15" t="s">
        <v>59</v>
      </c>
      <c r="U324">
        <v>8.4700000000000006</v>
      </c>
      <c r="V324" s="15">
        <v>0.37</v>
      </c>
      <c r="W324">
        <v>4.8099999999999996</v>
      </c>
      <c r="X324" s="15">
        <v>1.0900000000000001</v>
      </c>
      <c r="Y324">
        <v>6.04</v>
      </c>
      <c r="Z324" s="15">
        <v>2.09</v>
      </c>
      <c r="AA324">
        <v>11.22</v>
      </c>
      <c r="AB324" s="15">
        <v>3.38</v>
      </c>
      <c r="AC324" t="s">
        <v>47</v>
      </c>
      <c r="AD324" s="15" t="s">
        <v>59</v>
      </c>
      <c r="AE324" t="s">
        <v>47</v>
      </c>
      <c r="AF324" s="15" t="s">
        <v>59</v>
      </c>
      <c r="AG324">
        <v>2.74</v>
      </c>
      <c r="AH324" s="15">
        <v>2.82</v>
      </c>
      <c r="AI324" s="20" t="s">
        <v>47</v>
      </c>
      <c r="AJ324" s="15" t="s">
        <v>59</v>
      </c>
      <c r="AK324" t="s">
        <v>47</v>
      </c>
      <c r="AL324" s="15" t="s">
        <v>59</v>
      </c>
      <c r="AM324" s="20" t="s">
        <v>47</v>
      </c>
      <c r="AN324" s="15" t="s">
        <v>59</v>
      </c>
      <c r="AO324" s="3" t="s">
        <v>47</v>
      </c>
      <c r="AP324" s="15" t="s">
        <v>59</v>
      </c>
      <c r="AQ324" s="15" t="s">
        <v>47</v>
      </c>
      <c r="AR324" s="15" t="s">
        <v>59</v>
      </c>
      <c r="AS324" s="15" t="s">
        <v>47</v>
      </c>
      <c r="AT324" s="15" t="s">
        <v>59</v>
      </c>
      <c r="AU324" s="9" t="s">
        <v>47</v>
      </c>
      <c r="AV324" s="15" t="s">
        <v>59</v>
      </c>
      <c r="AW324" s="9" t="s">
        <v>47</v>
      </c>
      <c r="AX324" s="15" t="s">
        <v>59</v>
      </c>
      <c r="AZ324" s="15" t="s">
        <v>59</v>
      </c>
      <c r="BA324" s="9" t="s">
        <v>47</v>
      </c>
      <c r="BB324" s="15" t="s">
        <v>59</v>
      </c>
      <c r="BC324" s="9" t="s">
        <v>47</v>
      </c>
      <c r="BD324" s="15" t="s">
        <v>59</v>
      </c>
      <c r="BE324" s="9" t="s">
        <v>47</v>
      </c>
      <c r="BF324" s="15" t="s">
        <v>59</v>
      </c>
      <c r="BH324" s="15" t="s">
        <v>59</v>
      </c>
      <c r="BJ324" s="15" t="s">
        <v>59</v>
      </c>
      <c r="BL324" s="15" t="s">
        <v>59</v>
      </c>
      <c r="BN324" s="15" t="s">
        <v>59</v>
      </c>
      <c r="BO324" t="s">
        <v>47</v>
      </c>
      <c r="BP324" s="15" t="s">
        <v>59</v>
      </c>
      <c r="BQ324" t="s">
        <v>47</v>
      </c>
      <c r="BR324" s="15" t="s">
        <v>59</v>
      </c>
      <c r="BS324" t="s">
        <v>47</v>
      </c>
      <c r="BT324" s="15" t="s">
        <v>59</v>
      </c>
      <c r="BU324" t="s">
        <v>47</v>
      </c>
      <c r="BV324" s="15" t="s">
        <v>59</v>
      </c>
      <c r="BX324" s="15" t="s">
        <v>59</v>
      </c>
      <c r="BY324" t="s">
        <v>47</v>
      </c>
      <c r="BZ324" s="15" t="s">
        <v>59</v>
      </c>
      <c r="CA324" t="s">
        <v>47</v>
      </c>
      <c r="CB324" s="15" t="s">
        <v>59</v>
      </c>
      <c r="CC324" t="s">
        <v>47</v>
      </c>
      <c r="CD324" s="15" t="s">
        <v>59</v>
      </c>
      <c r="CF324" s="15" t="s">
        <v>59</v>
      </c>
      <c r="CH324" s="15" t="s">
        <v>59</v>
      </c>
      <c r="CJ324" s="15" t="s">
        <v>59</v>
      </c>
      <c r="CL324" s="15" t="s">
        <v>59</v>
      </c>
      <c r="CN324" s="15" t="s">
        <v>59</v>
      </c>
      <c r="CP324" s="15" t="s">
        <v>59</v>
      </c>
      <c r="CR324" s="15" t="s">
        <v>59</v>
      </c>
      <c r="CT324" s="15" t="s">
        <v>59</v>
      </c>
      <c r="CV324" s="15" t="s">
        <v>59</v>
      </c>
      <c r="CX324" s="15" t="s">
        <v>59</v>
      </c>
      <c r="CZ324" s="15" t="s">
        <v>59</v>
      </c>
      <c r="DA324" t="s">
        <v>47</v>
      </c>
      <c r="DB324" s="15" t="s">
        <v>59</v>
      </c>
      <c r="DD324" s="15" t="s">
        <v>59</v>
      </c>
      <c r="DF324" s="15" t="s">
        <v>59</v>
      </c>
      <c r="DH324" s="15" t="s">
        <v>59</v>
      </c>
      <c r="DI324" t="s">
        <v>47</v>
      </c>
      <c r="DJ324" s="15" t="s">
        <v>59</v>
      </c>
      <c r="DK324" t="s">
        <v>47</v>
      </c>
      <c r="DL324" s="15" t="s">
        <v>59</v>
      </c>
      <c r="DM324" t="s">
        <v>47</v>
      </c>
      <c r="DN324" s="15" t="s">
        <v>59</v>
      </c>
      <c r="DP324" s="15" t="s">
        <v>59</v>
      </c>
      <c r="DQ324" t="s">
        <v>47</v>
      </c>
      <c r="DR324" s="15" t="s">
        <v>59</v>
      </c>
      <c r="DT324" s="15" t="s">
        <v>59</v>
      </c>
      <c r="DV324" s="15" t="s">
        <v>59</v>
      </c>
      <c r="DW324" t="s">
        <v>47</v>
      </c>
      <c r="DX324" s="15" t="s">
        <v>59</v>
      </c>
      <c r="DY324" t="s">
        <v>47</v>
      </c>
      <c r="DZ324" s="15" t="s">
        <v>59</v>
      </c>
      <c r="EB324" s="15" t="s">
        <v>59</v>
      </c>
      <c r="ED324" s="15" t="s">
        <v>59</v>
      </c>
      <c r="EF324" s="15" t="s">
        <v>59</v>
      </c>
      <c r="EH324" s="15" t="s">
        <v>59</v>
      </c>
      <c r="EJ324" s="15" t="s">
        <v>59</v>
      </c>
      <c r="EL324" s="15" t="s">
        <v>59</v>
      </c>
      <c r="EN324" s="15" t="s">
        <v>59</v>
      </c>
      <c r="EP324" s="15" t="s">
        <v>59</v>
      </c>
      <c r="ER324" s="15" t="s">
        <v>59</v>
      </c>
      <c r="ET324" s="15" t="s">
        <v>59</v>
      </c>
      <c r="EV324" s="15" t="s">
        <v>59</v>
      </c>
      <c r="EX324" s="15" t="s">
        <v>59</v>
      </c>
      <c r="EY324" t="s">
        <v>47</v>
      </c>
      <c r="EZ324" s="15" t="s">
        <v>59</v>
      </c>
      <c r="FB324" s="15" t="s">
        <v>59</v>
      </c>
      <c r="FC324" t="s">
        <v>47</v>
      </c>
      <c r="FD324" s="15" t="s">
        <v>59</v>
      </c>
      <c r="FF324" s="15" t="s">
        <v>59</v>
      </c>
      <c r="FG324" t="s">
        <v>47</v>
      </c>
      <c r="FH324" s="15" t="s">
        <v>59</v>
      </c>
      <c r="FJ324" s="15" t="s">
        <v>59</v>
      </c>
      <c r="FL324" s="15" t="s">
        <v>59</v>
      </c>
      <c r="FM324" t="s">
        <v>47</v>
      </c>
      <c r="FN324" s="15" t="s">
        <v>59</v>
      </c>
      <c r="FO324" t="s">
        <v>47</v>
      </c>
      <c r="FP324" s="15" t="s">
        <v>59</v>
      </c>
      <c r="FQ324" t="s">
        <v>47</v>
      </c>
      <c r="FR324" s="15" t="s">
        <v>59</v>
      </c>
      <c r="FT324" s="15" t="s">
        <v>59</v>
      </c>
    </row>
    <row r="325" spans="1:176" ht="15.95" customHeight="1">
      <c r="A325" s="39" t="s">
        <v>726</v>
      </c>
      <c r="B325" s="39">
        <v>1</v>
      </c>
      <c r="C325" s="39"/>
      <c r="D325" s="39">
        <v>9999</v>
      </c>
      <c r="E325" s="19" t="s">
        <v>165</v>
      </c>
      <c r="F325" t="s">
        <v>1596</v>
      </c>
      <c r="G325" s="9">
        <f t="shared" ref="G325:G326" si="12">SUM(O325,Q325,S325,U325,W325,Y325,AA325,AE325,AG325,AI325,AM325,AO325,AQ325,AS325,AU325,AW325,AY325,BA325,BC325,BE325,BG325)</f>
        <v>1.3999999999999999E-2</v>
      </c>
      <c r="H325" s="15" t="s">
        <v>59</v>
      </c>
      <c r="I325" t="s">
        <v>47</v>
      </c>
      <c r="J325" s="15" t="s">
        <v>59</v>
      </c>
      <c r="K325" s="3" t="s">
        <v>47</v>
      </c>
      <c r="L325" s="12" t="s">
        <v>59</v>
      </c>
      <c r="M325" s="3" t="s">
        <v>47</v>
      </c>
      <c r="N325" s="12" t="s">
        <v>59</v>
      </c>
      <c r="O325" s="3" t="s">
        <v>47</v>
      </c>
      <c r="P325" s="12" t="s">
        <v>59</v>
      </c>
      <c r="Q325">
        <v>1.3999999999999999E-2</v>
      </c>
      <c r="R325" s="15">
        <v>6.0000000000000001E-3</v>
      </c>
      <c r="S325" t="s">
        <v>47</v>
      </c>
      <c r="T325" s="15" t="s">
        <v>59</v>
      </c>
      <c r="U325" t="s">
        <v>47</v>
      </c>
      <c r="V325" s="15" t="s">
        <v>59</v>
      </c>
      <c r="W325" t="s">
        <v>47</v>
      </c>
      <c r="X325" s="15" t="s">
        <v>59</v>
      </c>
      <c r="Y325" t="s">
        <v>47</v>
      </c>
      <c r="Z325" s="15" t="s">
        <v>59</v>
      </c>
      <c r="AA325" t="s">
        <v>47</v>
      </c>
      <c r="AB325" s="15" t="s">
        <v>59</v>
      </c>
      <c r="AC325" t="s">
        <v>47</v>
      </c>
      <c r="AD325" s="15" t="s">
        <v>59</v>
      </c>
      <c r="AE325" t="s">
        <v>47</v>
      </c>
      <c r="AF325" s="15" t="s">
        <v>59</v>
      </c>
      <c r="AG325" t="s">
        <v>47</v>
      </c>
      <c r="AH325" s="15" t="s">
        <v>59</v>
      </c>
      <c r="AI325" s="20" t="s">
        <v>47</v>
      </c>
      <c r="AJ325" s="15" t="s">
        <v>59</v>
      </c>
      <c r="AK325" t="s">
        <v>47</v>
      </c>
      <c r="AL325" s="15" t="s">
        <v>59</v>
      </c>
      <c r="AM325" s="20" t="s">
        <v>47</v>
      </c>
      <c r="AN325" s="15" t="s">
        <v>59</v>
      </c>
      <c r="AO325" s="3" t="s">
        <v>47</v>
      </c>
      <c r="AP325" s="15" t="s">
        <v>59</v>
      </c>
      <c r="AQ325" t="s">
        <v>47</v>
      </c>
      <c r="AR325" s="15" t="s">
        <v>59</v>
      </c>
      <c r="AS325" t="s">
        <v>47</v>
      </c>
      <c r="AT325" s="15" t="s">
        <v>59</v>
      </c>
      <c r="AU325" s="9" t="s">
        <v>47</v>
      </c>
      <c r="AV325" s="15" t="s">
        <v>59</v>
      </c>
      <c r="AW325" s="9" t="s">
        <v>47</v>
      </c>
      <c r="AX325" s="15" t="s">
        <v>59</v>
      </c>
      <c r="AY325" t="s">
        <v>47</v>
      </c>
      <c r="AZ325" s="15" t="s">
        <v>59</v>
      </c>
      <c r="BA325" s="9" t="s">
        <v>47</v>
      </c>
      <c r="BB325" s="15" t="s">
        <v>59</v>
      </c>
      <c r="BC325" s="9" t="s">
        <v>47</v>
      </c>
      <c r="BD325" s="15" t="s">
        <v>59</v>
      </c>
      <c r="BE325" s="9" t="s">
        <v>47</v>
      </c>
      <c r="BF325" s="15" t="s">
        <v>59</v>
      </c>
      <c r="BH325" s="15" t="s">
        <v>59</v>
      </c>
      <c r="BJ325" s="15" t="s">
        <v>59</v>
      </c>
      <c r="BL325" s="15" t="s">
        <v>59</v>
      </c>
      <c r="BN325" s="15" t="s">
        <v>59</v>
      </c>
      <c r="BO325" t="s">
        <v>47</v>
      </c>
      <c r="BP325" s="15" t="s">
        <v>59</v>
      </c>
      <c r="BQ325" t="s">
        <v>47</v>
      </c>
      <c r="BR325" s="15" t="s">
        <v>59</v>
      </c>
      <c r="BS325" t="s">
        <v>47</v>
      </c>
      <c r="BT325" s="15" t="s">
        <v>59</v>
      </c>
      <c r="BU325" t="s">
        <v>47</v>
      </c>
      <c r="BV325" s="15" t="s">
        <v>59</v>
      </c>
      <c r="BX325" s="15" t="s">
        <v>59</v>
      </c>
      <c r="BY325" t="s">
        <v>47</v>
      </c>
      <c r="BZ325" s="15" t="s">
        <v>59</v>
      </c>
      <c r="CA325" t="s">
        <v>47</v>
      </c>
      <c r="CB325" s="15" t="s">
        <v>59</v>
      </c>
      <c r="CC325" t="s">
        <v>47</v>
      </c>
      <c r="CD325" s="15" t="s">
        <v>59</v>
      </c>
      <c r="CF325" s="15" t="s">
        <v>59</v>
      </c>
      <c r="CH325" s="15" t="s">
        <v>59</v>
      </c>
      <c r="CJ325" s="15" t="s">
        <v>59</v>
      </c>
      <c r="CL325" s="15" t="s">
        <v>59</v>
      </c>
      <c r="CN325" s="15" t="s">
        <v>59</v>
      </c>
      <c r="CP325" s="15" t="s">
        <v>59</v>
      </c>
      <c r="CR325" s="15" t="s">
        <v>59</v>
      </c>
      <c r="CT325" s="15" t="s">
        <v>59</v>
      </c>
      <c r="CV325" s="15" t="s">
        <v>59</v>
      </c>
      <c r="CX325" s="15" t="s">
        <v>59</v>
      </c>
      <c r="CZ325" s="15" t="s">
        <v>59</v>
      </c>
      <c r="DA325" t="s">
        <v>47</v>
      </c>
      <c r="DB325" s="15" t="s">
        <v>59</v>
      </c>
      <c r="DD325" s="15" t="s">
        <v>59</v>
      </c>
      <c r="DF325" s="15" t="s">
        <v>59</v>
      </c>
      <c r="DH325" s="15" t="s">
        <v>59</v>
      </c>
      <c r="DI325" t="s">
        <v>47</v>
      </c>
      <c r="DJ325" s="15" t="s">
        <v>59</v>
      </c>
      <c r="DK325" t="s">
        <v>47</v>
      </c>
      <c r="DL325" s="15" t="s">
        <v>59</v>
      </c>
      <c r="DM325" t="s">
        <v>47</v>
      </c>
      <c r="DN325" s="15" t="s">
        <v>59</v>
      </c>
      <c r="DP325" s="15" t="s">
        <v>59</v>
      </c>
      <c r="DQ325" t="s">
        <v>47</v>
      </c>
      <c r="DR325" s="15" t="s">
        <v>59</v>
      </c>
      <c r="DT325" s="15" t="s">
        <v>59</v>
      </c>
      <c r="DV325" s="15" t="s">
        <v>59</v>
      </c>
      <c r="DW325" t="s">
        <v>47</v>
      </c>
      <c r="DX325" s="15" t="s">
        <v>59</v>
      </c>
      <c r="DY325" t="s">
        <v>47</v>
      </c>
      <c r="DZ325" s="15" t="s">
        <v>59</v>
      </c>
      <c r="EB325" s="15" t="s">
        <v>59</v>
      </c>
      <c r="ED325" s="15" t="s">
        <v>59</v>
      </c>
      <c r="EF325" s="15" t="s">
        <v>59</v>
      </c>
      <c r="EH325" s="15" t="s">
        <v>59</v>
      </c>
      <c r="EJ325" s="15" t="s">
        <v>59</v>
      </c>
      <c r="EL325" s="15" t="s">
        <v>59</v>
      </c>
      <c r="EN325" s="15" t="s">
        <v>59</v>
      </c>
      <c r="EP325" s="15" t="s">
        <v>59</v>
      </c>
      <c r="ER325" s="15" t="s">
        <v>59</v>
      </c>
      <c r="ET325" s="15" t="s">
        <v>59</v>
      </c>
      <c r="EV325" s="15" t="s">
        <v>59</v>
      </c>
      <c r="EX325" s="15" t="s">
        <v>59</v>
      </c>
      <c r="EY325" t="s">
        <v>47</v>
      </c>
      <c r="EZ325" s="15" t="s">
        <v>59</v>
      </c>
      <c r="FB325" s="15" t="s">
        <v>59</v>
      </c>
      <c r="FC325" t="s">
        <v>47</v>
      </c>
      <c r="FD325" s="15" t="s">
        <v>59</v>
      </c>
      <c r="FF325" s="15" t="s">
        <v>59</v>
      </c>
      <c r="FG325" t="s">
        <v>47</v>
      </c>
      <c r="FH325" s="15" t="s">
        <v>59</v>
      </c>
      <c r="FJ325" s="15" t="s">
        <v>59</v>
      </c>
      <c r="FL325" s="15" t="s">
        <v>59</v>
      </c>
      <c r="FM325" t="s">
        <v>47</v>
      </c>
      <c r="FN325" s="15" t="s">
        <v>59</v>
      </c>
      <c r="FO325" t="s">
        <v>47</v>
      </c>
      <c r="FP325" s="15" t="s">
        <v>59</v>
      </c>
      <c r="FQ325" t="s">
        <v>47</v>
      </c>
      <c r="FR325" s="15" t="s">
        <v>59</v>
      </c>
      <c r="FT325" s="15" t="s">
        <v>59</v>
      </c>
    </row>
    <row r="326" spans="1:176" ht="15.95" customHeight="1">
      <c r="A326" s="39" t="s">
        <v>727</v>
      </c>
      <c r="B326" s="39">
        <v>4</v>
      </c>
      <c r="C326" s="39"/>
      <c r="D326" s="39">
        <v>9402</v>
      </c>
      <c r="E326" s="19" t="s">
        <v>165</v>
      </c>
      <c r="F326" t="s">
        <v>1597</v>
      </c>
      <c r="G326" s="9">
        <f t="shared" si="12"/>
        <v>0.14400000000000002</v>
      </c>
      <c r="H326" s="15" t="s">
        <v>59</v>
      </c>
      <c r="I326" t="s">
        <v>47</v>
      </c>
      <c r="J326" s="15" t="s">
        <v>59</v>
      </c>
      <c r="K326" s="3" t="s">
        <v>47</v>
      </c>
      <c r="L326" s="12" t="s">
        <v>59</v>
      </c>
      <c r="M326" s="3" t="s">
        <v>47</v>
      </c>
      <c r="N326" s="12" t="s">
        <v>59</v>
      </c>
      <c r="O326" s="3" t="s">
        <v>47</v>
      </c>
      <c r="P326" s="12" t="s">
        <v>59</v>
      </c>
      <c r="Q326">
        <v>0.14400000000000002</v>
      </c>
      <c r="R326" s="15">
        <v>0.156</v>
      </c>
      <c r="S326" t="s">
        <v>47</v>
      </c>
      <c r="T326" s="15" t="s">
        <v>59</v>
      </c>
      <c r="U326" t="s">
        <v>47</v>
      </c>
      <c r="V326" s="15" t="s">
        <v>59</v>
      </c>
      <c r="W326" t="s">
        <v>47</v>
      </c>
      <c r="X326" s="15" t="s">
        <v>59</v>
      </c>
      <c r="Y326" t="s">
        <v>47</v>
      </c>
      <c r="Z326" s="15" t="s">
        <v>59</v>
      </c>
      <c r="AA326" t="s">
        <v>47</v>
      </c>
      <c r="AB326" s="15" t="s">
        <v>59</v>
      </c>
      <c r="AC326" t="s">
        <v>47</v>
      </c>
      <c r="AD326" s="15" t="s">
        <v>59</v>
      </c>
      <c r="AE326" t="s">
        <v>47</v>
      </c>
      <c r="AF326" s="15" t="s">
        <v>59</v>
      </c>
      <c r="AG326" t="s">
        <v>47</v>
      </c>
      <c r="AH326" s="15" t="s">
        <v>59</v>
      </c>
      <c r="AI326" s="20" t="s">
        <v>47</v>
      </c>
      <c r="AJ326" s="15" t="s">
        <v>59</v>
      </c>
      <c r="AK326" t="s">
        <v>47</v>
      </c>
      <c r="AL326" s="15" t="s">
        <v>59</v>
      </c>
      <c r="AM326" s="20" t="s">
        <v>47</v>
      </c>
      <c r="AN326" s="15" t="s">
        <v>59</v>
      </c>
      <c r="AO326" s="3" t="s">
        <v>47</v>
      </c>
      <c r="AP326" s="15" t="s">
        <v>59</v>
      </c>
      <c r="AQ326" t="s">
        <v>47</v>
      </c>
      <c r="AR326" s="15" t="s">
        <v>59</v>
      </c>
      <c r="AS326" t="s">
        <v>47</v>
      </c>
      <c r="AT326" s="15" t="s">
        <v>59</v>
      </c>
      <c r="AU326" s="9" t="s">
        <v>47</v>
      </c>
      <c r="AV326" s="15" t="s">
        <v>59</v>
      </c>
      <c r="AW326" s="9" t="s">
        <v>47</v>
      </c>
      <c r="AX326" s="15" t="s">
        <v>59</v>
      </c>
      <c r="AY326" t="s">
        <v>47</v>
      </c>
      <c r="AZ326" s="15" t="s">
        <v>59</v>
      </c>
      <c r="BA326" s="9" t="s">
        <v>47</v>
      </c>
      <c r="BB326" s="15" t="s">
        <v>59</v>
      </c>
      <c r="BC326" s="9" t="s">
        <v>47</v>
      </c>
      <c r="BD326" s="15" t="s">
        <v>59</v>
      </c>
      <c r="BE326" s="9" t="s">
        <v>47</v>
      </c>
      <c r="BF326" s="15" t="s">
        <v>59</v>
      </c>
      <c r="BH326" s="15" t="s">
        <v>59</v>
      </c>
      <c r="BJ326" s="15" t="s">
        <v>59</v>
      </c>
      <c r="BL326" s="15" t="s">
        <v>59</v>
      </c>
      <c r="BN326" s="15" t="s">
        <v>59</v>
      </c>
      <c r="BO326" t="s">
        <v>47</v>
      </c>
      <c r="BP326" s="15" t="s">
        <v>59</v>
      </c>
      <c r="BQ326" t="s">
        <v>47</v>
      </c>
      <c r="BR326" s="15" t="s">
        <v>59</v>
      </c>
      <c r="BS326" t="s">
        <v>47</v>
      </c>
      <c r="BT326" s="15" t="s">
        <v>59</v>
      </c>
      <c r="BU326" t="s">
        <v>47</v>
      </c>
      <c r="BV326" s="15" t="s">
        <v>59</v>
      </c>
      <c r="BX326" s="15" t="s">
        <v>59</v>
      </c>
      <c r="BY326" t="s">
        <v>47</v>
      </c>
      <c r="BZ326" s="15" t="s">
        <v>59</v>
      </c>
      <c r="CA326" t="s">
        <v>47</v>
      </c>
      <c r="CB326" s="15" t="s">
        <v>59</v>
      </c>
      <c r="CC326" t="s">
        <v>47</v>
      </c>
      <c r="CD326" s="15" t="s">
        <v>59</v>
      </c>
      <c r="CF326" s="15" t="s">
        <v>59</v>
      </c>
      <c r="CH326" s="15" t="s">
        <v>59</v>
      </c>
      <c r="CJ326" s="15" t="s">
        <v>59</v>
      </c>
      <c r="CL326" s="15" t="s">
        <v>59</v>
      </c>
      <c r="CN326" s="15" t="s">
        <v>59</v>
      </c>
      <c r="CP326" s="15" t="s">
        <v>59</v>
      </c>
      <c r="CR326" s="15" t="s">
        <v>59</v>
      </c>
      <c r="CT326" s="15" t="s">
        <v>59</v>
      </c>
      <c r="CV326" s="15" t="s">
        <v>59</v>
      </c>
      <c r="CX326" s="15" t="s">
        <v>59</v>
      </c>
      <c r="CZ326" s="15" t="s">
        <v>59</v>
      </c>
      <c r="DA326" t="s">
        <v>47</v>
      </c>
      <c r="DB326" s="15" t="s">
        <v>59</v>
      </c>
      <c r="DD326" s="15" t="s">
        <v>59</v>
      </c>
      <c r="DF326" s="15" t="s">
        <v>59</v>
      </c>
      <c r="DH326" s="15" t="s">
        <v>59</v>
      </c>
      <c r="DI326" t="s">
        <v>47</v>
      </c>
      <c r="DJ326" s="15" t="s">
        <v>59</v>
      </c>
      <c r="DK326" t="s">
        <v>47</v>
      </c>
      <c r="DL326" s="15" t="s">
        <v>59</v>
      </c>
      <c r="DM326" t="s">
        <v>47</v>
      </c>
      <c r="DN326" s="15" t="s">
        <v>59</v>
      </c>
      <c r="DP326" s="15" t="s">
        <v>59</v>
      </c>
      <c r="DQ326" t="s">
        <v>47</v>
      </c>
      <c r="DR326" s="15" t="s">
        <v>59</v>
      </c>
      <c r="DT326" s="15" t="s">
        <v>59</v>
      </c>
      <c r="DV326" s="15" t="s">
        <v>59</v>
      </c>
      <c r="DW326" t="s">
        <v>47</v>
      </c>
      <c r="DX326" s="15" t="s">
        <v>59</v>
      </c>
      <c r="DY326" t="s">
        <v>47</v>
      </c>
      <c r="DZ326" s="15" t="s">
        <v>59</v>
      </c>
      <c r="EB326" s="15" t="s">
        <v>59</v>
      </c>
      <c r="ED326" s="15" t="s">
        <v>59</v>
      </c>
      <c r="EF326" s="15" t="s">
        <v>59</v>
      </c>
      <c r="EH326" s="15" t="s">
        <v>59</v>
      </c>
      <c r="EJ326" s="15" t="s">
        <v>59</v>
      </c>
      <c r="EL326" s="15" t="s">
        <v>59</v>
      </c>
      <c r="EN326" s="15" t="s">
        <v>59</v>
      </c>
      <c r="EP326" s="15" t="s">
        <v>59</v>
      </c>
      <c r="ER326" s="15" t="s">
        <v>59</v>
      </c>
      <c r="ET326" s="15" t="s">
        <v>59</v>
      </c>
      <c r="EV326" s="15" t="s">
        <v>59</v>
      </c>
      <c r="EX326" s="15" t="s">
        <v>59</v>
      </c>
      <c r="EY326" t="s">
        <v>47</v>
      </c>
      <c r="EZ326" s="15" t="s">
        <v>59</v>
      </c>
      <c r="FB326" s="15" t="s">
        <v>59</v>
      </c>
      <c r="FC326" t="s">
        <v>47</v>
      </c>
      <c r="FD326" s="15" t="s">
        <v>59</v>
      </c>
      <c r="FF326" s="15" t="s">
        <v>59</v>
      </c>
      <c r="FG326" t="s">
        <v>47</v>
      </c>
      <c r="FH326" s="15" t="s">
        <v>59</v>
      </c>
      <c r="FJ326" s="15" t="s">
        <v>59</v>
      </c>
      <c r="FL326" s="15" t="s">
        <v>59</v>
      </c>
      <c r="FM326" t="s">
        <v>47</v>
      </c>
      <c r="FN326" s="15" t="s">
        <v>59</v>
      </c>
      <c r="FO326" t="s">
        <v>47</v>
      </c>
      <c r="FP326" s="15" t="s">
        <v>59</v>
      </c>
      <c r="FQ326" t="s">
        <v>47</v>
      </c>
      <c r="FR326" s="15" t="s">
        <v>59</v>
      </c>
      <c r="FT326" s="15" t="s">
        <v>59</v>
      </c>
    </row>
    <row r="327" spans="1:176" ht="15.95" customHeight="1">
      <c r="A327" s="39" t="s">
        <v>167</v>
      </c>
      <c r="B327" s="39"/>
      <c r="C327" s="39"/>
      <c r="D327" s="39">
        <v>9999</v>
      </c>
      <c r="E327" s="19" t="s">
        <v>724</v>
      </c>
      <c r="G327">
        <f>167.7/1000</f>
        <v>0.16769999999999999</v>
      </c>
      <c r="H327" s="15" t="s">
        <v>59</v>
      </c>
      <c r="I327">
        <f>167.7/1000</f>
        <v>0.16769999999999999</v>
      </c>
      <c r="J327" s="15" t="s">
        <v>59</v>
      </c>
      <c r="K327" s="3" t="s">
        <v>47</v>
      </c>
      <c r="L327" s="12" t="s">
        <v>59</v>
      </c>
      <c r="M327" s="3" t="s">
        <v>47</v>
      </c>
      <c r="N327" s="12" t="s">
        <v>59</v>
      </c>
      <c r="O327" s="3" t="s">
        <v>47</v>
      </c>
      <c r="P327" s="12" t="s">
        <v>59</v>
      </c>
      <c r="Q327" t="s">
        <v>47</v>
      </c>
      <c r="R327" s="15" t="s">
        <v>59</v>
      </c>
      <c r="S327" t="s">
        <v>47</v>
      </c>
      <c r="T327" s="15" t="s">
        <v>59</v>
      </c>
      <c r="U327" t="s">
        <v>47</v>
      </c>
      <c r="V327" s="15" t="s">
        <v>59</v>
      </c>
      <c r="W327" t="s">
        <v>47</v>
      </c>
      <c r="X327" s="15" t="s">
        <v>59</v>
      </c>
      <c r="Y327" t="s">
        <v>47</v>
      </c>
      <c r="Z327" s="15" t="s">
        <v>59</v>
      </c>
      <c r="AA327" t="s">
        <v>47</v>
      </c>
      <c r="AB327" s="15" t="s">
        <v>59</v>
      </c>
      <c r="AC327" t="s">
        <v>47</v>
      </c>
      <c r="AD327" s="15" t="s">
        <v>59</v>
      </c>
      <c r="AE327" t="s">
        <v>47</v>
      </c>
      <c r="AF327" s="15" t="s">
        <v>59</v>
      </c>
      <c r="AG327" t="s">
        <v>47</v>
      </c>
      <c r="AH327" s="15" t="s">
        <v>59</v>
      </c>
      <c r="AI327" s="20" t="s">
        <v>47</v>
      </c>
      <c r="AJ327" s="15" t="s">
        <v>59</v>
      </c>
      <c r="AK327" t="s">
        <v>47</v>
      </c>
      <c r="AL327" s="15" t="s">
        <v>59</v>
      </c>
      <c r="AM327" s="20" t="s">
        <v>47</v>
      </c>
      <c r="AN327" s="15" t="s">
        <v>59</v>
      </c>
      <c r="AO327" s="3" t="s">
        <v>47</v>
      </c>
      <c r="AP327" s="15" t="s">
        <v>59</v>
      </c>
      <c r="AQ327" t="s">
        <v>47</v>
      </c>
      <c r="AR327" s="15" t="s">
        <v>59</v>
      </c>
      <c r="AS327" t="s">
        <v>47</v>
      </c>
      <c r="AT327" s="15" t="s">
        <v>59</v>
      </c>
      <c r="AU327" s="9" t="s">
        <v>47</v>
      </c>
      <c r="AV327" s="15" t="s">
        <v>59</v>
      </c>
      <c r="AW327" s="9" t="s">
        <v>47</v>
      </c>
      <c r="AX327" s="15" t="s">
        <v>59</v>
      </c>
      <c r="AY327" t="s">
        <v>47</v>
      </c>
      <c r="AZ327" s="15" t="s">
        <v>59</v>
      </c>
      <c r="BA327" s="9" t="s">
        <v>47</v>
      </c>
      <c r="BB327" s="15" t="s">
        <v>59</v>
      </c>
      <c r="BC327" s="9" t="s">
        <v>47</v>
      </c>
      <c r="BD327" s="15" t="s">
        <v>59</v>
      </c>
      <c r="BE327" s="9" t="s">
        <v>47</v>
      </c>
      <c r="BF327" s="15" t="s">
        <v>59</v>
      </c>
      <c r="BH327" s="15" t="s">
        <v>59</v>
      </c>
      <c r="BJ327" s="15" t="s">
        <v>59</v>
      </c>
      <c r="BL327" s="15" t="s">
        <v>59</v>
      </c>
      <c r="BN327" s="15" t="s">
        <v>59</v>
      </c>
      <c r="BO327" t="s">
        <v>47</v>
      </c>
      <c r="BP327" s="15" t="s">
        <v>59</v>
      </c>
      <c r="BQ327" t="s">
        <v>47</v>
      </c>
      <c r="BR327" s="15" t="s">
        <v>59</v>
      </c>
      <c r="BS327" t="s">
        <v>47</v>
      </c>
      <c r="BT327" s="15" t="s">
        <v>59</v>
      </c>
      <c r="BU327" t="s">
        <v>47</v>
      </c>
      <c r="BV327" s="15" t="s">
        <v>59</v>
      </c>
      <c r="BX327" s="15" t="s">
        <v>59</v>
      </c>
      <c r="BY327" t="s">
        <v>47</v>
      </c>
      <c r="BZ327" s="15" t="s">
        <v>59</v>
      </c>
      <c r="CA327" t="s">
        <v>47</v>
      </c>
      <c r="CB327" s="15" t="s">
        <v>59</v>
      </c>
      <c r="CC327" t="s">
        <v>47</v>
      </c>
      <c r="CD327" s="15" t="s">
        <v>59</v>
      </c>
      <c r="CF327" s="15" t="s">
        <v>59</v>
      </c>
      <c r="CH327" s="15" t="s">
        <v>59</v>
      </c>
      <c r="CJ327" s="15" t="s">
        <v>59</v>
      </c>
      <c r="CL327" s="15" t="s">
        <v>59</v>
      </c>
      <c r="CN327" s="15" t="s">
        <v>59</v>
      </c>
      <c r="CP327" s="15" t="s">
        <v>59</v>
      </c>
      <c r="CR327" s="15" t="s">
        <v>59</v>
      </c>
      <c r="CT327" s="15" t="s">
        <v>59</v>
      </c>
      <c r="CV327" s="15" t="s">
        <v>59</v>
      </c>
      <c r="CX327" s="15" t="s">
        <v>59</v>
      </c>
      <c r="CZ327" s="15" t="s">
        <v>59</v>
      </c>
      <c r="DA327" t="s">
        <v>47</v>
      </c>
      <c r="DB327" s="15" t="s">
        <v>59</v>
      </c>
      <c r="DD327" s="15" t="s">
        <v>59</v>
      </c>
      <c r="DF327" s="15" t="s">
        <v>59</v>
      </c>
      <c r="DH327" s="15" t="s">
        <v>59</v>
      </c>
      <c r="DI327" t="s">
        <v>47</v>
      </c>
      <c r="DJ327" s="15" t="s">
        <v>59</v>
      </c>
      <c r="DK327" t="s">
        <v>47</v>
      </c>
      <c r="DL327" s="15" t="s">
        <v>59</v>
      </c>
      <c r="DM327" t="s">
        <v>47</v>
      </c>
      <c r="DN327" s="15" t="s">
        <v>59</v>
      </c>
      <c r="DP327" s="15" t="s">
        <v>59</v>
      </c>
      <c r="DQ327" t="s">
        <v>47</v>
      </c>
      <c r="DR327" s="15" t="s">
        <v>59</v>
      </c>
      <c r="DT327" s="15" t="s">
        <v>59</v>
      </c>
      <c r="DV327" s="15" t="s">
        <v>59</v>
      </c>
      <c r="DW327" t="s">
        <v>47</v>
      </c>
      <c r="DX327" s="15" t="s">
        <v>59</v>
      </c>
      <c r="DY327" t="s">
        <v>47</v>
      </c>
      <c r="DZ327" s="15" t="s">
        <v>59</v>
      </c>
      <c r="EB327" s="15" t="s">
        <v>59</v>
      </c>
      <c r="ED327" s="15" t="s">
        <v>59</v>
      </c>
      <c r="EF327" s="15" t="s">
        <v>59</v>
      </c>
      <c r="EH327" s="15" t="s">
        <v>59</v>
      </c>
      <c r="EJ327" s="15" t="s">
        <v>59</v>
      </c>
      <c r="EL327" s="15" t="s">
        <v>59</v>
      </c>
      <c r="EN327" s="15" t="s">
        <v>59</v>
      </c>
      <c r="EP327" s="15" t="s">
        <v>59</v>
      </c>
      <c r="ER327" s="15" t="s">
        <v>59</v>
      </c>
      <c r="ET327" s="15" t="s">
        <v>59</v>
      </c>
      <c r="EV327" s="15" t="s">
        <v>59</v>
      </c>
      <c r="EX327" s="15" t="s">
        <v>59</v>
      </c>
      <c r="EY327" t="s">
        <v>47</v>
      </c>
      <c r="EZ327" s="15" t="s">
        <v>59</v>
      </c>
      <c r="FB327" s="15" t="s">
        <v>59</v>
      </c>
      <c r="FC327" t="s">
        <v>47</v>
      </c>
      <c r="FD327" s="15" t="s">
        <v>59</v>
      </c>
      <c r="FF327" s="15" t="s">
        <v>59</v>
      </c>
      <c r="FG327" t="s">
        <v>47</v>
      </c>
      <c r="FH327" s="15" t="s">
        <v>59</v>
      </c>
      <c r="FJ327" s="15" t="s">
        <v>59</v>
      </c>
      <c r="FL327" s="15" t="s">
        <v>59</v>
      </c>
      <c r="FM327" t="s">
        <v>47</v>
      </c>
      <c r="FN327" s="15" t="s">
        <v>59</v>
      </c>
      <c r="FO327" t="s">
        <v>47</v>
      </c>
      <c r="FP327" s="15" t="s">
        <v>59</v>
      </c>
      <c r="FQ327" t="s">
        <v>47</v>
      </c>
      <c r="FR327" s="15" t="s">
        <v>59</v>
      </c>
      <c r="FT327" s="15" t="s">
        <v>59</v>
      </c>
    </row>
    <row r="328" spans="1:176" ht="15.95" customHeight="1">
      <c r="A328" s="39" t="s">
        <v>168</v>
      </c>
      <c r="B328" s="39"/>
      <c r="C328" s="39"/>
      <c r="D328" s="39">
        <v>9999</v>
      </c>
      <c r="E328" s="19" t="s">
        <v>724</v>
      </c>
      <c r="G328">
        <v>0</v>
      </c>
      <c r="H328" s="15" t="s">
        <v>59</v>
      </c>
      <c r="I328">
        <v>0</v>
      </c>
      <c r="J328" s="15" t="s">
        <v>59</v>
      </c>
      <c r="K328" s="3" t="s">
        <v>47</v>
      </c>
      <c r="L328" s="12" t="s">
        <v>59</v>
      </c>
      <c r="M328" s="3" t="s">
        <v>47</v>
      </c>
      <c r="N328" s="12" t="s">
        <v>59</v>
      </c>
      <c r="O328" s="3" t="s">
        <v>47</v>
      </c>
      <c r="P328" s="12" t="s">
        <v>59</v>
      </c>
      <c r="Q328" t="s">
        <v>47</v>
      </c>
      <c r="R328" s="15" t="s">
        <v>59</v>
      </c>
      <c r="S328" t="s">
        <v>47</v>
      </c>
      <c r="T328" s="15" t="s">
        <v>59</v>
      </c>
      <c r="U328" t="s">
        <v>47</v>
      </c>
      <c r="V328" s="15" t="s">
        <v>59</v>
      </c>
      <c r="W328" t="s">
        <v>47</v>
      </c>
      <c r="X328" s="15" t="s">
        <v>59</v>
      </c>
      <c r="Y328" t="s">
        <v>47</v>
      </c>
      <c r="Z328" s="15" t="s">
        <v>59</v>
      </c>
      <c r="AA328" t="s">
        <v>47</v>
      </c>
      <c r="AB328" s="15" t="s">
        <v>59</v>
      </c>
      <c r="AC328" t="s">
        <v>47</v>
      </c>
      <c r="AD328" s="15" t="s">
        <v>59</v>
      </c>
      <c r="AE328" t="s">
        <v>47</v>
      </c>
      <c r="AF328" s="15" t="s">
        <v>59</v>
      </c>
      <c r="AG328" t="s">
        <v>47</v>
      </c>
      <c r="AH328" s="15" t="s">
        <v>59</v>
      </c>
      <c r="AI328" s="20" t="s">
        <v>47</v>
      </c>
      <c r="AJ328" s="15" t="s">
        <v>59</v>
      </c>
      <c r="AK328" t="s">
        <v>47</v>
      </c>
      <c r="AL328" s="15" t="s">
        <v>59</v>
      </c>
      <c r="AM328" s="20" t="s">
        <v>47</v>
      </c>
      <c r="AN328" s="15" t="s">
        <v>59</v>
      </c>
      <c r="AO328" s="3" t="s">
        <v>47</v>
      </c>
      <c r="AP328" s="15" t="s">
        <v>59</v>
      </c>
      <c r="AQ328" t="s">
        <v>47</v>
      </c>
      <c r="AR328" s="15" t="s">
        <v>59</v>
      </c>
      <c r="AS328" t="s">
        <v>47</v>
      </c>
      <c r="AT328" s="15" t="s">
        <v>59</v>
      </c>
      <c r="AU328" s="9" t="s">
        <v>47</v>
      </c>
      <c r="AV328" s="15" t="s">
        <v>59</v>
      </c>
      <c r="AW328" s="9" t="s">
        <v>47</v>
      </c>
      <c r="AX328" s="15" t="s">
        <v>59</v>
      </c>
      <c r="AY328" t="s">
        <v>47</v>
      </c>
      <c r="AZ328" s="15" t="s">
        <v>59</v>
      </c>
      <c r="BA328" s="9" t="s">
        <v>47</v>
      </c>
      <c r="BB328" s="15" t="s">
        <v>59</v>
      </c>
      <c r="BC328" s="9" t="s">
        <v>47</v>
      </c>
      <c r="BD328" s="15" t="s">
        <v>59</v>
      </c>
      <c r="BE328" s="9" t="s">
        <v>47</v>
      </c>
      <c r="BF328" s="15" t="s">
        <v>59</v>
      </c>
      <c r="BH328" s="15" t="s">
        <v>59</v>
      </c>
      <c r="BJ328" s="15" t="s">
        <v>59</v>
      </c>
      <c r="BL328" s="15" t="s">
        <v>59</v>
      </c>
      <c r="BN328" s="15" t="s">
        <v>59</v>
      </c>
      <c r="BO328" t="s">
        <v>47</v>
      </c>
      <c r="BP328" s="15" t="s">
        <v>59</v>
      </c>
      <c r="BQ328" t="s">
        <v>47</v>
      </c>
      <c r="BR328" s="15" t="s">
        <v>59</v>
      </c>
      <c r="BS328" t="s">
        <v>47</v>
      </c>
      <c r="BT328" s="15" t="s">
        <v>59</v>
      </c>
      <c r="BU328" t="s">
        <v>47</v>
      </c>
      <c r="BV328" s="15" t="s">
        <v>59</v>
      </c>
      <c r="BX328" s="15" t="s">
        <v>59</v>
      </c>
      <c r="BY328" t="s">
        <v>47</v>
      </c>
      <c r="BZ328" s="15" t="s">
        <v>59</v>
      </c>
      <c r="CA328" t="s">
        <v>47</v>
      </c>
      <c r="CB328" s="15" t="s">
        <v>59</v>
      </c>
      <c r="CC328" t="s">
        <v>47</v>
      </c>
      <c r="CD328" s="15" t="s">
        <v>59</v>
      </c>
      <c r="CF328" s="15" t="s">
        <v>59</v>
      </c>
      <c r="CH328" s="15" t="s">
        <v>59</v>
      </c>
      <c r="CJ328" s="15" t="s">
        <v>59</v>
      </c>
      <c r="CL328" s="15" t="s">
        <v>59</v>
      </c>
      <c r="CN328" s="15" t="s">
        <v>59</v>
      </c>
      <c r="CP328" s="15" t="s">
        <v>59</v>
      </c>
      <c r="CR328" s="15" t="s">
        <v>59</v>
      </c>
      <c r="CT328" s="15" t="s">
        <v>59</v>
      </c>
      <c r="CV328" s="15" t="s">
        <v>59</v>
      </c>
      <c r="CX328" s="15" t="s">
        <v>59</v>
      </c>
      <c r="CZ328" s="15" t="s">
        <v>59</v>
      </c>
      <c r="DA328" t="s">
        <v>47</v>
      </c>
      <c r="DB328" s="15" t="s">
        <v>59</v>
      </c>
      <c r="DD328" s="15" t="s">
        <v>59</v>
      </c>
      <c r="DF328" s="15" t="s">
        <v>59</v>
      </c>
      <c r="DH328" s="15" t="s">
        <v>59</v>
      </c>
      <c r="DI328" t="s">
        <v>47</v>
      </c>
      <c r="DJ328" s="15" t="s">
        <v>59</v>
      </c>
      <c r="DK328" t="s">
        <v>47</v>
      </c>
      <c r="DL328" s="15" t="s">
        <v>59</v>
      </c>
      <c r="DM328" t="s">
        <v>47</v>
      </c>
      <c r="DN328" s="15" t="s">
        <v>59</v>
      </c>
      <c r="DP328" s="15" t="s">
        <v>59</v>
      </c>
      <c r="DQ328" t="s">
        <v>47</v>
      </c>
      <c r="DR328" s="15" t="s">
        <v>59</v>
      </c>
      <c r="DT328" s="15" t="s">
        <v>59</v>
      </c>
      <c r="DV328" s="15" t="s">
        <v>59</v>
      </c>
      <c r="DW328" t="s">
        <v>47</v>
      </c>
      <c r="DX328" s="15" t="s">
        <v>59</v>
      </c>
      <c r="DY328" t="s">
        <v>47</v>
      </c>
      <c r="DZ328" s="15" t="s">
        <v>59</v>
      </c>
      <c r="EB328" s="15" t="s">
        <v>59</v>
      </c>
      <c r="ED328" s="15" t="s">
        <v>59</v>
      </c>
      <c r="EF328" s="15" t="s">
        <v>59</v>
      </c>
      <c r="EH328" s="15" t="s">
        <v>59</v>
      </c>
      <c r="EJ328" s="15" t="s">
        <v>59</v>
      </c>
      <c r="EL328" s="15" t="s">
        <v>59</v>
      </c>
      <c r="EN328" s="15" t="s">
        <v>59</v>
      </c>
      <c r="EP328" s="15" t="s">
        <v>59</v>
      </c>
      <c r="ER328" s="15" t="s">
        <v>59</v>
      </c>
      <c r="ET328" s="15" t="s">
        <v>59</v>
      </c>
      <c r="EV328" s="15" t="s">
        <v>59</v>
      </c>
      <c r="EX328" s="15" t="s">
        <v>59</v>
      </c>
      <c r="EY328" t="s">
        <v>47</v>
      </c>
      <c r="EZ328" s="15" t="s">
        <v>59</v>
      </c>
      <c r="FB328" s="15" t="s">
        <v>59</v>
      </c>
      <c r="FC328" t="s">
        <v>47</v>
      </c>
      <c r="FD328" s="15" t="s">
        <v>59</v>
      </c>
      <c r="FF328" s="15" t="s">
        <v>59</v>
      </c>
      <c r="FG328" t="s">
        <v>47</v>
      </c>
      <c r="FH328" s="15" t="s">
        <v>59</v>
      </c>
      <c r="FJ328" s="15" t="s">
        <v>59</v>
      </c>
      <c r="FL328" s="15" t="s">
        <v>59</v>
      </c>
      <c r="FM328" t="s">
        <v>47</v>
      </c>
      <c r="FN328" s="15" t="s">
        <v>59</v>
      </c>
      <c r="FO328" t="s">
        <v>47</v>
      </c>
      <c r="FP328" s="15" t="s">
        <v>59</v>
      </c>
      <c r="FQ328" t="s">
        <v>47</v>
      </c>
      <c r="FR328" s="15" t="s">
        <v>59</v>
      </c>
      <c r="FT328" s="15" t="s">
        <v>59</v>
      </c>
    </row>
    <row r="329" spans="1:176" ht="15.95" customHeight="1">
      <c r="A329" s="39" t="s">
        <v>169</v>
      </c>
      <c r="B329" s="39"/>
      <c r="C329" s="39"/>
      <c r="D329" s="39">
        <v>9999</v>
      </c>
      <c r="E329" s="19" t="s">
        <v>724</v>
      </c>
      <c r="G329">
        <v>238.24</v>
      </c>
      <c r="H329" s="15" t="s">
        <v>59</v>
      </c>
      <c r="I329">
        <v>238.24</v>
      </c>
      <c r="J329" s="15" t="s">
        <v>59</v>
      </c>
      <c r="K329" s="3" t="s">
        <v>47</v>
      </c>
      <c r="L329" s="12" t="s">
        <v>59</v>
      </c>
      <c r="M329" s="3" t="s">
        <v>47</v>
      </c>
      <c r="N329" s="12" t="s">
        <v>59</v>
      </c>
      <c r="O329" s="3" t="s">
        <v>47</v>
      </c>
      <c r="P329" s="12" t="s">
        <v>59</v>
      </c>
      <c r="Q329" t="s">
        <v>47</v>
      </c>
      <c r="R329" s="15" t="s">
        <v>59</v>
      </c>
      <c r="S329" t="s">
        <v>47</v>
      </c>
      <c r="T329" s="15" t="s">
        <v>59</v>
      </c>
      <c r="U329" t="s">
        <v>47</v>
      </c>
      <c r="V329" s="15" t="s">
        <v>59</v>
      </c>
      <c r="W329" t="s">
        <v>47</v>
      </c>
      <c r="X329" s="15" t="s">
        <v>59</v>
      </c>
      <c r="Y329" t="s">
        <v>47</v>
      </c>
      <c r="Z329" s="15" t="s">
        <v>59</v>
      </c>
      <c r="AA329" t="s">
        <v>47</v>
      </c>
      <c r="AB329" s="15" t="s">
        <v>59</v>
      </c>
      <c r="AC329" t="s">
        <v>47</v>
      </c>
      <c r="AD329" s="15" t="s">
        <v>59</v>
      </c>
      <c r="AE329" t="s">
        <v>47</v>
      </c>
      <c r="AF329" s="15" t="s">
        <v>59</v>
      </c>
      <c r="AG329" t="s">
        <v>47</v>
      </c>
      <c r="AH329" s="15" t="s">
        <v>59</v>
      </c>
      <c r="AI329" s="20" t="s">
        <v>47</v>
      </c>
      <c r="AJ329" s="15" t="s">
        <v>59</v>
      </c>
      <c r="AK329" t="s">
        <v>47</v>
      </c>
      <c r="AL329" s="15" t="s">
        <v>59</v>
      </c>
      <c r="AM329" s="20" t="s">
        <v>47</v>
      </c>
      <c r="AN329" s="15" t="s">
        <v>59</v>
      </c>
      <c r="AO329" s="3" t="s">
        <v>47</v>
      </c>
      <c r="AP329" s="15" t="s">
        <v>59</v>
      </c>
      <c r="AQ329" t="s">
        <v>47</v>
      </c>
      <c r="AR329" s="15" t="s">
        <v>59</v>
      </c>
      <c r="AS329" t="s">
        <v>47</v>
      </c>
      <c r="AT329" s="15" t="s">
        <v>59</v>
      </c>
      <c r="AU329" s="9" t="s">
        <v>47</v>
      </c>
      <c r="AV329" s="15" t="s">
        <v>59</v>
      </c>
      <c r="AW329" s="9" t="s">
        <v>47</v>
      </c>
      <c r="AX329" s="15" t="s">
        <v>59</v>
      </c>
      <c r="AY329" t="s">
        <v>47</v>
      </c>
      <c r="AZ329" s="15" t="s">
        <v>59</v>
      </c>
      <c r="BA329" s="9" t="s">
        <v>47</v>
      </c>
      <c r="BB329" s="15" t="s">
        <v>59</v>
      </c>
      <c r="BC329" s="9" t="s">
        <v>47</v>
      </c>
      <c r="BD329" s="15" t="s">
        <v>59</v>
      </c>
      <c r="BE329" s="9" t="s">
        <v>47</v>
      </c>
      <c r="BF329" s="15" t="s">
        <v>59</v>
      </c>
      <c r="BH329" s="15" t="s">
        <v>59</v>
      </c>
      <c r="BJ329" s="15" t="s">
        <v>59</v>
      </c>
      <c r="BL329" s="15" t="s">
        <v>59</v>
      </c>
      <c r="BN329" s="15" t="s">
        <v>59</v>
      </c>
      <c r="BO329" t="s">
        <v>47</v>
      </c>
      <c r="BP329" s="15" t="s">
        <v>59</v>
      </c>
      <c r="BQ329" t="s">
        <v>47</v>
      </c>
      <c r="BR329" s="15" t="s">
        <v>59</v>
      </c>
      <c r="BS329" t="s">
        <v>47</v>
      </c>
      <c r="BT329" s="15" t="s">
        <v>59</v>
      </c>
      <c r="BU329" t="s">
        <v>47</v>
      </c>
      <c r="BV329" s="15" t="s">
        <v>59</v>
      </c>
      <c r="BX329" s="15" t="s">
        <v>59</v>
      </c>
      <c r="BY329" t="s">
        <v>47</v>
      </c>
      <c r="BZ329" s="15" t="s">
        <v>59</v>
      </c>
      <c r="CA329" t="s">
        <v>47</v>
      </c>
      <c r="CB329" s="15" t="s">
        <v>59</v>
      </c>
      <c r="CC329" t="s">
        <v>47</v>
      </c>
      <c r="CD329" s="15" t="s">
        <v>59</v>
      </c>
      <c r="CF329" s="15" t="s">
        <v>59</v>
      </c>
      <c r="CH329" s="15" t="s">
        <v>59</v>
      </c>
      <c r="CJ329" s="15" t="s">
        <v>59</v>
      </c>
      <c r="CL329" s="15" t="s">
        <v>59</v>
      </c>
      <c r="CN329" s="15" t="s">
        <v>59</v>
      </c>
      <c r="CP329" s="15" t="s">
        <v>59</v>
      </c>
      <c r="CR329" s="15" t="s">
        <v>59</v>
      </c>
      <c r="CT329" s="15" t="s">
        <v>59</v>
      </c>
      <c r="CV329" s="15" t="s">
        <v>59</v>
      </c>
      <c r="CX329" s="15" t="s">
        <v>59</v>
      </c>
      <c r="CZ329" s="15" t="s">
        <v>59</v>
      </c>
      <c r="DA329" t="s">
        <v>47</v>
      </c>
      <c r="DB329" s="15" t="s">
        <v>59</v>
      </c>
      <c r="DD329" s="15" t="s">
        <v>59</v>
      </c>
      <c r="DF329" s="15" t="s">
        <v>59</v>
      </c>
      <c r="DH329" s="15" t="s">
        <v>59</v>
      </c>
      <c r="DI329" t="s">
        <v>47</v>
      </c>
      <c r="DJ329" s="15" t="s">
        <v>59</v>
      </c>
      <c r="DK329" t="s">
        <v>47</v>
      </c>
      <c r="DL329" s="15" t="s">
        <v>59</v>
      </c>
      <c r="DM329" t="s">
        <v>47</v>
      </c>
      <c r="DN329" s="15" t="s">
        <v>59</v>
      </c>
      <c r="DP329" s="15" t="s">
        <v>59</v>
      </c>
      <c r="DQ329" t="s">
        <v>47</v>
      </c>
      <c r="DR329" s="15" t="s">
        <v>59</v>
      </c>
      <c r="DT329" s="15" t="s">
        <v>59</v>
      </c>
      <c r="DV329" s="15" t="s">
        <v>59</v>
      </c>
      <c r="DW329" t="s">
        <v>47</v>
      </c>
      <c r="DX329" s="15" t="s">
        <v>59</v>
      </c>
      <c r="DY329" t="s">
        <v>47</v>
      </c>
      <c r="DZ329" s="15" t="s">
        <v>59</v>
      </c>
      <c r="EB329" s="15" t="s">
        <v>59</v>
      </c>
      <c r="ED329" s="15" t="s">
        <v>59</v>
      </c>
      <c r="EF329" s="15" t="s">
        <v>59</v>
      </c>
      <c r="EH329" s="15" t="s">
        <v>59</v>
      </c>
      <c r="EJ329" s="15" t="s">
        <v>59</v>
      </c>
      <c r="EL329" s="15" t="s">
        <v>59</v>
      </c>
      <c r="EN329" s="15" t="s">
        <v>59</v>
      </c>
      <c r="EP329" s="15" t="s">
        <v>59</v>
      </c>
      <c r="ER329" s="15" t="s">
        <v>59</v>
      </c>
      <c r="ET329" s="15" t="s">
        <v>59</v>
      </c>
      <c r="EV329" s="15" t="s">
        <v>59</v>
      </c>
      <c r="EX329" s="15" t="s">
        <v>59</v>
      </c>
      <c r="EY329" t="s">
        <v>47</v>
      </c>
      <c r="EZ329" s="15" t="s">
        <v>59</v>
      </c>
      <c r="FB329" s="15" t="s">
        <v>59</v>
      </c>
      <c r="FC329" t="s">
        <v>47</v>
      </c>
      <c r="FD329" s="15" t="s">
        <v>59</v>
      </c>
      <c r="FF329" s="15" t="s">
        <v>59</v>
      </c>
      <c r="FG329" t="s">
        <v>47</v>
      </c>
      <c r="FH329" s="15" t="s">
        <v>59</v>
      </c>
      <c r="FJ329" s="15" t="s">
        <v>59</v>
      </c>
      <c r="FL329" s="15" t="s">
        <v>59</v>
      </c>
      <c r="FM329" t="s">
        <v>47</v>
      </c>
      <c r="FN329" s="15" t="s">
        <v>59</v>
      </c>
      <c r="FO329" t="s">
        <v>47</v>
      </c>
      <c r="FP329" s="15" t="s">
        <v>59</v>
      </c>
      <c r="FQ329" t="s">
        <v>47</v>
      </c>
      <c r="FR329" s="15" t="s">
        <v>59</v>
      </c>
      <c r="FT329" s="15" t="s">
        <v>59</v>
      </c>
    </row>
    <row r="330" spans="1:176" ht="15.95" customHeight="1">
      <c r="A330" s="39" t="s">
        <v>725</v>
      </c>
      <c r="B330" s="39"/>
      <c r="C330" s="39"/>
      <c r="D330" s="39">
        <v>9999</v>
      </c>
      <c r="E330" s="19" t="s">
        <v>724</v>
      </c>
      <c r="G330">
        <v>23.96</v>
      </c>
      <c r="H330" s="15" t="s">
        <v>59</v>
      </c>
      <c r="I330">
        <v>23.96</v>
      </c>
      <c r="J330" s="15" t="s">
        <v>59</v>
      </c>
      <c r="K330" s="3" t="s">
        <v>47</v>
      </c>
      <c r="L330" s="12" t="s">
        <v>59</v>
      </c>
      <c r="M330" s="3" t="s">
        <v>47</v>
      </c>
      <c r="N330" s="12" t="s">
        <v>59</v>
      </c>
      <c r="O330" s="3" t="s">
        <v>47</v>
      </c>
      <c r="P330" s="12" t="s">
        <v>59</v>
      </c>
      <c r="Q330" t="s">
        <v>47</v>
      </c>
      <c r="R330" s="15" t="s">
        <v>59</v>
      </c>
      <c r="S330" t="s">
        <v>47</v>
      </c>
      <c r="T330" s="15" t="s">
        <v>59</v>
      </c>
      <c r="U330" t="s">
        <v>47</v>
      </c>
      <c r="V330" s="15" t="s">
        <v>59</v>
      </c>
      <c r="W330" t="s">
        <v>47</v>
      </c>
      <c r="X330" s="15" t="s">
        <v>59</v>
      </c>
      <c r="Y330" t="s">
        <v>47</v>
      </c>
      <c r="Z330" s="15" t="s">
        <v>59</v>
      </c>
      <c r="AA330" t="s">
        <v>47</v>
      </c>
      <c r="AB330" s="15" t="s">
        <v>59</v>
      </c>
      <c r="AC330" t="s">
        <v>47</v>
      </c>
      <c r="AD330" s="15" t="s">
        <v>59</v>
      </c>
      <c r="AE330" t="s">
        <v>47</v>
      </c>
      <c r="AF330" s="15" t="s">
        <v>59</v>
      </c>
      <c r="AG330" t="s">
        <v>47</v>
      </c>
      <c r="AH330" s="15" t="s">
        <v>59</v>
      </c>
      <c r="AI330" s="20" t="s">
        <v>47</v>
      </c>
      <c r="AJ330" s="15" t="s">
        <v>59</v>
      </c>
      <c r="AK330" t="s">
        <v>47</v>
      </c>
      <c r="AL330" s="15" t="s">
        <v>59</v>
      </c>
      <c r="AM330" s="20" t="s">
        <v>47</v>
      </c>
      <c r="AN330" s="15" t="s">
        <v>59</v>
      </c>
      <c r="AO330" s="3" t="s">
        <v>47</v>
      </c>
      <c r="AP330" s="15" t="s">
        <v>59</v>
      </c>
      <c r="AQ330" t="s">
        <v>47</v>
      </c>
      <c r="AR330" s="15" t="s">
        <v>59</v>
      </c>
      <c r="AS330" t="s">
        <v>47</v>
      </c>
      <c r="AT330" s="15" t="s">
        <v>59</v>
      </c>
      <c r="AU330" s="9" t="s">
        <v>47</v>
      </c>
      <c r="AV330" s="15" t="s">
        <v>59</v>
      </c>
      <c r="AW330" s="9" t="s">
        <v>47</v>
      </c>
      <c r="AX330" s="15" t="s">
        <v>59</v>
      </c>
      <c r="AY330" t="s">
        <v>47</v>
      </c>
      <c r="AZ330" s="15" t="s">
        <v>59</v>
      </c>
      <c r="BA330" s="9" t="s">
        <v>47</v>
      </c>
      <c r="BB330" s="15" t="s">
        <v>59</v>
      </c>
      <c r="BC330" s="9" t="s">
        <v>47</v>
      </c>
      <c r="BD330" s="15" t="s">
        <v>59</v>
      </c>
      <c r="BE330" s="9" t="s">
        <v>47</v>
      </c>
      <c r="BF330" s="15" t="s">
        <v>59</v>
      </c>
      <c r="BH330" s="15" t="s">
        <v>59</v>
      </c>
      <c r="BJ330" s="15" t="s">
        <v>59</v>
      </c>
      <c r="BL330" s="15" t="s">
        <v>59</v>
      </c>
      <c r="BN330" s="15" t="s">
        <v>59</v>
      </c>
      <c r="BO330" t="s">
        <v>47</v>
      </c>
      <c r="BP330" s="15" t="s">
        <v>59</v>
      </c>
      <c r="BQ330" t="s">
        <v>47</v>
      </c>
      <c r="BR330" s="15" t="s">
        <v>59</v>
      </c>
      <c r="BS330" t="s">
        <v>47</v>
      </c>
      <c r="BT330" s="15" t="s">
        <v>59</v>
      </c>
      <c r="BU330" t="s">
        <v>47</v>
      </c>
      <c r="BV330" s="15" t="s">
        <v>59</v>
      </c>
      <c r="BX330" s="15" t="s">
        <v>59</v>
      </c>
      <c r="BY330" t="s">
        <v>47</v>
      </c>
      <c r="BZ330" s="15" t="s">
        <v>59</v>
      </c>
      <c r="CA330" t="s">
        <v>47</v>
      </c>
      <c r="CB330" s="15" t="s">
        <v>59</v>
      </c>
      <c r="CC330" t="s">
        <v>47</v>
      </c>
      <c r="CD330" s="15" t="s">
        <v>59</v>
      </c>
      <c r="CF330" s="15" t="s">
        <v>59</v>
      </c>
      <c r="CH330" s="15" t="s">
        <v>59</v>
      </c>
      <c r="CJ330" s="15" t="s">
        <v>59</v>
      </c>
      <c r="CL330" s="15" t="s">
        <v>59</v>
      </c>
      <c r="CN330" s="15" t="s">
        <v>59</v>
      </c>
      <c r="CP330" s="15" t="s">
        <v>59</v>
      </c>
      <c r="CR330" s="15" t="s">
        <v>59</v>
      </c>
      <c r="CT330" s="15" t="s">
        <v>59</v>
      </c>
      <c r="CV330" s="15" t="s">
        <v>59</v>
      </c>
      <c r="CX330" s="15" t="s">
        <v>59</v>
      </c>
      <c r="CZ330" s="15" t="s">
        <v>59</v>
      </c>
      <c r="DA330" t="s">
        <v>47</v>
      </c>
      <c r="DB330" s="15" t="s">
        <v>59</v>
      </c>
      <c r="DD330" s="15" t="s">
        <v>59</v>
      </c>
      <c r="DF330" s="15" t="s">
        <v>59</v>
      </c>
      <c r="DH330" s="15" t="s">
        <v>59</v>
      </c>
      <c r="DI330" t="s">
        <v>47</v>
      </c>
      <c r="DJ330" s="15" t="s">
        <v>59</v>
      </c>
      <c r="DK330" t="s">
        <v>47</v>
      </c>
      <c r="DL330" s="15" t="s">
        <v>59</v>
      </c>
      <c r="DM330" t="s">
        <v>47</v>
      </c>
      <c r="DN330" s="15" t="s">
        <v>59</v>
      </c>
      <c r="DP330" s="15" t="s">
        <v>59</v>
      </c>
      <c r="DQ330" t="s">
        <v>47</v>
      </c>
      <c r="DR330" s="15" t="s">
        <v>59</v>
      </c>
      <c r="DT330" s="15" t="s">
        <v>59</v>
      </c>
      <c r="DV330" s="15" t="s">
        <v>59</v>
      </c>
      <c r="DW330" t="s">
        <v>47</v>
      </c>
      <c r="DX330" s="15" t="s">
        <v>59</v>
      </c>
      <c r="DY330" t="s">
        <v>47</v>
      </c>
      <c r="DZ330" s="15" t="s">
        <v>59</v>
      </c>
      <c r="EB330" s="15" t="s">
        <v>59</v>
      </c>
      <c r="ED330" s="15" t="s">
        <v>59</v>
      </c>
      <c r="EF330" s="15" t="s">
        <v>59</v>
      </c>
      <c r="EH330" s="15" t="s">
        <v>59</v>
      </c>
      <c r="EJ330" s="15" t="s">
        <v>59</v>
      </c>
      <c r="EL330" s="15" t="s">
        <v>59</v>
      </c>
      <c r="EN330" s="15" t="s">
        <v>59</v>
      </c>
      <c r="EP330" s="15" t="s">
        <v>59</v>
      </c>
      <c r="ER330" s="15" t="s">
        <v>59</v>
      </c>
      <c r="ET330" s="15" t="s">
        <v>59</v>
      </c>
      <c r="EV330" s="15" t="s">
        <v>59</v>
      </c>
      <c r="EX330" s="15" t="s">
        <v>59</v>
      </c>
      <c r="EY330" t="s">
        <v>47</v>
      </c>
      <c r="EZ330" s="15" t="s">
        <v>59</v>
      </c>
      <c r="FB330" s="15" t="s">
        <v>59</v>
      </c>
      <c r="FC330" t="s">
        <v>47</v>
      </c>
      <c r="FD330" s="15" t="s">
        <v>59</v>
      </c>
      <c r="FF330" s="15" t="s">
        <v>59</v>
      </c>
      <c r="FG330" t="s">
        <v>47</v>
      </c>
      <c r="FH330" s="15" t="s">
        <v>59</v>
      </c>
      <c r="FJ330" s="15" t="s">
        <v>59</v>
      </c>
      <c r="FL330" s="15" t="s">
        <v>59</v>
      </c>
      <c r="FM330" t="s">
        <v>47</v>
      </c>
      <c r="FN330" s="15" t="s">
        <v>59</v>
      </c>
      <c r="FO330" t="s">
        <v>47</v>
      </c>
      <c r="FP330" s="15" t="s">
        <v>59</v>
      </c>
      <c r="FQ330" t="s">
        <v>47</v>
      </c>
      <c r="FR330" s="15" t="s">
        <v>59</v>
      </c>
      <c r="FT330" s="15" t="s">
        <v>59</v>
      </c>
    </row>
    <row r="331" spans="1:176" ht="15.95" customHeight="1">
      <c r="A331" s="39" t="s">
        <v>465</v>
      </c>
      <c r="B331" s="39">
        <v>4</v>
      </c>
      <c r="C331" s="39"/>
      <c r="D331" s="39">
        <v>4402</v>
      </c>
      <c r="E331" s="18" t="s">
        <v>462</v>
      </c>
      <c r="G331" s="9">
        <f t="shared" ref="G331:G394" si="13">SUM(O331,Q331,S331,U331,W331,Y331,AA331,AE331,AG331,AI331,AM331,AO331,AQ331,AS331,AU331,AW331,AY331,BA331,BC331,BE331,BG331)</f>
        <v>0</v>
      </c>
      <c r="H331" s="15" t="s">
        <v>59</v>
      </c>
      <c r="I331" t="s">
        <v>47</v>
      </c>
      <c r="J331" s="15" t="s">
        <v>59</v>
      </c>
      <c r="K331">
        <v>71.3</v>
      </c>
      <c r="L331" s="15" t="s">
        <v>59</v>
      </c>
      <c r="M331" s="3" t="s">
        <v>47</v>
      </c>
      <c r="N331" s="12" t="s">
        <v>59</v>
      </c>
      <c r="O331" s="3" t="s">
        <v>47</v>
      </c>
      <c r="P331" s="12" t="s">
        <v>59</v>
      </c>
      <c r="Q331" t="s">
        <v>47</v>
      </c>
      <c r="R331" s="15" t="s">
        <v>59</v>
      </c>
      <c r="S331" t="s">
        <v>47</v>
      </c>
      <c r="T331" s="15" t="s">
        <v>59</v>
      </c>
      <c r="U331" t="s">
        <v>47</v>
      </c>
      <c r="V331" s="15" t="s">
        <v>59</v>
      </c>
      <c r="W331" t="s">
        <v>47</v>
      </c>
      <c r="X331" s="15" t="s">
        <v>59</v>
      </c>
      <c r="Y331" t="s">
        <v>47</v>
      </c>
      <c r="Z331" s="15" t="s">
        <v>59</v>
      </c>
      <c r="AA331" t="s">
        <v>47</v>
      </c>
      <c r="AB331" s="15" t="s">
        <v>59</v>
      </c>
      <c r="AC331" t="s">
        <v>47</v>
      </c>
      <c r="AD331" s="15" t="s">
        <v>59</v>
      </c>
      <c r="AE331" t="s">
        <v>47</v>
      </c>
      <c r="AF331" s="15" t="s">
        <v>59</v>
      </c>
      <c r="AG331" t="s">
        <v>47</v>
      </c>
      <c r="AH331" s="15" t="s">
        <v>59</v>
      </c>
      <c r="AI331" s="20" t="s">
        <v>47</v>
      </c>
      <c r="AJ331" s="15" t="s">
        <v>59</v>
      </c>
      <c r="AK331" t="s">
        <v>47</v>
      </c>
      <c r="AL331" s="15" t="s">
        <v>59</v>
      </c>
      <c r="AM331" s="20" t="s">
        <v>47</v>
      </c>
      <c r="AN331" s="15" t="s">
        <v>59</v>
      </c>
      <c r="AO331" s="3" t="s">
        <v>47</v>
      </c>
      <c r="AP331" s="15" t="s">
        <v>59</v>
      </c>
      <c r="AQ331" t="s">
        <v>47</v>
      </c>
      <c r="AR331" s="15" t="s">
        <v>59</v>
      </c>
      <c r="AS331" t="s">
        <v>47</v>
      </c>
      <c r="AT331" s="15" t="s">
        <v>59</v>
      </c>
      <c r="AU331" s="9" t="s">
        <v>47</v>
      </c>
      <c r="AV331" s="15" t="s">
        <v>59</v>
      </c>
      <c r="AW331" s="9" t="s">
        <v>47</v>
      </c>
      <c r="AX331" s="15" t="s">
        <v>59</v>
      </c>
      <c r="AY331" t="s">
        <v>47</v>
      </c>
      <c r="AZ331" s="15" t="s">
        <v>59</v>
      </c>
      <c r="BA331" s="9" t="s">
        <v>47</v>
      </c>
      <c r="BB331" s="15" t="s">
        <v>59</v>
      </c>
      <c r="BC331" s="9" t="s">
        <v>47</v>
      </c>
      <c r="BD331" s="15" t="s">
        <v>59</v>
      </c>
      <c r="BE331" s="9" t="s">
        <v>47</v>
      </c>
      <c r="BF331" s="15" t="s">
        <v>59</v>
      </c>
      <c r="BH331" s="15" t="s">
        <v>59</v>
      </c>
      <c r="BJ331" s="15" t="s">
        <v>59</v>
      </c>
      <c r="BL331" s="15" t="s">
        <v>59</v>
      </c>
      <c r="BN331" s="15" t="s">
        <v>59</v>
      </c>
      <c r="BO331" t="s">
        <v>47</v>
      </c>
      <c r="BP331" s="15" t="s">
        <v>59</v>
      </c>
      <c r="BQ331" t="s">
        <v>47</v>
      </c>
      <c r="BR331" s="15" t="s">
        <v>59</v>
      </c>
      <c r="BS331" t="s">
        <v>47</v>
      </c>
      <c r="BT331" s="15" t="s">
        <v>59</v>
      </c>
      <c r="BU331" t="s">
        <v>47</v>
      </c>
      <c r="BV331" s="15" t="s">
        <v>59</v>
      </c>
      <c r="BX331" s="15" t="s">
        <v>59</v>
      </c>
      <c r="BY331" t="s">
        <v>47</v>
      </c>
      <c r="BZ331" s="15" t="s">
        <v>59</v>
      </c>
      <c r="CA331" t="s">
        <v>47</v>
      </c>
      <c r="CB331" s="15" t="s">
        <v>59</v>
      </c>
      <c r="CC331" t="s">
        <v>47</v>
      </c>
      <c r="CD331" s="15" t="s">
        <v>59</v>
      </c>
      <c r="CF331" s="15" t="s">
        <v>59</v>
      </c>
      <c r="CH331" s="15" t="s">
        <v>59</v>
      </c>
      <c r="CJ331" s="15" t="s">
        <v>59</v>
      </c>
      <c r="CL331" s="15" t="s">
        <v>59</v>
      </c>
      <c r="CN331" s="15" t="s">
        <v>59</v>
      </c>
      <c r="CP331" s="15" t="s">
        <v>59</v>
      </c>
      <c r="CR331" s="15" t="s">
        <v>59</v>
      </c>
      <c r="CT331" s="15" t="s">
        <v>59</v>
      </c>
      <c r="CV331" s="15" t="s">
        <v>59</v>
      </c>
      <c r="CX331" s="15" t="s">
        <v>59</v>
      </c>
      <c r="CZ331" s="15" t="s">
        <v>59</v>
      </c>
      <c r="DA331" t="s">
        <v>47</v>
      </c>
      <c r="DB331" s="15" t="s">
        <v>59</v>
      </c>
      <c r="DD331" s="15" t="s">
        <v>59</v>
      </c>
      <c r="DF331" s="15" t="s">
        <v>59</v>
      </c>
      <c r="DH331" s="15" t="s">
        <v>59</v>
      </c>
      <c r="DI331" t="s">
        <v>47</v>
      </c>
      <c r="DJ331" s="15" t="s">
        <v>59</v>
      </c>
      <c r="DK331" t="s">
        <v>47</v>
      </c>
      <c r="DL331" s="15" t="s">
        <v>59</v>
      </c>
      <c r="DM331" t="s">
        <v>47</v>
      </c>
      <c r="DN331" s="15" t="s">
        <v>59</v>
      </c>
      <c r="DP331" s="15" t="s">
        <v>59</v>
      </c>
      <c r="DQ331" t="s">
        <v>47</v>
      </c>
      <c r="DR331" s="15" t="s">
        <v>59</v>
      </c>
      <c r="DT331" s="15" t="s">
        <v>59</v>
      </c>
      <c r="DV331" s="15" t="s">
        <v>59</v>
      </c>
      <c r="DW331" t="s">
        <v>47</v>
      </c>
      <c r="DX331" s="15" t="s">
        <v>59</v>
      </c>
      <c r="DY331" t="s">
        <v>47</v>
      </c>
      <c r="DZ331" s="15" t="s">
        <v>59</v>
      </c>
      <c r="EB331" s="15" t="s">
        <v>59</v>
      </c>
      <c r="ED331" s="15" t="s">
        <v>59</v>
      </c>
      <c r="EF331" s="15" t="s">
        <v>59</v>
      </c>
      <c r="EH331" s="15" t="s">
        <v>59</v>
      </c>
      <c r="EJ331" s="15" t="s">
        <v>59</v>
      </c>
      <c r="EL331" s="15" t="s">
        <v>59</v>
      </c>
      <c r="EN331" s="15" t="s">
        <v>59</v>
      </c>
      <c r="EP331" s="15" t="s">
        <v>59</v>
      </c>
      <c r="ER331" s="15" t="s">
        <v>59</v>
      </c>
      <c r="ET331" s="15" t="s">
        <v>59</v>
      </c>
      <c r="EV331" s="15" t="s">
        <v>59</v>
      </c>
      <c r="EX331" s="15" t="s">
        <v>59</v>
      </c>
      <c r="EY331" t="s">
        <v>47</v>
      </c>
      <c r="EZ331" s="15" t="s">
        <v>59</v>
      </c>
      <c r="FB331" s="15" t="s">
        <v>59</v>
      </c>
      <c r="FC331" t="s">
        <v>47</v>
      </c>
      <c r="FD331" s="15" t="s">
        <v>59</v>
      </c>
      <c r="FF331" s="15" t="s">
        <v>59</v>
      </c>
      <c r="FG331" t="s">
        <v>47</v>
      </c>
      <c r="FH331" s="15" t="s">
        <v>59</v>
      </c>
      <c r="FJ331" s="15" t="s">
        <v>59</v>
      </c>
      <c r="FL331" s="15" t="s">
        <v>59</v>
      </c>
      <c r="FM331" t="s">
        <v>47</v>
      </c>
      <c r="FN331" s="15" t="s">
        <v>59</v>
      </c>
      <c r="FO331" t="s">
        <v>47</v>
      </c>
      <c r="FP331" s="15" t="s">
        <v>59</v>
      </c>
      <c r="FQ331" t="s">
        <v>47</v>
      </c>
      <c r="FR331" s="15" t="s">
        <v>59</v>
      </c>
      <c r="FT331" s="15" t="s">
        <v>59</v>
      </c>
    </row>
    <row r="332" spans="1:176" ht="15.95" customHeight="1">
      <c r="A332" s="39" t="s">
        <v>466</v>
      </c>
      <c r="B332" s="39">
        <v>4</v>
      </c>
      <c r="C332" s="39"/>
      <c r="D332" s="39">
        <v>4402</v>
      </c>
      <c r="E332" s="18" t="s">
        <v>462</v>
      </c>
      <c r="G332" s="9">
        <f t="shared" si="13"/>
        <v>0</v>
      </c>
      <c r="H332" s="15" t="s">
        <v>59</v>
      </c>
      <c r="I332" t="s">
        <v>47</v>
      </c>
      <c r="J332" s="15" t="s">
        <v>59</v>
      </c>
      <c r="K332">
        <v>71.900000000000006</v>
      </c>
      <c r="L332" s="15" t="s">
        <v>59</v>
      </c>
      <c r="M332" s="3" t="s">
        <v>47</v>
      </c>
      <c r="N332" s="12" t="s">
        <v>59</v>
      </c>
      <c r="O332" s="3" t="s">
        <v>47</v>
      </c>
      <c r="P332" s="12" t="s">
        <v>59</v>
      </c>
      <c r="Q332" t="s">
        <v>47</v>
      </c>
      <c r="R332" s="15" t="s">
        <v>59</v>
      </c>
      <c r="S332" t="s">
        <v>47</v>
      </c>
      <c r="T332" s="15" t="s">
        <v>59</v>
      </c>
      <c r="U332" t="s">
        <v>47</v>
      </c>
      <c r="V332" s="15" t="s">
        <v>59</v>
      </c>
      <c r="W332" t="s">
        <v>47</v>
      </c>
      <c r="X332" s="15" t="s">
        <v>59</v>
      </c>
      <c r="Y332" t="s">
        <v>47</v>
      </c>
      <c r="Z332" s="15" t="s">
        <v>59</v>
      </c>
      <c r="AA332" t="s">
        <v>47</v>
      </c>
      <c r="AB332" s="15" t="s">
        <v>59</v>
      </c>
      <c r="AC332" t="s">
        <v>47</v>
      </c>
      <c r="AD332" s="15" t="s">
        <v>59</v>
      </c>
      <c r="AE332" t="s">
        <v>47</v>
      </c>
      <c r="AF332" s="15" t="s">
        <v>59</v>
      </c>
      <c r="AG332" t="s">
        <v>47</v>
      </c>
      <c r="AH332" s="15" t="s">
        <v>59</v>
      </c>
      <c r="AI332" s="20" t="s">
        <v>47</v>
      </c>
      <c r="AJ332" s="15" t="s">
        <v>59</v>
      </c>
      <c r="AK332" t="s">
        <v>47</v>
      </c>
      <c r="AL332" s="15" t="s">
        <v>59</v>
      </c>
      <c r="AM332" s="20" t="s">
        <v>47</v>
      </c>
      <c r="AN332" s="15" t="s">
        <v>59</v>
      </c>
      <c r="AO332" s="3" t="s">
        <v>47</v>
      </c>
      <c r="AP332" s="15" t="s">
        <v>59</v>
      </c>
      <c r="AQ332" t="s">
        <v>47</v>
      </c>
      <c r="AR332" s="15" t="s">
        <v>59</v>
      </c>
      <c r="AS332" t="s">
        <v>47</v>
      </c>
      <c r="AT332" s="15" t="s">
        <v>59</v>
      </c>
      <c r="AU332" s="9" t="s">
        <v>47</v>
      </c>
      <c r="AV332" s="15" t="s">
        <v>59</v>
      </c>
      <c r="AW332" s="9" t="s">
        <v>47</v>
      </c>
      <c r="AX332" s="15" t="s">
        <v>59</v>
      </c>
      <c r="AY332" t="s">
        <v>47</v>
      </c>
      <c r="AZ332" s="15" t="s">
        <v>59</v>
      </c>
      <c r="BA332" s="9" t="s">
        <v>47</v>
      </c>
      <c r="BB332" s="15" t="s">
        <v>59</v>
      </c>
      <c r="BC332" s="9" t="s">
        <v>47</v>
      </c>
      <c r="BD332" s="15" t="s">
        <v>59</v>
      </c>
      <c r="BE332" s="9" t="s">
        <v>47</v>
      </c>
      <c r="BF332" s="15" t="s">
        <v>59</v>
      </c>
      <c r="BH332" s="15" t="s">
        <v>59</v>
      </c>
      <c r="BJ332" s="15" t="s">
        <v>59</v>
      </c>
      <c r="BL332" s="15" t="s">
        <v>59</v>
      </c>
      <c r="BN332" s="15" t="s">
        <v>59</v>
      </c>
      <c r="BO332" t="s">
        <v>47</v>
      </c>
      <c r="BP332" s="15" t="s">
        <v>59</v>
      </c>
      <c r="BQ332" t="s">
        <v>47</v>
      </c>
      <c r="BR332" s="15" t="s">
        <v>59</v>
      </c>
      <c r="BS332" t="s">
        <v>47</v>
      </c>
      <c r="BT332" s="15" t="s">
        <v>59</v>
      </c>
      <c r="BU332" t="s">
        <v>47</v>
      </c>
      <c r="BV332" s="15" t="s">
        <v>59</v>
      </c>
      <c r="BX332" s="15" t="s">
        <v>59</v>
      </c>
      <c r="BY332" t="s">
        <v>47</v>
      </c>
      <c r="BZ332" s="15" t="s">
        <v>59</v>
      </c>
      <c r="CA332" t="s">
        <v>47</v>
      </c>
      <c r="CB332" s="15" t="s">
        <v>59</v>
      </c>
      <c r="CC332" t="s">
        <v>47</v>
      </c>
      <c r="CD332" s="15" t="s">
        <v>59</v>
      </c>
      <c r="CF332" s="15" t="s">
        <v>59</v>
      </c>
      <c r="CH332" s="15" t="s">
        <v>59</v>
      </c>
      <c r="CJ332" s="15" t="s">
        <v>59</v>
      </c>
      <c r="CL332" s="15" t="s">
        <v>59</v>
      </c>
      <c r="CN332" s="15" t="s">
        <v>59</v>
      </c>
      <c r="CP332" s="15" t="s">
        <v>59</v>
      </c>
      <c r="CR332" s="15" t="s">
        <v>59</v>
      </c>
      <c r="CT332" s="15" t="s">
        <v>59</v>
      </c>
      <c r="CV332" s="15" t="s">
        <v>59</v>
      </c>
      <c r="CX332" s="15" t="s">
        <v>59</v>
      </c>
      <c r="CZ332" s="15" t="s">
        <v>59</v>
      </c>
      <c r="DA332" t="s">
        <v>47</v>
      </c>
      <c r="DB332" s="15" t="s">
        <v>59</v>
      </c>
      <c r="DD332" s="15" t="s">
        <v>59</v>
      </c>
      <c r="DF332" s="15" t="s">
        <v>59</v>
      </c>
      <c r="DH332" s="15" t="s">
        <v>59</v>
      </c>
      <c r="DI332" t="s">
        <v>47</v>
      </c>
      <c r="DJ332" s="15" t="s">
        <v>59</v>
      </c>
      <c r="DK332" t="s">
        <v>47</v>
      </c>
      <c r="DL332" s="15" t="s">
        <v>59</v>
      </c>
      <c r="DM332" t="s">
        <v>47</v>
      </c>
      <c r="DN332" s="15" t="s">
        <v>59</v>
      </c>
      <c r="DP332" s="15" t="s">
        <v>59</v>
      </c>
      <c r="DQ332" t="s">
        <v>47</v>
      </c>
      <c r="DR332" s="15" t="s">
        <v>59</v>
      </c>
      <c r="DT332" s="15" t="s">
        <v>59</v>
      </c>
      <c r="DV332" s="15" t="s">
        <v>59</v>
      </c>
      <c r="DW332" t="s">
        <v>47</v>
      </c>
      <c r="DX332" s="15" t="s">
        <v>59</v>
      </c>
      <c r="DY332" t="s">
        <v>47</v>
      </c>
      <c r="DZ332" s="15" t="s">
        <v>59</v>
      </c>
      <c r="EB332" s="15" t="s">
        <v>59</v>
      </c>
      <c r="ED332" s="15" t="s">
        <v>59</v>
      </c>
      <c r="EF332" s="15" t="s">
        <v>59</v>
      </c>
      <c r="EH332" s="15" t="s">
        <v>59</v>
      </c>
      <c r="EJ332" s="15" t="s">
        <v>59</v>
      </c>
      <c r="EL332" s="15" t="s">
        <v>59</v>
      </c>
      <c r="EN332" s="15" t="s">
        <v>59</v>
      </c>
      <c r="EP332" s="15" t="s">
        <v>59</v>
      </c>
      <c r="ER332" s="15" t="s">
        <v>59</v>
      </c>
      <c r="ET332" s="15" t="s">
        <v>59</v>
      </c>
      <c r="EV332" s="15" t="s">
        <v>59</v>
      </c>
      <c r="EX332" s="15" t="s">
        <v>59</v>
      </c>
      <c r="EY332" t="s">
        <v>47</v>
      </c>
      <c r="EZ332" s="15" t="s">
        <v>59</v>
      </c>
      <c r="FB332" s="15" t="s">
        <v>59</v>
      </c>
      <c r="FC332" t="s">
        <v>47</v>
      </c>
      <c r="FD332" s="15" t="s">
        <v>59</v>
      </c>
      <c r="FF332" s="15" t="s">
        <v>59</v>
      </c>
      <c r="FG332" t="s">
        <v>47</v>
      </c>
      <c r="FH332" s="15" t="s">
        <v>59</v>
      </c>
      <c r="FJ332" s="15" t="s">
        <v>59</v>
      </c>
      <c r="FL332" s="15" t="s">
        <v>59</v>
      </c>
      <c r="FM332" t="s">
        <v>47</v>
      </c>
      <c r="FN332" s="15" t="s">
        <v>59</v>
      </c>
      <c r="FO332" t="s">
        <v>47</v>
      </c>
      <c r="FP332" s="15" t="s">
        <v>59</v>
      </c>
      <c r="FQ332" t="s">
        <v>47</v>
      </c>
      <c r="FR332" s="15" t="s">
        <v>59</v>
      </c>
      <c r="FT332" s="15" t="s">
        <v>59</v>
      </c>
    </row>
    <row r="333" spans="1:176" ht="15.95" customHeight="1">
      <c r="A333" s="39" t="s">
        <v>467</v>
      </c>
      <c r="B333" s="39">
        <v>4</v>
      </c>
      <c r="C333" s="39"/>
      <c r="D333" s="39">
        <v>4402</v>
      </c>
      <c r="E333" s="18" t="s">
        <v>462</v>
      </c>
      <c r="G333" s="9">
        <f t="shared" si="13"/>
        <v>0</v>
      </c>
      <c r="H333" s="15" t="s">
        <v>59</v>
      </c>
      <c r="I333" t="s">
        <v>47</v>
      </c>
      <c r="J333" s="15" t="s">
        <v>59</v>
      </c>
      <c r="K333">
        <v>90.3</v>
      </c>
      <c r="L333" s="15" t="s">
        <v>59</v>
      </c>
      <c r="M333" s="3" t="s">
        <v>47</v>
      </c>
      <c r="N333" s="12" t="s">
        <v>59</v>
      </c>
      <c r="O333" s="3" t="s">
        <v>47</v>
      </c>
      <c r="P333" s="12" t="s">
        <v>59</v>
      </c>
      <c r="Q333" t="s">
        <v>47</v>
      </c>
      <c r="R333" s="15" t="s">
        <v>59</v>
      </c>
      <c r="S333" t="s">
        <v>47</v>
      </c>
      <c r="T333" s="15" t="s">
        <v>59</v>
      </c>
      <c r="U333" t="s">
        <v>47</v>
      </c>
      <c r="V333" s="15" t="s">
        <v>59</v>
      </c>
      <c r="W333" t="s">
        <v>47</v>
      </c>
      <c r="X333" s="15" t="s">
        <v>59</v>
      </c>
      <c r="Y333" t="s">
        <v>47</v>
      </c>
      <c r="Z333" s="15" t="s">
        <v>59</v>
      </c>
      <c r="AA333" t="s">
        <v>47</v>
      </c>
      <c r="AB333" s="15" t="s">
        <v>59</v>
      </c>
      <c r="AC333" t="s">
        <v>47</v>
      </c>
      <c r="AD333" s="15" t="s">
        <v>59</v>
      </c>
      <c r="AE333" t="s">
        <v>47</v>
      </c>
      <c r="AF333" s="15" t="s">
        <v>59</v>
      </c>
      <c r="AG333" t="s">
        <v>47</v>
      </c>
      <c r="AH333" s="15" t="s">
        <v>59</v>
      </c>
      <c r="AI333" s="20" t="s">
        <v>47</v>
      </c>
      <c r="AJ333" s="15" t="s">
        <v>59</v>
      </c>
      <c r="AK333" t="s">
        <v>47</v>
      </c>
      <c r="AL333" s="15" t="s">
        <v>59</v>
      </c>
      <c r="AM333" s="20" t="s">
        <v>47</v>
      </c>
      <c r="AN333" s="15" t="s">
        <v>59</v>
      </c>
      <c r="AO333" s="3" t="s">
        <v>47</v>
      </c>
      <c r="AP333" s="15" t="s">
        <v>59</v>
      </c>
      <c r="AQ333" t="s">
        <v>47</v>
      </c>
      <c r="AR333" s="15" t="s">
        <v>59</v>
      </c>
      <c r="AS333" t="s">
        <v>47</v>
      </c>
      <c r="AT333" s="15" t="s">
        <v>59</v>
      </c>
      <c r="AU333" s="9" t="s">
        <v>47</v>
      </c>
      <c r="AV333" s="15" t="s">
        <v>59</v>
      </c>
      <c r="AW333" s="9" t="s">
        <v>47</v>
      </c>
      <c r="AX333" s="15" t="s">
        <v>59</v>
      </c>
      <c r="AY333" t="s">
        <v>47</v>
      </c>
      <c r="AZ333" s="15" t="s">
        <v>59</v>
      </c>
      <c r="BA333" s="9" t="s">
        <v>47</v>
      </c>
      <c r="BB333" s="15" t="s">
        <v>59</v>
      </c>
      <c r="BC333" s="9" t="s">
        <v>47</v>
      </c>
      <c r="BD333" s="15" t="s">
        <v>59</v>
      </c>
      <c r="BE333" s="9" t="s">
        <v>47</v>
      </c>
      <c r="BF333" s="15" t="s">
        <v>59</v>
      </c>
      <c r="BH333" s="15" t="s">
        <v>59</v>
      </c>
      <c r="BJ333" s="15" t="s">
        <v>59</v>
      </c>
      <c r="BL333" s="15" t="s">
        <v>59</v>
      </c>
      <c r="BN333" s="15" t="s">
        <v>59</v>
      </c>
      <c r="BO333" t="s">
        <v>47</v>
      </c>
      <c r="BP333" s="15" t="s">
        <v>59</v>
      </c>
      <c r="BQ333" t="s">
        <v>47</v>
      </c>
      <c r="BR333" s="15" t="s">
        <v>59</v>
      </c>
      <c r="BS333" t="s">
        <v>47</v>
      </c>
      <c r="BT333" s="15" t="s">
        <v>59</v>
      </c>
      <c r="BU333" t="s">
        <v>47</v>
      </c>
      <c r="BV333" s="15" t="s">
        <v>59</v>
      </c>
      <c r="BX333" s="15" t="s">
        <v>59</v>
      </c>
      <c r="BY333" t="s">
        <v>47</v>
      </c>
      <c r="BZ333" s="15" t="s">
        <v>59</v>
      </c>
      <c r="CA333" t="s">
        <v>47</v>
      </c>
      <c r="CB333" s="15" t="s">
        <v>59</v>
      </c>
      <c r="CC333" t="s">
        <v>47</v>
      </c>
      <c r="CD333" s="15" t="s">
        <v>59</v>
      </c>
      <c r="CF333" s="15" t="s">
        <v>59</v>
      </c>
      <c r="CH333" s="15" t="s">
        <v>59</v>
      </c>
      <c r="CJ333" s="15" t="s">
        <v>59</v>
      </c>
      <c r="CL333" s="15" t="s">
        <v>59</v>
      </c>
      <c r="CN333" s="15" t="s">
        <v>59</v>
      </c>
      <c r="CP333" s="15" t="s">
        <v>59</v>
      </c>
      <c r="CR333" s="15" t="s">
        <v>59</v>
      </c>
      <c r="CT333" s="15" t="s">
        <v>59</v>
      </c>
      <c r="CV333" s="15" t="s">
        <v>59</v>
      </c>
      <c r="CX333" s="15" t="s">
        <v>59</v>
      </c>
      <c r="CZ333" s="15" t="s">
        <v>59</v>
      </c>
      <c r="DA333" t="s">
        <v>47</v>
      </c>
      <c r="DB333" s="15" t="s">
        <v>59</v>
      </c>
      <c r="DD333" s="15" t="s">
        <v>59</v>
      </c>
      <c r="DF333" s="15" t="s">
        <v>59</v>
      </c>
      <c r="DH333" s="15" t="s">
        <v>59</v>
      </c>
      <c r="DI333" t="s">
        <v>47</v>
      </c>
      <c r="DJ333" s="15" t="s">
        <v>59</v>
      </c>
      <c r="DK333" t="s">
        <v>47</v>
      </c>
      <c r="DL333" s="15" t="s">
        <v>59</v>
      </c>
      <c r="DM333" t="s">
        <v>47</v>
      </c>
      <c r="DN333" s="15" t="s">
        <v>59</v>
      </c>
      <c r="DP333" s="15" t="s">
        <v>59</v>
      </c>
      <c r="DQ333" t="s">
        <v>47</v>
      </c>
      <c r="DR333" s="15" t="s">
        <v>59</v>
      </c>
      <c r="DT333" s="15" t="s">
        <v>59</v>
      </c>
      <c r="DV333" s="15" t="s">
        <v>59</v>
      </c>
      <c r="DW333" t="s">
        <v>47</v>
      </c>
      <c r="DX333" s="15" t="s">
        <v>59</v>
      </c>
      <c r="DY333" t="s">
        <v>47</v>
      </c>
      <c r="DZ333" s="15" t="s">
        <v>59</v>
      </c>
      <c r="EB333" s="15" t="s">
        <v>59</v>
      </c>
      <c r="ED333" s="15" t="s">
        <v>59</v>
      </c>
      <c r="EF333" s="15" t="s">
        <v>59</v>
      </c>
      <c r="EH333" s="15" t="s">
        <v>59</v>
      </c>
      <c r="EJ333" s="15" t="s">
        <v>59</v>
      </c>
      <c r="EL333" s="15" t="s">
        <v>59</v>
      </c>
      <c r="EN333" s="15" t="s">
        <v>59</v>
      </c>
      <c r="EP333" s="15" t="s">
        <v>59</v>
      </c>
      <c r="ER333" s="15" t="s">
        <v>59</v>
      </c>
      <c r="ET333" s="15" t="s">
        <v>59</v>
      </c>
      <c r="EV333" s="15" t="s">
        <v>59</v>
      </c>
      <c r="EX333" s="15" t="s">
        <v>59</v>
      </c>
      <c r="EY333" t="s">
        <v>47</v>
      </c>
      <c r="EZ333" s="15" t="s">
        <v>59</v>
      </c>
      <c r="FB333" s="15" t="s">
        <v>59</v>
      </c>
      <c r="FC333" t="s">
        <v>47</v>
      </c>
      <c r="FD333" s="15" t="s">
        <v>59</v>
      </c>
      <c r="FF333" s="15" t="s">
        <v>59</v>
      </c>
      <c r="FG333" t="s">
        <v>47</v>
      </c>
      <c r="FH333" s="15" t="s">
        <v>59</v>
      </c>
      <c r="FJ333" s="15" t="s">
        <v>59</v>
      </c>
      <c r="FL333" s="15" t="s">
        <v>59</v>
      </c>
      <c r="FM333" t="s">
        <v>47</v>
      </c>
      <c r="FN333" s="15" t="s">
        <v>59</v>
      </c>
      <c r="FO333" t="s">
        <v>47</v>
      </c>
      <c r="FP333" s="15" t="s">
        <v>59</v>
      </c>
      <c r="FQ333" t="s">
        <v>47</v>
      </c>
      <c r="FR333" s="15" t="s">
        <v>59</v>
      </c>
      <c r="FT333" s="15" t="s">
        <v>59</v>
      </c>
    </row>
    <row r="334" spans="1:176" ht="15.95" customHeight="1">
      <c r="A334" s="39" t="s">
        <v>468</v>
      </c>
      <c r="B334" s="39">
        <v>4</v>
      </c>
      <c r="C334" s="39"/>
      <c r="D334" s="39">
        <v>4402</v>
      </c>
      <c r="E334" s="18" t="s">
        <v>462</v>
      </c>
      <c r="G334" s="9">
        <f t="shared" si="13"/>
        <v>0</v>
      </c>
      <c r="H334" s="15" t="s">
        <v>59</v>
      </c>
      <c r="I334" t="s">
        <v>47</v>
      </c>
      <c r="J334" s="15" t="s">
        <v>59</v>
      </c>
      <c r="K334">
        <v>91.300000000000011</v>
      </c>
      <c r="L334" s="15" t="s">
        <v>59</v>
      </c>
      <c r="M334" s="3" t="s">
        <v>47</v>
      </c>
      <c r="N334" s="12" t="s">
        <v>59</v>
      </c>
      <c r="O334" s="3" t="s">
        <v>47</v>
      </c>
      <c r="P334" s="12" t="s">
        <v>59</v>
      </c>
      <c r="Q334" t="s">
        <v>47</v>
      </c>
      <c r="R334" s="15" t="s">
        <v>59</v>
      </c>
      <c r="S334" t="s">
        <v>47</v>
      </c>
      <c r="T334" s="15" t="s">
        <v>59</v>
      </c>
      <c r="U334" t="s">
        <v>47</v>
      </c>
      <c r="V334" s="15" t="s">
        <v>59</v>
      </c>
      <c r="W334" t="s">
        <v>47</v>
      </c>
      <c r="X334" s="15" t="s">
        <v>59</v>
      </c>
      <c r="Y334" t="s">
        <v>47</v>
      </c>
      <c r="Z334" s="15" t="s">
        <v>59</v>
      </c>
      <c r="AA334" t="s">
        <v>47</v>
      </c>
      <c r="AB334" s="15" t="s">
        <v>59</v>
      </c>
      <c r="AC334" t="s">
        <v>47</v>
      </c>
      <c r="AD334" s="15" t="s">
        <v>59</v>
      </c>
      <c r="AE334" t="s">
        <v>47</v>
      </c>
      <c r="AF334" s="15" t="s">
        <v>59</v>
      </c>
      <c r="AG334" t="s">
        <v>47</v>
      </c>
      <c r="AH334" s="15" t="s">
        <v>59</v>
      </c>
      <c r="AI334" s="20" t="s">
        <v>47</v>
      </c>
      <c r="AJ334" s="15" t="s">
        <v>59</v>
      </c>
      <c r="AK334" t="s">
        <v>47</v>
      </c>
      <c r="AL334" s="15" t="s">
        <v>59</v>
      </c>
      <c r="AM334" s="20" t="s">
        <v>47</v>
      </c>
      <c r="AN334" s="15" t="s">
        <v>59</v>
      </c>
      <c r="AO334" s="3" t="s">
        <v>47</v>
      </c>
      <c r="AP334" s="15" t="s">
        <v>59</v>
      </c>
      <c r="AQ334" t="s">
        <v>47</v>
      </c>
      <c r="AR334" s="15" t="s">
        <v>59</v>
      </c>
      <c r="AS334" t="s">
        <v>47</v>
      </c>
      <c r="AT334" s="15" t="s">
        <v>59</v>
      </c>
      <c r="AU334" s="9" t="s">
        <v>47</v>
      </c>
      <c r="AV334" s="15" t="s">
        <v>59</v>
      </c>
      <c r="AW334" s="9" t="s">
        <v>47</v>
      </c>
      <c r="AX334" s="15" t="s">
        <v>59</v>
      </c>
      <c r="AY334" t="s">
        <v>47</v>
      </c>
      <c r="AZ334" s="15" t="s">
        <v>59</v>
      </c>
      <c r="BA334" s="9" t="s">
        <v>47</v>
      </c>
      <c r="BB334" s="15" t="s">
        <v>59</v>
      </c>
      <c r="BC334" s="9" t="s">
        <v>47</v>
      </c>
      <c r="BD334" s="15" t="s">
        <v>59</v>
      </c>
      <c r="BE334" s="9" t="s">
        <v>47</v>
      </c>
      <c r="BF334" s="15" t="s">
        <v>59</v>
      </c>
      <c r="BH334" s="15" t="s">
        <v>59</v>
      </c>
      <c r="BJ334" s="15" t="s">
        <v>59</v>
      </c>
      <c r="BL334" s="15" t="s">
        <v>59</v>
      </c>
      <c r="BN334" s="15" t="s">
        <v>59</v>
      </c>
      <c r="BO334" t="s">
        <v>47</v>
      </c>
      <c r="BP334" s="15" t="s">
        <v>59</v>
      </c>
      <c r="BQ334" t="s">
        <v>47</v>
      </c>
      <c r="BR334" s="15" t="s">
        <v>59</v>
      </c>
      <c r="BS334" t="s">
        <v>47</v>
      </c>
      <c r="BT334" s="15" t="s">
        <v>59</v>
      </c>
      <c r="BU334" t="s">
        <v>47</v>
      </c>
      <c r="BV334" s="15" t="s">
        <v>59</v>
      </c>
      <c r="BX334" s="15" t="s">
        <v>59</v>
      </c>
      <c r="BY334" t="s">
        <v>47</v>
      </c>
      <c r="BZ334" s="15" t="s">
        <v>59</v>
      </c>
      <c r="CA334" t="s">
        <v>47</v>
      </c>
      <c r="CB334" s="15" t="s">
        <v>59</v>
      </c>
      <c r="CC334" t="s">
        <v>47</v>
      </c>
      <c r="CD334" s="15" t="s">
        <v>59</v>
      </c>
      <c r="CF334" s="15" t="s">
        <v>59</v>
      </c>
      <c r="CH334" s="15" t="s">
        <v>59</v>
      </c>
      <c r="CJ334" s="15" t="s">
        <v>59</v>
      </c>
      <c r="CL334" s="15" t="s">
        <v>59</v>
      </c>
      <c r="CN334" s="15" t="s">
        <v>59</v>
      </c>
      <c r="CP334" s="15" t="s">
        <v>59</v>
      </c>
      <c r="CR334" s="15" t="s">
        <v>59</v>
      </c>
      <c r="CT334" s="15" t="s">
        <v>59</v>
      </c>
      <c r="CV334" s="15" t="s">
        <v>59</v>
      </c>
      <c r="CX334" s="15" t="s">
        <v>59</v>
      </c>
      <c r="CZ334" s="15" t="s">
        <v>59</v>
      </c>
      <c r="DA334" t="s">
        <v>47</v>
      </c>
      <c r="DB334" s="15" t="s">
        <v>59</v>
      </c>
      <c r="DD334" s="15" t="s">
        <v>59</v>
      </c>
      <c r="DF334" s="15" t="s">
        <v>59</v>
      </c>
      <c r="DH334" s="15" t="s">
        <v>59</v>
      </c>
      <c r="DI334" t="s">
        <v>47</v>
      </c>
      <c r="DJ334" s="15" t="s">
        <v>59</v>
      </c>
      <c r="DK334" t="s">
        <v>47</v>
      </c>
      <c r="DL334" s="15" t="s">
        <v>59</v>
      </c>
      <c r="DM334" t="s">
        <v>47</v>
      </c>
      <c r="DN334" s="15" t="s">
        <v>59</v>
      </c>
      <c r="DP334" s="15" t="s">
        <v>59</v>
      </c>
      <c r="DQ334" t="s">
        <v>47</v>
      </c>
      <c r="DR334" s="15" t="s">
        <v>59</v>
      </c>
      <c r="DT334" s="15" t="s">
        <v>59</v>
      </c>
      <c r="DV334" s="15" t="s">
        <v>59</v>
      </c>
      <c r="DW334" t="s">
        <v>47</v>
      </c>
      <c r="DX334" s="15" t="s">
        <v>59</v>
      </c>
      <c r="DY334" t="s">
        <v>47</v>
      </c>
      <c r="DZ334" s="15" t="s">
        <v>59</v>
      </c>
      <c r="EB334" s="15" t="s">
        <v>59</v>
      </c>
      <c r="ED334" s="15" t="s">
        <v>59</v>
      </c>
      <c r="EF334" s="15" t="s">
        <v>59</v>
      </c>
      <c r="EH334" s="15" t="s">
        <v>59</v>
      </c>
      <c r="EJ334" s="15" t="s">
        <v>59</v>
      </c>
      <c r="EL334" s="15" t="s">
        <v>59</v>
      </c>
      <c r="EN334" s="15" t="s">
        <v>59</v>
      </c>
      <c r="EP334" s="15" t="s">
        <v>59</v>
      </c>
      <c r="ER334" s="15" t="s">
        <v>59</v>
      </c>
      <c r="ET334" s="15" t="s">
        <v>59</v>
      </c>
      <c r="EV334" s="15" t="s">
        <v>59</v>
      </c>
      <c r="EX334" s="15" t="s">
        <v>59</v>
      </c>
      <c r="EY334" t="s">
        <v>47</v>
      </c>
      <c r="EZ334" s="15" t="s">
        <v>59</v>
      </c>
      <c r="FB334" s="15" t="s">
        <v>59</v>
      </c>
      <c r="FC334" t="s">
        <v>47</v>
      </c>
      <c r="FD334" s="15" t="s">
        <v>59</v>
      </c>
      <c r="FF334" s="15" t="s">
        <v>59</v>
      </c>
      <c r="FG334" t="s">
        <v>47</v>
      </c>
      <c r="FH334" s="15" t="s">
        <v>59</v>
      </c>
      <c r="FJ334" s="15" t="s">
        <v>59</v>
      </c>
      <c r="FL334" s="15" t="s">
        <v>59</v>
      </c>
      <c r="FM334" t="s">
        <v>47</v>
      </c>
      <c r="FN334" s="15" t="s">
        <v>59</v>
      </c>
      <c r="FO334" t="s">
        <v>47</v>
      </c>
      <c r="FP334" s="15" t="s">
        <v>59</v>
      </c>
      <c r="FQ334" t="s">
        <v>47</v>
      </c>
      <c r="FR334" s="15" t="s">
        <v>59</v>
      </c>
      <c r="FT334" s="15" t="s">
        <v>59</v>
      </c>
    </row>
    <row r="335" spans="1:176" ht="15.95" customHeight="1">
      <c r="A335" s="39" t="s">
        <v>472</v>
      </c>
      <c r="B335" s="39">
        <v>1</v>
      </c>
      <c r="C335" s="39"/>
      <c r="D335" s="39">
        <v>1002</v>
      </c>
      <c r="E335" s="18" t="s">
        <v>471</v>
      </c>
      <c r="G335" s="9">
        <f t="shared" si="13"/>
        <v>0</v>
      </c>
      <c r="H335" s="15" t="s">
        <v>59</v>
      </c>
      <c r="I335" t="s">
        <v>47</v>
      </c>
      <c r="J335" s="15" t="s">
        <v>59</v>
      </c>
      <c r="K335">
        <v>1.56</v>
      </c>
      <c r="L335" s="15">
        <v>0</v>
      </c>
      <c r="M335" s="3" t="s">
        <v>47</v>
      </c>
      <c r="N335" s="12" t="s">
        <v>59</v>
      </c>
      <c r="O335" s="3" t="s">
        <v>47</v>
      </c>
      <c r="P335" s="12" t="s">
        <v>59</v>
      </c>
      <c r="Q335" t="s">
        <v>47</v>
      </c>
      <c r="R335" s="15" t="s">
        <v>59</v>
      </c>
      <c r="S335" t="s">
        <v>47</v>
      </c>
      <c r="T335" s="15" t="s">
        <v>59</v>
      </c>
      <c r="U335" t="s">
        <v>47</v>
      </c>
      <c r="V335" s="15" t="s">
        <v>59</v>
      </c>
      <c r="W335" t="s">
        <v>47</v>
      </c>
      <c r="X335" s="15" t="s">
        <v>59</v>
      </c>
      <c r="Y335" t="s">
        <v>47</v>
      </c>
      <c r="Z335" s="15" t="s">
        <v>59</v>
      </c>
      <c r="AA335" t="s">
        <v>47</v>
      </c>
      <c r="AB335" s="15" t="s">
        <v>59</v>
      </c>
      <c r="AC335" t="s">
        <v>47</v>
      </c>
      <c r="AD335" s="15" t="s">
        <v>59</v>
      </c>
      <c r="AE335" t="s">
        <v>47</v>
      </c>
      <c r="AF335" s="15" t="s">
        <v>59</v>
      </c>
      <c r="AG335" t="s">
        <v>47</v>
      </c>
      <c r="AH335" s="15" t="s">
        <v>59</v>
      </c>
      <c r="AI335" s="20" t="s">
        <v>47</v>
      </c>
      <c r="AJ335" s="15" t="s">
        <v>59</v>
      </c>
      <c r="AK335" t="s">
        <v>47</v>
      </c>
      <c r="AL335" s="15" t="s">
        <v>59</v>
      </c>
      <c r="AM335" s="20" t="s">
        <v>47</v>
      </c>
      <c r="AN335" s="15" t="s">
        <v>59</v>
      </c>
      <c r="AO335" s="3" t="s">
        <v>47</v>
      </c>
      <c r="AP335" s="15" t="s">
        <v>59</v>
      </c>
      <c r="AQ335" t="s">
        <v>47</v>
      </c>
      <c r="AR335" s="15" t="s">
        <v>59</v>
      </c>
      <c r="AS335" t="s">
        <v>47</v>
      </c>
      <c r="AT335" s="15" t="s">
        <v>59</v>
      </c>
      <c r="AU335" s="9" t="s">
        <v>47</v>
      </c>
      <c r="AV335" s="15" t="s">
        <v>59</v>
      </c>
      <c r="AW335" s="9" t="s">
        <v>47</v>
      </c>
      <c r="AX335" s="15" t="s">
        <v>59</v>
      </c>
      <c r="AY335" t="s">
        <v>47</v>
      </c>
      <c r="AZ335" s="15" t="s">
        <v>59</v>
      </c>
      <c r="BA335" s="9" t="s">
        <v>47</v>
      </c>
      <c r="BB335" s="15" t="s">
        <v>59</v>
      </c>
      <c r="BC335" s="9" t="s">
        <v>47</v>
      </c>
      <c r="BD335" s="15" t="s">
        <v>59</v>
      </c>
      <c r="BE335" s="9" t="s">
        <v>47</v>
      </c>
      <c r="BF335" s="15" t="s">
        <v>59</v>
      </c>
      <c r="BH335" s="15" t="s">
        <v>59</v>
      </c>
      <c r="BJ335" s="15" t="s">
        <v>59</v>
      </c>
      <c r="BL335" s="15" t="s">
        <v>59</v>
      </c>
      <c r="BN335" s="15" t="s">
        <v>59</v>
      </c>
      <c r="BO335" t="s">
        <v>47</v>
      </c>
      <c r="BP335" s="15" t="s">
        <v>59</v>
      </c>
      <c r="BQ335" t="s">
        <v>47</v>
      </c>
      <c r="BR335" s="15" t="s">
        <v>59</v>
      </c>
      <c r="BS335" t="s">
        <v>47</v>
      </c>
      <c r="BT335" s="15" t="s">
        <v>59</v>
      </c>
      <c r="BU335" t="s">
        <v>47</v>
      </c>
      <c r="BV335" s="15" t="s">
        <v>59</v>
      </c>
      <c r="BX335" s="15" t="s">
        <v>59</v>
      </c>
      <c r="BY335" t="s">
        <v>47</v>
      </c>
      <c r="BZ335" s="15" t="s">
        <v>59</v>
      </c>
      <c r="CA335" t="s">
        <v>47</v>
      </c>
      <c r="CB335" s="15" t="s">
        <v>59</v>
      </c>
      <c r="CC335" t="s">
        <v>47</v>
      </c>
      <c r="CD335" s="15" t="s">
        <v>59</v>
      </c>
      <c r="CF335" s="15" t="s">
        <v>59</v>
      </c>
      <c r="CH335" s="15" t="s">
        <v>59</v>
      </c>
      <c r="CJ335" s="15" t="s">
        <v>59</v>
      </c>
      <c r="CL335" s="15" t="s">
        <v>59</v>
      </c>
      <c r="CN335" s="15" t="s">
        <v>59</v>
      </c>
      <c r="CP335" s="15" t="s">
        <v>59</v>
      </c>
      <c r="CR335" s="15" t="s">
        <v>59</v>
      </c>
      <c r="CT335" s="15" t="s">
        <v>59</v>
      </c>
      <c r="CV335" s="15" t="s">
        <v>59</v>
      </c>
      <c r="CX335" s="15" t="s">
        <v>59</v>
      </c>
      <c r="CZ335" s="15" t="s">
        <v>59</v>
      </c>
      <c r="DA335" t="s">
        <v>47</v>
      </c>
      <c r="DB335" s="15" t="s">
        <v>59</v>
      </c>
      <c r="DD335" s="15" t="s">
        <v>59</v>
      </c>
      <c r="DF335" s="15" t="s">
        <v>59</v>
      </c>
      <c r="DH335" s="15" t="s">
        <v>59</v>
      </c>
      <c r="DI335" t="s">
        <v>47</v>
      </c>
      <c r="DJ335" s="15" t="s">
        <v>59</v>
      </c>
      <c r="DK335" t="s">
        <v>47</v>
      </c>
      <c r="DL335" s="15" t="s">
        <v>59</v>
      </c>
      <c r="DM335" t="s">
        <v>47</v>
      </c>
      <c r="DN335" s="15" t="s">
        <v>59</v>
      </c>
      <c r="DP335" s="15" t="s">
        <v>59</v>
      </c>
      <c r="DQ335" t="s">
        <v>47</v>
      </c>
      <c r="DR335" s="15" t="s">
        <v>59</v>
      </c>
      <c r="DT335" s="15" t="s">
        <v>59</v>
      </c>
      <c r="DV335" s="15" t="s">
        <v>59</v>
      </c>
      <c r="DW335" t="s">
        <v>47</v>
      </c>
      <c r="DX335" s="15" t="s">
        <v>59</v>
      </c>
      <c r="DY335" t="s">
        <v>47</v>
      </c>
      <c r="DZ335" s="15" t="s">
        <v>59</v>
      </c>
      <c r="EB335" s="15" t="s">
        <v>59</v>
      </c>
      <c r="ED335" s="15" t="s">
        <v>59</v>
      </c>
      <c r="EF335" s="15" t="s">
        <v>59</v>
      </c>
      <c r="EH335" s="15" t="s">
        <v>59</v>
      </c>
      <c r="EJ335" s="15" t="s">
        <v>59</v>
      </c>
      <c r="EL335" s="15" t="s">
        <v>59</v>
      </c>
      <c r="EN335" s="15" t="s">
        <v>59</v>
      </c>
      <c r="EP335" s="15" t="s">
        <v>59</v>
      </c>
      <c r="ER335" s="15" t="s">
        <v>59</v>
      </c>
      <c r="ET335" s="15" t="s">
        <v>59</v>
      </c>
      <c r="EV335" s="15" t="s">
        <v>59</v>
      </c>
      <c r="EX335" s="15" t="s">
        <v>59</v>
      </c>
      <c r="EY335" t="s">
        <v>47</v>
      </c>
      <c r="EZ335" s="15" t="s">
        <v>59</v>
      </c>
      <c r="FB335" s="15" t="s">
        <v>59</v>
      </c>
      <c r="FC335" t="s">
        <v>47</v>
      </c>
      <c r="FD335" s="15" t="s">
        <v>59</v>
      </c>
      <c r="FF335" s="15" t="s">
        <v>59</v>
      </c>
      <c r="FG335" t="s">
        <v>47</v>
      </c>
      <c r="FH335" s="15" t="s">
        <v>59</v>
      </c>
      <c r="FJ335" s="15" t="s">
        <v>59</v>
      </c>
      <c r="FL335" s="15" t="s">
        <v>59</v>
      </c>
      <c r="FM335" t="s">
        <v>47</v>
      </c>
      <c r="FN335" s="15" t="s">
        <v>59</v>
      </c>
      <c r="FO335" t="s">
        <v>47</v>
      </c>
      <c r="FP335" s="15" t="s">
        <v>59</v>
      </c>
      <c r="FQ335" t="s">
        <v>47</v>
      </c>
      <c r="FR335" s="15" t="s">
        <v>59</v>
      </c>
      <c r="FT335" s="15" t="s">
        <v>59</v>
      </c>
    </row>
    <row r="336" spans="1:176" ht="15.95" customHeight="1">
      <c r="A336" s="39" t="s">
        <v>477</v>
      </c>
      <c r="B336" s="39">
        <v>4</v>
      </c>
      <c r="C336" s="39"/>
      <c r="D336" s="39">
        <v>8010</v>
      </c>
      <c r="E336" s="18" t="s">
        <v>471</v>
      </c>
      <c r="G336" s="9">
        <f t="shared" si="13"/>
        <v>0</v>
      </c>
      <c r="H336" s="15" t="s">
        <v>59</v>
      </c>
      <c r="I336" t="s">
        <v>47</v>
      </c>
      <c r="J336" s="15" t="s">
        <v>59</v>
      </c>
      <c r="K336">
        <v>6.86</v>
      </c>
      <c r="L336" s="15">
        <v>0.1</v>
      </c>
      <c r="M336" s="3" t="s">
        <v>47</v>
      </c>
      <c r="N336" s="12" t="s">
        <v>59</v>
      </c>
      <c r="O336" s="3" t="s">
        <v>47</v>
      </c>
      <c r="P336" s="12" t="s">
        <v>59</v>
      </c>
      <c r="Q336" t="s">
        <v>47</v>
      </c>
      <c r="R336" s="15" t="s">
        <v>59</v>
      </c>
      <c r="S336" t="s">
        <v>47</v>
      </c>
      <c r="T336" s="15" t="s">
        <v>59</v>
      </c>
      <c r="U336" t="s">
        <v>47</v>
      </c>
      <c r="V336" s="15" t="s">
        <v>59</v>
      </c>
      <c r="W336" t="s">
        <v>47</v>
      </c>
      <c r="X336" s="15" t="s">
        <v>59</v>
      </c>
      <c r="Y336" t="s">
        <v>47</v>
      </c>
      <c r="Z336" s="15" t="s">
        <v>59</v>
      </c>
      <c r="AA336" t="s">
        <v>47</v>
      </c>
      <c r="AB336" s="15" t="s">
        <v>59</v>
      </c>
      <c r="AC336" t="s">
        <v>47</v>
      </c>
      <c r="AD336" s="15" t="s">
        <v>59</v>
      </c>
      <c r="AE336" t="s">
        <v>47</v>
      </c>
      <c r="AF336" s="15" t="s">
        <v>59</v>
      </c>
      <c r="AG336" t="s">
        <v>47</v>
      </c>
      <c r="AH336" s="15" t="s">
        <v>59</v>
      </c>
      <c r="AI336" s="20" t="s">
        <v>47</v>
      </c>
      <c r="AJ336" s="15" t="s">
        <v>59</v>
      </c>
      <c r="AK336" t="s">
        <v>47</v>
      </c>
      <c r="AL336" s="15" t="s">
        <v>59</v>
      </c>
      <c r="AM336" s="20" t="s">
        <v>47</v>
      </c>
      <c r="AN336" s="15" t="s">
        <v>59</v>
      </c>
      <c r="AO336" s="3" t="s">
        <v>47</v>
      </c>
      <c r="AP336" s="15" t="s">
        <v>59</v>
      </c>
      <c r="AQ336" t="s">
        <v>47</v>
      </c>
      <c r="AR336" s="15" t="s">
        <v>59</v>
      </c>
      <c r="AS336" t="s">
        <v>47</v>
      </c>
      <c r="AT336" s="15" t="s">
        <v>59</v>
      </c>
      <c r="AU336" s="9" t="s">
        <v>47</v>
      </c>
      <c r="AV336" s="15" t="s">
        <v>59</v>
      </c>
      <c r="AW336" s="9" t="s">
        <v>47</v>
      </c>
      <c r="AX336" s="15" t="s">
        <v>59</v>
      </c>
      <c r="AY336" t="s">
        <v>47</v>
      </c>
      <c r="AZ336" s="15" t="s">
        <v>59</v>
      </c>
      <c r="BA336" s="9" t="s">
        <v>47</v>
      </c>
      <c r="BB336" s="15" t="s">
        <v>59</v>
      </c>
      <c r="BC336" s="9" t="s">
        <v>47</v>
      </c>
      <c r="BD336" s="15" t="s">
        <v>59</v>
      </c>
      <c r="BE336" s="9" t="s">
        <v>47</v>
      </c>
      <c r="BF336" s="15" t="s">
        <v>59</v>
      </c>
      <c r="BH336" s="15" t="s">
        <v>59</v>
      </c>
      <c r="BJ336" s="15" t="s">
        <v>59</v>
      </c>
      <c r="BL336" s="15" t="s">
        <v>59</v>
      </c>
      <c r="BN336" s="15" t="s">
        <v>59</v>
      </c>
      <c r="BO336" t="s">
        <v>47</v>
      </c>
      <c r="BP336" s="15" t="s">
        <v>59</v>
      </c>
      <c r="BQ336" t="s">
        <v>47</v>
      </c>
      <c r="BR336" s="15" t="s">
        <v>59</v>
      </c>
      <c r="BS336" t="s">
        <v>47</v>
      </c>
      <c r="BT336" s="15" t="s">
        <v>59</v>
      </c>
      <c r="BU336" t="s">
        <v>47</v>
      </c>
      <c r="BV336" s="15" t="s">
        <v>59</v>
      </c>
      <c r="BX336" s="15" t="s">
        <v>59</v>
      </c>
      <c r="BY336" t="s">
        <v>47</v>
      </c>
      <c r="BZ336" s="15" t="s">
        <v>59</v>
      </c>
      <c r="CA336" t="s">
        <v>47</v>
      </c>
      <c r="CB336" s="15" t="s">
        <v>59</v>
      </c>
      <c r="CC336" t="s">
        <v>47</v>
      </c>
      <c r="CD336" s="15" t="s">
        <v>59</v>
      </c>
      <c r="CF336" s="15" t="s">
        <v>59</v>
      </c>
      <c r="CH336" s="15" t="s">
        <v>59</v>
      </c>
      <c r="CJ336" s="15" t="s">
        <v>59</v>
      </c>
      <c r="CL336" s="15" t="s">
        <v>59</v>
      </c>
      <c r="CN336" s="15" t="s">
        <v>59</v>
      </c>
      <c r="CP336" s="15" t="s">
        <v>59</v>
      </c>
      <c r="CR336" s="15" t="s">
        <v>59</v>
      </c>
      <c r="CT336" s="15" t="s">
        <v>59</v>
      </c>
      <c r="CV336" s="15" t="s">
        <v>59</v>
      </c>
      <c r="CX336" s="15" t="s">
        <v>59</v>
      </c>
      <c r="CZ336" s="15" t="s">
        <v>59</v>
      </c>
      <c r="DA336" t="s">
        <v>47</v>
      </c>
      <c r="DB336" s="15" t="s">
        <v>59</v>
      </c>
      <c r="DD336" s="15" t="s">
        <v>59</v>
      </c>
      <c r="DF336" s="15" t="s">
        <v>59</v>
      </c>
      <c r="DH336" s="15" t="s">
        <v>59</v>
      </c>
      <c r="DI336" t="s">
        <v>47</v>
      </c>
      <c r="DJ336" s="15" t="s">
        <v>59</v>
      </c>
      <c r="DK336" t="s">
        <v>47</v>
      </c>
      <c r="DL336" s="15" t="s">
        <v>59</v>
      </c>
      <c r="DM336" t="s">
        <v>47</v>
      </c>
      <c r="DN336" s="15" t="s">
        <v>59</v>
      </c>
      <c r="DP336" s="15" t="s">
        <v>59</v>
      </c>
      <c r="DQ336" t="s">
        <v>47</v>
      </c>
      <c r="DR336" s="15" t="s">
        <v>59</v>
      </c>
      <c r="DT336" s="15" t="s">
        <v>59</v>
      </c>
      <c r="DV336" s="15" t="s">
        <v>59</v>
      </c>
      <c r="DW336" t="s">
        <v>47</v>
      </c>
      <c r="DX336" s="15" t="s">
        <v>59</v>
      </c>
      <c r="DY336" t="s">
        <v>47</v>
      </c>
      <c r="DZ336" s="15" t="s">
        <v>59</v>
      </c>
      <c r="EB336" s="15" t="s">
        <v>59</v>
      </c>
      <c r="ED336" s="15" t="s">
        <v>59</v>
      </c>
      <c r="EF336" s="15" t="s">
        <v>59</v>
      </c>
      <c r="EH336" s="15" t="s">
        <v>59</v>
      </c>
      <c r="EJ336" s="15" t="s">
        <v>59</v>
      </c>
      <c r="EL336" s="15" t="s">
        <v>59</v>
      </c>
      <c r="EN336" s="15" t="s">
        <v>59</v>
      </c>
      <c r="EP336" s="15" t="s">
        <v>59</v>
      </c>
      <c r="ER336" s="15" t="s">
        <v>59</v>
      </c>
      <c r="ET336" s="15" t="s">
        <v>59</v>
      </c>
      <c r="EV336" s="15" t="s">
        <v>59</v>
      </c>
      <c r="EX336" s="15" t="s">
        <v>59</v>
      </c>
      <c r="EY336" t="s">
        <v>47</v>
      </c>
      <c r="EZ336" s="15" t="s">
        <v>59</v>
      </c>
      <c r="FB336" s="15" t="s">
        <v>59</v>
      </c>
      <c r="FC336" t="s">
        <v>47</v>
      </c>
      <c r="FD336" s="15" t="s">
        <v>59</v>
      </c>
      <c r="FF336" s="15" t="s">
        <v>59</v>
      </c>
      <c r="FG336" t="s">
        <v>47</v>
      </c>
      <c r="FH336" s="15" t="s">
        <v>59</v>
      </c>
      <c r="FJ336" s="15" t="s">
        <v>59</v>
      </c>
      <c r="FL336" s="15" t="s">
        <v>59</v>
      </c>
      <c r="FM336" t="s">
        <v>47</v>
      </c>
      <c r="FN336" s="15" t="s">
        <v>59</v>
      </c>
      <c r="FO336" t="s">
        <v>47</v>
      </c>
      <c r="FP336" s="15" t="s">
        <v>59</v>
      </c>
      <c r="FQ336" t="s">
        <v>47</v>
      </c>
      <c r="FR336" s="15" t="s">
        <v>59</v>
      </c>
      <c r="FT336" s="15" t="s">
        <v>59</v>
      </c>
    </row>
    <row r="337" spans="1:176" ht="15.95" customHeight="1">
      <c r="A337" s="39" t="s">
        <v>488</v>
      </c>
      <c r="B337" s="39">
        <v>4</v>
      </c>
      <c r="C337" s="39"/>
      <c r="D337" s="39">
        <v>5504</v>
      </c>
      <c r="E337" s="18" t="s">
        <v>471</v>
      </c>
      <c r="G337" s="9">
        <f t="shared" si="13"/>
        <v>0</v>
      </c>
      <c r="H337" s="15" t="s">
        <v>59</v>
      </c>
      <c r="I337" t="s">
        <v>47</v>
      </c>
      <c r="J337" s="15" t="s">
        <v>59</v>
      </c>
      <c r="K337">
        <v>6.1099999999999994</v>
      </c>
      <c r="L337" s="15">
        <v>0.2</v>
      </c>
      <c r="M337" s="3" t="s">
        <v>47</v>
      </c>
      <c r="N337" s="12" t="s">
        <v>59</v>
      </c>
      <c r="O337" s="3" t="s">
        <v>47</v>
      </c>
      <c r="P337" s="12" t="s">
        <v>59</v>
      </c>
      <c r="Q337" t="s">
        <v>47</v>
      </c>
      <c r="R337" s="15" t="s">
        <v>59</v>
      </c>
      <c r="S337" t="s">
        <v>47</v>
      </c>
      <c r="T337" s="15" t="s">
        <v>59</v>
      </c>
      <c r="U337" t="s">
        <v>47</v>
      </c>
      <c r="V337" s="15" t="s">
        <v>59</v>
      </c>
      <c r="W337" t="s">
        <v>47</v>
      </c>
      <c r="X337" s="15" t="s">
        <v>59</v>
      </c>
      <c r="Y337" t="s">
        <v>47</v>
      </c>
      <c r="Z337" s="15" t="s">
        <v>59</v>
      </c>
      <c r="AA337" t="s">
        <v>47</v>
      </c>
      <c r="AB337" s="15" t="s">
        <v>59</v>
      </c>
      <c r="AC337" t="s">
        <v>47</v>
      </c>
      <c r="AD337" s="15" t="s">
        <v>59</v>
      </c>
      <c r="AE337" t="s">
        <v>47</v>
      </c>
      <c r="AF337" s="15" t="s">
        <v>59</v>
      </c>
      <c r="AG337" t="s">
        <v>47</v>
      </c>
      <c r="AH337" s="15" t="s">
        <v>59</v>
      </c>
      <c r="AI337" s="20" t="s">
        <v>47</v>
      </c>
      <c r="AJ337" s="15" t="s">
        <v>59</v>
      </c>
      <c r="AK337" t="s">
        <v>47</v>
      </c>
      <c r="AL337" s="15" t="s">
        <v>59</v>
      </c>
      <c r="AM337" s="20" t="s">
        <v>47</v>
      </c>
      <c r="AN337" s="15" t="s">
        <v>59</v>
      </c>
      <c r="AO337" s="3" t="s">
        <v>47</v>
      </c>
      <c r="AP337" s="15" t="s">
        <v>59</v>
      </c>
      <c r="AQ337" t="s">
        <v>47</v>
      </c>
      <c r="AR337" s="15" t="s">
        <v>59</v>
      </c>
      <c r="AS337" t="s">
        <v>47</v>
      </c>
      <c r="AT337" s="15" t="s">
        <v>59</v>
      </c>
      <c r="AU337" s="9" t="s">
        <v>47</v>
      </c>
      <c r="AV337" s="15" t="s">
        <v>59</v>
      </c>
      <c r="AW337" s="9" t="s">
        <v>47</v>
      </c>
      <c r="AX337" s="15" t="s">
        <v>59</v>
      </c>
      <c r="AY337" t="s">
        <v>47</v>
      </c>
      <c r="AZ337" s="15" t="s">
        <v>59</v>
      </c>
      <c r="BA337" s="9" t="s">
        <v>47</v>
      </c>
      <c r="BB337" s="15" t="s">
        <v>59</v>
      </c>
      <c r="BC337" s="9" t="s">
        <v>47</v>
      </c>
      <c r="BD337" s="15" t="s">
        <v>59</v>
      </c>
      <c r="BE337" s="9" t="s">
        <v>47</v>
      </c>
      <c r="BF337" s="15" t="s">
        <v>59</v>
      </c>
      <c r="BH337" s="15" t="s">
        <v>59</v>
      </c>
      <c r="BJ337" s="15" t="s">
        <v>59</v>
      </c>
      <c r="BL337" s="15" t="s">
        <v>59</v>
      </c>
      <c r="BN337" s="15" t="s">
        <v>59</v>
      </c>
      <c r="BO337" t="s">
        <v>47</v>
      </c>
      <c r="BP337" s="15" t="s">
        <v>59</v>
      </c>
      <c r="BQ337" t="s">
        <v>47</v>
      </c>
      <c r="BR337" s="15" t="s">
        <v>59</v>
      </c>
      <c r="BS337" t="s">
        <v>47</v>
      </c>
      <c r="BT337" s="15" t="s">
        <v>59</v>
      </c>
      <c r="BU337" t="s">
        <v>47</v>
      </c>
      <c r="BV337" s="15" t="s">
        <v>59</v>
      </c>
      <c r="BX337" s="15" t="s">
        <v>59</v>
      </c>
      <c r="BY337" t="s">
        <v>47</v>
      </c>
      <c r="BZ337" s="15" t="s">
        <v>59</v>
      </c>
      <c r="CA337" t="s">
        <v>47</v>
      </c>
      <c r="CB337" s="15" t="s">
        <v>59</v>
      </c>
      <c r="CC337" t="s">
        <v>47</v>
      </c>
      <c r="CD337" s="15" t="s">
        <v>59</v>
      </c>
      <c r="CF337" s="15" t="s">
        <v>59</v>
      </c>
      <c r="CH337" s="15" t="s">
        <v>59</v>
      </c>
      <c r="CJ337" s="15" t="s">
        <v>59</v>
      </c>
      <c r="CL337" s="15" t="s">
        <v>59</v>
      </c>
      <c r="CN337" s="15" t="s">
        <v>59</v>
      </c>
      <c r="CP337" s="15" t="s">
        <v>59</v>
      </c>
      <c r="CR337" s="15" t="s">
        <v>59</v>
      </c>
      <c r="CT337" s="15" t="s">
        <v>59</v>
      </c>
      <c r="CV337" s="15" t="s">
        <v>59</v>
      </c>
      <c r="CX337" s="15" t="s">
        <v>59</v>
      </c>
      <c r="CZ337" s="15" t="s">
        <v>59</v>
      </c>
      <c r="DA337" t="s">
        <v>47</v>
      </c>
      <c r="DB337" s="15" t="s">
        <v>59</v>
      </c>
      <c r="DD337" s="15" t="s">
        <v>59</v>
      </c>
      <c r="DF337" s="15" t="s">
        <v>59</v>
      </c>
      <c r="DH337" s="15" t="s">
        <v>59</v>
      </c>
      <c r="DI337" t="s">
        <v>47</v>
      </c>
      <c r="DJ337" s="15" t="s">
        <v>59</v>
      </c>
      <c r="DK337" t="s">
        <v>47</v>
      </c>
      <c r="DL337" s="15" t="s">
        <v>59</v>
      </c>
      <c r="DM337" t="s">
        <v>47</v>
      </c>
      <c r="DN337" s="15" t="s">
        <v>59</v>
      </c>
      <c r="DP337" s="15" t="s">
        <v>59</v>
      </c>
      <c r="DQ337" t="s">
        <v>47</v>
      </c>
      <c r="DR337" s="15" t="s">
        <v>59</v>
      </c>
      <c r="DT337" s="15" t="s">
        <v>59</v>
      </c>
      <c r="DV337" s="15" t="s">
        <v>59</v>
      </c>
      <c r="DW337" t="s">
        <v>47</v>
      </c>
      <c r="DX337" s="15" t="s">
        <v>59</v>
      </c>
      <c r="DY337" t="s">
        <v>47</v>
      </c>
      <c r="DZ337" s="15" t="s">
        <v>59</v>
      </c>
      <c r="EB337" s="15" t="s">
        <v>59</v>
      </c>
      <c r="ED337" s="15" t="s">
        <v>59</v>
      </c>
      <c r="EF337" s="15" t="s">
        <v>59</v>
      </c>
      <c r="EH337" s="15" t="s">
        <v>59</v>
      </c>
      <c r="EJ337" s="15" t="s">
        <v>59</v>
      </c>
      <c r="EL337" s="15" t="s">
        <v>59</v>
      </c>
      <c r="EN337" s="15" t="s">
        <v>59</v>
      </c>
      <c r="EP337" s="15" t="s">
        <v>59</v>
      </c>
      <c r="ER337" s="15" t="s">
        <v>59</v>
      </c>
      <c r="ET337" s="15" t="s">
        <v>59</v>
      </c>
      <c r="EV337" s="15" t="s">
        <v>59</v>
      </c>
      <c r="EX337" s="15" t="s">
        <v>59</v>
      </c>
      <c r="EY337" t="s">
        <v>47</v>
      </c>
      <c r="EZ337" s="15" t="s">
        <v>59</v>
      </c>
      <c r="FB337" s="15" t="s">
        <v>59</v>
      </c>
      <c r="FC337" t="s">
        <v>47</v>
      </c>
      <c r="FD337" s="15" t="s">
        <v>59</v>
      </c>
      <c r="FF337" s="15" t="s">
        <v>59</v>
      </c>
      <c r="FG337" t="s">
        <v>47</v>
      </c>
      <c r="FH337" s="15" t="s">
        <v>59</v>
      </c>
      <c r="FJ337" s="15" t="s">
        <v>59</v>
      </c>
      <c r="FL337" s="15" t="s">
        <v>59</v>
      </c>
      <c r="FM337" t="s">
        <v>47</v>
      </c>
      <c r="FN337" s="15" t="s">
        <v>59</v>
      </c>
      <c r="FO337" t="s">
        <v>47</v>
      </c>
      <c r="FP337" s="15" t="s">
        <v>59</v>
      </c>
      <c r="FQ337" t="s">
        <v>47</v>
      </c>
      <c r="FR337" s="15" t="s">
        <v>59</v>
      </c>
      <c r="FT337" s="15" t="s">
        <v>59</v>
      </c>
    </row>
    <row r="338" spans="1:176" ht="15.95" customHeight="1">
      <c r="A338" s="39" t="s">
        <v>485</v>
      </c>
      <c r="B338" s="39">
        <v>4</v>
      </c>
      <c r="C338" s="39"/>
      <c r="D338" s="39">
        <v>4604</v>
      </c>
      <c r="E338" s="18" t="s">
        <v>471</v>
      </c>
      <c r="G338" s="9">
        <f t="shared" si="13"/>
        <v>0</v>
      </c>
      <c r="H338" s="15" t="s">
        <v>59</v>
      </c>
      <c r="I338" t="s">
        <v>47</v>
      </c>
      <c r="J338" s="15" t="s">
        <v>59</v>
      </c>
      <c r="K338">
        <v>15</v>
      </c>
      <c r="L338" s="15">
        <v>0.70000000000000007</v>
      </c>
      <c r="M338" t="s">
        <v>47</v>
      </c>
      <c r="N338" s="15" t="s">
        <v>59</v>
      </c>
      <c r="O338" s="3" t="s">
        <v>47</v>
      </c>
      <c r="P338" s="12" t="s">
        <v>59</v>
      </c>
      <c r="Q338" t="s">
        <v>47</v>
      </c>
      <c r="R338" s="15" t="s">
        <v>59</v>
      </c>
      <c r="S338" t="s">
        <v>47</v>
      </c>
      <c r="T338" s="15" t="s">
        <v>59</v>
      </c>
      <c r="U338" t="s">
        <v>47</v>
      </c>
      <c r="V338" s="15" t="s">
        <v>59</v>
      </c>
      <c r="W338" t="s">
        <v>47</v>
      </c>
      <c r="X338" s="15" t="s">
        <v>59</v>
      </c>
      <c r="Y338" t="s">
        <v>47</v>
      </c>
      <c r="Z338" s="15" t="s">
        <v>59</v>
      </c>
      <c r="AA338" t="s">
        <v>47</v>
      </c>
      <c r="AB338" s="15" t="s">
        <v>59</v>
      </c>
      <c r="AC338" t="s">
        <v>47</v>
      </c>
      <c r="AD338" s="15" t="s">
        <v>59</v>
      </c>
      <c r="AE338" t="s">
        <v>47</v>
      </c>
      <c r="AF338" s="15" t="s">
        <v>59</v>
      </c>
      <c r="AG338" t="s">
        <v>47</v>
      </c>
      <c r="AH338" s="15" t="s">
        <v>59</v>
      </c>
      <c r="AI338" s="20" t="s">
        <v>47</v>
      </c>
      <c r="AJ338" s="15" t="s">
        <v>59</v>
      </c>
      <c r="AK338" t="s">
        <v>47</v>
      </c>
      <c r="AL338" s="15" t="s">
        <v>59</v>
      </c>
      <c r="AM338" s="20" t="s">
        <v>47</v>
      </c>
      <c r="AN338" s="15" t="s">
        <v>59</v>
      </c>
      <c r="AO338" s="3" t="s">
        <v>47</v>
      </c>
      <c r="AP338" s="15" t="s">
        <v>59</v>
      </c>
      <c r="AQ338" t="s">
        <v>47</v>
      </c>
      <c r="AR338" s="15" t="s">
        <v>59</v>
      </c>
      <c r="AS338" t="s">
        <v>47</v>
      </c>
      <c r="AT338" s="15" t="s">
        <v>59</v>
      </c>
      <c r="AU338" s="9" t="s">
        <v>47</v>
      </c>
      <c r="AV338" s="15" t="s">
        <v>59</v>
      </c>
      <c r="AW338" s="9" t="s">
        <v>47</v>
      </c>
      <c r="AX338" s="15" t="s">
        <v>59</v>
      </c>
      <c r="AY338" t="s">
        <v>47</v>
      </c>
      <c r="AZ338" s="15" t="s">
        <v>59</v>
      </c>
      <c r="BA338" s="9" t="s">
        <v>47</v>
      </c>
      <c r="BB338" s="15" t="s">
        <v>59</v>
      </c>
      <c r="BC338" s="9" t="s">
        <v>47</v>
      </c>
      <c r="BD338" s="15" t="s">
        <v>59</v>
      </c>
      <c r="BE338" s="9" t="s">
        <v>47</v>
      </c>
      <c r="BF338" s="15" t="s">
        <v>59</v>
      </c>
      <c r="BH338" s="15" t="s">
        <v>59</v>
      </c>
      <c r="BJ338" s="15" t="s">
        <v>59</v>
      </c>
      <c r="BL338" s="15" t="s">
        <v>59</v>
      </c>
      <c r="BN338" s="15" t="s">
        <v>59</v>
      </c>
      <c r="BO338" t="s">
        <v>47</v>
      </c>
      <c r="BP338" s="15" t="s">
        <v>59</v>
      </c>
      <c r="BQ338" t="s">
        <v>47</v>
      </c>
      <c r="BR338" s="15" t="s">
        <v>59</v>
      </c>
      <c r="BS338" t="s">
        <v>47</v>
      </c>
      <c r="BT338" s="15" t="s">
        <v>59</v>
      </c>
      <c r="BU338" t="s">
        <v>47</v>
      </c>
      <c r="BV338" s="15" t="s">
        <v>59</v>
      </c>
      <c r="BX338" s="15" t="s">
        <v>59</v>
      </c>
      <c r="BY338" t="s">
        <v>47</v>
      </c>
      <c r="BZ338" s="15" t="s">
        <v>59</v>
      </c>
      <c r="CA338" t="s">
        <v>47</v>
      </c>
      <c r="CB338" s="15" t="s">
        <v>59</v>
      </c>
      <c r="CC338" t="s">
        <v>47</v>
      </c>
      <c r="CD338" s="15" t="s">
        <v>59</v>
      </c>
      <c r="CF338" s="15" t="s">
        <v>59</v>
      </c>
      <c r="CH338" s="15" t="s">
        <v>59</v>
      </c>
      <c r="CJ338" s="15" t="s">
        <v>59</v>
      </c>
      <c r="CL338" s="15" t="s">
        <v>59</v>
      </c>
      <c r="CN338" s="15" t="s">
        <v>59</v>
      </c>
      <c r="CP338" s="15" t="s">
        <v>59</v>
      </c>
      <c r="CR338" s="15" t="s">
        <v>59</v>
      </c>
      <c r="CT338" s="15" t="s">
        <v>59</v>
      </c>
      <c r="CV338" s="15" t="s">
        <v>59</v>
      </c>
      <c r="CX338" s="15" t="s">
        <v>59</v>
      </c>
      <c r="CZ338" s="15" t="s">
        <v>59</v>
      </c>
      <c r="DA338" t="s">
        <v>47</v>
      </c>
      <c r="DB338" s="15" t="s">
        <v>59</v>
      </c>
      <c r="DD338" s="15" t="s">
        <v>59</v>
      </c>
      <c r="DF338" s="15" t="s">
        <v>59</v>
      </c>
      <c r="DH338" s="15" t="s">
        <v>59</v>
      </c>
      <c r="DI338" t="s">
        <v>47</v>
      </c>
      <c r="DJ338" s="15" t="s">
        <v>59</v>
      </c>
      <c r="DK338" t="s">
        <v>47</v>
      </c>
      <c r="DL338" s="15" t="s">
        <v>59</v>
      </c>
      <c r="DM338" t="s">
        <v>47</v>
      </c>
      <c r="DN338" s="15" t="s">
        <v>59</v>
      </c>
      <c r="DP338" s="15" t="s">
        <v>59</v>
      </c>
      <c r="DQ338" t="s">
        <v>47</v>
      </c>
      <c r="DR338" s="15" t="s">
        <v>59</v>
      </c>
      <c r="DT338" s="15" t="s">
        <v>59</v>
      </c>
      <c r="DV338" s="15" t="s">
        <v>59</v>
      </c>
      <c r="DW338" t="s">
        <v>47</v>
      </c>
      <c r="DX338" s="15" t="s">
        <v>59</v>
      </c>
      <c r="DY338" t="s">
        <v>47</v>
      </c>
      <c r="DZ338" s="15" t="s">
        <v>59</v>
      </c>
      <c r="EB338" s="15" t="s">
        <v>59</v>
      </c>
      <c r="ED338" s="15" t="s">
        <v>59</v>
      </c>
      <c r="EF338" s="15" t="s">
        <v>59</v>
      </c>
      <c r="EH338" s="15" t="s">
        <v>59</v>
      </c>
      <c r="EJ338" s="15" t="s">
        <v>59</v>
      </c>
      <c r="EL338" s="15" t="s">
        <v>59</v>
      </c>
      <c r="EN338" s="15" t="s">
        <v>59</v>
      </c>
      <c r="EP338" s="15" t="s">
        <v>59</v>
      </c>
      <c r="ER338" s="15" t="s">
        <v>59</v>
      </c>
      <c r="ET338" s="15" t="s">
        <v>59</v>
      </c>
      <c r="EV338" s="15" t="s">
        <v>59</v>
      </c>
      <c r="EX338" s="15" t="s">
        <v>59</v>
      </c>
      <c r="EY338" t="s">
        <v>47</v>
      </c>
      <c r="EZ338" s="15" t="s">
        <v>59</v>
      </c>
      <c r="FB338" s="15" t="s">
        <v>59</v>
      </c>
      <c r="FC338" t="s">
        <v>47</v>
      </c>
      <c r="FD338" s="15" t="s">
        <v>59</v>
      </c>
      <c r="FF338" s="15" t="s">
        <v>59</v>
      </c>
      <c r="FG338" t="s">
        <v>47</v>
      </c>
      <c r="FH338" s="15" t="s">
        <v>59</v>
      </c>
      <c r="FJ338" s="15" t="s">
        <v>59</v>
      </c>
      <c r="FL338" s="15" t="s">
        <v>59</v>
      </c>
      <c r="FM338" t="s">
        <v>47</v>
      </c>
      <c r="FN338" s="15" t="s">
        <v>59</v>
      </c>
      <c r="FO338" t="s">
        <v>47</v>
      </c>
      <c r="FP338" s="15" t="s">
        <v>59</v>
      </c>
      <c r="FQ338" t="s">
        <v>47</v>
      </c>
      <c r="FR338" s="15" t="s">
        <v>59</v>
      </c>
      <c r="FT338" s="15" t="s">
        <v>59</v>
      </c>
    </row>
    <row r="339" spans="1:176" ht="15.95" customHeight="1">
      <c r="A339" s="39" t="s">
        <v>486</v>
      </c>
      <c r="B339" s="39">
        <v>4</v>
      </c>
      <c r="C339" s="39"/>
      <c r="D339" s="39">
        <v>4604</v>
      </c>
      <c r="E339" s="18" t="s">
        <v>471</v>
      </c>
      <c r="G339" s="9">
        <f t="shared" si="13"/>
        <v>0</v>
      </c>
      <c r="H339" s="15" t="s">
        <v>59</v>
      </c>
      <c r="I339" t="s">
        <v>47</v>
      </c>
      <c r="J339" s="15" t="s">
        <v>59</v>
      </c>
      <c r="K339">
        <v>15.2</v>
      </c>
      <c r="L339" s="15">
        <v>0.70000000000000007</v>
      </c>
      <c r="M339" t="s">
        <v>47</v>
      </c>
      <c r="N339" s="15" t="s">
        <v>59</v>
      </c>
      <c r="O339" s="3" t="s">
        <v>47</v>
      </c>
      <c r="P339" s="12" t="s">
        <v>59</v>
      </c>
      <c r="Q339" t="s">
        <v>47</v>
      </c>
      <c r="R339" s="15" t="s">
        <v>59</v>
      </c>
      <c r="S339" t="s">
        <v>47</v>
      </c>
      <c r="T339" s="15" t="s">
        <v>59</v>
      </c>
      <c r="U339" t="s">
        <v>47</v>
      </c>
      <c r="V339" s="15" t="s">
        <v>59</v>
      </c>
      <c r="W339" t="s">
        <v>47</v>
      </c>
      <c r="X339" s="15" t="s">
        <v>59</v>
      </c>
      <c r="Y339" t="s">
        <v>47</v>
      </c>
      <c r="Z339" s="15" t="s">
        <v>59</v>
      </c>
      <c r="AA339" t="s">
        <v>47</v>
      </c>
      <c r="AB339" s="15" t="s">
        <v>59</v>
      </c>
      <c r="AC339" t="s">
        <v>47</v>
      </c>
      <c r="AD339" s="15" t="s">
        <v>59</v>
      </c>
      <c r="AE339" t="s">
        <v>47</v>
      </c>
      <c r="AF339" s="15" t="s">
        <v>59</v>
      </c>
      <c r="AG339" t="s">
        <v>47</v>
      </c>
      <c r="AH339" s="15" t="s">
        <v>59</v>
      </c>
      <c r="AI339" s="20" t="s">
        <v>47</v>
      </c>
      <c r="AJ339" s="15" t="s">
        <v>59</v>
      </c>
      <c r="AK339" t="s">
        <v>47</v>
      </c>
      <c r="AL339" s="15" t="s">
        <v>59</v>
      </c>
      <c r="AM339" s="20" t="s">
        <v>47</v>
      </c>
      <c r="AN339" s="15" t="s">
        <v>59</v>
      </c>
      <c r="AO339" s="3" t="s">
        <v>47</v>
      </c>
      <c r="AP339" s="15" t="s">
        <v>59</v>
      </c>
      <c r="AQ339" t="s">
        <v>47</v>
      </c>
      <c r="AR339" s="15" t="s">
        <v>59</v>
      </c>
      <c r="AS339" t="s">
        <v>47</v>
      </c>
      <c r="AT339" s="15" t="s">
        <v>59</v>
      </c>
      <c r="AU339" s="9" t="s">
        <v>47</v>
      </c>
      <c r="AV339" s="15" t="s">
        <v>59</v>
      </c>
      <c r="AW339" s="9" t="s">
        <v>47</v>
      </c>
      <c r="AX339" s="15" t="s">
        <v>59</v>
      </c>
      <c r="AY339" t="s">
        <v>47</v>
      </c>
      <c r="AZ339" s="15" t="s">
        <v>59</v>
      </c>
      <c r="BA339" s="9" t="s">
        <v>47</v>
      </c>
      <c r="BB339" s="15" t="s">
        <v>59</v>
      </c>
      <c r="BC339" s="9" t="s">
        <v>47</v>
      </c>
      <c r="BD339" s="15" t="s">
        <v>59</v>
      </c>
      <c r="BE339" s="9" t="s">
        <v>47</v>
      </c>
      <c r="BF339" s="15" t="s">
        <v>59</v>
      </c>
      <c r="BH339" s="15" t="s">
        <v>59</v>
      </c>
      <c r="BJ339" s="15" t="s">
        <v>59</v>
      </c>
      <c r="BL339" s="15" t="s">
        <v>59</v>
      </c>
      <c r="BN339" s="15" t="s">
        <v>59</v>
      </c>
      <c r="BO339" t="s">
        <v>47</v>
      </c>
      <c r="BP339" s="15" t="s">
        <v>59</v>
      </c>
      <c r="BQ339" t="s">
        <v>47</v>
      </c>
      <c r="BR339" s="15" t="s">
        <v>59</v>
      </c>
      <c r="BS339" t="s">
        <v>47</v>
      </c>
      <c r="BT339" s="15" t="s">
        <v>59</v>
      </c>
      <c r="BU339" t="s">
        <v>47</v>
      </c>
      <c r="BV339" s="15" t="s">
        <v>59</v>
      </c>
      <c r="BX339" s="15" t="s">
        <v>59</v>
      </c>
      <c r="BY339" t="s">
        <v>47</v>
      </c>
      <c r="BZ339" s="15" t="s">
        <v>59</v>
      </c>
      <c r="CA339" t="s">
        <v>47</v>
      </c>
      <c r="CB339" s="15" t="s">
        <v>59</v>
      </c>
      <c r="CC339" t="s">
        <v>47</v>
      </c>
      <c r="CD339" s="15" t="s">
        <v>59</v>
      </c>
      <c r="CF339" s="15" t="s">
        <v>59</v>
      </c>
      <c r="CH339" s="15" t="s">
        <v>59</v>
      </c>
      <c r="CJ339" s="15" t="s">
        <v>59</v>
      </c>
      <c r="CL339" s="15" t="s">
        <v>59</v>
      </c>
      <c r="CN339" s="15" t="s">
        <v>59</v>
      </c>
      <c r="CP339" s="15" t="s">
        <v>59</v>
      </c>
      <c r="CR339" s="15" t="s">
        <v>59</v>
      </c>
      <c r="CT339" s="15" t="s">
        <v>59</v>
      </c>
      <c r="CV339" s="15" t="s">
        <v>59</v>
      </c>
      <c r="CX339" s="15" t="s">
        <v>59</v>
      </c>
      <c r="CZ339" s="15" t="s">
        <v>59</v>
      </c>
      <c r="DA339" t="s">
        <v>47</v>
      </c>
      <c r="DB339" s="15" t="s">
        <v>59</v>
      </c>
      <c r="DD339" s="15" t="s">
        <v>59</v>
      </c>
      <c r="DF339" s="15" t="s">
        <v>59</v>
      </c>
      <c r="DH339" s="15" t="s">
        <v>59</v>
      </c>
      <c r="DI339" t="s">
        <v>47</v>
      </c>
      <c r="DJ339" s="15" t="s">
        <v>59</v>
      </c>
      <c r="DK339" t="s">
        <v>47</v>
      </c>
      <c r="DL339" s="15" t="s">
        <v>59</v>
      </c>
      <c r="DM339" t="s">
        <v>47</v>
      </c>
      <c r="DN339" s="15" t="s">
        <v>59</v>
      </c>
      <c r="DP339" s="15" t="s">
        <v>59</v>
      </c>
      <c r="DQ339" t="s">
        <v>47</v>
      </c>
      <c r="DR339" s="15" t="s">
        <v>59</v>
      </c>
      <c r="DT339" s="15" t="s">
        <v>59</v>
      </c>
      <c r="DV339" s="15" t="s">
        <v>59</v>
      </c>
      <c r="DW339" t="s">
        <v>47</v>
      </c>
      <c r="DX339" s="15" t="s">
        <v>59</v>
      </c>
      <c r="DY339" t="s">
        <v>47</v>
      </c>
      <c r="DZ339" s="15" t="s">
        <v>59</v>
      </c>
      <c r="EB339" s="15" t="s">
        <v>59</v>
      </c>
      <c r="ED339" s="15" t="s">
        <v>59</v>
      </c>
      <c r="EF339" s="15" t="s">
        <v>59</v>
      </c>
      <c r="EH339" s="15" t="s">
        <v>59</v>
      </c>
      <c r="EJ339" s="15" t="s">
        <v>59</v>
      </c>
      <c r="EL339" s="15" t="s">
        <v>59</v>
      </c>
      <c r="EN339" s="15" t="s">
        <v>59</v>
      </c>
      <c r="EP339" s="15" t="s">
        <v>59</v>
      </c>
      <c r="ER339" s="15" t="s">
        <v>59</v>
      </c>
      <c r="ET339" s="15" t="s">
        <v>59</v>
      </c>
      <c r="EV339" s="15" t="s">
        <v>59</v>
      </c>
      <c r="EX339" s="15" t="s">
        <v>59</v>
      </c>
      <c r="EY339" t="s">
        <v>47</v>
      </c>
      <c r="EZ339" s="15" t="s">
        <v>59</v>
      </c>
      <c r="FB339" s="15" t="s">
        <v>59</v>
      </c>
      <c r="FC339" t="s">
        <v>47</v>
      </c>
      <c r="FD339" s="15" t="s">
        <v>59</v>
      </c>
      <c r="FF339" s="15" t="s">
        <v>59</v>
      </c>
      <c r="FG339" t="s">
        <v>47</v>
      </c>
      <c r="FH339" s="15" t="s">
        <v>59</v>
      </c>
      <c r="FJ339" s="15" t="s">
        <v>59</v>
      </c>
      <c r="FL339" s="15" t="s">
        <v>59</v>
      </c>
      <c r="FM339" t="s">
        <v>47</v>
      </c>
      <c r="FN339" s="15" t="s">
        <v>59</v>
      </c>
      <c r="FO339" t="s">
        <v>47</v>
      </c>
      <c r="FP339" s="15" t="s">
        <v>59</v>
      </c>
      <c r="FQ339" t="s">
        <v>47</v>
      </c>
      <c r="FR339" s="15" t="s">
        <v>59</v>
      </c>
      <c r="FT339" s="15" t="s">
        <v>59</v>
      </c>
    </row>
    <row r="340" spans="1:176" ht="15.95" customHeight="1">
      <c r="A340" s="39" t="s">
        <v>487</v>
      </c>
      <c r="B340" s="39">
        <v>4</v>
      </c>
      <c r="C340" s="39"/>
      <c r="D340" s="39">
        <v>5504</v>
      </c>
      <c r="E340" s="18" t="s">
        <v>471</v>
      </c>
      <c r="G340" s="9">
        <f t="shared" si="13"/>
        <v>0</v>
      </c>
      <c r="H340" s="15" t="s">
        <v>59</v>
      </c>
      <c r="I340" t="s">
        <v>47</v>
      </c>
      <c r="J340" s="15" t="s">
        <v>59</v>
      </c>
      <c r="K340">
        <v>27</v>
      </c>
      <c r="L340" s="15">
        <v>0.8</v>
      </c>
      <c r="M340" t="s">
        <v>47</v>
      </c>
      <c r="N340" s="15" t="s">
        <v>59</v>
      </c>
      <c r="O340" s="3" t="s">
        <v>47</v>
      </c>
      <c r="P340" s="12" t="s">
        <v>59</v>
      </c>
      <c r="Q340" t="s">
        <v>47</v>
      </c>
      <c r="R340" s="15" t="s">
        <v>59</v>
      </c>
      <c r="S340" t="s">
        <v>47</v>
      </c>
      <c r="T340" s="15" t="s">
        <v>59</v>
      </c>
      <c r="U340" t="s">
        <v>47</v>
      </c>
      <c r="V340" s="15" t="s">
        <v>59</v>
      </c>
      <c r="W340" t="s">
        <v>47</v>
      </c>
      <c r="X340" s="15" t="s">
        <v>59</v>
      </c>
      <c r="Y340" t="s">
        <v>47</v>
      </c>
      <c r="Z340" s="15" t="s">
        <v>59</v>
      </c>
      <c r="AA340" t="s">
        <v>47</v>
      </c>
      <c r="AB340" s="15" t="s">
        <v>59</v>
      </c>
      <c r="AC340" t="s">
        <v>47</v>
      </c>
      <c r="AD340" s="15" t="s">
        <v>59</v>
      </c>
      <c r="AE340" t="s">
        <v>47</v>
      </c>
      <c r="AF340" s="15" t="s">
        <v>59</v>
      </c>
      <c r="AG340" t="s">
        <v>47</v>
      </c>
      <c r="AH340" s="15" t="s">
        <v>59</v>
      </c>
      <c r="AI340" s="20" t="s">
        <v>47</v>
      </c>
      <c r="AJ340" s="15" t="s">
        <v>59</v>
      </c>
      <c r="AK340" t="s">
        <v>47</v>
      </c>
      <c r="AL340" s="15" t="s">
        <v>59</v>
      </c>
      <c r="AM340" s="20" t="s">
        <v>47</v>
      </c>
      <c r="AN340" s="15" t="s">
        <v>59</v>
      </c>
      <c r="AO340" s="3" t="s">
        <v>47</v>
      </c>
      <c r="AP340" s="15" t="s">
        <v>59</v>
      </c>
      <c r="AQ340" t="s">
        <v>47</v>
      </c>
      <c r="AR340" s="15" t="s">
        <v>59</v>
      </c>
      <c r="AS340" t="s">
        <v>47</v>
      </c>
      <c r="AT340" s="15" t="s">
        <v>59</v>
      </c>
      <c r="AU340" s="9" t="s">
        <v>47</v>
      </c>
      <c r="AV340" s="15" t="s">
        <v>59</v>
      </c>
      <c r="AW340" s="9" t="s">
        <v>47</v>
      </c>
      <c r="AX340" s="15" t="s">
        <v>59</v>
      </c>
      <c r="AY340" t="s">
        <v>47</v>
      </c>
      <c r="AZ340" s="15" t="s">
        <v>59</v>
      </c>
      <c r="BA340" s="9" t="s">
        <v>47</v>
      </c>
      <c r="BB340" s="15" t="s">
        <v>59</v>
      </c>
      <c r="BC340" s="9" t="s">
        <v>47</v>
      </c>
      <c r="BD340" s="15" t="s">
        <v>59</v>
      </c>
      <c r="BE340" s="9" t="s">
        <v>47</v>
      </c>
      <c r="BF340" s="15" t="s">
        <v>59</v>
      </c>
      <c r="BH340" s="15" t="s">
        <v>59</v>
      </c>
      <c r="BJ340" s="15" t="s">
        <v>59</v>
      </c>
      <c r="BL340" s="15" t="s">
        <v>59</v>
      </c>
      <c r="BN340" s="15" t="s">
        <v>59</v>
      </c>
      <c r="BO340" t="s">
        <v>47</v>
      </c>
      <c r="BP340" s="15" t="s">
        <v>59</v>
      </c>
      <c r="BQ340" t="s">
        <v>47</v>
      </c>
      <c r="BR340" s="15" t="s">
        <v>59</v>
      </c>
      <c r="BS340" t="s">
        <v>47</v>
      </c>
      <c r="BT340" s="15" t="s">
        <v>59</v>
      </c>
      <c r="BU340" t="s">
        <v>47</v>
      </c>
      <c r="BV340" s="15" t="s">
        <v>59</v>
      </c>
      <c r="BX340" s="15" t="s">
        <v>59</v>
      </c>
      <c r="BY340" t="s">
        <v>47</v>
      </c>
      <c r="BZ340" s="15" t="s">
        <v>59</v>
      </c>
      <c r="CA340" t="s">
        <v>47</v>
      </c>
      <c r="CB340" s="15" t="s">
        <v>59</v>
      </c>
      <c r="CC340" t="s">
        <v>47</v>
      </c>
      <c r="CD340" s="15" t="s">
        <v>59</v>
      </c>
      <c r="CF340" s="15" t="s">
        <v>59</v>
      </c>
      <c r="CH340" s="15" t="s">
        <v>59</v>
      </c>
      <c r="CJ340" s="15" t="s">
        <v>59</v>
      </c>
      <c r="CL340" s="15" t="s">
        <v>59</v>
      </c>
      <c r="CN340" s="15" t="s">
        <v>59</v>
      </c>
      <c r="CP340" s="15" t="s">
        <v>59</v>
      </c>
      <c r="CR340" s="15" t="s">
        <v>59</v>
      </c>
      <c r="CT340" s="15" t="s">
        <v>59</v>
      </c>
      <c r="CV340" s="15" t="s">
        <v>59</v>
      </c>
      <c r="CX340" s="15" t="s">
        <v>59</v>
      </c>
      <c r="CZ340" s="15" t="s">
        <v>59</v>
      </c>
      <c r="DA340" t="s">
        <v>47</v>
      </c>
      <c r="DB340" s="15" t="s">
        <v>59</v>
      </c>
      <c r="DD340" s="15" t="s">
        <v>59</v>
      </c>
      <c r="DF340" s="15" t="s">
        <v>59</v>
      </c>
      <c r="DH340" s="15" t="s">
        <v>59</v>
      </c>
      <c r="DI340" t="s">
        <v>47</v>
      </c>
      <c r="DJ340" s="15" t="s">
        <v>59</v>
      </c>
      <c r="DK340" t="s">
        <v>47</v>
      </c>
      <c r="DL340" s="15" t="s">
        <v>59</v>
      </c>
      <c r="DM340" t="s">
        <v>47</v>
      </c>
      <c r="DN340" s="15" t="s">
        <v>59</v>
      </c>
      <c r="DP340" s="15" t="s">
        <v>59</v>
      </c>
      <c r="DQ340" t="s">
        <v>47</v>
      </c>
      <c r="DR340" s="15" t="s">
        <v>59</v>
      </c>
      <c r="DT340" s="15" t="s">
        <v>59</v>
      </c>
      <c r="DV340" s="15" t="s">
        <v>59</v>
      </c>
      <c r="DW340" t="s">
        <v>47</v>
      </c>
      <c r="DX340" s="15" t="s">
        <v>59</v>
      </c>
      <c r="DY340" t="s">
        <v>47</v>
      </c>
      <c r="DZ340" s="15" t="s">
        <v>59</v>
      </c>
      <c r="EB340" s="15" t="s">
        <v>59</v>
      </c>
      <c r="ED340" s="15" t="s">
        <v>59</v>
      </c>
      <c r="EF340" s="15" t="s">
        <v>59</v>
      </c>
      <c r="EH340" s="15" t="s">
        <v>59</v>
      </c>
      <c r="EJ340" s="15" t="s">
        <v>59</v>
      </c>
      <c r="EL340" s="15" t="s">
        <v>59</v>
      </c>
      <c r="EN340" s="15" t="s">
        <v>59</v>
      </c>
      <c r="EP340" s="15" t="s">
        <v>59</v>
      </c>
      <c r="ER340" s="15" t="s">
        <v>59</v>
      </c>
      <c r="ET340" s="15" t="s">
        <v>59</v>
      </c>
      <c r="EV340" s="15" t="s">
        <v>59</v>
      </c>
      <c r="EX340" s="15" t="s">
        <v>59</v>
      </c>
      <c r="EY340" t="s">
        <v>47</v>
      </c>
      <c r="EZ340" s="15" t="s">
        <v>59</v>
      </c>
      <c r="FB340" s="15" t="s">
        <v>59</v>
      </c>
      <c r="FC340" t="s">
        <v>47</v>
      </c>
      <c r="FD340" s="15" t="s">
        <v>59</v>
      </c>
      <c r="FF340" s="15" t="s">
        <v>59</v>
      </c>
      <c r="FG340" t="s">
        <v>47</v>
      </c>
      <c r="FH340" s="15" t="s">
        <v>59</v>
      </c>
      <c r="FJ340" s="15" t="s">
        <v>59</v>
      </c>
      <c r="FL340" s="15" t="s">
        <v>59</v>
      </c>
      <c r="FM340" t="s">
        <v>47</v>
      </c>
      <c r="FN340" s="15" t="s">
        <v>59</v>
      </c>
      <c r="FO340" t="s">
        <v>47</v>
      </c>
      <c r="FP340" s="15" t="s">
        <v>59</v>
      </c>
      <c r="FQ340" t="s">
        <v>47</v>
      </c>
      <c r="FR340" s="15" t="s">
        <v>59</v>
      </c>
      <c r="FT340" s="15" t="s">
        <v>59</v>
      </c>
    </row>
    <row r="341" spans="1:176" ht="15.95" customHeight="1">
      <c r="A341" s="39" t="s">
        <v>490</v>
      </c>
      <c r="B341" s="39">
        <v>1</v>
      </c>
      <c r="C341" s="39"/>
      <c r="D341" s="39">
        <v>2502</v>
      </c>
      <c r="E341" s="18" t="s">
        <v>489</v>
      </c>
      <c r="G341" s="9">
        <f t="shared" si="13"/>
        <v>0</v>
      </c>
      <c r="H341" s="15" t="s">
        <v>59</v>
      </c>
      <c r="I341" t="s">
        <v>47</v>
      </c>
      <c r="J341" s="15" t="s">
        <v>59</v>
      </c>
      <c r="K341">
        <f>20.7/100</f>
        <v>0.20699999999999999</v>
      </c>
      <c r="L341" s="15" t="s">
        <v>59</v>
      </c>
      <c r="M341">
        <f>0.3/100</f>
        <v>3.0000000000000001E-3</v>
      </c>
      <c r="N341" s="15" t="s">
        <v>59</v>
      </c>
      <c r="O341" s="3" t="s">
        <v>47</v>
      </c>
      <c r="P341" s="12" t="s">
        <v>59</v>
      </c>
      <c r="Q341" t="s">
        <v>47</v>
      </c>
      <c r="R341" s="15" t="s">
        <v>59</v>
      </c>
      <c r="S341" t="s">
        <v>47</v>
      </c>
      <c r="T341" s="15" t="s">
        <v>59</v>
      </c>
      <c r="U341" t="s">
        <v>47</v>
      </c>
      <c r="V341" s="15" t="s">
        <v>59</v>
      </c>
      <c r="W341" t="s">
        <v>47</v>
      </c>
      <c r="X341" s="15" t="s">
        <v>59</v>
      </c>
      <c r="Y341" t="s">
        <v>47</v>
      </c>
      <c r="Z341" s="15" t="s">
        <v>59</v>
      </c>
      <c r="AA341" t="s">
        <v>47</v>
      </c>
      <c r="AB341" s="15" t="s">
        <v>59</v>
      </c>
      <c r="AC341" t="s">
        <v>47</v>
      </c>
      <c r="AD341" s="15" t="s">
        <v>59</v>
      </c>
      <c r="AE341" t="s">
        <v>47</v>
      </c>
      <c r="AF341" s="15" t="s">
        <v>59</v>
      </c>
      <c r="AG341" t="s">
        <v>47</v>
      </c>
      <c r="AH341" s="15" t="s">
        <v>59</v>
      </c>
      <c r="AI341" s="20" t="s">
        <v>47</v>
      </c>
      <c r="AJ341" s="15" t="s">
        <v>59</v>
      </c>
      <c r="AK341" t="s">
        <v>47</v>
      </c>
      <c r="AL341" s="15" t="s">
        <v>59</v>
      </c>
      <c r="AM341" s="20" t="s">
        <v>47</v>
      </c>
      <c r="AN341" s="15" t="s">
        <v>59</v>
      </c>
      <c r="AO341" s="3" t="s">
        <v>47</v>
      </c>
      <c r="AP341" s="15" t="s">
        <v>59</v>
      </c>
      <c r="AQ341" t="s">
        <v>47</v>
      </c>
      <c r="AR341" s="15" t="s">
        <v>59</v>
      </c>
      <c r="AS341" t="s">
        <v>47</v>
      </c>
      <c r="AT341" s="15" t="s">
        <v>59</v>
      </c>
      <c r="AU341" s="9" t="s">
        <v>47</v>
      </c>
      <c r="AV341" s="15" t="s">
        <v>59</v>
      </c>
      <c r="AW341" s="9" t="s">
        <v>47</v>
      </c>
      <c r="AX341" s="15" t="s">
        <v>59</v>
      </c>
      <c r="AY341" t="s">
        <v>47</v>
      </c>
      <c r="AZ341" s="15" t="s">
        <v>59</v>
      </c>
      <c r="BA341" s="9" t="s">
        <v>47</v>
      </c>
      <c r="BB341" s="15" t="s">
        <v>59</v>
      </c>
      <c r="BC341" s="9" t="s">
        <v>47</v>
      </c>
      <c r="BD341" s="15" t="s">
        <v>59</v>
      </c>
      <c r="BE341" s="9" t="s">
        <v>47</v>
      </c>
      <c r="BF341" s="15" t="s">
        <v>59</v>
      </c>
      <c r="BH341" s="15" t="s">
        <v>59</v>
      </c>
      <c r="BJ341" s="15" t="s">
        <v>59</v>
      </c>
      <c r="BL341" s="15" t="s">
        <v>59</v>
      </c>
      <c r="BN341" s="15" t="s">
        <v>59</v>
      </c>
      <c r="BO341" t="s">
        <v>47</v>
      </c>
      <c r="BP341" s="15" t="s">
        <v>59</v>
      </c>
      <c r="BQ341" t="s">
        <v>47</v>
      </c>
      <c r="BR341" s="15" t="s">
        <v>59</v>
      </c>
      <c r="BS341" t="s">
        <v>47</v>
      </c>
      <c r="BT341" s="15" t="s">
        <v>59</v>
      </c>
      <c r="BU341" t="s">
        <v>47</v>
      </c>
      <c r="BV341" s="15" t="s">
        <v>59</v>
      </c>
      <c r="BX341" s="15" t="s">
        <v>59</v>
      </c>
      <c r="BY341" t="s">
        <v>47</v>
      </c>
      <c r="BZ341" s="15" t="s">
        <v>59</v>
      </c>
      <c r="CA341" t="s">
        <v>47</v>
      </c>
      <c r="CB341" s="15" t="s">
        <v>59</v>
      </c>
      <c r="CC341" t="s">
        <v>47</v>
      </c>
      <c r="CD341" s="15" t="s">
        <v>59</v>
      </c>
      <c r="CF341" s="15" t="s">
        <v>59</v>
      </c>
      <c r="CH341" s="15" t="s">
        <v>59</v>
      </c>
      <c r="CJ341" s="15" t="s">
        <v>59</v>
      </c>
      <c r="CL341" s="15" t="s">
        <v>59</v>
      </c>
      <c r="CN341" s="15" t="s">
        <v>59</v>
      </c>
      <c r="CP341" s="15" t="s">
        <v>59</v>
      </c>
      <c r="CR341" s="15" t="s">
        <v>59</v>
      </c>
      <c r="CT341" s="15" t="s">
        <v>59</v>
      </c>
      <c r="CV341" s="15" t="s">
        <v>59</v>
      </c>
      <c r="CX341" s="15" t="s">
        <v>59</v>
      </c>
      <c r="CZ341" s="15" t="s">
        <v>59</v>
      </c>
      <c r="DA341" t="s">
        <v>47</v>
      </c>
      <c r="DB341" s="15" t="s">
        <v>59</v>
      </c>
      <c r="DD341" s="15" t="s">
        <v>59</v>
      </c>
      <c r="DF341" s="15" t="s">
        <v>59</v>
      </c>
      <c r="DH341" s="15" t="s">
        <v>59</v>
      </c>
      <c r="DI341" t="s">
        <v>47</v>
      </c>
      <c r="DJ341" s="15" t="s">
        <v>59</v>
      </c>
      <c r="DK341" t="s">
        <v>47</v>
      </c>
      <c r="DL341" s="15" t="s">
        <v>59</v>
      </c>
      <c r="DM341" t="s">
        <v>47</v>
      </c>
      <c r="DN341" s="15" t="s">
        <v>59</v>
      </c>
      <c r="DP341" s="15" t="s">
        <v>59</v>
      </c>
      <c r="DQ341" t="s">
        <v>47</v>
      </c>
      <c r="DR341" s="15" t="s">
        <v>59</v>
      </c>
      <c r="DT341" s="15" t="s">
        <v>59</v>
      </c>
      <c r="DV341" s="15" t="s">
        <v>59</v>
      </c>
      <c r="DW341" t="s">
        <v>47</v>
      </c>
      <c r="DX341" s="15" t="s">
        <v>59</v>
      </c>
      <c r="DY341" t="s">
        <v>47</v>
      </c>
      <c r="DZ341" s="15" t="s">
        <v>59</v>
      </c>
      <c r="EB341" s="15" t="s">
        <v>59</v>
      </c>
      <c r="ED341" s="15" t="s">
        <v>59</v>
      </c>
      <c r="EF341" s="15" t="s">
        <v>59</v>
      </c>
      <c r="EH341" s="15" t="s">
        <v>59</v>
      </c>
      <c r="EJ341" s="15" t="s">
        <v>59</v>
      </c>
      <c r="EL341" s="15" t="s">
        <v>59</v>
      </c>
      <c r="EN341" s="15" t="s">
        <v>59</v>
      </c>
      <c r="EP341" s="15" t="s">
        <v>59</v>
      </c>
      <c r="ER341" s="15" t="s">
        <v>59</v>
      </c>
      <c r="ET341" s="15" t="s">
        <v>59</v>
      </c>
      <c r="EV341" s="15" t="s">
        <v>59</v>
      </c>
      <c r="EX341" s="15" t="s">
        <v>59</v>
      </c>
      <c r="EY341" t="s">
        <v>47</v>
      </c>
      <c r="EZ341" s="15" t="s">
        <v>59</v>
      </c>
      <c r="FB341" s="15" t="s">
        <v>59</v>
      </c>
      <c r="FC341" t="s">
        <v>47</v>
      </c>
      <c r="FD341" s="15" t="s">
        <v>59</v>
      </c>
      <c r="FF341" s="15" t="s">
        <v>59</v>
      </c>
      <c r="FG341" t="s">
        <v>47</v>
      </c>
      <c r="FH341" s="15" t="s">
        <v>59</v>
      </c>
      <c r="FJ341" s="15" t="s">
        <v>59</v>
      </c>
      <c r="FL341" s="15" t="s">
        <v>59</v>
      </c>
      <c r="FM341" t="s">
        <v>47</v>
      </c>
      <c r="FN341" s="15" t="s">
        <v>59</v>
      </c>
      <c r="FO341" t="s">
        <v>47</v>
      </c>
      <c r="FP341" s="15" t="s">
        <v>59</v>
      </c>
      <c r="FQ341" t="s">
        <v>47</v>
      </c>
      <c r="FR341" s="15" t="s">
        <v>59</v>
      </c>
      <c r="FT341" s="15" t="s">
        <v>59</v>
      </c>
    </row>
    <row r="342" spans="1:176" ht="15.95" customHeight="1">
      <c r="A342" s="39" t="s">
        <v>599</v>
      </c>
      <c r="B342" s="39">
        <v>4</v>
      </c>
      <c r="C342" s="39"/>
      <c r="D342" s="39">
        <v>4202</v>
      </c>
      <c r="E342" s="18" t="s">
        <v>541</v>
      </c>
      <c r="G342" s="9">
        <f t="shared" si="13"/>
        <v>0</v>
      </c>
      <c r="H342" s="15" t="s">
        <v>59</v>
      </c>
      <c r="I342" t="s">
        <v>47</v>
      </c>
      <c r="J342" s="15" t="s">
        <v>59</v>
      </c>
      <c r="K342" s="3" t="s">
        <v>47</v>
      </c>
      <c r="L342" s="12" t="s">
        <v>59</v>
      </c>
      <c r="M342" s="3" t="s">
        <v>47</v>
      </c>
      <c r="N342" s="12" t="s">
        <v>59</v>
      </c>
      <c r="O342" s="3" t="s">
        <v>47</v>
      </c>
      <c r="P342" s="12" t="s">
        <v>59</v>
      </c>
      <c r="Q342" t="s">
        <v>47</v>
      </c>
      <c r="R342" s="15" t="s">
        <v>59</v>
      </c>
      <c r="S342" t="s">
        <v>47</v>
      </c>
      <c r="T342" s="15" t="s">
        <v>59</v>
      </c>
      <c r="U342" t="s">
        <v>47</v>
      </c>
      <c r="V342" s="15" t="s">
        <v>59</v>
      </c>
      <c r="W342" t="s">
        <v>47</v>
      </c>
      <c r="X342" s="15" t="s">
        <v>59</v>
      </c>
      <c r="Y342" t="s">
        <v>47</v>
      </c>
      <c r="Z342" s="15" t="s">
        <v>59</v>
      </c>
      <c r="AA342" t="s">
        <v>47</v>
      </c>
      <c r="AB342" s="15" t="s">
        <v>59</v>
      </c>
      <c r="AC342" t="s">
        <v>47</v>
      </c>
      <c r="AD342" s="15" t="s">
        <v>59</v>
      </c>
      <c r="AE342" t="s">
        <v>47</v>
      </c>
      <c r="AF342" s="15" t="s">
        <v>59</v>
      </c>
      <c r="AG342" t="s">
        <v>47</v>
      </c>
      <c r="AH342" s="15" t="s">
        <v>59</v>
      </c>
      <c r="AI342" s="20" t="s">
        <v>47</v>
      </c>
      <c r="AJ342" s="15" t="s">
        <v>59</v>
      </c>
      <c r="AK342" t="s">
        <v>47</v>
      </c>
      <c r="AL342" s="15" t="s">
        <v>59</v>
      </c>
      <c r="AM342" s="20" t="s">
        <v>47</v>
      </c>
      <c r="AN342" s="15" t="s">
        <v>59</v>
      </c>
      <c r="AO342" s="3" t="s">
        <v>47</v>
      </c>
      <c r="AP342" s="15" t="s">
        <v>59</v>
      </c>
      <c r="AQ342" t="s">
        <v>47</v>
      </c>
      <c r="AR342" s="15" t="s">
        <v>59</v>
      </c>
      <c r="AS342" t="s">
        <v>47</v>
      </c>
      <c r="AT342" s="15" t="s">
        <v>59</v>
      </c>
      <c r="AU342" s="9" t="s">
        <v>47</v>
      </c>
      <c r="AV342" s="15" t="s">
        <v>59</v>
      </c>
      <c r="AW342" s="9" t="s">
        <v>47</v>
      </c>
      <c r="AX342" s="15" t="s">
        <v>59</v>
      </c>
      <c r="AY342" t="s">
        <v>47</v>
      </c>
      <c r="AZ342" s="15" t="s">
        <v>59</v>
      </c>
      <c r="BA342" s="9" t="s">
        <v>47</v>
      </c>
      <c r="BB342" s="15" t="s">
        <v>59</v>
      </c>
      <c r="BC342" s="9" t="s">
        <v>47</v>
      </c>
      <c r="BD342" s="15" t="s">
        <v>59</v>
      </c>
      <c r="BE342" s="9" t="s">
        <v>47</v>
      </c>
      <c r="BF342" s="15" t="s">
        <v>59</v>
      </c>
      <c r="BH342" s="15" t="s">
        <v>59</v>
      </c>
      <c r="BJ342" s="15" t="s">
        <v>59</v>
      </c>
      <c r="BL342" s="15" t="s">
        <v>59</v>
      </c>
      <c r="BN342" s="15" t="s">
        <v>59</v>
      </c>
      <c r="BO342" t="s">
        <v>47</v>
      </c>
      <c r="BP342" s="15" t="s">
        <v>59</v>
      </c>
      <c r="BQ342" s="30">
        <v>6.8000000000000005E-2</v>
      </c>
      <c r="BR342" s="15" t="s">
        <v>59</v>
      </c>
      <c r="BS342" s="30">
        <v>1.4999999999999999E-2</v>
      </c>
      <c r="BT342" s="15" t="s">
        <v>59</v>
      </c>
      <c r="BU342" s="30">
        <v>6.0000000000000001E-3</v>
      </c>
      <c r="BV342" s="15" t="s">
        <v>59</v>
      </c>
      <c r="BX342" s="15" t="s">
        <v>59</v>
      </c>
      <c r="BY342" s="30">
        <v>0.18</v>
      </c>
      <c r="BZ342" s="15" t="s">
        <v>59</v>
      </c>
      <c r="CA342" s="30">
        <v>2.3E-2</v>
      </c>
      <c r="CB342" s="15" t="s">
        <v>59</v>
      </c>
      <c r="CC342" t="s">
        <v>47</v>
      </c>
      <c r="CD342" s="15" t="s">
        <v>59</v>
      </c>
      <c r="CF342" s="15" t="s">
        <v>59</v>
      </c>
      <c r="CH342" s="15" t="s">
        <v>59</v>
      </c>
      <c r="CJ342" s="15" t="s">
        <v>59</v>
      </c>
      <c r="CL342" s="15" t="s">
        <v>59</v>
      </c>
      <c r="CN342" s="15" t="s">
        <v>59</v>
      </c>
      <c r="CP342" s="15" t="s">
        <v>59</v>
      </c>
      <c r="CR342" s="15" t="s">
        <v>59</v>
      </c>
      <c r="CT342" s="15" t="s">
        <v>59</v>
      </c>
      <c r="CV342" s="15" t="s">
        <v>59</v>
      </c>
      <c r="CX342" s="15" t="s">
        <v>59</v>
      </c>
      <c r="CZ342" s="15" t="s">
        <v>59</v>
      </c>
      <c r="DA342" t="s">
        <v>47</v>
      </c>
      <c r="DB342" s="15" t="s">
        <v>59</v>
      </c>
      <c r="DD342" s="15" t="s">
        <v>59</v>
      </c>
      <c r="DF342" s="15" t="s">
        <v>59</v>
      </c>
      <c r="DH342" s="15" t="s">
        <v>59</v>
      </c>
      <c r="DI342" t="s">
        <v>47</v>
      </c>
      <c r="DJ342" s="15" t="s">
        <v>59</v>
      </c>
      <c r="DK342" t="s">
        <v>47</v>
      </c>
      <c r="DL342" s="15" t="s">
        <v>59</v>
      </c>
      <c r="DM342" t="s">
        <v>47</v>
      </c>
      <c r="DN342" s="15" t="s">
        <v>59</v>
      </c>
      <c r="DP342" s="15" t="s">
        <v>59</v>
      </c>
      <c r="DQ342" t="s">
        <v>47</v>
      </c>
      <c r="DR342" s="15" t="s">
        <v>59</v>
      </c>
      <c r="DT342" s="15" t="s">
        <v>59</v>
      </c>
      <c r="DV342" s="15" t="s">
        <v>59</v>
      </c>
      <c r="DW342" t="s">
        <v>47</v>
      </c>
      <c r="DX342" s="15" t="s">
        <v>59</v>
      </c>
      <c r="DY342" t="s">
        <v>47</v>
      </c>
      <c r="DZ342" s="15" t="s">
        <v>59</v>
      </c>
      <c r="EB342" s="15" t="s">
        <v>59</v>
      </c>
      <c r="ED342" s="15" t="s">
        <v>59</v>
      </c>
      <c r="EF342" s="15" t="s">
        <v>59</v>
      </c>
      <c r="EH342" s="15" t="s">
        <v>59</v>
      </c>
      <c r="EJ342" s="15" t="s">
        <v>59</v>
      </c>
      <c r="EL342" s="15" t="s">
        <v>59</v>
      </c>
      <c r="EN342" s="15" t="s">
        <v>59</v>
      </c>
      <c r="EP342" s="15" t="s">
        <v>59</v>
      </c>
      <c r="ER342" s="15" t="s">
        <v>59</v>
      </c>
      <c r="ET342" s="15" t="s">
        <v>59</v>
      </c>
      <c r="EV342" s="15" t="s">
        <v>59</v>
      </c>
      <c r="EX342" s="15" t="s">
        <v>59</v>
      </c>
      <c r="EY342" t="s">
        <v>47</v>
      </c>
      <c r="EZ342" s="15" t="s">
        <v>59</v>
      </c>
      <c r="FB342" s="15" t="s">
        <v>59</v>
      </c>
      <c r="FC342" t="s">
        <v>47</v>
      </c>
      <c r="FD342" s="15" t="s">
        <v>59</v>
      </c>
      <c r="FF342" s="15" t="s">
        <v>59</v>
      </c>
      <c r="FG342" t="s">
        <v>47</v>
      </c>
      <c r="FH342" s="15" t="s">
        <v>59</v>
      </c>
      <c r="FJ342" s="15" t="s">
        <v>59</v>
      </c>
      <c r="FL342" s="15" t="s">
        <v>59</v>
      </c>
      <c r="FM342" t="s">
        <v>47</v>
      </c>
      <c r="FN342" s="15" t="s">
        <v>59</v>
      </c>
      <c r="FO342" t="s">
        <v>47</v>
      </c>
      <c r="FP342" s="15" t="s">
        <v>59</v>
      </c>
      <c r="FQ342" t="s">
        <v>47</v>
      </c>
      <c r="FR342" s="15" t="s">
        <v>59</v>
      </c>
      <c r="FT342" s="15" t="s">
        <v>59</v>
      </c>
    </row>
    <row r="343" spans="1:176" ht="15.95" customHeight="1">
      <c r="A343" s="39" t="s">
        <v>616</v>
      </c>
      <c r="B343" s="39">
        <v>4</v>
      </c>
      <c r="C343" s="39"/>
      <c r="D343" s="39">
        <v>5502</v>
      </c>
      <c r="E343" s="18" t="s">
        <v>541</v>
      </c>
      <c r="G343" s="9">
        <f t="shared" si="13"/>
        <v>0</v>
      </c>
      <c r="H343" s="15" t="s">
        <v>59</v>
      </c>
      <c r="I343" t="s">
        <v>47</v>
      </c>
      <c r="J343" s="15" t="s">
        <v>59</v>
      </c>
      <c r="K343" s="3" t="s">
        <v>47</v>
      </c>
      <c r="L343" s="12" t="s">
        <v>59</v>
      </c>
      <c r="M343" s="3" t="s">
        <v>47</v>
      </c>
      <c r="N343" s="12" t="s">
        <v>59</v>
      </c>
      <c r="O343" s="3" t="s">
        <v>47</v>
      </c>
      <c r="P343" s="12" t="s">
        <v>59</v>
      </c>
      <c r="Q343" t="s">
        <v>47</v>
      </c>
      <c r="R343" s="15" t="s">
        <v>59</v>
      </c>
      <c r="S343" t="s">
        <v>47</v>
      </c>
      <c r="T343" s="15" t="s">
        <v>59</v>
      </c>
      <c r="U343" t="s">
        <v>47</v>
      </c>
      <c r="V343" s="15" t="s">
        <v>59</v>
      </c>
      <c r="W343" t="s">
        <v>47</v>
      </c>
      <c r="X343" s="15" t="s">
        <v>59</v>
      </c>
      <c r="Y343" t="s">
        <v>47</v>
      </c>
      <c r="Z343" s="15" t="s">
        <v>59</v>
      </c>
      <c r="AA343" t="s">
        <v>47</v>
      </c>
      <c r="AB343" s="15" t="s">
        <v>59</v>
      </c>
      <c r="AC343" t="s">
        <v>47</v>
      </c>
      <c r="AD343" s="15" t="s">
        <v>59</v>
      </c>
      <c r="AE343" t="s">
        <v>47</v>
      </c>
      <c r="AF343" s="15" t="s">
        <v>59</v>
      </c>
      <c r="AG343" t="s">
        <v>47</v>
      </c>
      <c r="AH343" s="15" t="s">
        <v>59</v>
      </c>
      <c r="AI343" s="20" t="s">
        <v>47</v>
      </c>
      <c r="AJ343" s="15" t="s">
        <v>59</v>
      </c>
      <c r="AK343" t="s">
        <v>47</v>
      </c>
      <c r="AL343" s="15" t="s">
        <v>59</v>
      </c>
      <c r="AM343" s="20" t="s">
        <v>47</v>
      </c>
      <c r="AN343" s="15" t="s">
        <v>59</v>
      </c>
      <c r="AO343" s="3" t="s">
        <v>47</v>
      </c>
      <c r="AP343" s="15" t="s">
        <v>59</v>
      </c>
      <c r="AQ343" t="s">
        <v>47</v>
      </c>
      <c r="AR343" s="15" t="s">
        <v>59</v>
      </c>
      <c r="AS343" t="s">
        <v>47</v>
      </c>
      <c r="AT343" s="15" t="s">
        <v>59</v>
      </c>
      <c r="AU343" s="9" t="s">
        <v>47</v>
      </c>
      <c r="AV343" s="15" t="s">
        <v>59</v>
      </c>
      <c r="AW343" s="9" t="s">
        <v>47</v>
      </c>
      <c r="AX343" s="15" t="s">
        <v>59</v>
      </c>
      <c r="AY343" t="s">
        <v>47</v>
      </c>
      <c r="AZ343" s="15" t="s">
        <v>59</v>
      </c>
      <c r="BA343" s="9" t="s">
        <v>47</v>
      </c>
      <c r="BB343" s="15" t="s">
        <v>59</v>
      </c>
      <c r="BC343" s="9" t="s">
        <v>47</v>
      </c>
      <c r="BD343" s="15" t="s">
        <v>59</v>
      </c>
      <c r="BE343" s="9" t="s">
        <v>47</v>
      </c>
      <c r="BF343" s="15" t="s">
        <v>59</v>
      </c>
      <c r="BH343" s="15" t="s">
        <v>59</v>
      </c>
      <c r="BJ343" s="15" t="s">
        <v>59</v>
      </c>
      <c r="BL343" s="15" t="s">
        <v>59</v>
      </c>
      <c r="BN343" s="15" t="s">
        <v>59</v>
      </c>
      <c r="BO343" t="s">
        <v>47</v>
      </c>
      <c r="BP343" s="15" t="s">
        <v>59</v>
      </c>
      <c r="BQ343" s="30">
        <v>0.06</v>
      </c>
      <c r="BR343" s="15" t="s">
        <v>59</v>
      </c>
      <c r="BS343">
        <v>0</v>
      </c>
      <c r="BT343" s="15" t="s">
        <v>59</v>
      </c>
      <c r="BU343" s="30">
        <v>0.02</v>
      </c>
      <c r="BV343" s="15" t="s">
        <v>59</v>
      </c>
      <c r="BX343" s="15" t="s">
        <v>59</v>
      </c>
      <c r="BY343" s="30">
        <v>0.18</v>
      </c>
      <c r="BZ343" s="15" t="s">
        <v>59</v>
      </c>
      <c r="CA343" s="30">
        <v>1.1000000000000001E-2</v>
      </c>
      <c r="CB343" s="15" t="s">
        <v>59</v>
      </c>
      <c r="CC343" t="s">
        <v>47</v>
      </c>
      <c r="CD343" s="15" t="s">
        <v>59</v>
      </c>
      <c r="CF343" s="15" t="s">
        <v>59</v>
      </c>
      <c r="CH343" s="15" t="s">
        <v>59</v>
      </c>
      <c r="CJ343" s="15" t="s">
        <v>59</v>
      </c>
      <c r="CL343" s="15" t="s">
        <v>59</v>
      </c>
      <c r="CN343" s="15" t="s">
        <v>59</v>
      </c>
      <c r="CP343" s="15" t="s">
        <v>59</v>
      </c>
      <c r="CR343" s="15" t="s">
        <v>59</v>
      </c>
      <c r="CT343" s="15" t="s">
        <v>59</v>
      </c>
      <c r="CV343" s="15" t="s">
        <v>59</v>
      </c>
      <c r="CX343" s="15" t="s">
        <v>59</v>
      </c>
      <c r="CZ343" s="15" t="s">
        <v>59</v>
      </c>
      <c r="DA343" t="s">
        <v>47</v>
      </c>
      <c r="DB343" s="15" t="s">
        <v>59</v>
      </c>
      <c r="DD343" s="15" t="s">
        <v>59</v>
      </c>
      <c r="DF343" s="15" t="s">
        <v>59</v>
      </c>
      <c r="DH343" s="15" t="s">
        <v>59</v>
      </c>
      <c r="DI343" t="s">
        <v>47</v>
      </c>
      <c r="DJ343" s="15" t="s">
        <v>59</v>
      </c>
      <c r="DK343" t="s">
        <v>47</v>
      </c>
      <c r="DL343" s="15" t="s">
        <v>59</v>
      </c>
      <c r="DM343" t="s">
        <v>47</v>
      </c>
      <c r="DN343" s="15" t="s">
        <v>59</v>
      </c>
      <c r="DP343" s="15" t="s">
        <v>59</v>
      </c>
      <c r="DQ343" t="s">
        <v>47</v>
      </c>
      <c r="DR343" s="15" t="s">
        <v>59</v>
      </c>
      <c r="DT343" s="15" t="s">
        <v>59</v>
      </c>
      <c r="DV343" s="15" t="s">
        <v>59</v>
      </c>
      <c r="DW343" t="s">
        <v>47</v>
      </c>
      <c r="DX343" s="15" t="s">
        <v>59</v>
      </c>
      <c r="DY343" t="s">
        <v>47</v>
      </c>
      <c r="DZ343" s="15" t="s">
        <v>59</v>
      </c>
      <c r="EB343" s="15" t="s">
        <v>59</v>
      </c>
      <c r="ED343" s="15" t="s">
        <v>59</v>
      </c>
      <c r="EF343" s="15" t="s">
        <v>59</v>
      </c>
      <c r="EH343" s="15" t="s">
        <v>59</v>
      </c>
      <c r="EJ343" s="15" t="s">
        <v>59</v>
      </c>
      <c r="EL343" s="15" t="s">
        <v>59</v>
      </c>
      <c r="EN343" s="15" t="s">
        <v>59</v>
      </c>
      <c r="EP343" s="15" t="s">
        <v>59</v>
      </c>
      <c r="ER343" s="15" t="s">
        <v>59</v>
      </c>
      <c r="ET343" s="15" t="s">
        <v>59</v>
      </c>
      <c r="EV343" s="15" t="s">
        <v>59</v>
      </c>
      <c r="EX343" s="15" t="s">
        <v>59</v>
      </c>
      <c r="EY343" t="s">
        <v>47</v>
      </c>
      <c r="EZ343" s="15" t="s">
        <v>59</v>
      </c>
      <c r="FB343" s="15" t="s">
        <v>59</v>
      </c>
      <c r="FC343" t="s">
        <v>47</v>
      </c>
      <c r="FD343" s="15" t="s">
        <v>59</v>
      </c>
      <c r="FF343" s="15" t="s">
        <v>59</v>
      </c>
      <c r="FG343" t="s">
        <v>47</v>
      </c>
      <c r="FH343" s="15" t="s">
        <v>59</v>
      </c>
      <c r="FJ343" s="15" t="s">
        <v>59</v>
      </c>
      <c r="FL343" s="15" t="s">
        <v>59</v>
      </c>
      <c r="FM343" t="s">
        <v>47</v>
      </c>
      <c r="FN343" s="15" t="s">
        <v>59</v>
      </c>
      <c r="FO343" t="s">
        <v>47</v>
      </c>
      <c r="FP343" s="15" t="s">
        <v>59</v>
      </c>
      <c r="FQ343" t="s">
        <v>47</v>
      </c>
      <c r="FR343" s="15" t="s">
        <v>59</v>
      </c>
      <c r="FT343" s="15" t="s">
        <v>59</v>
      </c>
    </row>
    <row r="344" spans="1:176" ht="15.95" customHeight="1">
      <c r="A344" s="39" t="s">
        <v>601</v>
      </c>
      <c r="B344" s="39">
        <v>4</v>
      </c>
      <c r="C344" s="39"/>
      <c r="D344" s="39">
        <v>4402</v>
      </c>
      <c r="E344" s="18" t="s">
        <v>541</v>
      </c>
      <c r="G344" s="9">
        <f t="shared" si="13"/>
        <v>0</v>
      </c>
      <c r="H344" s="15" t="s">
        <v>59</v>
      </c>
      <c r="I344" t="s">
        <v>47</v>
      </c>
      <c r="J344" s="15" t="s">
        <v>59</v>
      </c>
      <c r="K344" s="3" t="s">
        <v>47</v>
      </c>
      <c r="L344" s="12" t="s">
        <v>59</v>
      </c>
      <c r="M344" s="3" t="s">
        <v>47</v>
      </c>
      <c r="N344" s="12" t="s">
        <v>59</v>
      </c>
      <c r="O344" s="3" t="s">
        <v>47</v>
      </c>
      <c r="P344" s="12" t="s">
        <v>59</v>
      </c>
      <c r="Q344" t="s">
        <v>47</v>
      </c>
      <c r="R344" s="15" t="s">
        <v>59</v>
      </c>
      <c r="S344" t="s">
        <v>47</v>
      </c>
      <c r="T344" s="15" t="s">
        <v>59</v>
      </c>
      <c r="U344" t="s">
        <v>47</v>
      </c>
      <c r="V344" s="15" t="s">
        <v>59</v>
      </c>
      <c r="W344" t="s">
        <v>47</v>
      </c>
      <c r="X344" s="15" t="s">
        <v>59</v>
      </c>
      <c r="Y344" t="s">
        <v>47</v>
      </c>
      <c r="Z344" s="15" t="s">
        <v>59</v>
      </c>
      <c r="AA344" t="s">
        <v>47</v>
      </c>
      <c r="AB344" s="15" t="s">
        <v>59</v>
      </c>
      <c r="AC344" t="s">
        <v>47</v>
      </c>
      <c r="AD344" s="15" t="s">
        <v>59</v>
      </c>
      <c r="AE344" t="s">
        <v>47</v>
      </c>
      <c r="AF344" s="15" t="s">
        <v>59</v>
      </c>
      <c r="AG344" t="s">
        <v>47</v>
      </c>
      <c r="AH344" s="15" t="s">
        <v>59</v>
      </c>
      <c r="AI344" s="20" t="s">
        <v>47</v>
      </c>
      <c r="AJ344" s="15" t="s">
        <v>59</v>
      </c>
      <c r="AK344" t="s">
        <v>47</v>
      </c>
      <c r="AL344" s="15" t="s">
        <v>59</v>
      </c>
      <c r="AM344" s="20" t="s">
        <v>47</v>
      </c>
      <c r="AN344" s="15" t="s">
        <v>59</v>
      </c>
      <c r="AO344" s="3" t="s">
        <v>47</v>
      </c>
      <c r="AP344" s="15" t="s">
        <v>59</v>
      </c>
      <c r="AQ344" t="s">
        <v>47</v>
      </c>
      <c r="AR344" s="15" t="s">
        <v>59</v>
      </c>
      <c r="AS344" t="s">
        <v>47</v>
      </c>
      <c r="AT344" s="15" t="s">
        <v>59</v>
      </c>
      <c r="AU344" s="9" t="s">
        <v>47</v>
      </c>
      <c r="AV344" s="15" t="s">
        <v>59</v>
      </c>
      <c r="AW344" s="9" t="s">
        <v>47</v>
      </c>
      <c r="AX344" s="15" t="s">
        <v>59</v>
      </c>
      <c r="AY344" t="s">
        <v>47</v>
      </c>
      <c r="AZ344" s="15" t="s">
        <v>59</v>
      </c>
      <c r="BA344" s="9" t="s">
        <v>47</v>
      </c>
      <c r="BB344" s="15" t="s">
        <v>59</v>
      </c>
      <c r="BC344" s="9" t="s">
        <v>47</v>
      </c>
      <c r="BD344" s="15" t="s">
        <v>59</v>
      </c>
      <c r="BE344" s="9" t="s">
        <v>47</v>
      </c>
      <c r="BF344" s="15" t="s">
        <v>59</v>
      </c>
      <c r="BH344" s="15" t="s">
        <v>59</v>
      </c>
      <c r="BJ344" s="15" t="s">
        <v>59</v>
      </c>
      <c r="BL344" s="15" t="s">
        <v>59</v>
      </c>
      <c r="BN344" s="15" t="s">
        <v>59</v>
      </c>
      <c r="BO344" t="s">
        <v>47</v>
      </c>
      <c r="BP344" s="15" t="s">
        <v>59</v>
      </c>
      <c r="BQ344" s="30">
        <v>0.11</v>
      </c>
      <c r="BR344" s="15" t="s">
        <v>59</v>
      </c>
      <c r="BS344">
        <v>0</v>
      </c>
      <c r="BT344" s="15" t="s">
        <v>59</v>
      </c>
      <c r="BU344" s="30">
        <v>3.2000000000000001E-2</v>
      </c>
      <c r="BV344" s="15" t="s">
        <v>59</v>
      </c>
      <c r="BX344" s="15" t="s">
        <v>59</v>
      </c>
      <c r="BY344" s="30">
        <v>0.35</v>
      </c>
      <c r="BZ344" s="15" t="s">
        <v>59</v>
      </c>
      <c r="CA344" s="30">
        <v>2.1000000000000001E-2</v>
      </c>
      <c r="CB344" s="15" t="s">
        <v>59</v>
      </c>
      <c r="CC344" t="s">
        <v>47</v>
      </c>
      <c r="CD344" s="15" t="s">
        <v>59</v>
      </c>
      <c r="CF344" s="15" t="s">
        <v>59</v>
      </c>
      <c r="CH344" s="15" t="s">
        <v>59</v>
      </c>
      <c r="CJ344" s="15" t="s">
        <v>59</v>
      </c>
      <c r="CL344" s="15" t="s">
        <v>59</v>
      </c>
      <c r="CN344" s="15" t="s">
        <v>59</v>
      </c>
      <c r="CP344" s="15" t="s">
        <v>59</v>
      </c>
      <c r="CR344" s="15" t="s">
        <v>59</v>
      </c>
      <c r="CT344" s="15" t="s">
        <v>59</v>
      </c>
      <c r="CV344" s="15" t="s">
        <v>59</v>
      </c>
      <c r="CX344" s="15" t="s">
        <v>59</v>
      </c>
      <c r="CZ344" s="15" t="s">
        <v>59</v>
      </c>
      <c r="DA344" t="s">
        <v>47</v>
      </c>
      <c r="DB344" s="15" t="s">
        <v>59</v>
      </c>
      <c r="DD344" s="15" t="s">
        <v>59</v>
      </c>
      <c r="DF344" s="15" t="s">
        <v>59</v>
      </c>
      <c r="DH344" s="15" t="s">
        <v>59</v>
      </c>
      <c r="DI344" t="s">
        <v>47</v>
      </c>
      <c r="DJ344" s="15" t="s">
        <v>59</v>
      </c>
      <c r="DK344" t="s">
        <v>47</v>
      </c>
      <c r="DL344" s="15" t="s">
        <v>59</v>
      </c>
      <c r="DM344" t="s">
        <v>47</v>
      </c>
      <c r="DN344" s="15" t="s">
        <v>59</v>
      </c>
      <c r="DP344" s="15" t="s">
        <v>59</v>
      </c>
      <c r="DQ344" t="s">
        <v>47</v>
      </c>
      <c r="DR344" s="15" t="s">
        <v>59</v>
      </c>
      <c r="DT344" s="15" t="s">
        <v>59</v>
      </c>
      <c r="DV344" s="15" t="s">
        <v>59</v>
      </c>
      <c r="DW344" t="s">
        <v>47</v>
      </c>
      <c r="DX344" s="15" t="s">
        <v>59</v>
      </c>
      <c r="DY344" t="s">
        <v>47</v>
      </c>
      <c r="DZ344" s="15" t="s">
        <v>59</v>
      </c>
      <c r="EB344" s="15" t="s">
        <v>59</v>
      </c>
      <c r="ED344" s="15" t="s">
        <v>59</v>
      </c>
      <c r="EF344" s="15" t="s">
        <v>59</v>
      </c>
      <c r="EH344" s="15" t="s">
        <v>59</v>
      </c>
      <c r="EJ344" s="15" t="s">
        <v>59</v>
      </c>
      <c r="EL344" s="15" t="s">
        <v>59</v>
      </c>
      <c r="EN344" s="15" t="s">
        <v>59</v>
      </c>
      <c r="EP344" s="15" t="s">
        <v>59</v>
      </c>
      <c r="ER344" s="15" t="s">
        <v>59</v>
      </c>
      <c r="ET344" s="15" t="s">
        <v>59</v>
      </c>
      <c r="EV344" s="15" t="s">
        <v>59</v>
      </c>
      <c r="EX344" s="15" t="s">
        <v>59</v>
      </c>
      <c r="EY344" t="s">
        <v>47</v>
      </c>
      <c r="EZ344" s="15" t="s">
        <v>59</v>
      </c>
      <c r="FB344" s="15" t="s">
        <v>59</v>
      </c>
      <c r="FC344" t="s">
        <v>47</v>
      </c>
      <c r="FD344" s="15" t="s">
        <v>59</v>
      </c>
      <c r="FF344" s="15" t="s">
        <v>59</v>
      </c>
      <c r="FG344" t="s">
        <v>47</v>
      </c>
      <c r="FH344" s="15" t="s">
        <v>59</v>
      </c>
      <c r="FJ344" s="15" t="s">
        <v>59</v>
      </c>
      <c r="FL344" s="15" t="s">
        <v>59</v>
      </c>
      <c r="FM344" t="s">
        <v>47</v>
      </c>
      <c r="FN344" s="15" t="s">
        <v>59</v>
      </c>
      <c r="FO344" t="s">
        <v>47</v>
      </c>
      <c r="FP344" s="15" t="s">
        <v>59</v>
      </c>
      <c r="FQ344" t="s">
        <v>47</v>
      </c>
      <c r="FR344" s="15" t="s">
        <v>59</v>
      </c>
      <c r="FT344" s="15" t="s">
        <v>59</v>
      </c>
    </row>
    <row r="345" spans="1:176" ht="15.95" customHeight="1">
      <c r="A345" s="39" t="s">
        <v>602</v>
      </c>
      <c r="B345" s="39">
        <v>4</v>
      </c>
      <c r="C345" s="39"/>
      <c r="D345" s="39">
        <v>5502</v>
      </c>
      <c r="E345" s="18" t="s">
        <v>541</v>
      </c>
      <c r="G345" s="9">
        <f t="shared" si="13"/>
        <v>0</v>
      </c>
      <c r="H345" s="15" t="s">
        <v>59</v>
      </c>
      <c r="I345" t="s">
        <v>47</v>
      </c>
      <c r="J345" s="15" t="s">
        <v>59</v>
      </c>
      <c r="K345" s="3" t="s">
        <v>47</v>
      </c>
      <c r="L345" s="12" t="s">
        <v>59</v>
      </c>
      <c r="M345" s="3" t="s">
        <v>47</v>
      </c>
      <c r="N345" s="12" t="s">
        <v>59</v>
      </c>
      <c r="O345" s="3" t="s">
        <v>47</v>
      </c>
      <c r="P345" s="12" t="s">
        <v>59</v>
      </c>
      <c r="Q345" t="s">
        <v>47</v>
      </c>
      <c r="R345" s="15" t="s">
        <v>59</v>
      </c>
      <c r="S345" t="s">
        <v>47</v>
      </c>
      <c r="T345" s="15" t="s">
        <v>59</v>
      </c>
      <c r="U345" t="s">
        <v>47</v>
      </c>
      <c r="V345" s="15" t="s">
        <v>59</v>
      </c>
      <c r="W345" t="s">
        <v>47</v>
      </c>
      <c r="X345" s="15" t="s">
        <v>59</v>
      </c>
      <c r="Y345" t="s">
        <v>47</v>
      </c>
      <c r="Z345" s="15" t="s">
        <v>59</v>
      </c>
      <c r="AA345" t="s">
        <v>47</v>
      </c>
      <c r="AB345" s="15" t="s">
        <v>59</v>
      </c>
      <c r="AC345" t="s">
        <v>47</v>
      </c>
      <c r="AD345" s="15" t="s">
        <v>59</v>
      </c>
      <c r="AE345" t="s">
        <v>47</v>
      </c>
      <c r="AF345" s="15" t="s">
        <v>59</v>
      </c>
      <c r="AG345" t="s">
        <v>47</v>
      </c>
      <c r="AH345" s="15" t="s">
        <v>59</v>
      </c>
      <c r="AI345" s="20" t="s">
        <v>47</v>
      </c>
      <c r="AJ345" s="15" t="s">
        <v>59</v>
      </c>
      <c r="AK345" t="s">
        <v>47</v>
      </c>
      <c r="AL345" s="15" t="s">
        <v>59</v>
      </c>
      <c r="AM345" s="20" t="s">
        <v>47</v>
      </c>
      <c r="AN345" s="15" t="s">
        <v>59</v>
      </c>
      <c r="AO345" s="3" t="s">
        <v>47</v>
      </c>
      <c r="AP345" s="15" t="s">
        <v>59</v>
      </c>
      <c r="AQ345" t="s">
        <v>47</v>
      </c>
      <c r="AR345" s="15" t="s">
        <v>59</v>
      </c>
      <c r="AS345" t="s">
        <v>47</v>
      </c>
      <c r="AT345" s="15" t="s">
        <v>59</v>
      </c>
      <c r="AU345" s="9" t="s">
        <v>47</v>
      </c>
      <c r="AV345" s="15" t="s">
        <v>59</v>
      </c>
      <c r="AW345" s="9" t="s">
        <v>47</v>
      </c>
      <c r="AX345" s="15" t="s">
        <v>59</v>
      </c>
      <c r="AY345" t="s">
        <v>47</v>
      </c>
      <c r="AZ345" s="15" t="s">
        <v>59</v>
      </c>
      <c r="BA345" s="9" t="s">
        <v>47</v>
      </c>
      <c r="BB345" s="15" t="s">
        <v>59</v>
      </c>
      <c r="BC345" s="9" t="s">
        <v>47</v>
      </c>
      <c r="BD345" s="15" t="s">
        <v>59</v>
      </c>
      <c r="BE345" s="9" t="s">
        <v>47</v>
      </c>
      <c r="BF345" s="15" t="s">
        <v>59</v>
      </c>
      <c r="BH345" s="15" t="s">
        <v>59</v>
      </c>
      <c r="BJ345" s="15" t="s">
        <v>59</v>
      </c>
      <c r="BL345" s="15" t="s">
        <v>59</v>
      </c>
      <c r="BN345" s="15" t="s">
        <v>59</v>
      </c>
      <c r="BO345" t="s">
        <v>47</v>
      </c>
      <c r="BP345" s="15" t="s">
        <v>59</v>
      </c>
      <c r="BQ345" s="30">
        <v>0.48</v>
      </c>
      <c r="BR345" s="15" t="s">
        <v>59</v>
      </c>
      <c r="BS345">
        <v>0</v>
      </c>
      <c r="BT345" s="15" t="s">
        <v>59</v>
      </c>
      <c r="BU345" s="30">
        <v>9.0000000000000011E-3</v>
      </c>
      <c r="BV345" s="15" t="s">
        <v>59</v>
      </c>
      <c r="BX345" s="15" t="s">
        <v>59</v>
      </c>
      <c r="BY345" s="30">
        <v>0.62</v>
      </c>
      <c r="BZ345" s="15" t="s">
        <v>59</v>
      </c>
      <c r="CA345" s="30">
        <v>9.0000000000000011E-3</v>
      </c>
      <c r="CB345" s="15" t="s">
        <v>59</v>
      </c>
      <c r="CC345" t="s">
        <v>47</v>
      </c>
      <c r="CD345" s="15" t="s">
        <v>59</v>
      </c>
      <c r="CF345" s="15" t="s">
        <v>59</v>
      </c>
      <c r="CH345" s="15" t="s">
        <v>59</v>
      </c>
      <c r="CJ345" s="15" t="s">
        <v>59</v>
      </c>
      <c r="CL345" s="15" t="s">
        <v>59</v>
      </c>
      <c r="CN345" s="15" t="s">
        <v>59</v>
      </c>
      <c r="CP345" s="15" t="s">
        <v>59</v>
      </c>
      <c r="CR345" s="15" t="s">
        <v>59</v>
      </c>
      <c r="CT345" s="15" t="s">
        <v>59</v>
      </c>
      <c r="CV345" s="15" t="s">
        <v>59</v>
      </c>
      <c r="CX345" s="15" t="s">
        <v>59</v>
      </c>
      <c r="CZ345" s="15" t="s">
        <v>59</v>
      </c>
      <c r="DA345" t="s">
        <v>47</v>
      </c>
      <c r="DB345" s="15" t="s">
        <v>59</v>
      </c>
      <c r="DD345" s="15" t="s">
        <v>59</v>
      </c>
      <c r="DF345" s="15" t="s">
        <v>59</v>
      </c>
      <c r="DH345" s="15" t="s">
        <v>59</v>
      </c>
      <c r="DI345" t="s">
        <v>47</v>
      </c>
      <c r="DJ345" s="15" t="s">
        <v>59</v>
      </c>
      <c r="DK345" t="s">
        <v>47</v>
      </c>
      <c r="DL345" s="15" t="s">
        <v>59</v>
      </c>
      <c r="DM345" t="s">
        <v>47</v>
      </c>
      <c r="DN345" s="15" t="s">
        <v>59</v>
      </c>
      <c r="DP345" s="15" t="s">
        <v>59</v>
      </c>
      <c r="DQ345" t="s">
        <v>47</v>
      </c>
      <c r="DR345" s="15" t="s">
        <v>59</v>
      </c>
      <c r="DT345" s="15" t="s">
        <v>59</v>
      </c>
      <c r="DV345" s="15" t="s">
        <v>59</v>
      </c>
      <c r="DW345" t="s">
        <v>47</v>
      </c>
      <c r="DX345" s="15" t="s">
        <v>59</v>
      </c>
      <c r="DY345" t="s">
        <v>47</v>
      </c>
      <c r="DZ345" s="15" t="s">
        <v>59</v>
      </c>
      <c r="EB345" s="15" t="s">
        <v>59</v>
      </c>
      <c r="ED345" s="15" t="s">
        <v>59</v>
      </c>
      <c r="EF345" s="15" t="s">
        <v>59</v>
      </c>
      <c r="EH345" s="15" t="s">
        <v>59</v>
      </c>
      <c r="EJ345" s="15" t="s">
        <v>59</v>
      </c>
      <c r="EL345" s="15" t="s">
        <v>59</v>
      </c>
      <c r="EN345" s="15" t="s">
        <v>59</v>
      </c>
      <c r="EP345" s="15" t="s">
        <v>59</v>
      </c>
      <c r="ER345" s="15" t="s">
        <v>59</v>
      </c>
      <c r="ET345" s="15" t="s">
        <v>59</v>
      </c>
      <c r="EV345" s="15" t="s">
        <v>59</v>
      </c>
      <c r="EX345" s="15" t="s">
        <v>59</v>
      </c>
      <c r="EY345" t="s">
        <v>47</v>
      </c>
      <c r="EZ345" s="15" t="s">
        <v>59</v>
      </c>
      <c r="FB345" s="15" t="s">
        <v>59</v>
      </c>
      <c r="FC345" t="s">
        <v>47</v>
      </c>
      <c r="FD345" s="15" t="s">
        <v>59</v>
      </c>
      <c r="FF345" s="15" t="s">
        <v>59</v>
      </c>
      <c r="FG345" t="s">
        <v>47</v>
      </c>
      <c r="FH345" s="15" t="s">
        <v>59</v>
      </c>
      <c r="FJ345" s="15" t="s">
        <v>59</v>
      </c>
      <c r="FL345" s="15" t="s">
        <v>59</v>
      </c>
      <c r="FM345" t="s">
        <v>47</v>
      </c>
      <c r="FN345" s="15" t="s">
        <v>59</v>
      </c>
      <c r="FO345" t="s">
        <v>47</v>
      </c>
      <c r="FP345" s="15" t="s">
        <v>59</v>
      </c>
      <c r="FQ345" t="s">
        <v>47</v>
      </c>
      <c r="FR345" s="15" t="s">
        <v>59</v>
      </c>
      <c r="FT345" s="15" t="s">
        <v>59</v>
      </c>
    </row>
    <row r="346" spans="1:176" ht="15.95" customHeight="1">
      <c r="A346" s="39" t="s">
        <v>603</v>
      </c>
      <c r="B346" s="39">
        <v>4</v>
      </c>
      <c r="C346" s="39"/>
      <c r="D346" s="39">
        <v>5502</v>
      </c>
      <c r="E346" s="18" t="s">
        <v>541</v>
      </c>
      <c r="G346" s="9">
        <f t="shared" si="13"/>
        <v>0</v>
      </c>
      <c r="H346" s="15" t="s">
        <v>59</v>
      </c>
      <c r="I346" t="s">
        <v>47</v>
      </c>
      <c r="J346" s="15" t="s">
        <v>59</v>
      </c>
      <c r="K346" s="3" t="s">
        <v>47</v>
      </c>
      <c r="L346" s="12" t="s">
        <v>59</v>
      </c>
      <c r="M346" s="3" t="s">
        <v>47</v>
      </c>
      <c r="N346" s="12" t="s">
        <v>59</v>
      </c>
      <c r="O346" s="3" t="s">
        <v>47</v>
      </c>
      <c r="P346" s="12" t="s">
        <v>59</v>
      </c>
      <c r="Q346" t="s">
        <v>47</v>
      </c>
      <c r="R346" s="15" t="s">
        <v>59</v>
      </c>
      <c r="S346" t="s">
        <v>47</v>
      </c>
      <c r="T346" s="15" t="s">
        <v>59</v>
      </c>
      <c r="U346" t="s">
        <v>47</v>
      </c>
      <c r="V346" s="15" t="s">
        <v>59</v>
      </c>
      <c r="W346" t="s">
        <v>47</v>
      </c>
      <c r="X346" s="15" t="s">
        <v>59</v>
      </c>
      <c r="Y346" t="s">
        <v>47</v>
      </c>
      <c r="Z346" s="15" t="s">
        <v>59</v>
      </c>
      <c r="AA346" t="s">
        <v>47</v>
      </c>
      <c r="AB346" s="15" t="s">
        <v>59</v>
      </c>
      <c r="AC346" t="s">
        <v>47</v>
      </c>
      <c r="AD346" s="15" t="s">
        <v>59</v>
      </c>
      <c r="AE346" t="s">
        <v>47</v>
      </c>
      <c r="AF346" s="15" t="s">
        <v>59</v>
      </c>
      <c r="AG346" t="s">
        <v>47</v>
      </c>
      <c r="AH346" s="15" t="s">
        <v>59</v>
      </c>
      <c r="AI346" s="20" t="s">
        <v>47</v>
      </c>
      <c r="AJ346" s="15" t="s">
        <v>59</v>
      </c>
      <c r="AK346" t="s">
        <v>47</v>
      </c>
      <c r="AL346" s="15" t="s">
        <v>59</v>
      </c>
      <c r="AM346" s="20" t="s">
        <v>47</v>
      </c>
      <c r="AN346" s="15" t="s">
        <v>59</v>
      </c>
      <c r="AO346" s="3" t="s">
        <v>47</v>
      </c>
      <c r="AP346" s="15" t="s">
        <v>59</v>
      </c>
      <c r="AQ346" t="s">
        <v>47</v>
      </c>
      <c r="AR346" s="15" t="s">
        <v>59</v>
      </c>
      <c r="AS346" t="s">
        <v>47</v>
      </c>
      <c r="AT346" s="15" t="s">
        <v>59</v>
      </c>
      <c r="AU346" s="9" t="s">
        <v>47</v>
      </c>
      <c r="AV346" s="15" t="s">
        <v>59</v>
      </c>
      <c r="AW346" s="9" t="s">
        <v>47</v>
      </c>
      <c r="AX346" s="15" t="s">
        <v>59</v>
      </c>
      <c r="AY346" t="s">
        <v>47</v>
      </c>
      <c r="AZ346" s="15" t="s">
        <v>59</v>
      </c>
      <c r="BA346" s="9" t="s">
        <v>47</v>
      </c>
      <c r="BB346" s="15" t="s">
        <v>59</v>
      </c>
      <c r="BC346" s="9" t="s">
        <v>47</v>
      </c>
      <c r="BD346" s="15" t="s">
        <v>59</v>
      </c>
      <c r="BE346" s="9" t="s">
        <v>47</v>
      </c>
      <c r="BF346" s="15" t="s">
        <v>59</v>
      </c>
      <c r="BH346" s="15" t="s">
        <v>59</v>
      </c>
      <c r="BJ346" s="15" t="s">
        <v>59</v>
      </c>
      <c r="BL346" s="15" t="s">
        <v>59</v>
      </c>
      <c r="BN346" s="15" t="s">
        <v>59</v>
      </c>
      <c r="BO346" t="s">
        <v>47</v>
      </c>
      <c r="BP346" s="15" t="s">
        <v>59</v>
      </c>
      <c r="BQ346" s="30">
        <v>7.8E-2</v>
      </c>
      <c r="BR346" s="15" t="s">
        <v>59</v>
      </c>
      <c r="BS346">
        <v>0</v>
      </c>
      <c r="BT346" s="15" t="s">
        <v>59</v>
      </c>
      <c r="BU346" s="30">
        <v>4.2000000000000003E-2</v>
      </c>
      <c r="BV346" s="15" t="s">
        <v>59</v>
      </c>
      <c r="BX346" s="15" t="s">
        <v>59</v>
      </c>
      <c r="BY346" s="30">
        <v>0.16</v>
      </c>
      <c r="BZ346" s="15" t="s">
        <v>59</v>
      </c>
      <c r="CA346" s="30">
        <v>5.0000000000000001E-3</v>
      </c>
      <c r="CB346" s="15" t="s">
        <v>59</v>
      </c>
      <c r="CC346" t="s">
        <v>47</v>
      </c>
      <c r="CD346" s="15" t="s">
        <v>59</v>
      </c>
      <c r="CF346" s="15" t="s">
        <v>59</v>
      </c>
      <c r="CH346" s="15" t="s">
        <v>59</v>
      </c>
      <c r="CJ346" s="15" t="s">
        <v>59</v>
      </c>
      <c r="CL346" s="15" t="s">
        <v>59</v>
      </c>
      <c r="CN346" s="15" t="s">
        <v>59</v>
      </c>
      <c r="CP346" s="15" t="s">
        <v>59</v>
      </c>
      <c r="CR346" s="15" t="s">
        <v>59</v>
      </c>
      <c r="CT346" s="15" t="s">
        <v>59</v>
      </c>
      <c r="CV346" s="15" t="s">
        <v>59</v>
      </c>
      <c r="CX346" s="15" t="s">
        <v>59</v>
      </c>
      <c r="CZ346" s="15" t="s">
        <v>59</v>
      </c>
      <c r="DA346" t="s">
        <v>47</v>
      </c>
      <c r="DB346" s="15" t="s">
        <v>59</v>
      </c>
      <c r="DD346" s="15" t="s">
        <v>59</v>
      </c>
      <c r="DF346" s="15" t="s">
        <v>59</v>
      </c>
      <c r="DH346" s="15" t="s">
        <v>59</v>
      </c>
      <c r="DI346" t="s">
        <v>47</v>
      </c>
      <c r="DJ346" s="15" t="s">
        <v>59</v>
      </c>
      <c r="DK346" t="s">
        <v>47</v>
      </c>
      <c r="DL346" s="15" t="s">
        <v>59</v>
      </c>
      <c r="DM346" t="s">
        <v>47</v>
      </c>
      <c r="DN346" s="15" t="s">
        <v>59</v>
      </c>
      <c r="DP346" s="15" t="s">
        <v>59</v>
      </c>
      <c r="DQ346" t="s">
        <v>47</v>
      </c>
      <c r="DR346" s="15" t="s">
        <v>59</v>
      </c>
      <c r="DT346" s="15" t="s">
        <v>59</v>
      </c>
      <c r="DV346" s="15" t="s">
        <v>59</v>
      </c>
      <c r="DW346" t="s">
        <v>47</v>
      </c>
      <c r="DX346" s="15" t="s">
        <v>59</v>
      </c>
      <c r="DY346" t="s">
        <v>47</v>
      </c>
      <c r="DZ346" s="15" t="s">
        <v>59</v>
      </c>
      <c r="EB346" s="15" t="s">
        <v>59</v>
      </c>
      <c r="ED346" s="15" t="s">
        <v>59</v>
      </c>
      <c r="EF346" s="15" t="s">
        <v>59</v>
      </c>
      <c r="EH346" s="15" t="s">
        <v>59</v>
      </c>
      <c r="EJ346" s="15" t="s">
        <v>59</v>
      </c>
      <c r="EL346" s="15" t="s">
        <v>59</v>
      </c>
      <c r="EN346" s="15" t="s">
        <v>59</v>
      </c>
      <c r="EP346" s="15" t="s">
        <v>59</v>
      </c>
      <c r="ER346" s="15" t="s">
        <v>59</v>
      </c>
      <c r="ET346" s="15" t="s">
        <v>59</v>
      </c>
      <c r="EV346" s="15" t="s">
        <v>59</v>
      </c>
      <c r="EX346" s="15" t="s">
        <v>59</v>
      </c>
      <c r="EY346" t="s">
        <v>47</v>
      </c>
      <c r="EZ346" s="15" t="s">
        <v>59</v>
      </c>
      <c r="FB346" s="15" t="s">
        <v>59</v>
      </c>
      <c r="FC346" t="s">
        <v>47</v>
      </c>
      <c r="FD346" s="15" t="s">
        <v>59</v>
      </c>
      <c r="FF346" s="15" t="s">
        <v>59</v>
      </c>
      <c r="FG346" t="s">
        <v>47</v>
      </c>
      <c r="FH346" s="15" t="s">
        <v>59</v>
      </c>
      <c r="FJ346" s="15" t="s">
        <v>59</v>
      </c>
      <c r="FL346" s="15" t="s">
        <v>59</v>
      </c>
      <c r="FM346" t="s">
        <v>47</v>
      </c>
      <c r="FN346" s="15" t="s">
        <v>59</v>
      </c>
      <c r="FO346" t="s">
        <v>47</v>
      </c>
      <c r="FP346" s="15" t="s">
        <v>59</v>
      </c>
      <c r="FQ346" t="s">
        <v>47</v>
      </c>
      <c r="FR346" s="15" t="s">
        <v>59</v>
      </c>
      <c r="FT346" s="15" t="s">
        <v>59</v>
      </c>
    </row>
    <row r="347" spans="1:176" ht="15.95" customHeight="1">
      <c r="A347" s="39" t="s">
        <v>604</v>
      </c>
      <c r="B347" s="39">
        <v>4</v>
      </c>
      <c r="C347" s="39"/>
      <c r="D347" s="39">
        <v>5502</v>
      </c>
      <c r="E347" s="18" t="s">
        <v>541</v>
      </c>
      <c r="G347" s="9">
        <f t="shared" si="13"/>
        <v>0</v>
      </c>
      <c r="H347" s="15" t="s">
        <v>59</v>
      </c>
      <c r="I347" t="s">
        <v>47</v>
      </c>
      <c r="J347" s="15" t="s">
        <v>59</v>
      </c>
      <c r="K347" s="3" t="s">
        <v>47</v>
      </c>
      <c r="L347" s="12" t="s">
        <v>59</v>
      </c>
      <c r="M347" s="3" t="s">
        <v>47</v>
      </c>
      <c r="N347" s="12" t="s">
        <v>59</v>
      </c>
      <c r="O347" s="3" t="s">
        <v>47</v>
      </c>
      <c r="P347" s="12" t="s">
        <v>59</v>
      </c>
      <c r="Q347" t="s">
        <v>47</v>
      </c>
      <c r="R347" s="15" t="s">
        <v>59</v>
      </c>
      <c r="S347" t="s">
        <v>47</v>
      </c>
      <c r="T347" s="15" t="s">
        <v>59</v>
      </c>
      <c r="U347" t="s">
        <v>47</v>
      </c>
      <c r="V347" s="15" t="s">
        <v>59</v>
      </c>
      <c r="W347" t="s">
        <v>47</v>
      </c>
      <c r="X347" s="15" t="s">
        <v>59</v>
      </c>
      <c r="Y347" t="s">
        <v>47</v>
      </c>
      <c r="Z347" s="15" t="s">
        <v>59</v>
      </c>
      <c r="AA347" t="s">
        <v>47</v>
      </c>
      <c r="AB347" s="15" t="s">
        <v>59</v>
      </c>
      <c r="AC347" t="s">
        <v>47</v>
      </c>
      <c r="AD347" s="15" t="s">
        <v>59</v>
      </c>
      <c r="AE347" t="s">
        <v>47</v>
      </c>
      <c r="AF347" s="15" t="s">
        <v>59</v>
      </c>
      <c r="AG347" t="s">
        <v>47</v>
      </c>
      <c r="AH347" s="15" t="s">
        <v>59</v>
      </c>
      <c r="AI347" s="20" t="s">
        <v>47</v>
      </c>
      <c r="AJ347" s="15" t="s">
        <v>59</v>
      </c>
      <c r="AK347" t="s">
        <v>47</v>
      </c>
      <c r="AL347" s="15" t="s">
        <v>59</v>
      </c>
      <c r="AM347" s="20" t="s">
        <v>47</v>
      </c>
      <c r="AN347" s="15" t="s">
        <v>59</v>
      </c>
      <c r="AO347" s="3" t="s">
        <v>47</v>
      </c>
      <c r="AP347" s="15" t="s">
        <v>59</v>
      </c>
      <c r="AQ347" t="s">
        <v>47</v>
      </c>
      <c r="AR347" s="15" t="s">
        <v>59</v>
      </c>
      <c r="AS347" t="s">
        <v>47</v>
      </c>
      <c r="AT347" s="15" t="s">
        <v>59</v>
      </c>
      <c r="AU347" s="9" t="s">
        <v>47</v>
      </c>
      <c r="AV347" s="15" t="s">
        <v>59</v>
      </c>
      <c r="AW347" s="9" t="s">
        <v>47</v>
      </c>
      <c r="AX347" s="15" t="s">
        <v>59</v>
      </c>
      <c r="AY347" t="s">
        <v>47</v>
      </c>
      <c r="AZ347" s="15" t="s">
        <v>59</v>
      </c>
      <c r="BA347" s="9" t="s">
        <v>47</v>
      </c>
      <c r="BB347" s="15" t="s">
        <v>59</v>
      </c>
      <c r="BC347" s="9" t="s">
        <v>47</v>
      </c>
      <c r="BD347" s="15" t="s">
        <v>59</v>
      </c>
      <c r="BE347" s="9" t="s">
        <v>47</v>
      </c>
      <c r="BF347" s="15" t="s">
        <v>59</v>
      </c>
      <c r="BH347" s="15" t="s">
        <v>59</v>
      </c>
      <c r="BJ347" s="15" t="s">
        <v>59</v>
      </c>
      <c r="BL347" s="15" t="s">
        <v>59</v>
      </c>
      <c r="BN347" s="15" t="s">
        <v>59</v>
      </c>
      <c r="BO347" t="s">
        <v>47</v>
      </c>
      <c r="BP347" s="15" t="s">
        <v>59</v>
      </c>
      <c r="BQ347" s="30">
        <v>9.4E-2</v>
      </c>
      <c r="BR347" s="15" t="s">
        <v>59</v>
      </c>
      <c r="BS347">
        <v>0</v>
      </c>
      <c r="BT347" s="15" t="s">
        <v>59</v>
      </c>
      <c r="BU347" s="30">
        <v>0</v>
      </c>
      <c r="BV347" s="15" t="s">
        <v>59</v>
      </c>
      <c r="BX347" s="15" t="s">
        <v>59</v>
      </c>
      <c r="BY347" s="30">
        <v>0.2</v>
      </c>
      <c r="BZ347" s="15" t="s">
        <v>59</v>
      </c>
      <c r="CA347" s="30">
        <v>0</v>
      </c>
      <c r="CB347" s="15" t="s">
        <v>59</v>
      </c>
      <c r="CC347" t="s">
        <v>47</v>
      </c>
      <c r="CD347" s="15" t="s">
        <v>59</v>
      </c>
      <c r="CF347" s="15" t="s">
        <v>59</v>
      </c>
      <c r="CH347" s="15" t="s">
        <v>59</v>
      </c>
      <c r="CJ347" s="15" t="s">
        <v>59</v>
      </c>
      <c r="CL347" s="15" t="s">
        <v>59</v>
      </c>
      <c r="CN347" s="15" t="s">
        <v>59</v>
      </c>
      <c r="CP347" s="15" t="s">
        <v>59</v>
      </c>
      <c r="CR347" s="15" t="s">
        <v>59</v>
      </c>
      <c r="CT347" s="15" t="s">
        <v>59</v>
      </c>
      <c r="CV347" s="15" t="s">
        <v>59</v>
      </c>
      <c r="CX347" s="15" t="s">
        <v>59</v>
      </c>
      <c r="CZ347" s="15" t="s">
        <v>59</v>
      </c>
      <c r="DA347" t="s">
        <v>47</v>
      </c>
      <c r="DB347" s="15" t="s">
        <v>59</v>
      </c>
      <c r="DD347" s="15" t="s">
        <v>59</v>
      </c>
      <c r="DF347" s="15" t="s">
        <v>59</v>
      </c>
      <c r="DH347" s="15" t="s">
        <v>59</v>
      </c>
      <c r="DI347" t="s">
        <v>47</v>
      </c>
      <c r="DJ347" s="15" t="s">
        <v>59</v>
      </c>
      <c r="DK347" t="s">
        <v>47</v>
      </c>
      <c r="DL347" s="15" t="s">
        <v>59</v>
      </c>
      <c r="DM347" t="s">
        <v>47</v>
      </c>
      <c r="DN347" s="15" t="s">
        <v>59</v>
      </c>
      <c r="DP347" s="15" t="s">
        <v>59</v>
      </c>
      <c r="DQ347" t="s">
        <v>47</v>
      </c>
      <c r="DR347" s="15" t="s">
        <v>59</v>
      </c>
      <c r="DT347" s="15" t="s">
        <v>59</v>
      </c>
      <c r="DV347" s="15" t="s">
        <v>59</v>
      </c>
      <c r="DW347" t="s">
        <v>47</v>
      </c>
      <c r="DX347" s="15" t="s">
        <v>59</v>
      </c>
      <c r="DY347" t="s">
        <v>47</v>
      </c>
      <c r="DZ347" s="15" t="s">
        <v>59</v>
      </c>
      <c r="EB347" s="15" t="s">
        <v>59</v>
      </c>
      <c r="ED347" s="15" t="s">
        <v>59</v>
      </c>
      <c r="EF347" s="15" t="s">
        <v>59</v>
      </c>
      <c r="EH347" s="15" t="s">
        <v>59</v>
      </c>
      <c r="EJ347" s="15" t="s">
        <v>59</v>
      </c>
      <c r="EL347" s="15" t="s">
        <v>59</v>
      </c>
      <c r="EN347" s="15" t="s">
        <v>59</v>
      </c>
      <c r="EP347" s="15" t="s">
        <v>59</v>
      </c>
      <c r="ER347" s="15" t="s">
        <v>59</v>
      </c>
      <c r="ET347" s="15" t="s">
        <v>59</v>
      </c>
      <c r="EV347" s="15" t="s">
        <v>59</v>
      </c>
      <c r="EX347" s="15" t="s">
        <v>59</v>
      </c>
      <c r="EY347" t="s">
        <v>47</v>
      </c>
      <c r="EZ347" s="15" t="s">
        <v>59</v>
      </c>
      <c r="FB347" s="15" t="s">
        <v>59</v>
      </c>
      <c r="FC347" t="s">
        <v>47</v>
      </c>
      <c r="FD347" s="15" t="s">
        <v>59</v>
      </c>
      <c r="FF347" s="15" t="s">
        <v>59</v>
      </c>
      <c r="FG347" t="s">
        <v>47</v>
      </c>
      <c r="FH347" s="15" t="s">
        <v>59</v>
      </c>
      <c r="FJ347" s="15" t="s">
        <v>59</v>
      </c>
      <c r="FL347" s="15" t="s">
        <v>59</v>
      </c>
      <c r="FM347" t="s">
        <v>47</v>
      </c>
      <c r="FN347" s="15" t="s">
        <v>59</v>
      </c>
      <c r="FO347" t="s">
        <v>47</v>
      </c>
      <c r="FP347" s="15" t="s">
        <v>59</v>
      </c>
      <c r="FQ347" t="s">
        <v>47</v>
      </c>
      <c r="FR347" s="15" t="s">
        <v>59</v>
      </c>
      <c r="FT347" s="15" t="s">
        <v>59</v>
      </c>
    </row>
    <row r="348" spans="1:176" ht="15.95" customHeight="1">
      <c r="A348" s="39" t="s">
        <v>608</v>
      </c>
      <c r="B348" s="39">
        <v>4</v>
      </c>
      <c r="C348" s="39"/>
      <c r="D348" s="39">
        <v>4402</v>
      </c>
      <c r="E348" s="18" t="s">
        <v>541</v>
      </c>
      <c r="G348" s="9">
        <f t="shared" si="13"/>
        <v>0</v>
      </c>
      <c r="H348" s="15" t="s">
        <v>59</v>
      </c>
      <c r="I348" t="s">
        <v>47</v>
      </c>
      <c r="J348" s="15" t="s">
        <v>59</v>
      </c>
      <c r="K348" s="3" t="s">
        <v>47</v>
      </c>
      <c r="L348" s="12" t="s">
        <v>59</v>
      </c>
      <c r="M348" s="3" t="s">
        <v>47</v>
      </c>
      <c r="N348" s="12" t="s">
        <v>59</v>
      </c>
      <c r="O348" s="3" t="s">
        <v>47</v>
      </c>
      <c r="P348" s="12" t="s">
        <v>59</v>
      </c>
      <c r="Q348" t="s">
        <v>47</v>
      </c>
      <c r="R348" s="15" t="s">
        <v>59</v>
      </c>
      <c r="S348" t="s">
        <v>47</v>
      </c>
      <c r="T348" s="15" t="s">
        <v>59</v>
      </c>
      <c r="U348" t="s">
        <v>47</v>
      </c>
      <c r="V348" s="15" t="s">
        <v>59</v>
      </c>
      <c r="W348" t="s">
        <v>47</v>
      </c>
      <c r="X348" s="15" t="s">
        <v>59</v>
      </c>
      <c r="Y348" t="s">
        <v>47</v>
      </c>
      <c r="Z348" s="15" t="s">
        <v>59</v>
      </c>
      <c r="AA348" t="s">
        <v>47</v>
      </c>
      <c r="AB348" s="15" t="s">
        <v>59</v>
      </c>
      <c r="AC348" t="s">
        <v>47</v>
      </c>
      <c r="AD348" s="15" t="s">
        <v>59</v>
      </c>
      <c r="AE348" t="s">
        <v>47</v>
      </c>
      <c r="AF348" s="15" t="s">
        <v>59</v>
      </c>
      <c r="AG348" t="s">
        <v>47</v>
      </c>
      <c r="AH348" s="15" t="s">
        <v>59</v>
      </c>
      <c r="AI348" s="20" t="s">
        <v>47</v>
      </c>
      <c r="AJ348" s="15" t="s">
        <v>59</v>
      </c>
      <c r="AK348" t="s">
        <v>47</v>
      </c>
      <c r="AL348" s="15" t="s">
        <v>59</v>
      </c>
      <c r="AM348" s="20" t="s">
        <v>47</v>
      </c>
      <c r="AN348" s="15" t="s">
        <v>59</v>
      </c>
      <c r="AO348" s="3" t="s">
        <v>47</v>
      </c>
      <c r="AP348" s="15" t="s">
        <v>59</v>
      </c>
      <c r="AQ348" t="s">
        <v>47</v>
      </c>
      <c r="AR348" s="15" t="s">
        <v>59</v>
      </c>
      <c r="AS348" t="s">
        <v>47</v>
      </c>
      <c r="AT348" s="15" t="s">
        <v>59</v>
      </c>
      <c r="AU348" s="9" t="s">
        <v>47</v>
      </c>
      <c r="AV348" s="15" t="s">
        <v>59</v>
      </c>
      <c r="AW348" s="9" t="s">
        <v>47</v>
      </c>
      <c r="AX348" s="15" t="s">
        <v>59</v>
      </c>
      <c r="AY348" t="s">
        <v>47</v>
      </c>
      <c r="AZ348" s="15" t="s">
        <v>59</v>
      </c>
      <c r="BA348" s="9" t="s">
        <v>47</v>
      </c>
      <c r="BB348" s="15" t="s">
        <v>59</v>
      </c>
      <c r="BC348" s="9" t="s">
        <v>47</v>
      </c>
      <c r="BD348" s="15" t="s">
        <v>59</v>
      </c>
      <c r="BE348" s="9" t="s">
        <v>47</v>
      </c>
      <c r="BF348" s="15" t="s">
        <v>59</v>
      </c>
      <c r="BH348" s="15" t="s">
        <v>59</v>
      </c>
      <c r="BJ348" s="15" t="s">
        <v>59</v>
      </c>
      <c r="BL348" s="15" t="s">
        <v>59</v>
      </c>
      <c r="BN348" s="15" t="s">
        <v>59</v>
      </c>
      <c r="BO348" t="s">
        <v>47</v>
      </c>
      <c r="BP348" s="15" t="s">
        <v>59</v>
      </c>
      <c r="BQ348" s="30">
        <v>0.19</v>
      </c>
      <c r="BR348" s="15" t="s">
        <v>59</v>
      </c>
      <c r="BS348" s="30">
        <v>0.01</v>
      </c>
      <c r="BT348" s="15" t="s">
        <v>59</v>
      </c>
      <c r="BU348" s="30">
        <v>5.9000000000000004E-2</v>
      </c>
      <c r="BV348" s="15" t="s">
        <v>59</v>
      </c>
      <c r="BX348" s="15" t="s">
        <v>59</v>
      </c>
      <c r="BY348" s="30">
        <v>0.41</v>
      </c>
      <c r="BZ348" s="15" t="s">
        <v>59</v>
      </c>
      <c r="CA348" s="30">
        <v>3.2000000000000001E-2</v>
      </c>
      <c r="CB348" s="15" t="s">
        <v>59</v>
      </c>
      <c r="CC348" t="s">
        <v>47</v>
      </c>
      <c r="CD348" s="15" t="s">
        <v>59</v>
      </c>
      <c r="CF348" s="15" t="s">
        <v>59</v>
      </c>
      <c r="CH348" s="15" t="s">
        <v>59</v>
      </c>
      <c r="CJ348" s="15" t="s">
        <v>59</v>
      </c>
      <c r="CL348" s="15" t="s">
        <v>59</v>
      </c>
      <c r="CN348" s="15" t="s">
        <v>59</v>
      </c>
      <c r="CP348" s="15" t="s">
        <v>59</v>
      </c>
      <c r="CR348" s="15" t="s">
        <v>59</v>
      </c>
      <c r="CT348" s="15" t="s">
        <v>59</v>
      </c>
      <c r="CV348" s="15" t="s">
        <v>59</v>
      </c>
      <c r="CX348" s="15" t="s">
        <v>59</v>
      </c>
      <c r="CZ348" s="15" t="s">
        <v>59</v>
      </c>
      <c r="DA348" t="s">
        <v>47</v>
      </c>
      <c r="DB348" s="15" t="s">
        <v>59</v>
      </c>
      <c r="DD348" s="15" t="s">
        <v>59</v>
      </c>
      <c r="DF348" s="15" t="s">
        <v>59</v>
      </c>
      <c r="DH348" s="15" t="s">
        <v>59</v>
      </c>
      <c r="DI348" t="s">
        <v>47</v>
      </c>
      <c r="DJ348" s="15" t="s">
        <v>59</v>
      </c>
      <c r="DK348" t="s">
        <v>47</v>
      </c>
      <c r="DL348" s="15" t="s">
        <v>59</v>
      </c>
      <c r="DM348" t="s">
        <v>47</v>
      </c>
      <c r="DN348" s="15" t="s">
        <v>59</v>
      </c>
      <c r="DP348" s="15" t="s">
        <v>59</v>
      </c>
      <c r="DQ348" t="s">
        <v>47</v>
      </c>
      <c r="DR348" s="15" t="s">
        <v>59</v>
      </c>
      <c r="DT348" s="15" t="s">
        <v>59</v>
      </c>
      <c r="DV348" s="15" t="s">
        <v>59</v>
      </c>
      <c r="DW348" t="s">
        <v>47</v>
      </c>
      <c r="DX348" s="15" t="s">
        <v>59</v>
      </c>
      <c r="DY348" t="s">
        <v>47</v>
      </c>
      <c r="DZ348" s="15" t="s">
        <v>59</v>
      </c>
      <c r="EB348" s="15" t="s">
        <v>59</v>
      </c>
      <c r="ED348" s="15" t="s">
        <v>59</v>
      </c>
      <c r="EF348" s="15" t="s">
        <v>59</v>
      </c>
      <c r="EH348" s="15" t="s">
        <v>59</v>
      </c>
      <c r="EJ348" s="15" t="s">
        <v>59</v>
      </c>
      <c r="EL348" s="15" t="s">
        <v>59</v>
      </c>
      <c r="EN348" s="15" t="s">
        <v>59</v>
      </c>
      <c r="EP348" s="15" t="s">
        <v>59</v>
      </c>
      <c r="ER348" s="15" t="s">
        <v>59</v>
      </c>
      <c r="ET348" s="15" t="s">
        <v>59</v>
      </c>
      <c r="EV348" s="15" t="s">
        <v>59</v>
      </c>
      <c r="EX348" s="15" t="s">
        <v>59</v>
      </c>
      <c r="EY348" t="s">
        <v>47</v>
      </c>
      <c r="EZ348" s="15" t="s">
        <v>59</v>
      </c>
      <c r="FB348" s="15" t="s">
        <v>59</v>
      </c>
      <c r="FC348" t="s">
        <v>47</v>
      </c>
      <c r="FD348" s="15" t="s">
        <v>59</v>
      </c>
      <c r="FF348" s="15" t="s">
        <v>59</v>
      </c>
      <c r="FG348" t="s">
        <v>47</v>
      </c>
      <c r="FH348" s="15" t="s">
        <v>59</v>
      </c>
      <c r="FJ348" s="15" t="s">
        <v>59</v>
      </c>
      <c r="FL348" s="15" t="s">
        <v>59</v>
      </c>
      <c r="FM348" t="s">
        <v>47</v>
      </c>
      <c r="FN348" s="15" t="s">
        <v>59</v>
      </c>
      <c r="FO348" t="s">
        <v>47</v>
      </c>
      <c r="FP348" s="15" t="s">
        <v>59</v>
      </c>
      <c r="FQ348" t="s">
        <v>47</v>
      </c>
      <c r="FR348" s="15" t="s">
        <v>59</v>
      </c>
      <c r="FT348" s="15" t="s">
        <v>59</v>
      </c>
    </row>
    <row r="349" spans="1:176" ht="15.95" customHeight="1">
      <c r="A349" s="39" t="s">
        <v>610</v>
      </c>
      <c r="B349" s="39">
        <v>4</v>
      </c>
      <c r="C349" s="39"/>
      <c r="D349" s="39">
        <v>5504</v>
      </c>
      <c r="E349" s="18" t="s">
        <v>541</v>
      </c>
      <c r="G349" s="9">
        <f t="shared" si="13"/>
        <v>0</v>
      </c>
      <c r="H349" s="15" t="s">
        <v>59</v>
      </c>
      <c r="I349" t="s">
        <v>47</v>
      </c>
      <c r="J349" s="15" t="s">
        <v>59</v>
      </c>
      <c r="K349" s="3" t="s">
        <v>47</v>
      </c>
      <c r="L349" s="12" t="s">
        <v>59</v>
      </c>
      <c r="M349" s="3" t="s">
        <v>47</v>
      </c>
      <c r="N349" s="12" t="s">
        <v>59</v>
      </c>
      <c r="O349" s="3" t="s">
        <v>47</v>
      </c>
      <c r="P349" s="12" t="s">
        <v>59</v>
      </c>
      <c r="Q349" t="s">
        <v>47</v>
      </c>
      <c r="R349" s="15" t="s">
        <v>59</v>
      </c>
      <c r="S349" t="s">
        <v>47</v>
      </c>
      <c r="T349" s="15" t="s">
        <v>59</v>
      </c>
      <c r="U349" t="s">
        <v>47</v>
      </c>
      <c r="V349" s="15" t="s">
        <v>59</v>
      </c>
      <c r="W349" t="s">
        <v>47</v>
      </c>
      <c r="X349" s="15" t="s">
        <v>59</v>
      </c>
      <c r="Y349" t="s">
        <v>47</v>
      </c>
      <c r="Z349" s="15" t="s">
        <v>59</v>
      </c>
      <c r="AA349" t="s">
        <v>47</v>
      </c>
      <c r="AB349" s="15" t="s">
        <v>59</v>
      </c>
      <c r="AC349" t="s">
        <v>47</v>
      </c>
      <c r="AD349" s="15" t="s">
        <v>59</v>
      </c>
      <c r="AE349" t="s">
        <v>47</v>
      </c>
      <c r="AF349" s="15" t="s">
        <v>59</v>
      </c>
      <c r="AG349" t="s">
        <v>47</v>
      </c>
      <c r="AH349" s="15" t="s">
        <v>59</v>
      </c>
      <c r="AI349" s="20" t="s">
        <v>47</v>
      </c>
      <c r="AJ349" s="15" t="s">
        <v>59</v>
      </c>
      <c r="AK349" t="s">
        <v>47</v>
      </c>
      <c r="AL349" s="15" t="s">
        <v>59</v>
      </c>
      <c r="AM349" s="20" t="s">
        <v>47</v>
      </c>
      <c r="AN349" s="15" t="s">
        <v>59</v>
      </c>
      <c r="AO349" s="3" t="s">
        <v>47</v>
      </c>
      <c r="AP349" s="15" t="s">
        <v>59</v>
      </c>
      <c r="AQ349" t="s">
        <v>47</v>
      </c>
      <c r="AR349" s="15" t="s">
        <v>59</v>
      </c>
      <c r="AS349" t="s">
        <v>47</v>
      </c>
      <c r="AT349" s="15" t="s">
        <v>59</v>
      </c>
      <c r="AU349" s="9" t="s">
        <v>47</v>
      </c>
      <c r="AV349" s="15" t="s">
        <v>59</v>
      </c>
      <c r="AW349" s="9" t="s">
        <v>47</v>
      </c>
      <c r="AX349" s="15" t="s">
        <v>59</v>
      </c>
      <c r="AY349" t="s">
        <v>47</v>
      </c>
      <c r="AZ349" s="15" t="s">
        <v>59</v>
      </c>
      <c r="BA349" s="9" t="s">
        <v>47</v>
      </c>
      <c r="BB349" s="15" t="s">
        <v>59</v>
      </c>
      <c r="BC349" s="9" t="s">
        <v>47</v>
      </c>
      <c r="BD349" s="15" t="s">
        <v>59</v>
      </c>
      <c r="BE349" s="9" t="s">
        <v>47</v>
      </c>
      <c r="BF349" s="15" t="s">
        <v>59</v>
      </c>
      <c r="BH349" s="15" t="s">
        <v>59</v>
      </c>
      <c r="BJ349" s="15" t="s">
        <v>59</v>
      </c>
      <c r="BL349" s="15" t="s">
        <v>59</v>
      </c>
      <c r="BN349" s="15" t="s">
        <v>59</v>
      </c>
      <c r="BO349" t="s">
        <v>47</v>
      </c>
      <c r="BP349" s="15" t="s">
        <v>59</v>
      </c>
      <c r="BQ349" s="30">
        <v>0.19</v>
      </c>
      <c r="BR349" s="15" t="s">
        <v>59</v>
      </c>
      <c r="BS349" s="30">
        <v>0</v>
      </c>
      <c r="BT349" s="15" t="s">
        <v>59</v>
      </c>
      <c r="BU349" s="30">
        <v>4.8000000000000001E-2</v>
      </c>
      <c r="BV349" s="15" t="s">
        <v>59</v>
      </c>
      <c r="BX349" s="15" t="s">
        <v>59</v>
      </c>
      <c r="BY349" s="30">
        <v>0.44</v>
      </c>
      <c r="BZ349" s="15" t="s">
        <v>59</v>
      </c>
      <c r="CA349" s="30">
        <v>1.6E-2</v>
      </c>
      <c r="CB349" s="15" t="s">
        <v>59</v>
      </c>
      <c r="CC349" t="s">
        <v>47</v>
      </c>
      <c r="CD349" s="15" t="s">
        <v>59</v>
      </c>
      <c r="CF349" s="15" t="s">
        <v>59</v>
      </c>
      <c r="CH349" s="15" t="s">
        <v>59</v>
      </c>
      <c r="CJ349" s="15" t="s">
        <v>59</v>
      </c>
      <c r="CL349" s="15" t="s">
        <v>59</v>
      </c>
      <c r="CN349" s="15" t="s">
        <v>59</v>
      </c>
      <c r="CP349" s="15" t="s">
        <v>59</v>
      </c>
      <c r="CR349" s="15" t="s">
        <v>59</v>
      </c>
      <c r="CT349" s="15" t="s">
        <v>59</v>
      </c>
      <c r="CV349" s="15" t="s">
        <v>59</v>
      </c>
      <c r="CX349" s="15" t="s">
        <v>59</v>
      </c>
      <c r="CZ349" s="15" t="s">
        <v>59</v>
      </c>
      <c r="DA349" t="s">
        <v>47</v>
      </c>
      <c r="DB349" s="15" t="s">
        <v>59</v>
      </c>
      <c r="DD349" s="15" t="s">
        <v>59</v>
      </c>
      <c r="DF349" s="15" t="s">
        <v>59</v>
      </c>
      <c r="DH349" s="15" t="s">
        <v>59</v>
      </c>
      <c r="DI349" t="s">
        <v>47</v>
      </c>
      <c r="DJ349" s="15" t="s">
        <v>59</v>
      </c>
      <c r="DK349" t="s">
        <v>47</v>
      </c>
      <c r="DL349" s="15" t="s">
        <v>59</v>
      </c>
      <c r="DM349" t="s">
        <v>47</v>
      </c>
      <c r="DN349" s="15" t="s">
        <v>59</v>
      </c>
      <c r="DP349" s="15" t="s">
        <v>59</v>
      </c>
      <c r="DQ349" t="s">
        <v>47</v>
      </c>
      <c r="DR349" s="15" t="s">
        <v>59</v>
      </c>
      <c r="DT349" s="15" t="s">
        <v>59</v>
      </c>
      <c r="DV349" s="15" t="s">
        <v>59</v>
      </c>
      <c r="DW349" t="s">
        <v>47</v>
      </c>
      <c r="DX349" s="15" t="s">
        <v>59</v>
      </c>
      <c r="DY349" t="s">
        <v>47</v>
      </c>
      <c r="DZ349" s="15" t="s">
        <v>59</v>
      </c>
      <c r="EB349" s="15" t="s">
        <v>59</v>
      </c>
      <c r="ED349" s="15" t="s">
        <v>59</v>
      </c>
      <c r="EF349" s="15" t="s">
        <v>59</v>
      </c>
      <c r="EH349" s="15" t="s">
        <v>59</v>
      </c>
      <c r="EJ349" s="15" t="s">
        <v>59</v>
      </c>
      <c r="EL349" s="15" t="s">
        <v>59</v>
      </c>
      <c r="EN349" s="15" t="s">
        <v>59</v>
      </c>
      <c r="EP349" s="15" t="s">
        <v>59</v>
      </c>
      <c r="ER349" s="15" t="s">
        <v>59</v>
      </c>
      <c r="ET349" s="15" t="s">
        <v>59</v>
      </c>
      <c r="EV349" s="15" t="s">
        <v>59</v>
      </c>
      <c r="EX349" s="15" t="s">
        <v>59</v>
      </c>
      <c r="EY349" t="s">
        <v>47</v>
      </c>
      <c r="EZ349" s="15" t="s">
        <v>59</v>
      </c>
      <c r="FB349" s="15" t="s">
        <v>59</v>
      </c>
      <c r="FC349" t="s">
        <v>47</v>
      </c>
      <c r="FD349" s="15" t="s">
        <v>59</v>
      </c>
      <c r="FF349" s="15" t="s">
        <v>59</v>
      </c>
      <c r="FG349" t="s">
        <v>47</v>
      </c>
      <c r="FH349" s="15" t="s">
        <v>59</v>
      </c>
      <c r="FJ349" s="15" t="s">
        <v>59</v>
      </c>
      <c r="FL349" s="15" t="s">
        <v>59</v>
      </c>
      <c r="FM349" t="s">
        <v>47</v>
      </c>
      <c r="FN349" s="15" t="s">
        <v>59</v>
      </c>
      <c r="FO349" t="s">
        <v>47</v>
      </c>
      <c r="FP349" s="15" t="s">
        <v>59</v>
      </c>
      <c r="FQ349" t="s">
        <v>47</v>
      </c>
      <c r="FR349" s="15" t="s">
        <v>59</v>
      </c>
      <c r="FT349" s="15" t="s">
        <v>59</v>
      </c>
    </row>
    <row r="350" spans="1:176" ht="15.95" customHeight="1">
      <c r="A350" s="39" t="s">
        <v>611</v>
      </c>
      <c r="B350" s="39">
        <v>4</v>
      </c>
      <c r="C350" s="39"/>
      <c r="D350" s="39">
        <v>5506</v>
      </c>
      <c r="E350" s="18" t="s">
        <v>541</v>
      </c>
      <c r="G350" s="9">
        <f t="shared" si="13"/>
        <v>0</v>
      </c>
      <c r="H350" s="15" t="s">
        <v>59</v>
      </c>
      <c r="I350" t="s">
        <v>47</v>
      </c>
      <c r="J350" s="15" t="s">
        <v>59</v>
      </c>
      <c r="K350" s="3" t="s">
        <v>47</v>
      </c>
      <c r="L350" s="12" t="s">
        <v>59</v>
      </c>
      <c r="M350" s="3" t="s">
        <v>47</v>
      </c>
      <c r="N350" s="12" t="s">
        <v>59</v>
      </c>
      <c r="O350" s="3" t="s">
        <v>47</v>
      </c>
      <c r="P350" s="12" t="s">
        <v>59</v>
      </c>
      <c r="Q350" t="s">
        <v>47</v>
      </c>
      <c r="R350" s="15" t="s">
        <v>59</v>
      </c>
      <c r="S350" t="s">
        <v>47</v>
      </c>
      <c r="T350" s="15" t="s">
        <v>59</v>
      </c>
      <c r="U350" t="s">
        <v>47</v>
      </c>
      <c r="V350" s="15" t="s">
        <v>59</v>
      </c>
      <c r="W350" t="s">
        <v>47</v>
      </c>
      <c r="X350" s="15" t="s">
        <v>59</v>
      </c>
      <c r="Y350" t="s">
        <v>47</v>
      </c>
      <c r="Z350" s="15" t="s">
        <v>59</v>
      </c>
      <c r="AA350" t="s">
        <v>47</v>
      </c>
      <c r="AB350" s="15" t="s">
        <v>59</v>
      </c>
      <c r="AC350" t="s">
        <v>47</v>
      </c>
      <c r="AD350" s="15" t="s">
        <v>59</v>
      </c>
      <c r="AE350" t="s">
        <v>47</v>
      </c>
      <c r="AF350" s="15" t="s">
        <v>59</v>
      </c>
      <c r="AG350" t="s">
        <v>47</v>
      </c>
      <c r="AH350" s="15" t="s">
        <v>59</v>
      </c>
      <c r="AI350" s="20" t="s">
        <v>47</v>
      </c>
      <c r="AJ350" s="15" t="s">
        <v>59</v>
      </c>
      <c r="AK350" t="s">
        <v>47</v>
      </c>
      <c r="AL350" s="15" t="s">
        <v>59</v>
      </c>
      <c r="AM350" s="20" t="s">
        <v>47</v>
      </c>
      <c r="AN350" s="15" t="s">
        <v>59</v>
      </c>
      <c r="AO350" s="3" t="s">
        <v>47</v>
      </c>
      <c r="AP350" s="15" t="s">
        <v>59</v>
      </c>
      <c r="AQ350" t="s">
        <v>47</v>
      </c>
      <c r="AR350" s="15" t="s">
        <v>59</v>
      </c>
      <c r="AS350" t="s">
        <v>47</v>
      </c>
      <c r="AT350" s="15" t="s">
        <v>59</v>
      </c>
      <c r="AU350" s="9" t="s">
        <v>47</v>
      </c>
      <c r="AV350" s="15" t="s">
        <v>59</v>
      </c>
      <c r="AW350" s="9" t="s">
        <v>47</v>
      </c>
      <c r="AX350" s="15" t="s">
        <v>59</v>
      </c>
      <c r="AY350" t="s">
        <v>47</v>
      </c>
      <c r="AZ350" s="15" t="s">
        <v>59</v>
      </c>
      <c r="BA350" s="9" t="s">
        <v>47</v>
      </c>
      <c r="BB350" s="15" t="s">
        <v>59</v>
      </c>
      <c r="BC350" s="9" t="s">
        <v>47</v>
      </c>
      <c r="BD350" s="15" t="s">
        <v>59</v>
      </c>
      <c r="BE350" s="9" t="s">
        <v>47</v>
      </c>
      <c r="BF350" s="15" t="s">
        <v>59</v>
      </c>
      <c r="BH350" s="15" t="s">
        <v>59</v>
      </c>
      <c r="BJ350" s="15" t="s">
        <v>59</v>
      </c>
      <c r="BL350" s="15" t="s">
        <v>59</v>
      </c>
      <c r="BN350" s="15" t="s">
        <v>59</v>
      </c>
      <c r="BO350" t="s">
        <v>47</v>
      </c>
      <c r="BP350" s="15" t="s">
        <v>59</v>
      </c>
      <c r="BQ350" s="30">
        <v>0.2</v>
      </c>
      <c r="BR350" s="15" t="s">
        <v>59</v>
      </c>
      <c r="BS350" s="30">
        <v>0.01</v>
      </c>
      <c r="BT350" s="15" t="s">
        <v>59</v>
      </c>
      <c r="BU350" s="30">
        <v>2.6000000000000002E-2</v>
      </c>
      <c r="BV350" s="15" t="s">
        <v>59</v>
      </c>
      <c r="BX350" s="15" t="s">
        <v>59</v>
      </c>
      <c r="BY350" s="30">
        <v>0.36</v>
      </c>
      <c r="BZ350" s="15" t="s">
        <v>59</v>
      </c>
      <c r="CA350" s="30">
        <v>2.2000000000000002E-2</v>
      </c>
      <c r="CB350" s="15" t="s">
        <v>59</v>
      </c>
      <c r="CC350" t="s">
        <v>47</v>
      </c>
      <c r="CD350" s="15" t="s">
        <v>59</v>
      </c>
      <c r="CF350" s="15" t="s">
        <v>59</v>
      </c>
      <c r="CH350" s="15" t="s">
        <v>59</v>
      </c>
      <c r="CJ350" s="15" t="s">
        <v>59</v>
      </c>
      <c r="CL350" s="15" t="s">
        <v>59</v>
      </c>
      <c r="CN350" s="15" t="s">
        <v>59</v>
      </c>
      <c r="CP350" s="15" t="s">
        <v>59</v>
      </c>
      <c r="CR350" s="15" t="s">
        <v>59</v>
      </c>
      <c r="CT350" s="15" t="s">
        <v>59</v>
      </c>
      <c r="CV350" s="15" t="s">
        <v>59</v>
      </c>
      <c r="CX350" s="15" t="s">
        <v>59</v>
      </c>
      <c r="CZ350" s="15" t="s">
        <v>59</v>
      </c>
      <c r="DA350" t="s">
        <v>47</v>
      </c>
      <c r="DB350" s="15" t="s">
        <v>59</v>
      </c>
      <c r="DD350" s="15" t="s">
        <v>59</v>
      </c>
      <c r="DF350" s="15" t="s">
        <v>59</v>
      </c>
      <c r="DH350" s="15" t="s">
        <v>59</v>
      </c>
      <c r="DI350" t="s">
        <v>47</v>
      </c>
      <c r="DJ350" s="15" t="s">
        <v>59</v>
      </c>
      <c r="DK350" t="s">
        <v>47</v>
      </c>
      <c r="DL350" s="15" t="s">
        <v>59</v>
      </c>
      <c r="DM350" t="s">
        <v>47</v>
      </c>
      <c r="DN350" s="15" t="s">
        <v>59</v>
      </c>
      <c r="DP350" s="15" t="s">
        <v>59</v>
      </c>
      <c r="DQ350" t="s">
        <v>47</v>
      </c>
      <c r="DR350" s="15" t="s">
        <v>59</v>
      </c>
      <c r="DT350" s="15" t="s">
        <v>59</v>
      </c>
      <c r="DV350" s="15" t="s">
        <v>59</v>
      </c>
      <c r="DW350" t="s">
        <v>47</v>
      </c>
      <c r="DX350" s="15" t="s">
        <v>59</v>
      </c>
      <c r="DY350" t="s">
        <v>47</v>
      </c>
      <c r="DZ350" s="15" t="s">
        <v>59</v>
      </c>
      <c r="EB350" s="15" t="s">
        <v>59</v>
      </c>
      <c r="ED350" s="15" t="s">
        <v>59</v>
      </c>
      <c r="EF350" s="15" t="s">
        <v>59</v>
      </c>
      <c r="EH350" s="15" t="s">
        <v>59</v>
      </c>
      <c r="EJ350" s="15" t="s">
        <v>59</v>
      </c>
      <c r="EL350" s="15" t="s">
        <v>59</v>
      </c>
      <c r="EN350" s="15" t="s">
        <v>59</v>
      </c>
      <c r="EP350" s="15" t="s">
        <v>59</v>
      </c>
      <c r="ER350" s="15" t="s">
        <v>59</v>
      </c>
      <c r="ET350" s="15" t="s">
        <v>59</v>
      </c>
      <c r="EV350" s="15" t="s">
        <v>59</v>
      </c>
      <c r="EX350" s="15" t="s">
        <v>59</v>
      </c>
      <c r="EY350" t="s">
        <v>47</v>
      </c>
      <c r="EZ350" s="15" t="s">
        <v>59</v>
      </c>
      <c r="FB350" s="15" t="s">
        <v>59</v>
      </c>
      <c r="FC350" t="s">
        <v>47</v>
      </c>
      <c r="FD350" s="15" t="s">
        <v>59</v>
      </c>
      <c r="FF350" s="15" t="s">
        <v>59</v>
      </c>
      <c r="FG350" t="s">
        <v>47</v>
      </c>
      <c r="FH350" s="15" t="s">
        <v>59</v>
      </c>
      <c r="FJ350" s="15" t="s">
        <v>59</v>
      </c>
      <c r="FL350" s="15" t="s">
        <v>59</v>
      </c>
      <c r="FM350" t="s">
        <v>47</v>
      </c>
      <c r="FN350" s="15" t="s">
        <v>59</v>
      </c>
      <c r="FO350" t="s">
        <v>47</v>
      </c>
      <c r="FP350" s="15" t="s">
        <v>59</v>
      </c>
      <c r="FQ350" t="s">
        <v>47</v>
      </c>
      <c r="FR350" s="15" t="s">
        <v>59</v>
      </c>
      <c r="FT350" s="15" t="s">
        <v>59</v>
      </c>
    </row>
    <row r="351" spans="1:176" ht="15.95" customHeight="1">
      <c r="A351" s="39" t="s">
        <v>612</v>
      </c>
      <c r="B351" s="39">
        <v>4</v>
      </c>
      <c r="C351" s="39"/>
      <c r="D351" s="39">
        <v>5506</v>
      </c>
      <c r="E351" s="18" t="s">
        <v>541</v>
      </c>
      <c r="G351" s="9">
        <f t="shared" si="13"/>
        <v>0</v>
      </c>
      <c r="H351" s="15" t="s">
        <v>59</v>
      </c>
      <c r="I351" t="s">
        <v>47</v>
      </c>
      <c r="J351" s="15" t="s">
        <v>59</v>
      </c>
      <c r="K351" s="3" t="s">
        <v>47</v>
      </c>
      <c r="L351" s="12" t="s">
        <v>59</v>
      </c>
      <c r="M351" s="3" t="s">
        <v>47</v>
      </c>
      <c r="N351" s="12" t="s">
        <v>59</v>
      </c>
      <c r="O351" s="3" t="s">
        <v>47</v>
      </c>
      <c r="P351" s="12" t="s">
        <v>59</v>
      </c>
      <c r="Q351" t="s">
        <v>47</v>
      </c>
      <c r="R351" s="15" t="s">
        <v>59</v>
      </c>
      <c r="S351" t="s">
        <v>47</v>
      </c>
      <c r="T351" s="15" t="s">
        <v>59</v>
      </c>
      <c r="U351" t="s">
        <v>47</v>
      </c>
      <c r="V351" s="15" t="s">
        <v>59</v>
      </c>
      <c r="W351" t="s">
        <v>47</v>
      </c>
      <c r="X351" s="15" t="s">
        <v>59</v>
      </c>
      <c r="Y351" t="s">
        <v>47</v>
      </c>
      <c r="Z351" s="15" t="s">
        <v>59</v>
      </c>
      <c r="AA351" t="s">
        <v>47</v>
      </c>
      <c r="AB351" s="15" t="s">
        <v>59</v>
      </c>
      <c r="AC351" t="s">
        <v>47</v>
      </c>
      <c r="AD351" s="15" t="s">
        <v>59</v>
      </c>
      <c r="AE351" t="s">
        <v>47</v>
      </c>
      <c r="AF351" s="15" t="s">
        <v>59</v>
      </c>
      <c r="AG351" t="s">
        <v>47</v>
      </c>
      <c r="AH351" s="15" t="s">
        <v>59</v>
      </c>
      <c r="AI351" s="20" t="s">
        <v>47</v>
      </c>
      <c r="AJ351" s="15" t="s">
        <v>59</v>
      </c>
      <c r="AK351" t="s">
        <v>47</v>
      </c>
      <c r="AL351" s="15" t="s">
        <v>59</v>
      </c>
      <c r="AM351" s="20" t="s">
        <v>47</v>
      </c>
      <c r="AN351" s="15" t="s">
        <v>59</v>
      </c>
      <c r="AO351" s="3" t="s">
        <v>47</v>
      </c>
      <c r="AP351" s="15" t="s">
        <v>59</v>
      </c>
      <c r="AQ351" t="s">
        <v>47</v>
      </c>
      <c r="AR351" s="15" t="s">
        <v>59</v>
      </c>
      <c r="AS351" t="s">
        <v>47</v>
      </c>
      <c r="AT351" s="15" t="s">
        <v>59</v>
      </c>
      <c r="AU351" s="9" t="s">
        <v>47</v>
      </c>
      <c r="AV351" s="15" t="s">
        <v>59</v>
      </c>
      <c r="AW351" s="9" t="s">
        <v>47</v>
      </c>
      <c r="AX351" s="15" t="s">
        <v>59</v>
      </c>
      <c r="AY351" t="s">
        <v>47</v>
      </c>
      <c r="AZ351" s="15" t="s">
        <v>59</v>
      </c>
      <c r="BA351" s="9" t="s">
        <v>47</v>
      </c>
      <c r="BB351" s="15" t="s">
        <v>59</v>
      </c>
      <c r="BC351" s="9" t="s">
        <v>47</v>
      </c>
      <c r="BD351" s="15" t="s">
        <v>59</v>
      </c>
      <c r="BE351" s="9" t="s">
        <v>47</v>
      </c>
      <c r="BF351" s="15" t="s">
        <v>59</v>
      </c>
      <c r="BH351" s="15" t="s">
        <v>59</v>
      </c>
      <c r="BJ351" s="15" t="s">
        <v>59</v>
      </c>
      <c r="BL351" s="15" t="s">
        <v>59</v>
      </c>
      <c r="BN351" s="15" t="s">
        <v>59</v>
      </c>
      <c r="BO351" t="s">
        <v>47</v>
      </c>
      <c r="BP351" s="15" t="s">
        <v>59</v>
      </c>
      <c r="BQ351" s="30">
        <v>8.199999999999999E-2</v>
      </c>
      <c r="BR351" s="15" t="s">
        <v>59</v>
      </c>
      <c r="BS351" s="30">
        <v>0</v>
      </c>
      <c r="BT351" s="15" t="s">
        <v>59</v>
      </c>
      <c r="BU351" s="30">
        <v>0.02</v>
      </c>
      <c r="BV351" s="15" t="s">
        <v>59</v>
      </c>
      <c r="BX351" s="15" t="s">
        <v>59</v>
      </c>
      <c r="BY351" s="30">
        <v>0.23</v>
      </c>
      <c r="BZ351" s="15" t="s">
        <v>59</v>
      </c>
      <c r="CA351" s="30">
        <v>2.1000000000000001E-2</v>
      </c>
      <c r="CB351" s="15" t="s">
        <v>59</v>
      </c>
      <c r="CC351" t="s">
        <v>47</v>
      </c>
      <c r="CD351" s="15" t="s">
        <v>59</v>
      </c>
      <c r="CF351" s="15" t="s">
        <v>59</v>
      </c>
      <c r="CH351" s="15" t="s">
        <v>59</v>
      </c>
      <c r="CJ351" s="15" t="s">
        <v>59</v>
      </c>
      <c r="CL351" s="15" t="s">
        <v>59</v>
      </c>
      <c r="CN351" s="15" t="s">
        <v>59</v>
      </c>
      <c r="CP351" s="15" t="s">
        <v>59</v>
      </c>
      <c r="CR351" s="15" t="s">
        <v>59</v>
      </c>
      <c r="CT351" s="15" t="s">
        <v>59</v>
      </c>
      <c r="CV351" s="15" t="s">
        <v>59</v>
      </c>
      <c r="CX351" s="15" t="s">
        <v>59</v>
      </c>
      <c r="CZ351" s="15" t="s">
        <v>59</v>
      </c>
      <c r="DA351" t="s">
        <v>47</v>
      </c>
      <c r="DB351" s="15" t="s">
        <v>59</v>
      </c>
      <c r="DD351" s="15" t="s">
        <v>59</v>
      </c>
      <c r="DF351" s="15" t="s">
        <v>59</v>
      </c>
      <c r="DH351" s="15" t="s">
        <v>59</v>
      </c>
      <c r="DI351" t="s">
        <v>47</v>
      </c>
      <c r="DJ351" s="15" t="s">
        <v>59</v>
      </c>
      <c r="DK351" t="s">
        <v>47</v>
      </c>
      <c r="DL351" s="15" t="s">
        <v>59</v>
      </c>
      <c r="DM351" t="s">
        <v>47</v>
      </c>
      <c r="DN351" s="15" t="s">
        <v>59</v>
      </c>
      <c r="DP351" s="15" t="s">
        <v>59</v>
      </c>
      <c r="DQ351" t="s">
        <v>47</v>
      </c>
      <c r="DR351" s="15" t="s">
        <v>59</v>
      </c>
      <c r="DT351" s="15" t="s">
        <v>59</v>
      </c>
      <c r="DV351" s="15" t="s">
        <v>59</v>
      </c>
      <c r="DW351" t="s">
        <v>47</v>
      </c>
      <c r="DX351" s="15" t="s">
        <v>59</v>
      </c>
      <c r="DY351" t="s">
        <v>47</v>
      </c>
      <c r="DZ351" s="15" t="s">
        <v>59</v>
      </c>
      <c r="EB351" s="15" t="s">
        <v>59</v>
      </c>
      <c r="ED351" s="15" t="s">
        <v>59</v>
      </c>
      <c r="EF351" s="15" t="s">
        <v>59</v>
      </c>
      <c r="EH351" s="15" t="s">
        <v>59</v>
      </c>
      <c r="EJ351" s="15" t="s">
        <v>59</v>
      </c>
      <c r="EL351" s="15" t="s">
        <v>59</v>
      </c>
      <c r="EN351" s="15" t="s">
        <v>59</v>
      </c>
      <c r="EP351" s="15" t="s">
        <v>59</v>
      </c>
      <c r="ER351" s="15" t="s">
        <v>59</v>
      </c>
      <c r="ET351" s="15" t="s">
        <v>59</v>
      </c>
      <c r="EV351" s="15" t="s">
        <v>59</v>
      </c>
      <c r="EX351" s="15" t="s">
        <v>59</v>
      </c>
      <c r="EY351" t="s">
        <v>47</v>
      </c>
      <c r="EZ351" s="15" t="s">
        <v>59</v>
      </c>
      <c r="FB351" s="15" t="s">
        <v>59</v>
      </c>
      <c r="FC351" t="s">
        <v>47</v>
      </c>
      <c r="FD351" s="15" t="s">
        <v>59</v>
      </c>
      <c r="FF351" s="15" t="s">
        <v>59</v>
      </c>
      <c r="FG351" t="s">
        <v>47</v>
      </c>
      <c r="FH351" s="15" t="s">
        <v>59</v>
      </c>
      <c r="FJ351" s="15" t="s">
        <v>59</v>
      </c>
      <c r="FL351" s="15" t="s">
        <v>59</v>
      </c>
      <c r="FM351" t="s">
        <v>47</v>
      </c>
      <c r="FN351" s="15" t="s">
        <v>59</v>
      </c>
      <c r="FO351" t="s">
        <v>47</v>
      </c>
      <c r="FP351" s="15" t="s">
        <v>59</v>
      </c>
      <c r="FQ351" t="s">
        <v>47</v>
      </c>
      <c r="FR351" s="15" t="s">
        <v>59</v>
      </c>
      <c r="FT351" s="15" t="s">
        <v>59</v>
      </c>
    </row>
    <row r="352" spans="1:176" ht="15.95" customHeight="1">
      <c r="A352" s="39" t="s">
        <v>613</v>
      </c>
      <c r="B352" s="39">
        <v>4</v>
      </c>
      <c r="C352" s="39"/>
      <c r="D352" s="39">
        <v>4402</v>
      </c>
      <c r="E352" s="18" t="s">
        <v>541</v>
      </c>
      <c r="G352" s="9">
        <f t="shared" si="13"/>
        <v>0</v>
      </c>
      <c r="H352" s="15" t="s">
        <v>59</v>
      </c>
      <c r="I352" t="s">
        <v>47</v>
      </c>
      <c r="J352" s="15" t="s">
        <v>59</v>
      </c>
      <c r="K352" s="3" t="s">
        <v>47</v>
      </c>
      <c r="L352" s="12" t="s">
        <v>59</v>
      </c>
      <c r="M352" s="3" t="s">
        <v>47</v>
      </c>
      <c r="N352" s="12" t="s">
        <v>59</v>
      </c>
      <c r="O352" s="3" t="s">
        <v>47</v>
      </c>
      <c r="P352" s="12" t="s">
        <v>59</v>
      </c>
      <c r="Q352" t="s">
        <v>47</v>
      </c>
      <c r="R352" s="15" t="s">
        <v>59</v>
      </c>
      <c r="S352" t="s">
        <v>47</v>
      </c>
      <c r="T352" s="15" t="s">
        <v>59</v>
      </c>
      <c r="U352" t="s">
        <v>47</v>
      </c>
      <c r="V352" s="15" t="s">
        <v>59</v>
      </c>
      <c r="W352" t="s">
        <v>47</v>
      </c>
      <c r="X352" s="15" t="s">
        <v>59</v>
      </c>
      <c r="Y352" t="s">
        <v>47</v>
      </c>
      <c r="Z352" s="15" t="s">
        <v>59</v>
      </c>
      <c r="AA352" t="s">
        <v>47</v>
      </c>
      <c r="AB352" s="15" t="s">
        <v>59</v>
      </c>
      <c r="AC352" t="s">
        <v>47</v>
      </c>
      <c r="AD352" s="15" t="s">
        <v>59</v>
      </c>
      <c r="AE352" t="s">
        <v>47</v>
      </c>
      <c r="AF352" s="15" t="s">
        <v>59</v>
      </c>
      <c r="AG352" t="s">
        <v>47</v>
      </c>
      <c r="AH352" s="15" t="s">
        <v>59</v>
      </c>
      <c r="AI352" s="20" t="s">
        <v>47</v>
      </c>
      <c r="AJ352" s="15" t="s">
        <v>59</v>
      </c>
      <c r="AK352" t="s">
        <v>47</v>
      </c>
      <c r="AL352" s="15" t="s">
        <v>59</v>
      </c>
      <c r="AM352" s="20" t="s">
        <v>47</v>
      </c>
      <c r="AN352" s="15" t="s">
        <v>59</v>
      </c>
      <c r="AO352" s="3" t="s">
        <v>47</v>
      </c>
      <c r="AP352" s="15" t="s">
        <v>59</v>
      </c>
      <c r="AQ352" t="s">
        <v>47</v>
      </c>
      <c r="AR352" s="15" t="s">
        <v>59</v>
      </c>
      <c r="AS352" t="s">
        <v>47</v>
      </c>
      <c r="AT352" s="15" t="s">
        <v>59</v>
      </c>
      <c r="AU352" s="9" t="s">
        <v>47</v>
      </c>
      <c r="AV352" s="15" t="s">
        <v>59</v>
      </c>
      <c r="AW352" s="9" t="s">
        <v>47</v>
      </c>
      <c r="AX352" s="15" t="s">
        <v>59</v>
      </c>
      <c r="AY352" t="s">
        <v>47</v>
      </c>
      <c r="AZ352" s="15" t="s">
        <v>59</v>
      </c>
      <c r="BA352" s="9" t="s">
        <v>47</v>
      </c>
      <c r="BB352" s="15" t="s">
        <v>59</v>
      </c>
      <c r="BC352" s="9" t="s">
        <v>47</v>
      </c>
      <c r="BD352" s="15" t="s">
        <v>59</v>
      </c>
      <c r="BE352" s="9" t="s">
        <v>47</v>
      </c>
      <c r="BF352" s="15" t="s">
        <v>59</v>
      </c>
      <c r="BH352" s="15" t="s">
        <v>59</v>
      </c>
      <c r="BJ352" s="15" t="s">
        <v>59</v>
      </c>
      <c r="BL352" s="15" t="s">
        <v>59</v>
      </c>
      <c r="BN352" s="15" t="s">
        <v>59</v>
      </c>
      <c r="BO352" t="s">
        <v>47</v>
      </c>
      <c r="BP352" s="15" t="s">
        <v>59</v>
      </c>
      <c r="BQ352" s="30">
        <v>0.13</v>
      </c>
      <c r="BR352" s="15" t="s">
        <v>59</v>
      </c>
      <c r="BS352" s="30">
        <v>1.6E-2</v>
      </c>
      <c r="BT352" s="15" t="s">
        <v>59</v>
      </c>
      <c r="BU352" s="30">
        <v>4.2999999999999997E-2</v>
      </c>
      <c r="BV352" s="15" t="s">
        <v>59</v>
      </c>
      <c r="BX352" s="15" t="s">
        <v>59</v>
      </c>
      <c r="BY352" s="30">
        <v>0.34</v>
      </c>
      <c r="BZ352" s="15" t="s">
        <v>59</v>
      </c>
      <c r="CA352" s="30">
        <v>2.5000000000000001E-2</v>
      </c>
      <c r="CB352" s="15" t="s">
        <v>59</v>
      </c>
      <c r="CC352" t="s">
        <v>47</v>
      </c>
      <c r="CD352" s="15" t="s">
        <v>59</v>
      </c>
      <c r="CF352" s="15" t="s">
        <v>59</v>
      </c>
      <c r="CH352" s="15" t="s">
        <v>59</v>
      </c>
      <c r="CJ352" s="15" t="s">
        <v>59</v>
      </c>
      <c r="CL352" s="15" t="s">
        <v>59</v>
      </c>
      <c r="CN352" s="15" t="s">
        <v>59</v>
      </c>
      <c r="CP352" s="15" t="s">
        <v>59</v>
      </c>
      <c r="CR352" s="15" t="s">
        <v>59</v>
      </c>
      <c r="CT352" s="15" t="s">
        <v>59</v>
      </c>
      <c r="CV352" s="15" t="s">
        <v>59</v>
      </c>
      <c r="CX352" s="15" t="s">
        <v>59</v>
      </c>
      <c r="CZ352" s="15" t="s">
        <v>59</v>
      </c>
      <c r="DA352" t="s">
        <v>47</v>
      </c>
      <c r="DB352" s="15" t="s">
        <v>59</v>
      </c>
      <c r="DD352" s="15" t="s">
        <v>59</v>
      </c>
      <c r="DF352" s="15" t="s">
        <v>59</v>
      </c>
      <c r="DH352" s="15" t="s">
        <v>59</v>
      </c>
      <c r="DI352" t="s">
        <v>47</v>
      </c>
      <c r="DJ352" s="15" t="s">
        <v>59</v>
      </c>
      <c r="DK352" t="s">
        <v>47</v>
      </c>
      <c r="DL352" s="15" t="s">
        <v>59</v>
      </c>
      <c r="DM352" t="s">
        <v>47</v>
      </c>
      <c r="DN352" s="15" t="s">
        <v>59</v>
      </c>
      <c r="DP352" s="15" t="s">
        <v>59</v>
      </c>
      <c r="DQ352" t="s">
        <v>47</v>
      </c>
      <c r="DR352" s="15" t="s">
        <v>59</v>
      </c>
      <c r="DT352" s="15" t="s">
        <v>59</v>
      </c>
      <c r="DV352" s="15" t="s">
        <v>59</v>
      </c>
      <c r="DW352" t="s">
        <v>47</v>
      </c>
      <c r="DX352" s="15" t="s">
        <v>59</v>
      </c>
      <c r="DY352" t="s">
        <v>47</v>
      </c>
      <c r="DZ352" s="15" t="s">
        <v>59</v>
      </c>
      <c r="EB352" s="15" t="s">
        <v>59</v>
      </c>
      <c r="ED352" s="15" t="s">
        <v>59</v>
      </c>
      <c r="EF352" s="15" t="s">
        <v>59</v>
      </c>
      <c r="EH352" s="15" t="s">
        <v>59</v>
      </c>
      <c r="EJ352" s="15" t="s">
        <v>59</v>
      </c>
      <c r="EL352" s="15" t="s">
        <v>59</v>
      </c>
      <c r="EN352" s="15" t="s">
        <v>59</v>
      </c>
      <c r="EP352" s="15" t="s">
        <v>59</v>
      </c>
      <c r="ER352" s="15" t="s">
        <v>59</v>
      </c>
      <c r="ET352" s="15" t="s">
        <v>59</v>
      </c>
      <c r="EV352" s="15" t="s">
        <v>59</v>
      </c>
      <c r="EX352" s="15" t="s">
        <v>59</v>
      </c>
      <c r="EY352" t="s">
        <v>47</v>
      </c>
      <c r="EZ352" s="15" t="s">
        <v>59</v>
      </c>
      <c r="FB352" s="15" t="s">
        <v>59</v>
      </c>
      <c r="FC352" t="s">
        <v>47</v>
      </c>
      <c r="FD352" s="15" t="s">
        <v>59</v>
      </c>
      <c r="FF352" s="15" t="s">
        <v>59</v>
      </c>
      <c r="FG352" t="s">
        <v>47</v>
      </c>
      <c r="FH352" s="15" t="s">
        <v>59</v>
      </c>
      <c r="FJ352" s="15" t="s">
        <v>59</v>
      </c>
      <c r="FL352" s="15" t="s">
        <v>59</v>
      </c>
      <c r="FM352" t="s">
        <v>47</v>
      </c>
      <c r="FN352" s="15" t="s">
        <v>59</v>
      </c>
      <c r="FO352" t="s">
        <v>47</v>
      </c>
      <c r="FP352" s="15" t="s">
        <v>59</v>
      </c>
      <c r="FQ352" t="s">
        <v>47</v>
      </c>
      <c r="FR352" s="15" t="s">
        <v>59</v>
      </c>
      <c r="FT352" s="15" t="s">
        <v>59</v>
      </c>
    </row>
    <row r="353" spans="1:176" ht="15.95" customHeight="1">
      <c r="A353" s="39" t="s">
        <v>614</v>
      </c>
      <c r="B353" s="39">
        <v>4</v>
      </c>
      <c r="C353" s="39"/>
      <c r="D353" s="39">
        <v>4402</v>
      </c>
      <c r="E353" s="18" t="s">
        <v>541</v>
      </c>
      <c r="G353" s="9">
        <f t="shared" si="13"/>
        <v>0</v>
      </c>
      <c r="H353" s="15" t="s">
        <v>59</v>
      </c>
      <c r="I353" t="s">
        <v>47</v>
      </c>
      <c r="J353" s="15" t="s">
        <v>59</v>
      </c>
      <c r="K353" s="3" t="s">
        <v>47</v>
      </c>
      <c r="L353" s="12" t="s">
        <v>59</v>
      </c>
      <c r="M353" s="3" t="s">
        <v>47</v>
      </c>
      <c r="N353" s="12" t="s">
        <v>59</v>
      </c>
      <c r="O353" s="3" t="s">
        <v>47</v>
      </c>
      <c r="P353" s="12" t="s">
        <v>59</v>
      </c>
      <c r="Q353" t="s">
        <v>47</v>
      </c>
      <c r="R353" s="15" t="s">
        <v>59</v>
      </c>
      <c r="S353" t="s">
        <v>47</v>
      </c>
      <c r="T353" s="15" t="s">
        <v>59</v>
      </c>
      <c r="U353" t="s">
        <v>47</v>
      </c>
      <c r="V353" s="15" t="s">
        <v>59</v>
      </c>
      <c r="W353" t="s">
        <v>47</v>
      </c>
      <c r="X353" s="15" t="s">
        <v>59</v>
      </c>
      <c r="Y353" t="s">
        <v>47</v>
      </c>
      <c r="Z353" s="15" t="s">
        <v>59</v>
      </c>
      <c r="AA353" t="s">
        <v>47</v>
      </c>
      <c r="AB353" s="15" t="s">
        <v>59</v>
      </c>
      <c r="AC353" t="s">
        <v>47</v>
      </c>
      <c r="AD353" s="15" t="s">
        <v>59</v>
      </c>
      <c r="AE353" t="s">
        <v>47</v>
      </c>
      <c r="AF353" s="15" t="s">
        <v>59</v>
      </c>
      <c r="AG353" t="s">
        <v>47</v>
      </c>
      <c r="AH353" s="15" t="s">
        <v>59</v>
      </c>
      <c r="AI353" s="20" t="s">
        <v>47</v>
      </c>
      <c r="AJ353" s="15" t="s">
        <v>59</v>
      </c>
      <c r="AK353" t="s">
        <v>47</v>
      </c>
      <c r="AL353" s="15" t="s">
        <v>59</v>
      </c>
      <c r="AM353" s="20" t="s">
        <v>47</v>
      </c>
      <c r="AN353" s="15" t="s">
        <v>59</v>
      </c>
      <c r="AO353" s="3" t="s">
        <v>47</v>
      </c>
      <c r="AP353" s="15" t="s">
        <v>59</v>
      </c>
      <c r="AQ353" t="s">
        <v>47</v>
      </c>
      <c r="AR353" s="15" t="s">
        <v>59</v>
      </c>
      <c r="AS353" t="s">
        <v>47</v>
      </c>
      <c r="AT353" s="15" t="s">
        <v>59</v>
      </c>
      <c r="AU353" s="9" t="s">
        <v>47</v>
      </c>
      <c r="AV353" s="15" t="s">
        <v>59</v>
      </c>
      <c r="AW353" s="9" t="s">
        <v>47</v>
      </c>
      <c r="AX353" s="15" t="s">
        <v>59</v>
      </c>
      <c r="AY353" t="s">
        <v>47</v>
      </c>
      <c r="AZ353" s="15" t="s">
        <v>59</v>
      </c>
      <c r="BA353" s="9" t="s">
        <v>47</v>
      </c>
      <c r="BB353" s="15" t="s">
        <v>59</v>
      </c>
      <c r="BC353" s="9" t="s">
        <v>47</v>
      </c>
      <c r="BD353" s="15" t="s">
        <v>59</v>
      </c>
      <c r="BE353" s="9" t="s">
        <v>47</v>
      </c>
      <c r="BF353" s="15" t="s">
        <v>59</v>
      </c>
      <c r="BH353" s="15" t="s">
        <v>59</v>
      </c>
      <c r="BJ353" s="15" t="s">
        <v>59</v>
      </c>
      <c r="BL353" s="15" t="s">
        <v>59</v>
      </c>
      <c r="BN353" s="15" t="s">
        <v>59</v>
      </c>
      <c r="BO353" t="s">
        <v>47</v>
      </c>
      <c r="BP353" s="15" t="s">
        <v>59</v>
      </c>
      <c r="BQ353" s="30">
        <v>7.2000000000000008E-2</v>
      </c>
      <c r="BR353" s="15" t="s">
        <v>59</v>
      </c>
      <c r="BS353" s="30">
        <v>1.1000000000000001E-2</v>
      </c>
      <c r="BT353" s="15" t="s">
        <v>59</v>
      </c>
      <c r="BU353" s="30">
        <v>0.04</v>
      </c>
      <c r="BV353" s="15" t="s">
        <v>59</v>
      </c>
      <c r="BX353" s="15" t="s">
        <v>59</v>
      </c>
      <c r="BY353" s="30">
        <v>0.26</v>
      </c>
      <c r="BZ353" s="15" t="s">
        <v>59</v>
      </c>
      <c r="CA353" s="30">
        <v>5.0999999999999997E-2</v>
      </c>
      <c r="CB353" s="15" t="s">
        <v>59</v>
      </c>
      <c r="CC353" t="s">
        <v>47</v>
      </c>
      <c r="CD353" s="15" t="s">
        <v>59</v>
      </c>
      <c r="CF353" s="15" t="s">
        <v>59</v>
      </c>
      <c r="CH353" s="15" t="s">
        <v>59</v>
      </c>
      <c r="CJ353" s="15" t="s">
        <v>59</v>
      </c>
      <c r="CL353" s="15" t="s">
        <v>59</v>
      </c>
      <c r="CN353" s="15" t="s">
        <v>59</v>
      </c>
      <c r="CP353" s="15" t="s">
        <v>59</v>
      </c>
      <c r="CR353" s="15" t="s">
        <v>59</v>
      </c>
      <c r="CT353" s="15" t="s">
        <v>59</v>
      </c>
      <c r="CV353" s="15" t="s">
        <v>59</v>
      </c>
      <c r="CX353" s="15" t="s">
        <v>59</v>
      </c>
      <c r="CZ353" s="15" t="s">
        <v>59</v>
      </c>
      <c r="DA353" t="s">
        <v>47</v>
      </c>
      <c r="DB353" s="15" t="s">
        <v>59</v>
      </c>
      <c r="DD353" s="15" t="s">
        <v>59</v>
      </c>
      <c r="DF353" s="15" t="s">
        <v>59</v>
      </c>
      <c r="DH353" s="15" t="s">
        <v>59</v>
      </c>
      <c r="DI353" t="s">
        <v>47</v>
      </c>
      <c r="DJ353" s="15" t="s">
        <v>59</v>
      </c>
      <c r="DK353" t="s">
        <v>47</v>
      </c>
      <c r="DL353" s="15" t="s">
        <v>59</v>
      </c>
      <c r="DM353" t="s">
        <v>47</v>
      </c>
      <c r="DN353" s="15" t="s">
        <v>59</v>
      </c>
      <c r="DP353" s="15" t="s">
        <v>59</v>
      </c>
      <c r="DQ353" t="s">
        <v>47</v>
      </c>
      <c r="DR353" s="15" t="s">
        <v>59</v>
      </c>
      <c r="DT353" s="15" t="s">
        <v>59</v>
      </c>
      <c r="DV353" s="15" t="s">
        <v>59</v>
      </c>
      <c r="DW353" t="s">
        <v>47</v>
      </c>
      <c r="DX353" s="15" t="s">
        <v>59</v>
      </c>
      <c r="DY353" t="s">
        <v>47</v>
      </c>
      <c r="DZ353" s="15" t="s">
        <v>59</v>
      </c>
      <c r="EB353" s="15" t="s">
        <v>59</v>
      </c>
      <c r="ED353" s="15" t="s">
        <v>59</v>
      </c>
      <c r="EF353" s="15" t="s">
        <v>59</v>
      </c>
      <c r="EH353" s="15" t="s">
        <v>59</v>
      </c>
      <c r="EJ353" s="15" t="s">
        <v>59</v>
      </c>
      <c r="EL353" s="15" t="s">
        <v>59</v>
      </c>
      <c r="EN353" s="15" t="s">
        <v>59</v>
      </c>
      <c r="EP353" s="15" t="s">
        <v>59</v>
      </c>
      <c r="ER353" s="15" t="s">
        <v>59</v>
      </c>
      <c r="ET353" s="15" t="s">
        <v>59</v>
      </c>
      <c r="EV353" s="15" t="s">
        <v>59</v>
      </c>
      <c r="EX353" s="15" t="s">
        <v>59</v>
      </c>
      <c r="EY353" t="s">
        <v>47</v>
      </c>
      <c r="EZ353" s="15" t="s">
        <v>59</v>
      </c>
      <c r="FB353" s="15" t="s">
        <v>59</v>
      </c>
      <c r="FC353" t="s">
        <v>47</v>
      </c>
      <c r="FD353" s="15" t="s">
        <v>59</v>
      </c>
      <c r="FF353" s="15" t="s">
        <v>59</v>
      </c>
      <c r="FG353" t="s">
        <v>47</v>
      </c>
      <c r="FH353" s="15" t="s">
        <v>59</v>
      </c>
      <c r="FJ353" s="15" t="s">
        <v>59</v>
      </c>
      <c r="FL353" s="15" t="s">
        <v>59</v>
      </c>
      <c r="FM353" t="s">
        <v>47</v>
      </c>
      <c r="FN353" s="15" t="s">
        <v>59</v>
      </c>
      <c r="FO353" t="s">
        <v>47</v>
      </c>
      <c r="FP353" s="15" t="s">
        <v>59</v>
      </c>
      <c r="FQ353" t="s">
        <v>47</v>
      </c>
      <c r="FR353" s="15" t="s">
        <v>59</v>
      </c>
      <c r="FT353" s="15" t="s">
        <v>59</v>
      </c>
    </row>
    <row r="354" spans="1:176" ht="15.95" customHeight="1">
      <c r="A354" s="39" t="s">
        <v>615</v>
      </c>
      <c r="B354" s="39">
        <v>4</v>
      </c>
      <c r="C354" s="39"/>
      <c r="D354" s="39">
        <v>4204</v>
      </c>
      <c r="E354" s="18" t="s">
        <v>541</v>
      </c>
      <c r="G354" s="9">
        <f t="shared" si="13"/>
        <v>0</v>
      </c>
      <c r="H354" s="15" t="s">
        <v>59</v>
      </c>
      <c r="I354" t="s">
        <v>47</v>
      </c>
      <c r="J354" s="15" t="s">
        <v>59</v>
      </c>
      <c r="K354" s="3" t="s">
        <v>47</v>
      </c>
      <c r="L354" s="12" t="s">
        <v>59</v>
      </c>
      <c r="M354" s="3" t="s">
        <v>47</v>
      </c>
      <c r="N354" s="12" t="s">
        <v>59</v>
      </c>
      <c r="O354" s="3" t="s">
        <v>47</v>
      </c>
      <c r="P354" s="12" t="s">
        <v>59</v>
      </c>
      <c r="Q354" t="s">
        <v>47</v>
      </c>
      <c r="R354" s="15" t="s">
        <v>59</v>
      </c>
      <c r="S354" t="s">
        <v>47</v>
      </c>
      <c r="T354" s="15" t="s">
        <v>59</v>
      </c>
      <c r="U354" t="s">
        <v>47</v>
      </c>
      <c r="V354" s="15" t="s">
        <v>59</v>
      </c>
      <c r="W354" t="s">
        <v>47</v>
      </c>
      <c r="X354" s="15" t="s">
        <v>59</v>
      </c>
      <c r="Y354" t="s">
        <v>47</v>
      </c>
      <c r="Z354" s="15" t="s">
        <v>59</v>
      </c>
      <c r="AA354" t="s">
        <v>47</v>
      </c>
      <c r="AB354" s="15" t="s">
        <v>59</v>
      </c>
      <c r="AC354" t="s">
        <v>47</v>
      </c>
      <c r="AD354" s="15" t="s">
        <v>59</v>
      </c>
      <c r="AE354" t="s">
        <v>47</v>
      </c>
      <c r="AF354" s="15" t="s">
        <v>59</v>
      </c>
      <c r="AG354" t="s">
        <v>47</v>
      </c>
      <c r="AH354" s="15" t="s">
        <v>59</v>
      </c>
      <c r="AI354" s="20" t="s">
        <v>47</v>
      </c>
      <c r="AJ354" s="15" t="s">
        <v>59</v>
      </c>
      <c r="AK354" t="s">
        <v>47</v>
      </c>
      <c r="AL354" s="15" t="s">
        <v>59</v>
      </c>
      <c r="AM354" s="20" t="s">
        <v>47</v>
      </c>
      <c r="AN354" s="15" t="s">
        <v>59</v>
      </c>
      <c r="AO354" s="3" t="s">
        <v>47</v>
      </c>
      <c r="AP354" s="15" t="s">
        <v>59</v>
      </c>
      <c r="AQ354" t="s">
        <v>47</v>
      </c>
      <c r="AR354" s="15" t="s">
        <v>59</v>
      </c>
      <c r="AS354" t="s">
        <v>47</v>
      </c>
      <c r="AT354" s="15" t="s">
        <v>59</v>
      </c>
      <c r="AU354" s="9" t="s">
        <v>47</v>
      </c>
      <c r="AV354" s="15" t="s">
        <v>59</v>
      </c>
      <c r="AW354" s="9" t="s">
        <v>47</v>
      </c>
      <c r="AX354" s="15" t="s">
        <v>59</v>
      </c>
      <c r="AY354" t="s">
        <v>47</v>
      </c>
      <c r="AZ354" s="15" t="s">
        <v>59</v>
      </c>
      <c r="BA354" s="9" t="s">
        <v>47</v>
      </c>
      <c r="BB354" s="15" t="s">
        <v>59</v>
      </c>
      <c r="BC354" s="9" t="s">
        <v>47</v>
      </c>
      <c r="BD354" s="15" t="s">
        <v>59</v>
      </c>
      <c r="BE354" s="9" t="s">
        <v>47</v>
      </c>
      <c r="BF354" s="15" t="s">
        <v>59</v>
      </c>
      <c r="BH354" s="15" t="s">
        <v>59</v>
      </c>
      <c r="BJ354" s="15" t="s">
        <v>59</v>
      </c>
      <c r="BL354" s="15" t="s">
        <v>59</v>
      </c>
      <c r="BN354" s="15" t="s">
        <v>59</v>
      </c>
      <c r="BO354" t="s">
        <v>47</v>
      </c>
      <c r="BP354" s="15" t="s">
        <v>59</v>
      </c>
      <c r="BQ354" s="30">
        <v>0.16</v>
      </c>
      <c r="BR354" s="15" t="s">
        <v>59</v>
      </c>
      <c r="BS354" s="30">
        <v>1.2E-2</v>
      </c>
      <c r="BT354" s="15" t="s">
        <v>59</v>
      </c>
      <c r="BU354" s="30">
        <v>1.3999999999999999E-2</v>
      </c>
      <c r="BV354" s="15" t="s">
        <v>59</v>
      </c>
      <c r="BX354" s="15" t="s">
        <v>59</v>
      </c>
      <c r="BY354" s="30">
        <v>0.28000000000000003</v>
      </c>
      <c r="BZ354" s="15" t="s">
        <v>59</v>
      </c>
      <c r="CA354" s="30">
        <v>1.3999999999999999E-2</v>
      </c>
      <c r="CB354" s="15" t="s">
        <v>59</v>
      </c>
      <c r="CC354" t="s">
        <v>47</v>
      </c>
      <c r="CD354" s="15" t="s">
        <v>59</v>
      </c>
      <c r="CF354" s="15" t="s">
        <v>59</v>
      </c>
      <c r="CH354" s="15" t="s">
        <v>59</v>
      </c>
      <c r="CJ354" s="15" t="s">
        <v>59</v>
      </c>
      <c r="CL354" s="15" t="s">
        <v>59</v>
      </c>
      <c r="CN354" s="15" t="s">
        <v>59</v>
      </c>
      <c r="CP354" s="15" t="s">
        <v>59</v>
      </c>
      <c r="CR354" s="15" t="s">
        <v>59</v>
      </c>
      <c r="CT354" s="15" t="s">
        <v>59</v>
      </c>
      <c r="CV354" s="15" t="s">
        <v>59</v>
      </c>
      <c r="CX354" s="15" t="s">
        <v>59</v>
      </c>
      <c r="CZ354" s="15" t="s">
        <v>59</v>
      </c>
      <c r="DA354" t="s">
        <v>47</v>
      </c>
      <c r="DB354" s="15" t="s">
        <v>59</v>
      </c>
      <c r="DD354" s="15" t="s">
        <v>59</v>
      </c>
      <c r="DF354" s="15" t="s">
        <v>59</v>
      </c>
      <c r="DH354" s="15" t="s">
        <v>59</v>
      </c>
      <c r="DI354" t="s">
        <v>47</v>
      </c>
      <c r="DJ354" s="15" t="s">
        <v>59</v>
      </c>
      <c r="DK354" t="s">
        <v>47</v>
      </c>
      <c r="DL354" s="15" t="s">
        <v>59</v>
      </c>
      <c r="DM354" t="s">
        <v>47</v>
      </c>
      <c r="DN354" s="15" t="s">
        <v>59</v>
      </c>
      <c r="DP354" s="15" t="s">
        <v>59</v>
      </c>
      <c r="DQ354" t="s">
        <v>47</v>
      </c>
      <c r="DR354" s="15" t="s">
        <v>59</v>
      </c>
      <c r="DT354" s="15" t="s">
        <v>59</v>
      </c>
      <c r="DV354" s="15" t="s">
        <v>59</v>
      </c>
      <c r="DW354" t="s">
        <v>47</v>
      </c>
      <c r="DX354" s="15" t="s">
        <v>59</v>
      </c>
      <c r="DY354" t="s">
        <v>47</v>
      </c>
      <c r="DZ354" s="15" t="s">
        <v>59</v>
      </c>
      <c r="EB354" s="15" t="s">
        <v>59</v>
      </c>
      <c r="ED354" s="15" t="s">
        <v>59</v>
      </c>
      <c r="EF354" s="15" t="s">
        <v>59</v>
      </c>
      <c r="EH354" s="15" t="s">
        <v>59</v>
      </c>
      <c r="EJ354" s="15" t="s">
        <v>59</v>
      </c>
      <c r="EL354" s="15" t="s">
        <v>59</v>
      </c>
      <c r="EN354" s="15" t="s">
        <v>59</v>
      </c>
      <c r="EP354" s="15" t="s">
        <v>59</v>
      </c>
      <c r="ER354" s="15" t="s">
        <v>59</v>
      </c>
      <c r="ET354" s="15" t="s">
        <v>59</v>
      </c>
      <c r="EV354" s="15" t="s">
        <v>59</v>
      </c>
      <c r="EX354" s="15" t="s">
        <v>59</v>
      </c>
      <c r="EY354" t="s">
        <v>47</v>
      </c>
      <c r="EZ354" s="15" t="s">
        <v>59</v>
      </c>
      <c r="FB354" s="15" t="s">
        <v>59</v>
      </c>
      <c r="FC354" t="s">
        <v>47</v>
      </c>
      <c r="FD354" s="15" t="s">
        <v>59</v>
      </c>
      <c r="FF354" s="15" t="s">
        <v>59</v>
      </c>
      <c r="FG354" t="s">
        <v>47</v>
      </c>
      <c r="FH354" s="15" t="s">
        <v>59</v>
      </c>
      <c r="FJ354" s="15" t="s">
        <v>59</v>
      </c>
      <c r="FL354" s="15" t="s">
        <v>59</v>
      </c>
      <c r="FM354" t="s">
        <v>47</v>
      </c>
      <c r="FN354" s="15" t="s">
        <v>59</v>
      </c>
      <c r="FO354" t="s">
        <v>47</v>
      </c>
      <c r="FP354" s="15" t="s">
        <v>59</v>
      </c>
      <c r="FQ354" t="s">
        <v>47</v>
      </c>
      <c r="FR354" s="15" t="s">
        <v>59</v>
      </c>
      <c r="FT354" s="15" t="s">
        <v>59</v>
      </c>
    </row>
    <row r="355" spans="1:176" ht="15.95" customHeight="1">
      <c r="A355" s="39" t="s">
        <v>687</v>
      </c>
      <c r="B355" s="39">
        <v>1</v>
      </c>
      <c r="C355" s="39"/>
      <c r="D355" s="39">
        <v>2006</v>
      </c>
      <c r="E355" s="18" t="s">
        <v>617</v>
      </c>
      <c r="F355" t="s">
        <v>1598</v>
      </c>
      <c r="G355" s="9">
        <f t="shared" si="13"/>
        <v>0</v>
      </c>
      <c r="H355" s="15" t="s">
        <v>59</v>
      </c>
      <c r="I355" t="s">
        <v>47</v>
      </c>
      <c r="J355" s="15" t="s">
        <v>59</v>
      </c>
      <c r="K355" s="3" t="s">
        <v>47</v>
      </c>
      <c r="L355" s="12" t="s">
        <v>59</v>
      </c>
      <c r="M355" s="3" t="s">
        <v>47</v>
      </c>
      <c r="N355" s="12" t="s">
        <v>59</v>
      </c>
      <c r="O355" s="3" t="s">
        <v>47</v>
      </c>
      <c r="P355" s="12" t="s">
        <v>59</v>
      </c>
      <c r="Q355" t="s">
        <v>47</v>
      </c>
      <c r="R355" s="15" t="s">
        <v>59</v>
      </c>
      <c r="S355" t="s">
        <v>47</v>
      </c>
      <c r="T355" s="15" t="s">
        <v>59</v>
      </c>
      <c r="U355" t="s">
        <v>47</v>
      </c>
      <c r="V355" s="15" t="s">
        <v>59</v>
      </c>
      <c r="W355" t="s">
        <v>47</v>
      </c>
      <c r="X355" s="15" t="s">
        <v>59</v>
      </c>
      <c r="Y355" t="s">
        <v>47</v>
      </c>
      <c r="Z355" s="15" t="s">
        <v>59</v>
      </c>
      <c r="AA355" t="s">
        <v>47</v>
      </c>
      <c r="AB355" s="15" t="s">
        <v>59</v>
      </c>
      <c r="AC355" t="s">
        <v>47</v>
      </c>
      <c r="AD355" s="15" t="s">
        <v>59</v>
      </c>
      <c r="AE355" t="s">
        <v>47</v>
      </c>
      <c r="AF355" s="15" t="s">
        <v>59</v>
      </c>
      <c r="AG355" t="s">
        <v>47</v>
      </c>
      <c r="AH355" s="15" t="s">
        <v>59</v>
      </c>
      <c r="AI355" s="20" t="s">
        <v>47</v>
      </c>
      <c r="AJ355" s="15" t="s">
        <v>59</v>
      </c>
      <c r="AK355" t="s">
        <v>47</v>
      </c>
      <c r="AL355" s="15" t="s">
        <v>59</v>
      </c>
      <c r="AM355" s="20" t="s">
        <v>47</v>
      </c>
      <c r="AN355" s="15" t="s">
        <v>59</v>
      </c>
      <c r="AO355" s="3" t="s">
        <v>47</v>
      </c>
      <c r="AP355" s="15" t="s">
        <v>59</v>
      </c>
      <c r="AQ355" t="s">
        <v>47</v>
      </c>
      <c r="AR355" s="15" t="s">
        <v>59</v>
      </c>
      <c r="AS355" t="s">
        <v>47</v>
      </c>
      <c r="AT355" s="15" t="s">
        <v>59</v>
      </c>
      <c r="AU355" s="9" t="s">
        <v>47</v>
      </c>
      <c r="AV355" s="15" t="s">
        <v>59</v>
      </c>
      <c r="AW355" s="9" t="s">
        <v>47</v>
      </c>
      <c r="AX355" s="15" t="s">
        <v>59</v>
      </c>
      <c r="AY355" t="s">
        <v>47</v>
      </c>
      <c r="AZ355" s="15" t="s">
        <v>59</v>
      </c>
      <c r="BA355" s="9" t="s">
        <v>47</v>
      </c>
      <c r="BB355" s="15" t="s">
        <v>59</v>
      </c>
      <c r="BC355" s="9" t="s">
        <v>47</v>
      </c>
      <c r="BD355" s="15" t="s">
        <v>59</v>
      </c>
      <c r="BE355" s="9" t="s">
        <v>47</v>
      </c>
      <c r="BF355" s="15" t="s">
        <v>59</v>
      </c>
      <c r="BH355" s="15" t="s">
        <v>59</v>
      </c>
      <c r="BJ355" s="15" t="s">
        <v>59</v>
      </c>
      <c r="BL355" s="15" t="s">
        <v>59</v>
      </c>
      <c r="BN355" s="15" t="s">
        <v>59</v>
      </c>
      <c r="BO355">
        <v>6.9999999999999993E-2</v>
      </c>
      <c r="BP355" s="15">
        <v>1.0000000000000002E-2</v>
      </c>
      <c r="BQ355" s="30">
        <v>0.77</v>
      </c>
      <c r="BR355" s="15">
        <v>0.1</v>
      </c>
      <c r="BS355" t="s">
        <v>47</v>
      </c>
      <c r="BT355" s="15" t="s">
        <v>59</v>
      </c>
      <c r="BU355" s="30">
        <v>6.9999999999999993E-2</v>
      </c>
      <c r="BV355" s="15">
        <v>1.0000000000000002E-2</v>
      </c>
      <c r="BX355" s="15" t="s">
        <v>59</v>
      </c>
      <c r="BY355" s="30">
        <v>1.1800000000000002</v>
      </c>
      <c r="BZ355" s="15">
        <v>0.05</v>
      </c>
      <c r="CA355" t="s">
        <v>47</v>
      </c>
      <c r="CB355" s="15" t="s">
        <v>59</v>
      </c>
      <c r="CC355" t="s">
        <v>47</v>
      </c>
      <c r="CD355" s="15" t="s">
        <v>59</v>
      </c>
      <c r="CF355" s="15" t="s">
        <v>59</v>
      </c>
      <c r="CH355" s="15" t="s">
        <v>59</v>
      </c>
      <c r="CJ355" s="15" t="s">
        <v>59</v>
      </c>
      <c r="CL355" s="15" t="s">
        <v>59</v>
      </c>
      <c r="CN355" s="15" t="s">
        <v>59</v>
      </c>
      <c r="CP355" s="15" t="s">
        <v>59</v>
      </c>
      <c r="CR355" s="15" t="s">
        <v>59</v>
      </c>
      <c r="CT355" s="15" t="s">
        <v>59</v>
      </c>
      <c r="CV355" s="15" t="s">
        <v>59</v>
      </c>
      <c r="CX355" s="15" t="s">
        <v>59</v>
      </c>
      <c r="CZ355" s="15" t="s">
        <v>59</v>
      </c>
      <c r="DA355" t="s">
        <v>47</v>
      </c>
      <c r="DB355" s="15" t="s">
        <v>59</v>
      </c>
      <c r="DD355" s="15" t="s">
        <v>59</v>
      </c>
      <c r="DF355" s="15" t="s">
        <v>59</v>
      </c>
      <c r="DH355" s="15" t="s">
        <v>59</v>
      </c>
      <c r="DI355" t="s">
        <v>47</v>
      </c>
      <c r="DJ355" s="15" t="s">
        <v>59</v>
      </c>
      <c r="DK355" t="s">
        <v>47</v>
      </c>
      <c r="DL355" s="15" t="s">
        <v>59</v>
      </c>
      <c r="DM355" t="s">
        <v>47</v>
      </c>
      <c r="DN355" s="15" t="s">
        <v>59</v>
      </c>
      <c r="DP355" s="15" t="s">
        <v>59</v>
      </c>
      <c r="DQ355" t="s">
        <v>47</v>
      </c>
      <c r="DR355" s="15" t="s">
        <v>59</v>
      </c>
      <c r="DT355" s="15" t="s">
        <v>59</v>
      </c>
      <c r="DV355" s="15" t="s">
        <v>59</v>
      </c>
      <c r="DW355" t="s">
        <v>47</v>
      </c>
      <c r="DX355" s="15" t="s">
        <v>59</v>
      </c>
      <c r="DY355" t="s">
        <v>47</v>
      </c>
      <c r="DZ355" s="15" t="s">
        <v>59</v>
      </c>
      <c r="EB355" s="15" t="s">
        <v>59</v>
      </c>
      <c r="ED355" s="15" t="s">
        <v>59</v>
      </c>
      <c r="EF355" s="15" t="s">
        <v>59</v>
      </c>
      <c r="EH355" s="15" t="s">
        <v>59</v>
      </c>
      <c r="EJ355" s="15" t="s">
        <v>59</v>
      </c>
      <c r="EL355" s="15" t="s">
        <v>59</v>
      </c>
      <c r="EN355" s="15" t="s">
        <v>59</v>
      </c>
      <c r="EP355" s="15" t="s">
        <v>59</v>
      </c>
      <c r="ER355" s="15" t="s">
        <v>59</v>
      </c>
      <c r="ET355" s="15" t="s">
        <v>59</v>
      </c>
      <c r="EV355" s="15" t="s">
        <v>59</v>
      </c>
      <c r="EX355" s="15" t="s">
        <v>59</v>
      </c>
      <c r="EY355" t="s">
        <v>47</v>
      </c>
      <c r="EZ355" s="15" t="s">
        <v>59</v>
      </c>
      <c r="FB355" s="15" t="s">
        <v>59</v>
      </c>
      <c r="FC355" t="s">
        <v>47</v>
      </c>
      <c r="FD355" s="15" t="s">
        <v>59</v>
      </c>
      <c r="FF355" s="15" t="s">
        <v>59</v>
      </c>
      <c r="FG355" t="s">
        <v>54</v>
      </c>
      <c r="FH355" s="15" t="s">
        <v>59</v>
      </c>
      <c r="FJ355" s="15" t="s">
        <v>59</v>
      </c>
      <c r="FL355" s="15" t="s">
        <v>59</v>
      </c>
      <c r="FM355" t="s">
        <v>54</v>
      </c>
      <c r="FN355" s="15" t="s">
        <v>59</v>
      </c>
      <c r="FO355" t="s">
        <v>47</v>
      </c>
      <c r="FP355" s="15" t="s">
        <v>59</v>
      </c>
      <c r="FQ355" t="s">
        <v>47</v>
      </c>
      <c r="FR355" s="15" t="s">
        <v>59</v>
      </c>
      <c r="FT355" s="15" t="s">
        <v>59</v>
      </c>
    </row>
    <row r="356" spans="1:176" ht="15.95" customHeight="1">
      <c r="A356" s="39" t="s">
        <v>688</v>
      </c>
      <c r="B356" s="39">
        <v>3</v>
      </c>
      <c r="C356" s="39"/>
      <c r="D356" s="39">
        <v>2006</v>
      </c>
      <c r="E356" s="18" t="s">
        <v>617</v>
      </c>
      <c r="F356" t="s">
        <v>1598</v>
      </c>
      <c r="G356" s="9">
        <f t="shared" si="13"/>
        <v>0</v>
      </c>
      <c r="H356" s="15" t="s">
        <v>59</v>
      </c>
      <c r="I356" t="s">
        <v>47</v>
      </c>
      <c r="J356" s="15" t="s">
        <v>59</v>
      </c>
      <c r="K356" s="3" t="s">
        <v>47</v>
      </c>
      <c r="L356" s="12" t="s">
        <v>59</v>
      </c>
      <c r="M356" s="3" t="s">
        <v>47</v>
      </c>
      <c r="N356" s="12" t="s">
        <v>59</v>
      </c>
      <c r="O356" s="3" t="s">
        <v>47</v>
      </c>
      <c r="P356" s="12" t="s">
        <v>59</v>
      </c>
      <c r="Q356" t="s">
        <v>47</v>
      </c>
      <c r="R356" s="15" t="s">
        <v>59</v>
      </c>
      <c r="S356" t="s">
        <v>47</v>
      </c>
      <c r="T356" s="15" t="s">
        <v>59</v>
      </c>
      <c r="U356" t="s">
        <v>47</v>
      </c>
      <c r="V356" s="15" t="s">
        <v>59</v>
      </c>
      <c r="W356" t="s">
        <v>47</v>
      </c>
      <c r="X356" s="15" t="s">
        <v>59</v>
      </c>
      <c r="Y356" t="s">
        <v>47</v>
      </c>
      <c r="Z356" s="15" t="s">
        <v>59</v>
      </c>
      <c r="AA356" t="s">
        <v>47</v>
      </c>
      <c r="AB356" s="15" t="s">
        <v>59</v>
      </c>
      <c r="AC356" t="s">
        <v>47</v>
      </c>
      <c r="AD356" s="15" t="s">
        <v>59</v>
      </c>
      <c r="AE356" t="s">
        <v>47</v>
      </c>
      <c r="AF356" s="15" t="s">
        <v>59</v>
      </c>
      <c r="AG356" t="s">
        <v>47</v>
      </c>
      <c r="AH356" s="15" t="s">
        <v>59</v>
      </c>
      <c r="AI356" s="20" t="s">
        <v>47</v>
      </c>
      <c r="AJ356" s="15" t="s">
        <v>59</v>
      </c>
      <c r="AK356" t="s">
        <v>47</v>
      </c>
      <c r="AL356" s="15" t="s">
        <v>59</v>
      </c>
      <c r="AM356" s="20" t="s">
        <v>47</v>
      </c>
      <c r="AN356" s="15" t="s">
        <v>59</v>
      </c>
      <c r="AO356" s="3" t="s">
        <v>47</v>
      </c>
      <c r="AP356" s="15" t="s">
        <v>59</v>
      </c>
      <c r="AQ356" t="s">
        <v>47</v>
      </c>
      <c r="AR356" s="15" t="s">
        <v>59</v>
      </c>
      <c r="AS356" t="s">
        <v>47</v>
      </c>
      <c r="AT356" s="15" t="s">
        <v>59</v>
      </c>
      <c r="AU356" s="9" t="s">
        <v>47</v>
      </c>
      <c r="AV356" s="15" t="s">
        <v>59</v>
      </c>
      <c r="AW356" s="9" t="s">
        <v>47</v>
      </c>
      <c r="AX356" s="15" t="s">
        <v>59</v>
      </c>
      <c r="AY356" t="s">
        <v>47</v>
      </c>
      <c r="AZ356" s="15" t="s">
        <v>59</v>
      </c>
      <c r="BA356" s="9" t="s">
        <v>47</v>
      </c>
      <c r="BB356" s="15" t="s">
        <v>59</v>
      </c>
      <c r="BC356" s="9" t="s">
        <v>47</v>
      </c>
      <c r="BD356" s="15" t="s">
        <v>59</v>
      </c>
      <c r="BE356" s="9" t="s">
        <v>47</v>
      </c>
      <c r="BF356" s="15" t="s">
        <v>59</v>
      </c>
      <c r="BH356" s="15" t="s">
        <v>59</v>
      </c>
      <c r="BJ356" s="15" t="s">
        <v>59</v>
      </c>
      <c r="BL356" s="15" t="s">
        <v>59</v>
      </c>
      <c r="BN356" s="15" t="s">
        <v>59</v>
      </c>
      <c r="BO356">
        <v>0.21000000000000002</v>
      </c>
      <c r="BP356" s="15">
        <v>0.05</v>
      </c>
      <c r="BQ356" s="30">
        <v>1.83</v>
      </c>
      <c r="BR356" s="15">
        <v>0.06</v>
      </c>
      <c r="BS356" t="s">
        <v>47</v>
      </c>
      <c r="BT356" s="15" t="s">
        <v>59</v>
      </c>
      <c r="BU356" s="30">
        <v>0.27</v>
      </c>
      <c r="BV356" s="15">
        <v>0.03</v>
      </c>
      <c r="BX356" s="15" t="s">
        <v>59</v>
      </c>
      <c r="BY356" s="30">
        <v>2.67</v>
      </c>
      <c r="BZ356" s="15">
        <v>0.19</v>
      </c>
      <c r="CA356" t="s">
        <v>47</v>
      </c>
      <c r="CB356" s="15" t="s">
        <v>59</v>
      </c>
      <c r="CC356" t="s">
        <v>47</v>
      </c>
      <c r="CD356" s="15" t="s">
        <v>59</v>
      </c>
      <c r="CF356" s="15" t="s">
        <v>59</v>
      </c>
      <c r="CH356" s="15" t="s">
        <v>59</v>
      </c>
      <c r="CJ356" s="15" t="s">
        <v>59</v>
      </c>
      <c r="CL356" s="15" t="s">
        <v>59</v>
      </c>
      <c r="CN356" s="15" t="s">
        <v>59</v>
      </c>
      <c r="CP356" s="15" t="s">
        <v>59</v>
      </c>
      <c r="CR356" s="15" t="s">
        <v>59</v>
      </c>
      <c r="CT356" s="15" t="s">
        <v>59</v>
      </c>
      <c r="CV356" s="15" t="s">
        <v>59</v>
      </c>
      <c r="CX356" s="15" t="s">
        <v>59</v>
      </c>
      <c r="CZ356" s="15" t="s">
        <v>59</v>
      </c>
      <c r="DA356" t="s">
        <v>47</v>
      </c>
      <c r="DB356" s="15" t="s">
        <v>59</v>
      </c>
      <c r="DD356" s="15" t="s">
        <v>59</v>
      </c>
      <c r="DF356" s="15" t="s">
        <v>59</v>
      </c>
      <c r="DH356" s="15" t="s">
        <v>59</v>
      </c>
      <c r="DI356" t="s">
        <v>47</v>
      </c>
      <c r="DJ356" s="15" t="s">
        <v>59</v>
      </c>
      <c r="DK356" t="s">
        <v>47</v>
      </c>
      <c r="DL356" s="15" t="s">
        <v>59</v>
      </c>
      <c r="DM356" t="s">
        <v>47</v>
      </c>
      <c r="DN356" s="15" t="s">
        <v>59</v>
      </c>
      <c r="DP356" s="15" t="s">
        <v>59</v>
      </c>
      <c r="DQ356" t="s">
        <v>47</v>
      </c>
      <c r="DR356" s="15" t="s">
        <v>59</v>
      </c>
      <c r="DT356" s="15" t="s">
        <v>59</v>
      </c>
      <c r="DV356" s="15" t="s">
        <v>59</v>
      </c>
      <c r="DW356" t="s">
        <v>47</v>
      </c>
      <c r="DX356" s="15" t="s">
        <v>59</v>
      </c>
      <c r="DY356" t="s">
        <v>47</v>
      </c>
      <c r="DZ356" s="15" t="s">
        <v>59</v>
      </c>
      <c r="EB356" s="15" t="s">
        <v>59</v>
      </c>
      <c r="ED356" s="15" t="s">
        <v>59</v>
      </c>
      <c r="EF356" s="15" t="s">
        <v>59</v>
      </c>
      <c r="EH356" s="15" t="s">
        <v>59</v>
      </c>
      <c r="EJ356" s="15" t="s">
        <v>59</v>
      </c>
      <c r="EL356" s="15" t="s">
        <v>59</v>
      </c>
      <c r="EN356" s="15" t="s">
        <v>59</v>
      </c>
      <c r="EP356" s="15" t="s">
        <v>59</v>
      </c>
      <c r="ER356" s="15" t="s">
        <v>59</v>
      </c>
      <c r="ET356" s="15" t="s">
        <v>59</v>
      </c>
      <c r="EV356" s="15" t="s">
        <v>59</v>
      </c>
      <c r="EX356" s="15" t="s">
        <v>59</v>
      </c>
      <c r="EY356" t="s">
        <v>47</v>
      </c>
      <c r="EZ356" s="15" t="s">
        <v>59</v>
      </c>
      <c r="FB356" s="15" t="s">
        <v>59</v>
      </c>
      <c r="FC356" t="s">
        <v>47</v>
      </c>
      <c r="FD356" s="15" t="s">
        <v>59</v>
      </c>
      <c r="FF356" s="15" t="s">
        <v>59</v>
      </c>
      <c r="FG356">
        <v>1.0000000000000002E-2</v>
      </c>
      <c r="FH356" s="15">
        <v>5.000000000000001E-3</v>
      </c>
      <c r="FJ356" s="15" t="s">
        <v>59</v>
      </c>
      <c r="FL356" s="15" t="s">
        <v>59</v>
      </c>
      <c r="FM356">
        <v>1.0000000000000002E-2</v>
      </c>
      <c r="FN356" s="15">
        <v>5.000000000000001E-3</v>
      </c>
      <c r="FO356" t="s">
        <v>47</v>
      </c>
      <c r="FP356" s="15" t="s">
        <v>59</v>
      </c>
      <c r="FQ356" t="s">
        <v>47</v>
      </c>
      <c r="FR356" s="15" t="s">
        <v>59</v>
      </c>
      <c r="FT356" s="15" t="s">
        <v>59</v>
      </c>
    </row>
    <row r="357" spans="1:176" ht="15.95" customHeight="1">
      <c r="A357" s="39" t="s">
        <v>622</v>
      </c>
      <c r="B357" s="39">
        <v>1</v>
      </c>
      <c r="C357" s="39"/>
      <c r="D357" s="39">
        <v>2402</v>
      </c>
      <c r="E357" s="18" t="s">
        <v>617</v>
      </c>
      <c r="F357" t="s">
        <v>1598</v>
      </c>
      <c r="G357" s="9">
        <f t="shared" si="13"/>
        <v>0</v>
      </c>
      <c r="H357" s="15" t="s">
        <v>59</v>
      </c>
      <c r="I357" t="s">
        <v>47</v>
      </c>
      <c r="J357" s="15" t="s">
        <v>59</v>
      </c>
      <c r="K357" s="3" t="s">
        <v>47</v>
      </c>
      <c r="L357" s="12" t="s">
        <v>59</v>
      </c>
      <c r="M357" s="3" t="s">
        <v>47</v>
      </c>
      <c r="N357" s="12" t="s">
        <v>59</v>
      </c>
      <c r="O357" s="3" t="s">
        <v>47</v>
      </c>
      <c r="P357" s="12" t="s">
        <v>59</v>
      </c>
      <c r="Q357" t="s">
        <v>47</v>
      </c>
      <c r="R357" s="15" t="s">
        <v>59</v>
      </c>
      <c r="S357" t="s">
        <v>47</v>
      </c>
      <c r="T357" s="15" t="s">
        <v>59</v>
      </c>
      <c r="U357" t="s">
        <v>47</v>
      </c>
      <c r="V357" s="15" t="s">
        <v>59</v>
      </c>
      <c r="W357" t="s">
        <v>47</v>
      </c>
      <c r="X357" s="15" t="s">
        <v>59</v>
      </c>
      <c r="Y357" t="s">
        <v>47</v>
      </c>
      <c r="Z357" s="15" t="s">
        <v>59</v>
      </c>
      <c r="AA357" t="s">
        <v>47</v>
      </c>
      <c r="AB357" s="15" t="s">
        <v>59</v>
      </c>
      <c r="AC357" t="s">
        <v>47</v>
      </c>
      <c r="AD357" s="15" t="s">
        <v>59</v>
      </c>
      <c r="AE357" t="s">
        <v>47</v>
      </c>
      <c r="AF357" s="15" t="s">
        <v>59</v>
      </c>
      <c r="AG357" t="s">
        <v>47</v>
      </c>
      <c r="AH357" s="15" t="s">
        <v>59</v>
      </c>
      <c r="AI357" s="20" t="s">
        <v>47</v>
      </c>
      <c r="AJ357" s="15" t="s">
        <v>59</v>
      </c>
      <c r="AK357" t="s">
        <v>47</v>
      </c>
      <c r="AL357" s="15" t="s">
        <v>59</v>
      </c>
      <c r="AM357" s="20" t="s">
        <v>47</v>
      </c>
      <c r="AN357" s="15" t="s">
        <v>59</v>
      </c>
      <c r="AO357" s="3" t="s">
        <v>47</v>
      </c>
      <c r="AP357" s="15" t="s">
        <v>59</v>
      </c>
      <c r="AQ357" t="s">
        <v>47</v>
      </c>
      <c r="AR357" s="15" t="s">
        <v>59</v>
      </c>
      <c r="AS357" t="s">
        <v>47</v>
      </c>
      <c r="AT357" s="15" t="s">
        <v>59</v>
      </c>
      <c r="AU357" s="9" t="s">
        <v>47</v>
      </c>
      <c r="AV357" s="15" t="s">
        <v>59</v>
      </c>
      <c r="AW357" s="9" t="s">
        <v>47</v>
      </c>
      <c r="AX357" s="15" t="s">
        <v>59</v>
      </c>
      <c r="AY357" t="s">
        <v>47</v>
      </c>
      <c r="AZ357" s="15" t="s">
        <v>59</v>
      </c>
      <c r="BA357" s="9" t="s">
        <v>47</v>
      </c>
      <c r="BB357" s="15" t="s">
        <v>59</v>
      </c>
      <c r="BC357" s="9" t="s">
        <v>47</v>
      </c>
      <c r="BD357" s="15" t="s">
        <v>59</v>
      </c>
      <c r="BE357" s="9" t="s">
        <v>47</v>
      </c>
      <c r="BF357" s="15" t="s">
        <v>59</v>
      </c>
      <c r="BH357" s="15" t="s">
        <v>59</v>
      </c>
      <c r="BJ357" s="15" t="s">
        <v>59</v>
      </c>
      <c r="BL357" s="15" t="s">
        <v>59</v>
      </c>
      <c r="BN357" s="15" t="s">
        <v>59</v>
      </c>
      <c r="BO357">
        <v>2.69</v>
      </c>
      <c r="BP357" s="15">
        <v>0.65</v>
      </c>
      <c r="BQ357" s="30">
        <v>9.93</v>
      </c>
      <c r="BR357" s="15">
        <v>0.67</v>
      </c>
      <c r="BS357" t="s">
        <v>47</v>
      </c>
      <c r="BT357" s="15" t="s">
        <v>59</v>
      </c>
      <c r="BU357" s="30">
        <v>3.53</v>
      </c>
      <c r="BV357" s="15">
        <v>0.38</v>
      </c>
      <c r="BX357" s="15" t="s">
        <v>59</v>
      </c>
      <c r="BY357" s="30">
        <v>17.8</v>
      </c>
      <c r="BZ357" s="15">
        <v>1.2300000000000002</v>
      </c>
      <c r="CA357" t="s">
        <v>47</v>
      </c>
      <c r="CB357" s="15" t="s">
        <v>59</v>
      </c>
      <c r="CC357" t="s">
        <v>47</v>
      </c>
      <c r="CD357" s="15" t="s">
        <v>59</v>
      </c>
      <c r="CF357" s="15" t="s">
        <v>59</v>
      </c>
      <c r="CH357" s="15" t="s">
        <v>59</v>
      </c>
      <c r="CJ357" s="15" t="s">
        <v>59</v>
      </c>
      <c r="CL357" s="15" t="s">
        <v>59</v>
      </c>
      <c r="CN357" s="15" t="s">
        <v>59</v>
      </c>
      <c r="CP357" s="15" t="s">
        <v>59</v>
      </c>
      <c r="CR357" s="15" t="s">
        <v>59</v>
      </c>
      <c r="CT357" s="15" t="s">
        <v>59</v>
      </c>
      <c r="CV357" s="15" t="s">
        <v>59</v>
      </c>
      <c r="CX357" s="15" t="s">
        <v>59</v>
      </c>
      <c r="CZ357" s="15" t="s">
        <v>59</v>
      </c>
      <c r="DA357" t="s">
        <v>47</v>
      </c>
      <c r="DB357" s="15" t="s">
        <v>59</v>
      </c>
      <c r="DD357" s="15" t="s">
        <v>59</v>
      </c>
      <c r="DF357" s="15" t="s">
        <v>59</v>
      </c>
      <c r="DH357" s="15" t="s">
        <v>59</v>
      </c>
      <c r="DI357" t="s">
        <v>47</v>
      </c>
      <c r="DJ357" s="15" t="s">
        <v>59</v>
      </c>
      <c r="DK357" t="s">
        <v>47</v>
      </c>
      <c r="DL357" s="15" t="s">
        <v>59</v>
      </c>
      <c r="DM357" t="s">
        <v>47</v>
      </c>
      <c r="DN357" s="15" t="s">
        <v>59</v>
      </c>
      <c r="DP357" s="15" t="s">
        <v>59</v>
      </c>
      <c r="DQ357" t="s">
        <v>47</v>
      </c>
      <c r="DR357" s="15" t="s">
        <v>59</v>
      </c>
      <c r="DT357" s="15" t="s">
        <v>59</v>
      </c>
      <c r="DV357" s="15" t="s">
        <v>59</v>
      </c>
      <c r="DW357" t="s">
        <v>47</v>
      </c>
      <c r="DX357" s="15" t="s">
        <v>59</v>
      </c>
      <c r="DY357" t="s">
        <v>47</v>
      </c>
      <c r="DZ357" s="15" t="s">
        <v>59</v>
      </c>
      <c r="EB357" s="15" t="s">
        <v>59</v>
      </c>
      <c r="ED357" s="15" t="s">
        <v>59</v>
      </c>
      <c r="EF357" s="15" t="s">
        <v>59</v>
      </c>
      <c r="EH357" s="15" t="s">
        <v>59</v>
      </c>
      <c r="EJ357" s="15" t="s">
        <v>59</v>
      </c>
      <c r="EL357" s="15" t="s">
        <v>59</v>
      </c>
      <c r="EN357" s="15" t="s">
        <v>59</v>
      </c>
      <c r="EP357" s="15" t="s">
        <v>59</v>
      </c>
      <c r="ER357" s="15" t="s">
        <v>59</v>
      </c>
      <c r="ET357" s="15" t="s">
        <v>59</v>
      </c>
      <c r="EV357" s="15" t="s">
        <v>59</v>
      </c>
      <c r="EX357" s="15" t="s">
        <v>59</v>
      </c>
      <c r="EY357" t="s">
        <v>47</v>
      </c>
      <c r="EZ357" s="15" t="s">
        <v>59</v>
      </c>
      <c r="FB357" s="15" t="s">
        <v>59</v>
      </c>
      <c r="FC357" t="s">
        <v>47</v>
      </c>
      <c r="FD357" s="15" t="s">
        <v>59</v>
      </c>
      <c r="FF357" s="15" t="s">
        <v>59</v>
      </c>
      <c r="FG357" t="s">
        <v>54</v>
      </c>
      <c r="FH357" s="15" t="s">
        <v>59</v>
      </c>
      <c r="FJ357" s="15" t="s">
        <v>59</v>
      </c>
      <c r="FL357" s="15" t="s">
        <v>59</v>
      </c>
      <c r="FM357" t="s">
        <v>54</v>
      </c>
      <c r="FN357" s="15" t="s">
        <v>59</v>
      </c>
      <c r="FO357" t="s">
        <v>47</v>
      </c>
      <c r="FP357" s="15" t="s">
        <v>59</v>
      </c>
      <c r="FQ357" t="s">
        <v>47</v>
      </c>
      <c r="FR357" s="15" t="s">
        <v>59</v>
      </c>
      <c r="FT357" s="15" t="s">
        <v>59</v>
      </c>
    </row>
    <row r="358" spans="1:176" ht="15.95" customHeight="1">
      <c r="A358" s="39" t="s">
        <v>623</v>
      </c>
      <c r="B358" s="39">
        <v>3</v>
      </c>
      <c r="C358" s="39"/>
      <c r="D358" s="39">
        <v>2402</v>
      </c>
      <c r="E358" s="18" t="s">
        <v>617</v>
      </c>
      <c r="F358" t="s">
        <v>1598</v>
      </c>
      <c r="G358" s="9">
        <f t="shared" si="13"/>
        <v>0</v>
      </c>
      <c r="H358" s="15" t="s">
        <v>59</v>
      </c>
      <c r="I358" t="s">
        <v>47</v>
      </c>
      <c r="J358" s="15" t="s">
        <v>59</v>
      </c>
      <c r="K358" s="3" t="s">
        <v>47</v>
      </c>
      <c r="L358" s="12" t="s">
        <v>59</v>
      </c>
      <c r="M358" s="3" t="s">
        <v>47</v>
      </c>
      <c r="N358" s="12" t="s">
        <v>59</v>
      </c>
      <c r="O358" s="3" t="s">
        <v>47</v>
      </c>
      <c r="P358" s="12" t="s">
        <v>59</v>
      </c>
      <c r="Q358" t="s">
        <v>47</v>
      </c>
      <c r="R358" s="15" t="s">
        <v>59</v>
      </c>
      <c r="S358" t="s">
        <v>47</v>
      </c>
      <c r="T358" s="15" t="s">
        <v>59</v>
      </c>
      <c r="U358" t="s">
        <v>47</v>
      </c>
      <c r="V358" s="15" t="s">
        <v>59</v>
      </c>
      <c r="W358" t="s">
        <v>47</v>
      </c>
      <c r="X358" s="15" t="s">
        <v>59</v>
      </c>
      <c r="Y358" t="s">
        <v>47</v>
      </c>
      <c r="Z358" s="15" t="s">
        <v>59</v>
      </c>
      <c r="AA358" t="s">
        <v>47</v>
      </c>
      <c r="AB358" s="15" t="s">
        <v>59</v>
      </c>
      <c r="AC358" t="s">
        <v>47</v>
      </c>
      <c r="AD358" s="15" t="s">
        <v>59</v>
      </c>
      <c r="AE358" t="s">
        <v>47</v>
      </c>
      <c r="AF358" s="15" t="s">
        <v>59</v>
      </c>
      <c r="AG358" t="s">
        <v>47</v>
      </c>
      <c r="AH358" s="15" t="s">
        <v>59</v>
      </c>
      <c r="AI358" s="20" t="s">
        <v>47</v>
      </c>
      <c r="AJ358" s="15" t="s">
        <v>59</v>
      </c>
      <c r="AK358" t="s">
        <v>47</v>
      </c>
      <c r="AL358" s="15" t="s">
        <v>59</v>
      </c>
      <c r="AM358" s="20" t="s">
        <v>47</v>
      </c>
      <c r="AN358" s="15" t="s">
        <v>59</v>
      </c>
      <c r="AO358" s="3" t="s">
        <v>47</v>
      </c>
      <c r="AP358" s="15" t="s">
        <v>59</v>
      </c>
      <c r="AQ358" t="s">
        <v>47</v>
      </c>
      <c r="AR358" s="15" t="s">
        <v>59</v>
      </c>
      <c r="AS358" t="s">
        <v>47</v>
      </c>
      <c r="AT358" s="15" t="s">
        <v>59</v>
      </c>
      <c r="AU358" s="9" t="s">
        <v>47</v>
      </c>
      <c r="AV358" s="15" t="s">
        <v>59</v>
      </c>
      <c r="AW358" s="9" t="s">
        <v>47</v>
      </c>
      <c r="AX358" s="15" t="s">
        <v>59</v>
      </c>
      <c r="AY358" t="s">
        <v>47</v>
      </c>
      <c r="AZ358" s="15" t="s">
        <v>59</v>
      </c>
      <c r="BA358" s="9" t="s">
        <v>47</v>
      </c>
      <c r="BB358" s="15" t="s">
        <v>59</v>
      </c>
      <c r="BC358" s="9" t="s">
        <v>47</v>
      </c>
      <c r="BD358" s="15" t="s">
        <v>59</v>
      </c>
      <c r="BE358" s="9" t="s">
        <v>47</v>
      </c>
      <c r="BF358" s="15" t="s">
        <v>59</v>
      </c>
      <c r="BH358" s="15" t="s">
        <v>59</v>
      </c>
      <c r="BJ358" s="15" t="s">
        <v>59</v>
      </c>
      <c r="BL358" s="15" t="s">
        <v>59</v>
      </c>
      <c r="BN358" s="15" t="s">
        <v>59</v>
      </c>
      <c r="BO358">
        <v>26.25</v>
      </c>
      <c r="BP358" s="15">
        <v>3.19</v>
      </c>
      <c r="BQ358" s="30">
        <v>12.08</v>
      </c>
      <c r="BR358" s="15">
        <v>0.17</v>
      </c>
      <c r="BS358" t="s">
        <v>47</v>
      </c>
      <c r="BT358" s="15" t="s">
        <v>59</v>
      </c>
      <c r="BU358" s="30">
        <v>5.7200000000000006</v>
      </c>
      <c r="BV358" s="15">
        <v>0.81</v>
      </c>
      <c r="BX358" s="15" t="s">
        <v>59</v>
      </c>
      <c r="BY358" s="30">
        <v>24.39</v>
      </c>
      <c r="BZ358" s="15">
        <v>2.31</v>
      </c>
      <c r="CA358" t="s">
        <v>47</v>
      </c>
      <c r="CB358" s="15" t="s">
        <v>59</v>
      </c>
      <c r="CC358" t="s">
        <v>47</v>
      </c>
      <c r="CD358" s="15" t="s">
        <v>59</v>
      </c>
      <c r="CF358" s="15" t="s">
        <v>59</v>
      </c>
      <c r="CH358" s="15" t="s">
        <v>59</v>
      </c>
      <c r="CJ358" s="15" t="s">
        <v>59</v>
      </c>
      <c r="CL358" s="15" t="s">
        <v>59</v>
      </c>
      <c r="CN358" s="15" t="s">
        <v>59</v>
      </c>
      <c r="CP358" s="15" t="s">
        <v>59</v>
      </c>
      <c r="CR358" s="15" t="s">
        <v>59</v>
      </c>
      <c r="CT358" s="15" t="s">
        <v>59</v>
      </c>
      <c r="CV358" s="15" t="s">
        <v>59</v>
      </c>
      <c r="CX358" s="15" t="s">
        <v>59</v>
      </c>
      <c r="CZ358" s="15" t="s">
        <v>59</v>
      </c>
      <c r="DA358" t="s">
        <v>47</v>
      </c>
      <c r="DB358" s="15" t="s">
        <v>59</v>
      </c>
      <c r="DD358" s="15" t="s">
        <v>59</v>
      </c>
      <c r="DF358" s="15" t="s">
        <v>59</v>
      </c>
      <c r="DH358" s="15" t="s">
        <v>59</v>
      </c>
      <c r="DI358" t="s">
        <v>47</v>
      </c>
      <c r="DJ358" s="15" t="s">
        <v>59</v>
      </c>
      <c r="DK358" t="s">
        <v>47</v>
      </c>
      <c r="DL358" s="15" t="s">
        <v>59</v>
      </c>
      <c r="DM358" t="s">
        <v>47</v>
      </c>
      <c r="DN358" s="15" t="s">
        <v>59</v>
      </c>
      <c r="DP358" s="15" t="s">
        <v>59</v>
      </c>
      <c r="DQ358" t="s">
        <v>47</v>
      </c>
      <c r="DR358" s="15" t="s">
        <v>59</v>
      </c>
      <c r="DT358" s="15" t="s">
        <v>59</v>
      </c>
      <c r="DV358" s="15" t="s">
        <v>59</v>
      </c>
      <c r="DW358" t="s">
        <v>47</v>
      </c>
      <c r="DX358" s="15" t="s">
        <v>59</v>
      </c>
      <c r="DY358" t="s">
        <v>47</v>
      </c>
      <c r="DZ358" s="15" t="s">
        <v>59</v>
      </c>
      <c r="EB358" s="15" t="s">
        <v>59</v>
      </c>
      <c r="ED358" s="15" t="s">
        <v>59</v>
      </c>
      <c r="EF358" s="15" t="s">
        <v>59</v>
      </c>
      <c r="EH358" s="15" t="s">
        <v>59</v>
      </c>
      <c r="EJ358" s="15" t="s">
        <v>59</v>
      </c>
      <c r="EL358" s="15" t="s">
        <v>59</v>
      </c>
      <c r="EN358" s="15" t="s">
        <v>59</v>
      </c>
      <c r="EP358" s="15" t="s">
        <v>59</v>
      </c>
      <c r="ER358" s="15" t="s">
        <v>59</v>
      </c>
      <c r="ET358" s="15" t="s">
        <v>59</v>
      </c>
      <c r="EV358" s="15" t="s">
        <v>59</v>
      </c>
      <c r="EX358" s="15" t="s">
        <v>59</v>
      </c>
      <c r="EY358" t="s">
        <v>47</v>
      </c>
      <c r="EZ358" s="15" t="s">
        <v>59</v>
      </c>
      <c r="FB358" s="15" t="s">
        <v>59</v>
      </c>
      <c r="FC358" t="s">
        <v>47</v>
      </c>
      <c r="FD358" s="15" t="s">
        <v>59</v>
      </c>
      <c r="FF358" s="15" t="s">
        <v>59</v>
      </c>
      <c r="FG358">
        <v>3.8700000000000006</v>
      </c>
      <c r="FH358" s="15">
        <v>0.39</v>
      </c>
      <c r="FJ358" s="15" t="s">
        <v>59</v>
      </c>
      <c r="FL358" s="15" t="s">
        <v>59</v>
      </c>
      <c r="FM358">
        <v>1.59</v>
      </c>
      <c r="FN358" s="15">
        <v>0.18000000000000002</v>
      </c>
      <c r="FO358" t="s">
        <v>47</v>
      </c>
      <c r="FP358" s="15" t="s">
        <v>59</v>
      </c>
      <c r="FQ358" t="s">
        <v>47</v>
      </c>
      <c r="FR358" s="15" t="s">
        <v>59</v>
      </c>
      <c r="FT358" s="15" t="s">
        <v>59</v>
      </c>
    </row>
    <row r="359" spans="1:176" ht="15.95" customHeight="1">
      <c r="A359" s="39" t="str">
        <f>SUBSTITUTE(A357, "pollock", "sole")</f>
        <v>Fish fillet, sole, control</v>
      </c>
      <c r="B359" s="39">
        <v>1</v>
      </c>
      <c r="C359" s="39"/>
      <c r="D359" s="39">
        <v>2402</v>
      </c>
      <c r="E359" s="18" t="s">
        <v>617</v>
      </c>
      <c r="F359" t="s">
        <v>1598</v>
      </c>
      <c r="G359" s="9">
        <f t="shared" si="13"/>
        <v>0</v>
      </c>
      <c r="H359" s="15" t="s">
        <v>59</v>
      </c>
      <c r="I359" t="s">
        <v>47</v>
      </c>
      <c r="J359" s="15" t="s">
        <v>59</v>
      </c>
      <c r="K359" s="3" t="s">
        <v>47</v>
      </c>
      <c r="L359" s="12" t="s">
        <v>59</v>
      </c>
      <c r="M359" s="3" t="s">
        <v>47</v>
      </c>
      <c r="N359" s="12" t="s">
        <v>59</v>
      </c>
      <c r="O359" s="3" t="s">
        <v>47</v>
      </c>
      <c r="P359" s="12" t="s">
        <v>59</v>
      </c>
      <c r="Q359" t="s">
        <v>47</v>
      </c>
      <c r="R359" s="15" t="s">
        <v>59</v>
      </c>
      <c r="S359" t="s">
        <v>47</v>
      </c>
      <c r="T359" s="15" t="s">
        <v>59</v>
      </c>
      <c r="U359" t="s">
        <v>47</v>
      </c>
      <c r="V359" s="15" t="s">
        <v>59</v>
      </c>
      <c r="W359" t="s">
        <v>47</v>
      </c>
      <c r="X359" s="15" t="s">
        <v>59</v>
      </c>
      <c r="Y359" t="s">
        <v>47</v>
      </c>
      <c r="Z359" s="15" t="s">
        <v>59</v>
      </c>
      <c r="AA359" t="s">
        <v>47</v>
      </c>
      <c r="AB359" s="15" t="s">
        <v>59</v>
      </c>
      <c r="AC359" t="s">
        <v>47</v>
      </c>
      <c r="AD359" s="15" t="s">
        <v>59</v>
      </c>
      <c r="AE359" t="s">
        <v>47</v>
      </c>
      <c r="AF359" s="15" t="s">
        <v>59</v>
      </c>
      <c r="AG359" t="s">
        <v>47</v>
      </c>
      <c r="AH359" s="15" t="s">
        <v>59</v>
      </c>
      <c r="AI359" s="20" t="s">
        <v>47</v>
      </c>
      <c r="AJ359" s="15" t="s">
        <v>59</v>
      </c>
      <c r="AK359" t="s">
        <v>47</v>
      </c>
      <c r="AL359" s="15" t="s">
        <v>59</v>
      </c>
      <c r="AM359" s="20" t="s">
        <v>47</v>
      </c>
      <c r="AN359" s="15" t="s">
        <v>59</v>
      </c>
      <c r="AO359" s="3" t="s">
        <v>47</v>
      </c>
      <c r="AP359" s="15" t="s">
        <v>59</v>
      </c>
      <c r="AQ359" t="s">
        <v>47</v>
      </c>
      <c r="AR359" s="15" t="s">
        <v>59</v>
      </c>
      <c r="AS359" t="s">
        <v>47</v>
      </c>
      <c r="AT359" s="15" t="s">
        <v>59</v>
      </c>
      <c r="AU359" s="9" t="s">
        <v>47</v>
      </c>
      <c r="AV359" s="15" t="s">
        <v>59</v>
      </c>
      <c r="AW359" s="9" t="s">
        <v>47</v>
      </c>
      <c r="AX359" s="15" t="s">
        <v>59</v>
      </c>
      <c r="AY359" t="s">
        <v>47</v>
      </c>
      <c r="AZ359" s="15" t="s">
        <v>59</v>
      </c>
      <c r="BA359" s="9" t="s">
        <v>47</v>
      </c>
      <c r="BB359" s="15" t="s">
        <v>59</v>
      </c>
      <c r="BC359" s="9" t="s">
        <v>47</v>
      </c>
      <c r="BD359" s="15" t="s">
        <v>59</v>
      </c>
      <c r="BE359" s="9" t="s">
        <v>47</v>
      </c>
      <c r="BF359" s="15" t="s">
        <v>59</v>
      </c>
      <c r="BH359" s="15" t="s">
        <v>59</v>
      </c>
      <c r="BJ359" s="15" t="s">
        <v>59</v>
      </c>
      <c r="BL359" s="15" t="s">
        <v>59</v>
      </c>
      <c r="BN359" s="15" t="s">
        <v>59</v>
      </c>
      <c r="BO359" t="s">
        <v>54</v>
      </c>
      <c r="BP359" s="15" t="s">
        <v>59</v>
      </c>
      <c r="BQ359" t="s">
        <v>54</v>
      </c>
      <c r="BR359" s="15" t="s">
        <v>59</v>
      </c>
      <c r="BS359" t="s">
        <v>47</v>
      </c>
      <c r="BT359" s="15" t="s">
        <v>59</v>
      </c>
      <c r="BU359" t="s">
        <v>54</v>
      </c>
      <c r="BV359" s="15" t="s">
        <v>59</v>
      </c>
      <c r="BX359" s="15" t="s">
        <v>59</v>
      </c>
      <c r="BY359" t="s">
        <v>54</v>
      </c>
      <c r="BZ359" s="15" t="s">
        <v>59</v>
      </c>
      <c r="CA359" t="s">
        <v>47</v>
      </c>
      <c r="CB359" s="15" t="s">
        <v>59</v>
      </c>
      <c r="CC359" t="s">
        <v>47</v>
      </c>
      <c r="CD359" s="15" t="s">
        <v>59</v>
      </c>
      <c r="CF359" s="15" t="s">
        <v>59</v>
      </c>
      <c r="CH359" s="15" t="s">
        <v>59</v>
      </c>
      <c r="CJ359" s="15" t="s">
        <v>59</v>
      </c>
      <c r="CL359" s="15" t="s">
        <v>59</v>
      </c>
      <c r="CN359" s="15" t="s">
        <v>59</v>
      </c>
      <c r="CP359" s="15" t="s">
        <v>59</v>
      </c>
      <c r="CR359" s="15" t="s">
        <v>59</v>
      </c>
      <c r="CT359" s="15" t="s">
        <v>59</v>
      </c>
      <c r="CV359" s="15" t="s">
        <v>59</v>
      </c>
      <c r="CX359" s="15" t="s">
        <v>59</v>
      </c>
      <c r="CZ359" s="15" t="s">
        <v>59</v>
      </c>
      <c r="DA359" t="s">
        <v>47</v>
      </c>
      <c r="DB359" s="15" t="s">
        <v>59</v>
      </c>
      <c r="DD359" s="15" t="s">
        <v>59</v>
      </c>
      <c r="DF359" s="15" t="s">
        <v>59</v>
      </c>
      <c r="DH359" s="15" t="s">
        <v>59</v>
      </c>
      <c r="DI359" t="s">
        <v>47</v>
      </c>
      <c r="DJ359" s="15" t="s">
        <v>59</v>
      </c>
      <c r="DK359" t="s">
        <v>47</v>
      </c>
      <c r="DL359" s="15" t="s">
        <v>59</v>
      </c>
      <c r="DM359" t="s">
        <v>47</v>
      </c>
      <c r="DN359" s="15" t="s">
        <v>59</v>
      </c>
      <c r="DP359" s="15" t="s">
        <v>59</v>
      </c>
      <c r="DQ359" t="s">
        <v>47</v>
      </c>
      <c r="DR359" s="15" t="s">
        <v>59</v>
      </c>
      <c r="DT359" s="15" t="s">
        <v>59</v>
      </c>
      <c r="DV359" s="15" t="s">
        <v>59</v>
      </c>
      <c r="DW359" t="s">
        <v>47</v>
      </c>
      <c r="DX359" s="15" t="s">
        <v>59</v>
      </c>
      <c r="DY359" t="s">
        <v>47</v>
      </c>
      <c r="DZ359" s="15" t="s">
        <v>59</v>
      </c>
      <c r="EB359" s="15" t="s">
        <v>59</v>
      </c>
      <c r="ED359" s="15" t="s">
        <v>59</v>
      </c>
      <c r="EF359" s="15" t="s">
        <v>59</v>
      </c>
      <c r="EH359" s="15" t="s">
        <v>59</v>
      </c>
      <c r="EJ359" s="15" t="s">
        <v>59</v>
      </c>
      <c r="EL359" s="15" t="s">
        <v>59</v>
      </c>
      <c r="EN359" s="15" t="s">
        <v>59</v>
      </c>
      <c r="EP359" s="15" t="s">
        <v>59</v>
      </c>
      <c r="ER359" s="15" t="s">
        <v>59</v>
      </c>
      <c r="ET359" s="15" t="s">
        <v>59</v>
      </c>
      <c r="EV359" s="15" t="s">
        <v>59</v>
      </c>
      <c r="EX359" s="15" t="s">
        <v>59</v>
      </c>
      <c r="EY359" t="s">
        <v>47</v>
      </c>
      <c r="EZ359" s="15" t="s">
        <v>59</v>
      </c>
      <c r="FB359" s="15" t="s">
        <v>59</v>
      </c>
      <c r="FC359" t="s">
        <v>47</v>
      </c>
      <c r="FD359" s="15" t="s">
        <v>59</v>
      </c>
      <c r="FF359" s="15" t="s">
        <v>59</v>
      </c>
      <c r="FG359" t="s">
        <v>54</v>
      </c>
      <c r="FH359" s="15" t="s">
        <v>59</v>
      </c>
      <c r="FJ359" s="15" t="s">
        <v>59</v>
      </c>
      <c r="FL359" s="15" t="s">
        <v>59</v>
      </c>
      <c r="FM359" t="s">
        <v>54</v>
      </c>
      <c r="FN359" s="15" t="s">
        <v>59</v>
      </c>
      <c r="FO359" t="s">
        <v>47</v>
      </c>
      <c r="FP359" s="15" t="s">
        <v>59</v>
      </c>
      <c r="FQ359" t="s">
        <v>47</v>
      </c>
      <c r="FR359" s="15" t="s">
        <v>59</v>
      </c>
      <c r="FT359" s="15" t="s">
        <v>59</v>
      </c>
    </row>
    <row r="360" spans="1:176" ht="15.95" customHeight="1">
      <c r="A360" s="39" t="str">
        <f>SUBSTITUTE(A358, "pollock", "sole")</f>
        <v>Fish fillet, sole, panfried in rapeseed oil for several minutes</v>
      </c>
      <c r="B360" s="39">
        <v>3</v>
      </c>
      <c r="C360" s="39"/>
      <c r="D360" s="39">
        <v>2402</v>
      </c>
      <c r="E360" s="18" t="s">
        <v>617</v>
      </c>
      <c r="F360" t="s">
        <v>1598</v>
      </c>
      <c r="G360" s="9">
        <f t="shared" si="13"/>
        <v>0</v>
      </c>
      <c r="H360" s="15" t="s">
        <v>59</v>
      </c>
      <c r="I360" t="s">
        <v>47</v>
      </c>
      <c r="J360" s="15" t="s">
        <v>59</v>
      </c>
      <c r="K360" s="3" t="s">
        <v>47</v>
      </c>
      <c r="L360" s="12" t="s">
        <v>59</v>
      </c>
      <c r="M360" s="3" t="s">
        <v>47</v>
      </c>
      <c r="N360" s="12" t="s">
        <v>59</v>
      </c>
      <c r="O360" s="3" t="s">
        <v>47</v>
      </c>
      <c r="P360" s="12" t="s">
        <v>59</v>
      </c>
      <c r="Q360" t="s">
        <v>47</v>
      </c>
      <c r="R360" s="15" t="s">
        <v>59</v>
      </c>
      <c r="S360" t="s">
        <v>47</v>
      </c>
      <c r="T360" s="15" t="s">
        <v>59</v>
      </c>
      <c r="U360" t="s">
        <v>47</v>
      </c>
      <c r="V360" s="15" t="s">
        <v>59</v>
      </c>
      <c r="W360" t="s">
        <v>47</v>
      </c>
      <c r="X360" s="15" t="s">
        <v>59</v>
      </c>
      <c r="Y360" t="s">
        <v>47</v>
      </c>
      <c r="Z360" s="15" t="s">
        <v>59</v>
      </c>
      <c r="AA360" t="s">
        <v>47</v>
      </c>
      <c r="AB360" s="15" t="s">
        <v>59</v>
      </c>
      <c r="AC360" t="s">
        <v>47</v>
      </c>
      <c r="AD360" s="15" t="s">
        <v>59</v>
      </c>
      <c r="AE360" t="s">
        <v>47</v>
      </c>
      <c r="AF360" s="15" t="s">
        <v>59</v>
      </c>
      <c r="AG360" t="s">
        <v>47</v>
      </c>
      <c r="AH360" s="15" t="s">
        <v>59</v>
      </c>
      <c r="AI360" s="20" t="s">
        <v>47</v>
      </c>
      <c r="AJ360" s="15" t="s">
        <v>59</v>
      </c>
      <c r="AK360" t="s">
        <v>47</v>
      </c>
      <c r="AL360" s="15" t="s">
        <v>59</v>
      </c>
      <c r="AM360" s="20" t="s">
        <v>47</v>
      </c>
      <c r="AN360" s="15" t="s">
        <v>59</v>
      </c>
      <c r="AO360" s="3" t="s">
        <v>47</v>
      </c>
      <c r="AP360" s="15" t="s">
        <v>59</v>
      </c>
      <c r="AQ360" t="s">
        <v>47</v>
      </c>
      <c r="AR360" s="15" t="s">
        <v>59</v>
      </c>
      <c r="AS360" t="s">
        <v>47</v>
      </c>
      <c r="AT360" s="15" t="s">
        <v>59</v>
      </c>
      <c r="AU360" s="9" t="s">
        <v>47</v>
      </c>
      <c r="AV360" s="15" t="s">
        <v>59</v>
      </c>
      <c r="AW360" s="9" t="s">
        <v>47</v>
      </c>
      <c r="AX360" s="15" t="s">
        <v>59</v>
      </c>
      <c r="AY360" t="s">
        <v>47</v>
      </c>
      <c r="AZ360" s="15" t="s">
        <v>59</v>
      </c>
      <c r="BA360" s="9" t="s">
        <v>47</v>
      </c>
      <c r="BB360" s="15" t="s">
        <v>59</v>
      </c>
      <c r="BC360" s="9" t="s">
        <v>47</v>
      </c>
      <c r="BD360" s="15" t="s">
        <v>59</v>
      </c>
      <c r="BE360" s="9" t="s">
        <v>47</v>
      </c>
      <c r="BF360" s="15" t="s">
        <v>59</v>
      </c>
      <c r="BH360" s="15" t="s">
        <v>59</v>
      </c>
      <c r="BJ360" s="15" t="s">
        <v>59</v>
      </c>
      <c r="BL360" s="15" t="s">
        <v>59</v>
      </c>
      <c r="BN360" s="15" t="s">
        <v>59</v>
      </c>
      <c r="BO360">
        <v>5.95</v>
      </c>
      <c r="BP360" s="15">
        <v>0.33</v>
      </c>
      <c r="BQ360" s="30">
        <v>14.080000000000002</v>
      </c>
      <c r="BR360" s="15">
        <v>0.75</v>
      </c>
      <c r="BS360" t="s">
        <v>47</v>
      </c>
      <c r="BT360" s="15" t="s">
        <v>59</v>
      </c>
      <c r="BU360" s="30">
        <v>1.4400000000000002</v>
      </c>
      <c r="BV360" s="15">
        <v>0.5</v>
      </c>
      <c r="BX360" s="15" t="s">
        <v>59</v>
      </c>
      <c r="BY360" s="30">
        <v>22.11</v>
      </c>
      <c r="BZ360" s="15">
        <v>1.59</v>
      </c>
      <c r="CA360" t="s">
        <v>47</v>
      </c>
      <c r="CB360" s="15" t="s">
        <v>59</v>
      </c>
      <c r="CC360" t="s">
        <v>47</v>
      </c>
      <c r="CD360" s="15" t="s">
        <v>59</v>
      </c>
      <c r="CF360" s="15" t="s">
        <v>59</v>
      </c>
      <c r="CH360" s="15" t="s">
        <v>59</v>
      </c>
      <c r="CJ360" s="15" t="s">
        <v>59</v>
      </c>
      <c r="CL360" s="15" t="s">
        <v>59</v>
      </c>
      <c r="CN360" s="15" t="s">
        <v>59</v>
      </c>
      <c r="CP360" s="15" t="s">
        <v>59</v>
      </c>
      <c r="CR360" s="15" t="s">
        <v>59</v>
      </c>
      <c r="CT360" s="15" t="s">
        <v>59</v>
      </c>
      <c r="CV360" s="15" t="s">
        <v>59</v>
      </c>
      <c r="CX360" s="15" t="s">
        <v>59</v>
      </c>
      <c r="CZ360" s="15" t="s">
        <v>59</v>
      </c>
      <c r="DA360" t="s">
        <v>47</v>
      </c>
      <c r="DB360" s="15" t="s">
        <v>59</v>
      </c>
      <c r="DD360" s="15" t="s">
        <v>59</v>
      </c>
      <c r="DF360" s="15" t="s">
        <v>59</v>
      </c>
      <c r="DH360" s="15" t="s">
        <v>59</v>
      </c>
      <c r="DI360" t="s">
        <v>47</v>
      </c>
      <c r="DJ360" s="15" t="s">
        <v>59</v>
      </c>
      <c r="DK360" t="s">
        <v>47</v>
      </c>
      <c r="DL360" s="15" t="s">
        <v>59</v>
      </c>
      <c r="DM360" t="s">
        <v>47</v>
      </c>
      <c r="DN360" s="15" t="s">
        <v>59</v>
      </c>
      <c r="DP360" s="15" t="s">
        <v>59</v>
      </c>
      <c r="DQ360" t="s">
        <v>47</v>
      </c>
      <c r="DR360" s="15" t="s">
        <v>59</v>
      </c>
      <c r="DT360" s="15" t="s">
        <v>59</v>
      </c>
      <c r="DV360" s="15" t="s">
        <v>59</v>
      </c>
      <c r="DW360" t="s">
        <v>47</v>
      </c>
      <c r="DX360" s="15" t="s">
        <v>59</v>
      </c>
      <c r="DY360" t="s">
        <v>47</v>
      </c>
      <c r="DZ360" s="15" t="s">
        <v>59</v>
      </c>
      <c r="EB360" s="15" t="s">
        <v>59</v>
      </c>
      <c r="ED360" s="15" t="s">
        <v>59</v>
      </c>
      <c r="EF360" s="15" t="s">
        <v>59</v>
      </c>
      <c r="EH360" s="15" t="s">
        <v>59</v>
      </c>
      <c r="EJ360" s="15" t="s">
        <v>59</v>
      </c>
      <c r="EL360" s="15" t="s">
        <v>59</v>
      </c>
      <c r="EN360" s="15" t="s">
        <v>59</v>
      </c>
      <c r="EP360" s="15" t="s">
        <v>59</v>
      </c>
      <c r="ER360" s="15" t="s">
        <v>59</v>
      </c>
      <c r="ET360" s="15" t="s">
        <v>59</v>
      </c>
      <c r="EV360" s="15" t="s">
        <v>59</v>
      </c>
      <c r="EX360" s="15" t="s">
        <v>59</v>
      </c>
      <c r="EY360" t="s">
        <v>47</v>
      </c>
      <c r="EZ360" s="15" t="s">
        <v>59</v>
      </c>
      <c r="FB360" s="15" t="s">
        <v>59</v>
      </c>
      <c r="FC360" t="s">
        <v>47</v>
      </c>
      <c r="FD360" s="15" t="s">
        <v>59</v>
      </c>
      <c r="FF360" s="15" t="s">
        <v>59</v>
      </c>
      <c r="FG360">
        <v>2.3199999999999998</v>
      </c>
      <c r="FH360" s="15">
        <v>0.19</v>
      </c>
      <c r="FJ360" s="15" t="s">
        <v>59</v>
      </c>
      <c r="FL360" s="15" t="s">
        <v>59</v>
      </c>
      <c r="FM360">
        <v>0.91</v>
      </c>
      <c r="FN360" s="15">
        <v>0.05</v>
      </c>
      <c r="FO360" t="s">
        <v>47</v>
      </c>
      <c r="FP360" s="15" t="s">
        <v>59</v>
      </c>
      <c r="FQ360" t="s">
        <v>47</v>
      </c>
      <c r="FR360" s="15" t="s">
        <v>59</v>
      </c>
      <c r="FT360" s="15" t="s">
        <v>59</v>
      </c>
    </row>
    <row r="361" spans="1:176" ht="15.95" customHeight="1">
      <c r="A361" s="39" t="s">
        <v>624</v>
      </c>
      <c r="B361" s="39">
        <v>4</v>
      </c>
      <c r="C361" s="39"/>
      <c r="D361" s="39">
        <v>2402</v>
      </c>
      <c r="E361" s="18" t="s">
        <v>617</v>
      </c>
      <c r="F361" t="s">
        <v>1598</v>
      </c>
      <c r="G361" s="9">
        <f t="shared" si="13"/>
        <v>0</v>
      </c>
      <c r="H361" s="15" t="s">
        <v>59</v>
      </c>
      <c r="I361" t="s">
        <v>47</v>
      </c>
      <c r="J361" s="15" t="s">
        <v>59</v>
      </c>
      <c r="K361" s="3" t="s">
        <v>47</v>
      </c>
      <c r="L361" s="12" t="s">
        <v>59</v>
      </c>
      <c r="M361" s="3" t="s">
        <v>47</v>
      </c>
      <c r="N361" s="12" t="s">
        <v>59</v>
      </c>
      <c r="O361" s="3" t="s">
        <v>47</v>
      </c>
      <c r="P361" s="12" t="s">
        <v>59</v>
      </c>
      <c r="Q361" t="s">
        <v>47</v>
      </c>
      <c r="R361" s="15" t="s">
        <v>59</v>
      </c>
      <c r="S361" t="s">
        <v>47</v>
      </c>
      <c r="T361" s="15" t="s">
        <v>59</v>
      </c>
      <c r="U361" t="s">
        <v>47</v>
      </c>
      <c r="V361" s="15" t="s">
        <v>59</v>
      </c>
      <c r="W361" t="s">
        <v>47</v>
      </c>
      <c r="X361" s="15" t="s">
        <v>59</v>
      </c>
      <c r="Y361" t="s">
        <v>47</v>
      </c>
      <c r="Z361" s="15" t="s">
        <v>59</v>
      </c>
      <c r="AA361" t="s">
        <v>47</v>
      </c>
      <c r="AB361" s="15" t="s">
        <v>59</v>
      </c>
      <c r="AC361" t="s">
        <v>47</v>
      </c>
      <c r="AD361" s="15" t="s">
        <v>59</v>
      </c>
      <c r="AE361" t="s">
        <v>47</v>
      </c>
      <c r="AF361" s="15" t="s">
        <v>59</v>
      </c>
      <c r="AG361" t="s">
        <v>47</v>
      </c>
      <c r="AH361" s="15" t="s">
        <v>59</v>
      </c>
      <c r="AI361" s="20" t="s">
        <v>47</v>
      </c>
      <c r="AJ361" s="15" t="s">
        <v>59</v>
      </c>
      <c r="AK361" t="s">
        <v>47</v>
      </c>
      <c r="AL361" s="15" t="s">
        <v>59</v>
      </c>
      <c r="AM361" s="20" t="s">
        <v>47</v>
      </c>
      <c r="AN361" s="15" t="s">
        <v>59</v>
      </c>
      <c r="AO361" s="3" t="s">
        <v>47</v>
      </c>
      <c r="AP361" s="15" t="s">
        <v>59</v>
      </c>
      <c r="AQ361" t="s">
        <v>47</v>
      </c>
      <c r="AR361" s="15" t="s">
        <v>59</v>
      </c>
      <c r="AS361" t="s">
        <v>47</v>
      </c>
      <c r="AT361" s="15" t="s">
        <v>59</v>
      </c>
      <c r="AU361" s="9" t="s">
        <v>47</v>
      </c>
      <c r="AV361" s="15" t="s">
        <v>59</v>
      </c>
      <c r="AW361" s="9" t="s">
        <v>47</v>
      </c>
      <c r="AX361" s="15" t="s">
        <v>59</v>
      </c>
      <c r="AY361" t="s">
        <v>47</v>
      </c>
      <c r="AZ361" s="15" t="s">
        <v>59</v>
      </c>
      <c r="BA361" s="9" t="s">
        <v>47</v>
      </c>
      <c r="BB361" s="15" t="s">
        <v>59</v>
      </c>
      <c r="BC361" s="9" t="s">
        <v>47</v>
      </c>
      <c r="BD361" s="15" t="s">
        <v>59</v>
      </c>
      <c r="BE361" s="9" t="s">
        <v>47</v>
      </c>
      <c r="BF361" s="15" t="s">
        <v>59</v>
      </c>
      <c r="BH361" s="15" t="s">
        <v>59</v>
      </c>
      <c r="BJ361" s="15" t="s">
        <v>59</v>
      </c>
      <c r="BL361" s="15" t="s">
        <v>59</v>
      </c>
      <c r="BN361" s="15" t="s">
        <v>59</v>
      </c>
      <c r="BO361">
        <v>15.01</v>
      </c>
      <c r="BP361" s="15">
        <v>0.88000000000000012</v>
      </c>
      <c r="BQ361" s="30">
        <v>29.730000000000004</v>
      </c>
      <c r="BR361" s="15">
        <v>2.39</v>
      </c>
      <c r="BS361" t="s">
        <v>47</v>
      </c>
      <c r="BT361" s="15" t="s">
        <v>59</v>
      </c>
      <c r="BU361" s="30">
        <v>0.68</v>
      </c>
      <c r="BV361" s="15">
        <v>8.0000000000000016E-2</v>
      </c>
      <c r="BX361" s="15" t="s">
        <v>59</v>
      </c>
      <c r="BY361" s="30">
        <v>64.28</v>
      </c>
      <c r="BZ361" s="15">
        <v>13.4</v>
      </c>
      <c r="CA361" t="s">
        <v>47</v>
      </c>
      <c r="CB361" s="15" t="s">
        <v>59</v>
      </c>
      <c r="CC361" t="s">
        <v>47</v>
      </c>
      <c r="CD361" s="15" t="s">
        <v>59</v>
      </c>
      <c r="CF361" s="15" t="s">
        <v>59</v>
      </c>
      <c r="CH361" s="15" t="s">
        <v>59</v>
      </c>
      <c r="CJ361" s="15" t="s">
        <v>59</v>
      </c>
      <c r="CL361" s="15" t="s">
        <v>59</v>
      </c>
      <c r="CN361" s="15" t="s">
        <v>59</v>
      </c>
      <c r="CP361" s="15" t="s">
        <v>59</v>
      </c>
      <c r="CR361" s="15" t="s">
        <v>59</v>
      </c>
      <c r="CT361" s="15" t="s">
        <v>59</v>
      </c>
      <c r="CV361" s="15" t="s">
        <v>59</v>
      </c>
      <c r="CX361" s="15" t="s">
        <v>59</v>
      </c>
      <c r="CZ361" s="15" t="s">
        <v>59</v>
      </c>
      <c r="DA361" t="s">
        <v>47</v>
      </c>
      <c r="DB361" s="15" t="s">
        <v>59</v>
      </c>
      <c r="DD361" s="15" t="s">
        <v>59</v>
      </c>
      <c r="DF361" s="15" t="s">
        <v>59</v>
      </c>
      <c r="DH361" s="15" t="s">
        <v>59</v>
      </c>
      <c r="DI361" t="s">
        <v>47</v>
      </c>
      <c r="DJ361" s="15" t="s">
        <v>59</v>
      </c>
      <c r="DK361" t="s">
        <v>47</v>
      </c>
      <c r="DL361" s="15" t="s">
        <v>59</v>
      </c>
      <c r="DM361" t="s">
        <v>47</v>
      </c>
      <c r="DN361" s="15" t="s">
        <v>59</v>
      </c>
      <c r="DP361" s="15" t="s">
        <v>59</v>
      </c>
      <c r="DQ361" t="s">
        <v>47</v>
      </c>
      <c r="DR361" s="15" t="s">
        <v>59</v>
      </c>
      <c r="DT361" s="15" t="s">
        <v>59</v>
      </c>
      <c r="DV361" s="15" t="s">
        <v>59</v>
      </c>
      <c r="DW361" t="s">
        <v>47</v>
      </c>
      <c r="DX361" s="15" t="s">
        <v>59</v>
      </c>
      <c r="DY361" t="s">
        <v>47</v>
      </c>
      <c r="DZ361" s="15" t="s">
        <v>59</v>
      </c>
      <c r="EB361" s="15" t="s">
        <v>59</v>
      </c>
      <c r="ED361" s="15" t="s">
        <v>59</v>
      </c>
      <c r="EF361" s="15" t="s">
        <v>59</v>
      </c>
      <c r="EH361" s="15" t="s">
        <v>59</v>
      </c>
      <c r="EJ361" s="15" t="s">
        <v>59</v>
      </c>
      <c r="EL361" s="15" t="s">
        <v>59</v>
      </c>
      <c r="EN361" s="15" t="s">
        <v>59</v>
      </c>
      <c r="EP361" s="15" t="s">
        <v>59</v>
      </c>
      <c r="ER361" s="15" t="s">
        <v>59</v>
      </c>
      <c r="ET361" s="15" t="s">
        <v>59</v>
      </c>
      <c r="EV361" s="15" t="s">
        <v>59</v>
      </c>
      <c r="EX361" s="15" t="s">
        <v>59</v>
      </c>
      <c r="EY361" t="s">
        <v>47</v>
      </c>
      <c r="EZ361" s="15" t="s">
        <v>59</v>
      </c>
      <c r="FB361" s="15" t="s">
        <v>59</v>
      </c>
      <c r="FC361" t="s">
        <v>47</v>
      </c>
      <c r="FD361" s="15" t="s">
        <v>59</v>
      </c>
      <c r="FF361" s="15" t="s">
        <v>59</v>
      </c>
      <c r="FG361" t="s">
        <v>47</v>
      </c>
      <c r="FH361" s="15" t="s">
        <v>59</v>
      </c>
      <c r="FJ361" s="15" t="s">
        <v>59</v>
      </c>
      <c r="FL361" s="15" t="s">
        <v>59</v>
      </c>
      <c r="FM361" t="s">
        <v>54</v>
      </c>
      <c r="FN361" s="15" t="s">
        <v>59</v>
      </c>
      <c r="FO361" t="s">
        <v>47</v>
      </c>
      <c r="FP361" s="15" t="s">
        <v>59</v>
      </c>
      <c r="FQ361" t="s">
        <v>47</v>
      </c>
      <c r="FR361" s="15" t="s">
        <v>59</v>
      </c>
      <c r="FT361" s="15" t="s">
        <v>59</v>
      </c>
    </row>
    <row r="362" spans="1:176" ht="15.95" customHeight="1">
      <c r="A362" s="39" t="s">
        <v>625</v>
      </c>
      <c r="B362" s="39">
        <v>4</v>
      </c>
      <c r="C362" s="39"/>
      <c r="D362" s="39">
        <v>2402</v>
      </c>
      <c r="E362" s="18" t="s">
        <v>617</v>
      </c>
      <c r="F362" t="s">
        <v>1598</v>
      </c>
      <c r="G362" s="9">
        <f t="shared" si="13"/>
        <v>0</v>
      </c>
      <c r="H362" s="15" t="s">
        <v>59</v>
      </c>
      <c r="I362" t="s">
        <v>47</v>
      </c>
      <c r="J362" s="15" t="s">
        <v>59</v>
      </c>
      <c r="K362" s="3" t="s">
        <v>47</v>
      </c>
      <c r="L362" s="12" t="s">
        <v>59</v>
      </c>
      <c r="M362" s="3" t="s">
        <v>47</v>
      </c>
      <c r="N362" s="12" t="s">
        <v>59</v>
      </c>
      <c r="O362" s="3" t="s">
        <v>47</v>
      </c>
      <c r="P362" s="12" t="s">
        <v>59</v>
      </c>
      <c r="Q362" t="s">
        <v>47</v>
      </c>
      <c r="R362" s="15" t="s">
        <v>59</v>
      </c>
      <c r="S362" t="s">
        <v>47</v>
      </c>
      <c r="T362" s="15" t="s">
        <v>59</v>
      </c>
      <c r="U362" t="s">
        <v>47</v>
      </c>
      <c r="V362" s="15" t="s">
        <v>59</v>
      </c>
      <c r="W362" t="s">
        <v>47</v>
      </c>
      <c r="X362" s="15" t="s">
        <v>59</v>
      </c>
      <c r="Y362" t="s">
        <v>47</v>
      </c>
      <c r="Z362" s="15" t="s">
        <v>59</v>
      </c>
      <c r="AA362" t="s">
        <v>47</v>
      </c>
      <c r="AB362" s="15" t="s">
        <v>59</v>
      </c>
      <c r="AC362" t="s">
        <v>47</v>
      </c>
      <c r="AD362" s="15" t="s">
        <v>59</v>
      </c>
      <c r="AE362" t="s">
        <v>47</v>
      </c>
      <c r="AF362" s="15" t="s">
        <v>59</v>
      </c>
      <c r="AG362" t="s">
        <v>47</v>
      </c>
      <c r="AH362" s="15" t="s">
        <v>59</v>
      </c>
      <c r="AI362" s="20" t="s">
        <v>47</v>
      </c>
      <c r="AJ362" s="15" t="s">
        <v>59</v>
      </c>
      <c r="AK362" t="s">
        <v>47</v>
      </c>
      <c r="AL362" s="15" t="s">
        <v>59</v>
      </c>
      <c r="AM362" s="20" t="s">
        <v>47</v>
      </c>
      <c r="AN362" s="15" t="s">
        <v>59</v>
      </c>
      <c r="AO362" s="3" t="s">
        <v>47</v>
      </c>
      <c r="AP362" s="15" t="s">
        <v>59</v>
      </c>
      <c r="AQ362" t="s">
        <v>47</v>
      </c>
      <c r="AR362" s="15" t="s">
        <v>59</v>
      </c>
      <c r="AS362" t="s">
        <v>47</v>
      </c>
      <c r="AT362" s="15" t="s">
        <v>59</v>
      </c>
      <c r="AU362" s="9" t="s">
        <v>47</v>
      </c>
      <c r="AV362" s="15" t="s">
        <v>59</v>
      </c>
      <c r="AW362" s="9" t="s">
        <v>47</v>
      </c>
      <c r="AX362" s="15" t="s">
        <v>59</v>
      </c>
      <c r="AY362" t="s">
        <v>47</v>
      </c>
      <c r="AZ362" s="15" t="s">
        <v>59</v>
      </c>
      <c r="BA362" s="9" t="s">
        <v>47</v>
      </c>
      <c r="BB362" s="15" t="s">
        <v>59</v>
      </c>
      <c r="BC362" s="9" t="s">
        <v>47</v>
      </c>
      <c r="BD362" s="15" t="s">
        <v>59</v>
      </c>
      <c r="BE362" s="9" t="s">
        <v>47</v>
      </c>
      <c r="BF362" s="15" t="s">
        <v>59</v>
      </c>
      <c r="BH362" s="15" t="s">
        <v>59</v>
      </c>
      <c r="BJ362" s="15" t="s">
        <v>59</v>
      </c>
      <c r="BL362" s="15" t="s">
        <v>59</v>
      </c>
      <c r="BN362" s="15" t="s">
        <v>59</v>
      </c>
      <c r="BO362">
        <v>11.740000000000002</v>
      </c>
      <c r="BP362" s="15">
        <v>1.7800000000000002</v>
      </c>
      <c r="BQ362" s="30">
        <v>24.61</v>
      </c>
      <c r="BR362" s="15">
        <v>5.2200000000000006</v>
      </c>
      <c r="BS362" t="s">
        <v>47</v>
      </c>
      <c r="BT362" s="15" t="s">
        <v>59</v>
      </c>
      <c r="BU362" s="30">
        <v>0.82</v>
      </c>
      <c r="BV362" s="15">
        <v>8.0000000000000016E-2</v>
      </c>
      <c r="BX362" s="15" t="s">
        <v>59</v>
      </c>
      <c r="BY362" s="30">
        <v>38.930000000000007</v>
      </c>
      <c r="BZ362" s="15">
        <v>6.8400000000000007</v>
      </c>
      <c r="CA362" t="s">
        <v>47</v>
      </c>
      <c r="CB362" s="15" t="s">
        <v>59</v>
      </c>
      <c r="CC362" t="s">
        <v>47</v>
      </c>
      <c r="CD362" s="15" t="s">
        <v>59</v>
      </c>
      <c r="CF362" s="15" t="s">
        <v>59</v>
      </c>
      <c r="CH362" s="15" t="s">
        <v>59</v>
      </c>
      <c r="CJ362" s="15" t="s">
        <v>59</v>
      </c>
      <c r="CL362" s="15" t="s">
        <v>59</v>
      </c>
      <c r="CN362" s="15" t="s">
        <v>59</v>
      </c>
      <c r="CP362" s="15" t="s">
        <v>59</v>
      </c>
      <c r="CR362" s="15" t="s">
        <v>59</v>
      </c>
      <c r="CT362" s="15" t="s">
        <v>59</v>
      </c>
      <c r="CV362" s="15" t="s">
        <v>59</v>
      </c>
      <c r="CX362" s="15" t="s">
        <v>59</v>
      </c>
      <c r="CZ362" s="15" t="s">
        <v>59</v>
      </c>
      <c r="DA362" t="s">
        <v>47</v>
      </c>
      <c r="DB362" s="15" t="s">
        <v>59</v>
      </c>
      <c r="DD362" s="15" t="s">
        <v>59</v>
      </c>
      <c r="DF362" s="15" t="s">
        <v>59</v>
      </c>
      <c r="DH362" s="15" t="s">
        <v>59</v>
      </c>
      <c r="DI362" t="s">
        <v>47</v>
      </c>
      <c r="DJ362" s="15" t="s">
        <v>59</v>
      </c>
      <c r="DK362" t="s">
        <v>47</v>
      </c>
      <c r="DL362" s="15" t="s">
        <v>59</v>
      </c>
      <c r="DM362" t="s">
        <v>47</v>
      </c>
      <c r="DN362" s="15" t="s">
        <v>59</v>
      </c>
      <c r="DP362" s="15" t="s">
        <v>59</v>
      </c>
      <c r="DQ362" t="s">
        <v>47</v>
      </c>
      <c r="DR362" s="15" t="s">
        <v>59</v>
      </c>
      <c r="DT362" s="15" t="s">
        <v>59</v>
      </c>
      <c r="DV362" s="15" t="s">
        <v>59</v>
      </c>
      <c r="DW362" t="s">
        <v>47</v>
      </c>
      <c r="DX362" s="15" t="s">
        <v>59</v>
      </c>
      <c r="DY362" t="s">
        <v>47</v>
      </c>
      <c r="DZ362" s="15" t="s">
        <v>59</v>
      </c>
      <c r="EB362" s="15" t="s">
        <v>59</v>
      </c>
      <c r="ED362" s="15" t="s">
        <v>59</v>
      </c>
      <c r="EF362" s="15" t="s">
        <v>59</v>
      </c>
      <c r="EH362" s="15" t="s">
        <v>59</v>
      </c>
      <c r="EJ362" s="15" t="s">
        <v>59</v>
      </c>
      <c r="EL362" s="15" t="s">
        <v>59</v>
      </c>
      <c r="EN362" s="15" t="s">
        <v>59</v>
      </c>
      <c r="EP362" s="15" t="s">
        <v>59</v>
      </c>
      <c r="ER362" s="15" t="s">
        <v>59</v>
      </c>
      <c r="ET362" s="15" t="s">
        <v>59</v>
      </c>
      <c r="EV362" s="15" t="s">
        <v>59</v>
      </c>
      <c r="EX362" s="15" t="s">
        <v>59</v>
      </c>
      <c r="EY362" t="s">
        <v>47</v>
      </c>
      <c r="EZ362" s="15" t="s">
        <v>59</v>
      </c>
      <c r="FB362" s="15" t="s">
        <v>59</v>
      </c>
      <c r="FC362" t="s">
        <v>47</v>
      </c>
      <c r="FD362" s="15" t="s">
        <v>59</v>
      </c>
      <c r="FF362" s="15" t="s">
        <v>59</v>
      </c>
      <c r="FG362" t="s">
        <v>47</v>
      </c>
      <c r="FH362" s="15" t="s">
        <v>59</v>
      </c>
      <c r="FJ362" s="15" t="s">
        <v>59</v>
      </c>
      <c r="FL362" s="15" t="s">
        <v>59</v>
      </c>
      <c r="FM362">
        <v>0.32000000000000006</v>
      </c>
      <c r="FN362" s="15">
        <v>1.0000000000000002E-2</v>
      </c>
      <c r="FO362" t="s">
        <v>47</v>
      </c>
      <c r="FP362" s="15" t="s">
        <v>59</v>
      </c>
      <c r="FQ362" t="s">
        <v>47</v>
      </c>
      <c r="FR362" s="15" t="s">
        <v>59</v>
      </c>
      <c r="FT362" s="15" t="s">
        <v>59</v>
      </c>
    </row>
    <row r="363" spans="1:176" ht="15.95" customHeight="1">
      <c r="A363" s="39" t="str">
        <f>SUBSTITUTE(A361, "Fillet fish fingers", "Fishburgers")</f>
        <v>Fishburgers, control</v>
      </c>
      <c r="B363" s="39">
        <v>4</v>
      </c>
      <c r="C363" s="39"/>
      <c r="D363" s="39">
        <v>3702</v>
      </c>
      <c r="E363" s="18" t="s">
        <v>617</v>
      </c>
      <c r="F363" t="s">
        <v>1598</v>
      </c>
      <c r="G363" s="9">
        <f t="shared" si="13"/>
        <v>0</v>
      </c>
      <c r="H363" s="15" t="s">
        <v>59</v>
      </c>
      <c r="I363" t="s">
        <v>47</v>
      </c>
      <c r="J363" s="15" t="s">
        <v>59</v>
      </c>
      <c r="K363" s="3" t="s">
        <v>47</v>
      </c>
      <c r="L363" s="12" t="s">
        <v>59</v>
      </c>
      <c r="M363" s="3" t="s">
        <v>47</v>
      </c>
      <c r="N363" s="12" t="s">
        <v>59</v>
      </c>
      <c r="O363" s="3" t="s">
        <v>47</v>
      </c>
      <c r="P363" s="12" t="s">
        <v>59</v>
      </c>
      <c r="Q363" t="s">
        <v>47</v>
      </c>
      <c r="R363" s="15" t="s">
        <v>59</v>
      </c>
      <c r="S363" t="s">
        <v>47</v>
      </c>
      <c r="T363" s="15" t="s">
        <v>59</v>
      </c>
      <c r="U363" t="s">
        <v>47</v>
      </c>
      <c r="V363" s="15" t="s">
        <v>59</v>
      </c>
      <c r="W363" t="s">
        <v>47</v>
      </c>
      <c r="X363" s="15" t="s">
        <v>59</v>
      </c>
      <c r="Y363" t="s">
        <v>47</v>
      </c>
      <c r="Z363" s="15" t="s">
        <v>59</v>
      </c>
      <c r="AA363" t="s">
        <v>47</v>
      </c>
      <c r="AB363" s="15" t="s">
        <v>59</v>
      </c>
      <c r="AC363" t="s">
        <v>47</v>
      </c>
      <c r="AD363" s="15" t="s">
        <v>59</v>
      </c>
      <c r="AE363" t="s">
        <v>47</v>
      </c>
      <c r="AF363" s="15" t="s">
        <v>59</v>
      </c>
      <c r="AG363" t="s">
        <v>47</v>
      </c>
      <c r="AH363" s="15" t="s">
        <v>59</v>
      </c>
      <c r="AI363" s="20" t="s">
        <v>47</v>
      </c>
      <c r="AJ363" s="15" t="s">
        <v>59</v>
      </c>
      <c r="AK363" t="s">
        <v>47</v>
      </c>
      <c r="AL363" s="15" t="s">
        <v>59</v>
      </c>
      <c r="AM363" s="20" t="s">
        <v>47</v>
      </c>
      <c r="AN363" s="15" t="s">
        <v>59</v>
      </c>
      <c r="AO363" s="3" t="s">
        <v>47</v>
      </c>
      <c r="AP363" s="15" t="s">
        <v>59</v>
      </c>
      <c r="AQ363" t="s">
        <v>47</v>
      </c>
      <c r="AR363" s="15" t="s">
        <v>59</v>
      </c>
      <c r="AS363" t="s">
        <v>47</v>
      </c>
      <c r="AT363" s="15" t="s">
        <v>59</v>
      </c>
      <c r="AU363" s="9" t="s">
        <v>47</v>
      </c>
      <c r="AV363" s="15" t="s">
        <v>59</v>
      </c>
      <c r="AW363" s="9" t="s">
        <v>47</v>
      </c>
      <c r="AX363" s="15" t="s">
        <v>59</v>
      </c>
      <c r="AY363" t="s">
        <v>47</v>
      </c>
      <c r="AZ363" s="15" t="s">
        <v>59</v>
      </c>
      <c r="BA363" s="9" t="s">
        <v>47</v>
      </c>
      <c r="BB363" s="15" t="s">
        <v>59</v>
      </c>
      <c r="BC363" s="9" t="s">
        <v>47</v>
      </c>
      <c r="BD363" s="15" t="s">
        <v>59</v>
      </c>
      <c r="BE363" s="9" t="s">
        <v>47</v>
      </c>
      <c r="BF363" s="15" t="s">
        <v>59</v>
      </c>
      <c r="BH363" s="15" t="s">
        <v>59</v>
      </c>
      <c r="BJ363" s="15" t="s">
        <v>59</v>
      </c>
      <c r="BL363" s="15" t="s">
        <v>59</v>
      </c>
      <c r="BN363" s="15" t="s">
        <v>59</v>
      </c>
      <c r="BO363">
        <v>9.8500000000000014</v>
      </c>
      <c r="BP363" s="15">
        <v>0.8</v>
      </c>
      <c r="BQ363" s="30">
        <v>19</v>
      </c>
      <c r="BR363" s="15">
        <v>1.2300000000000002</v>
      </c>
      <c r="BS363" t="s">
        <v>47</v>
      </c>
      <c r="BT363" s="15" t="s">
        <v>59</v>
      </c>
      <c r="BU363" s="30">
        <v>1.52</v>
      </c>
      <c r="BV363" s="15">
        <v>0.16000000000000003</v>
      </c>
      <c r="BX363" s="15" t="s">
        <v>59</v>
      </c>
      <c r="BY363" s="30">
        <v>36.75</v>
      </c>
      <c r="BZ363" s="15">
        <v>2.5100000000000002</v>
      </c>
      <c r="CA363" t="s">
        <v>47</v>
      </c>
      <c r="CB363" s="15" t="s">
        <v>59</v>
      </c>
      <c r="CC363" t="s">
        <v>47</v>
      </c>
      <c r="CD363" s="15" t="s">
        <v>59</v>
      </c>
      <c r="CF363" s="15" t="s">
        <v>59</v>
      </c>
      <c r="CH363" s="15" t="s">
        <v>59</v>
      </c>
      <c r="CJ363" s="15" t="s">
        <v>59</v>
      </c>
      <c r="CL363" s="15" t="s">
        <v>59</v>
      </c>
      <c r="CN363" s="15" t="s">
        <v>59</v>
      </c>
      <c r="CP363" s="15" t="s">
        <v>59</v>
      </c>
      <c r="CR363" s="15" t="s">
        <v>59</v>
      </c>
      <c r="CT363" s="15" t="s">
        <v>59</v>
      </c>
      <c r="CV363" s="15" t="s">
        <v>59</v>
      </c>
      <c r="CX363" s="15" t="s">
        <v>59</v>
      </c>
      <c r="CZ363" s="15" t="s">
        <v>59</v>
      </c>
      <c r="DA363" t="s">
        <v>47</v>
      </c>
      <c r="DB363" s="15" t="s">
        <v>59</v>
      </c>
      <c r="DD363" s="15" t="s">
        <v>59</v>
      </c>
      <c r="DF363" s="15" t="s">
        <v>59</v>
      </c>
      <c r="DH363" s="15" t="s">
        <v>59</v>
      </c>
      <c r="DI363" t="s">
        <v>47</v>
      </c>
      <c r="DJ363" s="15" t="s">
        <v>59</v>
      </c>
      <c r="DK363" t="s">
        <v>47</v>
      </c>
      <c r="DL363" s="15" t="s">
        <v>59</v>
      </c>
      <c r="DM363" t="s">
        <v>47</v>
      </c>
      <c r="DN363" s="15" t="s">
        <v>59</v>
      </c>
      <c r="DP363" s="15" t="s">
        <v>59</v>
      </c>
      <c r="DQ363" t="s">
        <v>47</v>
      </c>
      <c r="DR363" s="15" t="s">
        <v>59</v>
      </c>
      <c r="DT363" s="15" t="s">
        <v>59</v>
      </c>
      <c r="DV363" s="15" t="s">
        <v>59</v>
      </c>
      <c r="DW363" t="s">
        <v>47</v>
      </c>
      <c r="DX363" s="15" t="s">
        <v>59</v>
      </c>
      <c r="DY363" t="s">
        <v>47</v>
      </c>
      <c r="DZ363" s="15" t="s">
        <v>59</v>
      </c>
      <c r="EB363" s="15" t="s">
        <v>59</v>
      </c>
      <c r="ED363" s="15" t="s">
        <v>59</v>
      </c>
      <c r="EF363" s="15" t="s">
        <v>59</v>
      </c>
      <c r="EH363" s="15" t="s">
        <v>59</v>
      </c>
      <c r="EJ363" s="15" t="s">
        <v>59</v>
      </c>
      <c r="EL363" s="15" t="s">
        <v>59</v>
      </c>
      <c r="EN363" s="15" t="s">
        <v>59</v>
      </c>
      <c r="EP363" s="15" t="s">
        <v>59</v>
      </c>
      <c r="ER363" s="15" t="s">
        <v>59</v>
      </c>
      <c r="ET363" s="15" t="s">
        <v>59</v>
      </c>
      <c r="EV363" s="15" t="s">
        <v>59</v>
      </c>
      <c r="EX363" s="15" t="s">
        <v>59</v>
      </c>
      <c r="EY363" t="s">
        <v>47</v>
      </c>
      <c r="EZ363" s="15" t="s">
        <v>59</v>
      </c>
      <c r="FB363" s="15" t="s">
        <v>59</v>
      </c>
      <c r="FC363" t="s">
        <v>47</v>
      </c>
      <c r="FD363" s="15" t="s">
        <v>59</v>
      </c>
      <c r="FF363" s="15" t="s">
        <v>59</v>
      </c>
      <c r="FG363" t="s">
        <v>47</v>
      </c>
      <c r="FH363" s="15" t="s">
        <v>59</v>
      </c>
      <c r="FJ363" s="15" t="s">
        <v>59</v>
      </c>
      <c r="FL363" s="15" t="s">
        <v>59</v>
      </c>
      <c r="FM363" t="s">
        <v>54</v>
      </c>
      <c r="FN363" s="15" t="s">
        <v>59</v>
      </c>
      <c r="FO363" t="s">
        <v>47</v>
      </c>
      <c r="FP363" s="15" t="s">
        <v>59</v>
      </c>
      <c r="FQ363" t="s">
        <v>47</v>
      </c>
      <c r="FR363" s="15" t="s">
        <v>59</v>
      </c>
      <c r="FT363" s="15" t="s">
        <v>59</v>
      </c>
    </row>
    <row r="364" spans="1:176" ht="15.95" customHeight="1">
      <c r="A364" s="39" t="str">
        <f>SUBSTITUTE(A362, "Fillet fish fingers", "Fishburgers")</f>
        <v>Fishburgers, panfried in rapeseed oil for several minutes</v>
      </c>
      <c r="B364" s="39">
        <v>4</v>
      </c>
      <c r="C364" s="39"/>
      <c r="D364" s="39">
        <v>3702</v>
      </c>
      <c r="E364" s="18" t="s">
        <v>617</v>
      </c>
      <c r="F364" t="s">
        <v>1598</v>
      </c>
      <c r="G364" s="9">
        <f t="shared" si="13"/>
        <v>0</v>
      </c>
      <c r="H364" s="15" t="s">
        <v>59</v>
      </c>
      <c r="I364" t="s">
        <v>47</v>
      </c>
      <c r="J364" s="15" t="s">
        <v>59</v>
      </c>
      <c r="K364" s="3" t="s">
        <v>47</v>
      </c>
      <c r="L364" s="12" t="s">
        <v>59</v>
      </c>
      <c r="M364" s="3" t="s">
        <v>47</v>
      </c>
      <c r="N364" s="12" t="s">
        <v>59</v>
      </c>
      <c r="O364" s="3" t="s">
        <v>47</v>
      </c>
      <c r="P364" s="12" t="s">
        <v>59</v>
      </c>
      <c r="Q364" t="s">
        <v>47</v>
      </c>
      <c r="R364" s="15" t="s">
        <v>59</v>
      </c>
      <c r="S364" t="s">
        <v>47</v>
      </c>
      <c r="T364" s="15" t="s">
        <v>59</v>
      </c>
      <c r="U364" t="s">
        <v>47</v>
      </c>
      <c r="V364" s="15" t="s">
        <v>59</v>
      </c>
      <c r="W364" t="s">
        <v>47</v>
      </c>
      <c r="X364" s="15" t="s">
        <v>59</v>
      </c>
      <c r="Y364" t="s">
        <v>47</v>
      </c>
      <c r="Z364" s="15" t="s">
        <v>59</v>
      </c>
      <c r="AA364" t="s">
        <v>47</v>
      </c>
      <c r="AB364" s="15" t="s">
        <v>59</v>
      </c>
      <c r="AC364" t="s">
        <v>47</v>
      </c>
      <c r="AD364" s="15" t="s">
        <v>59</v>
      </c>
      <c r="AE364" t="s">
        <v>47</v>
      </c>
      <c r="AF364" s="15" t="s">
        <v>59</v>
      </c>
      <c r="AG364" t="s">
        <v>47</v>
      </c>
      <c r="AH364" s="15" t="s">
        <v>59</v>
      </c>
      <c r="AI364" s="20" t="s">
        <v>47</v>
      </c>
      <c r="AJ364" s="15" t="s">
        <v>59</v>
      </c>
      <c r="AK364" t="s">
        <v>47</v>
      </c>
      <c r="AL364" s="15" t="s">
        <v>59</v>
      </c>
      <c r="AM364" s="20" t="s">
        <v>47</v>
      </c>
      <c r="AN364" s="15" t="s">
        <v>59</v>
      </c>
      <c r="AO364" s="3" t="s">
        <v>47</v>
      </c>
      <c r="AP364" s="15" t="s">
        <v>59</v>
      </c>
      <c r="AQ364" t="s">
        <v>47</v>
      </c>
      <c r="AR364" s="15" t="s">
        <v>59</v>
      </c>
      <c r="AS364" t="s">
        <v>47</v>
      </c>
      <c r="AT364" s="15" t="s">
        <v>59</v>
      </c>
      <c r="AU364" s="9" t="s">
        <v>47</v>
      </c>
      <c r="AV364" s="15" t="s">
        <v>59</v>
      </c>
      <c r="AW364" s="9" t="s">
        <v>47</v>
      </c>
      <c r="AX364" s="15" t="s">
        <v>59</v>
      </c>
      <c r="AY364" t="s">
        <v>47</v>
      </c>
      <c r="AZ364" s="15" t="s">
        <v>59</v>
      </c>
      <c r="BA364" s="9" t="s">
        <v>47</v>
      </c>
      <c r="BB364" s="15" t="s">
        <v>59</v>
      </c>
      <c r="BC364" s="9" t="s">
        <v>47</v>
      </c>
      <c r="BD364" s="15" t="s">
        <v>59</v>
      </c>
      <c r="BE364" s="9" t="s">
        <v>47</v>
      </c>
      <c r="BF364" s="15" t="s">
        <v>59</v>
      </c>
      <c r="BH364" s="15" t="s">
        <v>59</v>
      </c>
      <c r="BJ364" s="15" t="s">
        <v>59</v>
      </c>
      <c r="BL364" s="15" t="s">
        <v>59</v>
      </c>
      <c r="BN364" s="15" t="s">
        <v>59</v>
      </c>
      <c r="BO364">
        <v>5.33</v>
      </c>
      <c r="BP364" s="15">
        <v>0.4</v>
      </c>
      <c r="BQ364" s="30">
        <v>10.120000000000001</v>
      </c>
      <c r="BR364" s="15">
        <v>1.27</v>
      </c>
      <c r="BS364" t="s">
        <v>47</v>
      </c>
      <c r="BT364" s="15" t="s">
        <v>59</v>
      </c>
      <c r="BU364" s="30">
        <v>0.84000000000000008</v>
      </c>
      <c r="BV364" s="15">
        <v>0.06</v>
      </c>
      <c r="BX364" s="15" t="s">
        <v>59</v>
      </c>
      <c r="BY364" s="30">
        <v>19.630000000000003</v>
      </c>
      <c r="BZ364" s="15">
        <v>2.2100000000000004</v>
      </c>
      <c r="CA364" t="s">
        <v>47</v>
      </c>
      <c r="CB364" s="15" t="s">
        <v>59</v>
      </c>
      <c r="CC364" t="s">
        <v>47</v>
      </c>
      <c r="CD364" s="15" t="s">
        <v>59</v>
      </c>
      <c r="CF364" s="15" t="s">
        <v>59</v>
      </c>
      <c r="CH364" s="15" t="s">
        <v>59</v>
      </c>
      <c r="CJ364" s="15" t="s">
        <v>59</v>
      </c>
      <c r="CL364" s="15" t="s">
        <v>59</v>
      </c>
      <c r="CN364" s="15" t="s">
        <v>59</v>
      </c>
      <c r="CP364" s="15" t="s">
        <v>59</v>
      </c>
      <c r="CR364" s="15" t="s">
        <v>59</v>
      </c>
      <c r="CT364" s="15" t="s">
        <v>59</v>
      </c>
      <c r="CV364" s="15" t="s">
        <v>59</v>
      </c>
      <c r="CX364" s="15" t="s">
        <v>59</v>
      </c>
      <c r="CZ364" s="15" t="s">
        <v>59</v>
      </c>
      <c r="DA364" t="s">
        <v>47</v>
      </c>
      <c r="DB364" s="15" t="s">
        <v>59</v>
      </c>
      <c r="DD364" s="15" t="s">
        <v>59</v>
      </c>
      <c r="DF364" s="15" t="s">
        <v>59</v>
      </c>
      <c r="DH364" s="15" t="s">
        <v>59</v>
      </c>
      <c r="DI364" t="s">
        <v>47</v>
      </c>
      <c r="DJ364" s="15" t="s">
        <v>59</v>
      </c>
      <c r="DK364" t="s">
        <v>47</v>
      </c>
      <c r="DL364" s="15" t="s">
        <v>59</v>
      </c>
      <c r="DM364" t="s">
        <v>47</v>
      </c>
      <c r="DN364" s="15" t="s">
        <v>59</v>
      </c>
      <c r="DP364" s="15" t="s">
        <v>59</v>
      </c>
      <c r="DQ364" t="s">
        <v>47</v>
      </c>
      <c r="DR364" s="15" t="s">
        <v>59</v>
      </c>
      <c r="DT364" s="15" t="s">
        <v>59</v>
      </c>
      <c r="DV364" s="15" t="s">
        <v>59</v>
      </c>
      <c r="DW364" t="s">
        <v>47</v>
      </c>
      <c r="DX364" s="15" t="s">
        <v>59</v>
      </c>
      <c r="DY364" t="s">
        <v>47</v>
      </c>
      <c r="DZ364" s="15" t="s">
        <v>59</v>
      </c>
      <c r="EB364" s="15" t="s">
        <v>59</v>
      </c>
      <c r="ED364" s="15" t="s">
        <v>59</v>
      </c>
      <c r="EF364" s="15" t="s">
        <v>59</v>
      </c>
      <c r="EH364" s="15" t="s">
        <v>59</v>
      </c>
      <c r="EJ364" s="15" t="s">
        <v>59</v>
      </c>
      <c r="EL364" s="15" t="s">
        <v>59</v>
      </c>
      <c r="EN364" s="15" t="s">
        <v>59</v>
      </c>
      <c r="EP364" s="15" t="s">
        <v>59</v>
      </c>
      <c r="ER364" s="15" t="s">
        <v>59</v>
      </c>
      <c r="ET364" s="15" t="s">
        <v>59</v>
      </c>
      <c r="EV364" s="15" t="s">
        <v>59</v>
      </c>
      <c r="EX364" s="15" t="s">
        <v>59</v>
      </c>
      <c r="EY364" t="s">
        <v>47</v>
      </c>
      <c r="EZ364" s="15" t="s">
        <v>59</v>
      </c>
      <c r="FB364" s="15" t="s">
        <v>59</v>
      </c>
      <c r="FC364" t="s">
        <v>47</v>
      </c>
      <c r="FD364" s="15" t="s">
        <v>59</v>
      </c>
      <c r="FF364" s="15" t="s">
        <v>59</v>
      </c>
      <c r="FG364" t="s">
        <v>47</v>
      </c>
      <c r="FH364" s="15" t="s">
        <v>59</v>
      </c>
      <c r="FJ364" s="15" t="s">
        <v>59</v>
      </c>
      <c r="FL364" s="15" t="s">
        <v>59</v>
      </c>
      <c r="FM364">
        <v>1.3900000000000001</v>
      </c>
      <c r="FN364" s="15">
        <v>0.06</v>
      </c>
      <c r="FO364" t="s">
        <v>47</v>
      </c>
      <c r="FP364" s="15" t="s">
        <v>59</v>
      </c>
      <c r="FQ364" t="s">
        <v>47</v>
      </c>
      <c r="FR364" s="15" t="s">
        <v>59</v>
      </c>
      <c r="FT364" s="15" t="s">
        <v>59</v>
      </c>
    </row>
    <row r="365" spans="1:176" ht="15.95" customHeight="1">
      <c r="A365" s="39" t="s">
        <v>626</v>
      </c>
      <c r="B365" s="39">
        <v>4</v>
      </c>
      <c r="C365" s="39"/>
      <c r="D365" s="39">
        <v>3006</v>
      </c>
      <c r="E365" s="18" t="s">
        <v>617</v>
      </c>
      <c r="F365" t="s">
        <v>1598</v>
      </c>
      <c r="G365" s="9">
        <f t="shared" si="13"/>
        <v>0</v>
      </c>
      <c r="H365" s="15" t="s">
        <v>59</v>
      </c>
      <c r="I365" t="s">
        <v>47</v>
      </c>
      <c r="J365" s="15" t="s">
        <v>59</v>
      </c>
      <c r="K365" s="3" t="s">
        <v>47</v>
      </c>
      <c r="L365" s="12" t="s">
        <v>59</v>
      </c>
      <c r="M365" s="3" t="s">
        <v>47</v>
      </c>
      <c r="N365" s="12" t="s">
        <v>59</v>
      </c>
      <c r="O365" s="3" t="s">
        <v>47</v>
      </c>
      <c r="P365" s="12" t="s">
        <v>59</v>
      </c>
      <c r="Q365" t="s">
        <v>47</v>
      </c>
      <c r="R365" s="15" t="s">
        <v>59</v>
      </c>
      <c r="S365" t="s">
        <v>47</v>
      </c>
      <c r="T365" s="15" t="s">
        <v>59</v>
      </c>
      <c r="U365" t="s">
        <v>47</v>
      </c>
      <c r="V365" s="15" t="s">
        <v>59</v>
      </c>
      <c r="W365" t="s">
        <v>47</v>
      </c>
      <c r="X365" s="15" t="s">
        <v>59</v>
      </c>
      <c r="Y365" t="s">
        <v>47</v>
      </c>
      <c r="Z365" s="15" t="s">
        <v>59</v>
      </c>
      <c r="AA365" t="s">
        <v>47</v>
      </c>
      <c r="AB365" s="15" t="s">
        <v>59</v>
      </c>
      <c r="AC365" t="s">
        <v>47</v>
      </c>
      <c r="AD365" s="15" t="s">
        <v>59</v>
      </c>
      <c r="AE365" t="s">
        <v>47</v>
      </c>
      <c r="AF365" s="15" t="s">
        <v>59</v>
      </c>
      <c r="AG365" t="s">
        <v>47</v>
      </c>
      <c r="AH365" s="15" t="s">
        <v>59</v>
      </c>
      <c r="AI365" s="20" t="s">
        <v>47</v>
      </c>
      <c r="AJ365" s="15" t="s">
        <v>59</v>
      </c>
      <c r="AK365" t="s">
        <v>47</v>
      </c>
      <c r="AL365" s="15" t="s">
        <v>59</v>
      </c>
      <c r="AM365" s="20" t="s">
        <v>47</v>
      </c>
      <c r="AN365" s="15" t="s">
        <v>59</v>
      </c>
      <c r="AO365" s="3" t="s">
        <v>47</v>
      </c>
      <c r="AP365" s="15" t="s">
        <v>59</v>
      </c>
      <c r="AQ365" t="s">
        <v>47</v>
      </c>
      <c r="AR365" s="15" t="s">
        <v>59</v>
      </c>
      <c r="AS365" t="s">
        <v>47</v>
      </c>
      <c r="AT365" s="15" t="s">
        <v>59</v>
      </c>
      <c r="AU365" s="9" t="s">
        <v>47</v>
      </c>
      <c r="AV365" s="15" t="s">
        <v>59</v>
      </c>
      <c r="AW365" s="9" t="s">
        <v>47</v>
      </c>
      <c r="AX365" s="15" t="s">
        <v>59</v>
      </c>
      <c r="AY365" t="s">
        <v>47</v>
      </c>
      <c r="AZ365" s="15" t="s">
        <v>59</v>
      </c>
      <c r="BA365" s="9" t="s">
        <v>47</v>
      </c>
      <c r="BB365" s="15" t="s">
        <v>59</v>
      </c>
      <c r="BC365" s="9" t="s">
        <v>47</v>
      </c>
      <c r="BD365" s="15" t="s">
        <v>59</v>
      </c>
      <c r="BE365" s="9" t="s">
        <v>47</v>
      </c>
      <c r="BF365" s="15" t="s">
        <v>59</v>
      </c>
      <c r="BH365" s="15" t="s">
        <v>59</v>
      </c>
      <c r="BJ365" s="15" t="s">
        <v>59</v>
      </c>
      <c r="BL365" s="15" t="s">
        <v>59</v>
      </c>
      <c r="BN365" s="15" t="s">
        <v>59</v>
      </c>
      <c r="BO365">
        <v>1.6800000000000002</v>
      </c>
      <c r="BP365" s="15">
        <v>0.53</v>
      </c>
      <c r="BQ365" s="30">
        <v>4.34</v>
      </c>
      <c r="BR365" s="15">
        <v>0.2</v>
      </c>
      <c r="BS365" t="s">
        <v>47</v>
      </c>
      <c r="BT365" s="15" t="s">
        <v>59</v>
      </c>
      <c r="BU365" s="30">
        <v>0.49000000000000005</v>
      </c>
      <c r="BV365" s="15">
        <v>0.03</v>
      </c>
      <c r="BX365" s="15" t="s">
        <v>59</v>
      </c>
      <c r="BY365" s="30">
        <v>8.4</v>
      </c>
      <c r="BZ365" s="15">
        <v>1.1400000000000001</v>
      </c>
      <c r="CA365" t="s">
        <v>47</v>
      </c>
      <c r="CB365" s="15" t="s">
        <v>59</v>
      </c>
      <c r="CC365" t="s">
        <v>47</v>
      </c>
      <c r="CD365" s="15" t="s">
        <v>59</v>
      </c>
      <c r="CF365" s="15" t="s">
        <v>59</v>
      </c>
      <c r="CH365" s="15" t="s">
        <v>59</v>
      </c>
      <c r="CJ365" s="15" t="s">
        <v>59</v>
      </c>
      <c r="CL365" s="15" t="s">
        <v>59</v>
      </c>
      <c r="CN365" s="15" t="s">
        <v>59</v>
      </c>
      <c r="CP365" s="15" t="s">
        <v>59</v>
      </c>
      <c r="CR365" s="15" t="s">
        <v>59</v>
      </c>
      <c r="CT365" s="15" t="s">
        <v>59</v>
      </c>
      <c r="CV365" s="15" t="s">
        <v>59</v>
      </c>
      <c r="CX365" s="15" t="s">
        <v>59</v>
      </c>
      <c r="CZ365" s="15" t="s">
        <v>59</v>
      </c>
      <c r="DA365" t="s">
        <v>47</v>
      </c>
      <c r="DB365" s="15" t="s">
        <v>59</v>
      </c>
      <c r="DD365" s="15" t="s">
        <v>59</v>
      </c>
      <c r="DF365" s="15" t="s">
        <v>59</v>
      </c>
      <c r="DH365" s="15" t="s">
        <v>59</v>
      </c>
      <c r="DI365" t="s">
        <v>47</v>
      </c>
      <c r="DJ365" s="15" t="s">
        <v>59</v>
      </c>
      <c r="DK365" t="s">
        <v>47</v>
      </c>
      <c r="DL365" s="15" t="s">
        <v>59</v>
      </c>
      <c r="DM365" t="s">
        <v>47</v>
      </c>
      <c r="DN365" s="15" t="s">
        <v>59</v>
      </c>
      <c r="DP365" s="15" t="s">
        <v>59</v>
      </c>
      <c r="DQ365" t="s">
        <v>47</v>
      </c>
      <c r="DR365" s="15" t="s">
        <v>59</v>
      </c>
      <c r="DT365" s="15" t="s">
        <v>59</v>
      </c>
      <c r="DV365" s="15" t="s">
        <v>59</v>
      </c>
      <c r="DW365" t="s">
        <v>47</v>
      </c>
      <c r="DX365" s="15" t="s">
        <v>59</v>
      </c>
      <c r="DY365" t="s">
        <v>47</v>
      </c>
      <c r="DZ365" s="15" t="s">
        <v>59</v>
      </c>
      <c r="EB365" s="15" t="s">
        <v>59</v>
      </c>
      <c r="ED365" s="15" t="s">
        <v>59</v>
      </c>
      <c r="EF365" s="15" t="s">
        <v>59</v>
      </c>
      <c r="EH365" s="15" t="s">
        <v>59</v>
      </c>
      <c r="EJ365" s="15" t="s">
        <v>59</v>
      </c>
      <c r="EL365" s="15" t="s">
        <v>59</v>
      </c>
      <c r="EN365" s="15" t="s">
        <v>59</v>
      </c>
      <c r="EP365" s="15" t="s">
        <v>59</v>
      </c>
      <c r="ER365" s="15" t="s">
        <v>59</v>
      </c>
      <c r="ET365" s="15" t="s">
        <v>59</v>
      </c>
      <c r="EV365" s="15" t="s">
        <v>59</v>
      </c>
      <c r="EX365" s="15" t="s">
        <v>59</v>
      </c>
      <c r="EY365" t="s">
        <v>47</v>
      </c>
      <c r="EZ365" s="15" t="s">
        <v>59</v>
      </c>
      <c r="FB365" s="15" t="s">
        <v>59</v>
      </c>
      <c r="FC365" t="s">
        <v>47</v>
      </c>
      <c r="FD365" s="15" t="s">
        <v>59</v>
      </c>
      <c r="FF365" s="15" t="s">
        <v>59</v>
      </c>
      <c r="FG365" t="s">
        <v>47</v>
      </c>
      <c r="FH365" s="15" t="s">
        <v>59</v>
      </c>
      <c r="FJ365" s="15" t="s">
        <v>59</v>
      </c>
      <c r="FL365" s="15" t="s">
        <v>59</v>
      </c>
      <c r="FM365" t="s">
        <v>54</v>
      </c>
      <c r="FN365" s="15" t="s">
        <v>59</v>
      </c>
      <c r="FO365" t="s">
        <v>47</v>
      </c>
      <c r="FP365" s="15" t="s">
        <v>59</v>
      </c>
      <c r="FQ365" t="s">
        <v>47</v>
      </c>
      <c r="FR365" s="15" t="s">
        <v>59</v>
      </c>
      <c r="FT365" s="15" t="s">
        <v>59</v>
      </c>
    </row>
    <row r="366" spans="1:176" ht="15.95" customHeight="1">
      <c r="A366" s="39" t="s">
        <v>627</v>
      </c>
      <c r="B366" s="39">
        <v>4</v>
      </c>
      <c r="C366" s="39"/>
      <c r="D366" s="39">
        <v>3006</v>
      </c>
      <c r="E366" s="18" t="s">
        <v>617</v>
      </c>
      <c r="F366" t="s">
        <v>1598</v>
      </c>
      <c r="G366" s="9">
        <f t="shared" si="13"/>
        <v>0</v>
      </c>
      <c r="H366" s="15" t="s">
        <v>59</v>
      </c>
      <c r="I366" t="s">
        <v>47</v>
      </c>
      <c r="J366" s="15" t="s">
        <v>59</v>
      </c>
      <c r="K366" s="3" t="s">
        <v>47</v>
      </c>
      <c r="L366" s="12" t="s">
        <v>59</v>
      </c>
      <c r="M366" s="3" t="s">
        <v>47</v>
      </c>
      <c r="N366" s="12" t="s">
        <v>59</v>
      </c>
      <c r="O366" s="3" t="s">
        <v>47</v>
      </c>
      <c r="P366" s="12" t="s">
        <v>59</v>
      </c>
      <c r="Q366" t="s">
        <v>47</v>
      </c>
      <c r="R366" s="15" t="s">
        <v>59</v>
      </c>
      <c r="S366" t="s">
        <v>47</v>
      </c>
      <c r="T366" s="15" t="s">
        <v>59</v>
      </c>
      <c r="U366" t="s">
        <v>47</v>
      </c>
      <c r="V366" s="15" t="s">
        <v>59</v>
      </c>
      <c r="W366" t="s">
        <v>47</v>
      </c>
      <c r="X366" s="15" t="s">
        <v>59</v>
      </c>
      <c r="Y366" t="s">
        <v>47</v>
      </c>
      <c r="Z366" s="15" t="s">
        <v>59</v>
      </c>
      <c r="AA366" t="s">
        <v>47</v>
      </c>
      <c r="AB366" s="15" t="s">
        <v>59</v>
      </c>
      <c r="AC366" t="s">
        <v>47</v>
      </c>
      <c r="AD366" s="15" t="s">
        <v>59</v>
      </c>
      <c r="AE366" t="s">
        <v>47</v>
      </c>
      <c r="AF366" s="15" t="s">
        <v>59</v>
      </c>
      <c r="AG366" t="s">
        <v>47</v>
      </c>
      <c r="AH366" s="15" t="s">
        <v>59</v>
      </c>
      <c r="AI366" s="20" t="s">
        <v>47</v>
      </c>
      <c r="AJ366" s="15" t="s">
        <v>59</v>
      </c>
      <c r="AK366" t="s">
        <v>47</v>
      </c>
      <c r="AL366" s="15" t="s">
        <v>59</v>
      </c>
      <c r="AM366" s="20" t="s">
        <v>47</v>
      </c>
      <c r="AN366" s="15" t="s">
        <v>59</v>
      </c>
      <c r="AO366" s="3" t="s">
        <v>47</v>
      </c>
      <c r="AP366" s="15" t="s">
        <v>59</v>
      </c>
      <c r="AQ366" t="s">
        <v>47</v>
      </c>
      <c r="AR366" s="15" t="s">
        <v>59</v>
      </c>
      <c r="AS366" t="s">
        <v>47</v>
      </c>
      <c r="AT366" s="15" t="s">
        <v>59</v>
      </c>
      <c r="AU366" s="9" t="s">
        <v>47</v>
      </c>
      <c r="AV366" s="15" t="s">
        <v>59</v>
      </c>
      <c r="AW366" s="9" t="s">
        <v>47</v>
      </c>
      <c r="AX366" s="15" t="s">
        <v>59</v>
      </c>
      <c r="AY366" t="s">
        <v>47</v>
      </c>
      <c r="AZ366" s="15" t="s">
        <v>59</v>
      </c>
      <c r="BA366" s="9" t="s">
        <v>47</v>
      </c>
      <c r="BB366" s="15" t="s">
        <v>59</v>
      </c>
      <c r="BC366" s="9" t="s">
        <v>47</v>
      </c>
      <c r="BD366" s="15" t="s">
        <v>59</v>
      </c>
      <c r="BE366" s="9" t="s">
        <v>47</v>
      </c>
      <c r="BF366" s="15" t="s">
        <v>59</v>
      </c>
      <c r="BH366" s="15" t="s">
        <v>59</v>
      </c>
      <c r="BJ366" s="15" t="s">
        <v>59</v>
      </c>
      <c r="BL366" s="15" t="s">
        <v>59</v>
      </c>
      <c r="BN366" s="15" t="s">
        <v>59</v>
      </c>
      <c r="BO366">
        <v>0.78</v>
      </c>
      <c r="BP366" s="15">
        <v>0.1</v>
      </c>
      <c r="BQ366" s="30">
        <v>1.99</v>
      </c>
      <c r="BR366" s="15">
        <v>0.18000000000000002</v>
      </c>
      <c r="BS366" t="s">
        <v>47</v>
      </c>
      <c r="BT366" s="15" t="s">
        <v>59</v>
      </c>
      <c r="BU366" s="30">
        <v>0.49000000000000005</v>
      </c>
      <c r="BV366" s="15">
        <v>4.0000000000000008E-2</v>
      </c>
      <c r="BX366" s="15" t="s">
        <v>59</v>
      </c>
      <c r="BY366" s="30">
        <v>4.13</v>
      </c>
      <c r="BZ366" s="15">
        <v>0.24</v>
      </c>
      <c r="CA366" t="s">
        <v>47</v>
      </c>
      <c r="CB366" s="15" t="s">
        <v>59</v>
      </c>
      <c r="CC366" t="s">
        <v>47</v>
      </c>
      <c r="CD366" s="15" t="s">
        <v>59</v>
      </c>
      <c r="CF366" s="15" t="s">
        <v>59</v>
      </c>
      <c r="CH366" s="15" t="s">
        <v>59</v>
      </c>
      <c r="CJ366" s="15" t="s">
        <v>59</v>
      </c>
      <c r="CL366" s="15" t="s">
        <v>59</v>
      </c>
      <c r="CN366" s="15" t="s">
        <v>59</v>
      </c>
      <c r="CP366" s="15" t="s">
        <v>59</v>
      </c>
      <c r="CR366" s="15" t="s">
        <v>59</v>
      </c>
      <c r="CT366" s="15" t="s">
        <v>59</v>
      </c>
      <c r="CV366" s="15" t="s">
        <v>59</v>
      </c>
      <c r="CX366" s="15" t="s">
        <v>59</v>
      </c>
      <c r="CZ366" s="15" t="s">
        <v>59</v>
      </c>
      <c r="DA366" t="s">
        <v>47</v>
      </c>
      <c r="DB366" s="15" t="s">
        <v>59</v>
      </c>
      <c r="DD366" s="15" t="s">
        <v>59</v>
      </c>
      <c r="DF366" s="15" t="s">
        <v>59</v>
      </c>
      <c r="DH366" s="15" t="s">
        <v>59</v>
      </c>
      <c r="DI366" t="s">
        <v>47</v>
      </c>
      <c r="DJ366" s="15" t="s">
        <v>59</v>
      </c>
      <c r="DK366" t="s">
        <v>47</v>
      </c>
      <c r="DL366" s="15" t="s">
        <v>59</v>
      </c>
      <c r="DM366" t="s">
        <v>47</v>
      </c>
      <c r="DN366" s="15" t="s">
        <v>59</v>
      </c>
      <c r="DP366" s="15" t="s">
        <v>59</v>
      </c>
      <c r="DQ366" t="s">
        <v>47</v>
      </c>
      <c r="DR366" s="15" t="s">
        <v>59</v>
      </c>
      <c r="DT366" s="15" t="s">
        <v>59</v>
      </c>
      <c r="DV366" s="15" t="s">
        <v>59</v>
      </c>
      <c r="DW366" t="s">
        <v>47</v>
      </c>
      <c r="DX366" s="15" t="s">
        <v>59</v>
      </c>
      <c r="DY366" t="s">
        <v>47</v>
      </c>
      <c r="DZ366" s="15" t="s">
        <v>59</v>
      </c>
      <c r="EB366" s="15" t="s">
        <v>59</v>
      </c>
      <c r="ED366" s="15" t="s">
        <v>59</v>
      </c>
      <c r="EF366" s="15" t="s">
        <v>59</v>
      </c>
      <c r="EH366" s="15" t="s">
        <v>59</v>
      </c>
      <c r="EJ366" s="15" t="s">
        <v>59</v>
      </c>
      <c r="EL366" s="15" t="s">
        <v>59</v>
      </c>
      <c r="EN366" s="15" t="s">
        <v>59</v>
      </c>
      <c r="EP366" s="15" t="s">
        <v>59</v>
      </c>
      <c r="ER366" s="15" t="s">
        <v>59</v>
      </c>
      <c r="ET366" s="15" t="s">
        <v>59</v>
      </c>
      <c r="EV366" s="15" t="s">
        <v>59</v>
      </c>
      <c r="EX366" s="15" t="s">
        <v>59</v>
      </c>
      <c r="EY366" t="s">
        <v>47</v>
      </c>
      <c r="EZ366" s="15" t="s">
        <v>59</v>
      </c>
      <c r="FB366" s="15" t="s">
        <v>59</v>
      </c>
      <c r="FC366" t="s">
        <v>47</v>
      </c>
      <c r="FD366" s="15" t="s">
        <v>59</v>
      </c>
      <c r="FF366" s="15" t="s">
        <v>59</v>
      </c>
      <c r="FG366" t="s">
        <v>47</v>
      </c>
      <c r="FH366" s="15" t="s">
        <v>59</v>
      </c>
      <c r="FJ366" s="15" t="s">
        <v>59</v>
      </c>
      <c r="FL366" s="15" t="s">
        <v>59</v>
      </c>
      <c r="FM366" t="s">
        <v>54</v>
      </c>
      <c r="FN366" s="15" t="s">
        <v>59</v>
      </c>
      <c r="FO366" t="s">
        <v>47</v>
      </c>
      <c r="FP366" s="15" t="s">
        <v>59</v>
      </c>
      <c r="FQ366" t="s">
        <v>47</v>
      </c>
      <c r="FR366" s="15" t="s">
        <v>59</v>
      </c>
      <c r="FT366" s="15" t="s">
        <v>59</v>
      </c>
    </row>
    <row r="367" spans="1:176" ht="15.95" customHeight="1">
      <c r="A367" s="39" t="s">
        <v>631</v>
      </c>
      <c r="B367" s="39">
        <v>4</v>
      </c>
      <c r="C367" s="39"/>
      <c r="D367" s="39">
        <v>5702</v>
      </c>
      <c r="E367" s="18" t="s">
        <v>630</v>
      </c>
      <c r="F367" t="s">
        <v>1599</v>
      </c>
      <c r="G367" s="9">
        <f t="shared" si="13"/>
        <v>0</v>
      </c>
      <c r="H367" s="15" t="s">
        <v>59</v>
      </c>
      <c r="I367" t="s">
        <v>47</v>
      </c>
      <c r="J367" s="15" t="s">
        <v>59</v>
      </c>
      <c r="K367" s="20">
        <v>0.33333333333333331</v>
      </c>
      <c r="L367" s="16" t="s">
        <v>59</v>
      </c>
      <c r="M367" s="20">
        <v>1.4E-2</v>
      </c>
      <c r="N367" s="16" t="s">
        <v>59</v>
      </c>
      <c r="O367" s="3" t="s">
        <v>47</v>
      </c>
      <c r="P367" s="12" t="s">
        <v>59</v>
      </c>
      <c r="Q367" t="s">
        <v>47</v>
      </c>
      <c r="R367" s="15" t="s">
        <v>59</v>
      </c>
      <c r="S367" t="s">
        <v>47</v>
      </c>
      <c r="T367" s="15" t="s">
        <v>59</v>
      </c>
      <c r="U367" t="s">
        <v>47</v>
      </c>
      <c r="V367" s="15" t="s">
        <v>59</v>
      </c>
      <c r="W367" t="s">
        <v>47</v>
      </c>
      <c r="X367" s="15" t="s">
        <v>59</v>
      </c>
      <c r="Y367" t="s">
        <v>47</v>
      </c>
      <c r="Z367" s="15" t="s">
        <v>59</v>
      </c>
      <c r="AA367" t="s">
        <v>47</v>
      </c>
      <c r="AB367" s="15" t="s">
        <v>59</v>
      </c>
      <c r="AC367" t="s">
        <v>47</v>
      </c>
      <c r="AD367" s="15" t="s">
        <v>59</v>
      </c>
      <c r="AE367" t="s">
        <v>47</v>
      </c>
      <c r="AF367" s="15" t="s">
        <v>59</v>
      </c>
      <c r="AG367" t="s">
        <v>47</v>
      </c>
      <c r="AH367" s="15" t="s">
        <v>59</v>
      </c>
      <c r="AI367" s="20" t="s">
        <v>47</v>
      </c>
      <c r="AJ367" s="15" t="s">
        <v>59</v>
      </c>
      <c r="AK367" t="s">
        <v>47</v>
      </c>
      <c r="AL367" s="15" t="s">
        <v>59</v>
      </c>
      <c r="AM367" s="20" t="s">
        <v>47</v>
      </c>
      <c r="AN367" s="15" t="s">
        <v>59</v>
      </c>
      <c r="AO367" s="3" t="s">
        <v>47</v>
      </c>
      <c r="AP367" s="15" t="s">
        <v>59</v>
      </c>
      <c r="AQ367" t="s">
        <v>47</v>
      </c>
      <c r="AR367" s="15" t="s">
        <v>59</v>
      </c>
      <c r="AS367" t="s">
        <v>47</v>
      </c>
      <c r="AT367" s="15" t="s">
        <v>59</v>
      </c>
      <c r="AU367" s="9" t="s">
        <v>47</v>
      </c>
      <c r="AV367" s="15" t="s">
        <v>59</v>
      </c>
      <c r="AW367" s="9" t="s">
        <v>47</v>
      </c>
      <c r="AX367" s="15" t="s">
        <v>59</v>
      </c>
      <c r="AY367" t="s">
        <v>47</v>
      </c>
      <c r="AZ367" s="15" t="s">
        <v>59</v>
      </c>
      <c r="BA367" s="9" t="s">
        <v>47</v>
      </c>
      <c r="BB367" s="15" t="s">
        <v>59</v>
      </c>
      <c r="BC367" s="9" t="s">
        <v>47</v>
      </c>
      <c r="BD367" s="15" t="s">
        <v>59</v>
      </c>
      <c r="BE367" s="9" t="s">
        <v>47</v>
      </c>
      <c r="BF367" s="15" t="s">
        <v>59</v>
      </c>
      <c r="BH367" s="15" t="s">
        <v>59</v>
      </c>
      <c r="BJ367" s="15" t="s">
        <v>59</v>
      </c>
      <c r="BL367" s="15" t="s">
        <v>59</v>
      </c>
      <c r="BN367" s="15" t="s">
        <v>59</v>
      </c>
      <c r="BO367" s="20"/>
      <c r="BP367" s="16" t="s">
        <v>59</v>
      </c>
      <c r="BQ367" s="35"/>
      <c r="BR367" s="16" t="s">
        <v>59</v>
      </c>
      <c r="BS367" s="20"/>
      <c r="BT367" s="15" t="s">
        <v>59</v>
      </c>
      <c r="BU367" s="30"/>
      <c r="BV367" s="15" t="s">
        <v>59</v>
      </c>
      <c r="BX367" s="15" t="s">
        <v>59</v>
      </c>
      <c r="BZ367" s="15" t="s">
        <v>59</v>
      </c>
      <c r="CB367" s="15" t="s">
        <v>59</v>
      </c>
      <c r="CC367" s="32"/>
      <c r="CD367" s="15" t="s">
        <v>59</v>
      </c>
      <c r="CF367" s="15" t="s">
        <v>59</v>
      </c>
      <c r="CH367" s="15" t="s">
        <v>59</v>
      </c>
      <c r="CJ367" s="15" t="s">
        <v>59</v>
      </c>
      <c r="CL367" s="15" t="s">
        <v>59</v>
      </c>
      <c r="CN367" s="15" t="s">
        <v>59</v>
      </c>
      <c r="CP367" s="15" t="s">
        <v>59</v>
      </c>
      <c r="CR367" s="15" t="s">
        <v>59</v>
      </c>
      <c r="CT367" s="15" t="s">
        <v>59</v>
      </c>
      <c r="CV367" s="15" t="s">
        <v>59</v>
      </c>
      <c r="CX367" s="15" t="s">
        <v>59</v>
      </c>
      <c r="CZ367" s="15" t="s">
        <v>59</v>
      </c>
      <c r="DB367" s="15" t="s">
        <v>59</v>
      </c>
      <c r="DD367" s="15" t="s">
        <v>59</v>
      </c>
      <c r="DF367" s="15" t="s">
        <v>59</v>
      </c>
      <c r="DH367" s="15" t="s">
        <v>59</v>
      </c>
      <c r="DI367">
        <v>2.7130000000000001</v>
      </c>
      <c r="DJ367" s="15">
        <v>0.10299999999999999</v>
      </c>
      <c r="DK367">
        <v>2.464</v>
      </c>
      <c r="DL367" s="33">
        <v>2.3666666666666666E-2</v>
      </c>
      <c r="DM367" t="s">
        <v>54</v>
      </c>
      <c r="DN367" s="15" t="s">
        <v>59</v>
      </c>
      <c r="DP367" s="15" t="s">
        <v>59</v>
      </c>
      <c r="DQ367" s="20">
        <v>0.77366666666666672</v>
      </c>
      <c r="DR367" s="33">
        <v>7.166666666666667E-2</v>
      </c>
      <c r="DS367" s="32"/>
      <c r="DT367" s="33" t="s">
        <v>59</v>
      </c>
      <c r="DU367" s="32"/>
      <c r="DV367" s="33" t="s">
        <v>59</v>
      </c>
      <c r="DW367" t="s">
        <v>47</v>
      </c>
      <c r="DX367" s="15" t="s">
        <v>59</v>
      </c>
      <c r="DY367" t="s">
        <v>47</v>
      </c>
      <c r="DZ367" s="15" t="s">
        <v>59</v>
      </c>
      <c r="EA367" s="32"/>
      <c r="EB367" s="33" t="s">
        <v>59</v>
      </c>
      <c r="EC367" s="32"/>
      <c r="ED367" s="33" t="s">
        <v>59</v>
      </c>
      <c r="EE367" s="32"/>
      <c r="EF367" s="33" t="s">
        <v>59</v>
      </c>
      <c r="EG367" s="32"/>
      <c r="EH367" s="33" t="s">
        <v>59</v>
      </c>
      <c r="EI367" s="32"/>
      <c r="EJ367" s="33" t="s">
        <v>59</v>
      </c>
      <c r="EK367" s="32"/>
      <c r="EL367" s="33" t="s">
        <v>59</v>
      </c>
      <c r="EM367" s="32"/>
      <c r="EN367" s="33" t="s">
        <v>59</v>
      </c>
      <c r="EO367" s="32"/>
      <c r="EP367" s="33" t="s">
        <v>59</v>
      </c>
      <c r="EQ367" s="32"/>
      <c r="ER367" s="33" t="s">
        <v>59</v>
      </c>
      <c r="ES367" s="32"/>
      <c r="ET367" s="33" t="s">
        <v>59</v>
      </c>
      <c r="EU367" s="32"/>
      <c r="EV367" s="33" t="s">
        <v>59</v>
      </c>
      <c r="EW367" s="32"/>
      <c r="EX367" s="33" t="s">
        <v>59</v>
      </c>
      <c r="EY367" t="s">
        <v>47</v>
      </c>
      <c r="EZ367" s="15" t="s">
        <v>59</v>
      </c>
      <c r="FB367" s="15" t="s">
        <v>59</v>
      </c>
      <c r="FC367" t="s">
        <v>47</v>
      </c>
      <c r="FD367" s="15" t="s">
        <v>59</v>
      </c>
      <c r="FF367" s="15" t="s">
        <v>59</v>
      </c>
      <c r="FG367" t="s">
        <v>47</v>
      </c>
      <c r="FH367" s="15" t="s">
        <v>59</v>
      </c>
      <c r="FJ367" s="15" t="s">
        <v>59</v>
      </c>
      <c r="FL367" s="15" t="s">
        <v>59</v>
      </c>
      <c r="FM367" t="s">
        <v>47</v>
      </c>
      <c r="FN367" s="15" t="s">
        <v>59</v>
      </c>
      <c r="FO367" t="s">
        <v>47</v>
      </c>
      <c r="FP367" s="15" t="s">
        <v>59</v>
      </c>
      <c r="FQ367" t="s">
        <v>47</v>
      </c>
      <c r="FR367" s="15" t="s">
        <v>59</v>
      </c>
      <c r="FT367" s="15" t="s">
        <v>59</v>
      </c>
    </row>
    <row r="368" spans="1:176" ht="15.95" customHeight="1">
      <c r="A368" s="39" t="s">
        <v>628</v>
      </c>
      <c r="B368" s="39">
        <v>4</v>
      </c>
      <c r="C368" s="39"/>
      <c r="D368" s="39">
        <v>5702</v>
      </c>
      <c r="E368" s="18" t="s">
        <v>630</v>
      </c>
      <c r="F368" t="s">
        <v>1599</v>
      </c>
      <c r="G368" s="9">
        <f t="shared" si="13"/>
        <v>0</v>
      </c>
      <c r="H368" s="15" t="s">
        <v>59</v>
      </c>
      <c r="I368" t="s">
        <v>47</v>
      </c>
      <c r="J368" s="15" t="s">
        <v>59</v>
      </c>
      <c r="K368" s="20">
        <v>1</v>
      </c>
      <c r="L368" s="16" t="s">
        <v>59</v>
      </c>
      <c r="M368" s="20">
        <v>1.7666666666666667E-2</v>
      </c>
      <c r="N368" s="16" t="s">
        <v>59</v>
      </c>
      <c r="O368" s="3" t="s">
        <v>47</v>
      </c>
      <c r="P368" s="12" t="s">
        <v>59</v>
      </c>
      <c r="Q368" t="s">
        <v>47</v>
      </c>
      <c r="R368" s="15" t="s">
        <v>59</v>
      </c>
      <c r="S368" t="s">
        <v>47</v>
      </c>
      <c r="T368" s="15" t="s">
        <v>59</v>
      </c>
      <c r="U368" t="s">
        <v>47</v>
      </c>
      <c r="V368" s="15" t="s">
        <v>59</v>
      </c>
      <c r="W368" t="s">
        <v>47</v>
      </c>
      <c r="X368" s="15" t="s">
        <v>59</v>
      </c>
      <c r="Y368" t="s">
        <v>47</v>
      </c>
      <c r="Z368" s="15" t="s">
        <v>59</v>
      </c>
      <c r="AA368" t="s">
        <v>47</v>
      </c>
      <c r="AB368" s="15" t="s">
        <v>59</v>
      </c>
      <c r="AC368" t="s">
        <v>47</v>
      </c>
      <c r="AD368" s="15" t="s">
        <v>59</v>
      </c>
      <c r="AE368" t="s">
        <v>47</v>
      </c>
      <c r="AF368" s="15" t="s">
        <v>59</v>
      </c>
      <c r="AG368" t="s">
        <v>47</v>
      </c>
      <c r="AH368" s="15" t="s">
        <v>59</v>
      </c>
      <c r="AI368" s="20" t="s">
        <v>47</v>
      </c>
      <c r="AJ368" s="15" t="s">
        <v>59</v>
      </c>
      <c r="AK368" t="s">
        <v>47</v>
      </c>
      <c r="AL368" s="15" t="s">
        <v>59</v>
      </c>
      <c r="AM368" s="20" t="s">
        <v>47</v>
      </c>
      <c r="AN368" s="15" t="s">
        <v>59</v>
      </c>
      <c r="AO368" s="3" t="s">
        <v>47</v>
      </c>
      <c r="AP368" s="15" t="s">
        <v>59</v>
      </c>
      <c r="AQ368" t="s">
        <v>47</v>
      </c>
      <c r="AR368" s="15" t="s">
        <v>59</v>
      </c>
      <c r="AS368" t="s">
        <v>47</v>
      </c>
      <c r="AT368" s="15" t="s">
        <v>59</v>
      </c>
      <c r="AU368" s="9" t="s">
        <v>47</v>
      </c>
      <c r="AV368" s="15" t="s">
        <v>59</v>
      </c>
      <c r="AW368" s="9" t="s">
        <v>47</v>
      </c>
      <c r="AX368" s="15" t="s">
        <v>59</v>
      </c>
      <c r="AY368" t="s">
        <v>47</v>
      </c>
      <c r="AZ368" s="15" t="s">
        <v>59</v>
      </c>
      <c r="BA368" s="9" t="s">
        <v>47</v>
      </c>
      <c r="BB368" s="15" t="s">
        <v>59</v>
      </c>
      <c r="BC368" s="9" t="s">
        <v>47</v>
      </c>
      <c r="BD368" s="15" t="s">
        <v>59</v>
      </c>
      <c r="BE368" s="9" t="s">
        <v>47</v>
      </c>
      <c r="BF368" s="15" t="s">
        <v>59</v>
      </c>
      <c r="BH368" s="15" t="s">
        <v>59</v>
      </c>
      <c r="BJ368" s="15" t="s">
        <v>59</v>
      </c>
      <c r="BL368" s="15" t="s">
        <v>59</v>
      </c>
      <c r="BN368" s="15" t="s">
        <v>59</v>
      </c>
      <c r="BO368" s="20" t="s">
        <v>54</v>
      </c>
      <c r="BP368" s="16" t="s">
        <v>59</v>
      </c>
      <c r="BQ368" s="20" t="s">
        <v>54</v>
      </c>
      <c r="BR368" s="16" t="s">
        <v>59</v>
      </c>
      <c r="BS368" t="s">
        <v>47</v>
      </c>
      <c r="BT368" s="15" t="s">
        <v>59</v>
      </c>
      <c r="BU368" s="34">
        <v>3.3333333333333332E-4</v>
      </c>
      <c r="BV368" s="15">
        <v>0</v>
      </c>
      <c r="BX368" s="15" t="s">
        <v>59</v>
      </c>
      <c r="BY368" t="s">
        <v>47</v>
      </c>
      <c r="BZ368" s="15" t="s">
        <v>59</v>
      </c>
      <c r="CA368" t="s">
        <v>47</v>
      </c>
      <c r="CB368" s="15" t="s">
        <v>59</v>
      </c>
      <c r="CC368" s="32">
        <v>6.6666666666666664E-4</v>
      </c>
      <c r="CD368" s="15">
        <v>0</v>
      </c>
      <c r="CF368" s="15" t="s">
        <v>59</v>
      </c>
      <c r="CH368" s="15" t="s">
        <v>59</v>
      </c>
      <c r="CJ368" s="15" t="s">
        <v>59</v>
      </c>
      <c r="CL368" s="15" t="s">
        <v>59</v>
      </c>
      <c r="CN368" s="15" t="s">
        <v>59</v>
      </c>
      <c r="CP368" s="15" t="s">
        <v>59</v>
      </c>
      <c r="CR368" s="15" t="s">
        <v>59</v>
      </c>
      <c r="CT368" s="15" t="s">
        <v>59</v>
      </c>
      <c r="CV368" s="15" t="s">
        <v>59</v>
      </c>
      <c r="CX368" s="15" t="s">
        <v>59</v>
      </c>
      <c r="CZ368" s="15" t="s">
        <v>59</v>
      </c>
      <c r="DA368" t="s">
        <v>54</v>
      </c>
      <c r="DB368" s="15" t="s">
        <v>59</v>
      </c>
      <c r="DD368" s="15" t="s">
        <v>59</v>
      </c>
      <c r="DF368" s="15" t="s">
        <v>59</v>
      </c>
      <c r="DH368" s="15" t="s">
        <v>59</v>
      </c>
      <c r="DI368">
        <v>2.5949999999999998</v>
      </c>
      <c r="DJ368" s="16">
        <v>4.4333333333333336E-2</v>
      </c>
      <c r="DK368" s="20">
        <v>2.4263333333333335</v>
      </c>
      <c r="DL368" s="33">
        <v>8.533333333333333E-2</v>
      </c>
      <c r="DM368" t="s">
        <v>54</v>
      </c>
      <c r="DN368" s="15" t="s">
        <v>59</v>
      </c>
      <c r="DP368" s="15" t="s">
        <v>59</v>
      </c>
      <c r="DQ368">
        <v>0.83099999999999996</v>
      </c>
      <c r="DR368" s="15">
        <v>0.02</v>
      </c>
      <c r="DT368" s="15" t="s">
        <v>59</v>
      </c>
      <c r="DV368" s="15" t="s">
        <v>59</v>
      </c>
      <c r="DW368" t="s">
        <v>47</v>
      </c>
      <c r="DX368" s="15" t="s">
        <v>59</v>
      </c>
      <c r="DY368" t="s">
        <v>47</v>
      </c>
      <c r="DZ368" s="15" t="s">
        <v>59</v>
      </c>
      <c r="EB368" s="15" t="s">
        <v>59</v>
      </c>
      <c r="ED368" s="15" t="s">
        <v>59</v>
      </c>
      <c r="EF368" s="15" t="s">
        <v>59</v>
      </c>
      <c r="EH368" s="15" t="s">
        <v>59</v>
      </c>
      <c r="EJ368" s="15" t="s">
        <v>59</v>
      </c>
      <c r="EL368" s="15" t="s">
        <v>59</v>
      </c>
      <c r="EN368" s="15" t="s">
        <v>59</v>
      </c>
      <c r="EP368" s="15" t="s">
        <v>59</v>
      </c>
      <c r="ER368" s="15" t="s">
        <v>59</v>
      </c>
      <c r="ET368" s="15" t="s">
        <v>59</v>
      </c>
      <c r="EV368" s="15" t="s">
        <v>59</v>
      </c>
      <c r="EX368" s="15" t="s">
        <v>59</v>
      </c>
      <c r="EY368" t="s">
        <v>47</v>
      </c>
      <c r="EZ368" s="15" t="s">
        <v>59</v>
      </c>
      <c r="FB368" s="15" t="s">
        <v>59</v>
      </c>
      <c r="FC368" t="s">
        <v>47</v>
      </c>
      <c r="FD368" s="15" t="s">
        <v>59</v>
      </c>
      <c r="FF368" s="15" t="s">
        <v>59</v>
      </c>
      <c r="FG368" t="s">
        <v>47</v>
      </c>
      <c r="FH368" s="15" t="s">
        <v>59</v>
      </c>
      <c r="FJ368" s="15" t="s">
        <v>59</v>
      </c>
      <c r="FL368" s="15" t="s">
        <v>59</v>
      </c>
      <c r="FM368" t="s">
        <v>47</v>
      </c>
      <c r="FN368" s="15" t="s">
        <v>59</v>
      </c>
      <c r="FO368" t="s">
        <v>47</v>
      </c>
      <c r="FP368" s="15" t="s">
        <v>59</v>
      </c>
      <c r="FQ368" t="s">
        <v>47</v>
      </c>
      <c r="FR368" s="15" t="s">
        <v>59</v>
      </c>
      <c r="FT368" s="15" t="s">
        <v>59</v>
      </c>
    </row>
    <row r="369" spans="1:176" ht="15.95" customHeight="1">
      <c r="A369" s="39" t="s">
        <v>632</v>
      </c>
      <c r="B369" s="39">
        <v>4</v>
      </c>
      <c r="C369" s="39"/>
      <c r="D369" s="39">
        <v>5702</v>
      </c>
      <c r="E369" s="18" t="s">
        <v>630</v>
      </c>
      <c r="F369" t="s">
        <v>1599</v>
      </c>
      <c r="G369" s="9">
        <f t="shared" si="13"/>
        <v>0</v>
      </c>
      <c r="H369" s="15" t="s">
        <v>59</v>
      </c>
      <c r="I369" t="s">
        <v>47</v>
      </c>
      <c r="J369" s="15" t="s">
        <v>59</v>
      </c>
      <c r="K369" s="20">
        <v>69</v>
      </c>
      <c r="L369" s="16" t="s">
        <v>59</v>
      </c>
      <c r="M369" s="20">
        <v>6.8666666666666668E-2</v>
      </c>
      <c r="N369" s="16" t="s">
        <v>59</v>
      </c>
      <c r="O369" s="3" t="s">
        <v>47</v>
      </c>
      <c r="P369" s="12" t="s">
        <v>59</v>
      </c>
      <c r="Q369" t="s">
        <v>47</v>
      </c>
      <c r="R369" s="15" t="s">
        <v>59</v>
      </c>
      <c r="S369" t="s">
        <v>47</v>
      </c>
      <c r="T369" s="15" t="s">
        <v>59</v>
      </c>
      <c r="U369" t="s">
        <v>47</v>
      </c>
      <c r="V369" s="15" t="s">
        <v>59</v>
      </c>
      <c r="W369" t="s">
        <v>47</v>
      </c>
      <c r="X369" s="15" t="s">
        <v>59</v>
      </c>
      <c r="Y369" t="s">
        <v>47</v>
      </c>
      <c r="Z369" s="15" t="s">
        <v>59</v>
      </c>
      <c r="AA369" t="s">
        <v>47</v>
      </c>
      <c r="AB369" s="15" t="s">
        <v>59</v>
      </c>
      <c r="AC369" t="s">
        <v>47</v>
      </c>
      <c r="AD369" s="15" t="s">
        <v>59</v>
      </c>
      <c r="AE369" t="s">
        <v>47</v>
      </c>
      <c r="AF369" s="15" t="s">
        <v>59</v>
      </c>
      <c r="AG369" t="s">
        <v>47</v>
      </c>
      <c r="AH369" s="15" t="s">
        <v>59</v>
      </c>
      <c r="AI369" s="20" t="s">
        <v>47</v>
      </c>
      <c r="AJ369" s="15" t="s">
        <v>59</v>
      </c>
      <c r="AK369" t="s">
        <v>47</v>
      </c>
      <c r="AL369" s="15" t="s">
        <v>59</v>
      </c>
      <c r="AM369" s="20" t="s">
        <v>47</v>
      </c>
      <c r="AN369" s="15" t="s">
        <v>59</v>
      </c>
      <c r="AO369" s="3" t="s">
        <v>47</v>
      </c>
      <c r="AP369" s="15" t="s">
        <v>59</v>
      </c>
      <c r="AQ369" t="s">
        <v>47</v>
      </c>
      <c r="AR369" s="15" t="s">
        <v>59</v>
      </c>
      <c r="AS369" t="s">
        <v>47</v>
      </c>
      <c r="AT369" s="15" t="s">
        <v>59</v>
      </c>
      <c r="AU369" s="9" t="s">
        <v>47</v>
      </c>
      <c r="AV369" s="15" t="s">
        <v>59</v>
      </c>
      <c r="AW369" s="9" t="s">
        <v>47</v>
      </c>
      <c r="AX369" s="15" t="s">
        <v>59</v>
      </c>
      <c r="AY369" t="s">
        <v>47</v>
      </c>
      <c r="AZ369" s="15" t="s">
        <v>59</v>
      </c>
      <c r="BA369" s="9" t="s">
        <v>47</v>
      </c>
      <c r="BB369" s="15" t="s">
        <v>59</v>
      </c>
      <c r="BC369" s="9" t="s">
        <v>47</v>
      </c>
      <c r="BD369" s="15" t="s">
        <v>59</v>
      </c>
      <c r="BE369" s="9" t="s">
        <v>47</v>
      </c>
      <c r="BF369" s="15" t="s">
        <v>59</v>
      </c>
      <c r="BH369" s="15" t="s">
        <v>59</v>
      </c>
      <c r="BJ369" s="15" t="s">
        <v>59</v>
      </c>
      <c r="BL369" s="15" t="s">
        <v>59</v>
      </c>
      <c r="BN369" s="15" t="s">
        <v>59</v>
      </c>
      <c r="BO369" s="20">
        <v>2.6666666666666666E-3</v>
      </c>
      <c r="BP369" s="16">
        <v>0</v>
      </c>
      <c r="BQ369" s="35">
        <v>1.9333333333333331E-2</v>
      </c>
      <c r="BR369" s="33">
        <v>3.3333333333333332E-4</v>
      </c>
      <c r="BS369" t="s">
        <v>47</v>
      </c>
      <c r="BT369" s="15" t="s">
        <v>59</v>
      </c>
      <c r="BU369" s="34">
        <v>1.2333333333333333E-2</v>
      </c>
      <c r="BV369" s="15">
        <v>0</v>
      </c>
      <c r="BX369" s="15" t="s">
        <v>59</v>
      </c>
      <c r="BY369" t="s">
        <v>47</v>
      </c>
      <c r="BZ369" s="15" t="s">
        <v>59</v>
      </c>
      <c r="CA369" t="s">
        <v>47</v>
      </c>
      <c r="CB369" s="15" t="s">
        <v>59</v>
      </c>
      <c r="CC369" s="32">
        <v>3.4666666666666665E-2</v>
      </c>
      <c r="CD369" s="33">
        <v>3.3333333333333332E-4</v>
      </c>
      <c r="CE369" s="32"/>
      <c r="CF369" s="33" t="s">
        <v>59</v>
      </c>
      <c r="CG369" s="32"/>
      <c r="CH369" s="33" t="s">
        <v>59</v>
      </c>
      <c r="CI369" s="32"/>
      <c r="CJ369" s="33" t="s">
        <v>59</v>
      </c>
      <c r="CK369" s="32"/>
      <c r="CL369" s="33" t="s">
        <v>59</v>
      </c>
      <c r="CM369" s="32"/>
      <c r="CN369" s="33" t="s">
        <v>59</v>
      </c>
      <c r="CO369" s="32"/>
      <c r="CP369" s="33" t="s">
        <v>59</v>
      </c>
      <c r="CQ369" s="32"/>
      <c r="CR369" s="33" t="s">
        <v>59</v>
      </c>
      <c r="CS369" s="32"/>
      <c r="CT369" s="33" t="s">
        <v>59</v>
      </c>
      <c r="CU369" s="32"/>
      <c r="CV369" s="33" t="s">
        <v>59</v>
      </c>
      <c r="CW369" s="32"/>
      <c r="CX369" s="33" t="s">
        <v>59</v>
      </c>
      <c r="CY369" s="32"/>
      <c r="CZ369" s="33" t="s">
        <v>59</v>
      </c>
      <c r="DA369" s="20">
        <v>5.9833333333333334</v>
      </c>
      <c r="DB369" s="15">
        <v>0.15333333333333332</v>
      </c>
      <c r="DD369" s="15" t="s">
        <v>59</v>
      </c>
      <c r="DF369" s="15" t="s">
        <v>59</v>
      </c>
      <c r="DH369" s="15" t="s">
        <v>59</v>
      </c>
      <c r="DI369">
        <v>3.8420000000000001</v>
      </c>
      <c r="DJ369" s="15">
        <v>0.16</v>
      </c>
      <c r="DK369" s="20">
        <v>3.2353333333333336</v>
      </c>
      <c r="DL369" s="33">
        <v>0.16666666666666666</v>
      </c>
      <c r="DM369" s="20">
        <v>6.2723333333333331</v>
      </c>
      <c r="DN369" s="15">
        <v>4</v>
      </c>
      <c r="DP369" s="15" t="s">
        <v>59</v>
      </c>
      <c r="DQ369">
        <v>1.7979999999999998</v>
      </c>
      <c r="DR369" s="15">
        <v>0.17399999999999999</v>
      </c>
      <c r="DT369" s="15" t="s">
        <v>59</v>
      </c>
      <c r="DV369" s="15" t="s">
        <v>59</v>
      </c>
      <c r="DW369" t="s">
        <v>47</v>
      </c>
      <c r="DX369" s="15" t="s">
        <v>59</v>
      </c>
      <c r="DY369" t="s">
        <v>47</v>
      </c>
      <c r="DZ369" s="15" t="s">
        <v>59</v>
      </c>
      <c r="EB369" s="15" t="s">
        <v>59</v>
      </c>
      <c r="ED369" s="15" t="s">
        <v>59</v>
      </c>
      <c r="EF369" s="15" t="s">
        <v>59</v>
      </c>
      <c r="EH369" s="15" t="s">
        <v>59</v>
      </c>
      <c r="EJ369" s="15" t="s">
        <v>59</v>
      </c>
      <c r="EL369" s="15" t="s">
        <v>59</v>
      </c>
      <c r="EN369" s="15" t="s">
        <v>59</v>
      </c>
      <c r="EP369" s="15" t="s">
        <v>59</v>
      </c>
      <c r="ER369" s="15" t="s">
        <v>59</v>
      </c>
      <c r="ET369" s="15" t="s">
        <v>59</v>
      </c>
      <c r="EV369" s="15" t="s">
        <v>59</v>
      </c>
      <c r="EX369" s="15" t="s">
        <v>59</v>
      </c>
      <c r="EY369" t="s">
        <v>47</v>
      </c>
      <c r="EZ369" s="15" t="s">
        <v>59</v>
      </c>
      <c r="FB369" s="15" t="s">
        <v>59</v>
      </c>
      <c r="FC369" t="s">
        <v>47</v>
      </c>
      <c r="FD369" s="15" t="s">
        <v>59</v>
      </c>
      <c r="FF369" s="15" t="s">
        <v>59</v>
      </c>
      <c r="FG369" t="s">
        <v>47</v>
      </c>
      <c r="FH369" s="15" t="s">
        <v>59</v>
      </c>
      <c r="FJ369" s="15" t="s">
        <v>59</v>
      </c>
      <c r="FL369" s="15" t="s">
        <v>59</v>
      </c>
      <c r="FM369" t="s">
        <v>47</v>
      </c>
      <c r="FN369" s="15" t="s">
        <v>59</v>
      </c>
      <c r="FO369" t="s">
        <v>47</v>
      </c>
      <c r="FP369" s="15" t="s">
        <v>59</v>
      </c>
      <c r="FQ369" t="s">
        <v>47</v>
      </c>
      <c r="FR369" s="15" t="s">
        <v>59</v>
      </c>
      <c r="FT369" s="15" t="s">
        <v>59</v>
      </c>
    </row>
    <row r="370" spans="1:176" ht="15.95" customHeight="1">
      <c r="A370" s="39" t="s">
        <v>629</v>
      </c>
      <c r="B370" s="39">
        <v>4</v>
      </c>
      <c r="C370" s="39"/>
      <c r="D370" s="39">
        <v>5702</v>
      </c>
      <c r="E370" s="18" t="s">
        <v>630</v>
      </c>
      <c r="F370" t="s">
        <v>1599</v>
      </c>
      <c r="G370" s="9">
        <f t="shared" si="13"/>
        <v>0</v>
      </c>
      <c r="H370" s="15" t="s">
        <v>59</v>
      </c>
      <c r="I370" t="s">
        <v>47</v>
      </c>
      <c r="J370" s="15" t="s">
        <v>59</v>
      </c>
      <c r="K370" s="20">
        <v>70.666666666666671</v>
      </c>
      <c r="L370" s="16" t="s">
        <v>59</v>
      </c>
      <c r="M370" s="20">
        <v>7.0999999999999994E-2</v>
      </c>
      <c r="N370" s="16" t="s">
        <v>59</v>
      </c>
      <c r="O370" s="3" t="s">
        <v>47</v>
      </c>
      <c r="P370" s="12" t="s">
        <v>59</v>
      </c>
      <c r="Q370" t="s">
        <v>47</v>
      </c>
      <c r="R370" s="15" t="s">
        <v>59</v>
      </c>
      <c r="S370" t="s">
        <v>47</v>
      </c>
      <c r="T370" s="15" t="s">
        <v>59</v>
      </c>
      <c r="U370" t="s">
        <v>47</v>
      </c>
      <c r="V370" s="15" t="s">
        <v>59</v>
      </c>
      <c r="W370" t="s">
        <v>47</v>
      </c>
      <c r="X370" s="15" t="s">
        <v>59</v>
      </c>
      <c r="Y370" t="s">
        <v>47</v>
      </c>
      <c r="Z370" s="15" t="s">
        <v>59</v>
      </c>
      <c r="AA370" t="s">
        <v>47</v>
      </c>
      <c r="AB370" s="15" t="s">
        <v>59</v>
      </c>
      <c r="AC370" t="s">
        <v>47</v>
      </c>
      <c r="AD370" s="15" t="s">
        <v>59</v>
      </c>
      <c r="AE370" t="s">
        <v>47</v>
      </c>
      <c r="AF370" s="15" t="s">
        <v>59</v>
      </c>
      <c r="AG370" t="s">
        <v>47</v>
      </c>
      <c r="AH370" s="15" t="s">
        <v>59</v>
      </c>
      <c r="AI370" s="20" t="s">
        <v>47</v>
      </c>
      <c r="AJ370" s="15" t="s">
        <v>59</v>
      </c>
      <c r="AK370" t="s">
        <v>47</v>
      </c>
      <c r="AL370" s="15" t="s">
        <v>59</v>
      </c>
      <c r="AM370" s="20" t="s">
        <v>47</v>
      </c>
      <c r="AN370" s="15" t="s">
        <v>59</v>
      </c>
      <c r="AO370" s="3" t="s">
        <v>47</v>
      </c>
      <c r="AP370" s="15" t="s">
        <v>59</v>
      </c>
      <c r="AQ370" t="s">
        <v>47</v>
      </c>
      <c r="AR370" s="15" t="s">
        <v>59</v>
      </c>
      <c r="AS370" t="s">
        <v>47</v>
      </c>
      <c r="AT370" s="15" t="s">
        <v>59</v>
      </c>
      <c r="AU370" s="9" t="s">
        <v>47</v>
      </c>
      <c r="AV370" s="15" t="s">
        <v>59</v>
      </c>
      <c r="AW370" s="9" t="s">
        <v>47</v>
      </c>
      <c r="AX370" s="15" t="s">
        <v>59</v>
      </c>
      <c r="AY370" t="s">
        <v>47</v>
      </c>
      <c r="AZ370" s="15" t="s">
        <v>59</v>
      </c>
      <c r="BA370" s="9" t="s">
        <v>47</v>
      </c>
      <c r="BB370" s="15" t="s">
        <v>59</v>
      </c>
      <c r="BC370" s="9" t="s">
        <v>47</v>
      </c>
      <c r="BD370" s="15" t="s">
        <v>59</v>
      </c>
      <c r="BE370" s="9" t="s">
        <v>47</v>
      </c>
      <c r="BF370" s="15" t="s">
        <v>59</v>
      </c>
      <c r="BH370" s="15" t="s">
        <v>59</v>
      </c>
      <c r="BJ370" s="15" t="s">
        <v>59</v>
      </c>
      <c r="BL370" s="15" t="s">
        <v>59</v>
      </c>
      <c r="BN370" s="15" t="s">
        <v>59</v>
      </c>
      <c r="BO370" s="20">
        <v>2.6666666666666666E-3</v>
      </c>
      <c r="BP370" s="16">
        <v>0</v>
      </c>
      <c r="BQ370" s="35">
        <v>1.9666666666666666E-2</v>
      </c>
      <c r="BR370" s="16">
        <v>0</v>
      </c>
      <c r="BS370" t="s">
        <v>47</v>
      </c>
      <c r="BT370" s="15" t="s">
        <v>59</v>
      </c>
      <c r="BU370" s="34">
        <v>1.2333333333333333E-2</v>
      </c>
      <c r="BV370" s="15">
        <v>0</v>
      </c>
      <c r="BX370" s="15" t="s">
        <v>59</v>
      </c>
      <c r="BY370" t="s">
        <v>47</v>
      </c>
      <c r="BZ370" s="15" t="s">
        <v>59</v>
      </c>
      <c r="CA370" t="s">
        <v>47</v>
      </c>
      <c r="CB370" s="15" t="s">
        <v>59</v>
      </c>
      <c r="CC370">
        <v>3.6000000000000004E-2</v>
      </c>
      <c r="CD370" s="33">
        <v>3.3333333333333332E-4</v>
      </c>
      <c r="CE370" s="32"/>
      <c r="CF370" s="33" t="s">
        <v>59</v>
      </c>
      <c r="CG370" s="32"/>
      <c r="CH370" s="33" t="s">
        <v>59</v>
      </c>
      <c r="CI370" s="32"/>
      <c r="CJ370" s="33" t="s">
        <v>59</v>
      </c>
      <c r="CK370" s="32"/>
      <c r="CL370" s="33" t="s">
        <v>59</v>
      </c>
      <c r="CM370" s="32"/>
      <c r="CN370" s="33" t="s">
        <v>59</v>
      </c>
      <c r="CO370" s="32"/>
      <c r="CP370" s="33" t="s">
        <v>59</v>
      </c>
      <c r="CQ370" s="32"/>
      <c r="CR370" s="33" t="s">
        <v>59</v>
      </c>
      <c r="CS370" s="32"/>
      <c r="CT370" s="33" t="s">
        <v>59</v>
      </c>
      <c r="CU370" s="32"/>
      <c r="CV370" s="33" t="s">
        <v>59</v>
      </c>
      <c r="CW370" s="32"/>
      <c r="CX370" s="33" t="s">
        <v>59</v>
      </c>
      <c r="CY370" s="32"/>
      <c r="CZ370" s="33" t="s">
        <v>59</v>
      </c>
      <c r="DA370">
        <v>6.0360000000000005</v>
      </c>
      <c r="DB370" s="15">
        <v>0.44266666666666665</v>
      </c>
      <c r="DD370" s="15" t="s">
        <v>59</v>
      </c>
      <c r="DF370" s="15" t="s">
        <v>59</v>
      </c>
      <c r="DH370" s="15" t="s">
        <v>59</v>
      </c>
      <c r="DI370" s="20">
        <v>3.6493333333333333</v>
      </c>
      <c r="DJ370" s="16">
        <v>0.13166666666666668</v>
      </c>
      <c r="DK370" s="20">
        <v>3.0773333333333333</v>
      </c>
      <c r="DL370" s="33">
        <v>7.0666666666666669E-2</v>
      </c>
      <c r="DM370">
        <v>5.7729999999999997</v>
      </c>
      <c r="DN370" s="15">
        <v>3.02</v>
      </c>
      <c r="DP370" s="15" t="s">
        <v>59</v>
      </c>
      <c r="DQ370" s="20">
        <v>1.7443333333333333</v>
      </c>
      <c r="DR370" s="15">
        <v>0.10299999999999999</v>
      </c>
      <c r="DT370" s="15" t="s">
        <v>59</v>
      </c>
      <c r="DV370" s="15" t="s">
        <v>59</v>
      </c>
      <c r="DW370" t="s">
        <v>47</v>
      </c>
      <c r="DX370" s="15" t="s">
        <v>59</v>
      </c>
      <c r="DY370" t="s">
        <v>47</v>
      </c>
      <c r="DZ370" s="15" t="s">
        <v>59</v>
      </c>
      <c r="EB370" s="15" t="s">
        <v>59</v>
      </c>
      <c r="ED370" s="15" t="s">
        <v>59</v>
      </c>
      <c r="EF370" s="15" t="s">
        <v>59</v>
      </c>
      <c r="EH370" s="15" t="s">
        <v>59</v>
      </c>
      <c r="EJ370" s="15" t="s">
        <v>59</v>
      </c>
      <c r="EL370" s="15" t="s">
        <v>59</v>
      </c>
      <c r="EN370" s="15" t="s">
        <v>59</v>
      </c>
      <c r="EP370" s="15" t="s">
        <v>59</v>
      </c>
      <c r="ER370" s="15" t="s">
        <v>59</v>
      </c>
      <c r="ET370" s="15" t="s">
        <v>59</v>
      </c>
      <c r="EV370" s="15" t="s">
        <v>59</v>
      </c>
      <c r="EX370" s="15" t="s">
        <v>59</v>
      </c>
      <c r="EY370" t="s">
        <v>47</v>
      </c>
      <c r="EZ370" s="15" t="s">
        <v>59</v>
      </c>
      <c r="FB370" s="15" t="s">
        <v>59</v>
      </c>
      <c r="FC370" t="s">
        <v>47</v>
      </c>
      <c r="FD370" s="15" t="s">
        <v>59</v>
      </c>
      <c r="FF370" s="15" t="s">
        <v>59</v>
      </c>
      <c r="FG370" t="s">
        <v>47</v>
      </c>
      <c r="FH370" s="15" t="s">
        <v>59</v>
      </c>
      <c r="FJ370" s="15" t="s">
        <v>59</v>
      </c>
      <c r="FL370" s="15" t="s">
        <v>59</v>
      </c>
      <c r="FM370" t="s">
        <v>47</v>
      </c>
      <c r="FN370" s="15" t="s">
        <v>59</v>
      </c>
      <c r="FO370" t="s">
        <v>47</v>
      </c>
      <c r="FP370" s="15" t="s">
        <v>59</v>
      </c>
      <c r="FQ370" t="s">
        <v>47</v>
      </c>
      <c r="FR370" s="15" t="s">
        <v>59</v>
      </c>
      <c r="FT370" s="15" t="s">
        <v>59</v>
      </c>
    </row>
    <row r="371" spans="1:176" ht="15.95" customHeight="1">
      <c r="A371" s="39" t="s">
        <v>633</v>
      </c>
      <c r="B371" s="39">
        <v>4</v>
      </c>
      <c r="C371" s="39"/>
      <c r="D371" s="39">
        <v>5702</v>
      </c>
      <c r="E371" s="18" t="s">
        <v>630</v>
      </c>
      <c r="F371" t="s">
        <v>1599</v>
      </c>
      <c r="G371" s="9">
        <f t="shared" si="13"/>
        <v>0</v>
      </c>
      <c r="H371" s="15" t="s">
        <v>59</v>
      </c>
      <c r="I371" t="s">
        <v>47</v>
      </c>
      <c r="J371" s="15" t="s">
        <v>59</v>
      </c>
      <c r="K371" s="20">
        <v>73.333333333333329</v>
      </c>
      <c r="L371" s="16" t="s">
        <v>59</v>
      </c>
      <c r="M371" s="20">
        <v>7.7666666666666676E-2</v>
      </c>
      <c r="N371" s="16" t="s">
        <v>59</v>
      </c>
      <c r="O371" s="3" t="s">
        <v>47</v>
      </c>
      <c r="P371" s="12" t="s">
        <v>59</v>
      </c>
      <c r="Q371" t="s">
        <v>47</v>
      </c>
      <c r="R371" s="15" t="s">
        <v>59</v>
      </c>
      <c r="S371" t="s">
        <v>47</v>
      </c>
      <c r="T371" s="15" t="s">
        <v>59</v>
      </c>
      <c r="U371" t="s">
        <v>47</v>
      </c>
      <c r="V371" s="15" t="s">
        <v>59</v>
      </c>
      <c r="W371" t="s">
        <v>47</v>
      </c>
      <c r="X371" s="15" t="s">
        <v>59</v>
      </c>
      <c r="Y371" t="s">
        <v>47</v>
      </c>
      <c r="Z371" s="15" t="s">
        <v>59</v>
      </c>
      <c r="AA371" t="s">
        <v>47</v>
      </c>
      <c r="AB371" s="15" t="s">
        <v>59</v>
      </c>
      <c r="AC371" t="s">
        <v>47</v>
      </c>
      <c r="AD371" s="15" t="s">
        <v>59</v>
      </c>
      <c r="AE371" t="s">
        <v>47</v>
      </c>
      <c r="AF371" s="15" t="s">
        <v>59</v>
      </c>
      <c r="AG371" t="s">
        <v>47</v>
      </c>
      <c r="AH371" s="15" t="s">
        <v>59</v>
      </c>
      <c r="AI371" s="20" t="s">
        <v>47</v>
      </c>
      <c r="AJ371" s="15" t="s">
        <v>59</v>
      </c>
      <c r="AK371" t="s">
        <v>47</v>
      </c>
      <c r="AL371" s="15" t="s">
        <v>59</v>
      </c>
      <c r="AM371" s="20" t="s">
        <v>47</v>
      </c>
      <c r="AN371" s="15" t="s">
        <v>59</v>
      </c>
      <c r="AO371" s="3" t="s">
        <v>47</v>
      </c>
      <c r="AP371" s="15" t="s">
        <v>59</v>
      </c>
      <c r="AQ371" t="s">
        <v>47</v>
      </c>
      <c r="AR371" s="15" t="s">
        <v>59</v>
      </c>
      <c r="AS371" t="s">
        <v>47</v>
      </c>
      <c r="AT371" s="15" t="s">
        <v>59</v>
      </c>
      <c r="AU371" s="9" t="s">
        <v>47</v>
      </c>
      <c r="AV371" s="15" t="s">
        <v>59</v>
      </c>
      <c r="AW371" s="9" t="s">
        <v>47</v>
      </c>
      <c r="AX371" s="15" t="s">
        <v>59</v>
      </c>
      <c r="AY371" t="s">
        <v>47</v>
      </c>
      <c r="AZ371" s="15" t="s">
        <v>59</v>
      </c>
      <c r="BA371" s="9" t="s">
        <v>47</v>
      </c>
      <c r="BB371" s="15" t="s">
        <v>59</v>
      </c>
      <c r="BC371" s="9" t="s">
        <v>47</v>
      </c>
      <c r="BD371" s="15" t="s">
        <v>59</v>
      </c>
      <c r="BE371" s="9" t="s">
        <v>47</v>
      </c>
      <c r="BF371" s="15" t="s">
        <v>59</v>
      </c>
      <c r="BH371" s="15" t="s">
        <v>59</v>
      </c>
      <c r="BJ371" s="15" t="s">
        <v>59</v>
      </c>
      <c r="BL371" s="15" t="s">
        <v>59</v>
      </c>
      <c r="BN371" s="15" t="s">
        <v>59</v>
      </c>
      <c r="BO371" s="20">
        <v>2.6666666666666666E-3</v>
      </c>
      <c r="BP371" s="16">
        <v>0</v>
      </c>
      <c r="BQ371" s="35">
        <v>2.0333333333333332E-2</v>
      </c>
      <c r="BR371" s="16">
        <v>0</v>
      </c>
      <c r="BS371" t="s">
        <v>47</v>
      </c>
      <c r="BT371" s="15" t="s">
        <v>59</v>
      </c>
      <c r="BU371" s="30">
        <v>1.3000000000000001E-2</v>
      </c>
      <c r="BV371" s="15">
        <v>3.3333333333333332E-4</v>
      </c>
      <c r="BX371" s="15" t="s">
        <v>59</v>
      </c>
      <c r="BY371" t="s">
        <v>47</v>
      </c>
      <c r="BZ371" s="15" t="s">
        <v>59</v>
      </c>
      <c r="CA371" t="s">
        <v>47</v>
      </c>
      <c r="CB371" s="15" t="s">
        <v>59</v>
      </c>
      <c r="CC371" s="32">
        <v>3.7333333333333336E-2</v>
      </c>
      <c r="CD371" s="33">
        <v>3.3333333333333332E-4</v>
      </c>
      <c r="CE371" s="32"/>
      <c r="CF371" s="33" t="s">
        <v>59</v>
      </c>
      <c r="CG371" s="32"/>
      <c r="CH371" s="33" t="s">
        <v>59</v>
      </c>
      <c r="CI371" s="32"/>
      <c r="CJ371" s="33" t="s">
        <v>59</v>
      </c>
      <c r="CK371" s="32"/>
      <c r="CL371" s="33" t="s">
        <v>59</v>
      </c>
      <c r="CM371" s="32"/>
      <c r="CN371" s="33" t="s">
        <v>59</v>
      </c>
      <c r="CO371" s="32"/>
      <c r="CP371" s="33" t="s">
        <v>59</v>
      </c>
      <c r="CQ371" s="32"/>
      <c r="CR371" s="33" t="s">
        <v>59</v>
      </c>
      <c r="CS371" s="32"/>
      <c r="CT371" s="33" t="s">
        <v>59</v>
      </c>
      <c r="CU371" s="32"/>
      <c r="CV371" s="33" t="s">
        <v>59</v>
      </c>
      <c r="CW371" s="32"/>
      <c r="CX371" s="33" t="s">
        <v>59</v>
      </c>
      <c r="CY371" s="32"/>
      <c r="CZ371" s="33" t="s">
        <v>59</v>
      </c>
      <c r="DA371" s="20">
        <v>7.9333333333333336</v>
      </c>
      <c r="DB371" s="15">
        <v>0.83399999999999996</v>
      </c>
      <c r="DD371" s="15" t="s">
        <v>59</v>
      </c>
      <c r="DF371" s="15" t="s">
        <v>59</v>
      </c>
      <c r="DH371" s="15" t="s">
        <v>59</v>
      </c>
      <c r="DI371" s="20">
        <v>3.7916666666666665</v>
      </c>
      <c r="DJ371" s="15">
        <v>6.699999999999999E-2</v>
      </c>
      <c r="DK371" s="20">
        <v>3.1363333333333334</v>
      </c>
      <c r="DL371" s="33">
        <v>0.10433333333333333</v>
      </c>
      <c r="DM371" s="20">
        <v>5.5776666666666674</v>
      </c>
      <c r="DN371" s="15">
        <v>7.04</v>
      </c>
      <c r="DP371" s="15" t="s">
        <v>59</v>
      </c>
      <c r="DQ371" s="20">
        <v>1.8396666666666666</v>
      </c>
      <c r="DR371" s="15">
        <v>0.16299999999999998</v>
      </c>
      <c r="DT371" s="15" t="s">
        <v>59</v>
      </c>
      <c r="DV371" s="15" t="s">
        <v>59</v>
      </c>
      <c r="DW371" t="s">
        <v>47</v>
      </c>
      <c r="DX371" s="15" t="s">
        <v>59</v>
      </c>
      <c r="DY371" t="s">
        <v>47</v>
      </c>
      <c r="DZ371" s="15" t="s">
        <v>59</v>
      </c>
      <c r="EB371" s="15" t="s">
        <v>59</v>
      </c>
      <c r="ED371" s="15" t="s">
        <v>59</v>
      </c>
      <c r="EF371" s="15" t="s">
        <v>59</v>
      </c>
      <c r="EH371" s="15" t="s">
        <v>59</v>
      </c>
      <c r="EJ371" s="15" t="s">
        <v>59</v>
      </c>
      <c r="EL371" s="15" t="s">
        <v>59</v>
      </c>
      <c r="EN371" s="15" t="s">
        <v>59</v>
      </c>
      <c r="EP371" s="15" t="s">
        <v>59</v>
      </c>
      <c r="ER371" s="15" t="s">
        <v>59</v>
      </c>
      <c r="ET371" s="15" t="s">
        <v>59</v>
      </c>
      <c r="EV371" s="15" t="s">
        <v>59</v>
      </c>
      <c r="EX371" s="15" t="s">
        <v>59</v>
      </c>
      <c r="EY371" t="s">
        <v>47</v>
      </c>
      <c r="EZ371" s="15" t="s">
        <v>59</v>
      </c>
      <c r="FB371" s="15" t="s">
        <v>59</v>
      </c>
      <c r="FC371" t="s">
        <v>47</v>
      </c>
      <c r="FD371" s="15" t="s">
        <v>59</v>
      </c>
      <c r="FF371" s="15" t="s">
        <v>59</v>
      </c>
      <c r="FG371" t="s">
        <v>47</v>
      </c>
      <c r="FH371" s="15" t="s">
        <v>59</v>
      </c>
      <c r="FJ371" s="15" t="s">
        <v>59</v>
      </c>
      <c r="FL371" s="15" t="s">
        <v>59</v>
      </c>
      <c r="FM371" t="s">
        <v>47</v>
      </c>
      <c r="FN371" s="15" t="s">
        <v>59</v>
      </c>
      <c r="FO371" t="s">
        <v>47</v>
      </c>
      <c r="FP371" s="15" t="s">
        <v>59</v>
      </c>
      <c r="FQ371" t="s">
        <v>47</v>
      </c>
      <c r="FR371" s="15" t="s">
        <v>59</v>
      </c>
      <c r="FT371" s="15" t="s">
        <v>59</v>
      </c>
    </row>
    <row r="372" spans="1:176" ht="15.95" customHeight="1">
      <c r="A372" s="39" t="s">
        <v>634</v>
      </c>
      <c r="B372" s="39">
        <v>4</v>
      </c>
      <c r="C372" s="39"/>
      <c r="D372" s="39">
        <v>5702</v>
      </c>
      <c r="E372" s="18" t="s">
        <v>630</v>
      </c>
      <c r="F372" t="s">
        <v>1599</v>
      </c>
      <c r="G372" s="9">
        <f t="shared" si="13"/>
        <v>0</v>
      </c>
      <c r="H372" s="15" t="s">
        <v>59</v>
      </c>
      <c r="I372" t="s">
        <v>47</v>
      </c>
      <c r="J372" s="15" t="s">
        <v>59</v>
      </c>
      <c r="K372" s="20">
        <v>79.666666666666671</v>
      </c>
      <c r="L372" s="16" t="s">
        <v>59</v>
      </c>
      <c r="M372" s="20">
        <v>8.2666666666666666E-2</v>
      </c>
      <c r="N372" s="16" t="s">
        <v>59</v>
      </c>
      <c r="O372" s="3" t="s">
        <v>47</v>
      </c>
      <c r="P372" s="12" t="s">
        <v>59</v>
      </c>
      <c r="Q372" t="s">
        <v>47</v>
      </c>
      <c r="R372" s="15" t="s">
        <v>59</v>
      </c>
      <c r="S372" t="s">
        <v>47</v>
      </c>
      <c r="T372" s="15" t="s">
        <v>59</v>
      </c>
      <c r="U372" t="s">
        <v>47</v>
      </c>
      <c r="V372" s="15" t="s">
        <v>59</v>
      </c>
      <c r="W372" t="s">
        <v>47</v>
      </c>
      <c r="X372" s="15" t="s">
        <v>59</v>
      </c>
      <c r="Y372" t="s">
        <v>47</v>
      </c>
      <c r="Z372" s="15" t="s">
        <v>59</v>
      </c>
      <c r="AA372" t="s">
        <v>47</v>
      </c>
      <c r="AB372" s="15" t="s">
        <v>59</v>
      </c>
      <c r="AC372" t="s">
        <v>47</v>
      </c>
      <c r="AD372" s="15" t="s">
        <v>59</v>
      </c>
      <c r="AE372" t="s">
        <v>47</v>
      </c>
      <c r="AF372" s="15" t="s">
        <v>59</v>
      </c>
      <c r="AG372" t="s">
        <v>47</v>
      </c>
      <c r="AH372" s="15" t="s">
        <v>59</v>
      </c>
      <c r="AI372" s="20" t="s">
        <v>47</v>
      </c>
      <c r="AJ372" s="15" t="s">
        <v>59</v>
      </c>
      <c r="AK372" t="s">
        <v>47</v>
      </c>
      <c r="AL372" s="15" t="s">
        <v>59</v>
      </c>
      <c r="AM372" s="20" t="s">
        <v>47</v>
      </c>
      <c r="AN372" s="15" t="s">
        <v>59</v>
      </c>
      <c r="AO372" s="3" t="s">
        <v>47</v>
      </c>
      <c r="AP372" s="15" t="s">
        <v>59</v>
      </c>
      <c r="AQ372" t="s">
        <v>47</v>
      </c>
      <c r="AR372" s="15" t="s">
        <v>59</v>
      </c>
      <c r="AS372" t="s">
        <v>47</v>
      </c>
      <c r="AT372" s="15" t="s">
        <v>59</v>
      </c>
      <c r="AU372" s="9" t="s">
        <v>47</v>
      </c>
      <c r="AV372" s="15" t="s">
        <v>59</v>
      </c>
      <c r="AW372" s="9" t="s">
        <v>47</v>
      </c>
      <c r="AX372" s="15" t="s">
        <v>59</v>
      </c>
      <c r="AY372" t="s">
        <v>47</v>
      </c>
      <c r="AZ372" s="15" t="s">
        <v>59</v>
      </c>
      <c r="BA372" s="9" t="s">
        <v>47</v>
      </c>
      <c r="BB372" s="15" t="s">
        <v>59</v>
      </c>
      <c r="BC372" s="9" t="s">
        <v>47</v>
      </c>
      <c r="BD372" s="15" t="s">
        <v>59</v>
      </c>
      <c r="BE372" s="9" t="s">
        <v>47</v>
      </c>
      <c r="BF372" s="15" t="s">
        <v>59</v>
      </c>
      <c r="BH372" s="15" t="s">
        <v>59</v>
      </c>
      <c r="BJ372" s="15" t="s">
        <v>59</v>
      </c>
      <c r="BL372" s="15" t="s">
        <v>59</v>
      </c>
      <c r="BN372" s="15" t="s">
        <v>59</v>
      </c>
      <c r="BO372" s="20">
        <v>3.0000000000000001E-3</v>
      </c>
      <c r="BP372" s="16">
        <v>0</v>
      </c>
      <c r="BQ372" s="35">
        <v>2.2333333333333334E-2</v>
      </c>
      <c r="BR372" s="33">
        <v>3.3333333333333332E-4</v>
      </c>
      <c r="BS372" t="s">
        <v>47</v>
      </c>
      <c r="BT372" s="15" t="s">
        <v>59</v>
      </c>
      <c r="BU372" s="30">
        <v>1.4E-2</v>
      </c>
      <c r="BV372" s="15">
        <v>3.3333333333333332E-4</v>
      </c>
      <c r="BX372" s="15" t="s">
        <v>59</v>
      </c>
      <c r="BY372" t="s">
        <v>47</v>
      </c>
      <c r="BZ372" s="15" t="s">
        <v>59</v>
      </c>
      <c r="CA372" t="s">
        <v>47</v>
      </c>
      <c r="CB372" s="15" t="s">
        <v>59</v>
      </c>
      <c r="CC372" s="32">
        <v>4.0333333333333332E-2</v>
      </c>
      <c r="CD372" s="33">
        <v>6.6666666666666664E-4</v>
      </c>
      <c r="CE372" s="32"/>
      <c r="CF372" s="33" t="s">
        <v>59</v>
      </c>
      <c r="CG372" s="32"/>
      <c r="CH372" s="33" t="s">
        <v>59</v>
      </c>
      <c r="CI372" s="32"/>
      <c r="CJ372" s="33" t="s">
        <v>59</v>
      </c>
      <c r="CK372" s="32"/>
      <c r="CL372" s="33" t="s">
        <v>59</v>
      </c>
      <c r="CM372" s="32"/>
      <c r="CN372" s="33" t="s">
        <v>59</v>
      </c>
      <c r="CO372" s="32"/>
      <c r="CP372" s="33" t="s">
        <v>59</v>
      </c>
      <c r="CQ372" s="32"/>
      <c r="CR372" s="33" t="s">
        <v>59</v>
      </c>
      <c r="CS372" s="32"/>
      <c r="CT372" s="33" t="s">
        <v>59</v>
      </c>
      <c r="CU372" s="32"/>
      <c r="CV372" s="33" t="s">
        <v>59</v>
      </c>
      <c r="CW372" s="32"/>
      <c r="CX372" s="33" t="s">
        <v>59</v>
      </c>
      <c r="CY372" s="32"/>
      <c r="CZ372" s="33" t="s">
        <v>59</v>
      </c>
      <c r="DA372" s="20">
        <v>8.4313333333333329</v>
      </c>
      <c r="DB372" s="15">
        <v>1.8456666666666666</v>
      </c>
      <c r="DD372" s="15" t="s">
        <v>59</v>
      </c>
      <c r="DF372" s="15" t="s">
        <v>59</v>
      </c>
      <c r="DH372" s="15" t="s">
        <v>59</v>
      </c>
      <c r="DI372" s="20">
        <v>3.8093333333333335</v>
      </c>
      <c r="DJ372" s="16">
        <v>7.4666666666666673E-2</v>
      </c>
      <c r="DK372" s="20">
        <v>3.2343333333333333</v>
      </c>
      <c r="DL372" s="33">
        <v>2.0666666666666667E-2</v>
      </c>
      <c r="DM372">
        <v>5.944</v>
      </c>
      <c r="DN372" s="15">
        <v>3.3</v>
      </c>
      <c r="DP372" s="15" t="s">
        <v>59</v>
      </c>
      <c r="DQ372" s="20">
        <v>1.9656666666666667</v>
      </c>
      <c r="DR372" s="33">
        <v>9.166666666666666E-2</v>
      </c>
      <c r="DS372" s="32"/>
      <c r="DT372" s="33" t="s">
        <v>59</v>
      </c>
      <c r="DU372" s="32"/>
      <c r="DV372" s="33" t="s">
        <v>59</v>
      </c>
      <c r="DW372" t="s">
        <v>47</v>
      </c>
      <c r="DX372" s="15" t="s">
        <v>59</v>
      </c>
      <c r="DY372" t="s">
        <v>47</v>
      </c>
      <c r="DZ372" s="15" t="s">
        <v>59</v>
      </c>
      <c r="EA372" s="32"/>
      <c r="EB372" s="33" t="s">
        <v>59</v>
      </c>
      <c r="EC372" s="32"/>
      <c r="ED372" s="33" t="s">
        <v>59</v>
      </c>
      <c r="EE372" s="32"/>
      <c r="EF372" s="33" t="s">
        <v>59</v>
      </c>
      <c r="EG372" s="32"/>
      <c r="EH372" s="33" t="s">
        <v>59</v>
      </c>
      <c r="EI372" s="32"/>
      <c r="EJ372" s="33" t="s">
        <v>59</v>
      </c>
      <c r="EK372" s="32"/>
      <c r="EL372" s="33" t="s">
        <v>59</v>
      </c>
      <c r="EM372" s="32"/>
      <c r="EN372" s="33" t="s">
        <v>59</v>
      </c>
      <c r="EO372" s="32"/>
      <c r="EP372" s="33" t="s">
        <v>59</v>
      </c>
      <c r="EQ372" s="32"/>
      <c r="ER372" s="33" t="s">
        <v>59</v>
      </c>
      <c r="ES372" s="32"/>
      <c r="ET372" s="33" t="s">
        <v>59</v>
      </c>
      <c r="EU372" s="32"/>
      <c r="EV372" s="33" t="s">
        <v>59</v>
      </c>
      <c r="EW372" s="32"/>
      <c r="EX372" s="33" t="s">
        <v>59</v>
      </c>
      <c r="EY372" t="s">
        <v>47</v>
      </c>
      <c r="EZ372" s="15" t="s">
        <v>59</v>
      </c>
      <c r="FB372" s="15" t="s">
        <v>59</v>
      </c>
      <c r="FC372" t="s">
        <v>47</v>
      </c>
      <c r="FD372" s="15" t="s">
        <v>59</v>
      </c>
      <c r="FF372" s="15" t="s">
        <v>59</v>
      </c>
      <c r="FG372" t="s">
        <v>47</v>
      </c>
      <c r="FH372" s="15" t="s">
        <v>59</v>
      </c>
      <c r="FJ372" s="15" t="s">
        <v>59</v>
      </c>
      <c r="FL372" s="15" t="s">
        <v>59</v>
      </c>
      <c r="FM372" t="s">
        <v>47</v>
      </c>
      <c r="FN372" s="15" t="s">
        <v>59</v>
      </c>
      <c r="FO372" t="s">
        <v>47</v>
      </c>
      <c r="FP372" s="15" t="s">
        <v>59</v>
      </c>
      <c r="FQ372" t="s">
        <v>47</v>
      </c>
      <c r="FR372" s="15" t="s">
        <v>59</v>
      </c>
      <c r="FT372" s="15" t="s">
        <v>59</v>
      </c>
    </row>
    <row r="373" spans="1:176" ht="15.95" customHeight="1">
      <c r="A373" s="39" t="s">
        <v>678</v>
      </c>
      <c r="B373" s="39">
        <v>4</v>
      </c>
      <c r="C373" s="39">
        <v>150</v>
      </c>
      <c r="D373" s="39">
        <v>3404</v>
      </c>
      <c r="E373" s="18" t="s">
        <v>712</v>
      </c>
      <c r="F373" s="3" t="s">
        <v>1600</v>
      </c>
      <c r="G373" s="9">
        <f t="shared" si="13"/>
        <v>0</v>
      </c>
      <c r="H373" s="15" t="s">
        <v>59</v>
      </c>
      <c r="I373" t="s">
        <v>47</v>
      </c>
      <c r="J373" s="15" t="s">
        <v>59</v>
      </c>
      <c r="K373" s="3" t="s">
        <v>47</v>
      </c>
      <c r="L373" s="12" t="s">
        <v>59</v>
      </c>
      <c r="M373">
        <v>4.5000000000000009</v>
      </c>
      <c r="N373" s="15">
        <v>1.3</v>
      </c>
      <c r="O373" s="3" t="s">
        <v>47</v>
      </c>
      <c r="P373" s="12" t="s">
        <v>59</v>
      </c>
      <c r="Q373" t="s">
        <v>47</v>
      </c>
      <c r="R373" s="15" t="s">
        <v>59</v>
      </c>
      <c r="S373" t="s">
        <v>47</v>
      </c>
      <c r="T373" s="15" t="s">
        <v>59</v>
      </c>
      <c r="U373" t="s">
        <v>47</v>
      </c>
      <c r="V373" s="15" t="s">
        <v>59</v>
      </c>
      <c r="W373" t="s">
        <v>47</v>
      </c>
      <c r="X373" s="15" t="s">
        <v>59</v>
      </c>
      <c r="Y373" t="s">
        <v>47</v>
      </c>
      <c r="Z373" s="15" t="s">
        <v>59</v>
      </c>
      <c r="AA373" t="s">
        <v>47</v>
      </c>
      <c r="AB373" s="15" t="s">
        <v>59</v>
      </c>
      <c r="AC373" t="s">
        <v>47</v>
      </c>
      <c r="AD373" s="15" t="s">
        <v>59</v>
      </c>
      <c r="AE373" t="s">
        <v>47</v>
      </c>
      <c r="AF373" s="15" t="s">
        <v>59</v>
      </c>
      <c r="AG373" t="s">
        <v>47</v>
      </c>
      <c r="AH373" s="15" t="s">
        <v>59</v>
      </c>
      <c r="AI373" s="20" t="s">
        <v>47</v>
      </c>
      <c r="AJ373" s="15" t="s">
        <v>59</v>
      </c>
      <c r="AK373" t="s">
        <v>47</v>
      </c>
      <c r="AL373" s="15" t="s">
        <v>59</v>
      </c>
      <c r="AM373" s="20" t="s">
        <v>47</v>
      </c>
      <c r="AN373" s="15" t="s">
        <v>59</v>
      </c>
      <c r="AO373" s="3" t="s">
        <v>47</v>
      </c>
      <c r="AP373" s="15" t="s">
        <v>59</v>
      </c>
      <c r="AQ373" t="s">
        <v>47</v>
      </c>
      <c r="AR373" s="15" t="s">
        <v>59</v>
      </c>
      <c r="AS373" t="s">
        <v>47</v>
      </c>
      <c r="AT373" s="15" t="s">
        <v>59</v>
      </c>
      <c r="AU373" s="9" t="s">
        <v>47</v>
      </c>
      <c r="AV373" s="15" t="s">
        <v>59</v>
      </c>
      <c r="AW373" s="9" t="s">
        <v>47</v>
      </c>
      <c r="AX373" s="15" t="s">
        <v>59</v>
      </c>
      <c r="AY373" t="s">
        <v>47</v>
      </c>
      <c r="AZ373" s="15" t="s">
        <v>59</v>
      </c>
      <c r="BA373" s="9" t="s">
        <v>47</v>
      </c>
      <c r="BB373" s="15" t="s">
        <v>59</v>
      </c>
      <c r="BC373" s="9" t="s">
        <v>47</v>
      </c>
      <c r="BD373" s="15" t="s">
        <v>59</v>
      </c>
      <c r="BE373" s="9" t="s">
        <v>47</v>
      </c>
      <c r="BF373" s="15" t="s">
        <v>59</v>
      </c>
      <c r="BH373" s="15" t="s">
        <v>59</v>
      </c>
      <c r="BJ373" s="15" t="s">
        <v>59</v>
      </c>
      <c r="BL373" s="15" t="s">
        <v>59</v>
      </c>
      <c r="BN373" s="15" t="s">
        <v>59</v>
      </c>
      <c r="BO373" t="s">
        <v>47</v>
      </c>
      <c r="BP373" s="15" t="s">
        <v>59</v>
      </c>
      <c r="BQ373" t="s">
        <v>47</v>
      </c>
      <c r="BR373" s="15" t="s">
        <v>59</v>
      </c>
      <c r="BS373" t="s">
        <v>47</v>
      </c>
      <c r="BT373" s="15" t="s">
        <v>59</v>
      </c>
      <c r="BU373" t="s">
        <v>47</v>
      </c>
      <c r="BV373" s="15" t="s">
        <v>59</v>
      </c>
      <c r="BX373" s="15" t="s">
        <v>59</v>
      </c>
      <c r="BY373" t="s">
        <v>47</v>
      </c>
      <c r="BZ373" s="15" t="s">
        <v>59</v>
      </c>
      <c r="CA373" t="s">
        <v>47</v>
      </c>
      <c r="CB373" s="15" t="s">
        <v>59</v>
      </c>
      <c r="CC373" t="s">
        <v>47</v>
      </c>
      <c r="CD373" s="15" t="s">
        <v>59</v>
      </c>
      <c r="CF373" s="15" t="s">
        <v>59</v>
      </c>
      <c r="CH373" s="15" t="s">
        <v>59</v>
      </c>
      <c r="CJ373" s="15" t="s">
        <v>59</v>
      </c>
      <c r="CL373" s="15" t="s">
        <v>59</v>
      </c>
      <c r="CN373" s="15" t="s">
        <v>59</v>
      </c>
      <c r="CP373" s="15" t="s">
        <v>59</v>
      </c>
      <c r="CR373" s="15" t="s">
        <v>59</v>
      </c>
      <c r="CT373" s="15" t="s">
        <v>59</v>
      </c>
      <c r="CV373" s="15" t="s">
        <v>59</v>
      </c>
      <c r="CX373" s="15" t="s">
        <v>59</v>
      </c>
      <c r="CZ373" s="15" t="s">
        <v>59</v>
      </c>
      <c r="DA373" t="s">
        <v>47</v>
      </c>
      <c r="DB373" s="15" t="s">
        <v>59</v>
      </c>
      <c r="DD373" s="15" t="s">
        <v>59</v>
      </c>
      <c r="DF373" s="15" t="s">
        <v>59</v>
      </c>
      <c r="DH373" s="15" t="s">
        <v>59</v>
      </c>
      <c r="DI373" t="s">
        <v>47</v>
      </c>
      <c r="DJ373" s="15" t="s">
        <v>59</v>
      </c>
      <c r="DK373" t="s">
        <v>47</v>
      </c>
      <c r="DL373" s="15" t="s">
        <v>59</v>
      </c>
      <c r="DM373" t="s">
        <v>47</v>
      </c>
      <c r="DN373" s="15" t="s">
        <v>59</v>
      </c>
      <c r="DP373" s="15" t="s">
        <v>59</v>
      </c>
      <c r="DQ373" t="s">
        <v>47</v>
      </c>
      <c r="DR373" s="15" t="s">
        <v>59</v>
      </c>
      <c r="DT373" s="15" t="s">
        <v>59</v>
      </c>
      <c r="DV373" s="15" t="s">
        <v>59</v>
      </c>
      <c r="DW373" s="20">
        <v>1.0166666666666666</v>
      </c>
      <c r="DX373" s="15" t="s">
        <v>59</v>
      </c>
      <c r="DY373" s="20">
        <v>0.41666666666666674</v>
      </c>
      <c r="DZ373" s="15" t="s">
        <v>59</v>
      </c>
      <c r="EB373" s="15" t="s">
        <v>59</v>
      </c>
      <c r="ED373" s="15" t="s">
        <v>59</v>
      </c>
      <c r="EF373" s="15" t="s">
        <v>59</v>
      </c>
      <c r="EH373" s="15" t="s">
        <v>59</v>
      </c>
      <c r="EJ373" s="15" t="s">
        <v>59</v>
      </c>
      <c r="EL373" s="15" t="s">
        <v>59</v>
      </c>
      <c r="EN373" s="15" t="s">
        <v>59</v>
      </c>
      <c r="EP373" s="15" t="s">
        <v>59</v>
      </c>
      <c r="ER373" s="15" t="s">
        <v>59</v>
      </c>
      <c r="ET373" s="15" t="s">
        <v>59</v>
      </c>
      <c r="EV373" s="15" t="s">
        <v>59</v>
      </c>
      <c r="EX373" s="15" t="s">
        <v>59</v>
      </c>
      <c r="EY373" s="20">
        <v>1.666666666666667E-2</v>
      </c>
      <c r="EZ373" s="15" t="s">
        <v>59</v>
      </c>
      <c r="FB373" s="15" t="s">
        <v>59</v>
      </c>
      <c r="FC373" s="20">
        <v>2.5000000000000001E-2</v>
      </c>
      <c r="FD373" s="15" t="s">
        <v>59</v>
      </c>
      <c r="FF373" s="15" t="s">
        <v>59</v>
      </c>
      <c r="FG373" s="20">
        <v>0.2</v>
      </c>
      <c r="FH373" s="15" t="s">
        <v>59</v>
      </c>
      <c r="FJ373" s="15" t="s">
        <v>59</v>
      </c>
      <c r="FL373" s="15" t="s">
        <v>59</v>
      </c>
      <c r="FM373" s="20">
        <v>0.84166666666666679</v>
      </c>
      <c r="FN373" s="15" t="s">
        <v>59</v>
      </c>
      <c r="FO373" s="20">
        <v>1.8416666666666668</v>
      </c>
      <c r="FP373" s="15" t="s">
        <v>59</v>
      </c>
      <c r="FQ373" s="20">
        <v>0.70833333333333348</v>
      </c>
      <c r="FR373" s="15" t="s">
        <v>59</v>
      </c>
      <c r="FT373" s="15" t="s">
        <v>59</v>
      </c>
    </row>
    <row r="374" spans="1:176" ht="15.95" customHeight="1">
      <c r="A374" s="39" t="s">
        <v>667</v>
      </c>
      <c r="B374" s="39">
        <v>4</v>
      </c>
      <c r="C374" s="39">
        <v>120</v>
      </c>
      <c r="D374" s="39">
        <v>2502</v>
      </c>
      <c r="E374" s="18" t="s">
        <v>712</v>
      </c>
      <c r="F374" s="3" t="s">
        <v>1601</v>
      </c>
      <c r="G374" s="9">
        <f t="shared" si="13"/>
        <v>0</v>
      </c>
      <c r="H374" s="15" t="s">
        <v>59</v>
      </c>
      <c r="I374" t="s">
        <v>47</v>
      </c>
      <c r="J374" s="15" t="s">
        <v>59</v>
      </c>
      <c r="K374" s="3" t="s">
        <v>47</v>
      </c>
      <c r="L374" s="12" t="s">
        <v>59</v>
      </c>
      <c r="M374">
        <v>3.3</v>
      </c>
      <c r="N374" s="15">
        <v>1</v>
      </c>
      <c r="O374" s="3" t="s">
        <v>47</v>
      </c>
      <c r="P374" s="12" t="s">
        <v>59</v>
      </c>
      <c r="Q374" t="s">
        <v>47</v>
      </c>
      <c r="R374" s="15" t="s">
        <v>59</v>
      </c>
      <c r="S374" t="s">
        <v>47</v>
      </c>
      <c r="T374" s="15" t="s">
        <v>59</v>
      </c>
      <c r="U374" t="s">
        <v>47</v>
      </c>
      <c r="V374" s="15" t="s">
        <v>59</v>
      </c>
      <c r="W374" t="s">
        <v>47</v>
      </c>
      <c r="X374" s="15" t="s">
        <v>59</v>
      </c>
      <c r="Y374" t="s">
        <v>47</v>
      </c>
      <c r="Z374" s="15" t="s">
        <v>59</v>
      </c>
      <c r="AA374" t="s">
        <v>47</v>
      </c>
      <c r="AB374" s="15" t="s">
        <v>59</v>
      </c>
      <c r="AC374" t="s">
        <v>47</v>
      </c>
      <c r="AD374" s="15" t="s">
        <v>59</v>
      </c>
      <c r="AE374" t="s">
        <v>47</v>
      </c>
      <c r="AF374" s="15" t="s">
        <v>59</v>
      </c>
      <c r="AG374" t="s">
        <v>47</v>
      </c>
      <c r="AH374" s="15" t="s">
        <v>59</v>
      </c>
      <c r="AI374" s="20" t="s">
        <v>47</v>
      </c>
      <c r="AJ374" s="15" t="s">
        <v>59</v>
      </c>
      <c r="AK374" t="s">
        <v>47</v>
      </c>
      <c r="AL374" s="15" t="s">
        <v>59</v>
      </c>
      <c r="AM374" s="20" t="s">
        <v>47</v>
      </c>
      <c r="AN374" s="15" t="s">
        <v>59</v>
      </c>
      <c r="AO374" s="3" t="s">
        <v>47</v>
      </c>
      <c r="AP374" s="15" t="s">
        <v>59</v>
      </c>
      <c r="AQ374" t="s">
        <v>47</v>
      </c>
      <c r="AR374" s="15" t="s">
        <v>59</v>
      </c>
      <c r="AS374" t="s">
        <v>47</v>
      </c>
      <c r="AT374" s="15" t="s">
        <v>59</v>
      </c>
      <c r="AU374" s="9" t="s">
        <v>47</v>
      </c>
      <c r="AV374" s="15" t="s">
        <v>59</v>
      </c>
      <c r="AW374" s="9" t="s">
        <v>47</v>
      </c>
      <c r="AX374" s="15" t="s">
        <v>59</v>
      </c>
      <c r="AY374" t="s">
        <v>47</v>
      </c>
      <c r="AZ374" s="15" t="s">
        <v>59</v>
      </c>
      <c r="BA374" s="9" t="s">
        <v>47</v>
      </c>
      <c r="BB374" s="15" t="s">
        <v>59</v>
      </c>
      <c r="BC374" s="9" t="s">
        <v>47</v>
      </c>
      <c r="BD374" s="15" t="s">
        <v>59</v>
      </c>
      <c r="BE374" s="9" t="s">
        <v>47</v>
      </c>
      <c r="BF374" s="15" t="s">
        <v>59</v>
      </c>
      <c r="BH374" s="15" t="s">
        <v>59</v>
      </c>
      <c r="BJ374" s="15" t="s">
        <v>59</v>
      </c>
      <c r="BL374" s="15" t="s">
        <v>59</v>
      </c>
      <c r="BN374" s="15" t="s">
        <v>59</v>
      </c>
      <c r="BO374" t="s">
        <v>47</v>
      </c>
      <c r="BP374" s="15" t="s">
        <v>59</v>
      </c>
      <c r="BQ374" t="s">
        <v>47</v>
      </c>
      <c r="BR374" s="15" t="s">
        <v>59</v>
      </c>
      <c r="BS374" t="s">
        <v>47</v>
      </c>
      <c r="BT374" s="15" t="s">
        <v>59</v>
      </c>
      <c r="BU374" t="s">
        <v>47</v>
      </c>
      <c r="BV374" s="15" t="s">
        <v>59</v>
      </c>
      <c r="BX374" s="15" t="s">
        <v>59</v>
      </c>
      <c r="BY374" t="s">
        <v>47</v>
      </c>
      <c r="BZ374" s="15" t="s">
        <v>59</v>
      </c>
      <c r="CA374" t="s">
        <v>47</v>
      </c>
      <c r="CB374" s="15" t="s">
        <v>59</v>
      </c>
      <c r="CC374" t="s">
        <v>47</v>
      </c>
      <c r="CD374" s="15" t="s">
        <v>59</v>
      </c>
      <c r="CF374" s="15" t="s">
        <v>59</v>
      </c>
      <c r="CH374" s="15" t="s">
        <v>59</v>
      </c>
      <c r="CJ374" s="15" t="s">
        <v>59</v>
      </c>
      <c r="CL374" s="15" t="s">
        <v>59</v>
      </c>
      <c r="CN374" s="15" t="s">
        <v>59</v>
      </c>
      <c r="CP374" s="15" t="s">
        <v>59</v>
      </c>
      <c r="CR374" s="15" t="s">
        <v>59</v>
      </c>
      <c r="CT374" s="15" t="s">
        <v>59</v>
      </c>
      <c r="CV374" s="15" t="s">
        <v>59</v>
      </c>
      <c r="CX374" s="15" t="s">
        <v>59</v>
      </c>
      <c r="CZ374" s="15" t="s">
        <v>59</v>
      </c>
      <c r="DA374" t="s">
        <v>47</v>
      </c>
      <c r="DB374" s="15" t="s">
        <v>59</v>
      </c>
      <c r="DD374" s="15" t="s">
        <v>59</v>
      </c>
      <c r="DF374" s="15" t="s">
        <v>59</v>
      </c>
      <c r="DH374" s="15" t="s">
        <v>59</v>
      </c>
      <c r="DI374" t="s">
        <v>47</v>
      </c>
      <c r="DJ374" s="15" t="s">
        <v>59</v>
      </c>
      <c r="DK374" t="s">
        <v>47</v>
      </c>
      <c r="DL374" s="15" t="s">
        <v>59</v>
      </c>
      <c r="DM374" t="s">
        <v>47</v>
      </c>
      <c r="DN374" s="15" t="s">
        <v>59</v>
      </c>
      <c r="DP374" s="15" t="s">
        <v>59</v>
      </c>
      <c r="DQ374" t="s">
        <v>47</v>
      </c>
      <c r="DR374" s="15" t="s">
        <v>59</v>
      </c>
      <c r="DT374" s="15" t="s">
        <v>59</v>
      </c>
      <c r="DV374" s="15" t="s">
        <v>59</v>
      </c>
      <c r="DW374" s="20">
        <v>0.35227272727272724</v>
      </c>
      <c r="DX374" s="15" t="s">
        <v>59</v>
      </c>
      <c r="DY374" s="20">
        <v>0.10227272727272727</v>
      </c>
      <c r="DZ374" s="15" t="s">
        <v>59</v>
      </c>
      <c r="EB374" s="15" t="s">
        <v>59</v>
      </c>
      <c r="ED374" s="15" t="s">
        <v>59</v>
      </c>
      <c r="EF374" s="15" t="s">
        <v>59</v>
      </c>
      <c r="EH374" s="15" t="s">
        <v>59</v>
      </c>
      <c r="EJ374" s="15" t="s">
        <v>59</v>
      </c>
      <c r="EL374" s="15" t="s">
        <v>59</v>
      </c>
      <c r="EN374" s="15" t="s">
        <v>59</v>
      </c>
      <c r="EP374" s="15" t="s">
        <v>59</v>
      </c>
      <c r="ER374" s="15" t="s">
        <v>59</v>
      </c>
      <c r="ET374" s="15" t="s">
        <v>59</v>
      </c>
      <c r="EV374" s="15" t="s">
        <v>59</v>
      </c>
      <c r="EX374" s="15" t="s">
        <v>59</v>
      </c>
      <c r="EY374" s="20">
        <v>2.2727272727272728E-2</v>
      </c>
      <c r="EZ374" s="15" t="s">
        <v>59</v>
      </c>
      <c r="FB374" s="15" t="s">
        <v>59</v>
      </c>
      <c r="FC374" s="20">
        <v>0.13636363636363635</v>
      </c>
      <c r="FD374" s="15" t="s">
        <v>59</v>
      </c>
      <c r="FF374" s="15" t="s">
        <v>59</v>
      </c>
      <c r="FG374" s="20">
        <v>0.22727272727272727</v>
      </c>
      <c r="FH374" s="15" t="s">
        <v>59</v>
      </c>
      <c r="FJ374" s="15" t="s">
        <v>59</v>
      </c>
      <c r="FL374" s="15" t="s">
        <v>59</v>
      </c>
      <c r="FM374" s="20">
        <v>1.1363636363636365</v>
      </c>
      <c r="FN374" s="15" t="s">
        <v>59</v>
      </c>
      <c r="FO374" s="20">
        <v>0.11363636363636363</v>
      </c>
      <c r="FP374" s="15" t="s">
        <v>59</v>
      </c>
      <c r="FQ374" s="20">
        <v>7.9545454545454544E-2</v>
      </c>
      <c r="FR374" s="15" t="s">
        <v>59</v>
      </c>
      <c r="FT374" s="15" t="s">
        <v>59</v>
      </c>
    </row>
    <row r="375" spans="1:176" ht="15.95" customHeight="1">
      <c r="A375" s="39" t="s">
        <v>669</v>
      </c>
      <c r="B375" s="39">
        <v>4</v>
      </c>
      <c r="C375" s="39">
        <v>150</v>
      </c>
      <c r="D375" s="39">
        <v>2402</v>
      </c>
      <c r="E375" s="18" t="s">
        <v>712</v>
      </c>
      <c r="F375" s="3" t="s">
        <v>1602</v>
      </c>
      <c r="G375" s="9">
        <f t="shared" si="13"/>
        <v>0</v>
      </c>
      <c r="H375" s="15" t="s">
        <v>59</v>
      </c>
      <c r="I375" t="s">
        <v>47</v>
      </c>
      <c r="J375" s="15" t="s">
        <v>59</v>
      </c>
      <c r="K375" s="3" t="s">
        <v>47</v>
      </c>
      <c r="L375" s="12" t="s">
        <v>59</v>
      </c>
      <c r="M375">
        <v>1.6</v>
      </c>
      <c r="N375" s="15">
        <v>0.4</v>
      </c>
      <c r="O375" s="3" t="s">
        <v>47</v>
      </c>
      <c r="P375" s="12" t="s">
        <v>59</v>
      </c>
      <c r="Q375" t="s">
        <v>47</v>
      </c>
      <c r="R375" s="15" t="s">
        <v>59</v>
      </c>
      <c r="S375" t="s">
        <v>47</v>
      </c>
      <c r="T375" s="15" t="s">
        <v>59</v>
      </c>
      <c r="U375" t="s">
        <v>47</v>
      </c>
      <c r="V375" s="15" t="s">
        <v>59</v>
      </c>
      <c r="W375" t="s">
        <v>47</v>
      </c>
      <c r="X375" s="15" t="s">
        <v>59</v>
      </c>
      <c r="Y375" t="s">
        <v>47</v>
      </c>
      <c r="Z375" s="15" t="s">
        <v>59</v>
      </c>
      <c r="AA375" t="s">
        <v>47</v>
      </c>
      <c r="AB375" s="15" t="s">
        <v>59</v>
      </c>
      <c r="AC375" t="s">
        <v>47</v>
      </c>
      <c r="AD375" s="15" t="s">
        <v>59</v>
      </c>
      <c r="AE375" t="s">
        <v>47</v>
      </c>
      <c r="AF375" s="15" t="s">
        <v>59</v>
      </c>
      <c r="AG375" t="s">
        <v>47</v>
      </c>
      <c r="AH375" s="15" t="s">
        <v>59</v>
      </c>
      <c r="AI375" s="20" t="s">
        <v>47</v>
      </c>
      <c r="AJ375" s="15" t="s">
        <v>59</v>
      </c>
      <c r="AK375" t="s">
        <v>47</v>
      </c>
      <c r="AL375" s="15" t="s">
        <v>59</v>
      </c>
      <c r="AM375" s="20" t="s">
        <v>47</v>
      </c>
      <c r="AN375" s="15" t="s">
        <v>59</v>
      </c>
      <c r="AO375" s="3" t="s">
        <v>47</v>
      </c>
      <c r="AP375" s="15" t="s">
        <v>59</v>
      </c>
      <c r="AQ375" t="s">
        <v>47</v>
      </c>
      <c r="AR375" s="15" t="s">
        <v>59</v>
      </c>
      <c r="AS375" t="s">
        <v>47</v>
      </c>
      <c r="AT375" s="15" t="s">
        <v>59</v>
      </c>
      <c r="AU375" s="9" t="s">
        <v>47</v>
      </c>
      <c r="AV375" s="15" t="s">
        <v>59</v>
      </c>
      <c r="AW375" s="9" t="s">
        <v>47</v>
      </c>
      <c r="AX375" s="15" t="s">
        <v>59</v>
      </c>
      <c r="AY375" t="s">
        <v>47</v>
      </c>
      <c r="AZ375" s="15" t="s">
        <v>59</v>
      </c>
      <c r="BA375" s="9" t="s">
        <v>47</v>
      </c>
      <c r="BB375" s="15" t="s">
        <v>59</v>
      </c>
      <c r="BC375" s="9" t="s">
        <v>47</v>
      </c>
      <c r="BD375" s="15" t="s">
        <v>59</v>
      </c>
      <c r="BE375" s="9" t="s">
        <v>47</v>
      </c>
      <c r="BF375" s="15" t="s">
        <v>59</v>
      </c>
      <c r="BH375" s="15" t="s">
        <v>59</v>
      </c>
      <c r="BJ375" s="15" t="s">
        <v>59</v>
      </c>
      <c r="BL375" s="15" t="s">
        <v>59</v>
      </c>
      <c r="BN375" s="15" t="s">
        <v>59</v>
      </c>
      <c r="BO375" t="s">
        <v>47</v>
      </c>
      <c r="BP375" s="15" t="s">
        <v>59</v>
      </c>
      <c r="BQ375" t="s">
        <v>47</v>
      </c>
      <c r="BR375" s="15" t="s">
        <v>59</v>
      </c>
      <c r="BS375" t="s">
        <v>47</v>
      </c>
      <c r="BT375" s="15" t="s">
        <v>59</v>
      </c>
      <c r="BU375" t="s">
        <v>47</v>
      </c>
      <c r="BV375" s="15" t="s">
        <v>59</v>
      </c>
      <c r="BX375" s="15" t="s">
        <v>59</v>
      </c>
      <c r="BY375" t="s">
        <v>47</v>
      </c>
      <c r="BZ375" s="15" t="s">
        <v>59</v>
      </c>
      <c r="CA375" t="s">
        <v>47</v>
      </c>
      <c r="CB375" s="15" t="s">
        <v>59</v>
      </c>
      <c r="CC375" t="s">
        <v>47</v>
      </c>
      <c r="CD375" s="15" t="s">
        <v>59</v>
      </c>
      <c r="CF375" s="15" t="s">
        <v>59</v>
      </c>
      <c r="CH375" s="15" t="s">
        <v>59</v>
      </c>
      <c r="CJ375" s="15" t="s">
        <v>59</v>
      </c>
      <c r="CL375" s="15" t="s">
        <v>59</v>
      </c>
      <c r="CN375" s="15" t="s">
        <v>59</v>
      </c>
      <c r="CP375" s="15" t="s">
        <v>59</v>
      </c>
      <c r="CR375" s="15" t="s">
        <v>59</v>
      </c>
      <c r="CT375" s="15" t="s">
        <v>59</v>
      </c>
      <c r="CV375" s="15" t="s">
        <v>59</v>
      </c>
      <c r="CX375" s="15" t="s">
        <v>59</v>
      </c>
      <c r="CZ375" s="15" t="s">
        <v>59</v>
      </c>
      <c r="DA375" t="s">
        <v>47</v>
      </c>
      <c r="DB375" s="15" t="s">
        <v>59</v>
      </c>
      <c r="DD375" s="15" t="s">
        <v>59</v>
      </c>
      <c r="DF375" s="15" t="s">
        <v>59</v>
      </c>
      <c r="DH375" s="15" t="s">
        <v>59</v>
      </c>
      <c r="DI375" t="s">
        <v>47</v>
      </c>
      <c r="DJ375" s="15" t="s">
        <v>59</v>
      </c>
      <c r="DK375" t="s">
        <v>47</v>
      </c>
      <c r="DL375" s="15" t="s">
        <v>59</v>
      </c>
      <c r="DM375" t="s">
        <v>47</v>
      </c>
      <c r="DN375" s="15" t="s">
        <v>59</v>
      </c>
      <c r="DP375" s="15" t="s">
        <v>59</v>
      </c>
      <c r="DQ375" t="s">
        <v>47</v>
      </c>
      <c r="DR375" s="15" t="s">
        <v>59</v>
      </c>
      <c r="DT375" s="15" t="s">
        <v>59</v>
      </c>
      <c r="DV375" s="15" t="s">
        <v>59</v>
      </c>
      <c r="DW375" s="20">
        <v>1.0923076923076922</v>
      </c>
      <c r="DX375" s="15" t="s">
        <v>59</v>
      </c>
      <c r="DY375" s="20">
        <v>0.34615384615384615</v>
      </c>
      <c r="DZ375" s="15" t="s">
        <v>59</v>
      </c>
      <c r="EB375" s="15" t="s">
        <v>59</v>
      </c>
      <c r="ED375" s="15" t="s">
        <v>59</v>
      </c>
      <c r="EF375" s="15" t="s">
        <v>59</v>
      </c>
      <c r="EH375" s="15" t="s">
        <v>59</v>
      </c>
      <c r="EJ375" s="15" t="s">
        <v>59</v>
      </c>
      <c r="EL375" s="15" t="s">
        <v>59</v>
      </c>
      <c r="EN375" s="15" t="s">
        <v>59</v>
      </c>
      <c r="EP375" s="15" t="s">
        <v>59</v>
      </c>
      <c r="ER375" s="15" t="s">
        <v>59</v>
      </c>
      <c r="ET375" s="15" t="s">
        <v>59</v>
      </c>
      <c r="EV375" s="15" t="s">
        <v>59</v>
      </c>
      <c r="EX375" s="15" t="s">
        <v>59</v>
      </c>
      <c r="EY375" s="20">
        <v>2.3076923076923078E-2</v>
      </c>
      <c r="EZ375" s="15" t="s">
        <v>59</v>
      </c>
      <c r="FB375" s="15" t="s">
        <v>59</v>
      </c>
      <c r="FC375" s="20">
        <v>2.3076923076923078E-2</v>
      </c>
      <c r="FD375" s="15" t="s">
        <v>59</v>
      </c>
      <c r="FF375" s="15" t="s">
        <v>59</v>
      </c>
      <c r="FG375" s="20">
        <v>0.5461538461538461</v>
      </c>
      <c r="FH375" s="15" t="s">
        <v>59</v>
      </c>
      <c r="FJ375" s="15" t="s">
        <v>59</v>
      </c>
      <c r="FL375" s="15" t="s">
        <v>59</v>
      </c>
      <c r="FM375" s="20">
        <v>1.9692307692307693</v>
      </c>
      <c r="FN375" s="15" t="s">
        <v>59</v>
      </c>
      <c r="FO375" s="20">
        <v>2.0307692307692311</v>
      </c>
      <c r="FP375" s="15" t="s">
        <v>59</v>
      </c>
      <c r="FQ375" s="20">
        <v>0.77692307692307694</v>
      </c>
      <c r="FR375" s="15" t="s">
        <v>59</v>
      </c>
      <c r="FT375" s="15" t="s">
        <v>59</v>
      </c>
    </row>
    <row r="376" spans="1:176" ht="15.95" customHeight="1">
      <c r="A376" s="39" t="s">
        <v>670</v>
      </c>
      <c r="B376" s="39">
        <v>4</v>
      </c>
      <c r="C376" s="39">
        <v>150</v>
      </c>
      <c r="D376" s="39">
        <v>2402</v>
      </c>
      <c r="E376" s="18" t="s">
        <v>712</v>
      </c>
      <c r="F376" s="3" t="s">
        <v>1603</v>
      </c>
      <c r="G376" s="9">
        <f t="shared" si="13"/>
        <v>0</v>
      </c>
      <c r="H376" s="15" t="s">
        <v>59</v>
      </c>
      <c r="I376" t="s">
        <v>47</v>
      </c>
      <c r="J376" s="15" t="s">
        <v>59</v>
      </c>
      <c r="K376" s="3" t="s">
        <v>47</v>
      </c>
      <c r="L376" s="12" t="s">
        <v>59</v>
      </c>
      <c r="M376">
        <v>7.7</v>
      </c>
      <c r="N376" s="15">
        <v>3.2</v>
      </c>
      <c r="O376" s="3" t="s">
        <v>47</v>
      </c>
      <c r="P376" s="12" t="s">
        <v>59</v>
      </c>
      <c r="Q376" t="s">
        <v>47</v>
      </c>
      <c r="R376" s="15" t="s">
        <v>59</v>
      </c>
      <c r="S376" t="s">
        <v>47</v>
      </c>
      <c r="T376" s="15" t="s">
        <v>59</v>
      </c>
      <c r="U376" t="s">
        <v>47</v>
      </c>
      <c r="V376" s="15" t="s">
        <v>59</v>
      </c>
      <c r="W376" t="s">
        <v>47</v>
      </c>
      <c r="X376" s="15" t="s">
        <v>59</v>
      </c>
      <c r="Y376" t="s">
        <v>47</v>
      </c>
      <c r="Z376" s="15" t="s">
        <v>59</v>
      </c>
      <c r="AA376" t="s">
        <v>47</v>
      </c>
      <c r="AB376" s="15" t="s">
        <v>59</v>
      </c>
      <c r="AC376" t="s">
        <v>47</v>
      </c>
      <c r="AD376" s="15" t="s">
        <v>59</v>
      </c>
      <c r="AE376" t="s">
        <v>47</v>
      </c>
      <c r="AF376" s="15" t="s">
        <v>59</v>
      </c>
      <c r="AG376" t="s">
        <v>47</v>
      </c>
      <c r="AH376" s="15" t="s">
        <v>59</v>
      </c>
      <c r="AI376" s="20" t="s">
        <v>47</v>
      </c>
      <c r="AJ376" s="15" t="s">
        <v>59</v>
      </c>
      <c r="AK376" t="s">
        <v>47</v>
      </c>
      <c r="AL376" s="15" t="s">
        <v>59</v>
      </c>
      <c r="AM376" s="20" t="s">
        <v>47</v>
      </c>
      <c r="AN376" s="15" t="s">
        <v>59</v>
      </c>
      <c r="AO376" s="3" t="s">
        <v>47</v>
      </c>
      <c r="AP376" s="15" t="s">
        <v>59</v>
      </c>
      <c r="AQ376" t="s">
        <v>47</v>
      </c>
      <c r="AR376" s="15" t="s">
        <v>59</v>
      </c>
      <c r="AS376" t="s">
        <v>47</v>
      </c>
      <c r="AT376" s="15" t="s">
        <v>59</v>
      </c>
      <c r="AU376" s="9" t="s">
        <v>47</v>
      </c>
      <c r="AV376" s="15" t="s">
        <v>59</v>
      </c>
      <c r="AW376" s="9" t="s">
        <v>47</v>
      </c>
      <c r="AX376" s="15" t="s">
        <v>59</v>
      </c>
      <c r="AY376" t="s">
        <v>47</v>
      </c>
      <c r="AZ376" s="15" t="s">
        <v>59</v>
      </c>
      <c r="BA376" s="9" t="s">
        <v>47</v>
      </c>
      <c r="BB376" s="15" t="s">
        <v>59</v>
      </c>
      <c r="BC376" s="9" t="s">
        <v>47</v>
      </c>
      <c r="BD376" s="15" t="s">
        <v>59</v>
      </c>
      <c r="BE376" s="9" t="s">
        <v>47</v>
      </c>
      <c r="BF376" s="15" t="s">
        <v>59</v>
      </c>
      <c r="BH376" s="15" t="s">
        <v>59</v>
      </c>
      <c r="BJ376" s="15" t="s">
        <v>59</v>
      </c>
      <c r="BL376" s="15" t="s">
        <v>59</v>
      </c>
      <c r="BN376" s="15" t="s">
        <v>59</v>
      </c>
      <c r="BO376" t="s">
        <v>47</v>
      </c>
      <c r="BP376" s="15" t="s">
        <v>59</v>
      </c>
      <c r="BQ376" t="s">
        <v>47</v>
      </c>
      <c r="BR376" s="15" t="s">
        <v>59</v>
      </c>
      <c r="BS376" t="s">
        <v>47</v>
      </c>
      <c r="BT376" s="15" t="s">
        <v>59</v>
      </c>
      <c r="BU376" t="s">
        <v>47</v>
      </c>
      <c r="BV376" s="15" t="s">
        <v>59</v>
      </c>
      <c r="BX376" s="15" t="s">
        <v>59</v>
      </c>
      <c r="BY376" t="s">
        <v>47</v>
      </c>
      <c r="BZ376" s="15" t="s">
        <v>59</v>
      </c>
      <c r="CA376" t="s">
        <v>47</v>
      </c>
      <c r="CB376" s="15" t="s">
        <v>59</v>
      </c>
      <c r="CC376" t="s">
        <v>47</v>
      </c>
      <c r="CD376" s="15" t="s">
        <v>59</v>
      </c>
      <c r="CF376" s="15" t="s">
        <v>59</v>
      </c>
      <c r="CH376" s="15" t="s">
        <v>59</v>
      </c>
      <c r="CJ376" s="15" t="s">
        <v>59</v>
      </c>
      <c r="CL376" s="15" t="s">
        <v>59</v>
      </c>
      <c r="CN376" s="15" t="s">
        <v>59</v>
      </c>
      <c r="CP376" s="15" t="s">
        <v>59</v>
      </c>
      <c r="CR376" s="15" t="s">
        <v>59</v>
      </c>
      <c r="CT376" s="15" t="s">
        <v>59</v>
      </c>
      <c r="CV376" s="15" t="s">
        <v>59</v>
      </c>
      <c r="CX376" s="15" t="s">
        <v>59</v>
      </c>
      <c r="CZ376" s="15" t="s">
        <v>59</v>
      </c>
      <c r="DA376" t="s">
        <v>47</v>
      </c>
      <c r="DB376" s="15" t="s">
        <v>59</v>
      </c>
      <c r="DD376" s="15" t="s">
        <v>59</v>
      </c>
      <c r="DF376" s="15" t="s">
        <v>59</v>
      </c>
      <c r="DH376" s="15" t="s">
        <v>59</v>
      </c>
      <c r="DI376" t="s">
        <v>47</v>
      </c>
      <c r="DJ376" s="15" t="s">
        <v>59</v>
      </c>
      <c r="DK376" t="s">
        <v>47</v>
      </c>
      <c r="DL376" s="15" t="s">
        <v>59</v>
      </c>
      <c r="DM376" t="s">
        <v>47</v>
      </c>
      <c r="DN376" s="15" t="s">
        <v>59</v>
      </c>
      <c r="DP376" s="15" t="s">
        <v>59</v>
      </c>
      <c r="DQ376" t="s">
        <v>47</v>
      </c>
      <c r="DR376" s="15" t="s">
        <v>59</v>
      </c>
      <c r="DT376" s="15" t="s">
        <v>59</v>
      </c>
      <c r="DV376" s="15" t="s">
        <v>59</v>
      </c>
      <c r="DW376" s="20">
        <v>2.1338028169014085</v>
      </c>
      <c r="DX376" s="15" t="s">
        <v>59</v>
      </c>
      <c r="DY376" s="20">
        <v>1.147887323943662</v>
      </c>
      <c r="DZ376" s="15" t="s">
        <v>59</v>
      </c>
      <c r="EB376" s="15" t="s">
        <v>59</v>
      </c>
      <c r="ED376" s="15" t="s">
        <v>59</v>
      </c>
      <c r="EF376" s="15" t="s">
        <v>59</v>
      </c>
      <c r="EH376" s="15" t="s">
        <v>59</v>
      </c>
      <c r="EJ376" s="15" t="s">
        <v>59</v>
      </c>
      <c r="EL376" s="15" t="s">
        <v>59</v>
      </c>
      <c r="EN376" s="15" t="s">
        <v>59</v>
      </c>
      <c r="EP376" s="15" t="s">
        <v>59</v>
      </c>
      <c r="ER376" s="15" t="s">
        <v>59</v>
      </c>
      <c r="ET376" s="15" t="s">
        <v>59</v>
      </c>
      <c r="EV376" s="15" t="s">
        <v>59</v>
      </c>
      <c r="EX376" s="15" t="s">
        <v>59</v>
      </c>
      <c r="EY376" s="20">
        <v>2.1126760563380285E-2</v>
      </c>
      <c r="EZ376" s="15" t="s">
        <v>59</v>
      </c>
      <c r="FB376" s="15" t="s">
        <v>59</v>
      </c>
      <c r="FC376" s="20">
        <v>3.5211267605633804E-2</v>
      </c>
      <c r="FD376" s="15" t="s">
        <v>59</v>
      </c>
      <c r="FF376" s="15" t="s">
        <v>59</v>
      </c>
      <c r="FG376" s="20">
        <v>0.33802816901408456</v>
      </c>
      <c r="FH376" s="15" t="s">
        <v>59</v>
      </c>
      <c r="FJ376" s="15" t="s">
        <v>59</v>
      </c>
      <c r="FL376" s="15" t="s">
        <v>59</v>
      </c>
      <c r="FM376" s="20">
        <v>0.92253521126760574</v>
      </c>
      <c r="FN376" s="15" t="s">
        <v>59</v>
      </c>
      <c r="FO376" s="20">
        <v>6.640845070422535</v>
      </c>
      <c r="FP376" s="15" t="s">
        <v>59</v>
      </c>
      <c r="FQ376" s="20">
        <v>2.2253521126760565</v>
      </c>
      <c r="FR376" s="15" t="s">
        <v>59</v>
      </c>
      <c r="FT376" s="15" t="s">
        <v>59</v>
      </c>
    </row>
    <row r="377" spans="1:176" ht="15.95" customHeight="1">
      <c r="A377" s="39" t="s">
        <v>671</v>
      </c>
      <c r="B377" s="39">
        <v>4</v>
      </c>
      <c r="C377" s="39">
        <v>150</v>
      </c>
      <c r="D377" s="39">
        <v>2006</v>
      </c>
      <c r="E377" s="18" t="s">
        <v>712</v>
      </c>
      <c r="F377" s="3" t="s">
        <v>1604</v>
      </c>
      <c r="G377" s="9">
        <f t="shared" si="13"/>
        <v>0</v>
      </c>
      <c r="H377" s="15" t="s">
        <v>59</v>
      </c>
      <c r="I377" t="s">
        <v>47</v>
      </c>
      <c r="J377" s="15" t="s">
        <v>59</v>
      </c>
      <c r="K377" s="3" t="s">
        <v>47</v>
      </c>
      <c r="L377" s="12" t="s">
        <v>59</v>
      </c>
      <c r="M377">
        <v>0.4</v>
      </c>
      <c r="N377" s="15">
        <v>0.2</v>
      </c>
      <c r="O377" s="3" t="s">
        <v>47</v>
      </c>
      <c r="P377" s="12" t="s">
        <v>59</v>
      </c>
      <c r="Q377" t="s">
        <v>47</v>
      </c>
      <c r="R377" s="15" t="s">
        <v>59</v>
      </c>
      <c r="S377" t="s">
        <v>47</v>
      </c>
      <c r="T377" s="15" t="s">
        <v>59</v>
      </c>
      <c r="U377" t="s">
        <v>47</v>
      </c>
      <c r="V377" s="15" t="s">
        <v>59</v>
      </c>
      <c r="W377" t="s">
        <v>47</v>
      </c>
      <c r="X377" s="15" t="s">
        <v>59</v>
      </c>
      <c r="Y377" t="s">
        <v>47</v>
      </c>
      <c r="Z377" s="15" t="s">
        <v>59</v>
      </c>
      <c r="AA377" t="s">
        <v>47</v>
      </c>
      <c r="AB377" s="15" t="s">
        <v>59</v>
      </c>
      <c r="AC377" t="s">
        <v>47</v>
      </c>
      <c r="AD377" s="15" t="s">
        <v>59</v>
      </c>
      <c r="AE377" t="s">
        <v>47</v>
      </c>
      <c r="AF377" s="15" t="s">
        <v>59</v>
      </c>
      <c r="AG377" t="s">
        <v>47</v>
      </c>
      <c r="AH377" s="15" t="s">
        <v>59</v>
      </c>
      <c r="AI377" s="20" t="s">
        <v>47</v>
      </c>
      <c r="AJ377" s="15" t="s">
        <v>59</v>
      </c>
      <c r="AK377" t="s">
        <v>47</v>
      </c>
      <c r="AL377" s="15" t="s">
        <v>59</v>
      </c>
      <c r="AM377" s="20" t="s">
        <v>47</v>
      </c>
      <c r="AN377" s="15" t="s">
        <v>59</v>
      </c>
      <c r="AO377" s="3" t="s">
        <v>47</v>
      </c>
      <c r="AP377" s="15" t="s">
        <v>59</v>
      </c>
      <c r="AQ377" t="s">
        <v>47</v>
      </c>
      <c r="AR377" s="15" t="s">
        <v>59</v>
      </c>
      <c r="AS377" t="s">
        <v>47</v>
      </c>
      <c r="AT377" s="15" t="s">
        <v>59</v>
      </c>
      <c r="AU377" s="9" t="s">
        <v>47</v>
      </c>
      <c r="AV377" s="15" t="s">
        <v>59</v>
      </c>
      <c r="AW377" s="9" t="s">
        <v>47</v>
      </c>
      <c r="AX377" s="15" t="s">
        <v>59</v>
      </c>
      <c r="AY377" t="s">
        <v>47</v>
      </c>
      <c r="AZ377" s="15" t="s">
        <v>59</v>
      </c>
      <c r="BA377" s="9" t="s">
        <v>47</v>
      </c>
      <c r="BB377" s="15" t="s">
        <v>59</v>
      </c>
      <c r="BC377" s="9" t="s">
        <v>47</v>
      </c>
      <c r="BD377" s="15" t="s">
        <v>59</v>
      </c>
      <c r="BE377" s="9" t="s">
        <v>47</v>
      </c>
      <c r="BF377" s="15" t="s">
        <v>59</v>
      </c>
      <c r="BH377" s="15" t="s">
        <v>59</v>
      </c>
      <c r="BJ377" s="15" t="s">
        <v>59</v>
      </c>
      <c r="BL377" s="15" t="s">
        <v>59</v>
      </c>
      <c r="BN377" s="15" t="s">
        <v>59</v>
      </c>
      <c r="BO377" t="s">
        <v>47</v>
      </c>
      <c r="BP377" s="15" t="s">
        <v>59</v>
      </c>
      <c r="BQ377" t="s">
        <v>47</v>
      </c>
      <c r="BR377" s="15" t="s">
        <v>59</v>
      </c>
      <c r="BS377" t="s">
        <v>47</v>
      </c>
      <c r="BT377" s="15" t="s">
        <v>59</v>
      </c>
      <c r="BU377" t="s">
        <v>47</v>
      </c>
      <c r="BV377" s="15" t="s">
        <v>59</v>
      </c>
      <c r="BX377" s="15" t="s">
        <v>59</v>
      </c>
      <c r="BY377" t="s">
        <v>47</v>
      </c>
      <c r="BZ377" s="15" t="s">
        <v>59</v>
      </c>
      <c r="CA377" t="s">
        <v>47</v>
      </c>
      <c r="CB377" s="15" t="s">
        <v>59</v>
      </c>
      <c r="CC377" t="s">
        <v>47</v>
      </c>
      <c r="CD377" s="15" t="s">
        <v>59</v>
      </c>
      <c r="CF377" s="15" t="s">
        <v>59</v>
      </c>
      <c r="CH377" s="15" t="s">
        <v>59</v>
      </c>
      <c r="CJ377" s="15" t="s">
        <v>59</v>
      </c>
      <c r="CL377" s="15" t="s">
        <v>59</v>
      </c>
      <c r="CN377" s="15" t="s">
        <v>59</v>
      </c>
      <c r="CP377" s="15" t="s">
        <v>59</v>
      </c>
      <c r="CR377" s="15" t="s">
        <v>59</v>
      </c>
      <c r="CT377" s="15" t="s">
        <v>59</v>
      </c>
      <c r="CV377" s="15" t="s">
        <v>59</v>
      </c>
      <c r="CX377" s="15" t="s">
        <v>59</v>
      </c>
      <c r="CZ377" s="15" t="s">
        <v>59</v>
      </c>
      <c r="DA377" t="s">
        <v>47</v>
      </c>
      <c r="DB377" s="15" t="s">
        <v>59</v>
      </c>
      <c r="DD377" s="15" t="s">
        <v>59</v>
      </c>
      <c r="DF377" s="15" t="s">
        <v>59</v>
      </c>
      <c r="DH377" s="15" t="s">
        <v>59</v>
      </c>
      <c r="DI377" t="s">
        <v>47</v>
      </c>
      <c r="DJ377" s="15" t="s">
        <v>59</v>
      </c>
      <c r="DK377" t="s">
        <v>47</v>
      </c>
      <c r="DL377" s="15" t="s">
        <v>59</v>
      </c>
      <c r="DM377" t="s">
        <v>47</v>
      </c>
      <c r="DN377" s="15" t="s">
        <v>59</v>
      </c>
      <c r="DP377" s="15" t="s">
        <v>59</v>
      </c>
      <c r="DQ377" t="s">
        <v>47</v>
      </c>
      <c r="DR377" s="15" t="s">
        <v>59</v>
      </c>
      <c r="DT377" s="15" t="s">
        <v>59</v>
      </c>
      <c r="DV377" s="15" t="s">
        <v>59</v>
      </c>
      <c r="DW377" s="20">
        <v>0.96774193548387089</v>
      </c>
      <c r="DX377" s="15" t="s">
        <v>59</v>
      </c>
      <c r="DY377" s="20">
        <v>0.32258064516129031</v>
      </c>
      <c r="DZ377" s="15" t="s">
        <v>59</v>
      </c>
      <c r="EB377" s="15" t="s">
        <v>59</v>
      </c>
      <c r="ED377" s="15" t="s">
        <v>59</v>
      </c>
      <c r="EF377" s="15" t="s">
        <v>59</v>
      </c>
      <c r="EH377" s="15" t="s">
        <v>59</v>
      </c>
      <c r="EJ377" s="15" t="s">
        <v>59</v>
      </c>
      <c r="EL377" s="15" t="s">
        <v>59</v>
      </c>
      <c r="EN377" s="15" t="s">
        <v>59</v>
      </c>
      <c r="EP377" s="15" t="s">
        <v>59</v>
      </c>
      <c r="ER377" s="15" t="s">
        <v>59</v>
      </c>
      <c r="ET377" s="15" t="s">
        <v>59</v>
      </c>
      <c r="EV377" s="15" t="s">
        <v>59</v>
      </c>
      <c r="EX377" s="15" t="s">
        <v>59</v>
      </c>
      <c r="EY377" s="20">
        <v>2.4193548387096774E-2</v>
      </c>
      <c r="EZ377" s="15" t="s">
        <v>59</v>
      </c>
      <c r="FB377" s="15" t="s">
        <v>59</v>
      </c>
      <c r="FC377" s="20">
        <v>3.2258064516129031E-2</v>
      </c>
      <c r="FD377" s="15" t="s">
        <v>59</v>
      </c>
      <c r="FF377" s="15" t="s">
        <v>59</v>
      </c>
      <c r="FG377" s="20">
        <v>0.66935483870967749</v>
      </c>
      <c r="FH377" s="15" t="s">
        <v>59</v>
      </c>
      <c r="FJ377" s="15" t="s">
        <v>59</v>
      </c>
      <c r="FL377" s="15" t="s">
        <v>59</v>
      </c>
      <c r="FM377" s="20">
        <v>2.508064516129032</v>
      </c>
      <c r="FN377" s="15" t="s">
        <v>59</v>
      </c>
      <c r="FO377" s="20">
        <v>3.5483870967741935</v>
      </c>
      <c r="FP377" s="15" t="s">
        <v>59</v>
      </c>
      <c r="FQ377" s="20">
        <v>0.91129032258064513</v>
      </c>
      <c r="FR377" s="15" t="s">
        <v>59</v>
      </c>
      <c r="FT377" s="15" t="s">
        <v>59</v>
      </c>
    </row>
    <row r="378" spans="1:176" ht="15.95" customHeight="1">
      <c r="A378" s="39" t="s">
        <v>672</v>
      </c>
      <c r="B378" s="39">
        <v>4</v>
      </c>
      <c r="C378" s="39">
        <v>150</v>
      </c>
      <c r="D378" s="39">
        <v>2002</v>
      </c>
      <c r="E378" s="18" t="s">
        <v>712</v>
      </c>
      <c r="F378" s="3" t="s">
        <v>1605</v>
      </c>
      <c r="G378" s="9">
        <f t="shared" si="13"/>
        <v>0</v>
      </c>
      <c r="H378" s="15" t="s">
        <v>59</v>
      </c>
      <c r="I378" t="s">
        <v>47</v>
      </c>
      <c r="J378" s="15" t="s">
        <v>59</v>
      </c>
      <c r="K378" s="3" t="s">
        <v>47</v>
      </c>
      <c r="L378" s="12" t="s">
        <v>59</v>
      </c>
      <c r="M378">
        <v>8.6999999999999993</v>
      </c>
      <c r="N378" s="15">
        <v>3.4999999999999996</v>
      </c>
      <c r="O378" s="3" t="s">
        <v>47</v>
      </c>
      <c r="P378" s="12" t="s">
        <v>59</v>
      </c>
      <c r="Q378" t="s">
        <v>47</v>
      </c>
      <c r="R378" s="15" t="s">
        <v>59</v>
      </c>
      <c r="S378" t="s">
        <v>47</v>
      </c>
      <c r="T378" s="15" t="s">
        <v>59</v>
      </c>
      <c r="U378" t="s">
        <v>47</v>
      </c>
      <c r="V378" s="15" t="s">
        <v>59</v>
      </c>
      <c r="W378" t="s">
        <v>47</v>
      </c>
      <c r="X378" s="15" t="s">
        <v>59</v>
      </c>
      <c r="Y378" t="s">
        <v>47</v>
      </c>
      <c r="Z378" s="15" t="s">
        <v>59</v>
      </c>
      <c r="AA378" t="s">
        <v>47</v>
      </c>
      <c r="AB378" s="15" t="s">
        <v>59</v>
      </c>
      <c r="AC378" t="s">
        <v>47</v>
      </c>
      <c r="AD378" s="15" t="s">
        <v>59</v>
      </c>
      <c r="AE378" t="s">
        <v>47</v>
      </c>
      <c r="AF378" s="15" t="s">
        <v>59</v>
      </c>
      <c r="AG378" t="s">
        <v>47</v>
      </c>
      <c r="AH378" s="15" t="s">
        <v>59</v>
      </c>
      <c r="AI378" s="20" t="s">
        <v>47</v>
      </c>
      <c r="AJ378" s="15" t="s">
        <v>59</v>
      </c>
      <c r="AK378" t="s">
        <v>47</v>
      </c>
      <c r="AL378" s="15" t="s">
        <v>59</v>
      </c>
      <c r="AM378" s="20" t="s">
        <v>47</v>
      </c>
      <c r="AN378" s="15" t="s">
        <v>59</v>
      </c>
      <c r="AO378" s="3" t="s">
        <v>47</v>
      </c>
      <c r="AP378" s="15" t="s">
        <v>59</v>
      </c>
      <c r="AQ378" t="s">
        <v>47</v>
      </c>
      <c r="AR378" s="15" t="s">
        <v>59</v>
      </c>
      <c r="AS378" t="s">
        <v>47</v>
      </c>
      <c r="AT378" s="15" t="s">
        <v>59</v>
      </c>
      <c r="AU378" s="9" t="s">
        <v>47</v>
      </c>
      <c r="AV378" s="15" t="s">
        <v>59</v>
      </c>
      <c r="AW378" s="9" t="s">
        <v>47</v>
      </c>
      <c r="AX378" s="15" t="s">
        <v>59</v>
      </c>
      <c r="AY378" t="s">
        <v>47</v>
      </c>
      <c r="AZ378" s="15" t="s">
        <v>59</v>
      </c>
      <c r="BA378" s="9" t="s">
        <v>47</v>
      </c>
      <c r="BB378" s="15" t="s">
        <v>59</v>
      </c>
      <c r="BC378" s="9" t="s">
        <v>47</v>
      </c>
      <c r="BD378" s="15" t="s">
        <v>59</v>
      </c>
      <c r="BE378" s="9" t="s">
        <v>47</v>
      </c>
      <c r="BF378" s="15" t="s">
        <v>59</v>
      </c>
      <c r="BH378" s="15" t="s">
        <v>59</v>
      </c>
      <c r="BJ378" s="15" t="s">
        <v>59</v>
      </c>
      <c r="BL378" s="15" t="s">
        <v>59</v>
      </c>
      <c r="BN378" s="15" t="s">
        <v>59</v>
      </c>
      <c r="BO378" t="s">
        <v>47</v>
      </c>
      <c r="BP378" s="15" t="s">
        <v>59</v>
      </c>
      <c r="BQ378" t="s">
        <v>47</v>
      </c>
      <c r="BR378" s="15" t="s">
        <v>59</v>
      </c>
      <c r="BS378" t="s">
        <v>47</v>
      </c>
      <c r="BT378" s="15" t="s">
        <v>59</v>
      </c>
      <c r="BU378" t="s">
        <v>47</v>
      </c>
      <c r="BV378" s="15" t="s">
        <v>59</v>
      </c>
      <c r="BX378" s="15" t="s">
        <v>59</v>
      </c>
      <c r="BY378" t="s">
        <v>47</v>
      </c>
      <c r="BZ378" s="15" t="s">
        <v>59</v>
      </c>
      <c r="CA378" t="s">
        <v>47</v>
      </c>
      <c r="CB378" s="15" t="s">
        <v>59</v>
      </c>
      <c r="CC378" t="s">
        <v>47</v>
      </c>
      <c r="CD378" s="15" t="s">
        <v>59</v>
      </c>
      <c r="CF378" s="15" t="s">
        <v>59</v>
      </c>
      <c r="CH378" s="15" t="s">
        <v>59</v>
      </c>
      <c r="CJ378" s="15" t="s">
        <v>59</v>
      </c>
      <c r="CL378" s="15" t="s">
        <v>59</v>
      </c>
      <c r="CN378" s="15" t="s">
        <v>59</v>
      </c>
      <c r="CP378" s="15" t="s">
        <v>59</v>
      </c>
      <c r="CR378" s="15" t="s">
        <v>59</v>
      </c>
      <c r="CT378" s="15" t="s">
        <v>59</v>
      </c>
      <c r="CV378" s="15" t="s">
        <v>59</v>
      </c>
      <c r="CX378" s="15" t="s">
        <v>59</v>
      </c>
      <c r="CZ378" s="15" t="s">
        <v>59</v>
      </c>
      <c r="DA378" t="s">
        <v>47</v>
      </c>
      <c r="DB378" s="15" t="s">
        <v>59</v>
      </c>
      <c r="DD378" s="15" t="s">
        <v>59</v>
      </c>
      <c r="DF378" s="15" t="s">
        <v>59</v>
      </c>
      <c r="DH378" s="15" t="s">
        <v>59</v>
      </c>
      <c r="DI378" t="s">
        <v>47</v>
      </c>
      <c r="DJ378" s="15" t="s">
        <v>59</v>
      </c>
      <c r="DK378" t="s">
        <v>47</v>
      </c>
      <c r="DL378" s="15" t="s">
        <v>59</v>
      </c>
      <c r="DM378" t="s">
        <v>47</v>
      </c>
      <c r="DN378" s="15" t="s">
        <v>59</v>
      </c>
      <c r="DP378" s="15" t="s">
        <v>59</v>
      </c>
      <c r="DQ378" t="s">
        <v>47</v>
      </c>
      <c r="DR378" s="15" t="s">
        <v>59</v>
      </c>
      <c r="DT378" s="15" t="s">
        <v>59</v>
      </c>
      <c r="DV378" s="15" t="s">
        <v>59</v>
      </c>
      <c r="DW378" s="20">
        <v>1.0909090909090911</v>
      </c>
      <c r="DX378" s="15" t="s">
        <v>59</v>
      </c>
      <c r="DY378" s="20">
        <v>0.59090909090909094</v>
      </c>
      <c r="DZ378" s="15" t="s">
        <v>59</v>
      </c>
      <c r="EB378" s="15" t="s">
        <v>59</v>
      </c>
      <c r="ED378" s="15" t="s">
        <v>59</v>
      </c>
      <c r="EF378" s="15" t="s">
        <v>59</v>
      </c>
      <c r="EH378" s="15" t="s">
        <v>59</v>
      </c>
      <c r="EJ378" s="15" t="s">
        <v>59</v>
      </c>
      <c r="EL378" s="15" t="s">
        <v>59</v>
      </c>
      <c r="EN378" s="15" t="s">
        <v>59</v>
      </c>
      <c r="EP378" s="15" t="s">
        <v>59</v>
      </c>
      <c r="ER378" s="15" t="s">
        <v>59</v>
      </c>
      <c r="ET378" s="15" t="s">
        <v>59</v>
      </c>
      <c r="EV378" s="15" t="s">
        <v>59</v>
      </c>
      <c r="EX378" s="15" t="s">
        <v>59</v>
      </c>
      <c r="EY378" s="20">
        <v>2.7272727272727275E-2</v>
      </c>
      <c r="EZ378" s="15" t="s">
        <v>59</v>
      </c>
      <c r="FB378" s="15" t="s">
        <v>59</v>
      </c>
      <c r="FC378" s="20">
        <v>2.7272727272727275E-2</v>
      </c>
      <c r="FD378" s="15" t="s">
        <v>59</v>
      </c>
      <c r="FF378" s="15" t="s">
        <v>59</v>
      </c>
      <c r="FG378" s="20">
        <v>0.2181818181818182</v>
      </c>
      <c r="FH378" s="15" t="s">
        <v>59</v>
      </c>
      <c r="FJ378" s="15" t="s">
        <v>59</v>
      </c>
      <c r="FL378" s="15" t="s">
        <v>59</v>
      </c>
      <c r="FM378" s="20">
        <v>0.92727272727272725</v>
      </c>
      <c r="FN378" s="15" t="s">
        <v>59</v>
      </c>
      <c r="FO378" s="20">
        <v>4.0909090909090917</v>
      </c>
      <c r="FP378" s="15" t="s">
        <v>59</v>
      </c>
      <c r="FQ378" s="20">
        <v>1.4272727272727275</v>
      </c>
      <c r="FR378" s="15" t="s">
        <v>59</v>
      </c>
      <c r="FT378" s="15" t="s">
        <v>59</v>
      </c>
    </row>
    <row r="379" spans="1:176" ht="15.95" customHeight="1">
      <c r="A379" s="39" t="s">
        <v>673</v>
      </c>
      <c r="B379" s="39">
        <v>4</v>
      </c>
      <c r="C379" s="39">
        <v>150</v>
      </c>
      <c r="D379" s="39">
        <v>2402</v>
      </c>
      <c r="E379" s="18" t="s">
        <v>712</v>
      </c>
      <c r="F379" s="3" t="s">
        <v>1606</v>
      </c>
      <c r="G379" s="9">
        <f t="shared" si="13"/>
        <v>0</v>
      </c>
      <c r="H379" s="15" t="s">
        <v>59</v>
      </c>
      <c r="I379" t="s">
        <v>47</v>
      </c>
      <c r="J379" s="15" t="s">
        <v>59</v>
      </c>
      <c r="K379" s="3" t="s">
        <v>47</v>
      </c>
      <c r="L379" s="12" t="s">
        <v>59</v>
      </c>
      <c r="M379">
        <v>4.6999999999999993</v>
      </c>
      <c r="N379" s="15">
        <v>1.2</v>
      </c>
      <c r="O379" s="3" t="s">
        <v>47</v>
      </c>
      <c r="P379" s="12" t="s">
        <v>59</v>
      </c>
      <c r="Q379" t="s">
        <v>47</v>
      </c>
      <c r="R379" s="15" t="s">
        <v>59</v>
      </c>
      <c r="S379" t="s">
        <v>47</v>
      </c>
      <c r="T379" s="15" t="s">
        <v>59</v>
      </c>
      <c r="U379" t="s">
        <v>47</v>
      </c>
      <c r="V379" s="15" t="s">
        <v>59</v>
      </c>
      <c r="W379" t="s">
        <v>47</v>
      </c>
      <c r="X379" s="15" t="s">
        <v>59</v>
      </c>
      <c r="Y379" t="s">
        <v>47</v>
      </c>
      <c r="Z379" s="15" t="s">
        <v>59</v>
      </c>
      <c r="AA379" t="s">
        <v>47</v>
      </c>
      <c r="AB379" s="15" t="s">
        <v>59</v>
      </c>
      <c r="AC379" t="s">
        <v>47</v>
      </c>
      <c r="AD379" s="15" t="s">
        <v>59</v>
      </c>
      <c r="AE379" t="s">
        <v>47</v>
      </c>
      <c r="AF379" s="15" t="s">
        <v>59</v>
      </c>
      <c r="AG379" t="s">
        <v>47</v>
      </c>
      <c r="AH379" s="15" t="s">
        <v>59</v>
      </c>
      <c r="AI379" s="20" t="s">
        <v>47</v>
      </c>
      <c r="AJ379" s="15" t="s">
        <v>59</v>
      </c>
      <c r="AK379" t="s">
        <v>47</v>
      </c>
      <c r="AL379" s="15" t="s">
        <v>59</v>
      </c>
      <c r="AM379" s="20" t="s">
        <v>47</v>
      </c>
      <c r="AN379" s="15" t="s">
        <v>59</v>
      </c>
      <c r="AO379" s="3" t="s">
        <v>47</v>
      </c>
      <c r="AP379" s="15" t="s">
        <v>59</v>
      </c>
      <c r="AQ379" t="s">
        <v>47</v>
      </c>
      <c r="AR379" s="15" t="s">
        <v>59</v>
      </c>
      <c r="AS379" t="s">
        <v>47</v>
      </c>
      <c r="AT379" s="15" t="s">
        <v>59</v>
      </c>
      <c r="AU379" s="9" t="s">
        <v>47</v>
      </c>
      <c r="AV379" s="15" t="s">
        <v>59</v>
      </c>
      <c r="AW379" s="9" t="s">
        <v>47</v>
      </c>
      <c r="AX379" s="15" t="s">
        <v>59</v>
      </c>
      <c r="AY379" t="s">
        <v>47</v>
      </c>
      <c r="AZ379" s="15" t="s">
        <v>59</v>
      </c>
      <c r="BA379" s="9" t="s">
        <v>47</v>
      </c>
      <c r="BB379" s="15" t="s">
        <v>59</v>
      </c>
      <c r="BC379" s="9" t="s">
        <v>47</v>
      </c>
      <c r="BD379" s="15" t="s">
        <v>59</v>
      </c>
      <c r="BE379" s="9" t="s">
        <v>47</v>
      </c>
      <c r="BF379" s="15" t="s">
        <v>59</v>
      </c>
      <c r="BH379" s="15" t="s">
        <v>59</v>
      </c>
      <c r="BJ379" s="15" t="s">
        <v>59</v>
      </c>
      <c r="BL379" s="15" t="s">
        <v>59</v>
      </c>
      <c r="BN379" s="15" t="s">
        <v>59</v>
      </c>
      <c r="BO379" t="s">
        <v>47</v>
      </c>
      <c r="BP379" s="15" t="s">
        <v>59</v>
      </c>
      <c r="BQ379" t="s">
        <v>47</v>
      </c>
      <c r="BR379" s="15" t="s">
        <v>59</v>
      </c>
      <c r="BS379" t="s">
        <v>47</v>
      </c>
      <c r="BT379" s="15" t="s">
        <v>59</v>
      </c>
      <c r="BU379" t="s">
        <v>47</v>
      </c>
      <c r="BV379" s="15" t="s">
        <v>59</v>
      </c>
      <c r="BX379" s="15" t="s">
        <v>59</v>
      </c>
      <c r="BY379" t="s">
        <v>47</v>
      </c>
      <c r="BZ379" s="15" t="s">
        <v>59</v>
      </c>
      <c r="CA379" t="s">
        <v>47</v>
      </c>
      <c r="CB379" s="15" t="s">
        <v>59</v>
      </c>
      <c r="CC379" t="s">
        <v>47</v>
      </c>
      <c r="CD379" s="15" t="s">
        <v>59</v>
      </c>
      <c r="CF379" s="15" t="s">
        <v>59</v>
      </c>
      <c r="CH379" s="15" t="s">
        <v>59</v>
      </c>
      <c r="CJ379" s="15" t="s">
        <v>59</v>
      </c>
      <c r="CL379" s="15" t="s">
        <v>59</v>
      </c>
      <c r="CN379" s="15" t="s">
        <v>59</v>
      </c>
      <c r="CP379" s="15" t="s">
        <v>59</v>
      </c>
      <c r="CR379" s="15" t="s">
        <v>59</v>
      </c>
      <c r="CT379" s="15" t="s">
        <v>59</v>
      </c>
      <c r="CV379" s="15" t="s">
        <v>59</v>
      </c>
      <c r="CX379" s="15" t="s">
        <v>59</v>
      </c>
      <c r="CZ379" s="15" t="s">
        <v>59</v>
      </c>
      <c r="DA379" t="s">
        <v>47</v>
      </c>
      <c r="DB379" s="15" t="s">
        <v>59</v>
      </c>
      <c r="DD379" s="15" t="s">
        <v>59</v>
      </c>
      <c r="DF379" s="15" t="s">
        <v>59</v>
      </c>
      <c r="DH379" s="15" t="s">
        <v>59</v>
      </c>
      <c r="DI379" t="s">
        <v>47</v>
      </c>
      <c r="DJ379" s="15" t="s">
        <v>59</v>
      </c>
      <c r="DK379" t="s">
        <v>47</v>
      </c>
      <c r="DL379" s="15" t="s">
        <v>59</v>
      </c>
      <c r="DM379" t="s">
        <v>47</v>
      </c>
      <c r="DN379" s="15" t="s">
        <v>59</v>
      </c>
      <c r="DP379" s="15" t="s">
        <v>59</v>
      </c>
      <c r="DQ379" t="s">
        <v>47</v>
      </c>
      <c r="DR379" s="15" t="s">
        <v>59</v>
      </c>
      <c r="DT379" s="15" t="s">
        <v>59</v>
      </c>
      <c r="DV379" s="15" t="s">
        <v>59</v>
      </c>
      <c r="DW379" s="20">
        <v>1.6776859504132231</v>
      </c>
      <c r="DX379" s="15" t="s">
        <v>59</v>
      </c>
      <c r="DY379" s="20">
        <v>0.91735537190082639</v>
      </c>
      <c r="DZ379" s="15" t="s">
        <v>59</v>
      </c>
      <c r="EB379" s="15" t="s">
        <v>59</v>
      </c>
      <c r="ED379" s="15" t="s">
        <v>59</v>
      </c>
      <c r="EF379" s="15" t="s">
        <v>59</v>
      </c>
      <c r="EH379" s="15" t="s">
        <v>59</v>
      </c>
      <c r="EJ379" s="15" t="s">
        <v>59</v>
      </c>
      <c r="EL379" s="15" t="s">
        <v>59</v>
      </c>
      <c r="EN379" s="15" t="s">
        <v>59</v>
      </c>
      <c r="EP379" s="15" t="s">
        <v>59</v>
      </c>
      <c r="ER379" s="15" t="s">
        <v>59</v>
      </c>
      <c r="ET379" s="15" t="s">
        <v>59</v>
      </c>
      <c r="EV379" s="15" t="s">
        <v>59</v>
      </c>
      <c r="EX379" s="15" t="s">
        <v>59</v>
      </c>
      <c r="EY379" s="20">
        <v>2.4793388429752063E-2</v>
      </c>
      <c r="EZ379" s="15" t="s">
        <v>59</v>
      </c>
      <c r="FB379" s="15" t="s">
        <v>59</v>
      </c>
      <c r="FC379" s="20">
        <v>3.3057851239669415E-2</v>
      </c>
      <c r="FD379" s="15" t="s">
        <v>59</v>
      </c>
      <c r="FF379" s="15" t="s">
        <v>59</v>
      </c>
      <c r="FG379" s="20">
        <v>0.26446280991735532</v>
      </c>
      <c r="FH379" s="15" t="s">
        <v>59</v>
      </c>
      <c r="FJ379" s="15" t="s">
        <v>59</v>
      </c>
      <c r="FL379" s="15" t="s">
        <v>59</v>
      </c>
      <c r="FM379" s="20">
        <v>1.140495867768595</v>
      </c>
      <c r="FN379" s="15" t="s">
        <v>59</v>
      </c>
      <c r="FO379" s="20">
        <v>4.1652892561983466</v>
      </c>
      <c r="FP379" s="15" t="s">
        <v>59</v>
      </c>
      <c r="FQ379" s="20">
        <v>1.4214876033057848</v>
      </c>
      <c r="FR379" s="15" t="s">
        <v>59</v>
      </c>
      <c r="FT379" s="15" t="s">
        <v>59</v>
      </c>
    </row>
    <row r="380" spans="1:176" ht="15.95" customHeight="1">
      <c r="A380" s="39" t="s">
        <v>675</v>
      </c>
      <c r="B380" s="39">
        <v>4</v>
      </c>
      <c r="C380" s="39">
        <v>150</v>
      </c>
      <c r="D380" s="39">
        <v>3002</v>
      </c>
      <c r="E380" s="18" t="s">
        <v>712</v>
      </c>
      <c r="F380" s="3" t="s">
        <v>1604</v>
      </c>
      <c r="G380" s="9">
        <f t="shared" si="13"/>
        <v>0</v>
      </c>
      <c r="H380" s="15" t="s">
        <v>59</v>
      </c>
      <c r="I380" t="s">
        <v>47</v>
      </c>
      <c r="J380" s="15" t="s">
        <v>59</v>
      </c>
      <c r="K380" s="3" t="s">
        <v>47</v>
      </c>
      <c r="L380" s="12" t="s">
        <v>59</v>
      </c>
      <c r="M380">
        <v>5.8999999999999995</v>
      </c>
      <c r="N380" s="15">
        <v>3.7</v>
      </c>
      <c r="O380" s="3" t="s">
        <v>47</v>
      </c>
      <c r="P380" s="12" t="s">
        <v>59</v>
      </c>
      <c r="Q380" t="s">
        <v>47</v>
      </c>
      <c r="R380" s="15" t="s">
        <v>59</v>
      </c>
      <c r="S380" t="s">
        <v>47</v>
      </c>
      <c r="T380" s="15" t="s">
        <v>59</v>
      </c>
      <c r="U380" t="s">
        <v>47</v>
      </c>
      <c r="V380" s="15" t="s">
        <v>59</v>
      </c>
      <c r="W380" t="s">
        <v>47</v>
      </c>
      <c r="X380" s="15" t="s">
        <v>59</v>
      </c>
      <c r="Y380" t="s">
        <v>47</v>
      </c>
      <c r="Z380" s="15" t="s">
        <v>59</v>
      </c>
      <c r="AA380" t="s">
        <v>47</v>
      </c>
      <c r="AB380" s="15" t="s">
        <v>59</v>
      </c>
      <c r="AC380" t="s">
        <v>47</v>
      </c>
      <c r="AD380" s="15" t="s">
        <v>59</v>
      </c>
      <c r="AE380" t="s">
        <v>47</v>
      </c>
      <c r="AF380" s="15" t="s">
        <v>59</v>
      </c>
      <c r="AG380" t="s">
        <v>47</v>
      </c>
      <c r="AH380" s="15" t="s">
        <v>59</v>
      </c>
      <c r="AI380" s="20" t="s">
        <v>47</v>
      </c>
      <c r="AJ380" s="15" t="s">
        <v>59</v>
      </c>
      <c r="AK380" t="s">
        <v>47</v>
      </c>
      <c r="AL380" s="15" t="s">
        <v>59</v>
      </c>
      <c r="AM380" s="20" t="s">
        <v>47</v>
      </c>
      <c r="AN380" s="15" t="s">
        <v>59</v>
      </c>
      <c r="AO380" s="3" t="s">
        <v>47</v>
      </c>
      <c r="AP380" s="15" t="s">
        <v>59</v>
      </c>
      <c r="AQ380" t="s">
        <v>47</v>
      </c>
      <c r="AR380" s="15" t="s">
        <v>59</v>
      </c>
      <c r="AS380" t="s">
        <v>47</v>
      </c>
      <c r="AT380" s="15" t="s">
        <v>59</v>
      </c>
      <c r="AU380" s="9" t="s">
        <v>47</v>
      </c>
      <c r="AV380" s="15" t="s">
        <v>59</v>
      </c>
      <c r="AW380" s="9" t="s">
        <v>47</v>
      </c>
      <c r="AX380" s="15" t="s">
        <v>59</v>
      </c>
      <c r="AY380" t="s">
        <v>47</v>
      </c>
      <c r="AZ380" s="15" t="s">
        <v>59</v>
      </c>
      <c r="BA380" s="9" t="s">
        <v>47</v>
      </c>
      <c r="BB380" s="15" t="s">
        <v>59</v>
      </c>
      <c r="BC380" s="9" t="s">
        <v>47</v>
      </c>
      <c r="BD380" s="15" t="s">
        <v>59</v>
      </c>
      <c r="BE380" s="9" t="s">
        <v>47</v>
      </c>
      <c r="BF380" s="15" t="s">
        <v>59</v>
      </c>
      <c r="BH380" s="15" t="s">
        <v>59</v>
      </c>
      <c r="BJ380" s="15" t="s">
        <v>59</v>
      </c>
      <c r="BL380" s="15" t="s">
        <v>59</v>
      </c>
      <c r="BN380" s="15" t="s">
        <v>59</v>
      </c>
      <c r="BO380" t="s">
        <v>47</v>
      </c>
      <c r="BP380" s="15" t="s">
        <v>59</v>
      </c>
      <c r="BQ380" t="s">
        <v>47</v>
      </c>
      <c r="BR380" s="15" t="s">
        <v>59</v>
      </c>
      <c r="BS380" t="s">
        <v>47</v>
      </c>
      <c r="BT380" s="15" t="s">
        <v>59</v>
      </c>
      <c r="BU380" t="s">
        <v>47</v>
      </c>
      <c r="BV380" s="15" t="s">
        <v>59</v>
      </c>
      <c r="BX380" s="15" t="s">
        <v>59</v>
      </c>
      <c r="BY380" t="s">
        <v>47</v>
      </c>
      <c r="BZ380" s="15" t="s">
        <v>59</v>
      </c>
      <c r="CA380" t="s">
        <v>47</v>
      </c>
      <c r="CB380" s="15" t="s">
        <v>59</v>
      </c>
      <c r="CC380" t="s">
        <v>47</v>
      </c>
      <c r="CD380" s="15" t="s">
        <v>59</v>
      </c>
      <c r="CF380" s="15" t="s">
        <v>59</v>
      </c>
      <c r="CH380" s="15" t="s">
        <v>59</v>
      </c>
      <c r="CJ380" s="15" t="s">
        <v>59</v>
      </c>
      <c r="CL380" s="15" t="s">
        <v>59</v>
      </c>
      <c r="CN380" s="15" t="s">
        <v>59</v>
      </c>
      <c r="CP380" s="15" t="s">
        <v>59</v>
      </c>
      <c r="CR380" s="15" t="s">
        <v>59</v>
      </c>
      <c r="CT380" s="15" t="s">
        <v>59</v>
      </c>
      <c r="CV380" s="15" t="s">
        <v>59</v>
      </c>
      <c r="CX380" s="15" t="s">
        <v>59</v>
      </c>
      <c r="CZ380" s="15" t="s">
        <v>59</v>
      </c>
      <c r="DA380" t="s">
        <v>47</v>
      </c>
      <c r="DB380" s="15" t="s">
        <v>59</v>
      </c>
      <c r="DD380" s="15" t="s">
        <v>59</v>
      </c>
      <c r="DF380" s="15" t="s">
        <v>59</v>
      </c>
      <c r="DH380" s="15" t="s">
        <v>59</v>
      </c>
      <c r="DI380" t="s">
        <v>47</v>
      </c>
      <c r="DJ380" s="15" t="s">
        <v>59</v>
      </c>
      <c r="DK380" t="s">
        <v>47</v>
      </c>
      <c r="DL380" s="15" t="s">
        <v>59</v>
      </c>
      <c r="DM380" t="s">
        <v>47</v>
      </c>
      <c r="DN380" s="15" t="s">
        <v>59</v>
      </c>
      <c r="DP380" s="15" t="s">
        <v>59</v>
      </c>
      <c r="DQ380" t="s">
        <v>47</v>
      </c>
      <c r="DR380" s="15" t="s">
        <v>59</v>
      </c>
      <c r="DT380" s="15" t="s">
        <v>59</v>
      </c>
      <c r="DV380" s="15" t="s">
        <v>59</v>
      </c>
      <c r="DW380" s="20">
        <v>1.7419354838709677</v>
      </c>
      <c r="DX380" s="15" t="s">
        <v>59</v>
      </c>
      <c r="DY380" s="20">
        <v>0.66129032258064513</v>
      </c>
      <c r="DZ380" s="15" t="s">
        <v>59</v>
      </c>
      <c r="EB380" s="15" t="s">
        <v>59</v>
      </c>
      <c r="ED380" s="15" t="s">
        <v>59</v>
      </c>
      <c r="EF380" s="15" t="s">
        <v>59</v>
      </c>
      <c r="EH380" s="15" t="s">
        <v>59</v>
      </c>
      <c r="EJ380" s="15" t="s">
        <v>59</v>
      </c>
      <c r="EL380" s="15" t="s">
        <v>59</v>
      </c>
      <c r="EN380" s="15" t="s">
        <v>59</v>
      </c>
      <c r="EP380" s="15" t="s">
        <v>59</v>
      </c>
      <c r="ER380" s="15" t="s">
        <v>59</v>
      </c>
      <c r="ET380" s="15" t="s">
        <v>59</v>
      </c>
      <c r="EV380" s="15" t="s">
        <v>59</v>
      </c>
      <c r="EX380" s="15" t="s">
        <v>59</v>
      </c>
      <c r="EY380" s="20">
        <v>2.4193548387096774E-2</v>
      </c>
      <c r="EZ380" s="15" t="s">
        <v>59</v>
      </c>
      <c r="FB380" s="15" t="s">
        <v>59</v>
      </c>
      <c r="FC380" s="20">
        <v>2.4193548387096774E-2</v>
      </c>
      <c r="FD380" s="15" t="s">
        <v>59</v>
      </c>
      <c r="FF380" s="15" t="s">
        <v>59</v>
      </c>
      <c r="FG380" s="20">
        <v>0.11290322580645161</v>
      </c>
      <c r="FH380" s="15" t="s">
        <v>59</v>
      </c>
      <c r="FJ380" s="15" t="s">
        <v>59</v>
      </c>
      <c r="FL380" s="15" t="s">
        <v>59</v>
      </c>
      <c r="FM380" s="20">
        <v>0.5</v>
      </c>
      <c r="FN380" s="15" t="s">
        <v>59</v>
      </c>
      <c r="FO380" s="20">
        <v>3.008064516129032</v>
      </c>
      <c r="FP380" s="15" t="s">
        <v>59</v>
      </c>
      <c r="FQ380" s="20">
        <v>1.3870967741935483</v>
      </c>
      <c r="FR380" s="15" t="s">
        <v>59</v>
      </c>
      <c r="FT380" s="15" t="s">
        <v>59</v>
      </c>
    </row>
    <row r="381" spans="1:176" ht="15.95" customHeight="1">
      <c r="A381" s="39" t="s">
        <v>679</v>
      </c>
      <c r="B381" s="39">
        <v>4</v>
      </c>
      <c r="C381" s="39">
        <v>200</v>
      </c>
      <c r="D381" s="39">
        <v>2002</v>
      </c>
      <c r="E381" s="18" t="s">
        <v>712</v>
      </c>
      <c r="F381" s="3" t="s">
        <v>1607</v>
      </c>
      <c r="G381" s="9">
        <f t="shared" si="13"/>
        <v>0</v>
      </c>
      <c r="H381" s="15" t="s">
        <v>59</v>
      </c>
      <c r="I381" t="s">
        <v>47</v>
      </c>
      <c r="J381" s="15" t="s">
        <v>59</v>
      </c>
      <c r="K381" s="3" t="s">
        <v>47</v>
      </c>
      <c r="L381" s="12" t="s">
        <v>59</v>
      </c>
      <c r="M381">
        <v>5.8999999999999995</v>
      </c>
      <c r="N381" s="15">
        <v>2</v>
      </c>
      <c r="O381" s="3" t="s">
        <v>47</v>
      </c>
      <c r="P381" s="12" t="s">
        <v>59</v>
      </c>
      <c r="Q381" t="s">
        <v>47</v>
      </c>
      <c r="R381" s="15" t="s">
        <v>59</v>
      </c>
      <c r="S381" t="s">
        <v>47</v>
      </c>
      <c r="T381" s="15" t="s">
        <v>59</v>
      </c>
      <c r="U381" t="s">
        <v>47</v>
      </c>
      <c r="V381" s="15" t="s">
        <v>59</v>
      </c>
      <c r="W381" t="s">
        <v>47</v>
      </c>
      <c r="X381" s="15" t="s">
        <v>59</v>
      </c>
      <c r="Y381" t="s">
        <v>47</v>
      </c>
      <c r="Z381" s="15" t="s">
        <v>59</v>
      </c>
      <c r="AA381" t="s">
        <v>47</v>
      </c>
      <c r="AB381" s="15" t="s">
        <v>59</v>
      </c>
      <c r="AC381" t="s">
        <v>47</v>
      </c>
      <c r="AD381" s="15" t="s">
        <v>59</v>
      </c>
      <c r="AE381" t="s">
        <v>47</v>
      </c>
      <c r="AF381" s="15" t="s">
        <v>59</v>
      </c>
      <c r="AG381" t="s">
        <v>47</v>
      </c>
      <c r="AH381" s="15" t="s">
        <v>59</v>
      </c>
      <c r="AI381" s="20" t="s">
        <v>47</v>
      </c>
      <c r="AJ381" s="15" t="s">
        <v>59</v>
      </c>
      <c r="AK381" t="s">
        <v>47</v>
      </c>
      <c r="AL381" s="15" t="s">
        <v>59</v>
      </c>
      <c r="AM381" s="20" t="s">
        <v>47</v>
      </c>
      <c r="AN381" s="15" t="s">
        <v>59</v>
      </c>
      <c r="AO381" s="3" t="s">
        <v>47</v>
      </c>
      <c r="AP381" s="15" t="s">
        <v>59</v>
      </c>
      <c r="AQ381" t="s">
        <v>47</v>
      </c>
      <c r="AR381" s="15" t="s">
        <v>59</v>
      </c>
      <c r="AS381" t="s">
        <v>47</v>
      </c>
      <c r="AT381" s="15" t="s">
        <v>59</v>
      </c>
      <c r="AU381" s="9" t="s">
        <v>47</v>
      </c>
      <c r="AV381" s="15" t="s">
        <v>59</v>
      </c>
      <c r="AW381" s="9" t="s">
        <v>47</v>
      </c>
      <c r="AX381" s="15" t="s">
        <v>59</v>
      </c>
      <c r="AY381" t="s">
        <v>47</v>
      </c>
      <c r="AZ381" s="15" t="s">
        <v>59</v>
      </c>
      <c r="BA381" s="9" t="s">
        <v>47</v>
      </c>
      <c r="BB381" s="15" t="s">
        <v>59</v>
      </c>
      <c r="BC381" s="9" t="s">
        <v>47</v>
      </c>
      <c r="BD381" s="15" t="s">
        <v>59</v>
      </c>
      <c r="BE381" s="9" t="s">
        <v>47</v>
      </c>
      <c r="BF381" s="15" t="s">
        <v>59</v>
      </c>
      <c r="BH381" s="15" t="s">
        <v>59</v>
      </c>
      <c r="BJ381" s="15" t="s">
        <v>59</v>
      </c>
      <c r="BL381" s="15" t="s">
        <v>59</v>
      </c>
      <c r="BN381" s="15" t="s">
        <v>59</v>
      </c>
      <c r="BO381" t="s">
        <v>47</v>
      </c>
      <c r="BP381" s="15" t="s">
        <v>59</v>
      </c>
      <c r="BQ381" t="s">
        <v>47</v>
      </c>
      <c r="BR381" s="15" t="s">
        <v>59</v>
      </c>
      <c r="BS381" t="s">
        <v>47</v>
      </c>
      <c r="BT381" s="15" t="s">
        <v>59</v>
      </c>
      <c r="BU381" t="s">
        <v>47</v>
      </c>
      <c r="BV381" s="15" t="s">
        <v>59</v>
      </c>
      <c r="BX381" s="15" t="s">
        <v>59</v>
      </c>
      <c r="BY381" t="s">
        <v>47</v>
      </c>
      <c r="BZ381" s="15" t="s">
        <v>59</v>
      </c>
      <c r="CA381" t="s">
        <v>47</v>
      </c>
      <c r="CB381" s="15" t="s">
        <v>59</v>
      </c>
      <c r="CC381" t="s">
        <v>47</v>
      </c>
      <c r="CD381" s="15" t="s">
        <v>59</v>
      </c>
      <c r="CF381" s="15" t="s">
        <v>59</v>
      </c>
      <c r="CH381" s="15" t="s">
        <v>59</v>
      </c>
      <c r="CJ381" s="15" t="s">
        <v>59</v>
      </c>
      <c r="CL381" s="15" t="s">
        <v>59</v>
      </c>
      <c r="CN381" s="15" t="s">
        <v>59</v>
      </c>
      <c r="CP381" s="15" t="s">
        <v>59</v>
      </c>
      <c r="CR381" s="15" t="s">
        <v>59</v>
      </c>
      <c r="CT381" s="15" t="s">
        <v>59</v>
      </c>
      <c r="CV381" s="15" t="s">
        <v>59</v>
      </c>
      <c r="CX381" s="15" t="s">
        <v>59</v>
      </c>
      <c r="CZ381" s="15" t="s">
        <v>59</v>
      </c>
      <c r="DA381" t="s">
        <v>47</v>
      </c>
      <c r="DB381" s="15" t="s">
        <v>59</v>
      </c>
      <c r="DD381" s="15" t="s">
        <v>59</v>
      </c>
      <c r="DF381" s="15" t="s">
        <v>59</v>
      </c>
      <c r="DH381" s="15" t="s">
        <v>59</v>
      </c>
      <c r="DI381" t="s">
        <v>47</v>
      </c>
      <c r="DJ381" s="15" t="s">
        <v>59</v>
      </c>
      <c r="DK381" t="s">
        <v>47</v>
      </c>
      <c r="DL381" s="15" t="s">
        <v>59</v>
      </c>
      <c r="DM381" t="s">
        <v>47</v>
      </c>
      <c r="DN381" s="15" t="s">
        <v>59</v>
      </c>
      <c r="DP381" s="15" t="s">
        <v>59</v>
      </c>
      <c r="DQ381" t="s">
        <v>47</v>
      </c>
      <c r="DR381" s="15" t="s">
        <v>59</v>
      </c>
      <c r="DT381" s="15" t="s">
        <v>59</v>
      </c>
      <c r="DV381" s="15" t="s">
        <v>59</v>
      </c>
      <c r="DW381" s="20">
        <v>0.7890625</v>
      </c>
      <c r="DX381" s="15" t="s">
        <v>59</v>
      </c>
      <c r="DY381" s="20">
        <v>0.265625</v>
      </c>
      <c r="DZ381" s="15" t="s">
        <v>59</v>
      </c>
      <c r="EB381" s="15" t="s">
        <v>59</v>
      </c>
      <c r="ED381" s="15" t="s">
        <v>59</v>
      </c>
      <c r="EF381" s="15" t="s">
        <v>59</v>
      </c>
      <c r="EH381" s="15" t="s">
        <v>59</v>
      </c>
      <c r="EJ381" s="15" t="s">
        <v>59</v>
      </c>
      <c r="EL381" s="15" t="s">
        <v>59</v>
      </c>
      <c r="EN381" s="15" t="s">
        <v>59</v>
      </c>
      <c r="EP381" s="15" t="s">
        <v>59</v>
      </c>
      <c r="ER381" s="15" t="s">
        <v>59</v>
      </c>
      <c r="ET381" s="15" t="s">
        <v>59</v>
      </c>
      <c r="EV381" s="15" t="s">
        <v>59</v>
      </c>
      <c r="EX381" s="15" t="s">
        <v>59</v>
      </c>
      <c r="EY381" s="20">
        <v>2.34375E-2</v>
      </c>
      <c r="EZ381" s="15" t="s">
        <v>59</v>
      </c>
      <c r="FB381" s="15" t="s">
        <v>59</v>
      </c>
      <c r="FC381" s="20">
        <v>2.34375E-2</v>
      </c>
      <c r="FD381" s="15" t="s">
        <v>59</v>
      </c>
      <c r="FF381" s="15" t="s">
        <v>59</v>
      </c>
      <c r="FG381" s="20">
        <v>0.234375</v>
      </c>
      <c r="FH381" s="15" t="s">
        <v>59</v>
      </c>
      <c r="FJ381" s="15" t="s">
        <v>59</v>
      </c>
      <c r="FL381" s="15" t="s">
        <v>59</v>
      </c>
      <c r="FM381" s="20">
        <v>1.8984375</v>
      </c>
      <c r="FN381" s="15" t="s">
        <v>59</v>
      </c>
      <c r="FO381" s="20">
        <v>1.1015625</v>
      </c>
      <c r="FP381" s="15" t="s">
        <v>59</v>
      </c>
      <c r="FQ381" s="20">
        <v>3.125E-2</v>
      </c>
      <c r="FR381" s="15" t="s">
        <v>59</v>
      </c>
      <c r="FT381" s="15" t="s">
        <v>59</v>
      </c>
    </row>
    <row r="382" spans="1:176" ht="15.95" customHeight="1">
      <c r="A382" s="39" t="s">
        <v>680</v>
      </c>
      <c r="B382" s="39">
        <v>4</v>
      </c>
      <c r="C382" s="39">
        <v>200</v>
      </c>
      <c r="D382" s="39">
        <v>2002</v>
      </c>
      <c r="E382" s="18" t="s">
        <v>712</v>
      </c>
      <c r="F382" s="3" t="s">
        <v>1608</v>
      </c>
      <c r="G382" s="9">
        <f t="shared" si="13"/>
        <v>0</v>
      </c>
      <c r="H382" s="15" t="s">
        <v>59</v>
      </c>
      <c r="I382" t="s">
        <v>47</v>
      </c>
      <c r="J382" s="15" t="s">
        <v>59</v>
      </c>
      <c r="K382" s="3" t="s">
        <v>47</v>
      </c>
      <c r="L382" s="12" t="s">
        <v>59</v>
      </c>
      <c r="M382">
        <v>3</v>
      </c>
      <c r="N382" s="15">
        <v>0.9</v>
      </c>
      <c r="O382" s="3" t="s">
        <v>47</v>
      </c>
      <c r="P382" s="12" t="s">
        <v>59</v>
      </c>
      <c r="Q382" t="s">
        <v>47</v>
      </c>
      <c r="R382" s="15" t="s">
        <v>59</v>
      </c>
      <c r="S382" t="s">
        <v>47</v>
      </c>
      <c r="T382" s="15" t="s">
        <v>59</v>
      </c>
      <c r="U382" t="s">
        <v>47</v>
      </c>
      <c r="V382" s="15" t="s">
        <v>59</v>
      </c>
      <c r="W382" t="s">
        <v>47</v>
      </c>
      <c r="X382" s="15" t="s">
        <v>59</v>
      </c>
      <c r="Y382" t="s">
        <v>47</v>
      </c>
      <c r="Z382" s="15" t="s">
        <v>59</v>
      </c>
      <c r="AA382" t="s">
        <v>47</v>
      </c>
      <c r="AB382" s="15" t="s">
        <v>59</v>
      </c>
      <c r="AC382" t="s">
        <v>47</v>
      </c>
      <c r="AD382" s="15" t="s">
        <v>59</v>
      </c>
      <c r="AE382" t="s">
        <v>47</v>
      </c>
      <c r="AF382" s="15" t="s">
        <v>59</v>
      </c>
      <c r="AG382" t="s">
        <v>47</v>
      </c>
      <c r="AH382" s="15" t="s">
        <v>59</v>
      </c>
      <c r="AI382" s="20" t="s">
        <v>47</v>
      </c>
      <c r="AJ382" s="15" t="s">
        <v>59</v>
      </c>
      <c r="AK382" t="s">
        <v>47</v>
      </c>
      <c r="AL382" s="15" t="s">
        <v>59</v>
      </c>
      <c r="AM382" s="20" t="s">
        <v>47</v>
      </c>
      <c r="AN382" s="15" t="s">
        <v>59</v>
      </c>
      <c r="AO382" s="3" t="s">
        <v>47</v>
      </c>
      <c r="AP382" s="15" t="s">
        <v>59</v>
      </c>
      <c r="AQ382" t="s">
        <v>47</v>
      </c>
      <c r="AR382" s="15" t="s">
        <v>59</v>
      </c>
      <c r="AS382" t="s">
        <v>47</v>
      </c>
      <c r="AT382" s="15" t="s">
        <v>59</v>
      </c>
      <c r="AU382" s="9" t="s">
        <v>47</v>
      </c>
      <c r="AV382" s="15" t="s">
        <v>59</v>
      </c>
      <c r="AW382" s="9" t="s">
        <v>47</v>
      </c>
      <c r="AX382" s="15" t="s">
        <v>59</v>
      </c>
      <c r="AY382" t="s">
        <v>47</v>
      </c>
      <c r="AZ382" s="15" t="s">
        <v>59</v>
      </c>
      <c r="BA382" s="9" t="s">
        <v>47</v>
      </c>
      <c r="BB382" s="15" t="s">
        <v>59</v>
      </c>
      <c r="BC382" s="9" t="s">
        <v>47</v>
      </c>
      <c r="BD382" s="15" t="s">
        <v>59</v>
      </c>
      <c r="BE382" s="9" t="s">
        <v>47</v>
      </c>
      <c r="BF382" s="15" t="s">
        <v>59</v>
      </c>
      <c r="BH382" s="15" t="s">
        <v>59</v>
      </c>
      <c r="BJ382" s="15" t="s">
        <v>59</v>
      </c>
      <c r="BL382" s="15" t="s">
        <v>59</v>
      </c>
      <c r="BN382" s="15" t="s">
        <v>59</v>
      </c>
      <c r="BO382" t="s">
        <v>47</v>
      </c>
      <c r="BP382" s="15" t="s">
        <v>59</v>
      </c>
      <c r="BQ382" t="s">
        <v>47</v>
      </c>
      <c r="BR382" s="15" t="s">
        <v>59</v>
      </c>
      <c r="BS382" t="s">
        <v>47</v>
      </c>
      <c r="BT382" s="15" t="s">
        <v>59</v>
      </c>
      <c r="BU382" t="s">
        <v>47</v>
      </c>
      <c r="BV382" s="15" t="s">
        <v>59</v>
      </c>
      <c r="BX382" s="15" t="s">
        <v>59</v>
      </c>
      <c r="BY382" t="s">
        <v>47</v>
      </c>
      <c r="BZ382" s="15" t="s">
        <v>59</v>
      </c>
      <c r="CA382" t="s">
        <v>47</v>
      </c>
      <c r="CB382" s="15" t="s">
        <v>59</v>
      </c>
      <c r="CC382" t="s">
        <v>47</v>
      </c>
      <c r="CD382" s="15" t="s">
        <v>59</v>
      </c>
      <c r="CF382" s="15" t="s">
        <v>59</v>
      </c>
      <c r="CH382" s="15" t="s">
        <v>59</v>
      </c>
      <c r="CJ382" s="15" t="s">
        <v>59</v>
      </c>
      <c r="CL382" s="15" t="s">
        <v>59</v>
      </c>
      <c r="CN382" s="15" t="s">
        <v>59</v>
      </c>
      <c r="CP382" s="15" t="s">
        <v>59</v>
      </c>
      <c r="CR382" s="15" t="s">
        <v>59</v>
      </c>
      <c r="CT382" s="15" t="s">
        <v>59</v>
      </c>
      <c r="CV382" s="15" t="s">
        <v>59</v>
      </c>
      <c r="CX382" s="15" t="s">
        <v>59</v>
      </c>
      <c r="CZ382" s="15" t="s">
        <v>59</v>
      </c>
      <c r="DA382" t="s">
        <v>47</v>
      </c>
      <c r="DB382" s="15" t="s">
        <v>59</v>
      </c>
      <c r="DD382" s="15" t="s">
        <v>59</v>
      </c>
      <c r="DF382" s="15" t="s">
        <v>59</v>
      </c>
      <c r="DH382" s="15" t="s">
        <v>59</v>
      </c>
      <c r="DI382" t="s">
        <v>47</v>
      </c>
      <c r="DJ382" s="15" t="s">
        <v>59</v>
      </c>
      <c r="DK382" t="s">
        <v>47</v>
      </c>
      <c r="DL382" s="15" t="s">
        <v>59</v>
      </c>
      <c r="DM382" t="s">
        <v>47</v>
      </c>
      <c r="DN382" s="15" t="s">
        <v>59</v>
      </c>
      <c r="DP382" s="15" t="s">
        <v>59</v>
      </c>
      <c r="DQ382" t="s">
        <v>47</v>
      </c>
      <c r="DR382" s="15" t="s">
        <v>59</v>
      </c>
      <c r="DT382" s="15" t="s">
        <v>59</v>
      </c>
      <c r="DV382" s="15" t="s">
        <v>59</v>
      </c>
      <c r="DW382" s="20">
        <v>0.16500000000000001</v>
      </c>
      <c r="DX382" s="15" t="s">
        <v>59</v>
      </c>
      <c r="DY382" s="20">
        <v>0.06</v>
      </c>
      <c r="DZ382" s="15" t="s">
        <v>59</v>
      </c>
      <c r="EB382" s="15" t="s">
        <v>59</v>
      </c>
      <c r="ED382" s="15" t="s">
        <v>59</v>
      </c>
      <c r="EF382" s="15" t="s">
        <v>59</v>
      </c>
      <c r="EH382" s="15" t="s">
        <v>59</v>
      </c>
      <c r="EJ382" s="15" t="s">
        <v>59</v>
      </c>
      <c r="EL382" s="15" t="s">
        <v>59</v>
      </c>
      <c r="EN382" s="15" t="s">
        <v>59</v>
      </c>
      <c r="EP382" s="15" t="s">
        <v>59</v>
      </c>
      <c r="ER382" s="15" t="s">
        <v>59</v>
      </c>
      <c r="ET382" s="15" t="s">
        <v>59</v>
      </c>
      <c r="EV382" s="15" t="s">
        <v>59</v>
      </c>
      <c r="EX382" s="15" t="s">
        <v>59</v>
      </c>
      <c r="EY382" s="20">
        <v>0.02</v>
      </c>
      <c r="EZ382" s="15" t="s">
        <v>59</v>
      </c>
      <c r="FB382" s="15" t="s">
        <v>59</v>
      </c>
      <c r="FC382" s="20">
        <v>0.03</v>
      </c>
      <c r="FD382" s="15" t="s">
        <v>59</v>
      </c>
      <c r="FF382" s="15" t="s">
        <v>59</v>
      </c>
      <c r="FG382" s="20">
        <v>0.71</v>
      </c>
      <c r="FH382" s="15" t="s">
        <v>59</v>
      </c>
      <c r="FJ382" s="15" t="s">
        <v>59</v>
      </c>
      <c r="FL382" s="15" t="s">
        <v>59</v>
      </c>
      <c r="FM382" s="20">
        <v>3.6549999999999998</v>
      </c>
      <c r="FN382" s="15" t="s">
        <v>59</v>
      </c>
      <c r="FO382" s="20">
        <v>0.42500000000000004</v>
      </c>
      <c r="FP382" s="15" t="s">
        <v>59</v>
      </c>
      <c r="FQ382" s="20">
        <v>8.5000000000000006E-2</v>
      </c>
      <c r="FR382" s="15" t="s">
        <v>59</v>
      </c>
      <c r="FT382" s="15" t="s">
        <v>59</v>
      </c>
    </row>
    <row r="383" spans="1:176" ht="15.95" customHeight="1">
      <c r="A383" s="39" t="s">
        <v>681</v>
      </c>
      <c r="B383" s="39">
        <v>4</v>
      </c>
      <c r="C383" s="39">
        <v>150</v>
      </c>
      <c r="D383" s="39">
        <v>2402</v>
      </c>
      <c r="E383" s="18" t="s">
        <v>712</v>
      </c>
      <c r="F383" s="3" t="s">
        <v>1609</v>
      </c>
      <c r="G383" s="9">
        <f t="shared" si="13"/>
        <v>0</v>
      </c>
      <c r="H383" s="15" t="s">
        <v>59</v>
      </c>
      <c r="I383" t="s">
        <v>47</v>
      </c>
      <c r="J383" s="15" t="s">
        <v>59</v>
      </c>
      <c r="K383" s="3" t="s">
        <v>47</v>
      </c>
      <c r="L383" s="12" t="s">
        <v>59</v>
      </c>
      <c r="M383">
        <v>0.4</v>
      </c>
      <c r="N383" s="15">
        <v>0.1</v>
      </c>
      <c r="O383" s="3" t="s">
        <v>47</v>
      </c>
      <c r="P383" s="12" t="s">
        <v>59</v>
      </c>
      <c r="Q383" t="s">
        <v>47</v>
      </c>
      <c r="R383" s="15" t="s">
        <v>59</v>
      </c>
      <c r="S383" t="s">
        <v>47</v>
      </c>
      <c r="T383" s="15" t="s">
        <v>59</v>
      </c>
      <c r="U383" t="s">
        <v>47</v>
      </c>
      <c r="V383" s="15" t="s">
        <v>59</v>
      </c>
      <c r="W383" t="s">
        <v>47</v>
      </c>
      <c r="X383" s="15" t="s">
        <v>59</v>
      </c>
      <c r="Y383" t="s">
        <v>47</v>
      </c>
      <c r="Z383" s="15" t="s">
        <v>59</v>
      </c>
      <c r="AA383" t="s">
        <v>47</v>
      </c>
      <c r="AB383" s="15" t="s">
        <v>59</v>
      </c>
      <c r="AC383" t="s">
        <v>47</v>
      </c>
      <c r="AD383" s="15" t="s">
        <v>59</v>
      </c>
      <c r="AE383" t="s">
        <v>47</v>
      </c>
      <c r="AF383" s="15" t="s">
        <v>59</v>
      </c>
      <c r="AG383" t="s">
        <v>47</v>
      </c>
      <c r="AH383" s="15" t="s">
        <v>59</v>
      </c>
      <c r="AI383" s="20" t="s">
        <v>47</v>
      </c>
      <c r="AJ383" s="15" t="s">
        <v>59</v>
      </c>
      <c r="AK383" t="s">
        <v>47</v>
      </c>
      <c r="AL383" s="15" t="s">
        <v>59</v>
      </c>
      <c r="AM383" s="20" t="s">
        <v>47</v>
      </c>
      <c r="AN383" s="15" t="s">
        <v>59</v>
      </c>
      <c r="AO383" s="3" t="s">
        <v>47</v>
      </c>
      <c r="AP383" s="15" t="s">
        <v>59</v>
      </c>
      <c r="AQ383" t="s">
        <v>47</v>
      </c>
      <c r="AR383" s="15" t="s">
        <v>59</v>
      </c>
      <c r="AS383" t="s">
        <v>47</v>
      </c>
      <c r="AT383" s="15" t="s">
        <v>59</v>
      </c>
      <c r="AU383" s="9" t="s">
        <v>47</v>
      </c>
      <c r="AV383" s="15" t="s">
        <v>59</v>
      </c>
      <c r="AW383" s="9" t="s">
        <v>47</v>
      </c>
      <c r="AX383" s="15" t="s">
        <v>59</v>
      </c>
      <c r="AY383" t="s">
        <v>47</v>
      </c>
      <c r="AZ383" s="15" t="s">
        <v>59</v>
      </c>
      <c r="BA383" s="9" t="s">
        <v>47</v>
      </c>
      <c r="BB383" s="15" t="s">
        <v>59</v>
      </c>
      <c r="BC383" s="9" t="s">
        <v>47</v>
      </c>
      <c r="BD383" s="15" t="s">
        <v>59</v>
      </c>
      <c r="BE383" s="9" t="s">
        <v>47</v>
      </c>
      <c r="BF383" s="15" t="s">
        <v>59</v>
      </c>
      <c r="BH383" s="15" t="s">
        <v>59</v>
      </c>
      <c r="BJ383" s="15" t="s">
        <v>59</v>
      </c>
      <c r="BL383" s="15" t="s">
        <v>59</v>
      </c>
      <c r="BN383" s="15" t="s">
        <v>59</v>
      </c>
      <c r="BO383" t="s">
        <v>47</v>
      </c>
      <c r="BP383" s="15" t="s">
        <v>59</v>
      </c>
      <c r="BQ383" t="s">
        <v>47</v>
      </c>
      <c r="BR383" s="15" t="s">
        <v>59</v>
      </c>
      <c r="BS383" t="s">
        <v>47</v>
      </c>
      <c r="BT383" s="15" t="s">
        <v>59</v>
      </c>
      <c r="BU383" t="s">
        <v>47</v>
      </c>
      <c r="BV383" s="15" t="s">
        <v>59</v>
      </c>
      <c r="BX383" s="15" t="s">
        <v>59</v>
      </c>
      <c r="BY383" t="s">
        <v>47</v>
      </c>
      <c r="BZ383" s="15" t="s">
        <v>59</v>
      </c>
      <c r="CA383" t="s">
        <v>47</v>
      </c>
      <c r="CB383" s="15" t="s">
        <v>59</v>
      </c>
      <c r="CC383" t="s">
        <v>47</v>
      </c>
      <c r="CD383" s="15" t="s">
        <v>59</v>
      </c>
      <c r="CF383" s="15" t="s">
        <v>59</v>
      </c>
      <c r="CH383" s="15" t="s">
        <v>59</v>
      </c>
      <c r="CJ383" s="15" t="s">
        <v>59</v>
      </c>
      <c r="CL383" s="15" t="s">
        <v>59</v>
      </c>
      <c r="CN383" s="15" t="s">
        <v>59</v>
      </c>
      <c r="CP383" s="15" t="s">
        <v>59</v>
      </c>
      <c r="CR383" s="15" t="s">
        <v>59</v>
      </c>
      <c r="CT383" s="15" t="s">
        <v>59</v>
      </c>
      <c r="CV383" s="15" t="s">
        <v>59</v>
      </c>
      <c r="CX383" s="15" t="s">
        <v>59</v>
      </c>
      <c r="CZ383" s="15" t="s">
        <v>59</v>
      </c>
      <c r="DA383" t="s">
        <v>47</v>
      </c>
      <c r="DB383" s="15" t="s">
        <v>59</v>
      </c>
      <c r="DD383" s="15" t="s">
        <v>59</v>
      </c>
      <c r="DF383" s="15" t="s">
        <v>59</v>
      </c>
      <c r="DH383" s="15" t="s">
        <v>59</v>
      </c>
      <c r="DI383" t="s">
        <v>47</v>
      </c>
      <c r="DJ383" s="15" t="s">
        <v>59</v>
      </c>
      <c r="DK383" t="s">
        <v>47</v>
      </c>
      <c r="DL383" s="15" t="s">
        <v>59</v>
      </c>
      <c r="DM383" t="s">
        <v>47</v>
      </c>
      <c r="DN383" s="15" t="s">
        <v>59</v>
      </c>
      <c r="DP383" s="15" t="s">
        <v>59</v>
      </c>
      <c r="DQ383" t="s">
        <v>47</v>
      </c>
      <c r="DR383" s="15" t="s">
        <v>59</v>
      </c>
      <c r="DT383" s="15" t="s">
        <v>59</v>
      </c>
      <c r="DV383" s="15" t="s">
        <v>59</v>
      </c>
      <c r="DW383" s="20">
        <v>0.22413793103448276</v>
      </c>
      <c r="DX383" s="15" t="s">
        <v>59</v>
      </c>
      <c r="DY383" s="20">
        <v>7.7586206896551727E-2</v>
      </c>
      <c r="DZ383" s="15" t="s">
        <v>59</v>
      </c>
      <c r="EB383" s="15" t="s">
        <v>59</v>
      </c>
      <c r="ED383" s="15" t="s">
        <v>59</v>
      </c>
      <c r="EF383" s="15" t="s">
        <v>59</v>
      </c>
      <c r="EH383" s="15" t="s">
        <v>59</v>
      </c>
      <c r="EJ383" s="15" t="s">
        <v>59</v>
      </c>
      <c r="EL383" s="15" t="s">
        <v>59</v>
      </c>
      <c r="EN383" s="15" t="s">
        <v>59</v>
      </c>
      <c r="EP383" s="15" t="s">
        <v>59</v>
      </c>
      <c r="ER383" s="15" t="s">
        <v>59</v>
      </c>
      <c r="ET383" s="15" t="s">
        <v>59</v>
      </c>
      <c r="EV383" s="15" t="s">
        <v>59</v>
      </c>
      <c r="EX383" s="15" t="s">
        <v>59</v>
      </c>
      <c r="EY383" s="20">
        <v>2.5862068965517244E-2</v>
      </c>
      <c r="EZ383" s="15" t="s">
        <v>59</v>
      </c>
      <c r="FB383" s="15" t="s">
        <v>59</v>
      </c>
      <c r="FC383" s="20">
        <v>7.7586206896551727E-2</v>
      </c>
      <c r="FD383" s="15" t="s">
        <v>59</v>
      </c>
      <c r="FF383" s="15" t="s">
        <v>59</v>
      </c>
      <c r="FG383" s="20">
        <v>0.27586206896551729</v>
      </c>
      <c r="FH383" s="15" t="s">
        <v>59</v>
      </c>
      <c r="FJ383" s="15" t="s">
        <v>59</v>
      </c>
      <c r="FL383" s="15" t="s">
        <v>59</v>
      </c>
      <c r="FM383" s="20">
        <v>1.8017241379310345</v>
      </c>
      <c r="FN383" s="15" t="s">
        <v>59</v>
      </c>
      <c r="FO383" s="20">
        <v>0.7155172413793105</v>
      </c>
      <c r="FP383" s="15" t="s">
        <v>59</v>
      </c>
      <c r="FQ383" s="20">
        <v>3.4482758620689662E-2</v>
      </c>
      <c r="FR383" s="15" t="s">
        <v>59</v>
      </c>
      <c r="FT383" s="15" t="s">
        <v>59</v>
      </c>
    </row>
    <row r="384" spans="1:176" ht="15.95" customHeight="1">
      <c r="A384" s="39" t="s">
        <v>682</v>
      </c>
      <c r="B384" s="39">
        <v>4</v>
      </c>
      <c r="C384" s="39">
        <v>18</v>
      </c>
      <c r="D384" s="39">
        <v>5504</v>
      </c>
      <c r="E384" s="18" t="s">
        <v>712</v>
      </c>
      <c r="G384" s="9">
        <f t="shared" si="13"/>
        <v>0</v>
      </c>
      <c r="H384" s="15" t="s">
        <v>59</v>
      </c>
      <c r="I384" t="s">
        <v>47</v>
      </c>
      <c r="J384" s="15" t="s">
        <v>59</v>
      </c>
      <c r="K384" s="3" t="s">
        <v>47</v>
      </c>
      <c r="L384" s="12" t="s">
        <v>59</v>
      </c>
      <c r="M384">
        <v>6.6</v>
      </c>
      <c r="N384" s="15">
        <v>1.1000000000000001</v>
      </c>
      <c r="O384" s="3" t="s">
        <v>47</v>
      </c>
      <c r="P384" s="12" t="s">
        <v>59</v>
      </c>
      <c r="Q384" t="s">
        <v>47</v>
      </c>
      <c r="R384" s="15" t="s">
        <v>59</v>
      </c>
      <c r="S384" t="s">
        <v>47</v>
      </c>
      <c r="T384" s="15" t="s">
        <v>59</v>
      </c>
      <c r="U384" t="s">
        <v>47</v>
      </c>
      <c r="V384" s="15" t="s">
        <v>59</v>
      </c>
      <c r="W384" t="s">
        <v>47</v>
      </c>
      <c r="X384" s="15" t="s">
        <v>59</v>
      </c>
      <c r="Y384" t="s">
        <v>47</v>
      </c>
      <c r="Z384" s="15" t="s">
        <v>59</v>
      </c>
      <c r="AA384" t="s">
        <v>47</v>
      </c>
      <c r="AB384" s="15" t="s">
        <v>59</v>
      </c>
      <c r="AC384" t="s">
        <v>47</v>
      </c>
      <c r="AD384" s="15" t="s">
        <v>59</v>
      </c>
      <c r="AE384" t="s">
        <v>47</v>
      </c>
      <c r="AF384" s="15" t="s">
        <v>59</v>
      </c>
      <c r="AG384" t="s">
        <v>47</v>
      </c>
      <c r="AH384" s="15" t="s">
        <v>59</v>
      </c>
      <c r="AI384" s="20" t="s">
        <v>47</v>
      </c>
      <c r="AJ384" s="15" t="s">
        <v>59</v>
      </c>
      <c r="AK384" t="s">
        <v>47</v>
      </c>
      <c r="AL384" s="15" t="s">
        <v>59</v>
      </c>
      <c r="AM384" s="20" t="s">
        <v>47</v>
      </c>
      <c r="AN384" s="15" t="s">
        <v>59</v>
      </c>
      <c r="AO384" s="3" t="s">
        <v>47</v>
      </c>
      <c r="AP384" s="15" t="s">
        <v>59</v>
      </c>
      <c r="AQ384" t="s">
        <v>47</v>
      </c>
      <c r="AR384" s="15" t="s">
        <v>59</v>
      </c>
      <c r="AS384" t="s">
        <v>47</v>
      </c>
      <c r="AT384" s="15" t="s">
        <v>59</v>
      </c>
      <c r="AU384" s="9" t="s">
        <v>47</v>
      </c>
      <c r="AV384" s="15" t="s">
        <v>59</v>
      </c>
      <c r="AW384" s="9" t="s">
        <v>47</v>
      </c>
      <c r="AX384" s="15" t="s">
        <v>59</v>
      </c>
      <c r="AY384" t="s">
        <v>47</v>
      </c>
      <c r="AZ384" s="15" t="s">
        <v>59</v>
      </c>
      <c r="BA384" s="9" t="s">
        <v>47</v>
      </c>
      <c r="BB384" s="15" t="s">
        <v>59</v>
      </c>
      <c r="BC384" s="9" t="s">
        <v>47</v>
      </c>
      <c r="BD384" s="15" t="s">
        <v>59</v>
      </c>
      <c r="BE384" s="9" t="s">
        <v>47</v>
      </c>
      <c r="BF384" s="15" t="s">
        <v>59</v>
      </c>
      <c r="BH384" s="15" t="s">
        <v>59</v>
      </c>
      <c r="BJ384" s="15" t="s">
        <v>59</v>
      </c>
      <c r="BL384" s="15" t="s">
        <v>59</v>
      </c>
      <c r="BN384" s="15" t="s">
        <v>59</v>
      </c>
      <c r="BO384" t="s">
        <v>47</v>
      </c>
      <c r="BP384" s="15" t="s">
        <v>59</v>
      </c>
      <c r="BQ384" t="s">
        <v>47</v>
      </c>
      <c r="BR384" s="15" t="s">
        <v>59</v>
      </c>
      <c r="BS384" t="s">
        <v>47</v>
      </c>
      <c r="BT384" s="15" t="s">
        <v>59</v>
      </c>
      <c r="BU384" t="s">
        <v>47</v>
      </c>
      <c r="BV384" s="15" t="s">
        <v>59</v>
      </c>
      <c r="BX384" s="15" t="s">
        <v>59</v>
      </c>
      <c r="BY384" t="s">
        <v>47</v>
      </c>
      <c r="BZ384" s="15" t="s">
        <v>59</v>
      </c>
      <c r="CA384" t="s">
        <v>47</v>
      </c>
      <c r="CB384" s="15" t="s">
        <v>59</v>
      </c>
      <c r="CC384" t="s">
        <v>47</v>
      </c>
      <c r="CD384" s="15" t="s">
        <v>59</v>
      </c>
      <c r="CF384" s="15" t="s">
        <v>59</v>
      </c>
      <c r="CH384" s="15" t="s">
        <v>59</v>
      </c>
      <c r="CJ384" s="15" t="s">
        <v>59</v>
      </c>
      <c r="CL384" s="15" t="s">
        <v>59</v>
      </c>
      <c r="CN384" s="15" t="s">
        <v>59</v>
      </c>
      <c r="CP384" s="15" t="s">
        <v>59</v>
      </c>
      <c r="CR384" s="15" t="s">
        <v>59</v>
      </c>
      <c r="CT384" s="15" t="s">
        <v>59</v>
      </c>
      <c r="CV384" s="15" t="s">
        <v>59</v>
      </c>
      <c r="CX384" s="15" t="s">
        <v>59</v>
      </c>
      <c r="CZ384" s="15" t="s">
        <v>59</v>
      </c>
      <c r="DA384" t="s">
        <v>47</v>
      </c>
      <c r="DB384" s="15" t="s">
        <v>59</v>
      </c>
      <c r="DD384" s="15" t="s">
        <v>59</v>
      </c>
      <c r="DF384" s="15" t="s">
        <v>59</v>
      </c>
      <c r="DH384" s="15" t="s">
        <v>59</v>
      </c>
      <c r="DI384" t="s">
        <v>47</v>
      </c>
      <c r="DJ384" s="15" t="s">
        <v>59</v>
      </c>
      <c r="DK384" t="s">
        <v>47</v>
      </c>
      <c r="DL384" s="15" t="s">
        <v>59</v>
      </c>
      <c r="DM384" t="s">
        <v>47</v>
      </c>
      <c r="DN384" s="15" t="s">
        <v>59</v>
      </c>
      <c r="DP384" s="15" t="s">
        <v>59</v>
      </c>
      <c r="DQ384" t="s">
        <v>47</v>
      </c>
      <c r="DR384" s="15" t="s">
        <v>59</v>
      </c>
      <c r="DT384" s="15" t="s">
        <v>59</v>
      </c>
      <c r="DV384" s="15" t="s">
        <v>59</v>
      </c>
      <c r="DW384" t="s">
        <v>47</v>
      </c>
      <c r="DX384" s="15" t="s">
        <v>59</v>
      </c>
      <c r="DY384" t="s">
        <v>47</v>
      </c>
      <c r="DZ384" s="15" t="s">
        <v>59</v>
      </c>
      <c r="EB384" s="15" t="s">
        <v>59</v>
      </c>
      <c r="ED384" s="15" t="s">
        <v>59</v>
      </c>
      <c r="EF384" s="15" t="s">
        <v>59</v>
      </c>
      <c r="EH384" s="15" t="s">
        <v>59</v>
      </c>
      <c r="EJ384" s="15" t="s">
        <v>59</v>
      </c>
      <c r="EL384" s="15" t="s">
        <v>59</v>
      </c>
      <c r="EN384" s="15" t="s">
        <v>59</v>
      </c>
      <c r="EP384" s="15" t="s">
        <v>59</v>
      </c>
      <c r="ER384" s="15" t="s">
        <v>59</v>
      </c>
      <c r="ET384" s="15" t="s">
        <v>59</v>
      </c>
      <c r="EV384" s="15" t="s">
        <v>59</v>
      </c>
      <c r="EX384" s="15" t="s">
        <v>59</v>
      </c>
      <c r="EY384" s="20" t="s">
        <v>47</v>
      </c>
      <c r="EZ384" s="15" t="s">
        <v>59</v>
      </c>
      <c r="FB384" s="15" t="s">
        <v>59</v>
      </c>
      <c r="FC384" s="20"/>
      <c r="FD384" s="15" t="s">
        <v>59</v>
      </c>
      <c r="FF384" s="15" t="s">
        <v>59</v>
      </c>
      <c r="FG384" s="20"/>
      <c r="FH384" s="15" t="s">
        <v>59</v>
      </c>
      <c r="FJ384" s="15" t="s">
        <v>59</v>
      </c>
      <c r="FL384" s="15" t="s">
        <v>59</v>
      </c>
      <c r="FM384" t="s">
        <v>47</v>
      </c>
      <c r="FN384" s="15" t="s">
        <v>59</v>
      </c>
      <c r="FO384" t="s">
        <v>47</v>
      </c>
      <c r="FP384" s="15" t="s">
        <v>59</v>
      </c>
      <c r="FQ384" t="s">
        <v>47</v>
      </c>
      <c r="FR384" s="15" t="s">
        <v>59</v>
      </c>
      <c r="FT384" s="15" t="s">
        <v>59</v>
      </c>
    </row>
    <row r="385" spans="1:176" ht="15.95" customHeight="1">
      <c r="A385" s="39" t="s">
        <v>683</v>
      </c>
      <c r="B385" s="39">
        <v>4</v>
      </c>
      <c r="C385" s="39">
        <v>44</v>
      </c>
      <c r="D385" s="39">
        <v>4402</v>
      </c>
      <c r="E385" s="18" t="s">
        <v>712</v>
      </c>
      <c r="G385" s="9">
        <f t="shared" si="13"/>
        <v>0</v>
      </c>
      <c r="H385" s="15" t="s">
        <v>59</v>
      </c>
      <c r="I385" t="s">
        <v>47</v>
      </c>
      <c r="J385" s="15" t="s">
        <v>59</v>
      </c>
      <c r="K385" s="3" t="s">
        <v>47</v>
      </c>
      <c r="L385" s="12" t="s">
        <v>59</v>
      </c>
      <c r="M385">
        <v>2.4</v>
      </c>
      <c r="N385" s="15">
        <v>0.2</v>
      </c>
      <c r="O385" s="3" t="s">
        <v>47</v>
      </c>
      <c r="P385" s="12" t="s">
        <v>59</v>
      </c>
      <c r="Q385" t="s">
        <v>47</v>
      </c>
      <c r="R385" s="15" t="s">
        <v>59</v>
      </c>
      <c r="S385" t="s">
        <v>47</v>
      </c>
      <c r="T385" s="15" t="s">
        <v>59</v>
      </c>
      <c r="U385" t="s">
        <v>47</v>
      </c>
      <c r="V385" s="15" t="s">
        <v>59</v>
      </c>
      <c r="W385" t="s">
        <v>47</v>
      </c>
      <c r="X385" s="15" t="s">
        <v>59</v>
      </c>
      <c r="Y385" t="s">
        <v>47</v>
      </c>
      <c r="Z385" s="15" t="s">
        <v>59</v>
      </c>
      <c r="AA385" t="s">
        <v>47</v>
      </c>
      <c r="AB385" s="15" t="s">
        <v>59</v>
      </c>
      <c r="AC385" t="s">
        <v>47</v>
      </c>
      <c r="AD385" s="15" t="s">
        <v>59</v>
      </c>
      <c r="AE385" t="s">
        <v>47</v>
      </c>
      <c r="AF385" s="15" t="s">
        <v>59</v>
      </c>
      <c r="AG385" t="s">
        <v>47</v>
      </c>
      <c r="AH385" s="15" t="s">
        <v>59</v>
      </c>
      <c r="AI385" s="20" t="s">
        <v>47</v>
      </c>
      <c r="AJ385" s="15" t="s">
        <v>59</v>
      </c>
      <c r="AK385" t="s">
        <v>47</v>
      </c>
      <c r="AL385" s="15" t="s">
        <v>59</v>
      </c>
      <c r="AM385" s="20" t="s">
        <v>47</v>
      </c>
      <c r="AN385" s="15" t="s">
        <v>59</v>
      </c>
      <c r="AO385" s="3" t="s">
        <v>47</v>
      </c>
      <c r="AP385" s="15" t="s">
        <v>59</v>
      </c>
      <c r="AQ385" t="s">
        <v>47</v>
      </c>
      <c r="AR385" s="15" t="s">
        <v>59</v>
      </c>
      <c r="AS385" t="s">
        <v>47</v>
      </c>
      <c r="AT385" s="15" t="s">
        <v>59</v>
      </c>
      <c r="AU385" s="9" t="s">
        <v>47</v>
      </c>
      <c r="AV385" s="15" t="s">
        <v>59</v>
      </c>
      <c r="AW385" s="9" t="s">
        <v>47</v>
      </c>
      <c r="AX385" s="15" t="s">
        <v>59</v>
      </c>
      <c r="AY385" t="s">
        <v>47</v>
      </c>
      <c r="AZ385" s="15" t="s">
        <v>59</v>
      </c>
      <c r="BA385" s="9" t="s">
        <v>47</v>
      </c>
      <c r="BB385" s="15" t="s">
        <v>59</v>
      </c>
      <c r="BC385" s="9" t="s">
        <v>47</v>
      </c>
      <c r="BD385" s="15" t="s">
        <v>59</v>
      </c>
      <c r="BE385" s="9" t="s">
        <v>47</v>
      </c>
      <c r="BF385" s="15" t="s">
        <v>59</v>
      </c>
      <c r="BH385" s="15" t="s">
        <v>59</v>
      </c>
      <c r="BJ385" s="15" t="s">
        <v>59</v>
      </c>
      <c r="BL385" s="15" t="s">
        <v>59</v>
      </c>
      <c r="BN385" s="15" t="s">
        <v>59</v>
      </c>
      <c r="BO385" t="s">
        <v>47</v>
      </c>
      <c r="BP385" s="15" t="s">
        <v>59</v>
      </c>
      <c r="BQ385" t="s">
        <v>47</v>
      </c>
      <c r="BR385" s="15" t="s">
        <v>59</v>
      </c>
      <c r="BS385" t="s">
        <v>47</v>
      </c>
      <c r="BT385" s="15" t="s">
        <v>59</v>
      </c>
      <c r="BU385" t="s">
        <v>47</v>
      </c>
      <c r="BV385" s="15" t="s">
        <v>59</v>
      </c>
      <c r="BX385" s="15" t="s">
        <v>59</v>
      </c>
      <c r="BY385" t="s">
        <v>47</v>
      </c>
      <c r="BZ385" s="15" t="s">
        <v>59</v>
      </c>
      <c r="CA385" t="s">
        <v>47</v>
      </c>
      <c r="CB385" s="15" t="s">
        <v>59</v>
      </c>
      <c r="CC385" t="s">
        <v>47</v>
      </c>
      <c r="CD385" s="15" t="s">
        <v>59</v>
      </c>
      <c r="CF385" s="15" t="s">
        <v>59</v>
      </c>
      <c r="CH385" s="15" t="s">
        <v>59</v>
      </c>
      <c r="CJ385" s="15" t="s">
        <v>59</v>
      </c>
      <c r="CL385" s="15" t="s">
        <v>59</v>
      </c>
      <c r="CN385" s="15" t="s">
        <v>59</v>
      </c>
      <c r="CP385" s="15" t="s">
        <v>59</v>
      </c>
      <c r="CR385" s="15" t="s">
        <v>59</v>
      </c>
      <c r="CT385" s="15" t="s">
        <v>59</v>
      </c>
      <c r="CV385" s="15" t="s">
        <v>59</v>
      </c>
      <c r="CX385" s="15" t="s">
        <v>59</v>
      </c>
      <c r="CZ385" s="15" t="s">
        <v>59</v>
      </c>
      <c r="DA385" t="s">
        <v>47</v>
      </c>
      <c r="DB385" s="15" t="s">
        <v>59</v>
      </c>
      <c r="DD385" s="15" t="s">
        <v>59</v>
      </c>
      <c r="DF385" s="15" t="s">
        <v>59</v>
      </c>
      <c r="DH385" s="15" t="s">
        <v>59</v>
      </c>
      <c r="DI385" t="s">
        <v>47</v>
      </c>
      <c r="DJ385" s="15" t="s">
        <v>59</v>
      </c>
      <c r="DK385" t="s">
        <v>47</v>
      </c>
      <c r="DL385" s="15" t="s">
        <v>59</v>
      </c>
      <c r="DM385" t="s">
        <v>47</v>
      </c>
      <c r="DN385" s="15" t="s">
        <v>59</v>
      </c>
      <c r="DP385" s="15" t="s">
        <v>59</v>
      </c>
      <c r="DQ385" t="s">
        <v>47</v>
      </c>
      <c r="DR385" s="15" t="s">
        <v>59</v>
      </c>
      <c r="DT385" s="15" t="s">
        <v>59</v>
      </c>
      <c r="DV385" s="15" t="s">
        <v>59</v>
      </c>
      <c r="DW385" t="s">
        <v>47</v>
      </c>
      <c r="DX385" s="15" t="s">
        <v>59</v>
      </c>
      <c r="DY385" t="s">
        <v>47</v>
      </c>
      <c r="DZ385" s="15" t="s">
        <v>59</v>
      </c>
      <c r="EB385" s="15" t="s">
        <v>59</v>
      </c>
      <c r="ED385" s="15" t="s">
        <v>59</v>
      </c>
      <c r="EF385" s="15" t="s">
        <v>59</v>
      </c>
      <c r="EH385" s="15" t="s">
        <v>59</v>
      </c>
      <c r="EJ385" s="15" t="s">
        <v>59</v>
      </c>
      <c r="EL385" s="15" t="s">
        <v>59</v>
      </c>
      <c r="EN385" s="15" t="s">
        <v>59</v>
      </c>
      <c r="EP385" s="15" t="s">
        <v>59</v>
      </c>
      <c r="ER385" s="15" t="s">
        <v>59</v>
      </c>
      <c r="ET385" s="15" t="s">
        <v>59</v>
      </c>
      <c r="EV385" s="15" t="s">
        <v>59</v>
      </c>
      <c r="EX385" s="15" t="s">
        <v>59</v>
      </c>
      <c r="EY385" s="20" t="s">
        <v>47</v>
      </c>
      <c r="EZ385" s="15" t="s">
        <v>59</v>
      </c>
      <c r="FB385" s="15" t="s">
        <v>59</v>
      </c>
      <c r="FC385" s="20"/>
      <c r="FD385" s="15" t="s">
        <v>59</v>
      </c>
      <c r="FF385" s="15" t="s">
        <v>59</v>
      </c>
      <c r="FG385" s="20"/>
      <c r="FH385" s="15" t="s">
        <v>59</v>
      </c>
      <c r="FJ385" s="15" t="s">
        <v>59</v>
      </c>
      <c r="FL385" s="15" t="s">
        <v>59</v>
      </c>
      <c r="FM385" t="s">
        <v>47</v>
      </c>
      <c r="FN385" s="15" t="s">
        <v>59</v>
      </c>
      <c r="FO385" t="s">
        <v>47</v>
      </c>
      <c r="FP385" s="15" t="s">
        <v>59</v>
      </c>
      <c r="FQ385" t="s">
        <v>47</v>
      </c>
      <c r="FR385" s="15" t="s">
        <v>59</v>
      </c>
      <c r="FT385" s="15" t="s">
        <v>59</v>
      </c>
    </row>
    <row r="386" spans="1:176" ht="15.95" customHeight="1">
      <c r="A386" s="39" t="s">
        <v>684</v>
      </c>
      <c r="B386" s="39">
        <v>4</v>
      </c>
      <c r="C386" s="39">
        <v>80</v>
      </c>
      <c r="D386" s="39">
        <v>4402</v>
      </c>
      <c r="E386" s="18" t="s">
        <v>712</v>
      </c>
      <c r="G386" s="9">
        <f t="shared" si="13"/>
        <v>0</v>
      </c>
      <c r="H386" s="15" t="s">
        <v>59</v>
      </c>
      <c r="I386" t="s">
        <v>47</v>
      </c>
      <c r="J386" s="15" t="s">
        <v>59</v>
      </c>
      <c r="K386" s="3" t="s">
        <v>47</v>
      </c>
      <c r="L386" s="12" t="s">
        <v>59</v>
      </c>
      <c r="M386">
        <v>1.5</v>
      </c>
      <c r="N386" s="15">
        <v>0.3</v>
      </c>
      <c r="O386" s="3" t="s">
        <v>47</v>
      </c>
      <c r="P386" s="12" t="s">
        <v>59</v>
      </c>
      <c r="Q386" t="s">
        <v>47</v>
      </c>
      <c r="R386" s="15" t="s">
        <v>59</v>
      </c>
      <c r="S386" t="s">
        <v>47</v>
      </c>
      <c r="T386" s="15" t="s">
        <v>59</v>
      </c>
      <c r="U386" t="s">
        <v>47</v>
      </c>
      <c r="V386" s="15" t="s">
        <v>59</v>
      </c>
      <c r="W386" t="s">
        <v>47</v>
      </c>
      <c r="X386" s="15" t="s">
        <v>59</v>
      </c>
      <c r="Y386" t="s">
        <v>47</v>
      </c>
      <c r="Z386" s="15" t="s">
        <v>59</v>
      </c>
      <c r="AA386" t="s">
        <v>47</v>
      </c>
      <c r="AB386" s="15" t="s">
        <v>59</v>
      </c>
      <c r="AC386" t="s">
        <v>47</v>
      </c>
      <c r="AD386" s="15" t="s">
        <v>59</v>
      </c>
      <c r="AE386" t="s">
        <v>47</v>
      </c>
      <c r="AF386" s="15" t="s">
        <v>59</v>
      </c>
      <c r="AG386" t="s">
        <v>47</v>
      </c>
      <c r="AH386" s="15" t="s">
        <v>59</v>
      </c>
      <c r="AI386" s="20" t="s">
        <v>47</v>
      </c>
      <c r="AJ386" s="15" t="s">
        <v>59</v>
      </c>
      <c r="AK386" t="s">
        <v>47</v>
      </c>
      <c r="AL386" s="15" t="s">
        <v>59</v>
      </c>
      <c r="AM386" s="20" t="s">
        <v>47</v>
      </c>
      <c r="AN386" s="15" t="s">
        <v>59</v>
      </c>
      <c r="AO386" s="3" t="s">
        <v>47</v>
      </c>
      <c r="AP386" s="15" t="s">
        <v>59</v>
      </c>
      <c r="AQ386" t="s">
        <v>47</v>
      </c>
      <c r="AR386" s="15" t="s">
        <v>59</v>
      </c>
      <c r="AS386" t="s">
        <v>47</v>
      </c>
      <c r="AT386" s="15" t="s">
        <v>59</v>
      </c>
      <c r="AU386" s="9" t="s">
        <v>47</v>
      </c>
      <c r="AV386" s="15" t="s">
        <v>59</v>
      </c>
      <c r="AW386" s="9" t="s">
        <v>47</v>
      </c>
      <c r="AX386" s="15" t="s">
        <v>59</v>
      </c>
      <c r="AY386" t="s">
        <v>47</v>
      </c>
      <c r="AZ386" s="15" t="s">
        <v>59</v>
      </c>
      <c r="BA386" s="9" t="s">
        <v>47</v>
      </c>
      <c r="BB386" s="15" t="s">
        <v>59</v>
      </c>
      <c r="BC386" s="9" t="s">
        <v>47</v>
      </c>
      <c r="BD386" s="15" t="s">
        <v>59</v>
      </c>
      <c r="BE386" s="9" t="s">
        <v>47</v>
      </c>
      <c r="BF386" s="15" t="s">
        <v>59</v>
      </c>
      <c r="BH386" s="15" t="s">
        <v>59</v>
      </c>
      <c r="BJ386" s="15" t="s">
        <v>59</v>
      </c>
      <c r="BL386" s="15" t="s">
        <v>59</v>
      </c>
      <c r="BN386" s="15" t="s">
        <v>59</v>
      </c>
      <c r="BO386" t="s">
        <v>47</v>
      </c>
      <c r="BP386" s="15" t="s">
        <v>59</v>
      </c>
      <c r="BQ386" t="s">
        <v>47</v>
      </c>
      <c r="BR386" s="15" t="s">
        <v>59</v>
      </c>
      <c r="BS386" t="s">
        <v>47</v>
      </c>
      <c r="BT386" s="15" t="s">
        <v>59</v>
      </c>
      <c r="BU386" t="s">
        <v>47</v>
      </c>
      <c r="BV386" s="15" t="s">
        <v>59</v>
      </c>
      <c r="BX386" s="15" t="s">
        <v>59</v>
      </c>
      <c r="BY386" t="s">
        <v>47</v>
      </c>
      <c r="BZ386" s="15" t="s">
        <v>59</v>
      </c>
      <c r="CA386" t="s">
        <v>47</v>
      </c>
      <c r="CB386" s="15" t="s">
        <v>59</v>
      </c>
      <c r="CC386" t="s">
        <v>47</v>
      </c>
      <c r="CD386" s="15" t="s">
        <v>59</v>
      </c>
      <c r="CF386" s="15" t="s">
        <v>59</v>
      </c>
      <c r="CH386" s="15" t="s">
        <v>59</v>
      </c>
      <c r="CJ386" s="15" t="s">
        <v>59</v>
      </c>
      <c r="CL386" s="15" t="s">
        <v>59</v>
      </c>
      <c r="CN386" s="15" t="s">
        <v>59</v>
      </c>
      <c r="CP386" s="15" t="s">
        <v>59</v>
      </c>
      <c r="CR386" s="15" t="s">
        <v>59</v>
      </c>
      <c r="CT386" s="15" t="s">
        <v>59</v>
      </c>
      <c r="CV386" s="15" t="s">
        <v>59</v>
      </c>
      <c r="CX386" s="15" t="s">
        <v>59</v>
      </c>
      <c r="CZ386" s="15" t="s">
        <v>59</v>
      </c>
      <c r="DA386" t="s">
        <v>47</v>
      </c>
      <c r="DB386" s="15" t="s">
        <v>59</v>
      </c>
      <c r="DD386" s="15" t="s">
        <v>59</v>
      </c>
      <c r="DF386" s="15" t="s">
        <v>59</v>
      </c>
      <c r="DH386" s="15" t="s">
        <v>59</v>
      </c>
      <c r="DI386" t="s">
        <v>47</v>
      </c>
      <c r="DJ386" s="15" t="s">
        <v>59</v>
      </c>
      <c r="DK386" t="s">
        <v>47</v>
      </c>
      <c r="DL386" s="15" t="s">
        <v>59</v>
      </c>
      <c r="DM386" t="s">
        <v>47</v>
      </c>
      <c r="DN386" s="15" t="s">
        <v>59</v>
      </c>
      <c r="DP386" s="15" t="s">
        <v>59</v>
      </c>
      <c r="DQ386" t="s">
        <v>47</v>
      </c>
      <c r="DR386" s="15" t="s">
        <v>59</v>
      </c>
      <c r="DT386" s="15" t="s">
        <v>59</v>
      </c>
      <c r="DV386" s="15" t="s">
        <v>59</v>
      </c>
      <c r="DW386" t="s">
        <v>47</v>
      </c>
      <c r="DX386" s="15" t="s">
        <v>59</v>
      </c>
      <c r="DY386" t="s">
        <v>47</v>
      </c>
      <c r="DZ386" s="15" t="s">
        <v>59</v>
      </c>
      <c r="EB386" s="15" t="s">
        <v>59</v>
      </c>
      <c r="ED386" s="15" t="s">
        <v>59</v>
      </c>
      <c r="EF386" s="15" t="s">
        <v>59</v>
      </c>
      <c r="EH386" s="15" t="s">
        <v>59</v>
      </c>
      <c r="EJ386" s="15" t="s">
        <v>59</v>
      </c>
      <c r="EL386" s="15" t="s">
        <v>59</v>
      </c>
      <c r="EN386" s="15" t="s">
        <v>59</v>
      </c>
      <c r="EP386" s="15" t="s">
        <v>59</v>
      </c>
      <c r="ER386" s="15" t="s">
        <v>59</v>
      </c>
      <c r="ET386" s="15" t="s">
        <v>59</v>
      </c>
      <c r="EV386" s="15" t="s">
        <v>59</v>
      </c>
      <c r="EX386" s="15" t="s">
        <v>59</v>
      </c>
      <c r="EY386" s="20" t="s">
        <v>47</v>
      </c>
      <c r="EZ386" s="15" t="s">
        <v>59</v>
      </c>
      <c r="FB386" s="15" t="s">
        <v>59</v>
      </c>
      <c r="FC386" s="20"/>
      <c r="FD386" s="15" t="s">
        <v>59</v>
      </c>
      <c r="FF386" s="15" t="s">
        <v>59</v>
      </c>
      <c r="FG386" s="20"/>
      <c r="FH386" s="15" t="s">
        <v>59</v>
      </c>
      <c r="FJ386" s="15" t="s">
        <v>59</v>
      </c>
      <c r="FL386" s="15" t="s">
        <v>59</v>
      </c>
      <c r="FM386" t="s">
        <v>47</v>
      </c>
      <c r="FN386" s="15" t="s">
        <v>59</v>
      </c>
      <c r="FO386" t="s">
        <v>47</v>
      </c>
      <c r="FP386" s="15" t="s">
        <v>59</v>
      </c>
      <c r="FQ386" t="s">
        <v>47</v>
      </c>
      <c r="FR386" s="15" t="s">
        <v>59</v>
      </c>
      <c r="FT386" s="15" t="s">
        <v>59</v>
      </c>
    </row>
    <row r="387" spans="1:176" ht="15.95" customHeight="1">
      <c r="A387" s="39" t="s">
        <v>685</v>
      </c>
      <c r="B387" s="39">
        <v>4</v>
      </c>
      <c r="C387" s="39">
        <v>50</v>
      </c>
      <c r="D387" s="39">
        <v>5502</v>
      </c>
      <c r="E387" s="18" t="s">
        <v>712</v>
      </c>
      <c r="G387" s="9">
        <f t="shared" si="13"/>
        <v>0</v>
      </c>
      <c r="H387" s="15" t="s">
        <v>59</v>
      </c>
      <c r="I387" t="s">
        <v>47</v>
      </c>
      <c r="J387" s="15" t="s">
        <v>59</v>
      </c>
      <c r="K387" s="3" t="s">
        <v>47</v>
      </c>
      <c r="L387" s="12" t="s">
        <v>59</v>
      </c>
      <c r="M387">
        <v>4.2</v>
      </c>
      <c r="N387" s="15">
        <v>0.3</v>
      </c>
      <c r="O387" s="3" t="s">
        <v>47</v>
      </c>
      <c r="P387" s="12" t="s">
        <v>59</v>
      </c>
      <c r="Q387" t="s">
        <v>47</v>
      </c>
      <c r="R387" s="15" t="s">
        <v>59</v>
      </c>
      <c r="S387" t="s">
        <v>47</v>
      </c>
      <c r="T387" s="15" t="s">
        <v>59</v>
      </c>
      <c r="U387" t="s">
        <v>47</v>
      </c>
      <c r="V387" s="15" t="s">
        <v>59</v>
      </c>
      <c r="W387" t="s">
        <v>47</v>
      </c>
      <c r="X387" s="15" t="s">
        <v>59</v>
      </c>
      <c r="Y387" t="s">
        <v>47</v>
      </c>
      <c r="Z387" s="15" t="s">
        <v>59</v>
      </c>
      <c r="AA387" t="s">
        <v>47</v>
      </c>
      <c r="AB387" s="15" t="s">
        <v>59</v>
      </c>
      <c r="AC387" t="s">
        <v>47</v>
      </c>
      <c r="AD387" s="15" t="s">
        <v>59</v>
      </c>
      <c r="AE387" t="s">
        <v>47</v>
      </c>
      <c r="AF387" s="15" t="s">
        <v>59</v>
      </c>
      <c r="AG387" t="s">
        <v>47</v>
      </c>
      <c r="AH387" s="15" t="s">
        <v>59</v>
      </c>
      <c r="AI387" s="20" t="s">
        <v>47</v>
      </c>
      <c r="AJ387" s="15" t="s">
        <v>59</v>
      </c>
      <c r="AK387" t="s">
        <v>47</v>
      </c>
      <c r="AL387" s="15" t="s">
        <v>59</v>
      </c>
      <c r="AM387" s="20" t="s">
        <v>47</v>
      </c>
      <c r="AN387" s="15" t="s">
        <v>59</v>
      </c>
      <c r="AO387" s="3" t="s">
        <v>47</v>
      </c>
      <c r="AP387" s="15" t="s">
        <v>59</v>
      </c>
      <c r="AQ387" t="s">
        <v>47</v>
      </c>
      <c r="AR387" s="15" t="s">
        <v>59</v>
      </c>
      <c r="AS387" t="s">
        <v>47</v>
      </c>
      <c r="AT387" s="15" t="s">
        <v>59</v>
      </c>
      <c r="AU387" s="9" t="s">
        <v>47</v>
      </c>
      <c r="AV387" s="15" t="s">
        <v>59</v>
      </c>
      <c r="AW387" s="9" t="s">
        <v>47</v>
      </c>
      <c r="AX387" s="15" t="s">
        <v>59</v>
      </c>
      <c r="AY387" t="s">
        <v>47</v>
      </c>
      <c r="AZ387" s="15" t="s">
        <v>59</v>
      </c>
      <c r="BA387" s="9" t="s">
        <v>47</v>
      </c>
      <c r="BB387" s="15" t="s">
        <v>59</v>
      </c>
      <c r="BC387" s="9" t="s">
        <v>47</v>
      </c>
      <c r="BD387" s="15" t="s">
        <v>59</v>
      </c>
      <c r="BE387" s="9" t="s">
        <v>47</v>
      </c>
      <c r="BF387" s="15" t="s">
        <v>59</v>
      </c>
      <c r="BH387" s="15" t="s">
        <v>59</v>
      </c>
      <c r="BJ387" s="15" t="s">
        <v>59</v>
      </c>
      <c r="BL387" s="15" t="s">
        <v>59</v>
      </c>
      <c r="BN387" s="15" t="s">
        <v>59</v>
      </c>
      <c r="BO387" t="s">
        <v>47</v>
      </c>
      <c r="BP387" s="15" t="s">
        <v>59</v>
      </c>
      <c r="BQ387" t="s">
        <v>47</v>
      </c>
      <c r="BR387" s="15" t="s">
        <v>59</v>
      </c>
      <c r="BS387" t="s">
        <v>47</v>
      </c>
      <c r="BT387" s="15" t="s">
        <v>59</v>
      </c>
      <c r="BU387" t="s">
        <v>47</v>
      </c>
      <c r="BV387" s="15" t="s">
        <v>59</v>
      </c>
      <c r="BX387" s="15" t="s">
        <v>59</v>
      </c>
      <c r="BY387" t="s">
        <v>47</v>
      </c>
      <c r="BZ387" s="15" t="s">
        <v>59</v>
      </c>
      <c r="CA387" t="s">
        <v>47</v>
      </c>
      <c r="CB387" s="15" t="s">
        <v>59</v>
      </c>
      <c r="CC387" t="s">
        <v>47</v>
      </c>
      <c r="CD387" s="15" t="s">
        <v>59</v>
      </c>
      <c r="CF387" s="15" t="s">
        <v>59</v>
      </c>
      <c r="CH387" s="15" t="s">
        <v>59</v>
      </c>
      <c r="CJ387" s="15" t="s">
        <v>59</v>
      </c>
      <c r="CL387" s="15" t="s">
        <v>59</v>
      </c>
      <c r="CN387" s="15" t="s">
        <v>59</v>
      </c>
      <c r="CP387" s="15" t="s">
        <v>59</v>
      </c>
      <c r="CR387" s="15" t="s">
        <v>59</v>
      </c>
      <c r="CT387" s="15" t="s">
        <v>59</v>
      </c>
      <c r="CV387" s="15" t="s">
        <v>59</v>
      </c>
      <c r="CX387" s="15" t="s">
        <v>59</v>
      </c>
      <c r="CZ387" s="15" t="s">
        <v>59</v>
      </c>
      <c r="DA387" t="s">
        <v>47</v>
      </c>
      <c r="DB387" s="15" t="s">
        <v>59</v>
      </c>
      <c r="DD387" s="15" t="s">
        <v>59</v>
      </c>
      <c r="DF387" s="15" t="s">
        <v>59</v>
      </c>
      <c r="DH387" s="15" t="s">
        <v>59</v>
      </c>
      <c r="DI387" t="s">
        <v>47</v>
      </c>
      <c r="DJ387" s="15" t="s">
        <v>59</v>
      </c>
      <c r="DK387" t="s">
        <v>47</v>
      </c>
      <c r="DL387" s="15" t="s">
        <v>59</v>
      </c>
      <c r="DM387" t="s">
        <v>47</v>
      </c>
      <c r="DN387" s="15" t="s">
        <v>59</v>
      </c>
      <c r="DP387" s="15" t="s">
        <v>59</v>
      </c>
      <c r="DQ387" t="s">
        <v>47</v>
      </c>
      <c r="DR387" s="15" t="s">
        <v>59</v>
      </c>
      <c r="DT387" s="15" t="s">
        <v>59</v>
      </c>
      <c r="DV387" s="15" t="s">
        <v>59</v>
      </c>
      <c r="DW387" t="s">
        <v>47</v>
      </c>
      <c r="DX387" s="15" t="s">
        <v>59</v>
      </c>
      <c r="DY387" t="s">
        <v>47</v>
      </c>
      <c r="DZ387" s="15" t="s">
        <v>59</v>
      </c>
      <c r="EB387" s="15" t="s">
        <v>59</v>
      </c>
      <c r="ED387" s="15" t="s">
        <v>59</v>
      </c>
      <c r="EF387" s="15" t="s">
        <v>59</v>
      </c>
      <c r="EH387" s="15" t="s">
        <v>59</v>
      </c>
      <c r="EJ387" s="15" t="s">
        <v>59</v>
      </c>
      <c r="EL387" s="15" t="s">
        <v>59</v>
      </c>
      <c r="EN387" s="15" t="s">
        <v>59</v>
      </c>
      <c r="EP387" s="15" t="s">
        <v>59</v>
      </c>
      <c r="ER387" s="15" t="s">
        <v>59</v>
      </c>
      <c r="ET387" s="15" t="s">
        <v>59</v>
      </c>
      <c r="EV387" s="15" t="s">
        <v>59</v>
      </c>
      <c r="EX387" s="15" t="s">
        <v>59</v>
      </c>
      <c r="EY387" s="20" t="s">
        <v>47</v>
      </c>
      <c r="EZ387" s="15" t="s">
        <v>59</v>
      </c>
      <c r="FB387" s="15" t="s">
        <v>59</v>
      </c>
      <c r="FC387" s="20"/>
      <c r="FD387" s="15" t="s">
        <v>59</v>
      </c>
      <c r="FF387" s="15" t="s">
        <v>59</v>
      </c>
      <c r="FG387" s="20"/>
      <c r="FH387" s="15" t="s">
        <v>59</v>
      </c>
      <c r="FJ387" s="15" t="s">
        <v>59</v>
      </c>
      <c r="FL387" s="15" t="s">
        <v>59</v>
      </c>
      <c r="FM387" t="s">
        <v>47</v>
      </c>
      <c r="FN387" s="15" t="s">
        <v>59</v>
      </c>
      <c r="FO387" t="s">
        <v>47</v>
      </c>
      <c r="FP387" s="15" t="s">
        <v>59</v>
      </c>
      <c r="FQ387" t="s">
        <v>47</v>
      </c>
      <c r="FR387" s="15" t="s">
        <v>59</v>
      </c>
      <c r="FT387" s="15" t="s">
        <v>59</v>
      </c>
    </row>
    <row r="388" spans="1:176" ht="15.95" customHeight="1">
      <c r="A388" s="39" t="s">
        <v>729</v>
      </c>
      <c r="B388" s="39">
        <v>4</v>
      </c>
      <c r="C388" s="39">
        <v>150</v>
      </c>
      <c r="D388" s="39">
        <v>2202</v>
      </c>
      <c r="E388" s="18" t="s">
        <v>712</v>
      </c>
      <c r="F388" s="3" t="s">
        <v>1600</v>
      </c>
      <c r="G388" s="9">
        <f t="shared" si="13"/>
        <v>0</v>
      </c>
      <c r="H388" s="15" t="s">
        <v>59</v>
      </c>
      <c r="I388" t="s">
        <v>47</v>
      </c>
      <c r="J388" s="15" t="s">
        <v>59</v>
      </c>
      <c r="K388" s="3" t="s">
        <v>47</v>
      </c>
      <c r="L388" s="12" t="s">
        <v>59</v>
      </c>
      <c r="M388">
        <v>96.6</v>
      </c>
      <c r="N388" s="15">
        <v>27.1</v>
      </c>
      <c r="O388" s="3" t="s">
        <v>47</v>
      </c>
      <c r="P388" s="12" t="s">
        <v>59</v>
      </c>
      <c r="Q388" t="s">
        <v>47</v>
      </c>
      <c r="R388" s="15" t="s">
        <v>59</v>
      </c>
      <c r="S388" t="s">
        <v>47</v>
      </c>
      <c r="T388" s="15" t="s">
        <v>59</v>
      </c>
      <c r="U388" t="s">
        <v>47</v>
      </c>
      <c r="V388" s="15" t="s">
        <v>59</v>
      </c>
      <c r="W388" t="s">
        <v>47</v>
      </c>
      <c r="X388" s="15" t="s">
        <v>59</v>
      </c>
      <c r="Y388" t="s">
        <v>47</v>
      </c>
      <c r="Z388" s="15" t="s">
        <v>59</v>
      </c>
      <c r="AA388" t="s">
        <v>47</v>
      </c>
      <c r="AB388" s="15" t="s">
        <v>59</v>
      </c>
      <c r="AC388" t="s">
        <v>47</v>
      </c>
      <c r="AD388" s="15" t="s">
        <v>59</v>
      </c>
      <c r="AE388" t="s">
        <v>47</v>
      </c>
      <c r="AF388" s="15" t="s">
        <v>59</v>
      </c>
      <c r="AG388" t="s">
        <v>47</v>
      </c>
      <c r="AH388" s="15" t="s">
        <v>59</v>
      </c>
      <c r="AI388" s="20" t="s">
        <v>47</v>
      </c>
      <c r="AJ388" s="15" t="s">
        <v>59</v>
      </c>
      <c r="AK388" t="s">
        <v>47</v>
      </c>
      <c r="AL388" s="15" t="s">
        <v>59</v>
      </c>
      <c r="AM388" s="20" t="s">
        <v>47</v>
      </c>
      <c r="AN388" s="15" t="s">
        <v>59</v>
      </c>
      <c r="AO388" s="3" t="s">
        <v>47</v>
      </c>
      <c r="AP388" s="15" t="s">
        <v>59</v>
      </c>
      <c r="AQ388" t="s">
        <v>47</v>
      </c>
      <c r="AR388" s="15" t="s">
        <v>59</v>
      </c>
      <c r="AS388" t="s">
        <v>47</v>
      </c>
      <c r="AT388" s="15" t="s">
        <v>59</v>
      </c>
      <c r="AU388" s="9" t="s">
        <v>47</v>
      </c>
      <c r="AV388" s="15" t="s">
        <v>59</v>
      </c>
      <c r="AW388" s="9" t="s">
        <v>47</v>
      </c>
      <c r="AX388" s="15" t="s">
        <v>59</v>
      </c>
      <c r="AY388" t="s">
        <v>47</v>
      </c>
      <c r="AZ388" s="15" t="s">
        <v>59</v>
      </c>
      <c r="BA388" s="9" t="s">
        <v>47</v>
      </c>
      <c r="BB388" s="15" t="s">
        <v>59</v>
      </c>
      <c r="BC388" s="9" t="s">
        <v>47</v>
      </c>
      <c r="BD388" s="15" t="s">
        <v>59</v>
      </c>
      <c r="BE388" s="9" t="s">
        <v>47</v>
      </c>
      <c r="BF388" s="15" t="s">
        <v>59</v>
      </c>
      <c r="BH388" s="15" t="s">
        <v>59</v>
      </c>
      <c r="BJ388" s="15" t="s">
        <v>59</v>
      </c>
      <c r="BL388" s="15" t="s">
        <v>59</v>
      </c>
      <c r="BN388" s="15" t="s">
        <v>59</v>
      </c>
      <c r="BO388" t="s">
        <v>47</v>
      </c>
      <c r="BP388" s="15" t="s">
        <v>59</v>
      </c>
      <c r="BQ388" t="s">
        <v>47</v>
      </c>
      <c r="BR388" s="15" t="s">
        <v>59</v>
      </c>
      <c r="BS388" t="s">
        <v>47</v>
      </c>
      <c r="BT388" s="15" t="s">
        <v>59</v>
      </c>
      <c r="BU388" t="s">
        <v>47</v>
      </c>
      <c r="BV388" s="15" t="s">
        <v>59</v>
      </c>
      <c r="BX388" s="15" t="s">
        <v>59</v>
      </c>
      <c r="BY388" t="s">
        <v>47</v>
      </c>
      <c r="BZ388" s="15" t="s">
        <v>59</v>
      </c>
      <c r="CA388" t="s">
        <v>47</v>
      </c>
      <c r="CB388" s="15" t="s">
        <v>59</v>
      </c>
      <c r="CC388" t="s">
        <v>47</v>
      </c>
      <c r="CD388" s="15" t="s">
        <v>59</v>
      </c>
      <c r="CF388" s="15" t="s">
        <v>59</v>
      </c>
      <c r="CH388" s="15" t="s">
        <v>59</v>
      </c>
      <c r="CJ388" s="15" t="s">
        <v>59</v>
      </c>
      <c r="CL388" s="15" t="s">
        <v>59</v>
      </c>
      <c r="CN388" s="15" t="s">
        <v>59</v>
      </c>
      <c r="CP388" s="15" t="s">
        <v>59</v>
      </c>
      <c r="CR388" s="15" t="s">
        <v>59</v>
      </c>
      <c r="CT388" s="15" t="s">
        <v>59</v>
      </c>
      <c r="CV388" s="15" t="s">
        <v>59</v>
      </c>
      <c r="CX388" s="15" t="s">
        <v>59</v>
      </c>
      <c r="CZ388" s="15" t="s">
        <v>59</v>
      </c>
      <c r="DA388" t="s">
        <v>47</v>
      </c>
      <c r="DB388" s="15" t="s">
        <v>59</v>
      </c>
      <c r="DD388" s="15" t="s">
        <v>59</v>
      </c>
      <c r="DF388" s="15" t="s">
        <v>59</v>
      </c>
      <c r="DH388" s="15" t="s">
        <v>59</v>
      </c>
      <c r="DI388" t="s">
        <v>47</v>
      </c>
      <c r="DJ388" s="15" t="s">
        <v>59</v>
      </c>
      <c r="DK388" t="s">
        <v>47</v>
      </c>
      <c r="DL388" s="15" t="s">
        <v>59</v>
      </c>
      <c r="DM388" t="s">
        <v>47</v>
      </c>
      <c r="DN388" s="15" t="s">
        <v>59</v>
      </c>
      <c r="DP388" s="15" t="s">
        <v>59</v>
      </c>
      <c r="DQ388" t="s">
        <v>47</v>
      </c>
      <c r="DR388" s="15" t="s">
        <v>59</v>
      </c>
      <c r="DT388" s="15" t="s">
        <v>59</v>
      </c>
      <c r="DV388" s="15" t="s">
        <v>59</v>
      </c>
      <c r="DW388" s="20">
        <v>38.066666666666663</v>
      </c>
      <c r="DX388" s="15" t="s">
        <v>59</v>
      </c>
      <c r="DY388" s="20">
        <v>6.7416666666666671</v>
      </c>
      <c r="DZ388" s="15" t="s">
        <v>59</v>
      </c>
      <c r="EB388" s="15" t="s">
        <v>59</v>
      </c>
      <c r="ED388" s="15" t="s">
        <v>59</v>
      </c>
      <c r="EF388" s="15" t="s">
        <v>59</v>
      </c>
      <c r="EH388" s="15" t="s">
        <v>59</v>
      </c>
      <c r="EJ388" s="15" t="s">
        <v>59</v>
      </c>
      <c r="EL388" s="15" t="s">
        <v>59</v>
      </c>
      <c r="EN388" s="15" t="s">
        <v>59</v>
      </c>
      <c r="EP388" s="15" t="s">
        <v>59</v>
      </c>
      <c r="ER388" s="15" t="s">
        <v>59</v>
      </c>
      <c r="ET388" s="15" t="s">
        <v>59</v>
      </c>
      <c r="EV388" s="15" t="s">
        <v>59</v>
      </c>
      <c r="EX388" s="15" t="s">
        <v>59</v>
      </c>
      <c r="EY388" s="20">
        <v>1.666666666666667E-2</v>
      </c>
      <c r="EZ388" s="15" t="s">
        <v>59</v>
      </c>
      <c r="FB388" s="15" t="s">
        <v>59</v>
      </c>
      <c r="FC388" s="20">
        <v>0.32500000000000001</v>
      </c>
      <c r="FD388" s="15" t="s">
        <v>59</v>
      </c>
      <c r="FF388" s="15" t="s">
        <v>59</v>
      </c>
      <c r="FG388" s="20">
        <v>1.7916666666666667</v>
      </c>
      <c r="FH388" s="15" t="s">
        <v>59</v>
      </c>
      <c r="FJ388" s="15" t="s">
        <v>59</v>
      </c>
      <c r="FL388" s="15" t="s">
        <v>59</v>
      </c>
      <c r="FM388" s="20">
        <v>8.8000000000000007</v>
      </c>
      <c r="FN388" s="15" t="s">
        <v>59</v>
      </c>
      <c r="FO388" s="20">
        <v>65.100000000000009</v>
      </c>
      <c r="FP388" s="15" t="s">
        <v>59</v>
      </c>
      <c r="FQ388" s="20">
        <v>14.283333333333333</v>
      </c>
      <c r="FR388" s="15" t="s">
        <v>59</v>
      </c>
      <c r="FT388" s="15" t="s">
        <v>59</v>
      </c>
    </row>
    <row r="389" spans="1:176" ht="15.95" customHeight="1">
      <c r="A389" s="39" t="s">
        <v>730</v>
      </c>
      <c r="B389" s="39">
        <v>4</v>
      </c>
      <c r="C389" s="39">
        <v>120</v>
      </c>
      <c r="D389" s="39">
        <v>2502</v>
      </c>
      <c r="E389" s="18" t="s">
        <v>712</v>
      </c>
      <c r="F389" s="3" t="s">
        <v>1601</v>
      </c>
      <c r="G389" s="9">
        <f t="shared" si="13"/>
        <v>0</v>
      </c>
      <c r="H389" s="15" t="s">
        <v>59</v>
      </c>
      <c r="I389" t="s">
        <v>47</v>
      </c>
      <c r="J389" s="15" t="s">
        <v>59</v>
      </c>
      <c r="K389" s="3" t="s">
        <v>47</v>
      </c>
      <c r="L389" s="12" t="s">
        <v>59</v>
      </c>
      <c r="M389">
        <v>6.1</v>
      </c>
      <c r="N389" s="15">
        <v>0.89999999999999991</v>
      </c>
      <c r="O389" s="3" t="s">
        <v>47</v>
      </c>
      <c r="P389" s="12" t="s">
        <v>59</v>
      </c>
      <c r="Q389" t="s">
        <v>47</v>
      </c>
      <c r="R389" s="15" t="s">
        <v>59</v>
      </c>
      <c r="S389" t="s">
        <v>47</v>
      </c>
      <c r="T389" s="15" t="s">
        <v>59</v>
      </c>
      <c r="U389" t="s">
        <v>47</v>
      </c>
      <c r="V389" s="15" t="s">
        <v>59</v>
      </c>
      <c r="W389" t="s">
        <v>47</v>
      </c>
      <c r="X389" s="15" t="s">
        <v>59</v>
      </c>
      <c r="Y389" t="s">
        <v>47</v>
      </c>
      <c r="Z389" s="15" t="s">
        <v>59</v>
      </c>
      <c r="AA389" t="s">
        <v>47</v>
      </c>
      <c r="AB389" s="15" t="s">
        <v>59</v>
      </c>
      <c r="AC389" t="s">
        <v>47</v>
      </c>
      <c r="AD389" s="15" t="s">
        <v>59</v>
      </c>
      <c r="AE389" t="s">
        <v>47</v>
      </c>
      <c r="AF389" s="15" t="s">
        <v>59</v>
      </c>
      <c r="AG389" t="s">
        <v>47</v>
      </c>
      <c r="AH389" s="15" t="s">
        <v>59</v>
      </c>
      <c r="AI389" s="20" t="s">
        <v>47</v>
      </c>
      <c r="AJ389" s="15" t="s">
        <v>59</v>
      </c>
      <c r="AK389" t="s">
        <v>47</v>
      </c>
      <c r="AL389" s="15" t="s">
        <v>59</v>
      </c>
      <c r="AM389" s="20" t="s">
        <v>47</v>
      </c>
      <c r="AN389" s="15" t="s">
        <v>59</v>
      </c>
      <c r="AO389" s="3" t="s">
        <v>47</v>
      </c>
      <c r="AP389" s="15" t="s">
        <v>59</v>
      </c>
      <c r="AQ389" t="s">
        <v>47</v>
      </c>
      <c r="AR389" s="15" t="s">
        <v>59</v>
      </c>
      <c r="AS389" t="s">
        <v>47</v>
      </c>
      <c r="AT389" s="15" t="s">
        <v>59</v>
      </c>
      <c r="AU389" s="9" t="s">
        <v>47</v>
      </c>
      <c r="AV389" s="15" t="s">
        <v>59</v>
      </c>
      <c r="AW389" s="9" t="s">
        <v>47</v>
      </c>
      <c r="AX389" s="15" t="s">
        <v>59</v>
      </c>
      <c r="AY389" t="s">
        <v>47</v>
      </c>
      <c r="AZ389" s="15" t="s">
        <v>59</v>
      </c>
      <c r="BA389" s="9" t="s">
        <v>47</v>
      </c>
      <c r="BB389" s="15" t="s">
        <v>59</v>
      </c>
      <c r="BC389" s="9" t="s">
        <v>47</v>
      </c>
      <c r="BD389" s="15" t="s">
        <v>59</v>
      </c>
      <c r="BE389" s="9" t="s">
        <v>47</v>
      </c>
      <c r="BF389" s="15" t="s">
        <v>59</v>
      </c>
      <c r="BH389" s="15" t="s">
        <v>59</v>
      </c>
      <c r="BJ389" s="15" t="s">
        <v>59</v>
      </c>
      <c r="BL389" s="15" t="s">
        <v>59</v>
      </c>
      <c r="BN389" s="15" t="s">
        <v>59</v>
      </c>
      <c r="BO389" t="s">
        <v>47</v>
      </c>
      <c r="BP389" s="15" t="s">
        <v>59</v>
      </c>
      <c r="BQ389" t="s">
        <v>47</v>
      </c>
      <c r="BR389" s="15" t="s">
        <v>59</v>
      </c>
      <c r="BS389" t="s">
        <v>47</v>
      </c>
      <c r="BT389" s="15" t="s">
        <v>59</v>
      </c>
      <c r="BU389" t="s">
        <v>47</v>
      </c>
      <c r="BV389" s="15" t="s">
        <v>59</v>
      </c>
      <c r="BX389" s="15" t="s">
        <v>59</v>
      </c>
      <c r="BY389" t="s">
        <v>47</v>
      </c>
      <c r="BZ389" s="15" t="s">
        <v>59</v>
      </c>
      <c r="CA389" t="s">
        <v>47</v>
      </c>
      <c r="CB389" s="15" t="s">
        <v>59</v>
      </c>
      <c r="CC389" t="s">
        <v>47</v>
      </c>
      <c r="CD389" s="15" t="s">
        <v>59</v>
      </c>
      <c r="CF389" s="15" t="s">
        <v>59</v>
      </c>
      <c r="CH389" s="15" t="s">
        <v>59</v>
      </c>
      <c r="CJ389" s="15" t="s">
        <v>59</v>
      </c>
      <c r="CL389" s="15" t="s">
        <v>59</v>
      </c>
      <c r="CN389" s="15" t="s">
        <v>59</v>
      </c>
      <c r="CP389" s="15" t="s">
        <v>59</v>
      </c>
      <c r="CR389" s="15" t="s">
        <v>59</v>
      </c>
      <c r="CT389" s="15" t="s">
        <v>59</v>
      </c>
      <c r="CV389" s="15" t="s">
        <v>59</v>
      </c>
      <c r="CX389" s="15" t="s">
        <v>59</v>
      </c>
      <c r="CZ389" s="15" t="s">
        <v>59</v>
      </c>
      <c r="DA389" t="s">
        <v>47</v>
      </c>
      <c r="DB389" s="15" t="s">
        <v>59</v>
      </c>
      <c r="DD389" s="15" t="s">
        <v>59</v>
      </c>
      <c r="DF389" s="15" t="s">
        <v>59</v>
      </c>
      <c r="DH389" s="15" t="s">
        <v>59</v>
      </c>
      <c r="DI389" t="s">
        <v>47</v>
      </c>
      <c r="DJ389" s="15" t="s">
        <v>59</v>
      </c>
      <c r="DK389" t="s">
        <v>47</v>
      </c>
      <c r="DL389" s="15" t="s">
        <v>59</v>
      </c>
      <c r="DM389" t="s">
        <v>47</v>
      </c>
      <c r="DN389" s="15" t="s">
        <v>59</v>
      </c>
      <c r="DP389" s="15" t="s">
        <v>59</v>
      </c>
      <c r="DQ389" t="s">
        <v>47</v>
      </c>
      <c r="DR389" s="15" t="s">
        <v>59</v>
      </c>
      <c r="DT389" s="15" t="s">
        <v>59</v>
      </c>
      <c r="DV389" s="15" t="s">
        <v>59</v>
      </c>
      <c r="DW389" s="20">
        <v>4.125</v>
      </c>
      <c r="DX389" s="15" t="s">
        <v>59</v>
      </c>
      <c r="DY389" s="20">
        <v>0.69318181818181812</v>
      </c>
      <c r="DZ389" s="15" t="s">
        <v>59</v>
      </c>
      <c r="EB389" s="15" t="s">
        <v>59</v>
      </c>
      <c r="ED389" s="15" t="s">
        <v>59</v>
      </c>
      <c r="EF389" s="15" t="s">
        <v>59</v>
      </c>
      <c r="EH389" s="15" t="s">
        <v>59</v>
      </c>
      <c r="EJ389" s="15" t="s">
        <v>59</v>
      </c>
      <c r="EL389" s="15" t="s">
        <v>59</v>
      </c>
      <c r="EN389" s="15" t="s">
        <v>59</v>
      </c>
      <c r="EP389" s="15" t="s">
        <v>59</v>
      </c>
      <c r="ER389" s="15" t="s">
        <v>59</v>
      </c>
      <c r="ET389" s="15" t="s">
        <v>59</v>
      </c>
      <c r="EV389" s="15" t="s">
        <v>59</v>
      </c>
      <c r="EX389" s="15" t="s">
        <v>59</v>
      </c>
      <c r="EY389" s="20">
        <v>0.19318181818181818</v>
      </c>
      <c r="EZ389" s="15" t="s">
        <v>59</v>
      </c>
      <c r="FB389" s="15" t="s">
        <v>59</v>
      </c>
      <c r="FC389" s="20">
        <v>0.63636363636363635</v>
      </c>
      <c r="FD389" s="15" t="s">
        <v>59</v>
      </c>
      <c r="FF389" s="15" t="s">
        <v>59</v>
      </c>
      <c r="FG389" s="20">
        <v>0.39772727272727276</v>
      </c>
      <c r="FH389" s="15" t="s">
        <v>59</v>
      </c>
      <c r="FJ389" s="15" t="s">
        <v>59</v>
      </c>
      <c r="FL389" s="15" t="s">
        <v>59</v>
      </c>
      <c r="FM389" s="20">
        <v>2.3295454545454541</v>
      </c>
      <c r="FN389" s="15" t="s">
        <v>59</v>
      </c>
      <c r="FO389" s="20">
        <v>3.0454545454545454</v>
      </c>
      <c r="FP389" s="15" t="s">
        <v>59</v>
      </c>
      <c r="FQ389" s="20">
        <v>0.96590909090909094</v>
      </c>
      <c r="FR389" s="15" t="s">
        <v>59</v>
      </c>
      <c r="FT389" s="15" t="s">
        <v>59</v>
      </c>
    </row>
    <row r="390" spans="1:176" ht="15.95" customHeight="1">
      <c r="A390" s="39" t="s">
        <v>731</v>
      </c>
      <c r="B390" s="39">
        <v>4</v>
      </c>
      <c r="C390" s="39">
        <v>150</v>
      </c>
      <c r="D390" s="39">
        <v>2402</v>
      </c>
      <c r="E390" s="18" t="s">
        <v>712</v>
      </c>
      <c r="F390" s="3" t="s">
        <v>1602</v>
      </c>
      <c r="G390" s="9">
        <f t="shared" si="13"/>
        <v>0</v>
      </c>
      <c r="H390" s="15" t="s">
        <v>59</v>
      </c>
      <c r="I390" t="s">
        <v>47</v>
      </c>
      <c r="J390" s="15" t="s">
        <v>59</v>
      </c>
      <c r="K390" s="3" t="s">
        <v>47</v>
      </c>
      <c r="L390" s="12" t="s">
        <v>59</v>
      </c>
      <c r="M390">
        <v>8.6999999999999993</v>
      </c>
      <c r="N390" s="15">
        <v>1.7999999999999998</v>
      </c>
      <c r="O390" s="3" t="s">
        <v>47</v>
      </c>
      <c r="P390" s="12" t="s">
        <v>59</v>
      </c>
      <c r="Q390" t="s">
        <v>47</v>
      </c>
      <c r="R390" s="15" t="s">
        <v>59</v>
      </c>
      <c r="S390" t="s">
        <v>47</v>
      </c>
      <c r="T390" s="15" t="s">
        <v>59</v>
      </c>
      <c r="U390" t="s">
        <v>47</v>
      </c>
      <c r="V390" s="15" t="s">
        <v>59</v>
      </c>
      <c r="W390" t="s">
        <v>47</v>
      </c>
      <c r="X390" s="15" t="s">
        <v>59</v>
      </c>
      <c r="Y390" t="s">
        <v>47</v>
      </c>
      <c r="Z390" s="15" t="s">
        <v>59</v>
      </c>
      <c r="AA390" t="s">
        <v>47</v>
      </c>
      <c r="AB390" s="15" t="s">
        <v>59</v>
      </c>
      <c r="AC390" t="s">
        <v>47</v>
      </c>
      <c r="AD390" s="15" t="s">
        <v>59</v>
      </c>
      <c r="AE390" t="s">
        <v>47</v>
      </c>
      <c r="AF390" s="15" t="s">
        <v>59</v>
      </c>
      <c r="AG390" t="s">
        <v>47</v>
      </c>
      <c r="AH390" s="15" t="s">
        <v>59</v>
      </c>
      <c r="AI390" s="20" t="s">
        <v>47</v>
      </c>
      <c r="AJ390" s="15" t="s">
        <v>59</v>
      </c>
      <c r="AK390" t="s">
        <v>47</v>
      </c>
      <c r="AL390" s="15" t="s">
        <v>59</v>
      </c>
      <c r="AM390" s="20" t="s">
        <v>47</v>
      </c>
      <c r="AN390" s="15" t="s">
        <v>59</v>
      </c>
      <c r="AO390" s="3" t="s">
        <v>47</v>
      </c>
      <c r="AP390" s="15" t="s">
        <v>59</v>
      </c>
      <c r="AQ390" t="s">
        <v>47</v>
      </c>
      <c r="AR390" s="15" t="s">
        <v>59</v>
      </c>
      <c r="AS390" t="s">
        <v>47</v>
      </c>
      <c r="AT390" s="15" t="s">
        <v>59</v>
      </c>
      <c r="AU390" s="9" t="s">
        <v>47</v>
      </c>
      <c r="AV390" s="15" t="s">
        <v>59</v>
      </c>
      <c r="AW390" s="9" t="s">
        <v>47</v>
      </c>
      <c r="AX390" s="15" t="s">
        <v>59</v>
      </c>
      <c r="AY390" t="s">
        <v>47</v>
      </c>
      <c r="AZ390" s="15" t="s">
        <v>59</v>
      </c>
      <c r="BA390" s="9" t="s">
        <v>47</v>
      </c>
      <c r="BB390" s="15" t="s">
        <v>59</v>
      </c>
      <c r="BC390" s="9" t="s">
        <v>47</v>
      </c>
      <c r="BD390" s="15" t="s">
        <v>59</v>
      </c>
      <c r="BE390" s="9" t="s">
        <v>47</v>
      </c>
      <c r="BF390" s="15" t="s">
        <v>59</v>
      </c>
      <c r="BH390" s="15" t="s">
        <v>59</v>
      </c>
      <c r="BJ390" s="15" t="s">
        <v>59</v>
      </c>
      <c r="BL390" s="15" t="s">
        <v>59</v>
      </c>
      <c r="BN390" s="15" t="s">
        <v>59</v>
      </c>
      <c r="BO390" t="s">
        <v>47</v>
      </c>
      <c r="BP390" s="15" t="s">
        <v>59</v>
      </c>
      <c r="BQ390" t="s">
        <v>47</v>
      </c>
      <c r="BR390" s="15" t="s">
        <v>59</v>
      </c>
      <c r="BS390" t="s">
        <v>47</v>
      </c>
      <c r="BT390" s="15" t="s">
        <v>59</v>
      </c>
      <c r="BU390" t="s">
        <v>47</v>
      </c>
      <c r="BV390" s="15" t="s">
        <v>59</v>
      </c>
      <c r="BX390" s="15" t="s">
        <v>59</v>
      </c>
      <c r="BY390" t="s">
        <v>47</v>
      </c>
      <c r="BZ390" s="15" t="s">
        <v>59</v>
      </c>
      <c r="CA390" t="s">
        <v>47</v>
      </c>
      <c r="CB390" s="15" t="s">
        <v>59</v>
      </c>
      <c r="CC390" t="s">
        <v>47</v>
      </c>
      <c r="CD390" s="15" t="s">
        <v>59</v>
      </c>
      <c r="CF390" s="15" t="s">
        <v>59</v>
      </c>
      <c r="CH390" s="15" t="s">
        <v>59</v>
      </c>
      <c r="CJ390" s="15" t="s">
        <v>59</v>
      </c>
      <c r="CL390" s="15" t="s">
        <v>59</v>
      </c>
      <c r="CN390" s="15" t="s">
        <v>59</v>
      </c>
      <c r="CP390" s="15" t="s">
        <v>59</v>
      </c>
      <c r="CR390" s="15" t="s">
        <v>59</v>
      </c>
      <c r="CT390" s="15" t="s">
        <v>59</v>
      </c>
      <c r="CV390" s="15" t="s">
        <v>59</v>
      </c>
      <c r="CX390" s="15" t="s">
        <v>59</v>
      </c>
      <c r="CZ390" s="15" t="s">
        <v>59</v>
      </c>
      <c r="DA390" t="s">
        <v>47</v>
      </c>
      <c r="DB390" s="15" t="s">
        <v>59</v>
      </c>
      <c r="DD390" s="15" t="s">
        <v>59</v>
      </c>
      <c r="DF390" s="15" t="s">
        <v>59</v>
      </c>
      <c r="DH390" s="15" t="s">
        <v>59</v>
      </c>
      <c r="DI390" t="s">
        <v>47</v>
      </c>
      <c r="DJ390" s="15" t="s">
        <v>59</v>
      </c>
      <c r="DK390" t="s">
        <v>47</v>
      </c>
      <c r="DL390" s="15" t="s">
        <v>59</v>
      </c>
      <c r="DM390" t="s">
        <v>47</v>
      </c>
      <c r="DN390" s="15" t="s">
        <v>59</v>
      </c>
      <c r="DP390" s="15" t="s">
        <v>59</v>
      </c>
      <c r="DQ390" t="s">
        <v>47</v>
      </c>
      <c r="DR390" s="15" t="s">
        <v>59</v>
      </c>
      <c r="DT390" s="15" t="s">
        <v>59</v>
      </c>
      <c r="DV390" s="15" t="s">
        <v>59</v>
      </c>
      <c r="DW390" s="20">
        <v>17.761538461538464</v>
      </c>
      <c r="DX390" s="15" t="s">
        <v>59</v>
      </c>
      <c r="DY390" s="20">
        <v>3.0769230769230771</v>
      </c>
      <c r="DZ390" s="15" t="s">
        <v>59</v>
      </c>
      <c r="EB390" s="15" t="s">
        <v>59</v>
      </c>
      <c r="ED390" s="15" t="s">
        <v>59</v>
      </c>
      <c r="EF390" s="15" t="s">
        <v>59</v>
      </c>
      <c r="EH390" s="15" t="s">
        <v>59</v>
      </c>
      <c r="EJ390" s="15" t="s">
        <v>59</v>
      </c>
      <c r="EL390" s="15" t="s">
        <v>59</v>
      </c>
      <c r="EN390" s="15" t="s">
        <v>59</v>
      </c>
      <c r="EP390" s="15" t="s">
        <v>59</v>
      </c>
      <c r="ER390" s="15" t="s">
        <v>59</v>
      </c>
      <c r="ET390" s="15" t="s">
        <v>59</v>
      </c>
      <c r="EV390" s="15" t="s">
        <v>59</v>
      </c>
      <c r="EX390" s="15" t="s">
        <v>59</v>
      </c>
      <c r="EY390" s="20">
        <v>2.3076923076923078E-2</v>
      </c>
      <c r="EZ390" s="15" t="s">
        <v>59</v>
      </c>
      <c r="FB390" s="15" t="s">
        <v>59</v>
      </c>
      <c r="FC390" s="20">
        <v>0.22307692307692309</v>
      </c>
      <c r="FD390" s="15" t="s">
        <v>59</v>
      </c>
      <c r="FF390" s="15" t="s">
        <v>59</v>
      </c>
      <c r="FG390" s="20">
        <v>2.5461538461538464</v>
      </c>
      <c r="FH390" s="15" t="s">
        <v>59</v>
      </c>
      <c r="FJ390" s="15" t="s">
        <v>59</v>
      </c>
      <c r="FL390" s="15" t="s">
        <v>59</v>
      </c>
      <c r="FM390" s="20">
        <v>12.038461538461538</v>
      </c>
      <c r="FN390" s="15" t="s">
        <v>59</v>
      </c>
      <c r="FO390" s="20">
        <v>36.292307692307695</v>
      </c>
      <c r="FP390" s="15" t="s">
        <v>59</v>
      </c>
      <c r="FQ390" s="20">
        <v>6.907692307692308</v>
      </c>
      <c r="FR390" s="15" t="s">
        <v>59</v>
      </c>
      <c r="FT390" s="15" t="s">
        <v>59</v>
      </c>
    </row>
    <row r="391" spans="1:176" ht="15.95" customHeight="1">
      <c r="A391" s="39" t="s">
        <v>732</v>
      </c>
      <c r="B391" s="39">
        <v>4</v>
      </c>
      <c r="C391" s="39">
        <v>150</v>
      </c>
      <c r="D391" s="39">
        <v>2402</v>
      </c>
      <c r="E391" s="18" t="s">
        <v>712</v>
      </c>
      <c r="F391" s="3" t="s">
        <v>1603</v>
      </c>
      <c r="G391" s="9">
        <f t="shared" si="13"/>
        <v>0</v>
      </c>
      <c r="H391" s="15" t="s">
        <v>59</v>
      </c>
      <c r="I391" t="s">
        <v>47</v>
      </c>
      <c r="J391" s="15" t="s">
        <v>59</v>
      </c>
      <c r="K391" s="3" t="s">
        <v>47</v>
      </c>
      <c r="L391" s="12" t="s">
        <v>59</v>
      </c>
      <c r="M391">
        <v>32.1</v>
      </c>
      <c r="N391" s="15">
        <v>7.9</v>
      </c>
      <c r="O391" s="3" t="s">
        <v>47</v>
      </c>
      <c r="P391" s="12" t="s">
        <v>59</v>
      </c>
      <c r="Q391" t="s">
        <v>47</v>
      </c>
      <c r="R391" s="15" t="s">
        <v>59</v>
      </c>
      <c r="S391" t="s">
        <v>47</v>
      </c>
      <c r="T391" s="15" t="s">
        <v>59</v>
      </c>
      <c r="U391" t="s">
        <v>47</v>
      </c>
      <c r="V391" s="15" t="s">
        <v>59</v>
      </c>
      <c r="W391" t="s">
        <v>47</v>
      </c>
      <c r="X391" s="15" t="s">
        <v>59</v>
      </c>
      <c r="Y391" t="s">
        <v>47</v>
      </c>
      <c r="Z391" s="15" t="s">
        <v>59</v>
      </c>
      <c r="AA391" t="s">
        <v>47</v>
      </c>
      <c r="AB391" s="15" t="s">
        <v>59</v>
      </c>
      <c r="AC391" t="s">
        <v>47</v>
      </c>
      <c r="AD391" s="15" t="s">
        <v>59</v>
      </c>
      <c r="AE391" t="s">
        <v>47</v>
      </c>
      <c r="AF391" s="15" t="s">
        <v>59</v>
      </c>
      <c r="AG391" t="s">
        <v>47</v>
      </c>
      <c r="AH391" s="15" t="s">
        <v>59</v>
      </c>
      <c r="AI391" s="20" t="s">
        <v>47</v>
      </c>
      <c r="AJ391" s="15" t="s">
        <v>59</v>
      </c>
      <c r="AK391" t="s">
        <v>47</v>
      </c>
      <c r="AL391" s="15" t="s">
        <v>59</v>
      </c>
      <c r="AM391" s="20" t="s">
        <v>47</v>
      </c>
      <c r="AN391" s="15" t="s">
        <v>59</v>
      </c>
      <c r="AO391" s="3" t="s">
        <v>47</v>
      </c>
      <c r="AP391" s="15" t="s">
        <v>59</v>
      </c>
      <c r="AQ391" t="s">
        <v>47</v>
      </c>
      <c r="AR391" s="15" t="s">
        <v>59</v>
      </c>
      <c r="AS391" t="s">
        <v>47</v>
      </c>
      <c r="AT391" s="15" t="s">
        <v>59</v>
      </c>
      <c r="AU391" s="9" t="s">
        <v>47</v>
      </c>
      <c r="AV391" s="15" t="s">
        <v>59</v>
      </c>
      <c r="AW391" s="9" t="s">
        <v>47</v>
      </c>
      <c r="AX391" s="15" t="s">
        <v>59</v>
      </c>
      <c r="AY391" t="s">
        <v>47</v>
      </c>
      <c r="AZ391" s="15" t="s">
        <v>59</v>
      </c>
      <c r="BA391" s="9" t="s">
        <v>47</v>
      </c>
      <c r="BB391" s="15" t="s">
        <v>59</v>
      </c>
      <c r="BC391" s="9" t="s">
        <v>47</v>
      </c>
      <c r="BD391" s="15" t="s">
        <v>59</v>
      </c>
      <c r="BE391" s="9" t="s">
        <v>47</v>
      </c>
      <c r="BF391" s="15" t="s">
        <v>59</v>
      </c>
      <c r="BH391" s="15" t="s">
        <v>59</v>
      </c>
      <c r="BJ391" s="15" t="s">
        <v>59</v>
      </c>
      <c r="BL391" s="15" t="s">
        <v>59</v>
      </c>
      <c r="BN391" s="15" t="s">
        <v>59</v>
      </c>
      <c r="BO391" t="s">
        <v>47</v>
      </c>
      <c r="BP391" s="15" t="s">
        <v>59</v>
      </c>
      <c r="BQ391" t="s">
        <v>47</v>
      </c>
      <c r="BR391" s="15" t="s">
        <v>59</v>
      </c>
      <c r="BS391" t="s">
        <v>47</v>
      </c>
      <c r="BT391" s="15" t="s">
        <v>59</v>
      </c>
      <c r="BU391" t="s">
        <v>47</v>
      </c>
      <c r="BV391" s="15" t="s">
        <v>59</v>
      </c>
      <c r="BX391" s="15" t="s">
        <v>59</v>
      </c>
      <c r="BY391" t="s">
        <v>47</v>
      </c>
      <c r="BZ391" s="15" t="s">
        <v>59</v>
      </c>
      <c r="CA391" t="s">
        <v>47</v>
      </c>
      <c r="CB391" s="15" t="s">
        <v>59</v>
      </c>
      <c r="CC391" t="s">
        <v>47</v>
      </c>
      <c r="CD391" s="15" t="s">
        <v>59</v>
      </c>
      <c r="CF391" s="15" t="s">
        <v>59</v>
      </c>
      <c r="CH391" s="15" t="s">
        <v>59</v>
      </c>
      <c r="CJ391" s="15" t="s">
        <v>59</v>
      </c>
      <c r="CL391" s="15" t="s">
        <v>59</v>
      </c>
      <c r="CN391" s="15" t="s">
        <v>59</v>
      </c>
      <c r="CP391" s="15" t="s">
        <v>59</v>
      </c>
      <c r="CR391" s="15" t="s">
        <v>59</v>
      </c>
      <c r="CT391" s="15" t="s">
        <v>59</v>
      </c>
      <c r="CV391" s="15" t="s">
        <v>59</v>
      </c>
      <c r="CX391" s="15" t="s">
        <v>59</v>
      </c>
      <c r="CZ391" s="15" t="s">
        <v>59</v>
      </c>
      <c r="DA391" t="s">
        <v>47</v>
      </c>
      <c r="DB391" s="15" t="s">
        <v>59</v>
      </c>
      <c r="DD391" s="15" t="s">
        <v>59</v>
      </c>
      <c r="DF391" s="15" t="s">
        <v>59</v>
      </c>
      <c r="DH391" s="15" t="s">
        <v>59</v>
      </c>
      <c r="DI391" t="s">
        <v>47</v>
      </c>
      <c r="DJ391" s="15" t="s">
        <v>59</v>
      </c>
      <c r="DK391" t="s">
        <v>47</v>
      </c>
      <c r="DL391" s="15" t="s">
        <v>59</v>
      </c>
      <c r="DM391" t="s">
        <v>47</v>
      </c>
      <c r="DN391" s="15" t="s">
        <v>59</v>
      </c>
      <c r="DP391" s="15" t="s">
        <v>59</v>
      </c>
      <c r="DQ391" t="s">
        <v>47</v>
      </c>
      <c r="DR391" s="15" t="s">
        <v>59</v>
      </c>
      <c r="DT391" s="15" t="s">
        <v>59</v>
      </c>
      <c r="DV391" s="15" t="s">
        <v>59</v>
      </c>
      <c r="DW391" s="20">
        <v>15.985915492957748</v>
      </c>
      <c r="DX391" s="15" t="s">
        <v>59</v>
      </c>
      <c r="DY391" s="20">
        <v>4.02112676056338</v>
      </c>
      <c r="DZ391" s="15" t="s">
        <v>59</v>
      </c>
      <c r="EB391" s="15" t="s">
        <v>59</v>
      </c>
      <c r="ED391" s="15" t="s">
        <v>59</v>
      </c>
      <c r="EF391" s="15" t="s">
        <v>59</v>
      </c>
      <c r="EH391" s="15" t="s">
        <v>59</v>
      </c>
      <c r="EJ391" s="15" t="s">
        <v>59</v>
      </c>
      <c r="EL391" s="15" t="s">
        <v>59</v>
      </c>
      <c r="EN391" s="15" t="s">
        <v>59</v>
      </c>
      <c r="EP391" s="15" t="s">
        <v>59</v>
      </c>
      <c r="ER391" s="15" t="s">
        <v>59</v>
      </c>
      <c r="ET391" s="15" t="s">
        <v>59</v>
      </c>
      <c r="EV391" s="15" t="s">
        <v>59</v>
      </c>
      <c r="EX391" s="15" t="s">
        <v>59</v>
      </c>
      <c r="EY391" s="20">
        <v>2.1126760563380285E-2</v>
      </c>
      <c r="EZ391" s="15" t="s">
        <v>59</v>
      </c>
      <c r="FB391" s="15" t="s">
        <v>59</v>
      </c>
      <c r="FC391" s="20">
        <v>0.10563380281690141</v>
      </c>
      <c r="FD391" s="15" t="s">
        <v>59</v>
      </c>
      <c r="FF391" s="15" t="s">
        <v>59</v>
      </c>
      <c r="FG391" s="20">
        <v>0.58450704225352124</v>
      </c>
      <c r="FH391" s="15" t="s">
        <v>59</v>
      </c>
      <c r="FJ391" s="15" t="s">
        <v>59</v>
      </c>
      <c r="FL391" s="15" t="s">
        <v>59</v>
      </c>
      <c r="FM391" s="20">
        <v>2.1338028169014085</v>
      </c>
      <c r="FN391" s="15" t="s">
        <v>59</v>
      </c>
      <c r="FO391" s="20">
        <v>28.154929577464792</v>
      </c>
      <c r="FP391" s="15" t="s">
        <v>59</v>
      </c>
      <c r="FQ391" s="20">
        <v>7.556338028169014</v>
      </c>
      <c r="FR391" s="15" t="s">
        <v>59</v>
      </c>
      <c r="FT391" s="15" t="s">
        <v>59</v>
      </c>
    </row>
    <row r="392" spans="1:176" ht="15.95" customHeight="1">
      <c r="A392" s="39" t="s">
        <v>733</v>
      </c>
      <c r="B392" s="39">
        <v>4</v>
      </c>
      <c r="C392" s="39">
        <v>150</v>
      </c>
      <c r="D392" s="39">
        <v>2006</v>
      </c>
      <c r="E392" s="18" t="s">
        <v>712</v>
      </c>
      <c r="F392" s="3" t="s">
        <v>1604</v>
      </c>
      <c r="G392" s="9">
        <f t="shared" si="13"/>
        <v>0</v>
      </c>
      <c r="H392" s="15" t="s">
        <v>59</v>
      </c>
      <c r="I392" t="s">
        <v>47</v>
      </c>
      <c r="J392" s="15" t="s">
        <v>59</v>
      </c>
      <c r="K392" s="3" t="s">
        <v>47</v>
      </c>
      <c r="L392" s="12" t="s">
        <v>59</v>
      </c>
      <c r="M392">
        <v>5</v>
      </c>
      <c r="N392" s="15">
        <v>1</v>
      </c>
      <c r="O392" s="3" t="s">
        <v>47</v>
      </c>
      <c r="P392" s="12" t="s">
        <v>59</v>
      </c>
      <c r="Q392" t="s">
        <v>47</v>
      </c>
      <c r="R392" s="15" t="s">
        <v>59</v>
      </c>
      <c r="S392" t="s">
        <v>47</v>
      </c>
      <c r="T392" s="15" t="s">
        <v>59</v>
      </c>
      <c r="U392" t="s">
        <v>47</v>
      </c>
      <c r="V392" s="15" t="s">
        <v>59</v>
      </c>
      <c r="W392" t="s">
        <v>47</v>
      </c>
      <c r="X392" s="15" t="s">
        <v>59</v>
      </c>
      <c r="Y392" t="s">
        <v>47</v>
      </c>
      <c r="Z392" s="15" t="s">
        <v>59</v>
      </c>
      <c r="AA392" t="s">
        <v>47</v>
      </c>
      <c r="AB392" s="15" t="s">
        <v>59</v>
      </c>
      <c r="AC392" t="s">
        <v>47</v>
      </c>
      <c r="AD392" s="15" t="s">
        <v>59</v>
      </c>
      <c r="AE392" t="s">
        <v>47</v>
      </c>
      <c r="AF392" s="15" t="s">
        <v>59</v>
      </c>
      <c r="AG392" t="s">
        <v>47</v>
      </c>
      <c r="AH392" s="15" t="s">
        <v>59</v>
      </c>
      <c r="AI392" s="20" t="s">
        <v>47</v>
      </c>
      <c r="AJ392" s="15" t="s">
        <v>59</v>
      </c>
      <c r="AK392" t="s">
        <v>47</v>
      </c>
      <c r="AL392" s="15" t="s">
        <v>59</v>
      </c>
      <c r="AM392" s="20" t="s">
        <v>47</v>
      </c>
      <c r="AN392" s="15" t="s">
        <v>59</v>
      </c>
      <c r="AO392" s="3" t="s">
        <v>47</v>
      </c>
      <c r="AP392" s="15" t="s">
        <v>59</v>
      </c>
      <c r="AQ392" t="s">
        <v>47</v>
      </c>
      <c r="AR392" s="15" t="s">
        <v>59</v>
      </c>
      <c r="AS392" t="s">
        <v>47</v>
      </c>
      <c r="AT392" s="15" t="s">
        <v>59</v>
      </c>
      <c r="AU392" s="9" t="s">
        <v>47</v>
      </c>
      <c r="AV392" s="15" t="s">
        <v>59</v>
      </c>
      <c r="AW392" s="9" t="s">
        <v>47</v>
      </c>
      <c r="AX392" s="15" t="s">
        <v>59</v>
      </c>
      <c r="AY392" t="s">
        <v>47</v>
      </c>
      <c r="AZ392" s="15" t="s">
        <v>59</v>
      </c>
      <c r="BA392" s="9" t="s">
        <v>47</v>
      </c>
      <c r="BB392" s="15" t="s">
        <v>59</v>
      </c>
      <c r="BC392" s="9" t="s">
        <v>47</v>
      </c>
      <c r="BD392" s="15" t="s">
        <v>59</v>
      </c>
      <c r="BE392" s="9" t="s">
        <v>47</v>
      </c>
      <c r="BF392" s="15" t="s">
        <v>59</v>
      </c>
      <c r="BH392" s="15" t="s">
        <v>59</v>
      </c>
      <c r="BJ392" s="15" t="s">
        <v>59</v>
      </c>
      <c r="BL392" s="15" t="s">
        <v>59</v>
      </c>
      <c r="BN392" s="15" t="s">
        <v>59</v>
      </c>
      <c r="BO392" t="s">
        <v>47</v>
      </c>
      <c r="BP392" s="15" t="s">
        <v>59</v>
      </c>
      <c r="BQ392" t="s">
        <v>47</v>
      </c>
      <c r="BR392" s="15" t="s">
        <v>59</v>
      </c>
      <c r="BS392" t="s">
        <v>47</v>
      </c>
      <c r="BT392" s="15" t="s">
        <v>59</v>
      </c>
      <c r="BU392" t="s">
        <v>47</v>
      </c>
      <c r="BV392" s="15" t="s">
        <v>59</v>
      </c>
      <c r="BX392" s="15" t="s">
        <v>59</v>
      </c>
      <c r="BY392" t="s">
        <v>47</v>
      </c>
      <c r="BZ392" s="15" t="s">
        <v>59</v>
      </c>
      <c r="CA392" t="s">
        <v>47</v>
      </c>
      <c r="CB392" s="15" t="s">
        <v>59</v>
      </c>
      <c r="CC392" t="s">
        <v>47</v>
      </c>
      <c r="CD392" s="15" t="s">
        <v>59</v>
      </c>
      <c r="CF392" s="15" t="s">
        <v>59</v>
      </c>
      <c r="CH392" s="15" t="s">
        <v>59</v>
      </c>
      <c r="CJ392" s="15" t="s">
        <v>59</v>
      </c>
      <c r="CL392" s="15" t="s">
        <v>59</v>
      </c>
      <c r="CN392" s="15" t="s">
        <v>59</v>
      </c>
      <c r="CP392" s="15" t="s">
        <v>59</v>
      </c>
      <c r="CR392" s="15" t="s">
        <v>59</v>
      </c>
      <c r="CT392" s="15" t="s">
        <v>59</v>
      </c>
      <c r="CV392" s="15" t="s">
        <v>59</v>
      </c>
      <c r="CX392" s="15" t="s">
        <v>59</v>
      </c>
      <c r="CZ392" s="15" t="s">
        <v>59</v>
      </c>
      <c r="DA392" t="s">
        <v>47</v>
      </c>
      <c r="DB392" s="15" t="s">
        <v>59</v>
      </c>
      <c r="DD392" s="15" t="s">
        <v>59</v>
      </c>
      <c r="DF392" s="15" t="s">
        <v>59</v>
      </c>
      <c r="DH392" s="15" t="s">
        <v>59</v>
      </c>
      <c r="DI392" t="s">
        <v>47</v>
      </c>
      <c r="DJ392" s="15" t="s">
        <v>59</v>
      </c>
      <c r="DK392" t="s">
        <v>47</v>
      </c>
      <c r="DL392" s="15" t="s">
        <v>59</v>
      </c>
      <c r="DM392" t="s">
        <v>47</v>
      </c>
      <c r="DN392" s="15" t="s">
        <v>59</v>
      </c>
      <c r="DP392" s="15" t="s">
        <v>59</v>
      </c>
      <c r="DQ392" t="s">
        <v>47</v>
      </c>
      <c r="DR392" s="15" t="s">
        <v>59</v>
      </c>
      <c r="DT392" s="15" t="s">
        <v>59</v>
      </c>
      <c r="DV392" s="15" t="s">
        <v>59</v>
      </c>
      <c r="DW392" s="20">
        <v>24.403225806451612</v>
      </c>
      <c r="DX392" s="15" t="s">
        <v>59</v>
      </c>
      <c r="DY392" s="20">
        <v>4.637096774193548</v>
      </c>
      <c r="DZ392" s="15" t="s">
        <v>59</v>
      </c>
      <c r="EB392" s="15" t="s">
        <v>59</v>
      </c>
      <c r="ED392" s="15" t="s">
        <v>59</v>
      </c>
      <c r="EF392" s="15" t="s">
        <v>59</v>
      </c>
      <c r="EH392" s="15" t="s">
        <v>59</v>
      </c>
      <c r="EJ392" s="15" t="s">
        <v>59</v>
      </c>
      <c r="EL392" s="15" t="s">
        <v>59</v>
      </c>
      <c r="EN392" s="15" t="s">
        <v>59</v>
      </c>
      <c r="EP392" s="15" t="s">
        <v>59</v>
      </c>
      <c r="ER392" s="15" t="s">
        <v>59</v>
      </c>
      <c r="ET392" s="15" t="s">
        <v>59</v>
      </c>
      <c r="EV392" s="15" t="s">
        <v>59</v>
      </c>
      <c r="EX392" s="15" t="s">
        <v>59</v>
      </c>
      <c r="EY392" s="20">
        <v>2.4193548387096774E-2</v>
      </c>
      <c r="EZ392" s="15" t="s">
        <v>59</v>
      </c>
      <c r="FB392" s="15" t="s">
        <v>59</v>
      </c>
      <c r="FC392" s="20">
        <v>0.16935483870967744</v>
      </c>
      <c r="FD392" s="15" t="s">
        <v>59</v>
      </c>
      <c r="FF392" s="15" t="s">
        <v>59</v>
      </c>
      <c r="FG392" s="20">
        <v>2.82258064516129</v>
      </c>
      <c r="FH392" s="15" t="s">
        <v>59</v>
      </c>
      <c r="FJ392" s="15" t="s">
        <v>59</v>
      </c>
      <c r="FL392" s="15" t="s">
        <v>59</v>
      </c>
      <c r="FM392" s="20">
        <v>12.36290322580645</v>
      </c>
      <c r="FN392" s="15" t="s">
        <v>59</v>
      </c>
      <c r="FO392" s="20">
        <v>51.814516129032256</v>
      </c>
      <c r="FP392" s="15" t="s">
        <v>59</v>
      </c>
      <c r="FQ392" s="20">
        <v>10.403225806451614</v>
      </c>
      <c r="FR392" s="15" t="s">
        <v>59</v>
      </c>
      <c r="FT392" s="15" t="s">
        <v>59</v>
      </c>
    </row>
    <row r="393" spans="1:176" ht="15.95" customHeight="1">
      <c r="A393" s="39" t="s">
        <v>734</v>
      </c>
      <c r="B393" s="39">
        <v>4</v>
      </c>
      <c r="C393" s="39">
        <v>150</v>
      </c>
      <c r="D393" s="39">
        <v>2002</v>
      </c>
      <c r="E393" s="18" t="s">
        <v>712</v>
      </c>
      <c r="F393" s="3" t="s">
        <v>1605</v>
      </c>
      <c r="G393" s="9">
        <f t="shared" si="13"/>
        <v>0</v>
      </c>
      <c r="H393" s="15" t="s">
        <v>59</v>
      </c>
      <c r="I393" t="s">
        <v>47</v>
      </c>
      <c r="J393" s="15" t="s">
        <v>59</v>
      </c>
      <c r="K393" s="3" t="s">
        <v>47</v>
      </c>
      <c r="L393" s="12" t="s">
        <v>59</v>
      </c>
      <c r="M393">
        <v>67.5</v>
      </c>
      <c r="N393" s="15">
        <v>5.0999999999999996</v>
      </c>
      <c r="O393" s="3" t="s">
        <v>47</v>
      </c>
      <c r="P393" s="12" t="s">
        <v>59</v>
      </c>
      <c r="Q393" t="s">
        <v>47</v>
      </c>
      <c r="R393" s="15" t="s">
        <v>59</v>
      </c>
      <c r="S393" t="s">
        <v>47</v>
      </c>
      <c r="T393" s="15" t="s">
        <v>59</v>
      </c>
      <c r="U393" t="s">
        <v>47</v>
      </c>
      <c r="V393" s="15" t="s">
        <v>59</v>
      </c>
      <c r="W393" t="s">
        <v>47</v>
      </c>
      <c r="X393" s="15" t="s">
        <v>59</v>
      </c>
      <c r="Y393" t="s">
        <v>47</v>
      </c>
      <c r="Z393" s="15" t="s">
        <v>59</v>
      </c>
      <c r="AA393" t="s">
        <v>47</v>
      </c>
      <c r="AB393" s="15" t="s">
        <v>59</v>
      </c>
      <c r="AC393" t="s">
        <v>47</v>
      </c>
      <c r="AD393" s="15" t="s">
        <v>59</v>
      </c>
      <c r="AE393" t="s">
        <v>47</v>
      </c>
      <c r="AF393" s="15" t="s">
        <v>59</v>
      </c>
      <c r="AG393" t="s">
        <v>47</v>
      </c>
      <c r="AH393" s="15" t="s">
        <v>59</v>
      </c>
      <c r="AI393" s="20" t="s">
        <v>47</v>
      </c>
      <c r="AJ393" s="15" t="s">
        <v>59</v>
      </c>
      <c r="AK393" t="s">
        <v>47</v>
      </c>
      <c r="AL393" s="15" t="s">
        <v>59</v>
      </c>
      <c r="AM393" s="20" t="s">
        <v>47</v>
      </c>
      <c r="AN393" s="15" t="s">
        <v>59</v>
      </c>
      <c r="AO393" s="3" t="s">
        <v>47</v>
      </c>
      <c r="AP393" s="15" t="s">
        <v>59</v>
      </c>
      <c r="AQ393" t="s">
        <v>47</v>
      </c>
      <c r="AR393" s="15" t="s">
        <v>59</v>
      </c>
      <c r="AS393" t="s">
        <v>47</v>
      </c>
      <c r="AT393" s="15" t="s">
        <v>59</v>
      </c>
      <c r="AU393" s="9" t="s">
        <v>47</v>
      </c>
      <c r="AV393" s="15" t="s">
        <v>59</v>
      </c>
      <c r="AW393" s="9" t="s">
        <v>47</v>
      </c>
      <c r="AX393" s="15" t="s">
        <v>59</v>
      </c>
      <c r="AY393" t="s">
        <v>47</v>
      </c>
      <c r="AZ393" s="15" t="s">
        <v>59</v>
      </c>
      <c r="BA393" s="9" t="s">
        <v>47</v>
      </c>
      <c r="BB393" s="15" t="s">
        <v>59</v>
      </c>
      <c r="BC393" s="9" t="s">
        <v>47</v>
      </c>
      <c r="BD393" s="15" t="s">
        <v>59</v>
      </c>
      <c r="BE393" s="9" t="s">
        <v>47</v>
      </c>
      <c r="BF393" s="15" t="s">
        <v>59</v>
      </c>
      <c r="BH393" s="15" t="s">
        <v>59</v>
      </c>
      <c r="BJ393" s="15" t="s">
        <v>59</v>
      </c>
      <c r="BL393" s="15" t="s">
        <v>59</v>
      </c>
      <c r="BN393" s="15" t="s">
        <v>59</v>
      </c>
      <c r="BO393" t="s">
        <v>47</v>
      </c>
      <c r="BP393" s="15" t="s">
        <v>59</v>
      </c>
      <c r="BQ393" t="s">
        <v>47</v>
      </c>
      <c r="BR393" s="15" t="s">
        <v>59</v>
      </c>
      <c r="BS393" t="s">
        <v>47</v>
      </c>
      <c r="BT393" s="15" t="s">
        <v>59</v>
      </c>
      <c r="BU393" t="s">
        <v>47</v>
      </c>
      <c r="BV393" s="15" t="s">
        <v>59</v>
      </c>
      <c r="BX393" s="15" t="s">
        <v>59</v>
      </c>
      <c r="BY393" t="s">
        <v>47</v>
      </c>
      <c r="BZ393" s="15" t="s">
        <v>59</v>
      </c>
      <c r="CA393" t="s">
        <v>47</v>
      </c>
      <c r="CB393" s="15" t="s">
        <v>59</v>
      </c>
      <c r="CC393" t="s">
        <v>47</v>
      </c>
      <c r="CD393" s="15" t="s">
        <v>59</v>
      </c>
      <c r="CF393" s="15" t="s">
        <v>59</v>
      </c>
      <c r="CH393" s="15" t="s">
        <v>59</v>
      </c>
      <c r="CJ393" s="15" t="s">
        <v>59</v>
      </c>
      <c r="CL393" s="15" t="s">
        <v>59</v>
      </c>
      <c r="CN393" s="15" t="s">
        <v>59</v>
      </c>
      <c r="CP393" s="15" t="s">
        <v>59</v>
      </c>
      <c r="CR393" s="15" t="s">
        <v>59</v>
      </c>
      <c r="CT393" s="15" t="s">
        <v>59</v>
      </c>
      <c r="CV393" s="15" t="s">
        <v>59</v>
      </c>
      <c r="CX393" s="15" t="s">
        <v>59</v>
      </c>
      <c r="CZ393" s="15" t="s">
        <v>59</v>
      </c>
      <c r="DA393" t="s">
        <v>47</v>
      </c>
      <c r="DB393" s="15" t="s">
        <v>59</v>
      </c>
      <c r="DD393" s="15" t="s">
        <v>59</v>
      </c>
      <c r="DF393" s="15" t="s">
        <v>59</v>
      </c>
      <c r="DH393" s="15" t="s">
        <v>59</v>
      </c>
      <c r="DI393" t="s">
        <v>47</v>
      </c>
      <c r="DJ393" s="15" t="s">
        <v>59</v>
      </c>
      <c r="DK393" t="s">
        <v>47</v>
      </c>
      <c r="DL393" s="15" t="s">
        <v>59</v>
      </c>
      <c r="DM393" t="s">
        <v>47</v>
      </c>
      <c r="DN393" s="15" t="s">
        <v>59</v>
      </c>
      <c r="DP393" s="15" t="s">
        <v>59</v>
      </c>
      <c r="DQ393" t="s">
        <v>47</v>
      </c>
      <c r="DR393" s="15" t="s">
        <v>59</v>
      </c>
      <c r="DT393" s="15" t="s">
        <v>59</v>
      </c>
      <c r="DV393" s="15" t="s">
        <v>59</v>
      </c>
      <c r="DW393" s="20">
        <v>28.681818181818183</v>
      </c>
      <c r="DX393" s="15" t="s">
        <v>59</v>
      </c>
      <c r="DY393" s="20">
        <v>5.9454545454545462</v>
      </c>
      <c r="DZ393" s="15" t="s">
        <v>59</v>
      </c>
      <c r="EB393" s="15" t="s">
        <v>59</v>
      </c>
      <c r="ED393" s="15" t="s">
        <v>59</v>
      </c>
      <c r="EF393" s="15" t="s">
        <v>59</v>
      </c>
      <c r="EH393" s="15" t="s">
        <v>59</v>
      </c>
      <c r="EJ393" s="15" t="s">
        <v>59</v>
      </c>
      <c r="EL393" s="15" t="s">
        <v>59</v>
      </c>
      <c r="EN393" s="15" t="s">
        <v>59</v>
      </c>
      <c r="EP393" s="15" t="s">
        <v>59</v>
      </c>
      <c r="ER393" s="15" t="s">
        <v>59</v>
      </c>
      <c r="ET393" s="15" t="s">
        <v>59</v>
      </c>
      <c r="EV393" s="15" t="s">
        <v>59</v>
      </c>
      <c r="EX393" s="15" t="s">
        <v>59</v>
      </c>
      <c r="EY393" s="20">
        <v>2.7272727272727275E-2</v>
      </c>
      <c r="EZ393" s="15" t="s">
        <v>59</v>
      </c>
      <c r="FB393" s="15" t="s">
        <v>59</v>
      </c>
      <c r="FC393" s="20">
        <v>2.7272727272727275E-2</v>
      </c>
      <c r="FD393" s="15" t="s">
        <v>59</v>
      </c>
      <c r="FF393" s="15" t="s">
        <v>59</v>
      </c>
      <c r="FG393" s="20">
        <v>0.89090909090909098</v>
      </c>
      <c r="FH393" s="15" t="s">
        <v>59</v>
      </c>
      <c r="FJ393" s="15" t="s">
        <v>59</v>
      </c>
      <c r="FL393" s="15" t="s">
        <v>59</v>
      </c>
      <c r="FM393" s="20">
        <v>3.9636363636363638</v>
      </c>
      <c r="FN393" s="15" t="s">
        <v>59</v>
      </c>
      <c r="FO393" s="20">
        <v>37.63636363636364</v>
      </c>
      <c r="FP393" s="15" t="s">
        <v>59</v>
      </c>
      <c r="FQ393" s="20">
        <v>9.5090909090909097</v>
      </c>
      <c r="FR393" s="15" t="s">
        <v>59</v>
      </c>
      <c r="FT393" s="15" t="s">
        <v>59</v>
      </c>
    </row>
    <row r="394" spans="1:176" ht="15.95" customHeight="1">
      <c r="A394" s="39" t="s">
        <v>735</v>
      </c>
      <c r="B394" s="39">
        <v>4</v>
      </c>
      <c r="C394" s="39">
        <v>150</v>
      </c>
      <c r="D394" s="39">
        <v>2402</v>
      </c>
      <c r="E394" s="18" t="s">
        <v>712</v>
      </c>
      <c r="F394" s="3" t="s">
        <v>1606</v>
      </c>
      <c r="G394" s="9">
        <f t="shared" si="13"/>
        <v>0</v>
      </c>
      <c r="H394" s="15" t="s">
        <v>59</v>
      </c>
      <c r="I394" t="s">
        <v>47</v>
      </c>
      <c r="J394" s="15" t="s">
        <v>59</v>
      </c>
      <c r="K394" s="3" t="s">
        <v>47</v>
      </c>
      <c r="L394" s="12" t="s">
        <v>59</v>
      </c>
      <c r="M394">
        <v>9.5</v>
      </c>
      <c r="N394" s="15">
        <v>4.2</v>
      </c>
      <c r="O394" s="3" t="s">
        <v>47</v>
      </c>
      <c r="P394" s="12" t="s">
        <v>59</v>
      </c>
      <c r="Q394" t="s">
        <v>47</v>
      </c>
      <c r="R394" s="15" t="s">
        <v>59</v>
      </c>
      <c r="S394" t="s">
        <v>47</v>
      </c>
      <c r="T394" s="15" t="s">
        <v>59</v>
      </c>
      <c r="U394" t="s">
        <v>47</v>
      </c>
      <c r="V394" s="15" t="s">
        <v>59</v>
      </c>
      <c r="W394" t="s">
        <v>47</v>
      </c>
      <c r="X394" s="15" t="s">
        <v>59</v>
      </c>
      <c r="Y394" t="s">
        <v>47</v>
      </c>
      <c r="Z394" s="15" t="s">
        <v>59</v>
      </c>
      <c r="AA394" t="s">
        <v>47</v>
      </c>
      <c r="AB394" s="15" t="s">
        <v>59</v>
      </c>
      <c r="AC394" t="s">
        <v>47</v>
      </c>
      <c r="AD394" s="15" t="s">
        <v>59</v>
      </c>
      <c r="AE394" t="s">
        <v>47</v>
      </c>
      <c r="AF394" s="15" t="s">
        <v>59</v>
      </c>
      <c r="AG394" t="s">
        <v>47</v>
      </c>
      <c r="AH394" s="15" t="s">
        <v>59</v>
      </c>
      <c r="AI394" s="20" t="s">
        <v>47</v>
      </c>
      <c r="AJ394" s="15" t="s">
        <v>59</v>
      </c>
      <c r="AK394" t="s">
        <v>47</v>
      </c>
      <c r="AL394" s="15" t="s">
        <v>59</v>
      </c>
      <c r="AM394" s="20" t="s">
        <v>47</v>
      </c>
      <c r="AN394" s="15" t="s">
        <v>59</v>
      </c>
      <c r="AO394" s="3" t="s">
        <v>47</v>
      </c>
      <c r="AP394" s="15" t="s">
        <v>59</v>
      </c>
      <c r="AQ394" t="s">
        <v>47</v>
      </c>
      <c r="AR394" s="15" t="s">
        <v>59</v>
      </c>
      <c r="AS394" t="s">
        <v>47</v>
      </c>
      <c r="AT394" s="15" t="s">
        <v>59</v>
      </c>
      <c r="AU394" s="9" t="s">
        <v>47</v>
      </c>
      <c r="AV394" s="15" t="s">
        <v>59</v>
      </c>
      <c r="AW394" s="9" t="s">
        <v>47</v>
      </c>
      <c r="AX394" s="15" t="s">
        <v>59</v>
      </c>
      <c r="AY394" t="s">
        <v>47</v>
      </c>
      <c r="AZ394" s="15" t="s">
        <v>59</v>
      </c>
      <c r="BA394" s="9" t="s">
        <v>47</v>
      </c>
      <c r="BB394" s="15" t="s">
        <v>59</v>
      </c>
      <c r="BC394" s="9" t="s">
        <v>47</v>
      </c>
      <c r="BD394" s="15" t="s">
        <v>59</v>
      </c>
      <c r="BE394" s="9" t="s">
        <v>47</v>
      </c>
      <c r="BF394" s="15" t="s">
        <v>59</v>
      </c>
      <c r="BH394" s="15" t="s">
        <v>59</v>
      </c>
      <c r="BJ394" s="15" t="s">
        <v>59</v>
      </c>
      <c r="BL394" s="15" t="s">
        <v>59</v>
      </c>
      <c r="BN394" s="15" t="s">
        <v>59</v>
      </c>
      <c r="BO394" t="s">
        <v>47</v>
      </c>
      <c r="BP394" s="15" t="s">
        <v>59</v>
      </c>
      <c r="BQ394" t="s">
        <v>47</v>
      </c>
      <c r="BR394" s="15" t="s">
        <v>59</v>
      </c>
      <c r="BS394" t="s">
        <v>47</v>
      </c>
      <c r="BT394" s="15" t="s">
        <v>59</v>
      </c>
      <c r="BU394" t="s">
        <v>47</v>
      </c>
      <c r="BV394" s="15" t="s">
        <v>59</v>
      </c>
      <c r="BX394" s="15" t="s">
        <v>59</v>
      </c>
      <c r="BY394" t="s">
        <v>47</v>
      </c>
      <c r="BZ394" s="15" t="s">
        <v>59</v>
      </c>
      <c r="CA394" t="s">
        <v>47</v>
      </c>
      <c r="CB394" s="15" t="s">
        <v>59</v>
      </c>
      <c r="CC394" t="s">
        <v>47</v>
      </c>
      <c r="CD394" s="15" t="s">
        <v>59</v>
      </c>
      <c r="CF394" s="15" t="s">
        <v>59</v>
      </c>
      <c r="CH394" s="15" t="s">
        <v>59</v>
      </c>
      <c r="CJ394" s="15" t="s">
        <v>59</v>
      </c>
      <c r="CL394" s="15" t="s">
        <v>59</v>
      </c>
      <c r="CN394" s="15" t="s">
        <v>59</v>
      </c>
      <c r="CP394" s="15" t="s">
        <v>59</v>
      </c>
      <c r="CR394" s="15" t="s">
        <v>59</v>
      </c>
      <c r="CT394" s="15" t="s">
        <v>59</v>
      </c>
      <c r="CV394" s="15" t="s">
        <v>59</v>
      </c>
      <c r="CX394" s="15" t="s">
        <v>59</v>
      </c>
      <c r="CZ394" s="15" t="s">
        <v>59</v>
      </c>
      <c r="DA394" t="s">
        <v>47</v>
      </c>
      <c r="DB394" s="15" t="s">
        <v>59</v>
      </c>
      <c r="DD394" s="15" t="s">
        <v>59</v>
      </c>
      <c r="DF394" s="15" t="s">
        <v>59</v>
      </c>
      <c r="DH394" s="15" t="s">
        <v>59</v>
      </c>
      <c r="DI394" t="s">
        <v>47</v>
      </c>
      <c r="DJ394" s="15" t="s">
        <v>59</v>
      </c>
      <c r="DK394" t="s">
        <v>47</v>
      </c>
      <c r="DL394" s="15" t="s">
        <v>59</v>
      </c>
      <c r="DM394" t="s">
        <v>47</v>
      </c>
      <c r="DN394" s="15" t="s">
        <v>59</v>
      </c>
      <c r="DP394" s="15" t="s">
        <v>59</v>
      </c>
      <c r="DQ394" t="s">
        <v>47</v>
      </c>
      <c r="DR394" s="15" t="s">
        <v>59</v>
      </c>
      <c r="DT394" s="15" t="s">
        <v>59</v>
      </c>
      <c r="DV394" s="15" t="s">
        <v>59</v>
      </c>
      <c r="DW394" s="20">
        <v>35.297520661157023</v>
      </c>
      <c r="DX394" s="15" t="s">
        <v>59</v>
      </c>
      <c r="DY394" s="20">
        <v>7.5619834710743801</v>
      </c>
      <c r="DZ394" s="15" t="s">
        <v>59</v>
      </c>
      <c r="EB394" s="15" t="s">
        <v>59</v>
      </c>
      <c r="ED394" s="15" t="s">
        <v>59</v>
      </c>
      <c r="EF394" s="15" t="s">
        <v>59</v>
      </c>
      <c r="EH394" s="15" t="s">
        <v>59</v>
      </c>
      <c r="EJ394" s="15" t="s">
        <v>59</v>
      </c>
      <c r="EL394" s="15" t="s">
        <v>59</v>
      </c>
      <c r="EN394" s="15" t="s">
        <v>59</v>
      </c>
      <c r="EP394" s="15" t="s">
        <v>59</v>
      </c>
      <c r="ER394" s="15" t="s">
        <v>59</v>
      </c>
      <c r="ET394" s="15" t="s">
        <v>59</v>
      </c>
      <c r="EV394" s="15" t="s">
        <v>59</v>
      </c>
      <c r="EX394" s="15" t="s">
        <v>59</v>
      </c>
      <c r="EY394" s="20">
        <v>2.4793388429752063E-2</v>
      </c>
      <c r="EZ394" s="15" t="s">
        <v>59</v>
      </c>
      <c r="FB394" s="15" t="s">
        <v>59</v>
      </c>
      <c r="FC394" s="20">
        <v>0.19008264462809915</v>
      </c>
      <c r="FD394" s="15" t="s">
        <v>59</v>
      </c>
      <c r="FF394" s="15" t="s">
        <v>59</v>
      </c>
      <c r="FG394" s="20">
        <v>1.4132231404958677</v>
      </c>
      <c r="FH394" s="15" t="s">
        <v>59</v>
      </c>
      <c r="FJ394" s="15" t="s">
        <v>59</v>
      </c>
      <c r="FL394" s="15" t="s">
        <v>59</v>
      </c>
      <c r="FM394" s="20">
        <v>6.2809917355371896</v>
      </c>
      <c r="FN394" s="15" t="s">
        <v>59</v>
      </c>
      <c r="FO394" s="20">
        <v>60.107438016528917</v>
      </c>
      <c r="FP394" s="15" t="s">
        <v>59</v>
      </c>
      <c r="FQ394" s="20">
        <v>13.016528925619832</v>
      </c>
      <c r="FR394" s="15" t="s">
        <v>59</v>
      </c>
      <c r="FT394" s="15" t="s">
        <v>59</v>
      </c>
    </row>
    <row r="395" spans="1:176" ht="15.95" customHeight="1">
      <c r="A395" s="39" t="s">
        <v>736</v>
      </c>
      <c r="B395" s="39">
        <v>4</v>
      </c>
      <c r="C395" s="39">
        <v>150</v>
      </c>
      <c r="D395" s="39">
        <v>3002</v>
      </c>
      <c r="E395" s="18" t="s">
        <v>712</v>
      </c>
      <c r="F395" s="3" t="s">
        <v>1604</v>
      </c>
      <c r="G395" s="9">
        <f t="shared" ref="G395:G409" si="14">SUM(O395,Q395,S395,U395,W395,Y395,AA395,AE395,AG395,AI395,AM395,AO395,AQ395,AS395,AU395,AW395,AY395,BA395,BC395,BE395,BG395)</f>
        <v>0</v>
      </c>
      <c r="H395" s="15" t="s">
        <v>59</v>
      </c>
      <c r="I395" t="s">
        <v>47</v>
      </c>
      <c r="J395" s="15" t="s">
        <v>59</v>
      </c>
      <c r="K395" s="3" t="s">
        <v>47</v>
      </c>
      <c r="L395" s="12" t="s">
        <v>59</v>
      </c>
      <c r="M395">
        <v>15.2</v>
      </c>
      <c r="N395" s="15">
        <v>4.0999999999999996</v>
      </c>
      <c r="O395" s="3" t="s">
        <v>47</v>
      </c>
      <c r="P395" s="12" t="s">
        <v>59</v>
      </c>
      <c r="Q395" t="s">
        <v>47</v>
      </c>
      <c r="R395" s="15" t="s">
        <v>59</v>
      </c>
      <c r="S395" t="s">
        <v>47</v>
      </c>
      <c r="T395" s="15" t="s">
        <v>59</v>
      </c>
      <c r="U395" t="s">
        <v>47</v>
      </c>
      <c r="V395" s="15" t="s">
        <v>59</v>
      </c>
      <c r="W395" t="s">
        <v>47</v>
      </c>
      <c r="X395" s="15" t="s">
        <v>59</v>
      </c>
      <c r="Y395" t="s">
        <v>47</v>
      </c>
      <c r="Z395" s="15" t="s">
        <v>59</v>
      </c>
      <c r="AA395" t="s">
        <v>47</v>
      </c>
      <c r="AB395" s="15" t="s">
        <v>59</v>
      </c>
      <c r="AC395" t="s">
        <v>47</v>
      </c>
      <c r="AD395" s="15" t="s">
        <v>59</v>
      </c>
      <c r="AE395" t="s">
        <v>47</v>
      </c>
      <c r="AF395" s="15" t="s">
        <v>59</v>
      </c>
      <c r="AG395" t="s">
        <v>47</v>
      </c>
      <c r="AH395" s="15" t="s">
        <v>59</v>
      </c>
      <c r="AI395" s="20" t="s">
        <v>47</v>
      </c>
      <c r="AJ395" s="15" t="s">
        <v>59</v>
      </c>
      <c r="AK395" t="s">
        <v>47</v>
      </c>
      <c r="AL395" s="15" t="s">
        <v>59</v>
      </c>
      <c r="AM395" s="20" t="s">
        <v>47</v>
      </c>
      <c r="AN395" s="15" t="s">
        <v>59</v>
      </c>
      <c r="AO395" s="3" t="s">
        <v>47</v>
      </c>
      <c r="AP395" s="15" t="s">
        <v>59</v>
      </c>
      <c r="AQ395" t="s">
        <v>47</v>
      </c>
      <c r="AR395" s="15" t="s">
        <v>59</v>
      </c>
      <c r="AS395" t="s">
        <v>47</v>
      </c>
      <c r="AT395" s="15" t="s">
        <v>59</v>
      </c>
      <c r="AU395" s="9" t="s">
        <v>47</v>
      </c>
      <c r="AV395" s="15" t="s">
        <v>59</v>
      </c>
      <c r="AW395" s="9" t="s">
        <v>47</v>
      </c>
      <c r="AX395" s="15" t="s">
        <v>59</v>
      </c>
      <c r="AY395" t="s">
        <v>47</v>
      </c>
      <c r="AZ395" s="15" t="s">
        <v>59</v>
      </c>
      <c r="BA395" s="9" t="s">
        <v>47</v>
      </c>
      <c r="BB395" s="15" t="s">
        <v>59</v>
      </c>
      <c r="BC395" s="9" t="s">
        <v>47</v>
      </c>
      <c r="BD395" s="15" t="s">
        <v>59</v>
      </c>
      <c r="BE395" s="9" t="s">
        <v>47</v>
      </c>
      <c r="BF395" s="15" t="s">
        <v>59</v>
      </c>
      <c r="BH395" s="15" t="s">
        <v>59</v>
      </c>
      <c r="BJ395" s="15" t="s">
        <v>59</v>
      </c>
      <c r="BL395" s="15" t="s">
        <v>59</v>
      </c>
      <c r="BN395" s="15" t="s">
        <v>59</v>
      </c>
      <c r="BO395" t="s">
        <v>47</v>
      </c>
      <c r="BP395" s="15" t="s">
        <v>59</v>
      </c>
      <c r="BQ395" t="s">
        <v>47</v>
      </c>
      <c r="BR395" s="15" t="s">
        <v>59</v>
      </c>
      <c r="BS395" t="s">
        <v>47</v>
      </c>
      <c r="BT395" s="15" t="s">
        <v>59</v>
      </c>
      <c r="BU395" t="s">
        <v>47</v>
      </c>
      <c r="BV395" s="15" t="s">
        <v>59</v>
      </c>
      <c r="BX395" s="15" t="s">
        <v>59</v>
      </c>
      <c r="BY395" t="s">
        <v>47</v>
      </c>
      <c r="BZ395" s="15" t="s">
        <v>59</v>
      </c>
      <c r="CA395" t="s">
        <v>47</v>
      </c>
      <c r="CB395" s="15" t="s">
        <v>59</v>
      </c>
      <c r="CC395" t="s">
        <v>47</v>
      </c>
      <c r="CD395" s="15" t="s">
        <v>59</v>
      </c>
      <c r="CF395" s="15" t="s">
        <v>59</v>
      </c>
      <c r="CH395" s="15" t="s">
        <v>59</v>
      </c>
      <c r="CJ395" s="15" t="s">
        <v>59</v>
      </c>
      <c r="CL395" s="15" t="s">
        <v>59</v>
      </c>
      <c r="CN395" s="15" t="s">
        <v>59</v>
      </c>
      <c r="CP395" s="15" t="s">
        <v>59</v>
      </c>
      <c r="CR395" s="15" t="s">
        <v>59</v>
      </c>
      <c r="CT395" s="15" t="s">
        <v>59</v>
      </c>
      <c r="CV395" s="15" t="s">
        <v>59</v>
      </c>
      <c r="CX395" s="15" t="s">
        <v>59</v>
      </c>
      <c r="CZ395" s="15" t="s">
        <v>59</v>
      </c>
      <c r="DA395" t="s">
        <v>47</v>
      </c>
      <c r="DB395" s="15" t="s">
        <v>59</v>
      </c>
      <c r="DD395" s="15" t="s">
        <v>59</v>
      </c>
      <c r="DF395" s="15" t="s">
        <v>59</v>
      </c>
      <c r="DH395" s="15" t="s">
        <v>59</v>
      </c>
      <c r="DI395" t="s">
        <v>47</v>
      </c>
      <c r="DJ395" s="15" t="s">
        <v>59</v>
      </c>
      <c r="DK395" t="s">
        <v>47</v>
      </c>
      <c r="DL395" s="15" t="s">
        <v>59</v>
      </c>
      <c r="DM395" t="s">
        <v>47</v>
      </c>
      <c r="DN395" s="15" t="s">
        <v>59</v>
      </c>
      <c r="DP395" s="15" t="s">
        <v>59</v>
      </c>
      <c r="DQ395" t="s">
        <v>47</v>
      </c>
      <c r="DR395" s="15" t="s">
        <v>59</v>
      </c>
      <c r="DT395" s="15" t="s">
        <v>59</v>
      </c>
      <c r="DV395" s="15" t="s">
        <v>59</v>
      </c>
      <c r="DW395" s="20">
        <v>38.991935483870968</v>
      </c>
      <c r="DX395" s="15" t="s">
        <v>59</v>
      </c>
      <c r="DY395" s="20">
        <v>7.838709677419355</v>
      </c>
      <c r="DZ395" s="15" t="s">
        <v>59</v>
      </c>
      <c r="EB395" s="15" t="s">
        <v>59</v>
      </c>
      <c r="ED395" s="15" t="s">
        <v>59</v>
      </c>
      <c r="EF395" s="15" t="s">
        <v>59</v>
      </c>
      <c r="EH395" s="15" t="s">
        <v>59</v>
      </c>
      <c r="EJ395" s="15" t="s">
        <v>59</v>
      </c>
      <c r="EL395" s="15" t="s">
        <v>59</v>
      </c>
      <c r="EN395" s="15" t="s">
        <v>59</v>
      </c>
      <c r="EP395" s="15" t="s">
        <v>59</v>
      </c>
      <c r="ER395" s="15" t="s">
        <v>59</v>
      </c>
      <c r="ET395" s="15" t="s">
        <v>59</v>
      </c>
      <c r="EV395" s="15" t="s">
        <v>59</v>
      </c>
      <c r="EX395" s="15" t="s">
        <v>59</v>
      </c>
      <c r="EY395" s="20">
        <v>2.4193548387096774E-2</v>
      </c>
      <c r="EZ395" s="15" t="s">
        <v>59</v>
      </c>
      <c r="FB395" s="15" t="s">
        <v>59</v>
      </c>
      <c r="FC395" s="20">
        <v>0.16935483870967744</v>
      </c>
      <c r="FD395" s="15" t="s">
        <v>59</v>
      </c>
      <c r="FF395" s="15" t="s">
        <v>59</v>
      </c>
      <c r="FG395" s="20">
        <v>0.83064516129032251</v>
      </c>
      <c r="FH395" s="15" t="s">
        <v>59</v>
      </c>
      <c r="FJ395" s="15" t="s">
        <v>59</v>
      </c>
      <c r="FL395" s="15" t="s">
        <v>59</v>
      </c>
      <c r="FM395" s="20">
        <v>3.629032258064516</v>
      </c>
      <c r="FN395" s="15" t="s">
        <v>59</v>
      </c>
      <c r="FO395" s="20">
        <v>54.733870967741936</v>
      </c>
      <c r="FP395" s="15" t="s">
        <v>59</v>
      </c>
      <c r="FQ395" s="20">
        <v>13.596774193548386</v>
      </c>
      <c r="FR395" s="15" t="s">
        <v>59</v>
      </c>
      <c r="FT395" s="15" t="s">
        <v>59</v>
      </c>
    </row>
    <row r="396" spans="1:176" ht="15.95" customHeight="1">
      <c r="A396" s="39" t="s">
        <v>737</v>
      </c>
      <c r="B396" s="39">
        <v>4</v>
      </c>
      <c r="C396" s="39">
        <v>200</v>
      </c>
      <c r="D396" s="39">
        <v>2002</v>
      </c>
      <c r="E396" s="18" t="s">
        <v>712</v>
      </c>
      <c r="F396" s="3" t="s">
        <v>1607</v>
      </c>
      <c r="G396" s="9">
        <f t="shared" si="14"/>
        <v>0</v>
      </c>
      <c r="H396" s="15" t="s">
        <v>59</v>
      </c>
      <c r="I396" t="s">
        <v>47</v>
      </c>
      <c r="J396" s="15" t="s">
        <v>59</v>
      </c>
      <c r="K396" s="3" t="s">
        <v>47</v>
      </c>
      <c r="L396" s="12" t="s">
        <v>59</v>
      </c>
      <c r="M396">
        <v>10.3</v>
      </c>
      <c r="N396" s="15">
        <v>1.7000000000000002</v>
      </c>
      <c r="O396" s="3" t="s">
        <v>47</v>
      </c>
      <c r="P396" s="12" t="s">
        <v>59</v>
      </c>
      <c r="Q396" t="s">
        <v>47</v>
      </c>
      <c r="R396" s="15" t="s">
        <v>59</v>
      </c>
      <c r="S396" t="s">
        <v>47</v>
      </c>
      <c r="T396" s="15" t="s">
        <v>59</v>
      </c>
      <c r="U396" t="s">
        <v>47</v>
      </c>
      <c r="V396" s="15" t="s">
        <v>59</v>
      </c>
      <c r="W396" t="s">
        <v>47</v>
      </c>
      <c r="X396" s="15" t="s">
        <v>59</v>
      </c>
      <c r="Y396" t="s">
        <v>47</v>
      </c>
      <c r="Z396" s="15" t="s">
        <v>59</v>
      </c>
      <c r="AA396" t="s">
        <v>47</v>
      </c>
      <c r="AB396" s="15" t="s">
        <v>59</v>
      </c>
      <c r="AC396" t="s">
        <v>47</v>
      </c>
      <c r="AD396" s="15" t="s">
        <v>59</v>
      </c>
      <c r="AE396" t="s">
        <v>47</v>
      </c>
      <c r="AF396" s="15" t="s">
        <v>59</v>
      </c>
      <c r="AG396" t="s">
        <v>47</v>
      </c>
      <c r="AH396" s="15" t="s">
        <v>59</v>
      </c>
      <c r="AI396" s="20" t="s">
        <v>47</v>
      </c>
      <c r="AJ396" s="15" t="s">
        <v>59</v>
      </c>
      <c r="AK396" t="s">
        <v>47</v>
      </c>
      <c r="AL396" s="15" t="s">
        <v>59</v>
      </c>
      <c r="AM396" s="20" t="s">
        <v>47</v>
      </c>
      <c r="AN396" s="15" t="s">
        <v>59</v>
      </c>
      <c r="AO396" s="3" t="s">
        <v>47</v>
      </c>
      <c r="AP396" s="15" t="s">
        <v>59</v>
      </c>
      <c r="AQ396" t="s">
        <v>47</v>
      </c>
      <c r="AR396" s="15" t="s">
        <v>59</v>
      </c>
      <c r="AS396" t="s">
        <v>47</v>
      </c>
      <c r="AT396" s="15" t="s">
        <v>59</v>
      </c>
      <c r="AU396" s="9" t="s">
        <v>47</v>
      </c>
      <c r="AV396" s="15" t="s">
        <v>59</v>
      </c>
      <c r="AW396" s="9" t="s">
        <v>47</v>
      </c>
      <c r="AX396" s="15" t="s">
        <v>59</v>
      </c>
      <c r="AY396" t="s">
        <v>47</v>
      </c>
      <c r="AZ396" s="15" t="s">
        <v>59</v>
      </c>
      <c r="BA396" s="9" t="s">
        <v>47</v>
      </c>
      <c r="BB396" s="15" t="s">
        <v>59</v>
      </c>
      <c r="BC396" s="9" t="s">
        <v>47</v>
      </c>
      <c r="BD396" s="15" t="s">
        <v>59</v>
      </c>
      <c r="BE396" s="9" t="s">
        <v>47</v>
      </c>
      <c r="BF396" s="15" t="s">
        <v>59</v>
      </c>
      <c r="BH396" s="15" t="s">
        <v>59</v>
      </c>
      <c r="BJ396" s="15" t="s">
        <v>59</v>
      </c>
      <c r="BL396" s="15" t="s">
        <v>59</v>
      </c>
      <c r="BN396" s="15" t="s">
        <v>59</v>
      </c>
      <c r="BO396" t="s">
        <v>47</v>
      </c>
      <c r="BP396" s="15" t="s">
        <v>59</v>
      </c>
      <c r="BQ396" t="s">
        <v>47</v>
      </c>
      <c r="BR396" s="15" t="s">
        <v>59</v>
      </c>
      <c r="BS396" t="s">
        <v>47</v>
      </c>
      <c r="BT396" s="15" t="s">
        <v>59</v>
      </c>
      <c r="BU396" t="s">
        <v>47</v>
      </c>
      <c r="BV396" s="15" t="s">
        <v>59</v>
      </c>
      <c r="BX396" s="15" t="s">
        <v>59</v>
      </c>
      <c r="BY396" t="s">
        <v>47</v>
      </c>
      <c r="BZ396" s="15" t="s">
        <v>59</v>
      </c>
      <c r="CA396" t="s">
        <v>47</v>
      </c>
      <c r="CB396" s="15" t="s">
        <v>59</v>
      </c>
      <c r="CC396" t="s">
        <v>47</v>
      </c>
      <c r="CD396" s="15" t="s">
        <v>59</v>
      </c>
      <c r="CF396" s="15" t="s">
        <v>59</v>
      </c>
      <c r="CH396" s="15" t="s">
        <v>59</v>
      </c>
      <c r="CJ396" s="15" t="s">
        <v>59</v>
      </c>
      <c r="CL396" s="15" t="s">
        <v>59</v>
      </c>
      <c r="CN396" s="15" t="s">
        <v>59</v>
      </c>
      <c r="CP396" s="15" t="s">
        <v>59</v>
      </c>
      <c r="CR396" s="15" t="s">
        <v>59</v>
      </c>
      <c r="CT396" s="15" t="s">
        <v>59</v>
      </c>
      <c r="CV396" s="15" t="s">
        <v>59</v>
      </c>
      <c r="CX396" s="15" t="s">
        <v>59</v>
      </c>
      <c r="CZ396" s="15" t="s">
        <v>59</v>
      </c>
      <c r="DA396" t="s">
        <v>47</v>
      </c>
      <c r="DB396" s="15" t="s">
        <v>59</v>
      </c>
      <c r="DD396" s="15" t="s">
        <v>59</v>
      </c>
      <c r="DF396" s="15" t="s">
        <v>59</v>
      </c>
      <c r="DH396" s="15" t="s">
        <v>59</v>
      </c>
      <c r="DI396" t="s">
        <v>47</v>
      </c>
      <c r="DJ396" s="15" t="s">
        <v>59</v>
      </c>
      <c r="DK396" t="s">
        <v>47</v>
      </c>
      <c r="DL396" s="15" t="s">
        <v>59</v>
      </c>
      <c r="DM396" t="s">
        <v>47</v>
      </c>
      <c r="DN396" s="15" t="s">
        <v>59</v>
      </c>
      <c r="DP396" s="15" t="s">
        <v>59</v>
      </c>
      <c r="DQ396" t="s">
        <v>47</v>
      </c>
      <c r="DR396" s="15" t="s">
        <v>59</v>
      </c>
      <c r="DT396" s="15" t="s">
        <v>59</v>
      </c>
      <c r="DV396" s="15" t="s">
        <v>59</v>
      </c>
      <c r="DW396" s="20">
        <v>11.234375</v>
      </c>
      <c r="DX396" s="15" t="s">
        <v>59</v>
      </c>
      <c r="DY396" s="20">
        <v>2.15625</v>
      </c>
      <c r="DZ396" s="15" t="s">
        <v>59</v>
      </c>
      <c r="EB396" s="15" t="s">
        <v>59</v>
      </c>
      <c r="ED396" s="15" t="s">
        <v>59</v>
      </c>
      <c r="EF396" s="15" t="s">
        <v>59</v>
      </c>
      <c r="EH396" s="15" t="s">
        <v>59</v>
      </c>
      <c r="EJ396" s="15" t="s">
        <v>59</v>
      </c>
      <c r="EL396" s="15" t="s">
        <v>59</v>
      </c>
      <c r="EN396" s="15" t="s">
        <v>59</v>
      </c>
      <c r="EP396" s="15" t="s">
        <v>59</v>
      </c>
      <c r="ER396" s="15" t="s">
        <v>59</v>
      </c>
      <c r="ET396" s="15" t="s">
        <v>59</v>
      </c>
      <c r="EV396" s="15" t="s">
        <v>59</v>
      </c>
      <c r="EX396" s="15" t="s">
        <v>59</v>
      </c>
      <c r="EY396" s="20">
        <v>2.34375E-2</v>
      </c>
      <c r="EZ396" s="15" t="s">
        <v>59</v>
      </c>
      <c r="FB396" s="15" t="s">
        <v>59</v>
      </c>
      <c r="FC396" s="20">
        <v>2.34375E-2</v>
      </c>
      <c r="FD396" s="15" t="s">
        <v>59</v>
      </c>
      <c r="FF396" s="15" t="s">
        <v>59</v>
      </c>
      <c r="FG396" s="20">
        <v>0.953125</v>
      </c>
      <c r="FH396" s="15" t="s">
        <v>59</v>
      </c>
      <c r="FJ396" s="15" t="s">
        <v>59</v>
      </c>
      <c r="FL396" s="15" t="s">
        <v>59</v>
      </c>
      <c r="FM396" s="20">
        <v>6.421875</v>
      </c>
      <c r="FN396" s="15" t="s">
        <v>59</v>
      </c>
      <c r="FO396" s="20">
        <v>15.3828125</v>
      </c>
      <c r="FP396" s="15" t="s">
        <v>59</v>
      </c>
      <c r="FQ396" s="20">
        <v>0.96875</v>
      </c>
      <c r="FR396" s="15" t="s">
        <v>59</v>
      </c>
      <c r="FT396" s="15" t="s">
        <v>59</v>
      </c>
    </row>
    <row r="397" spans="1:176" ht="15.95" customHeight="1">
      <c r="A397" s="39" t="s">
        <v>738</v>
      </c>
      <c r="B397" s="39">
        <v>4</v>
      </c>
      <c r="C397" s="39">
        <v>200</v>
      </c>
      <c r="D397" s="39">
        <v>2002</v>
      </c>
      <c r="E397" s="18" t="s">
        <v>712</v>
      </c>
      <c r="F397" s="3" t="s">
        <v>1608</v>
      </c>
      <c r="G397" s="9">
        <f t="shared" si="14"/>
        <v>0</v>
      </c>
      <c r="H397" s="15" t="s">
        <v>59</v>
      </c>
      <c r="I397" t="s">
        <v>47</v>
      </c>
      <c r="J397" s="15" t="s">
        <v>59</v>
      </c>
      <c r="K397" s="3" t="s">
        <v>47</v>
      </c>
      <c r="L397" s="12" t="s">
        <v>59</v>
      </c>
      <c r="M397">
        <v>7.1</v>
      </c>
      <c r="N397" s="15">
        <v>2.4</v>
      </c>
      <c r="O397" s="3" t="s">
        <v>47</v>
      </c>
      <c r="P397" s="12" t="s">
        <v>59</v>
      </c>
      <c r="Q397" t="s">
        <v>47</v>
      </c>
      <c r="R397" s="15" t="s">
        <v>59</v>
      </c>
      <c r="S397" t="s">
        <v>47</v>
      </c>
      <c r="T397" s="15" t="s">
        <v>59</v>
      </c>
      <c r="U397" t="s">
        <v>47</v>
      </c>
      <c r="V397" s="15" t="s">
        <v>59</v>
      </c>
      <c r="W397" t="s">
        <v>47</v>
      </c>
      <c r="X397" s="15" t="s">
        <v>59</v>
      </c>
      <c r="Y397" t="s">
        <v>47</v>
      </c>
      <c r="Z397" s="15" t="s">
        <v>59</v>
      </c>
      <c r="AA397" t="s">
        <v>47</v>
      </c>
      <c r="AB397" s="15" t="s">
        <v>59</v>
      </c>
      <c r="AC397" t="s">
        <v>47</v>
      </c>
      <c r="AD397" s="15" t="s">
        <v>59</v>
      </c>
      <c r="AE397" t="s">
        <v>47</v>
      </c>
      <c r="AF397" s="15" t="s">
        <v>59</v>
      </c>
      <c r="AG397" t="s">
        <v>47</v>
      </c>
      <c r="AH397" s="15" t="s">
        <v>59</v>
      </c>
      <c r="AI397" s="20" t="s">
        <v>47</v>
      </c>
      <c r="AJ397" s="15" t="s">
        <v>59</v>
      </c>
      <c r="AK397" t="s">
        <v>47</v>
      </c>
      <c r="AL397" s="15" t="s">
        <v>59</v>
      </c>
      <c r="AM397" s="20" t="s">
        <v>47</v>
      </c>
      <c r="AN397" s="15" t="s">
        <v>59</v>
      </c>
      <c r="AO397" s="3" t="s">
        <v>47</v>
      </c>
      <c r="AP397" s="15" t="s">
        <v>59</v>
      </c>
      <c r="AQ397" t="s">
        <v>47</v>
      </c>
      <c r="AR397" s="15" t="s">
        <v>59</v>
      </c>
      <c r="AS397" t="s">
        <v>47</v>
      </c>
      <c r="AT397" s="15" t="s">
        <v>59</v>
      </c>
      <c r="AU397" s="9" t="s">
        <v>47</v>
      </c>
      <c r="AV397" s="15" t="s">
        <v>59</v>
      </c>
      <c r="AW397" s="9" t="s">
        <v>47</v>
      </c>
      <c r="AX397" s="15" t="s">
        <v>59</v>
      </c>
      <c r="AY397" t="s">
        <v>47</v>
      </c>
      <c r="AZ397" s="15" t="s">
        <v>59</v>
      </c>
      <c r="BA397" s="9" t="s">
        <v>47</v>
      </c>
      <c r="BB397" s="15" t="s">
        <v>59</v>
      </c>
      <c r="BC397" s="9" t="s">
        <v>47</v>
      </c>
      <c r="BD397" s="15" t="s">
        <v>59</v>
      </c>
      <c r="BE397" s="9" t="s">
        <v>47</v>
      </c>
      <c r="BF397" s="15" t="s">
        <v>59</v>
      </c>
      <c r="BH397" s="15" t="s">
        <v>59</v>
      </c>
      <c r="BJ397" s="15" t="s">
        <v>59</v>
      </c>
      <c r="BL397" s="15" t="s">
        <v>59</v>
      </c>
      <c r="BN397" s="15" t="s">
        <v>59</v>
      </c>
      <c r="BO397" t="s">
        <v>47</v>
      </c>
      <c r="BP397" s="15" t="s">
        <v>59</v>
      </c>
      <c r="BQ397" t="s">
        <v>47</v>
      </c>
      <c r="BR397" s="15" t="s">
        <v>59</v>
      </c>
      <c r="BS397" t="s">
        <v>47</v>
      </c>
      <c r="BT397" s="15" t="s">
        <v>59</v>
      </c>
      <c r="BU397" t="s">
        <v>47</v>
      </c>
      <c r="BV397" s="15" t="s">
        <v>59</v>
      </c>
      <c r="BX397" s="15" t="s">
        <v>59</v>
      </c>
      <c r="BY397" t="s">
        <v>47</v>
      </c>
      <c r="BZ397" s="15" t="s">
        <v>59</v>
      </c>
      <c r="CA397" t="s">
        <v>47</v>
      </c>
      <c r="CB397" s="15" t="s">
        <v>59</v>
      </c>
      <c r="CC397" t="s">
        <v>47</v>
      </c>
      <c r="CD397" s="15" t="s">
        <v>59</v>
      </c>
      <c r="CF397" s="15" t="s">
        <v>59</v>
      </c>
      <c r="CH397" s="15" t="s">
        <v>59</v>
      </c>
      <c r="CJ397" s="15" t="s">
        <v>59</v>
      </c>
      <c r="CL397" s="15" t="s">
        <v>59</v>
      </c>
      <c r="CN397" s="15" t="s">
        <v>59</v>
      </c>
      <c r="CP397" s="15" t="s">
        <v>59</v>
      </c>
      <c r="CR397" s="15" t="s">
        <v>59</v>
      </c>
      <c r="CT397" s="15" t="s">
        <v>59</v>
      </c>
      <c r="CV397" s="15" t="s">
        <v>59</v>
      </c>
      <c r="CX397" s="15" t="s">
        <v>59</v>
      </c>
      <c r="CZ397" s="15" t="s">
        <v>59</v>
      </c>
      <c r="DA397" t="s">
        <v>47</v>
      </c>
      <c r="DB397" s="15" t="s">
        <v>59</v>
      </c>
      <c r="DD397" s="15" t="s">
        <v>59</v>
      </c>
      <c r="DF397" s="15" t="s">
        <v>59</v>
      </c>
      <c r="DH397" s="15" t="s">
        <v>59</v>
      </c>
      <c r="DI397" t="s">
        <v>47</v>
      </c>
      <c r="DJ397" s="15" t="s">
        <v>59</v>
      </c>
      <c r="DK397" t="s">
        <v>47</v>
      </c>
      <c r="DL397" s="15" t="s">
        <v>59</v>
      </c>
      <c r="DM397" t="s">
        <v>47</v>
      </c>
      <c r="DN397" s="15" t="s">
        <v>59</v>
      </c>
      <c r="DP397" s="15" t="s">
        <v>59</v>
      </c>
      <c r="DQ397" t="s">
        <v>47</v>
      </c>
      <c r="DR397" s="15" t="s">
        <v>59</v>
      </c>
      <c r="DT397" s="15" t="s">
        <v>59</v>
      </c>
      <c r="DV397" s="15" t="s">
        <v>59</v>
      </c>
      <c r="DW397" s="20">
        <v>3.5649999999999999</v>
      </c>
      <c r="DX397" s="15" t="s">
        <v>59</v>
      </c>
      <c r="DY397" s="20">
        <v>0.63</v>
      </c>
      <c r="DZ397" s="15" t="s">
        <v>59</v>
      </c>
      <c r="EB397" s="15" t="s">
        <v>59</v>
      </c>
      <c r="ED397" s="15" t="s">
        <v>59</v>
      </c>
      <c r="EF397" s="15" t="s">
        <v>59</v>
      </c>
      <c r="EH397" s="15" t="s">
        <v>59</v>
      </c>
      <c r="EJ397" s="15" t="s">
        <v>59</v>
      </c>
      <c r="EL397" s="15" t="s">
        <v>59</v>
      </c>
      <c r="EN397" s="15" t="s">
        <v>59</v>
      </c>
      <c r="EP397" s="15" t="s">
        <v>59</v>
      </c>
      <c r="ER397" s="15" t="s">
        <v>59</v>
      </c>
      <c r="ET397" s="15" t="s">
        <v>59</v>
      </c>
      <c r="EV397" s="15" t="s">
        <v>59</v>
      </c>
      <c r="EX397" s="15" t="s">
        <v>59</v>
      </c>
      <c r="EY397" s="20">
        <v>0.02</v>
      </c>
      <c r="EZ397" s="15" t="s">
        <v>59</v>
      </c>
      <c r="FB397" s="15" t="s">
        <v>59</v>
      </c>
      <c r="FC397" s="20">
        <v>0.16500000000000001</v>
      </c>
      <c r="FD397" s="15" t="s">
        <v>59</v>
      </c>
      <c r="FF397" s="15" t="s">
        <v>59</v>
      </c>
      <c r="FG397" s="20">
        <v>1.5249999999999999</v>
      </c>
      <c r="FH397" s="15" t="s">
        <v>59</v>
      </c>
      <c r="FJ397" s="15" t="s">
        <v>59</v>
      </c>
      <c r="FL397" s="15" t="s">
        <v>59</v>
      </c>
      <c r="FM397" s="20">
        <v>8.68</v>
      </c>
      <c r="FN397" s="15" t="s">
        <v>59</v>
      </c>
      <c r="FO397" s="20">
        <v>7.8849999999999998</v>
      </c>
      <c r="FP397" s="15" t="s">
        <v>59</v>
      </c>
      <c r="FQ397" s="20">
        <v>1.8049999999999999</v>
      </c>
      <c r="FR397" s="15" t="s">
        <v>59</v>
      </c>
      <c r="FT397" s="15" t="s">
        <v>59</v>
      </c>
    </row>
    <row r="398" spans="1:176" ht="15.95" customHeight="1">
      <c r="A398" s="39" t="s">
        <v>739</v>
      </c>
      <c r="B398" s="39">
        <v>4</v>
      </c>
      <c r="C398" s="39">
        <v>150</v>
      </c>
      <c r="D398" s="39">
        <v>2402</v>
      </c>
      <c r="E398" s="18" t="s">
        <v>712</v>
      </c>
      <c r="F398" s="3" t="s">
        <v>1609</v>
      </c>
      <c r="G398" s="9">
        <f t="shared" si="14"/>
        <v>0</v>
      </c>
      <c r="H398" s="15" t="s">
        <v>59</v>
      </c>
      <c r="I398" t="s">
        <v>47</v>
      </c>
      <c r="J398" s="15" t="s">
        <v>59</v>
      </c>
      <c r="K398" s="3" t="s">
        <v>47</v>
      </c>
      <c r="L398" s="12" t="s">
        <v>59</v>
      </c>
      <c r="M398">
        <v>0.70000000000000007</v>
      </c>
      <c r="N398" s="15">
        <v>0.1</v>
      </c>
      <c r="O398" s="3" t="s">
        <v>47</v>
      </c>
      <c r="P398" s="12" t="s">
        <v>59</v>
      </c>
      <c r="Q398" t="s">
        <v>47</v>
      </c>
      <c r="R398" s="15" t="s">
        <v>59</v>
      </c>
      <c r="S398" t="s">
        <v>47</v>
      </c>
      <c r="T398" s="15" t="s">
        <v>59</v>
      </c>
      <c r="U398" t="s">
        <v>47</v>
      </c>
      <c r="V398" s="15" t="s">
        <v>59</v>
      </c>
      <c r="W398" t="s">
        <v>47</v>
      </c>
      <c r="X398" s="15" t="s">
        <v>59</v>
      </c>
      <c r="Y398" t="s">
        <v>47</v>
      </c>
      <c r="Z398" s="15" t="s">
        <v>59</v>
      </c>
      <c r="AA398" t="s">
        <v>47</v>
      </c>
      <c r="AB398" s="15" t="s">
        <v>59</v>
      </c>
      <c r="AC398" t="s">
        <v>47</v>
      </c>
      <c r="AD398" s="15" t="s">
        <v>59</v>
      </c>
      <c r="AE398" t="s">
        <v>47</v>
      </c>
      <c r="AF398" s="15" t="s">
        <v>59</v>
      </c>
      <c r="AG398" t="s">
        <v>47</v>
      </c>
      <c r="AH398" s="15" t="s">
        <v>59</v>
      </c>
      <c r="AI398" s="20" t="s">
        <v>47</v>
      </c>
      <c r="AJ398" s="15" t="s">
        <v>59</v>
      </c>
      <c r="AK398" t="s">
        <v>47</v>
      </c>
      <c r="AL398" s="15" t="s">
        <v>59</v>
      </c>
      <c r="AM398" s="20" t="s">
        <v>47</v>
      </c>
      <c r="AN398" s="15" t="s">
        <v>59</v>
      </c>
      <c r="AO398" s="3" t="s">
        <v>47</v>
      </c>
      <c r="AP398" s="15" t="s">
        <v>59</v>
      </c>
      <c r="AQ398" t="s">
        <v>47</v>
      </c>
      <c r="AR398" s="15" t="s">
        <v>59</v>
      </c>
      <c r="AS398" t="s">
        <v>47</v>
      </c>
      <c r="AT398" s="15" t="s">
        <v>59</v>
      </c>
      <c r="AU398" s="9" t="s">
        <v>47</v>
      </c>
      <c r="AV398" s="15" t="s">
        <v>59</v>
      </c>
      <c r="AW398" s="9" t="s">
        <v>47</v>
      </c>
      <c r="AX398" s="15" t="s">
        <v>59</v>
      </c>
      <c r="AY398" t="s">
        <v>47</v>
      </c>
      <c r="AZ398" s="15" t="s">
        <v>59</v>
      </c>
      <c r="BA398" s="9" t="s">
        <v>47</v>
      </c>
      <c r="BB398" s="15" t="s">
        <v>59</v>
      </c>
      <c r="BC398" s="9" t="s">
        <v>47</v>
      </c>
      <c r="BD398" s="15" t="s">
        <v>59</v>
      </c>
      <c r="BE398" s="9" t="s">
        <v>47</v>
      </c>
      <c r="BF398" s="15" t="s">
        <v>59</v>
      </c>
      <c r="BH398" s="15" t="s">
        <v>59</v>
      </c>
      <c r="BJ398" s="15" t="s">
        <v>59</v>
      </c>
      <c r="BL398" s="15" t="s">
        <v>59</v>
      </c>
      <c r="BN398" s="15" t="s">
        <v>59</v>
      </c>
      <c r="BO398" t="s">
        <v>47</v>
      </c>
      <c r="BP398" s="15" t="s">
        <v>59</v>
      </c>
      <c r="BQ398" t="s">
        <v>47</v>
      </c>
      <c r="BR398" s="15" t="s">
        <v>59</v>
      </c>
      <c r="BS398" t="s">
        <v>47</v>
      </c>
      <c r="BT398" s="15" t="s">
        <v>59</v>
      </c>
      <c r="BU398" t="s">
        <v>47</v>
      </c>
      <c r="BV398" s="15" t="s">
        <v>59</v>
      </c>
      <c r="BX398" s="15" t="s">
        <v>59</v>
      </c>
      <c r="BY398" t="s">
        <v>47</v>
      </c>
      <c r="BZ398" s="15" t="s">
        <v>59</v>
      </c>
      <c r="CA398" t="s">
        <v>47</v>
      </c>
      <c r="CB398" s="15" t="s">
        <v>59</v>
      </c>
      <c r="CC398" t="s">
        <v>47</v>
      </c>
      <c r="CD398" s="15" t="s">
        <v>59</v>
      </c>
      <c r="CF398" s="15" t="s">
        <v>59</v>
      </c>
      <c r="CH398" s="15" t="s">
        <v>59</v>
      </c>
      <c r="CJ398" s="15" t="s">
        <v>59</v>
      </c>
      <c r="CL398" s="15" t="s">
        <v>59</v>
      </c>
      <c r="CN398" s="15" t="s">
        <v>59</v>
      </c>
      <c r="CP398" s="15" t="s">
        <v>59</v>
      </c>
      <c r="CR398" s="15" t="s">
        <v>59</v>
      </c>
      <c r="CT398" s="15" t="s">
        <v>59</v>
      </c>
      <c r="CV398" s="15" t="s">
        <v>59</v>
      </c>
      <c r="CX398" s="15" t="s">
        <v>59</v>
      </c>
      <c r="CZ398" s="15" t="s">
        <v>59</v>
      </c>
      <c r="DA398" t="s">
        <v>47</v>
      </c>
      <c r="DB398" s="15" t="s">
        <v>59</v>
      </c>
      <c r="DD398" s="15" t="s">
        <v>59</v>
      </c>
      <c r="DF398" s="15" t="s">
        <v>59</v>
      </c>
      <c r="DH398" s="15" t="s">
        <v>59</v>
      </c>
      <c r="DI398" t="s">
        <v>47</v>
      </c>
      <c r="DJ398" s="15" t="s">
        <v>59</v>
      </c>
      <c r="DK398" t="s">
        <v>47</v>
      </c>
      <c r="DL398" s="15" t="s">
        <v>59</v>
      </c>
      <c r="DM398" t="s">
        <v>47</v>
      </c>
      <c r="DN398" s="15" t="s">
        <v>59</v>
      </c>
      <c r="DP398" s="15" t="s">
        <v>59</v>
      </c>
      <c r="DQ398" t="s">
        <v>47</v>
      </c>
      <c r="DR398" s="15" t="s">
        <v>59</v>
      </c>
      <c r="DT398" s="15" t="s">
        <v>59</v>
      </c>
      <c r="DV398" s="15" t="s">
        <v>59</v>
      </c>
      <c r="DW398" s="20">
        <v>1.017241379310345</v>
      </c>
      <c r="DX398" s="15" t="s">
        <v>59</v>
      </c>
      <c r="DY398" s="20">
        <v>8.6206896551724144E-2</v>
      </c>
      <c r="DZ398" s="15" t="s">
        <v>59</v>
      </c>
      <c r="EB398" s="15" t="s">
        <v>59</v>
      </c>
      <c r="ED398" s="15" t="s">
        <v>59</v>
      </c>
      <c r="EF398" s="15" t="s">
        <v>59</v>
      </c>
      <c r="EH398" s="15" t="s">
        <v>59</v>
      </c>
      <c r="EJ398" s="15" t="s">
        <v>59</v>
      </c>
      <c r="EL398" s="15" t="s">
        <v>59</v>
      </c>
      <c r="EN398" s="15" t="s">
        <v>59</v>
      </c>
      <c r="EP398" s="15" t="s">
        <v>59</v>
      </c>
      <c r="ER398" s="15" t="s">
        <v>59</v>
      </c>
      <c r="ET398" s="15" t="s">
        <v>59</v>
      </c>
      <c r="EV398" s="15" t="s">
        <v>59</v>
      </c>
      <c r="EX398" s="15" t="s">
        <v>59</v>
      </c>
      <c r="EY398" s="20">
        <v>2.5862068965517244E-2</v>
      </c>
      <c r="EZ398" s="15" t="s">
        <v>59</v>
      </c>
      <c r="FB398" s="15" t="s">
        <v>59</v>
      </c>
      <c r="FC398" s="20">
        <v>0.15517241379310345</v>
      </c>
      <c r="FD398" s="15" t="s">
        <v>59</v>
      </c>
      <c r="FF398" s="15" t="s">
        <v>59</v>
      </c>
      <c r="FG398" s="20">
        <v>0.20689655172413796</v>
      </c>
      <c r="FH398" s="15" t="s">
        <v>59</v>
      </c>
      <c r="FJ398" s="15" t="s">
        <v>59</v>
      </c>
      <c r="FL398" s="15" t="s">
        <v>59</v>
      </c>
      <c r="FM398" s="20">
        <v>1.3793103448275863</v>
      </c>
      <c r="FN398" s="15" t="s">
        <v>59</v>
      </c>
      <c r="FO398" s="20">
        <v>0.75</v>
      </c>
      <c r="FP398" s="15" t="s">
        <v>59</v>
      </c>
      <c r="FQ398" s="20">
        <v>0.87068965517241392</v>
      </c>
      <c r="FR398" s="15" t="s">
        <v>59</v>
      </c>
      <c r="FT398" s="15" t="s">
        <v>59</v>
      </c>
    </row>
    <row r="399" spans="1:176" ht="15.95" customHeight="1">
      <c r="A399" s="39" t="s">
        <v>740</v>
      </c>
      <c r="B399" s="39">
        <v>4</v>
      </c>
      <c r="C399" s="39">
        <v>18</v>
      </c>
      <c r="D399" s="39">
        <v>5504</v>
      </c>
      <c r="E399" s="18" t="s">
        <v>712</v>
      </c>
      <c r="G399" s="9">
        <f t="shared" si="14"/>
        <v>0</v>
      </c>
      <c r="H399" s="15" t="s">
        <v>59</v>
      </c>
      <c r="I399" t="s">
        <v>47</v>
      </c>
      <c r="J399" s="15" t="s">
        <v>59</v>
      </c>
      <c r="K399" s="3" t="s">
        <v>47</v>
      </c>
      <c r="L399" s="12" t="s">
        <v>59</v>
      </c>
      <c r="M399">
        <v>11.299999999999999</v>
      </c>
      <c r="N399" s="15">
        <v>3.1</v>
      </c>
      <c r="O399" s="3" t="s">
        <v>47</v>
      </c>
      <c r="P399" s="12" t="s">
        <v>59</v>
      </c>
      <c r="Q399" t="s">
        <v>47</v>
      </c>
      <c r="R399" s="15" t="s">
        <v>59</v>
      </c>
      <c r="S399" t="s">
        <v>47</v>
      </c>
      <c r="T399" s="15" t="s">
        <v>59</v>
      </c>
      <c r="U399" t="s">
        <v>47</v>
      </c>
      <c r="V399" s="15" t="s">
        <v>59</v>
      </c>
      <c r="W399" t="s">
        <v>47</v>
      </c>
      <c r="X399" s="15" t="s">
        <v>59</v>
      </c>
      <c r="Y399" t="s">
        <v>47</v>
      </c>
      <c r="Z399" s="15" t="s">
        <v>59</v>
      </c>
      <c r="AA399" t="s">
        <v>47</v>
      </c>
      <c r="AB399" s="15" t="s">
        <v>59</v>
      </c>
      <c r="AC399" t="s">
        <v>47</v>
      </c>
      <c r="AD399" s="15" t="s">
        <v>59</v>
      </c>
      <c r="AE399" t="s">
        <v>47</v>
      </c>
      <c r="AF399" s="15" t="s">
        <v>59</v>
      </c>
      <c r="AG399" t="s">
        <v>47</v>
      </c>
      <c r="AH399" s="15" t="s">
        <v>59</v>
      </c>
      <c r="AI399" s="20" t="s">
        <v>47</v>
      </c>
      <c r="AJ399" s="15" t="s">
        <v>59</v>
      </c>
      <c r="AK399" t="s">
        <v>47</v>
      </c>
      <c r="AL399" s="15" t="s">
        <v>59</v>
      </c>
      <c r="AM399" s="20" t="s">
        <v>47</v>
      </c>
      <c r="AN399" s="15" t="s">
        <v>59</v>
      </c>
      <c r="AO399" s="3" t="s">
        <v>47</v>
      </c>
      <c r="AP399" s="15" t="s">
        <v>59</v>
      </c>
      <c r="AQ399" t="s">
        <v>47</v>
      </c>
      <c r="AR399" s="15" t="s">
        <v>59</v>
      </c>
      <c r="AS399" t="s">
        <v>47</v>
      </c>
      <c r="AT399" s="15" t="s">
        <v>59</v>
      </c>
      <c r="AU399" s="9" t="s">
        <v>47</v>
      </c>
      <c r="AV399" s="15" t="s">
        <v>59</v>
      </c>
      <c r="AW399" s="9" t="s">
        <v>47</v>
      </c>
      <c r="AX399" s="15" t="s">
        <v>59</v>
      </c>
      <c r="AY399" t="s">
        <v>47</v>
      </c>
      <c r="AZ399" s="15" t="s">
        <v>59</v>
      </c>
      <c r="BA399" s="9" t="s">
        <v>47</v>
      </c>
      <c r="BB399" s="15" t="s">
        <v>59</v>
      </c>
      <c r="BC399" s="9" t="s">
        <v>47</v>
      </c>
      <c r="BD399" s="15" t="s">
        <v>59</v>
      </c>
      <c r="BE399" s="9" t="s">
        <v>47</v>
      </c>
      <c r="BF399" s="15" t="s">
        <v>59</v>
      </c>
      <c r="BH399" s="15" t="s">
        <v>59</v>
      </c>
      <c r="BJ399" s="15" t="s">
        <v>59</v>
      </c>
      <c r="BL399" s="15" t="s">
        <v>59</v>
      </c>
      <c r="BN399" s="15" t="s">
        <v>59</v>
      </c>
      <c r="BO399" t="s">
        <v>47</v>
      </c>
      <c r="BP399" s="15" t="s">
        <v>59</v>
      </c>
      <c r="BQ399" t="s">
        <v>47</v>
      </c>
      <c r="BR399" s="15" t="s">
        <v>59</v>
      </c>
      <c r="BS399" t="s">
        <v>47</v>
      </c>
      <c r="BT399" s="15" t="s">
        <v>59</v>
      </c>
      <c r="BU399" t="s">
        <v>47</v>
      </c>
      <c r="BV399" s="15" t="s">
        <v>59</v>
      </c>
      <c r="BX399" s="15" t="s">
        <v>59</v>
      </c>
      <c r="BY399" t="s">
        <v>47</v>
      </c>
      <c r="BZ399" s="15" t="s">
        <v>59</v>
      </c>
      <c r="CA399" t="s">
        <v>47</v>
      </c>
      <c r="CB399" s="15" t="s">
        <v>59</v>
      </c>
      <c r="CC399" t="s">
        <v>47</v>
      </c>
      <c r="CD399" s="15" t="s">
        <v>59</v>
      </c>
      <c r="CF399" s="15" t="s">
        <v>59</v>
      </c>
      <c r="CH399" s="15" t="s">
        <v>59</v>
      </c>
      <c r="CJ399" s="15" t="s">
        <v>59</v>
      </c>
      <c r="CL399" s="15" t="s">
        <v>59</v>
      </c>
      <c r="CN399" s="15" t="s">
        <v>59</v>
      </c>
      <c r="CP399" s="15" t="s">
        <v>59</v>
      </c>
      <c r="CR399" s="15" t="s">
        <v>59</v>
      </c>
      <c r="CT399" s="15" t="s">
        <v>59</v>
      </c>
      <c r="CV399" s="15" t="s">
        <v>59</v>
      </c>
      <c r="CX399" s="15" t="s">
        <v>59</v>
      </c>
      <c r="CZ399" s="15" t="s">
        <v>59</v>
      </c>
      <c r="DA399" t="s">
        <v>47</v>
      </c>
      <c r="DB399" s="15" t="s">
        <v>59</v>
      </c>
      <c r="DD399" s="15" t="s">
        <v>59</v>
      </c>
      <c r="DF399" s="15" t="s">
        <v>59</v>
      </c>
      <c r="DH399" s="15" t="s">
        <v>59</v>
      </c>
      <c r="DI399" t="s">
        <v>47</v>
      </c>
      <c r="DJ399" s="15" t="s">
        <v>59</v>
      </c>
      <c r="DK399" t="s">
        <v>47</v>
      </c>
      <c r="DL399" s="15" t="s">
        <v>59</v>
      </c>
      <c r="DM399" t="s">
        <v>47</v>
      </c>
      <c r="DN399" s="15" t="s">
        <v>59</v>
      </c>
      <c r="DP399" s="15" t="s">
        <v>59</v>
      </c>
      <c r="DQ399" t="s">
        <v>47</v>
      </c>
      <c r="DR399" s="15" t="s">
        <v>59</v>
      </c>
      <c r="DT399" s="15" t="s">
        <v>59</v>
      </c>
      <c r="DV399" s="15" t="s">
        <v>59</v>
      </c>
      <c r="DW399" t="s">
        <v>47</v>
      </c>
      <c r="DX399" s="15" t="s">
        <v>59</v>
      </c>
      <c r="DY399" t="s">
        <v>47</v>
      </c>
      <c r="DZ399" s="15" t="s">
        <v>59</v>
      </c>
      <c r="EB399" s="15" t="s">
        <v>59</v>
      </c>
      <c r="ED399" s="15" t="s">
        <v>59</v>
      </c>
      <c r="EF399" s="15" t="s">
        <v>59</v>
      </c>
      <c r="EH399" s="15" t="s">
        <v>59</v>
      </c>
      <c r="EJ399" s="15" t="s">
        <v>59</v>
      </c>
      <c r="EL399" s="15" t="s">
        <v>59</v>
      </c>
      <c r="EN399" s="15" t="s">
        <v>59</v>
      </c>
      <c r="EP399" s="15" t="s">
        <v>59</v>
      </c>
      <c r="ER399" s="15" t="s">
        <v>59</v>
      </c>
      <c r="ET399" s="15" t="s">
        <v>59</v>
      </c>
      <c r="EV399" s="15" t="s">
        <v>59</v>
      </c>
      <c r="EX399" s="15" t="s">
        <v>59</v>
      </c>
      <c r="EY399" t="s">
        <v>47</v>
      </c>
      <c r="EZ399" s="15" t="s">
        <v>59</v>
      </c>
      <c r="FB399" s="15" t="s">
        <v>59</v>
      </c>
      <c r="FC399" t="s">
        <v>47</v>
      </c>
      <c r="FD399" s="15" t="s">
        <v>59</v>
      </c>
      <c r="FF399" s="15" t="s">
        <v>59</v>
      </c>
      <c r="FG399" t="s">
        <v>47</v>
      </c>
      <c r="FH399" s="15" t="s">
        <v>59</v>
      </c>
      <c r="FJ399" s="15" t="s">
        <v>59</v>
      </c>
      <c r="FL399" s="15" t="s">
        <v>59</v>
      </c>
      <c r="FM399" t="s">
        <v>47</v>
      </c>
      <c r="FN399" s="15" t="s">
        <v>59</v>
      </c>
      <c r="FO399" t="s">
        <v>47</v>
      </c>
      <c r="FP399" s="15" t="s">
        <v>59</v>
      </c>
      <c r="FQ399" t="s">
        <v>47</v>
      </c>
      <c r="FR399" s="15" t="s">
        <v>59</v>
      </c>
      <c r="FT399" s="15" t="s">
        <v>59</v>
      </c>
    </row>
    <row r="400" spans="1:176" ht="15.95" customHeight="1">
      <c r="A400" s="39" t="s">
        <v>741</v>
      </c>
      <c r="B400" s="39">
        <v>4</v>
      </c>
      <c r="C400" s="39">
        <v>44</v>
      </c>
      <c r="D400" s="39">
        <v>4402</v>
      </c>
      <c r="E400" s="18" t="s">
        <v>712</v>
      </c>
      <c r="G400" s="9">
        <f t="shared" si="14"/>
        <v>0</v>
      </c>
      <c r="H400" s="15" t="s">
        <v>59</v>
      </c>
      <c r="I400" t="s">
        <v>47</v>
      </c>
      <c r="J400" s="15" t="s">
        <v>59</v>
      </c>
      <c r="K400" s="3" t="s">
        <v>47</v>
      </c>
      <c r="L400" s="12" t="s">
        <v>59</v>
      </c>
      <c r="M400">
        <v>4.3</v>
      </c>
      <c r="N400" s="15">
        <v>1.6</v>
      </c>
      <c r="O400" s="3" t="s">
        <v>47</v>
      </c>
      <c r="P400" s="12" t="s">
        <v>59</v>
      </c>
      <c r="Q400" t="s">
        <v>47</v>
      </c>
      <c r="R400" s="15" t="s">
        <v>59</v>
      </c>
      <c r="S400" t="s">
        <v>47</v>
      </c>
      <c r="T400" s="15" t="s">
        <v>59</v>
      </c>
      <c r="U400" t="s">
        <v>47</v>
      </c>
      <c r="V400" s="15" t="s">
        <v>59</v>
      </c>
      <c r="W400" t="s">
        <v>47</v>
      </c>
      <c r="X400" s="15" t="s">
        <v>59</v>
      </c>
      <c r="Y400" t="s">
        <v>47</v>
      </c>
      <c r="Z400" s="15" t="s">
        <v>59</v>
      </c>
      <c r="AA400" t="s">
        <v>47</v>
      </c>
      <c r="AB400" s="15" t="s">
        <v>59</v>
      </c>
      <c r="AC400" t="s">
        <v>47</v>
      </c>
      <c r="AD400" s="15" t="s">
        <v>59</v>
      </c>
      <c r="AE400" t="s">
        <v>47</v>
      </c>
      <c r="AF400" s="15" t="s">
        <v>59</v>
      </c>
      <c r="AG400" t="s">
        <v>47</v>
      </c>
      <c r="AH400" s="15" t="s">
        <v>59</v>
      </c>
      <c r="AI400" s="20" t="s">
        <v>47</v>
      </c>
      <c r="AJ400" s="15" t="s">
        <v>59</v>
      </c>
      <c r="AK400" t="s">
        <v>47</v>
      </c>
      <c r="AL400" s="15" t="s">
        <v>59</v>
      </c>
      <c r="AM400" s="20" t="s">
        <v>47</v>
      </c>
      <c r="AN400" s="15" t="s">
        <v>59</v>
      </c>
      <c r="AO400" s="3" t="s">
        <v>47</v>
      </c>
      <c r="AP400" s="15" t="s">
        <v>59</v>
      </c>
      <c r="AQ400" t="s">
        <v>47</v>
      </c>
      <c r="AR400" s="15" t="s">
        <v>59</v>
      </c>
      <c r="AS400" t="s">
        <v>47</v>
      </c>
      <c r="AT400" s="15" t="s">
        <v>59</v>
      </c>
      <c r="AU400" s="9" t="s">
        <v>47</v>
      </c>
      <c r="AV400" s="15" t="s">
        <v>59</v>
      </c>
      <c r="AW400" s="9" t="s">
        <v>47</v>
      </c>
      <c r="AX400" s="15" t="s">
        <v>59</v>
      </c>
      <c r="AY400" t="s">
        <v>47</v>
      </c>
      <c r="AZ400" s="15" t="s">
        <v>59</v>
      </c>
      <c r="BA400" s="9" t="s">
        <v>47</v>
      </c>
      <c r="BB400" s="15" t="s">
        <v>59</v>
      </c>
      <c r="BC400" s="9" t="s">
        <v>47</v>
      </c>
      <c r="BD400" s="15" t="s">
        <v>59</v>
      </c>
      <c r="BE400" s="9" t="s">
        <v>47</v>
      </c>
      <c r="BF400" s="15" t="s">
        <v>59</v>
      </c>
      <c r="BH400" s="15" t="s">
        <v>59</v>
      </c>
      <c r="BJ400" s="15" t="s">
        <v>59</v>
      </c>
      <c r="BL400" s="15" t="s">
        <v>59</v>
      </c>
      <c r="BN400" s="15" t="s">
        <v>59</v>
      </c>
      <c r="BO400" t="s">
        <v>47</v>
      </c>
      <c r="BP400" s="15" t="s">
        <v>59</v>
      </c>
      <c r="BQ400" t="s">
        <v>47</v>
      </c>
      <c r="BR400" s="15" t="s">
        <v>59</v>
      </c>
      <c r="BS400" t="s">
        <v>47</v>
      </c>
      <c r="BT400" s="15" t="s">
        <v>59</v>
      </c>
      <c r="BU400" t="s">
        <v>47</v>
      </c>
      <c r="BV400" s="15" t="s">
        <v>59</v>
      </c>
      <c r="BX400" s="15" t="s">
        <v>59</v>
      </c>
      <c r="BY400" t="s">
        <v>47</v>
      </c>
      <c r="BZ400" s="15" t="s">
        <v>59</v>
      </c>
      <c r="CA400" t="s">
        <v>47</v>
      </c>
      <c r="CB400" s="15" t="s">
        <v>59</v>
      </c>
      <c r="CC400" t="s">
        <v>47</v>
      </c>
      <c r="CD400" s="15" t="s">
        <v>59</v>
      </c>
      <c r="CF400" s="15" t="s">
        <v>59</v>
      </c>
      <c r="CH400" s="15" t="s">
        <v>59</v>
      </c>
      <c r="CJ400" s="15" t="s">
        <v>59</v>
      </c>
      <c r="CL400" s="15" t="s">
        <v>59</v>
      </c>
      <c r="CN400" s="15" t="s">
        <v>59</v>
      </c>
      <c r="CP400" s="15" t="s">
        <v>59</v>
      </c>
      <c r="CR400" s="15" t="s">
        <v>59</v>
      </c>
      <c r="CT400" s="15" t="s">
        <v>59</v>
      </c>
      <c r="CV400" s="15" t="s">
        <v>59</v>
      </c>
      <c r="CX400" s="15" t="s">
        <v>59</v>
      </c>
      <c r="CZ400" s="15" t="s">
        <v>59</v>
      </c>
      <c r="DA400" t="s">
        <v>47</v>
      </c>
      <c r="DB400" s="15" t="s">
        <v>59</v>
      </c>
      <c r="DD400" s="15" t="s">
        <v>59</v>
      </c>
      <c r="DF400" s="15" t="s">
        <v>59</v>
      </c>
      <c r="DH400" s="15" t="s">
        <v>59</v>
      </c>
      <c r="DI400" t="s">
        <v>47</v>
      </c>
      <c r="DJ400" s="15" t="s">
        <v>59</v>
      </c>
      <c r="DK400" t="s">
        <v>47</v>
      </c>
      <c r="DL400" s="15" t="s">
        <v>59</v>
      </c>
      <c r="DM400" t="s">
        <v>47</v>
      </c>
      <c r="DN400" s="15" t="s">
        <v>59</v>
      </c>
      <c r="DP400" s="15" t="s">
        <v>59</v>
      </c>
      <c r="DQ400" t="s">
        <v>47</v>
      </c>
      <c r="DR400" s="15" t="s">
        <v>59</v>
      </c>
      <c r="DT400" s="15" t="s">
        <v>59</v>
      </c>
      <c r="DV400" s="15" t="s">
        <v>59</v>
      </c>
      <c r="DW400" t="s">
        <v>47</v>
      </c>
      <c r="DX400" s="15" t="s">
        <v>59</v>
      </c>
      <c r="DY400" t="s">
        <v>47</v>
      </c>
      <c r="DZ400" s="15" t="s">
        <v>59</v>
      </c>
      <c r="EB400" s="15" t="s">
        <v>59</v>
      </c>
      <c r="ED400" s="15" t="s">
        <v>59</v>
      </c>
      <c r="EF400" s="15" t="s">
        <v>59</v>
      </c>
      <c r="EH400" s="15" t="s">
        <v>59</v>
      </c>
      <c r="EJ400" s="15" t="s">
        <v>59</v>
      </c>
      <c r="EL400" s="15" t="s">
        <v>59</v>
      </c>
      <c r="EN400" s="15" t="s">
        <v>59</v>
      </c>
      <c r="EP400" s="15" t="s">
        <v>59</v>
      </c>
      <c r="ER400" s="15" t="s">
        <v>59</v>
      </c>
      <c r="ET400" s="15" t="s">
        <v>59</v>
      </c>
      <c r="EV400" s="15" t="s">
        <v>59</v>
      </c>
      <c r="EX400" s="15" t="s">
        <v>59</v>
      </c>
      <c r="EY400" t="s">
        <v>47</v>
      </c>
      <c r="EZ400" s="15" t="s">
        <v>59</v>
      </c>
      <c r="FB400" s="15" t="s">
        <v>59</v>
      </c>
      <c r="FC400" t="s">
        <v>47</v>
      </c>
      <c r="FD400" s="15" t="s">
        <v>59</v>
      </c>
      <c r="FF400" s="15" t="s">
        <v>59</v>
      </c>
      <c r="FG400" t="s">
        <v>47</v>
      </c>
      <c r="FH400" s="15" t="s">
        <v>59</v>
      </c>
      <c r="FJ400" s="15" t="s">
        <v>59</v>
      </c>
      <c r="FL400" s="15" t="s">
        <v>59</v>
      </c>
      <c r="FM400" t="s">
        <v>47</v>
      </c>
      <c r="FN400" s="15" t="s">
        <v>59</v>
      </c>
      <c r="FO400" t="s">
        <v>47</v>
      </c>
      <c r="FP400" s="15" t="s">
        <v>59</v>
      </c>
      <c r="FQ400" t="s">
        <v>47</v>
      </c>
      <c r="FR400" s="15" t="s">
        <v>59</v>
      </c>
      <c r="FT400" s="15" t="s">
        <v>59</v>
      </c>
    </row>
    <row r="401" spans="1:176" ht="15.95" customHeight="1">
      <c r="A401" s="39" t="s">
        <v>742</v>
      </c>
      <c r="B401" s="39">
        <v>4</v>
      </c>
      <c r="C401" s="39">
        <v>80</v>
      </c>
      <c r="D401" s="39">
        <v>4402</v>
      </c>
      <c r="E401" s="18" t="s">
        <v>712</v>
      </c>
      <c r="G401" s="9">
        <f t="shared" si="14"/>
        <v>0</v>
      </c>
      <c r="H401" s="15" t="s">
        <v>59</v>
      </c>
      <c r="I401" t="s">
        <v>47</v>
      </c>
      <c r="J401" s="15" t="s">
        <v>59</v>
      </c>
      <c r="K401" s="3" t="s">
        <v>47</v>
      </c>
      <c r="L401" s="12" t="s">
        <v>59</v>
      </c>
      <c r="M401">
        <v>3.4000000000000004</v>
      </c>
      <c r="N401" s="15">
        <v>1.6</v>
      </c>
      <c r="O401" s="3" t="s">
        <v>47</v>
      </c>
      <c r="P401" s="12" t="s">
        <v>59</v>
      </c>
      <c r="Q401" t="s">
        <v>47</v>
      </c>
      <c r="R401" s="15" t="s">
        <v>59</v>
      </c>
      <c r="S401" t="s">
        <v>47</v>
      </c>
      <c r="T401" s="15" t="s">
        <v>59</v>
      </c>
      <c r="U401" t="s">
        <v>47</v>
      </c>
      <c r="V401" s="15" t="s">
        <v>59</v>
      </c>
      <c r="W401" t="s">
        <v>47</v>
      </c>
      <c r="X401" s="15" t="s">
        <v>59</v>
      </c>
      <c r="Y401" t="s">
        <v>47</v>
      </c>
      <c r="Z401" s="15" t="s">
        <v>59</v>
      </c>
      <c r="AA401" t="s">
        <v>47</v>
      </c>
      <c r="AB401" s="15" t="s">
        <v>59</v>
      </c>
      <c r="AC401" t="s">
        <v>47</v>
      </c>
      <c r="AD401" s="15" t="s">
        <v>59</v>
      </c>
      <c r="AE401" t="s">
        <v>47</v>
      </c>
      <c r="AF401" s="15" t="s">
        <v>59</v>
      </c>
      <c r="AG401" t="s">
        <v>47</v>
      </c>
      <c r="AH401" s="15" t="s">
        <v>59</v>
      </c>
      <c r="AI401" s="20" t="s">
        <v>47</v>
      </c>
      <c r="AJ401" s="15" t="s">
        <v>59</v>
      </c>
      <c r="AK401" t="s">
        <v>47</v>
      </c>
      <c r="AL401" s="15" t="s">
        <v>59</v>
      </c>
      <c r="AM401" s="20" t="s">
        <v>47</v>
      </c>
      <c r="AN401" s="15" t="s">
        <v>59</v>
      </c>
      <c r="AO401" s="3" t="s">
        <v>47</v>
      </c>
      <c r="AP401" s="15" t="s">
        <v>59</v>
      </c>
      <c r="AQ401" t="s">
        <v>47</v>
      </c>
      <c r="AR401" s="15" t="s">
        <v>59</v>
      </c>
      <c r="AS401" t="s">
        <v>47</v>
      </c>
      <c r="AT401" s="15" t="s">
        <v>59</v>
      </c>
      <c r="AU401" s="9" t="s">
        <v>47</v>
      </c>
      <c r="AV401" s="15" t="s">
        <v>59</v>
      </c>
      <c r="AW401" s="9" t="s">
        <v>47</v>
      </c>
      <c r="AX401" s="15" t="s">
        <v>59</v>
      </c>
      <c r="AY401" t="s">
        <v>47</v>
      </c>
      <c r="AZ401" s="15" t="s">
        <v>59</v>
      </c>
      <c r="BA401" s="9" t="s">
        <v>47</v>
      </c>
      <c r="BB401" s="15" t="s">
        <v>59</v>
      </c>
      <c r="BC401" s="9" t="s">
        <v>47</v>
      </c>
      <c r="BD401" s="15" t="s">
        <v>59</v>
      </c>
      <c r="BE401" s="9" t="s">
        <v>47</v>
      </c>
      <c r="BF401" s="15" t="s">
        <v>59</v>
      </c>
      <c r="BH401" s="15" t="s">
        <v>59</v>
      </c>
      <c r="BJ401" s="15" t="s">
        <v>59</v>
      </c>
      <c r="BL401" s="15" t="s">
        <v>59</v>
      </c>
      <c r="BN401" s="15" t="s">
        <v>59</v>
      </c>
      <c r="BO401" t="s">
        <v>47</v>
      </c>
      <c r="BP401" s="15" t="s">
        <v>59</v>
      </c>
      <c r="BQ401" t="s">
        <v>47</v>
      </c>
      <c r="BR401" s="15" t="s">
        <v>59</v>
      </c>
      <c r="BS401" t="s">
        <v>47</v>
      </c>
      <c r="BT401" s="15" t="s">
        <v>59</v>
      </c>
      <c r="BU401" t="s">
        <v>47</v>
      </c>
      <c r="BV401" s="15" t="s">
        <v>59</v>
      </c>
      <c r="BX401" s="15" t="s">
        <v>59</v>
      </c>
      <c r="BY401" t="s">
        <v>47</v>
      </c>
      <c r="BZ401" s="15" t="s">
        <v>59</v>
      </c>
      <c r="CA401" t="s">
        <v>47</v>
      </c>
      <c r="CB401" s="15" t="s">
        <v>59</v>
      </c>
      <c r="CC401" t="s">
        <v>47</v>
      </c>
      <c r="CD401" s="15" t="s">
        <v>59</v>
      </c>
      <c r="CF401" s="15" t="s">
        <v>59</v>
      </c>
      <c r="CH401" s="15" t="s">
        <v>59</v>
      </c>
      <c r="CJ401" s="15" t="s">
        <v>59</v>
      </c>
      <c r="CL401" s="15" t="s">
        <v>59</v>
      </c>
      <c r="CN401" s="15" t="s">
        <v>59</v>
      </c>
      <c r="CP401" s="15" t="s">
        <v>59</v>
      </c>
      <c r="CR401" s="15" t="s">
        <v>59</v>
      </c>
      <c r="CT401" s="15" t="s">
        <v>59</v>
      </c>
      <c r="CV401" s="15" t="s">
        <v>59</v>
      </c>
      <c r="CX401" s="15" t="s">
        <v>59</v>
      </c>
      <c r="CZ401" s="15" t="s">
        <v>59</v>
      </c>
      <c r="DA401" t="s">
        <v>47</v>
      </c>
      <c r="DB401" s="15" t="s">
        <v>59</v>
      </c>
      <c r="DD401" s="15" t="s">
        <v>59</v>
      </c>
      <c r="DF401" s="15" t="s">
        <v>59</v>
      </c>
      <c r="DH401" s="15" t="s">
        <v>59</v>
      </c>
      <c r="DI401" t="s">
        <v>47</v>
      </c>
      <c r="DJ401" s="15" t="s">
        <v>59</v>
      </c>
      <c r="DK401" t="s">
        <v>47</v>
      </c>
      <c r="DL401" s="15" t="s">
        <v>59</v>
      </c>
      <c r="DM401" t="s">
        <v>47</v>
      </c>
      <c r="DN401" s="15" t="s">
        <v>59</v>
      </c>
      <c r="DP401" s="15" t="s">
        <v>59</v>
      </c>
      <c r="DQ401" t="s">
        <v>47</v>
      </c>
      <c r="DR401" s="15" t="s">
        <v>59</v>
      </c>
      <c r="DT401" s="15" t="s">
        <v>59</v>
      </c>
      <c r="DV401" s="15" t="s">
        <v>59</v>
      </c>
      <c r="DW401" t="s">
        <v>47</v>
      </c>
      <c r="DX401" s="15" t="s">
        <v>59</v>
      </c>
      <c r="DY401" t="s">
        <v>47</v>
      </c>
      <c r="DZ401" s="15" t="s">
        <v>59</v>
      </c>
      <c r="EB401" s="15" t="s">
        <v>59</v>
      </c>
      <c r="ED401" s="15" t="s">
        <v>59</v>
      </c>
      <c r="EF401" s="15" t="s">
        <v>59</v>
      </c>
      <c r="EH401" s="15" t="s">
        <v>59</v>
      </c>
      <c r="EJ401" s="15" t="s">
        <v>59</v>
      </c>
      <c r="EL401" s="15" t="s">
        <v>59</v>
      </c>
      <c r="EN401" s="15" t="s">
        <v>59</v>
      </c>
      <c r="EP401" s="15" t="s">
        <v>59</v>
      </c>
      <c r="ER401" s="15" t="s">
        <v>59</v>
      </c>
      <c r="ET401" s="15" t="s">
        <v>59</v>
      </c>
      <c r="EV401" s="15" t="s">
        <v>59</v>
      </c>
      <c r="EX401" s="15" t="s">
        <v>59</v>
      </c>
      <c r="EY401" t="s">
        <v>47</v>
      </c>
      <c r="EZ401" s="15" t="s">
        <v>59</v>
      </c>
      <c r="FB401" s="15" t="s">
        <v>59</v>
      </c>
      <c r="FC401" t="s">
        <v>47</v>
      </c>
      <c r="FD401" s="15" t="s">
        <v>59</v>
      </c>
      <c r="FF401" s="15" t="s">
        <v>59</v>
      </c>
      <c r="FG401" t="s">
        <v>47</v>
      </c>
      <c r="FH401" s="15" t="s">
        <v>59</v>
      </c>
      <c r="FJ401" s="15" t="s">
        <v>59</v>
      </c>
      <c r="FL401" s="15" t="s">
        <v>59</v>
      </c>
      <c r="FM401" t="s">
        <v>47</v>
      </c>
      <c r="FN401" s="15" t="s">
        <v>59</v>
      </c>
      <c r="FO401" t="s">
        <v>47</v>
      </c>
      <c r="FP401" s="15" t="s">
        <v>59</v>
      </c>
      <c r="FQ401" t="s">
        <v>47</v>
      </c>
      <c r="FR401" s="15" t="s">
        <v>59</v>
      </c>
      <c r="FT401" s="15" t="s">
        <v>59</v>
      </c>
    </row>
    <row r="402" spans="1:176" ht="15.95" customHeight="1">
      <c r="A402" s="39" t="s">
        <v>743</v>
      </c>
      <c r="B402" s="39">
        <v>4</v>
      </c>
      <c r="C402" s="39">
        <v>50</v>
      </c>
      <c r="D402" s="39">
        <v>5502</v>
      </c>
      <c r="E402" s="18" t="s">
        <v>712</v>
      </c>
      <c r="G402" s="9">
        <f t="shared" si="14"/>
        <v>0</v>
      </c>
      <c r="H402" s="15" t="s">
        <v>59</v>
      </c>
      <c r="I402" t="s">
        <v>47</v>
      </c>
      <c r="J402" s="15" t="s">
        <v>59</v>
      </c>
      <c r="K402" s="3" t="s">
        <v>47</v>
      </c>
      <c r="L402" s="12" t="s">
        <v>59</v>
      </c>
      <c r="M402">
        <v>12</v>
      </c>
      <c r="N402" s="15">
        <v>1.2</v>
      </c>
      <c r="O402" s="3" t="s">
        <v>47</v>
      </c>
      <c r="P402" s="12" t="s">
        <v>59</v>
      </c>
      <c r="Q402" t="s">
        <v>47</v>
      </c>
      <c r="R402" s="15" t="s">
        <v>59</v>
      </c>
      <c r="S402" t="s">
        <v>47</v>
      </c>
      <c r="T402" s="15" t="s">
        <v>59</v>
      </c>
      <c r="U402" t="s">
        <v>47</v>
      </c>
      <c r="V402" s="15" t="s">
        <v>59</v>
      </c>
      <c r="W402" t="s">
        <v>47</v>
      </c>
      <c r="X402" s="15" t="s">
        <v>59</v>
      </c>
      <c r="Y402" t="s">
        <v>47</v>
      </c>
      <c r="Z402" s="15" t="s">
        <v>59</v>
      </c>
      <c r="AA402" t="s">
        <v>47</v>
      </c>
      <c r="AB402" s="15" t="s">
        <v>59</v>
      </c>
      <c r="AC402" t="s">
        <v>47</v>
      </c>
      <c r="AD402" s="15" t="s">
        <v>59</v>
      </c>
      <c r="AE402" t="s">
        <v>47</v>
      </c>
      <c r="AF402" s="15" t="s">
        <v>59</v>
      </c>
      <c r="AG402" t="s">
        <v>47</v>
      </c>
      <c r="AH402" s="15" t="s">
        <v>59</v>
      </c>
      <c r="AI402" s="20" t="s">
        <v>47</v>
      </c>
      <c r="AJ402" s="15" t="s">
        <v>59</v>
      </c>
      <c r="AK402" t="s">
        <v>47</v>
      </c>
      <c r="AL402" s="15" t="s">
        <v>59</v>
      </c>
      <c r="AM402" s="20" t="s">
        <v>47</v>
      </c>
      <c r="AN402" s="15" t="s">
        <v>59</v>
      </c>
      <c r="AO402" s="3" t="s">
        <v>47</v>
      </c>
      <c r="AP402" s="15" t="s">
        <v>59</v>
      </c>
      <c r="AQ402" t="s">
        <v>47</v>
      </c>
      <c r="AR402" s="15" t="s">
        <v>59</v>
      </c>
      <c r="AS402" t="s">
        <v>47</v>
      </c>
      <c r="AT402" s="15" t="s">
        <v>59</v>
      </c>
      <c r="AU402" s="9" t="s">
        <v>47</v>
      </c>
      <c r="AV402" s="15" t="s">
        <v>59</v>
      </c>
      <c r="AW402" s="9" t="s">
        <v>47</v>
      </c>
      <c r="AX402" s="15" t="s">
        <v>59</v>
      </c>
      <c r="AY402" t="s">
        <v>47</v>
      </c>
      <c r="AZ402" s="15" t="s">
        <v>59</v>
      </c>
      <c r="BA402" s="9" t="s">
        <v>47</v>
      </c>
      <c r="BB402" s="15" t="s">
        <v>59</v>
      </c>
      <c r="BC402" s="9" t="s">
        <v>47</v>
      </c>
      <c r="BD402" s="15" t="s">
        <v>59</v>
      </c>
      <c r="BE402" s="9" t="s">
        <v>47</v>
      </c>
      <c r="BF402" s="15" t="s">
        <v>59</v>
      </c>
      <c r="BH402" s="15" t="s">
        <v>59</v>
      </c>
      <c r="BJ402" s="15" t="s">
        <v>59</v>
      </c>
      <c r="BL402" s="15" t="s">
        <v>59</v>
      </c>
      <c r="BN402" s="15" t="s">
        <v>59</v>
      </c>
      <c r="BO402" t="s">
        <v>47</v>
      </c>
      <c r="BP402" s="15" t="s">
        <v>59</v>
      </c>
      <c r="BQ402" t="s">
        <v>47</v>
      </c>
      <c r="BR402" s="15" t="s">
        <v>59</v>
      </c>
      <c r="BS402" t="s">
        <v>47</v>
      </c>
      <c r="BT402" s="15" t="s">
        <v>59</v>
      </c>
      <c r="BU402" t="s">
        <v>47</v>
      </c>
      <c r="BV402" s="15" t="s">
        <v>59</v>
      </c>
      <c r="BX402" s="15" t="s">
        <v>59</v>
      </c>
      <c r="BY402" t="s">
        <v>47</v>
      </c>
      <c r="BZ402" s="15" t="s">
        <v>59</v>
      </c>
      <c r="CA402" t="s">
        <v>47</v>
      </c>
      <c r="CB402" s="15" t="s">
        <v>59</v>
      </c>
      <c r="CC402" t="s">
        <v>47</v>
      </c>
      <c r="CD402" s="15" t="s">
        <v>59</v>
      </c>
      <c r="CF402" s="15" t="s">
        <v>59</v>
      </c>
      <c r="CH402" s="15" t="s">
        <v>59</v>
      </c>
      <c r="CJ402" s="15" t="s">
        <v>59</v>
      </c>
      <c r="CL402" s="15" t="s">
        <v>59</v>
      </c>
      <c r="CN402" s="15" t="s">
        <v>59</v>
      </c>
      <c r="CP402" s="15" t="s">
        <v>59</v>
      </c>
      <c r="CR402" s="15" t="s">
        <v>59</v>
      </c>
      <c r="CT402" s="15" t="s">
        <v>59</v>
      </c>
      <c r="CV402" s="15" t="s">
        <v>59</v>
      </c>
      <c r="CX402" s="15" t="s">
        <v>59</v>
      </c>
      <c r="CZ402" s="15" t="s">
        <v>59</v>
      </c>
      <c r="DA402" t="s">
        <v>47</v>
      </c>
      <c r="DB402" s="15" t="s">
        <v>59</v>
      </c>
      <c r="DD402" s="15" t="s">
        <v>59</v>
      </c>
      <c r="DF402" s="15" t="s">
        <v>59</v>
      </c>
      <c r="DH402" s="15" t="s">
        <v>59</v>
      </c>
      <c r="DI402" t="s">
        <v>47</v>
      </c>
      <c r="DJ402" s="15" t="s">
        <v>59</v>
      </c>
      <c r="DK402" t="s">
        <v>47</v>
      </c>
      <c r="DL402" s="15" t="s">
        <v>59</v>
      </c>
      <c r="DM402" t="s">
        <v>47</v>
      </c>
      <c r="DN402" s="15" t="s">
        <v>59</v>
      </c>
      <c r="DP402" s="15" t="s">
        <v>59</v>
      </c>
      <c r="DQ402" t="s">
        <v>47</v>
      </c>
      <c r="DR402" s="15" t="s">
        <v>59</v>
      </c>
      <c r="DT402" s="15" t="s">
        <v>59</v>
      </c>
      <c r="DV402" s="15" t="s">
        <v>59</v>
      </c>
      <c r="DW402" t="s">
        <v>47</v>
      </c>
      <c r="DX402" s="15" t="s">
        <v>59</v>
      </c>
      <c r="DY402" t="s">
        <v>47</v>
      </c>
      <c r="DZ402" s="15" t="s">
        <v>59</v>
      </c>
      <c r="EB402" s="15" t="s">
        <v>59</v>
      </c>
      <c r="ED402" s="15" t="s">
        <v>59</v>
      </c>
      <c r="EF402" s="15" t="s">
        <v>59</v>
      </c>
      <c r="EH402" s="15" t="s">
        <v>59</v>
      </c>
      <c r="EJ402" s="15" t="s">
        <v>59</v>
      </c>
      <c r="EL402" s="15" t="s">
        <v>59</v>
      </c>
      <c r="EN402" s="15" t="s">
        <v>59</v>
      </c>
      <c r="EP402" s="15" t="s">
        <v>59</v>
      </c>
      <c r="ER402" s="15" t="s">
        <v>59</v>
      </c>
      <c r="ET402" s="15" t="s">
        <v>59</v>
      </c>
      <c r="EV402" s="15" t="s">
        <v>59</v>
      </c>
      <c r="EX402" s="15" t="s">
        <v>59</v>
      </c>
      <c r="EY402" t="s">
        <v>47</v>
      </c>
      <c r="EZ402" s="15" t="s">
        <v>59</v>
      </c>
      <c r="FB402" s="15" t="s">
        <v>59</v>
      </c>
      <c r="FC402" t="s">
        <v>47</v>
      </c>
      <c r="FD402" s="15" t="s">
        <v>59</v>
      </c>
      <c r="FF402" s="15" t="s">
        <v>59</v>
      </c>
      <c r="FG402" t="s">
        <v>47</v>
      </c>
      <c r="FH402" s="15" t="s">
        <v>59</v>
      </c>
      <c r="FJ402" s="15" t="s">
        <v>59</v>
      </c>
      <c r="FL402" s="15" t="s">
        <v>59</v>
      </c>
      <c r="FM402" t="s">
        <v>47</v>
      </c>
      <c r="FN402" s="15" t="s">
        <v>59</v>
      </c>
      <c r="FO402" t="s">
        <v>47</v>
      </c>
      <c r="FP402" s="15" t="s">
        <v>59</v>
      </c>
      <c r="FQ402" t="s">
        <v>47</v>
      </c>
      <c r="FR402" s="15" t="s">
        <v>59</v>
      </c>
      <c r="FT402" s="15" t="s">
        <v>59</v>
      </c>
    </row>
    <row r="403" spans="1:176" ht="15.95" customHeight="1">
      <c r="A403" s="39" t="s">
        <v>763</v>
      </c>
      <c r="B403" s="39">
        <v>1</v>
      </c>
      <c r="C403" s="39"/>
      <c r="D403" s="39">
        <v>2002</v>
      </c>
      <c r="E403" s="18" t="s">
        <v>762</v>
      </c>
      <c r="F403" t="s">
        <v>1610</v>
      </c>
      <c r="G403" s="9">
        <f t="shared" si="14"/>
        <v>6.2399999999999997E-2</v>
      </c>
      <c r="H403" s="15" t="s">
        <v>59</v>
      </c>
      <c r="I403" t="s">
        <v>47</v>
      </c>
      <c r="J403" s="15" t="s">
        <v>59</v>
      </c>
      <c r="K403" s="3" t="s">
        <v>47</v>
      </c>
      <c r="L403" s="12" t="s">
        <v>59</v>
      </c>
      <c r="M403" s="3" t="s">
        <v>47</v>
      </c>
      <c r="N403" s="12" t="s">
        <v>59</v>
      </c>
      <c r="O403" s="3" t="s">
        <v>47</v>
      </c>
      <c r="P403" s="12" t="s">
        <v>59</v>
      </c>
      <c r="Q403">
        <v>1.2800000000000001E-2</v>
      </c>
      <c r="R403" s="15">
        <v>1.6000000000000001E-3</v>
      </c>
      <c r="S403">
        <v>0</v>
      </c>
      <c r="T403" s="15">
        <v>0</v>
      </c>
      <c r="U403">
        <v>2.7199999999999998E-2</v>
      </c>
      <c r="V403" s="15">
        <v>8.0000000000000004E-4</v>
      </c>
      <c r="W403">
        <v>2.24E-2</v>
      </c>
      <c r="X403" s="15">
        <v>4.7999999999999996E-3</v>
      </c>
      <c r="Y403" s="3" t="s">
        <v>47</v>
      </c>
      <c r="Z403" s="12" t="s">
        <v>59</v>
      </c>
      <c r="AA403" s="3" t="s">
        <v>47</v>
      </c>
      <c r="AB403" s="12" t="s">
        <v>59</v>
      </c>
      <c r="AC403" s="3" t="s">
        <v>47</v>
      </c>
      <c r="AD403" s="12" t="s">
        <v>59</v>
      </c>
      <c r="AE403" s="3" t="s">
        <v>47</v>
      </c>
      <c r="AF403" s="12" t="s">
        <v>59</v>
      </c>
      <c r="AG403" s="3" t="s">
        <v>47</v>
      </c>
      <c r="AH403" s="12" t="s">
        <v>59</v>
      </c>
      <c r="AI403" s="20" t="s">
        <v>47</v>
      </c>
      <c r="AJ403" s="15" t="s">
        <v>59</v>
      </c>
      <c r="AK403" s="3" t="s">
        <v>47</v>
      </c>
      <c r="AL403" s="12" t="s">
        <v>59</v>
      </c>
      <c r="AM403" s="20" t="s">
        <v>47</v>
      </c>
      <c r="AN403" s="15" t="s">
        <v>59</v>
      </c>
      <c r="AO403" s="3" t="s">
        <v>47</v>
      </c>
      <c r="AP403" s="12" t="s">
        <v>59</v>
      </c>
      <c r="AQ403" s="3" t="s">
        <v>47</v>
      </c>
      <c r="AR403" s="12" t="s">
        <v>59</v>
      </c>
      <c r="AS403" s="3" t="s">
        <v>47</v>
      </c>
      <c r="AT403" s="12" t="s">
        <v>59</v>
      </c>
      <c r="AU403" s="3" t="s">
        <v>47</v>
      </c>
      <c r="AV403" s="12" t="s">
        <v>59</v>
      </c>
      <c r="AW403" s="3" t="s">
        <v>47</v>
      </c>
      <c r="AX403" s="12" t="s">
        <v>59</v>
      </c>
      <c r="AY403" s="3" t="s">
        <v>47</v>
      </c>
      <c r="AZ403" s="12" t="s">
        <v>59</v>
      </c>
      <c r="BA403" s="3" t="s">
        <v>47</v>
      </c>
      <c r="BB403" s="12" t="s">
        <v>59</v>
      </c>
      <c r="BC403" s="3" t="s">
        <v>47</v>
      </c>
      <c r="BD403" s="12" t="s">
        <v>59</v>
      </c>
      <c r="BE403" s="3" t="s">
        <v>47</v>
      </c>
      <c r="BF403" s="12" t="s">
        <v>59</v>
      </c>
      <c r="BG403" s="3"/>
      <c r="BH403" s="12" t="s">
        <v>59</v>
      </c>
      <c r="BI403" s="3"/>
      <c r="BJ403" s="12" t="s">
        <v>59</v>
      </c>
      <c r="BK403" s="3"/>
      <c r="BL403" s="12" t="s">
        <v>59</v>
      </c>
      <c r="BM403" s="3"/>
      <c r="BN403" s="12" t="s">
        <v>59</v>
      </c>
      <c r="BO403" s="3" t="s">
        <v>47</v>
      </c>
      <c r="BP403" s="12" t="s">
        <v>59</v>
      </c>
      <c r="BQ403" s="3" t="s">
        <v>47</v>
      </c>
      <c r="BR403" s="12" t="s">
        <v>59</v>
      </c>
      <c r="BS403" s="3" t="s">
        <v>47</v>
      </c>
      <c r="BT403" s="12" t="s">
        <v>59</v>
      </c>
      <c r="BU403" s="3" t="s">
        <v>47</v>
      </c>
      <c r="BV403" s="12" t="s">
        <v>59</v>
      </c>
      <c r="BW403" s="3"/>
      <c r="BX403" s="12" t="s">
        <v>59</v>
      </c>
      <c r="BY403" s="3" t="s">
        <v>47</v>
      </c>
      <c r="BZ403" s="12" t="s">
        <v>59</v>
      </c>
      <c r="CA403" s="3" t="s">
        <v>47</v>
      </c>
      <c r="CB403" s="12" t="s">
        <v>59</v>
      </c>
      <c r="CC403" s="3" t="s">
        <v>47</v>
      </c>
      <c r="CD403" s="12" t="s">
        <v>59</v>
      </c>
      <c r="CE403" s="3"/>
      <c r="CF403" s="12" t="s">
        <v>59</v>
      </c>
      <c r="CG403" s="3"/>
      <c r="CH403" s="12" t="s">
        <v>59</v>
      </c>
      <c r="CI403" s="3"/>
      <c r="CJ403" s="12" t="s">
        <v>59</v>
      </c>
      <c r="CK403" s="3"/>
      <c r="CL403" s="12" t="s">
        <v>59</v>
      </c>
      <c r="CM403" s="3"/>
      <c r="CN403" s="12" t="s">
        <v>59</v>
      </c>
      <c r="CO403" s="3"/>
      <c r="CP403" s="12" t="s">
        <v>59</v>
      </c>
      <c r="CQ403" s="3"/>
      <c r="CR403" s="12" t="s">
        <v>59</v>
      </c>
      <c r="CS403" s="3"/>
      <c r="CT403" s="12" t="s">
        <v>59</v>
      </c>
      <c r="CU403" s="3"/>
      <c r="CV403" s="12" t="s">
        <v>59</v>
      </c>
      <c r="CW403" s="3"/>
      <c r="CX403" s="12" t="s">
        <v>59</v>
      </c>
      <c r="CY403" s="3"/>
      <c r="CZ403" s="12" t="s">
        <v>59</v>
      </c>
      <c r="DA403" s="3" t="s">
        <v>47</v>
      </c>
      <c r="DB403" s="12" t="s">
        <v>59</v>
      </c>
      <c r="DC403" s="3"/>
      <c r="DD403" s="12" t="s">
        <v>59</v>
      </c>
      <c r="DE403" s="3"/>
      <c r="DF403" s="12" t="s">
        <v>59</v>
      </c>
      <c r="DG403" s="3"/>
      <c r="DH403" s="12" t="s">
        <v>59</v>
      </c>
      <c r="DI403" s="3" t="s">
        <v>47</v>
      </c>
      <c r="DJ403" s="12" t="s">
        <v>59</v>
      </c>
      <c r="DK403" s="3" t="s">
        <v>47</v>
      </c>
      <c r="DL403" s="12" t="s">
        <v>59</v>
      </c>
      <c r="DM403" s="3" t="s">
        <v>47</v>
      </c>
      <c r="DN403" s="12" t="s">
        <v>59</v>
      </c>
      <c r="DO403" s="3"/>
      <c r="DP403" s="12" t="s">
        <v>59</v>
      </c>
      <c r="DQ403" s="3" t="s">
        <v>47</v>
      </c>
      <c r="DR403" s="12" t="s">
        <v>59</v>
      </c>
      <c r="DS403" s="3"/>
      <c r="DT403" s="12" t="s">
        <v>59</v>
      </c>
      <c r="DU403" s="3"/>
      <c r="DV403" s="12" t="s">
        <v>59</v>
      </c>
      <c r="DW403" s="3" t="s">
        <v>47</v>
      </c>
      <c r="DX403" s="12" t="s">
        <v>59</v>
      </c>
      <c r="DY403" s="3" t="s">
        <v>47</v>
      </c>
      <c r="DZ403" s="12" t="s">
        <v>59</v>
      </c>
      <c r="EA403" s="3"/>
      <c r="EB403" s="12" t="s">
        <v>59</v>
      </c>
      <c r="EC403" s="3"/>
      <c r="ED403" s="12" t="s">
        <v>59</v>
      </c>
      <c r="EE403" s="3"/>
      <c r="EF403" s="12" t="s">
        <v>59</v>
      </c>
      <c r="EG403" s="3"/>
      <c r="EH403" s="12" t="s">
        <v>59</v>
      </c>
      <c r="EI403" s="3"/>
      <c r="EJ403" s="12" t="s">
        <v>59</v>
      </c>
      <c r="EK403" s="3"/>
      <c r="EL403" s="12" t="s">
        <v>59</v>
      </c>
      <c r="EM403" s="3"/>
      <c r="EN403" s="12" t="s">
        <v>59</v>
      </c>
      <c r="EO403" s="3"/>
      <c r="EP403" s="12" t="s">
        <v>59</v>
      </c>
      <c r="EQ403" s="3"/>
      <c r="ER403" s="12" t="s">
        <v>59</v>
      </c>
      <c r="ES403" s="3"/>
      <c r="ET403" s="12" t="s">
        <v>59</v>
      </c>
      <c r="EU403" s="3"/>
      <c r="EV403" s="12" t="s">
        <v>59</v>
      </c>
      <c r="EW403" s="3"/>
      <c r="EX403" s="12" t="s">
        <v>59</v>
      </c>
      <c r="EY403" s="3" t="s">
        <v>47</v>
      </c>
      <c r="EZ403" s="12" t="s">
        <v>59</v>
      </c>
      <c r="FA403" s="3"/>
      <c r="FB403" s="12" t="s">
        <v>59</v>
      </c>
      <c r="FC403" s="3" t="s">
        <v>47</v>
      </c>
      <c r="FD403" s="12" t="s">
        <v>59</v>
      </c>
      <c r="FE403" s="3"/>
      <c r="FF403" s="12" t="s">
        <v>59</v>
      </c>
      <c r="FG403" s="3" t="s">
        <v>47</v>
      </c>
      <c r="FH403" s="12" t="s">
        <v>59</v>
      </c>
      <c r="FI403" s="3"/>
      <c r="FJ403" s="12" t="s">
        <v>59</v>
      </c>
      <c r="FK403" s="3"/>
      <c r="FL403" s="12" t="s">
        <v>59</v>
      </c>
      <c r="FM403" s="3" t="s">
        <v>47</v>
      </c>
      <c r="FN403" s="12" t="s">
        <v>59</v>
      </c>
      <c r="FO403" s="3" t="s">
        <v>47</v>
      </c>
      <c r="FP403" s="12" t="s">
        <v>59</v>
      </c>
      <c r="FQ403" s="3" t="s">
        <v>47</v>
      </c>
      <c r="FR403" s="12" t="s">
        <v>59</v>
      </c>
      <c r="FT403" s="15" t="s">
        <v>59</v>
      </c>
    </row>
    <row r="404" spans="1:176" ht="15.95" customHeight="1">
      <c r="A404" s="39" t="s">
        <v>764</v>
      </c>
      <c r="B404" s="39">
        <v>1</v>
      </c>
      <c r="C404" s="39"/>
      <c r="D404" s="39">
        <v>2002</v>
      </c>
      <c r="E404" s="18" t="s">
        <v>762</v>
      </c>
      <c r="F404" t="s">
        <v>1611</v>
      </c>
      <c r="G404" s="9">
        <f t="shared" si="14"/>
        <v>0.13066666666666665</v>
      </c>
      <c r="H404" s="15" t="s">
        <v>59</v>
      </c>
      <c r="I404" t="s">
        <v>47</v>
      </c>
      <c r="J404" s="15" t="s">
        <v>59</v>
      </c>
      <c r="K404" s="3" t="s">
        <v>47</v>
      </c>
      <c r="L404" s="12" t="s">
        <v>59</v>
      </c>
      <c r="M404" s="3" t="s">
        <v>47</v>
      </c>
      <c r="N404" s="12" t="s">
        <v>59</v>
      </c>
      <c r="O404" s="3" t="s">
        <v>47</v>
      </c>
      <c r="P404" s="12" t="s">
        <v>59</v>
      </c>
      <c r="Q404">
        <v>0.02</v>
      </c>
      <c r="R404" s="15">
        <v>1.3333333333333335E-3</v>
      </c>
      <c r="S404">
        <v>0</v>
      </c>
      <c r="T404" s="15">
        <v>0</v>
      </c>
      <c r="U404">
        <v>8.1333333333333327E-2</v>
      </c>
      <c r="V404" s="15">
        <v>1.7333333333333336E-2</v>
      </c>
      <c r="W404">
        <v>2.9333333333333336E-2</v>
      </c>
      <c r="X404" s="15">
        <v>2.666666666666667E-3</v>
      </c>
      <c r="Y404" s="3" t="s">
        <v>47</v>
      </c>
      <c r="Z404" s="12" t="s">
        <v>59</v>
      </c>
      <c r="AA404" s="3" t="s">
        <v>47</v>
      </c>
      <c r="AB404" s="12" t="s">
        <v>59</v>
      </c>
      <c r="AC404" s="3" t="s">
        <v>47</v>
      </c>
      <c r="AD404" s="12" t="s">
        <v>59</v>
      </c>
      <c r="AE404" s="3" t="s">
        <v>47</v>
      </c>
      <c r="AF404" s="12" t="s">
        <v>59</v>
      </c>
      <c r="AG404" s="3" t="s">
        <v>47</v>
      </c>
      <c r="AH404" s="12" t="s">
        <v>59</v>
      </c>
      <c r="AI404" s="20" t="s">
        <v>47</v>
      </c>
      <c r="AJ404" s="15" t="s">
        <v>59</v>
      </c>
      <c r="AK404" s="3" t="s">
        <v>47</v>
      </c>
      <c r="AL404" s="12" t="s">
        <v>59</v>
      </c>
      <c r="AM404" s="20" t="s">
        <v>47</v>
      </c>
      <c r="AN404" s="15" t="s">
        <v>59</v>
      </c>
      <c r="AO404" s="3" t="s">
        <v>47</v>
      </c>
      <c r="AP404" s="12" t="s">
        <v>59</v>
      </c>
      <c r="AQ404" s="3" t="s">
        <v>47</v>
      </c>
      <c r="AR404" s="12" t="s">
        <v>59</v>
      </c>
      <c r="AS404" s="3" t="s">
        <v>47</v>
      </c>
      <c r="AT404" s="12" t="s">
        <v>59</v>
      </c>
      <c r="AU404" s="3" t="s">
        <v>47</v>
      </c>
      <c r="AV404" s="12" t="s">
        <v>59</v>
      </c>
      <c r="AW404" s="3" t="s">
        <v>47</v>
      </c>
      <c r="AX404" s="12" t="s">
        <v>59</v>
      </c>
      <c r="AY404" s="3" t="s">
        <v>47</v>
      </c>
      <c r="AZ404" s="12" t="s">
        <v>59</v>
      </c>
      <c r="BA404" s="3" t="s">
        <v>47</v>
      </c>
      <c r="BB404" s="12" t="s">
        <v>59</v>
      </c>
      <c r="BC404" s="3" t="s">
        <v>47</v>
      </c>
      <c r="BD404" s="12" t="s">
        <v>59</v>
      </c>
      <c r="BE404" s="3" t="s">
        <v>47</v>
      </c>
      <c r="BF404" s="12" t="s">
        <v>59</v>
      </c>
      <c r="BG404" s="3"/>
      <c r="BH404" s="12" t="s">
        <v>59</v>
      </c>
      <c r="BI404" s="3"/>
      <c r="BJ404" s="12" t="s">
        <v>59</v>
      </c>
      <c r="BK404" s="3"/>
      <c r="BL404" s="12" t="s">
        <v>59</v>
      </c>
      <c r="BM404" s="3"/>
      <c r="BN404" s="12" t="s">
        <v>59</v>
      </c>
      <c r="BO404" s="3" t="s">
        <v>47</v>
      </c>
      <c r="BP404" s="12" t="s">
        <v>59</v>
      </c>
      <c r="BQ404" s="3" t="s">
        <v>47</v>
      </c>
      <c r="BR404" s="12" t="s">
        <v>59</v>
      </c>
      <c r="BS404" s="3" t="s">
        <v>47</v>
      </c>
      <c r="BT404" s="12" t="s">
        <v>59</v>
      </c>
      <c r="BU404" s="3" t="s">
        <v>47</v>
      </c>
      <c r="BV404" s="12" t="s">
        <v>59</v>
      </c>
      <c r="BW404" s="3"/>
      <c r="BX404" s="12" t="s">
        <v>59</v>
      </c>
      <c r="BY404" s="3" t="s">
        <v>47</v>
      </c>
      <c r="BZ404" s="12" t="s">
        <v>59</v>
      </c>
      <c r="CA404" s="3" t="s">
        <v>47</v>
      </c>
      <c r="CB404" s="12" t="s">
        <v>59</v>
      </c>
      <c r="CC404" s="3" t="s">
        <v>47</v>
      </c>
      <c r="CD404" s="12" t="s">
        <v>59</v>
      </c>
      <c r="CE404" s="3"/>
      <c r="CF404" s="12" t="s">
        <v>59</v>
      </c>
      <c r="CG404" s="3"/>
      <c r="CH404" s="12" t="s">
        <v>59</v>
      </c>
      <c r="CI404" s="3"/>
      <c r="CJ404" s="12" t="s">
        <v>59</v>
      </c>
      <c r="CK404" s="3"/>
      <c r="CL404" s="12" t="s">
        <v>59</v>
      </c>
      <c r="CM404" s="3"/>
      <c r="CN404" s="12" t="s">
        <v>59</v>
      </c>
      <c r="CO404" s="3"/>
      <c r="CP404" s="12" t="s">
        <v>59</v>
      </c>
      <c r="CQ404" s="3"/>
      <c r="CR404" s="12" t="s">
        <v>59</v>
      </c>
      <c r="CS404" s="3"/>
      <c r="CT404" s="12" t="s">
        <v>59</v>
      </c>
      <c r="CU404" s="3"/>
      <c r="CV404" s="12" t="s">
        <v>59</v>
      </c>
      <c r="CW404" s="3"/>
      <c r="CX404" s="12" t="s">
        <v>59</v>
      </c>
      <c r="CY404" s="3"/>
      <c r="CZ404" s="12" t="s">
        <v>59</v>
      </c>
      <c r="DA404" s="3" t="s">
        <v>47</v>
      </c>
      <c r="DB404" s="12" t="s">
        <v>59</v>
      </c>
      <c r="DC404" s="3"/>
      <c r="DD404" s="12" t="s">
        <v>59</v>
      </c>
      <c r="DE404" s="3"/>
      <c r="DF404" s="12" t="s">
        <v>59</v>
      </c>
      <c r="DG404" s="3"/>
      <c r="DH404" s="12" t="s">
        <v>59</v>
      </c>
      <c r="DI404" s="3" t="s">
        <v>47</v>
      </c>
      <c r="DJ404" s="12" t="s">
        <v>59</v>
      </c>
      <c r="DK404" s="3" t="s">
        <v>47</v>
      </c>
      <c r="DL404" s="12" t="s">
        <v>59</v>
      </c>
      <c r="DM404" s="3" t="s">
        <v>47</v>
      </c>
      <c r="DN404" s="12" t="s">
        <v>59</v>
      </c>
      <c r="DO404" s="3"/>
      <c r="DP404" s="12" t="s">
        <v>59</v>
      </c>
      <c r="DQ404" s="3" t="s">
        <v>47</v>
      </c>
      <c r="DR404" s="12" t="s">
        <v>59</v>
      </c>
      <c r="DS404" s="3"/>
      <c r="DT404" s="12" t="s">
        <v>59</v>
      </c>
      <c r="DU404" s="3"/>
      <c r="DV404" s="12" t="s">
        <v>59</v>
      </c>
      <c r="DW404" s="3" t="s">
        <v>47</v>
      </c>
      <c r="DX404" s="12" t="s">
        <v>59</v>
      </c>
      <c r="DY404" s="3" t="s">
        <v>47</v>
      </c>
      <c r="DZ404" s="12" t="s">
        <v>59</v>
      </c>
      <c r="EA404" s="3"/>
      <c r="EB404" s="12" t="s">
        <v>59</v>
      </c>
      <c r="EC404" s="3"/>
      <c r="ED404" s="12" t="s">
        <v>59</v>
      </c>
      <c r="EE404" s="3"/>
      <c r="EF404" s="12" t="s">
        <v>59</v>
      </c>
      <c r="EG404" s="3"/>
      <c r="EH404" s="12" t="s">
        <v>59</v>
      </c>
      <c r="EI404" s="3"/>
      <c r="EJ404" s="12" t="s">
        <v>59</v>
      </c>
      <c r="EK404" s="3"/>
      <c r="EL404" s="12" t="s">
        <v>59</v>
      </c>
      <c r="EM404" s="3"/>
      <c r="EN404" s="12" t="s">
        <v>59</v>
      </c>
      <c r="EO404" s="3"/>
      <c r="EP404" s="12" t="s">
        <v>59</v>
      </c>
      <c r="EQ404" s="3"/>
      <c r="ER404" s="12" t="s">
        <v>59</v>
      </c>
      <c r="ES404" s="3"/>
      <c r="ET404" s="12" t="s">
        <v>59</v>
      </c>
      <c r="EU404" s="3"/>
      <c r="EV404" s="12" t="s">
        <v>59</v>
      </c>
      <c r="EW404" s="3"/>
      <c r="EX404" s="12" t="s">
        <v>59</v>
      </c>
      <c r="EY404" s="3" t="s">
        <v>47</v>
      </c>
      <c r="EZ404" s="12" t="s">
        <v>59</v>
      </c>
      <c r="FA404" s="3"/>
      <c r="FB404" s="12" t="s">
        <v>59</v>
      </c>
      <c r="FC404" s="3" t="s">
        <v>47</v>
      </c>
      <c r="FD404" s="12" t="s">
        <v>59</v>
      </c>
      <c r="FE404" s="3"/>
      <c r="FF404" s="12" t="s">
        <v>59</v>
      </c>
      <c r="FG404" s="3" t="s">
        <v>47</v>
      </c>
      <c r="FH404" s="12" t="s">
        <v>59</v>
      </c>
      <c r="FI404" s="3"/>
      <c r="FJ404" s="12" t="s">
        <v>59</v>
      </c>
      <c r="FK404" s="3"/>
      <c r="FL404" s="12" t="s">
        <v>59</v>
      </c>
      <c r="FM404" s="3" t="s">
        <v>47</v>
      </c>
      <c r="FN404" s="12" t="s">
        <v>59</v>
      </c>
      <c r="FO404" s="3" t="s">
        <v>47</v>
      </c>
      <c r="FP404" s="12" t="s">
        <v>59</v>
      </c>
      <c r="FQ404" s="3" t="s">
        <v>47</v>
      </c>
      <c r="FR404" s="12" t="s">
        <v>59</v>
      </c>
      <c r="FT404" s="15" t="s">
        <v>59</v>
      </c>
    </row>
    <row r="405" spans="1:176" ht="15.95" customHeight="1">
      <c r="A405" s="39" t="str">
        <f>SUBSTITUTE(A403,"1","8")</f>
        <v>Beef, raw, aerobic packaging, storage 8 day at 3-4°C</v>
      </c>
      <c r="B405" s="39">
        <v>1</v>
      </c>
      <c r="C405" s="39"/>
      <c r="D405" s="39">
        <v>2002</v>
      </c>
      <c r="E405" s="18" t="s">
        <v>762</v>
      </c>
      <c r="F405" t="s">
        <v>1610</v>
      </c>
      <c r="G405" s="9">
        <f t="shared" si="14"/>
        <v>6.88E-2</v>
      </c>
      <c r="H405" s="15" t="s">
        <v>59</v>
      </c>
      <c r="I405" t="s">
        <v>47</v>
      </c>
      <c r="J405" s="15" t="s">
        <v>59</v>
      </c>
      <c r="K405" s="3" t="s">
        <v>47</v>
      </c>
      <c r="L405" s="12" t="s">
        <v>59</v>
      </c>
      <c r="M405" s="3" t="s">
        <v>47</v>
      </c>
      <c r="N405" s="12" t="s">
        <v>59</v>
      </c>
      <c r="O405" s="3" t="s">
        <v>47</v>
      </c>
      <c r="P405" s="12" t="s">
        <v>59</v>
      </c>
      <c r="Q405">
        <v>1.6E-2</v>
      </c>
      <c r="R405" s="15">
        <v>2.3999999999999998E-3</v>
      </c>
      <c r="S405">
        <v>0</v>
      </c>
      <c r="T405" s="15">
        <v>0</v>
      </c>
      <c r="U405">
        <v>2.7199999999999998E-2</v>
      </c>
      <c r="V405" s="15">
        <v>8.0000000000000004E-4</v>
      </c>
      <c r="W405">
        <v>2.5600000000000001E-2</v>
      </c>
      <c r="X405" s="15">
        <v>2.3999999999999998E-3</v>
      </c>
      <c r="Y405" s="3" t="s">
        <v>47</v>
      </c>
      <c r="Z405" s="12" t="s">
        <v>59</v>
      </c>
      <c r="AA405" s="3" t="s">
        <v>47</v>
      </c>
      <c r="AB405" s="12" t="s">
        <v>59</v>
      </c>
      <c r="AC405" s="3" t="s">
        <v>47</v>
      </c>
      <c r="AD405" s="12" t="s">
        <v>59</v>
      </c>
      <c r="AE405" s="3" t="s">
        <v>47</v>
      </c>
      <c r="AF405" s="12" t="s">
        <v>59</v>
      </c>
      <c r="AG405" s="3" t="s">
        <v>47</v>
      </c>
      <c r="AH405" s="12" t="s">
        <v>59</v>
      </c>
      <c r="AI405" s="20" t="s">
        <v>47</v>
      </c>
      <c r="AJ405" s="15" t="s">
        <v>59</v>
      </c>
      <c r="AK405" s="3" t="s">
        <v>47</v>
      </c>
      <c r="AL405" s="12" t="s">
        <v>59</v>
      </c>
      <c r="AM405" s="20" t="s">
        <v>47</v>
      </c>
      <c r="AN405" s="15" t="s">
        <v>59</v>
      </c>
      <c r="AO405" s="3" t="s">
        <v>47</v>
      </c>
      <c r="AP405" s="12" t="s">
        <v>59</v>
      </c>
      <c r="AQ405" s="3" t="s">
        <v>47</v>
      </c>
      <c r="AR405" s="12" t="s">
        <v>59</v>
      </c>
      <c r="AS405" s="3" t="s">
        <v>47</v>
      </c>
      <c r="AT405" s="12" t="s">
        <v>59</v>
      </c>
      <c r="AU405" s="3" t="s">
        <v>47</v>
      </c>
      <c r="AV405" s="12" t="s">
        <v>59</v>
      </c>
      <c r="AW405" s="3" t="s">
        <v>47</v>
      </c>
      <c r="AX405" s="12" t="s">
        <v>59</v>
      </c>
      <c r="AY405" s="3" t="s">
        <v>47</v>
      </c>
      <c r="AZ405" s="12" t="s">
        <v>59</v>
      </c>
      <c r="BA405" s="3" t="s">
        <v>47</v>
      </c>
      <c r="BB405" s="12" t="s">
        <v>59</v>
      </c>
      <c r="BC405" s="3" t="s">
        <v>47</v>
      </c>
      <c r="BD405" s="12" t="s">
        <v>59</v>
      </c>
      <c r="BE405" s="3" t="s">
        <v>47</v>
      </c>
      <c r="BF405" s="12" t="s">
        <v>59</v>
      </c>
      <c r="BG405" s="3"/>
      <c r="BH405" s="12" t="s">
        <v>59</v>
      </c>
      <c r="BI405" s="3"/>
      <c r="BJ405" s="12" t="s">
        <v>59</v>
      </c>
      <c r="BK405" s="3"/>
      <c r="BL405" s="12" t="s">
        <v>59</v>
      </c>
      <c r="BM405" s="3"/>
      <c r="BN405" s="12" t="s">
        <v>59</v>
      </c>
      <c r="BO405" s="3" t="s">
        <v>47</v>
      </c>
      <c r="BP405" s="12" t="s">
        <v>59</v>
      </c>
      <c r="BQ405" s="3" t="s">
        <v>47</v>
      </c>
      <c r="BR405" s="12" t="s">
        <v>59</v>
      </c>
      <c r="BS405" s="3" t="s">
        <v>47</v>
      </c>
      <c r="BT405" s="12" t="s">
        <v>59</v>
      </c>
      <c r="BU405" s="3" t="s">
        <v>47</v>
      </c>
      <c r="BV405" s="12" t="s">
        <v>59</v>
      </c>
      <c r="BW405" s="3"/>
      <c r="BX405" s="12" t="s">
        <v>59</v>
      </c>
      <c r="BY405" s="3" t="s">
        <v>47</v>
      </c>
      <c r="BZ405" s="12" t="s">
        <v>59</v>
      </c>
      <c r="CA405" s="3" t="s">
        <v>47</v>
      </c>
      <c r="CB405" s="12" t="s">
        <v>59</v>
      </c>
      <c r="CC405" s="3" t="s">
        <v>47</v>
      </c>
      <c r="CD405" s="12" t="s">
        <v>59</v>
      </c>
      <c r="CE405" s="3"/>
      <c r="CF405" s="12" t="s">
        <v>59</v>
      </c>
      <c r="CG405" s="3"/>
      <c r="CH405" s="12" t="s">
        <v>59</v>
      </c>
      <c r="CI405" s="3"/>
      <c r="CJ405" s="12" t="s">
        <v>59</v>
      </c>
      <c r="CK405" s="3"/>
      <c r="CL405" s="12" t="s">
        <v>59</v>
      </c>
      <c r="CM405" s="3"/>
      <c r="CN405" s="12" t="s">
        <v>59</v>
      </c>
      <c r="CO405" s="3"/>
      <c r="CP405" s="12" t="s">
        <v>59</v>
      </c>
      <c r="CQ405" s="3"/>
      <c r="CR405" s="12" t="s">
        <v>59</v>
      </c>
      <c r="CS405" s="3"/>
      <c r="CT405" s="12" t="s">
        <v>59</v>
      </c>
      <c r="CU405" s="3"/>
      <c r="CV405" s="12" t="s">
        <v>59</v>
      </c>
      <c r="CW405" s="3"/>
      <c r="CX405" s="12" t="s">
        <v>59</v>
      </c>
      <c r="CY405" s="3"/>
      <c r="CZ405" s="12" t="s">
        <v>59</v>
      </c>
      <c r="DA405" s="3" t="s">
        <v>47</v>
      </c>
      <c r="DB405" s="12" t="s">
        <v>59</v>
      </c>
      <c r="DC405" s="3"/>
      <c r="DD405" s="12" t="s">
        <v>59</v>
      </c>
      <c r="DE405" s="3"/>
      <c r="DF405" s="12" t="s">
        <v>59</v>
      </c>
      <c r="DG405" s="3"/>
      <c r="DH405" s="12" t="s">
        <v>59</v>
      </c>
      <c r="DI405" s="3" t="s">
        <v>47</v>
      </c>
      <c r="DJ405" s="12" t="s">
        <v>59</v>
      </c>
      <c r="DK405" s="3" t="s">
        <v>47</v>
      </c>
      <c r="DL405" s="12" t="s">
        <v>59</v>
      </c>
      <c r="DM405" s="3" t="s">
        <v>47</v>
      </c>
      <c r="DN405" s="12" t="s">
        <v>59</v>
      </c>
      <c r="DO405" s="3"/>
      <c r="DP405" s="12" t="s">
        <v>59</v>
      </c>
      <c r="DQ405" s="3" t="s">
        <v>47</v>
      </c>
      <c r="DR405" s="12" t="s">
        <v>59</v>
      </c>
      <c r="DS405" s="3"/>
      <c r="DT405" s="12" t="s">
        <v>59</v>
      </c>
      <c r="DU405" s="3"/>
      <c r="DV405" s="12" t="s">
        <v>59</v>
      </c>
      <c r="DW405" s="3" t="s">
        <v>47</v>
      </c>
      <c r="DX405" s="12" t="s">
        <v>59</v>
      </c>
      <c r="DY405" s="3" t="s">
        <v>47</v>
      </c>
      <c r="DZ405" s="12" t="s">
        <v>59</v>
      </c>
      <c r="EA405" s="3"/>
      <c r="EB405" s="12" t="s">
        <v>59</v>
      </c>
      <c r="EC405" s="3"/>
      <c r="ED405" s="12" t="s">
        <v>59</v>
      </c>
      <c r="EE405" s="3"/>
      <c r="EF405" s="12" t="s">
        <v>59</v>
      </c>
      <c r="EG405" s="3"/>
      <c r="EH405" s="12" t="s">
        <v>59</v>
      </c>
      <c r="EI405" s="3"/>
      <c r="EJ405" s="12" t="s">
        <v>59</v>
      </c>
      <c r="EK405" s="3"/>
      <c r="EL405" s="12" t="s">
        <v>59</v>
      </c>
      <c r="EM405" s="3"/>
      <c r="EN405" s="12" t="s">
        <v>59</v>
      </c>
      <c r="EO405" s="3"/>
      <c r="EP405" s="12" t="s">
        <v>59</v>
      </c>
      <c r="EQ405" s="3"/>
      <c r="ER405" s="12" t="s">
        <v>59</v>
      </c>
      <c r="ES405" s="3"/>
      <c r="ET405" s="12" t="s">
        <v>59</v>
      </c>
      <c r="EU405" s="3"/>
      <c r="EV405" s="12" t="s">
        <v>59</v>
      </c>
      <c r="EW405" s="3"/>
      <c r="EX405" s="12" t="s">
        <v>59</v>
      </c>
      <c r="EY405" s="3" t="s">
        <v>47</v>
      </c>
      <c r="EZ405" s="12" t="s">
        <v>59</v>
      </c>
      <c r="FA405" s="3"/>
      <c r="FB405" s="12" t="s">
        <v>59</v>
      </c>
      <c r="FC405" s="3" t="s">
        <v>47</v>
      </c>
      <c r="FD405" s="12" t="s">
        <v>59</v>
      </c>
      <c r="FE405" s="3"/>
      <c r="FF405" s="12" t="s">
        <v>59</v>
      </c>
      <c r="FG405" s="3" t="s">
        <v>47</v>
      </c>
      <c r="FH405" s="12" t="s">
        <v>59</v>
      </c>
      <c r="FI405" s="3"/>
      <c r="FJ405" s="12" t="s">
        <v>59</v>
      </c>
      <c r="FK405" s="3"/>
      <c r="FL405" s="12" t="s">
        <v>59</v>
      </c>
      <c r="FM405" s="3" t="s">
        <v>47</v>
      </c>
      <c r="FN405" s="12" t="s">
        <v>59</v>
      </c>
      <c r="FO405" s="3" t="s">
        <v>47</v>
      </c>
      <c r="FP405" s="12" t="s">
        <v>59</v>
      </c>
      <c r="FQ405" s="3" t="s">
        <v>47</v>
      </c>
      <c r="FR405" s="12" t="s">
        <v>59</v>
      </c>
      <c r="FT405" s="15" t="s">
        <v>59</v>
      </c>
    </row>
    <row r="406" spans="1:176" ht="15.95" customHeight="1">
      <c r="A406" s="39" t="str">
        <f>SUBSTITUTE(A404,"1","8")</f>
        <v>Beef, cooked, aerobic packaging, storage 8 day at 3-4°C</v>
      </c>
      <c r="B406" s="39">
        <v>1</v>
      </c>
      <c r="C406" s="39"/>
      <c r="D406" s="39">
        <v>2002</v>
      </c>
      <c r="E406" s="18" t="s">
        <v>762</v>
      </c>
      <c r="F406" t="s">
        <v>1612</v>
      </c>
      <c r="G406" s="9">
        <f t="shared" si="14"/>
        <v>0.4</v>
      </c>
      <c r="H406" s="15" t="s">
        <v>59</v>
      </c>
      <c r="I406" t="s">
        <v>47</v>
      </c>
      <c r="J406" s="15" t="s">
        <v>59</v>
      </c>
      <c r="K406" s="3" t="s">
        <v>47</v>
      </c>
      <c r="L406" s="12" t="s">
        <v>59</v>
      </c>
      <c r="M406" s="3" t="s">
        <v>47</v>
      </c>
      <c r="N406" s="12" t="s">
        <v>59</v>
      </c>
      <c r="O406" s="3" t="s">
        <v>47</v>
      </c>
      <c r="P406" s="12" t="s">
        <v>59</v>
      </c>
      <c r="Q406">
        <v>6.4000000000000001E-2</v>
      </c>
      <c r="R406" s="15">
        <v>4.0000000000000001E-3</v>
      </c>
      <c r="S406">
        <v>0</v>
      </c>
      <c r="T406" s="15">
        <v>0</v>
      </c>
      <c r="U406">
        <v>0.22800000000000004</v>
      </c>
      <c r="V406" s="15">
        <v>2.1333333333333336E-2</v>
      </c>
      <c r="W406">
        <v>0.108</v>
      </c>
      <c r="X406" s="15">
        <v>1.0666666666666668E-2</v>
      </c>
      <c r="Y406" s="3" t="s">
        <v>47</v>
      </c>
      <c r="Z406" s="12" t="s">
        <v>59</v>
      </c>
      <c r="AA406" s="3" t="s">
        <v>47</v>
      </c>
      <c r="AB406" s="12" t="s">
        <v>59</v>
      </c>
      <c r="AC406" s="3" t="s">
        <v>47</v>
      </c>
      <c r="AD406" s="12" t="s">
        <v>59</v>
      </c>
      <c r="AE406" s="3" t="s">
        <v>47</v>
      </c>
      <c r="AF406" s="12" t="s">
        <v>59</v>
      </c>
      <c r="AG406" s="3" t="s">
        <v>47</v>
      </c>
      <c r="AH406" s="12" t="s">
        <v>59</v>
      </c>
      <c r="AI406" s="20" t="s">
        <v>47</v>
      </c>
      <c r="AJ406" s="15" t="s">
        <v>59</v>
      </c>
      <c r="AK406" s="3" t="s">
        <v>47</v>
      </c>
      <c r="AL406" s="12" t="s">
        <v>59</v>
      </c>
      <c r="AM406" s="20" t="s">
        <v>47</v>
      </c>
      <c r="AN406" s="15" t="s">
        <v>59</v>
      </c>
      <c r="AO406" s="3" t="s">
        <v>47</v>
      </c>
      <c r="AP406" s="12" t="s">
        <v>59</v>
      </c>
      <c r="AQ406" s="3" t="s">
        <v>47</v>
      </c>
      <c r="AR406" s="12" t="s">
        <v>59</v>
      </c>
      <c r="AS406" s="3" t="s">
        <v>47</v>
      </c>
      <c r="AT406" s="12" t="s">
        <v>59</v>
      </c>
      <c r="AU406" s="3" t="s">
        <v>47</v>
      </c>
      <c r="AV406" s="12" t="s">
        <v>59</v>
      </c>
      <c r="AW406" s="3" t="s">
        <v>47</v>
      </c>
      <c r="AX406" s="12" t="s">
        <v>59</v>
      </c>
      <c r="AY406" s="3" t="s">
        <v>47</v>
      </c>
      <c r="AZ406" s="12" t="s">
        <v>59</v>
      </c>
      <c r="BA406" s="3" t="s">
        <v>47</v>
      </c>
      <c r="BB406" s="12" t="s">
        <v>59</v>
      </c>
      <c r="BC406" s="3" t="s">
        <v>47</v>
      </c>
      <c r="BD406" s="12" t="s">
        <v>59</v>
      </c>
      <c r="BE406" s="3" t="s">
        <v>47</v>
      </c>
      <c r="BF406" s="12" t="s">
        <v>59</v>
      </c>
      <c r="BG406" s="3"/>
      <c r="BH406" s="12" t="s">
        <v>59</v>
      </c>
      <c r="BI406" s="3"/>
      <c r="BJ406" s="12" t="s">
        <v>59</v>
      </c>
      <c r="BK406" s="3"/>
      <c r="BL406" s="12" t="s">
        <v>59</v>
      </c>
      <c r="BM406" s="3"/>
      <c r="BN406" s="12" t="s">
        <v>59</v>
      </c>
      <c r="BO406" s="3" t="s">
        <v>47</v>
      </c>
      <c r="BP406" s="12" t="s">
        <v>59</v>
      </c>
      <c r="BQ406" s="3" t="s">
        <v>47</v>
      </c>
      <c r="BR406" s="12" t="s">
        <v>59</v>
      </c>
      <c r="BS406" s="3" t="s">
        <v>47</v>
      </c>
      <c r="BT406" s="12" t="s">
        <v>59</v>
      </c>
      <c r="BU406" s="3" t="s">
        <v>47</v>
      </c>
      <c r="BV406" s="12" t="s">
        <v>59</v>
      </c>
      <c r="BW406" s="3"/>
      <c r="BX406" s="12" t="s">
        <v>59</v>
      </c>
      <c r="BY406" s="3" t="s">
        <v>47</v>
      </c>
      <c r="BZ406" s="12" t="s">
        <v>59</v>
      </c>
      <c r="CA406" s="3" t="s">
        <v>47</v>
      </c>
      <c r="CB406" s="12" t="s">
        <v>59</v>
      </c>
      <c r="CC406" s="3" t="s">
        <v>47</v>
      </c>
      <c r="CD406" s="12" t="s">
        <v>59</v>
      </c>
      <c r="CE406" s="3"/>
      <c r="CF406" s="12" t="s">
        <v>59</v>
      </c>
      <c r="CG406" s="3"/>
      <c r="CH406" s="12" t="s">
        <v>59</v>
      </c>
      <c r="CI406" s="3"/>
      <c r="CJ406" s="12" t="s">
        <v>59</v>
      </c>
      <c r="CK406" s="3"/>
      <c r="CL406" s="12" t="s">
        <v>59</v>
      </c>
      <c r="CM406" s="3"/>
      <c r="CN406" s="12" t="s">
        <v>59</v>
      </c>
      <c r="CO406" s="3"/>
      <c r="CP406" s="12" t="s">
        <v>59</v>
      </c>
      <c r="CQ406" s="3"/>
      <c r="CR406" s="12" t="s">
        <v>59</v>
      </c>
      <c r="CS406" s="3"/>
      <c r="CT406" s="12" t="s">
        <v>59</v>
      </c>
      <c r="CU406" s="3"/>
      <c r="CV406" s="12" t="s">
        <v>59</v>
      </c>
      <c r="CW406" s="3"/>
      <c r="CX406" s="12" t="s">
        <v>59</v>
      </c>
      <c r="CY406" s="3"/>
      <c r="CZ406" s="12" t="s">
        <v>59</v>
      </c>
      <c r="DA406" s="3" t="s">
        <v>47</v>
      </c>
      <c r="DB406" s="12" t="s">
        <v>59</v>
      </c>
      <c r="DC406" s="3"/>
      <c r="DD406" s="12" t="s">
        <v>59</v>
      </c>
      <c r="DE406" s="3"/>
      <c r="DF406" s="12" t="s">
        <v>59</v>
      </c>
      <c r="DG406" s="3"/>
      <c r="DH406" s="12" t="s">
        <v>59</v>
      </c>
      <c r="DI406" s="3" t="s">
        <v>47</v>
      </c>
      <c r="DJ406" s="12" t="s">
        <v>59</v>
      </c>
      <c r="DK406" s="3" t="s">
        <v>47</v>
      </c>
      <c r="DL406" s="12" t="s">
        <v>59</v>
      </c>
      <c r="DM406" s="3" t="s">
        <v>47</v>
      </c>
      <c r="DN406" s="12" t="s">
        <v>59</v>
      </c>
      <c r="DO406" s="3"/>
      <c r="DP406" s="12" t="s">
        <v>59</v>
      </c>
      <c r="DQ406" s="3" t="s">
        <v>47</v>
      </c>
      <c r="DR406" s="12" t="s">
        <v>59</v>
      </c>
      <c r="DS406" s="3"/>
      <c r="DT406" s="12" t="s">
        <v>59</v>
      </c>
      <c r="DU406" s="3"/>
      <c r="DV406" s="12" t="s">
        <v>59</v>
      </c>
      <c r="DW406" s="3" t="s">
        <v>47</v>
      </c>
      <c r="DX406" s="12" t="s">
        <v>59</v>
      </c>
      <c r="DY406" s="3" t="s">
        <v>47</v>
      </c>
      <c r="DZ406" s="12" t="s">
        <v>59</v>
      </c>
      <c r="EA406" s="3"/>
      <c r="EB406" s="12" t="s">
        <v>59</v>
      </c>
      <c r="EC406" s="3"/>
      <c r="ED406" s="12" t="s">
        <v>59</v>
      </c>
      <c r="EE406" s="3"/>
      <c r="EF406" s="12" t="s">
        <v>59</v>
      </c>
      <c r="EG406" s="3"/>
      <c r="EH406" s="12" t="s">
        <v>59</v>
      </c>
      <c r="EI406" s="3"/>
      <c r="EJ406" s="12" t="s">
        <v>59</v>
      </c>
      <c r="EK406" s="3"/>
      <c r="EL406" s="12" t="s">
        <v>59</v>
      </c>
      <c r="EM406" s="3"/>
      <c r="EN406" s="12" t="s">
        <v>59</v>
      </c>
      <c r="EO406" s="3"/>
      <c r="EP406" s="12" t="s">
        <v>59</v>
      </c>
      <c r="EQ406" s="3"/>
      <c r="ER406" s="12" t="s">
        <v>59</v>
      </c>
      <c r="ES406" s="3"/>
      <c r="ET406" s="12" t="s">
        <v>59</v>
      </c>
      <c r="EU406" s="3"/>
      <c r="EV406" s="12" t="s">
        <v>59</v>
      </c>
      <c r="EW406" s="3"/>
      <c r="EX406" s="12" t="s">
        <v>59</v>
      </c>
      <c r="EY406" s="3" t="s">
        <v>47</v>
      </c>
      <c r="EZ406" s="12" t="s">
        <v>59</v>
      </c>
      <c r="FA406" s="3"/>
      <c r="FB406" s="12" t="s">
        <v>59</v>
      </c>
      <c r="FC406" s="3" t="s">
        <v>47</v>
      </c>
      <c r="FD406" s="12" t="s">
        <v>59</v>
      </c>
      <c r="FE406" s="3"/>
      <c r="FF406" s="12" t="s">
        <v>59</v>
      </c>
      <c r="FG406" s="3" t="s">
        <v>47</v>
      </c>
      <c r="FH406" s="12" t="s">
        <v>59</v>
      </c>
      <c r="FI406" s="3"/>
      <c r="FJ406" s="12" t="s">
        <v>59</v>
      </c>
      <c r="FK406" s="3"/>
      <c r="FL406" s="12" t="s">
        <v>59</v>
      </c>
      <c r="FM406" s="3" t="s">
        <v>47</v>
      </c>
      <c r="FN406" s="12" t="s">
        <v>59</v>
      </c>
      <c r="FO406" s="3" t="s">
        <v>47</v>
      </c>
      <c r="FP406" s="12" t="s">
        <v>59</v>
      </c>
      <c r="FQ406" s="3" t="s">
        <v>47</v>
      </c>
      <c r="FR406" s="12" t="s">
        <v>59</v>
      </c>
      <c r="FT406" s="15" t="s">
        <v>59</v>
      </c>
    </row>
    <row r="407" spans="1:176" ht="15.75">
      <c r="A407" s="29" t="s">
        <v>887</v>
      </c>
      <c r="B407" s="50">
        <v>4</v>
      </c>
      <c r="C407" s="50"/>
      <c r="D407" s="39">
        <v>5702</v>
      </c>
      <c r="E407" s="18" t="s">
        <v>894</v>
      </c>
      <c r="G407" s="9">
        <f t="shared" si="14"/>
        <v>0</v>
      </c>
      <c r="H407" s="15" t="s">
        <v>59</v>
      </c>
      <c r="I407" t="s">
        <v>47</v>
      </c>
      <c r="J407" s="15" t="s">
        <v>59</v>
      </c>
      <c r="K407" s="3" t="s">
        <v>47</v>
      </c>
      <c r="L407" s="12" t="s">
        <v>59</v>
      </c>
      <c r="M407" s="3" t="s">
        <v>47</v>
      </c>
      <c r="N407" s="12" t="s">
        <v>59</v>
      </c>
      <c r="O407" s="3" t="s">
        <v>47</v>
      </c>
      <c r="P407" s="12" t="s">
        <v>59</v>
      </c>
      <c r="Q407" s="3" t="s">
        <v>47</v>
      </c>
      <c r="R407" s="12" t="s">
        <v>59</v>
      </c>
      <c r="S407" s="3" t="s">
        <v>47</v>
      </c>
      <c r="T407" s="12" t="s">
        <v>59</v>
      </c>
      <c r="U407" s="3" t="s">
        <v>47</v>
      </c>
      <c r="V407" s="12" t="s">
        <v>59</v>
      </c>
      <c r="W407" s="3" t="s">
        <v>47</v>
      </c>
      <c r="X407" s="12" t="s">
        <v>59</v>
      </c>
      <c r="Y407" s="3" t="s">
        <v>47</v>
      </c>
      <c r="Z407" s="12" t="s">
        <v>59</v>
      </c>
      <c r="AA407" s="3" t="s">
        <v>47</v>
      </c>
      <c r="AB407" s="12" t="s">
        <v>59</v>
      </c>
      <c r="AC407" s="3" t="s">
        <v>47</v>
      </c>
      <c r="AD407" s="12" t="s">
        <v>59</v>
      </c>
      <c r="AE407" s="3" t="s">
        <v>47</v>
      </c>
      <c r="AF407" s="12" t="s">
        <v>59</v>
      </c>
      <c r="AG407" s="3" t="s">
        <v>47</v>
      </c>
      <c r="AH407" s="12" t="s">
        <v>59</v>
      </c>
      <c r="AI407" s="3" t="s">
        <v>47</v>
      </c>
      <c r="AJ407" s="12" t="s">
        <v>59</v>
      </c>
      <c r="AK407" s="3" t="s">
        <v>47</v>
      </c>
      <c r="AL407" s="12" t="s">
        <v>59</v>
      </c>
      <c r="AM407" s="3" t="s">
        <v>47</v>
      </c>
      <c r="AN407" s="12" t="s">
        <v>59</v>
      </c>
      <c r="AO407" s="3" t="s">
        <v>47</v>
      </c>
      <c r="AP407" s="12" t="s">
        <v>59</v>
      </c>
      <c r="AQ407" s="3" t="s">
        <v>47</v>
      </c>
      <c r="AR407" s="12" t="s">
        <v>59</v>
      </c>
      <c r="AS407" s="3" t="s">
        <v>47</v>
      </c>
      <c r="AT407" s="12" t="s">
        <v>59</v>
      </c>
      <c r="AU407" s="3" t="s">
        <v>47</v>
      </c>
      <c r="AV407" s="12" t="s">
        <v>59</v>
      </c>
      <c r="AW407" s="3" t="s">
        <v>47</v>
      </c>
      <c r="AX407" s="12" t="s">
        <v>59</v>
      </c>
      <c r="AY407" s="3" t="s">
        <v>47</v>
      </c>
      <c r="AZ407" s="12" t="s">
        <v>59</v>
      </c>
      <c r="BA407" s="3" t="s">
        <v>47</v>
      </c>
      <c r="BB407" s="12" t="s">
        <v>59</v>
      </c>
      <c r="BC407" s="3" t="s">
        <v>47</v>
      </c>
      <c r="BD407" s="12" t="s">
        <v>59</v>
      </c>
      <c r="BE407" s="3" t="s">
        <v>47</v>
      </c>
      <c r="BF407" s="12" t="s">
        <v>59</v>
      </c>
      <c r="BG407" s="3" t="s">
        <v>47</v>
      </c>
      <c r="BH407" s="12" t="s">
        <v>59</v>
      </c>
      <c r="BI407" s="3" t="s">
        <v>47</v>
      </c>
      <c r="BJ407" s="12" t="s">
        <v>59</v>
      </c>
      <c r="BK407" s="29">
        <v>1.8000000000000002E-2</v>
      </c>
      <c r="BL407" s="41" t="s">
        <v>59</v>
      </c>
      <c r="BM407" s="29"/>
      <c r="BN407" s="41" t="s">
        <v>59</v>
      </c>
      <c r="BO407" s="29">
        <v>4.0000000000000001E-3</v>
      </c>
      <c r="BP407" s="41" t="s">
        <v>59</v>
      </c>
      <c r="BQ407" s="29">
        <v>8.3000000000000004E-2</v>
      </c>
      <c r="BR407" s="41" t="s">
        <v>59</v>
      </c>
      <c r="BS407" s="29">
        <v>6.0000000000000001E-3</v>
      </c>
      <c r="BT407" s="41" t="s">
        <v>59</v>
      </c>
      <c r="BU407" s="29">
        <v>0.14499999999999999</v>
      </c>
      <c r="BV407" s="41" t="s">
        <v>59</v>
      </c>
      <c r="BW407" s="29" t="s">
        <v>47</v>
      </c>
      <c r="BX407" s="41" t="s">
        <v>59</v>
      </c>
      <c r="BY407" s="29">
        <v>0.435</v>
      </c>
      <c r="BZ407" s="41" t="s">
        <v>59</v>
      </c>
      <c r="CA407" s="29">
        <v>0.01</v>
      </c>
      <c r="CB407" s="41" t="s">
        <v>59</v>
      </c>
      <c r="CC407" s="3"/>
      <c r="CD407" s="12" t="s">
        <v>59</v>
      </c>
      <c r="CE407" s="3"/>
      <c r="CF407" s="12" t="s">
        <v>59</v>
      </c>
      <c r="CG407" s="3"/>
      <c r="CH407" s="12" t="s">
        <v>59</v>
      </c>
      <c r="CI407" s="3"/>
      <c r="CJ407" s="12" t="s">
        <v>59</v>
      </c>
      <c r="CK407" s="3"/>
      <c r="CL407" s="12" t="s">
        <v>59</v>
      </c>
      <c r="CM407" s="3"/>
      <c r="CN407" s="12" t="s">
        <v>59</v>
      </c>
      <c r="CO407" s="3"/>
      <c r="CP407" s="12" t="s">
        <v>59</v>
      </c>
      <c r="CQ407" s="3"/>
      <c r="CR407" s="12" t="s">
        <v>59</v>
      </c>
      <c r="CS407" s="3"/>
      <c r="CT407" s="12" t="s">
        <v>59</v>
      </c>
      <c r="CU407" s="3"/>
      <c r="CV407" s="12" t="s">
        <v>59</v>
      </c>
      <c r="CW407" s="3"/>
      <c r="CX407" s="12" t="s">
        <v>59</v>
      </c>
      <c r="CY407" s="3"/>
      <c r="CZ407" s="12" t="s">
        <v>59</v>
      </c>
      <c r="DA407" s="3"/>
      <c r="DB407" s="12" t="s">
        <v>59</v>
      </c>
      <c r="DC407" s="3"/>
      <c r="DD407" s="12" t="s">
        <v>59</v>
      </c>
      <c r="DE407" s="3"/>
      <c r="DF407" s="12" t="s">
        <v>59</v>
      </c>
      <c r="DG407" s="3"/>
      <c r="DH407" s="12" t="s">
        <v>59</v>
      </c>
      <c r="DI407" s="3"/>
      <c r="DJ407" s="12" t="s">
        <v>59</v>
      </c>
      <c r="DK407" s="3"/>
      <c r="DL407" s="12" t="s">
        <v>59</v>
      </c>
      <c r="DM407" s="3"/>
      <c r="DN407" s="12" t="s">
        <v>59</v>
      </c>
      <c r="DO407" s="3"/>
      <c r="DP407" s="12" t="s">
        <v>59</v>
      </c>
      <c r="DQ407" s="3"/>
      <c r="DR407" s="12" t="s">
        <v>59</v>
      </c>
      <c r="DS407" s="3"/>
      <c r="DT407" s="12" t="s">
        <v>59</v>
      </c>
      <c r="DU407" s="3"/>
      <c r="DV407" s="12" t="s">
        <v>59</v>
      </c>
      <c r="DW407" s="3"/>
      <c r="DX407" s="12" t="s">
        <v>59</v>
      </c>
      <c r="DY407" s="3"/>
      <c r="DZ407" s="12" t="s">
        <v>59</v>
      </c>
      <c r="EA407" s="3"/>
      <c r="EB407" s="12" t="s">
        <v>59</v>
      </c>
      <c r="EC407" s="3"/>
      <c r="ED407" s="12" t="s">
        <v>59</v>
      </c>
      <c r="EE407" s="3"/>
      <c r="EF407" s="12" t="s">
        <v>59</v>
      </c>
      <c r="EG407" s="3"/>
      <c r="EH407" s="12" t="s">
        <v>59</v>
      </c>
      <c r="EI407" s="3"/>
      <c r="EJ407" s="12" t="s">
        <v>59</v>
      </c>
      <c r="EK407" s="3"/>
      <c r="EL407" s="12" t="s">
        <v>59</v>
      </c>
      <c r="EM407" s="3"/>
      <c r="EN407" s="12" t="s">
        <v>59</v>
      </c>
      <c r="EO407" s="3"/>
      <c r="EP407" s="12" t="s">
        <v>59</v>
      </c>
      <c r="EQ407" s="3"/>
      <c r="ER407" s="12" t="s">
        <v>59</v>
      </c>
      <c r="ES407" s="3"/>
      <c r="ET407" s="12" t="s">
        <v>59</v>
      </c>
      <c r="EU407" s="3"/>
      <c r="EV407" s="12" t="s">
        <v>59</v>
      </c>
      <c r="EW407" s="3"/>
      <c r="EX407" s="12" t="s">
        <v>59</v>
      </c>
      <c r="EY407" s="3"/>
      <c r="EZ407" s="12" t="s">
        <v>59</v>
      </c>
      <c r="FA407" s="3"/>
      <c r="FB407" s="12" t="s">
        <v>59</v>
      </c>
      <c r="FC407" s="3"/>
      <c r="FD407" s="12" t="s">
        <v>59</v>
      </c>
      <c r="FE407" s="3"/>
      <c r="FF407" s="12" t="s">
        <v>59</v>
      </c>
      <c r="FG407" s="3"/>
      <c r="FH407" s="12" t="s">
        <v>59</v>
      </c>
      <c r="FI407" s="3"/>
      <c r="FJ407" s="12" t="s">
        <v>59</v>
      </c>
      <c r="FK407" s="3"/>
      <c r="FL407" s="12" t="s">
        <v>59</v>
      </c>
      <c r="FM407" s="3"/>
      <c r="FN407" s="12" t="s">
        <v>59</v>
      </c>
      <c r="FO407" s="3"/>
      <c r="FP407" s="12" t="s">
        <v>59</v>
      </c>
      <c r="FQ407" s="3"/>
      <c r="FR407" s="12" t="s">
        <v>59</v>
      </c>
      <c r="FT407" s="15" t="s">
        <v>59</v>
      </c>
    </row>
    <row r="408" spans="1:176" ht="15.75">
      <c r="A408" s="29" t="s">
        <v>841</v>
      </c>
      <c r="B408" s="50">
        <v>4</v>
      </c>
      <c r="C408" s="50"/>
      <c r="D408" s="39">
        <v>5702</v>
      </c>
      <c r="E408" s="18" t="s">
        <v>894</v>
      </c>
      <c r="G408" s="9">
        <f t="shared" si="14"/>
        <v>0</v>
      </c>
      <c r="H408" s="15" t="s">
        <v>59</v>
      </c>
      <c r="I408" t="s">
        <v>47</v>
      </c>
      <c r="J408" s="15" t="s">
        <v>59</v>
      </c>
      <c r="K408" s="3" t="s">
        <v>47</v>
      </c>
      <c r="L408" s="12" t="s">
        <v>59</v>
      </c>
      <c r="M408" s="3" t="s">
        <v>47</v>
      </c>
      <c r="N408" s="12" t="s">
        <v>59</v>
      </c>
      <c r="O408" s="3" t="s">
        <v>47</v>
      </c>
      <c r="P408" s="12" t="s">
        <v>59</v>
      </c>
      <c r="Q408" s="3" t="s">
        <v>47</v>
      </c>
      <c r="R408" s="12" t="s">
        <v>59</v>
      </c>
      <c r="S408" s="3" t="s">
        <v>47</v>
      </c>
      <c r="T408" s="12" t="s">
        <v>59</v>
      </c>
      <c r="U408" s="3" t="s">
        <v>47</v>
      </c>
      <c r="V408" s="12" t="s">
        <v>59</v>
      </c>
      <c r="W408" s="3" t="s">
        <v>47</v>
      </c>
      <c r="X408" s="12" t="s">
        <v>59</v>
      </c>
      <c r="Y408" s="3" t="s">
        <v>47</v>
      </c>
      <c r="Z408" s="12" t="s">
        <v>59</v>
      </c>
      <c r="AA408" s="3" t="s">
        <v>47</v>
      </c>
      <c r="AB408" s="12" t="s">
        <v>59</v>
      </c>
      <c r="AC408" s="3" t="s">
        <v>47</v>
      </c>
      <c r="AD408" s="12" t="s">
        <v>59</v>
      </c>
      <c r="AE408" s="3" t="s">
        <v>47</v>
      </c>
      <c r="AF408" s="12" t="s">
        <v>59</v>
      </c>
      <c r="AG408" s="3" t="s">
        <v>47</v>
      </c>
      <c r="AH408" s="12" t="s">
        <v>59</v>
      </c>
      <c r="AI408" s="3" t="s">
        <v>47</v>
      </c>
      <c r="AJ408" s="12" t="s">
        <v>59</v>
      </c>
      <c r="AK408" s="3" t="s">
        <v>47</v>
      </c>
      <c r="AL408" s="12" t="s">
        <v>59</v>
      </c>
      <c r="AM408" s="3" t="s">
        <v>47</v>
      </c>
      <c r="AN408" s="12" t="s">
        <v>59</v>
      </c>
      <c r="AO408" s="3" t="s">
        <v>47</v>
      </c>
      <c r="AP408" s="12" t="s">
        <v>59</v>
      </c>
      <c r="AQ408" s="3" t="s">
        <v>47</v>
      </c>
      <c r="AR408" s="12" t="s">
        <v>59</v>
      </c>
      <c r="AS408" s="3" t="s">
        <v>47</v>
      </c>
      <c r="AT408" s="12" t="s">
        <v>59</v>
      </c>
      <c r="AU408" s="3" t="s">
        <v>47</v>
      </c>
      <c r="AV408" s="12" t="s">
        <v>59</v>
      </c>
      <c r="AW408" s="3" t="s">
        <v>47</v>
      </c>
      <c r="AX408" s="12" t="s">
        <v>59</v>
      </c>
      <c r="AY408" s="3" t="s">
        <v>47</v>
      </c>
      <c r="AZ408" s="12" t="s">
        <v>59</v>
      </c>
      <c r="BA408" s="3" t="s">
        <v>47</v>
      </c>
      <c r="BB408" s="12" t="s">
        <v>59</v>
      </c>
      <c r="BC408" s="3" t="s">
        <v>47</v>
      </c>
      <c r="BD408" s="12" t="s">
        <v>59</v>
      </c>
      <c r="BE408" s="3" t="s">
        <v>47</v>
      </c>
      <c r="BF408" s="12" t="s">
        <v>59</v>
      </c>
      <c r="BG408" s="3" t="s">
        <v>47</v>
      </c>
      <c r="BH408" s="12" t="s">
        <v>59</v>
      </c>
      <c r="BI408" s="3" t="s">
        <v>47</v>
      </c>
      <c r="BJ408" s="12" t="s">
        <v>59</v>
      </c>
      <c r="BK408" s="29">
        <v>3.1E-2</v>
      </c>
      <c r="BL408" s="41" t="s">
        <v>59</v>
      </c>
      <c r="BM408" s="29"/>
      <c r="BN408" s="41" t="s">
        <v>59</v>
      </c>
      <c r="BO408" s="29">
        <v>9.0000000000000011E-3</v>
      </c>
      <c r="BP408" s="41" t="s">
        <v>59</v>
      </c>
      <c r="BQ408" s="29">
        <v>0.12300000000000001</v>
      </c>
      <c r="BR408" s="41" t="s">
        <v>59</v>
      </c>
      <c r="BS408" s="29">
        <v>0</v>
      </c>
      <c r="BT408" s="41" t="s">
        <v>59</v>
      </c>
      <c r="BU408" s="29">
        <v>0.314</v>
      </c>
      <c r="BV408" s="41" t="s">
        <v>59</v>
      </c>
      <c r="BW408" s="29" t="s">
        <v>47</v>
      </c>
      <c r="BX408" s="41" t="s">
        <v>59</v>
      </c>
      <c r="BY408" s="29">
        <v>0.77599999999999991</v>
      </c>
      <c r="BZ408" s="41" t="s">
        <v>59</v>
      </c>
      <c r="CA408" s="29">
        <v>0.01</v>
      </c>
      <c r="CB408" s="41" t="s">
        <v>59</v>
      </c>
      <c r="CC408" s="3"/>
      <c r="CD408" s="12" t="s">
        <v>59</v>
      </c>
      <c r="CE408" s="3"/>
      <c r="CF408" s="12" t="s">
        <v>59</v>
      </c>
      <c r="CG408" s="3"/>
      <c r="CH408" s="12" t="s">
        <v>59</v>
      </c>
      <c r="CI408" s="3"/>
      <c r="CJ408" s="12" t="s">
        <v>59</v>
      </c>
      <c r="CK408" s="3"/>
      <c r="CL408" s="12" t="s">
        <v>59</v>
      </c>
      <c r="CM408" s="3"/>
      <c r="CN408" s="12" t="s">
        <v>59</v>
      </c>
      <c r="CO408" s="3"/>
      <c r="CP408" s="12" t="s">
        <v>59</v>
      </c>
      <c r="CQ408" s="3"/>
      <c r="CR408" s="12" t="s">
        <v>59</v>
      </c>
      <c r="CS408" s="3"/>
      <c r="CT408" s="12" t="s">
        <v>59</v>
      </c>
      <c r="CU408" s="3"/>
      <c r="CV408" s="12" t="s">
        <v>59</v>
      </c>
      <c r="CW408" s="3"/>
      <c r="CX408" s="12" t="s">
        <v>59</v>
      </c>
      <c r="CY408" s="3"/>
      <c r="CZ408" s="12" t="s">
        <v>59</v>
      </c>
      <c r="DA408" s="3"/>
      <c r="DB408" s="12" t="s">
        <v>59</v>
      </c>
      <c r="DC408" s="3"/>
      <c r="DD408" s="12" t="s">
        <v>59</v>
      </c>
      <c r="DE408" s="3"/>
      <c r="DF408" s="12" t="s">
        <v>59</v>
      </c>
      <c r="DG408" s="3"/>
      <c r="DH408" s="12" t="s">
        <v>59</v>
      </c>
      <c r="DI408" s="3"/>
      <c r="DJ408" s="12" t="s">
        <v>59</v>
      </c>
      <c r="DK408" s="3"/>
      <c r="DL408" s="12" t="s">
        <v>59</v>
      </c>
      <c r="DM408" s="3"/>
      <c r="DN408" s="12" t="s">
        <v>59</v>
      </c>
      <c r="DO408" s="3"/>
      <c r="DP408" s="12" t="s">
        <v>59</v>
      </c>
      <c r="DQ408" s="3"/>
      <c r="DR408" s="12" t="s">
        <v>59</v>
      </c>
      <c r="DS408" s="3"/>
      <c r="DT408" s="12" t="s">
        <v>59</v>
      </c>
      <c r="DU408" s="3"/>
      <c r="DV408" s="12" t="s">
        <v>59</v>
      </c>
      <c r="DW408" s="3"/>
      <c r="DX408" s="12" t="s">
        <v>59</v>
      </c>
      <c r="DY408" s="3"/>
      <c r="DZ408" s="12" t="s">
        <v>59</v>
      </c>
      <c r="EA408" s="3"/>
      <c r="EB408" s="12" t="s">
        <v>59</v>
      </c>
      <c r="EC408" s="3"/>
      <c r="ED408" s="12" t="s">
        <v>59</v>
      </c>
      <c r="EE408" s="3"/>
      <c r="EF408" s="12" t="s">
        <v>59</v>
      </c>
      <c r="EG408" s="3"/>
      <c r="EH408" s="12" t="s">
        <v>59</v>
      </c>
      <c r="EI408" s="3"/>
      <c r="EJ408" s="12" t="s">
        <v>59</v>
      </c>
      <c r="EK408" s="3"/>
      <c r="EL408" s="12" t="s">
        <v>59</v>
      </c>
      <c r="EM408" s="3"/>
      <c r="EN408" s="12" t="s">
        <v>59</v>
      </c>
      <c r="EO408" s="3"/>
      <c r="EP408" s="12" t="s">
        <v>59</v>
      </c>
      <c r="EQ408" s="3"/>
      <c r="ER408" s="12" t="s">
        <v>59</v>
      </c>
      <c r="ES408" s="3"/>
      <c r="ET408" s="12" t="s">
        <v>59</v>
      </c>
      <c r="EU408" s="3"/>
      <c r="EV408" s="12" t="s">
        <v>59</v>
      </c>
      <c r="EW408" s="3"/>
      <c r="EX408" s="12" t="s">
        <v>59</v>
      </c>
      <c r="EY408" s="3"/>
      <c r="EZ408" s="12" t="s">
        <v>59</v>
      </c>
      <c r="FA408" s="3"/>
      <c r="FB408" s="12" t="s">
        <v>59</v>
      </c>
      <c r="FC408" s="3"/>
      <c r="FD408" s="12" t="s">
        <v>59</v>
      </c>
      <c r="FE408" s="3"/>
      <c r="FF408" s="12" t="s">
        <v>59</v>
      </c>
      <c r="FG408" s="3"/>
      <c r="FH408" s="12" t="s">
        <v>59</v>
      </c>
      <c r="FI408" s="3"/>
      <c r="FJ408" s="12" t="s">
        <v>59</v>
      </c>
      <c r="FK408" s="3"/>
      <c r="FL408" s="12" t="s">
        <v>59</v>
      </c>
      <c r="FM408" s="3"/>
      <c r="FN408" s="12" t="s">
        <v>59</v>
      </c>
      <c r="FO408" s="3"/>
      <c r="FP408" s="12" t="s">
        <v>59</v>
      </c>
      <c r="FQ408" s="3"/>
      <c r="FR408" s="12" t="s">
        <v>59</v>
      </c>
      <c r="FT408" s="15" t="s">
        <v>59</v>
      </c>
    </row>
    <row r="409" spans="1:176" ht="15.75">
      <c r="A409" s="29" t="s">
        <v>842</v>
      </c>
      <c r="B409" s="50">
        <v>4</v>
      </c>
      <c r="C409" s="50"/>
      <c r="D409" s="39">
        <v>5702</v>
      </c>
      <c r="E409" s="18" t="s">
        <v>894</v>
      </c>
      <c r="G409" s="9">
        <f t="shared" si="14"/>
        <v>0</v>
      </c>
      <c r="H409" s="15" t="s">
        <v>59</v>
      </c>
      <c r="I409" t="s">
        <v>47</v>
      </c>
      <c r="J409" s="15" t="s">
        <v>59</v>
      </c>
      <c r="K409" s="3" t="s">
        <v>47</v>
      </c>
      <c r="L409" s="12" t="s">
        <v>59</v>
      </c>
      <c r="M409" s="3" t="s">
        <v>47</v>
      </c>
      <c r="N409" s="12" t="s">
        <v>59</v>
      </c>
      <c r="O409" s="3" t="s">
        <v>47</v>
      </c>
      <c r="P409" s="12" t="s">
        <v>59</v>
      </c>
      <c r="Q409" s="3" t="s">
        <v>47</v>
      </c>
      <c r="R409" s="12" t="s">
        <v>59</v>
      </c>
      <c r="S409" s="3" t="s">
        <v>47</v>
      </c>
      <c r="T409" s="12" t="s">
        <v>59</v>
      </c>
      <c r="U409" s="3" t="s">
        <v>47</v>
      </c>
      <c r="V409" s="12" t="s">
        <v>59</v>
      </c>
      <c r="W409" s="3" t="s">
        <v>47</v>
      </c>
      <c r="X409" s="12" t="s">
        <v>59</v>
      </c>
      <c r="Y409" s="3" t="s">
        <v>47</v>
      </c>
      <c r="Z409" s="12" t="s">
        <v>59</v>
      </c>
      <c r="AA409" s="3" t="s">
        <v>47</v>
      </c>
      <c r="AB409" s="12" t="s">
        <v>59</v>
      </c>
      <c r="AC409" s="3" t="s">
        <v>47</v>
      </c>
      <c r="AD409" s="12" t="s">
        <v>59</v>
      </c>
      <c r="AE409" s="3" t="s">
        <v>47</v>
      </c>
      <c r="AF409" s="12" t="s">
        <v>59</v>
      </c>
      <c r="AG409" s="3" t="s">
        <v>47</v>
      </c>
      <c r="AH409" s="12" t="s">
        <v>59</v>
      </c>
      <c r="AI409" s="3" t="s">
        <v>47</v>
      </c>
      <c r="AJ409" s="12" t="s">
        <v>59</v>
      </c>
      <c r="AK409" s="3" t="s">
        <v>47</v>
      </c>
      <c r="AL409" s="12" t="s">
        <v>59</v>
      </c>
      <c r="AM409" s="3" t="s">
        <v>47</v>
      </c>
      <c r="AN409" s="12" t="s">
        <v>59</v>
      </c>
      <c r="AO409" s="3" t="s">
        <v>47</v>
      </c>
      <c r="AP409" s="12" t="s">
        <v>59</v>
      </c>
      <c r="AQ409" s="3" t="s">
        <v>47</v>
      </c>
      <c r="AR409" s="12" t="s">
        <v>59</v>
      </c>
      <c r="AS409" s="3" t="s">
        <v>47</v>
      </c>
      <c r="AT409" s="12" t="s">
        <v>59</v>
      </c>
      <c r="AU409" s="3" t="s">
        <v>47</v>
      </c>
      <c r="AV409" s="12" t="s">
        <v>59</v>
      </c>
      <c r="AW409" s="3" t="s">
        <v>47</v>
      </c>
      <c r="AX409" s="12" t="s">
        <v>59</v>
      </c>
      <c r="AY409" s="3" t="s">
        <v>47</v>
      </c>
      <c r="AZ409" s="12" t="s">
        <v>59</v>
      </c>
      <c r="BA409" s="3" t="s">
        <v>47</v>
      </c>
      <c r="BB409" s="12" t="s">
        <v>59</v>
      </c>
      <c r="BC409" s="3" t="s">
        <v>47</v>
      </c>
      <c r="BD409" s="12" t="s">
        <v>59</v>
      </c>
      <c r="BE409" s="3" t="s">
        <v>47</v>
      </c>
      <c r="BF409" s="12" t="s">
        <v>59</v>
      </c>
      <c r="BG409" s="3" t="s">
        <v>47</v>
      </c>
      <c r="BH409" s="12" t="s">
        <v>59</v>
      </c>
      <c r="BI409" s="3" t="s">
        <v>47</v>
      </c>
      <c r="BJ409" s="12" t="s">
        <v>59</v>
      </c>
      <c r="BK409" s="29">
        <v>2.5000000000000001E-2</v>
      </c>
      <c r="BL409" s="41" t="s">
        <v>59</v>
      </c>
      <c r="BM409" s="29"/>
      <c r="BN409" s="41" t="s">
        <v>59</v>
      </c>
      <c r="BO409" s="29">
        <v>9.0000000000000011E-3</v>
      </c>
      <c r="BP409" s="41" t="s">
        <v>59</v>
      </c>
      <c r="BQ409" s="29">
        <v>0.1</v>
      </c>
      <c r="BR409" s="41" t="s">
        <v>59</v>
      </c>
      <c r="BS409" s="29">
        <v>5.0000000000000001E-3</v>
      </c>
      <c r="BT409" s="41" t="s">
        <v>59</v>
      </c>
      <c r="BU409" s="29">
        <v>0.23</v>
      </c>
      <c r="BV409" s="41" t="s">
        <v>59</v>
      </c>
      <c r="BW409" s="29" t="s">
        <v>47</v>
      </c>
      <c r="BX409" s="41" t="s">
        <v>59</v>
      </c>
      <c r="BY409" s="29">
        <v>0.56000000000000005</v>
      </c>
      <c r="BZ409" s="41" t="s">
        <v>59</v>
      </c>
      <c r="CA409" s="29">
        <v>9.0000000000000011E-3</v>
      </c>
      <c r="CB409" s="41" t="s">
        <v>59</v>
      </c>
      <c r="CC409" s="3"/>
      <c r="CD409" s="12" t="s">
        <v>59</v>
      </c>
      <c r="CE409" s="3"/>
      <c r="CF409" s="12" t="s">
        <v>59</v>
      </c>
      <c r="CG409" s="3"/>
      <c r="CH409" s="12" t="s">
        <v>59</v>
      </c>
      <c r="CI409" s="3"/>
      <c r="CJ409" s="12" t="s">
        <v>59</v>
      </c>
      <c r="CK409" s="3"/>
      <c r="CL409" s="12" t="s">
        <v>59</v>
      </c>
      <c r="CM409" s="3"/>
      <c r="CN409" s="12" t="s">
        <v>59</v>
      </c>
      <c r="CO409" s="3"/>
      <c r="CP409" s="12" t="s">
        <v>59</v>
      </c>
      <c r="CQ409" s="3"/>
      <c r="CR409" s="12" t="s">
        <v>59</v>
      </c>
      <c r="CS409" s="3"/>
      <c r="CT409" s="12" t="s">
        <v>59</v>
      </c>
      <c r="CU409" s="3"/>
      <c r="CV409" s="12" t="s">
        <v>59</v>
      </c>
      <c r="CW409" s="3"/>
      <c r="CX409" s="12" t="s">
        <v>59</v>
      </c>
      <c r="CY409" s="3"/>
      <c r="CZ409" s="12" t="s">
        <v>59</v>
      </c>
      <c r="DA409" s="3"/>
      <c r="DB409" s="12" t="s">
        <v>59</v>
      </c>
      <c r="DC409" s="3"/>
      <c r="DD409" s="12" t="s">
        <v>59</v>
      </c>
      <c r="DE409" s="3"/>
      <c r="DF409" s="12" t="s">
        <v>59</v>
      </c>
      <c r="DG409" s="3"/>
      <c r="DH409" s="12" t="s">
        <v>59</v>
      </c>
      <c r="DI409" s="3"/>
      <c r="DJ409" s="12" t="s">
        <v>59</v>
      </c>
      <c r="DK409" s="3"/>
      <c r="DL409" s="12" t="s">
        <v>59</v>
      </c>
      <c r="DM409" s="3"/>
      <c r="DN409" s="12" t="s">
        <v>59</v>
      </c>
      <c r="DO409" s="3"/>
      <c r="DP409" s="12" t="s">
        <v>59</v>
      </c>
      <c r="DQ409" s="3"/>
      <c r="DR409" s="12" t="s">
        <v>59</v>
      </c>
      <c r="DS409" s="3"/>
      <c r="DT409" s="12" t="s">
        <v>59</v>
      </c>
      <c r="DU409" s="3"/>
      <c r="DV409" s="12" t="s">
        <v>59</v>
      </c>
      <c r="DW409" s="3"/>
      <c r="DX409" s="12" t="s">
        <v>59</v>
      </c>
      <c r="DY409" s="3"/>
      <c r="DZ409" s="12" t="s">
        <v>59</v>
      </c>
      <c r="EA409" s="3"/>
      <c r="EB409" s="12" t="s">
        <v>59</v>
      </c>
      <c r="EC409" s="3"/>
      <c r="ED409" s="12" t="s">
        <v>59</v>
      </c>
      <c r="EE409" s="3"/>
      <c r="EF409" s="12" t="s">
        <v>59</v>
      </c>
      <c r="EG409" s="3"/>
      <c r="EH409" s="12" t="s">
        <v>59</v>
      </c>
      <c r="EI409" s="3"/>
      <c r="EJ409" s="12" t="s">
        <v>59</v>
      </c>
      <c r="EK409" s="3"/>
      <c r="EL409" s="12" t="s">
        <v>59</v>
      </c>
      <c r="EM409" s="3"/>
      <c r="EN409" s="12" t="s">
        <v>59</v>
      </c>
      <c r="EO409" s="3"/>
      <c r="EP409" s="12" t="s">
        <v>59</v>
      </c>
      <c r="EQ409" s="3"/>
      <c r="ER409" s="12" t="s">
        <v>59</v>
      </c>
      <c r="ES409" s="3"/>
      <c r="ET409" s="12" t="s">
        <v>59</v>
      </c>
      <c r="EU409" s="3"/>
      <c r="EV409" s="12" t="s">
        <v>59</v>
      </c>
      <c r="EW409" s="3"/>
      <c r="EX409" s="12" t="s">
        <v>59</v>
      </c>
      <c r="EY409" s="3"/>
      <c r="EZ409" s="12" t="s">
        <v>59</v>
      </c>
      <c r="FA409" s="3"/>
      <c r="FB409" s="12" t="s">
        <v>59</v>
      </c>
      <c r="FC409" s="3"/>
      <c r="FD409" s="12" t="s">
        <v>59</v>
      </c>
      <c r="FE409" s="3"/>
      <c r="FF409" s="12" t="s">
        <v>59</v>
      </c>
      <c r="FG409" s="3"/>
      <c r="FH409" s="12" t="s">
        <v>59</v>
      </c>
      <c r="FI409" s="3"/>
      <c r="FJ409" s="12" t="s">
        <v>59</v>
      </c>
      <c r="FK409" s="3"/>
      <c r="FL409" s="12" t="s">
        <v>59</v>
      </c>
      <c r="FM409" s="3"/>
      <c r="FN409" s="12" t="s">
        <v>59</v>
      </c>
      <c r="FO409" s="3"/>
      <c r="FP409" s="12" t="s">
        <v>59</v>
      </c>
      <c r="FQ409" s="3"/>
      <c r="FR409" s="12" t="s">
        <v>59</v>
      </c>
      <c r="FT409" s="15" t="s">
        <v>59</v>
      </c>
    </row>
    <row r="410" spans="1:176" ht="15.95" customHeight="1">
      <c r="A410" s="39" t="s">
        <v>765</v>
      </c>
      <c r="B410" s="39">
        <v>4</v>
      </c>
      <c r="C410" s="43">
        <v>71</v>
      </c>
      <c r="D410" s="43">
        <v>9008</v>
      </c>
      <c r="E410" s="19" t="s">
        <v>1828</v>
      </c>
      <c r="G410">
        <v>4.5700864047248153</v>
      </c>
      <c r="H410" s="15">
        <v>2.2579118834494323</v>
      </c>
      <c r="I410">
        <v>4.5700864047248153</v>
      </c>
      <c r="J410" s="15">
        <v>2.2579118834494323</v>
      </c>
      <c r="K410" s="3" t="s">
        <v>47</v>
      </c>
      <c r="L410" s="12" t="s">
        <v>59</v>
      </c>
      <c r="M410" s="3" t="s">
        <v>47</v>
      </c>
      <c r="N410" s="12" t="s">
        <v>59</v>
      </c>
      <c r="O410" s="3" t="s">
        <v>47</v>
      </c>
      <c r="P410" s="12" t="s">
        <v>59</v>
      </c>
      <c r="Q410">
        <v>0.12889215145965827</v>
      </c>
      <c r="R410" s="15">
        <v>4.7803941069003306E-2</v>
      </c>
      <c r="S410">
        <v>0.27770271568416399</v>
      </c>
      <c r="T410" s="15">
        <v>0.10596538537965468</v>
      </c>
      <c r="U410">
        <v>0.70623451667407189</v>
      </c>
      <c r="V410" s="15">
        <v>4.3887347329660154E-2</v>
      </c>
      <c r="W410">
        <v>1.9338824641972669</v>
      </c>
      <c r="X410" s="15">
        <v>1.2363793792412583</v>
      </c>
      <c r="Y410">
        <v>5.3221160840708588E-3</v>
      </c>
      <c r="Z410" s="15">
        <v>2.9432715928545258E-3</v>
      </c>
      <c r="AA410">
        <v>1.0877096713899059E-2</v>
      </c>
      <c r="AB410" s="15">
        <v>6.5905687786485976E-3</v>
      </c>
      <c r="AC410" t="s">
        <v>54</v>
      </c>
      <c r="AD410" s="15" t="s">
        <v>59</v>
      </c>
      <c r="AE410" t="s">
        <v>54</v>
      </c>
      <c r="AF410" s="15" t="s">
        <v>59</v>
      </c>
      <c r="AG410">
        <v>2.0135306559302988E-2</v>
      </c>
      <c r="AH410" s="15">
        <v>4.6896237844719652E-3</v>
      </c>
      <c r="AI410" t="s">
        <v>54</v>
      </c>
      <c r="AJ410" s="15" t="s">
        <v>59</v>
      </c>
      <c r="AK410" t="s">
        <v>47</v>
      </c>
      <c r="AL410" s="15" t="s">
        <v>59</v>
      </c>
      <c r="AM410" t="s">
        <v>54</v>
      </c>
      <c r="AN410" s="15" t="s">
        <v>59</v>
      </c>
      <c r="AO410" t="s">
        <v>54</v>
      </c>
      <c r="AP410" s="15" t="s">
        <v>59</v>
      </c>
      <c r="AQ410" s="3" t="s">
        <v>47</v>
      </c>
      <c r="AR410" s="15" t="s">
        <v>59</v>
      </c>
      <c r="AS410" s="3" t="s">
        <v>47</v>
      </c>
      <c r="AT410" s="15" t="s">
        <v>59</v>
      </c>
      <c r="AU410" s="3" t="s">
        <v>47</v>
      </c>
      <c r="AV410" s="15" t="s">
        <v>59</v>
      </c>
      <c r="AW410" s="3" t="s">
        <v>47</v>
      </c>
      <c r="AX410" s="15" t="s">
        <v>59</v>
      </c>
      <c r="AZ410" s="15" t="s">
        <v>59</v>
      </c>
      <c r="BA410" t="s">
        <v>54</v>
      </c>
      <c r="BB410" s="15" t="s">
        <v>59</v>
      </c>
      <c r="BC410" t="s">
        <v>54</v>
      </c>
      <c r="BD410" s="15" t="s">
        <v>59</v>
      </c>
      <c r="BE410" s="3" t="s">
        <v>47</v>
      </c>
      <c r="BF410" s="15" t="s">
        <v>59</v>
      </c>
      <c r="BH410" s="15" t="s">
        <v>59</v>
      </c>
      <c r="BJ410" s="15" t="s">
        <v>59</v>
      </c>
      <c r="BL410" s="15" t="s">
        <v>59</v>
      </c>
      <c r="BN410" s="15" t="s">
        <v>59</v>
      </c>
      <c r="BO410" t="s">
        <v>54</v>
      </c>
      <c r="BP410" s="15" t="s">
        <v>59</v>
      </c>
      <c r="BQ410" t="s">
        <v>54</v>
      </c>
      <c r="BR410" s="15" t="s">
        <v>59</v>
      </c>
      <c r="BT410" s="15" t="s">
        <v>59</v>
      </c>
      <c r="BU410" t="s">
        <v>54</v>
      </c>
      <c r="BV410" s="15" t="s">
        <v>59</v>
      </c>
      <c r="BX410" s="15" t="s">
        <v>59</v>
      </c>
      <c r="BZ410" s="15" t="s">
        <v>59</v>
      </c>
      <c r="CB410" s="15" t="s">
        <v>59</v>
      </c>
      <c r="CC410" t="s">
        <v>54</v>
      </c>
      <c r="CD410" s="15" t="s">
        <v>59</v>
      </c>
      <c r="CF410" s="15" t="s">
        <v>59</v>
      </c>
      <c r="CG410" t="s">
        <v>54</v>
      </c>
      <c r="CH410" s="15" t="s">
        <v>59</v>
      </c>
      <c r="CJ410" s="15" t="s">
        <v>59</v>
      </c>
      <c r="CL410" s="15" t="s">
        <v>59</v>
      </c>
      <c r="CM410" t="s">
        <v>54</v>
      </c>
      <c r="CN410" s="15" t="s">
        <v>59</v>
      </c>
      <c r="CP410" s="15" t="s">
        <v>59</v>
      </c>
      <c r="CR410" s="15" t="s">
        <v>59</v>
      </c>
      <c r="CT410" s="15" t="s">
        <v>59</v>
      </c>
      <c r="CV410" s="15" t="s">
        <v>59</v>
      </c>
      <c r="CX410" s="15" t="s">
        <v>59</v>
      </c>
      <c r="CZ410" s="15" t="s">
        <v>59</v>
      </c>
      <c r="DB410" s="15" t="s">
        <v>59</v>
      </c>
      <c r="DD410" s="15" t="s">
        <v>59</v>
      </c>
      <c r="DF410" s="15" t="s">
        <v>59</v>
      </c>
      <c r="DH410" s="15" t="s">
        <v>59</v>
      </c>
      <c r="DJ410" s="15" t="s">
        <v>59</v>
      </c>
      <c r="DL410" s="15" t="s">
        <v>59</v>
      </c>
      <c r="DN410" s="15" t="s">
        <v>59</v>
      </c>
      <c r="DP410" s="15" t="s">
        <v>59</v>
      </c>
      <c r="DR410" s="15" t="s">
        <v>59</v>
      </c>
      <c r="DT410" s="15" t="s">
        <v>59</v>
      </c>
      <c r="DV410" s="15" t="s">
        <v>59</v>
      </c>
      <c r="DX410" s="15" t="s">
        <v>59</v>
      </c>
      <c r="DZ410" s="15" t="s">
        <v>59</v>
      </c>
      <c r="EB410" s="15" t="s">
        <v>59</v>
      </c>
      <c r="ED410" s="15" t="s">
        <v>59</v>
      </c>
      <c r="EF410" s="15" t="s">
        <v>59</v>
      </c>
      <c r="EH410" s="15" t="s">
        <v>59</v>
      </c>
      <c r="EJ410" s="15" t="s">
        <v>59</v>
      </c>
      <c r="EL410" s="15" t="s">
        <v>59</v>
      </c>
      <c r="EN410" s="15" t="s">
        <v>59</v>
      </c>
      <c r="EP410" s="15" t="s">
        <v>59</v>
      </c>
      <c r="ER410" s="15" t="s">
        <v>59</v>
      </c>
      <c r="ET410" s="15" t="s">
        <v>59</v>
      </c>
      <c r="EV410" s="15" t="s">
        <v>59</v>
      </c>
      <c r="EX410" s="15" t="s">
        <v>59</v>
      </c>
      <c r="EZ410" s="15" t="s">
        <v>59</v>
      </c>
      <c r="FB410" s="15" t="s">
        <v>59</v>
      </c>
      <c r="FD410" s="15" t="s">
        <v>59</v>
      </c>
      <c r="FF410" s="15" t="s">
        <v>59</v>
      </c>
      <c r="FH410" s="15" t="s">
        <v>59</v>
      </c>
      <c r="FJ410" s="15" t="s">
        <v>59</v>
      </c>
      <c r="FL410" s="15" t="s">
        <v>59</v>
      </c>
      <c r="FN410" s="15" t="s">
        <v>59</v>
      </c>
      <c r="FP410" s="15" t="s">
        <v>59</v>
      </c>
      <c r="FR410" s="15" t="s">
        <v>59</v>
      </c>
      <c r="FT410" s="15" t="s">
        <v>59</v>
      </c>
    </row>
    <row r="411" spans="1:176" ht="15.95" customHeight="1">
      <c r="A411" s="39" t="s">
        <v>766</v>
      </c>
      <c r="B411" s="39">
        <v>4</v>
      </c>
      <c r="C411" s="43">
        <v>113</v>
      </c>
      <c r="D411" s="43">
        <v>9008</v>
      </c>
      <c r="E411" s="19" t="s">
        <v>1828</v>
      </c>
      <c r="G411">
        <v>0.4986296185046255</v>
      </c>
      <c r="H411" s="15">
        <v>8.5502517636034128E-2</v>
      </c>
      <c r="I411">
        <v>0.4986296185046255</v>
      </c>
      <c r="J411" s="15">
        <v>8.5502517636034128E-2</v>
      </c>
      <c r="K411" s="3" t="s">
        <v>47</v>
      </c>
      <c r="L411" s="12" t="s">
        <v>59</v>
      </c>
      <c r="M411" s="3" t="s">
        <v>47</v>
      </c>
      <c r="N411" s="12" t="s">
        <v>59</v>
      </c>
      <c r="O411" s="3" t="s">
        <v>47</v>
      </c>
      <c r="P411" s="12" t="s">
        <v>59</v>
      </c>
      <c r="Q411">
        <v>6.1819782801798449E-3</v>
      </c>
      <c r="R411" s="15">
        <v>1.9389616703763973E-3</v>
      </c>
      <c r="S411">
        <v>1.80719383524881E-2</v>
      </c>
      <c r="T411" s="15">
        <v>2.6580811323859131E-3</v>
      </c>
      <c r="U411">
        <v>0.2181484991201921</v>
      </c>
      <c r="V411" s="15">
        <v>3.295465764556632E-3</v>
      </c>
      <c r="W411">
        <v>0.16939384266751137</v>
      </c>
      <c r="X411" s="15">
        <v>3.0937440084393603E-2</v>
      </c>
      <c r="Y411">
        <v>3.2839351570715744E-4</v>
      </c>
      <c r="Z411" s="15">
        <v>6.7069780895389697E-5</v>
      </c>
      <c r="AA411">
        <v>2.4460745177599935E-4</v>
      </c>
      <c r="AB411" s="15">
        <v>2.4736372860615753E-5</v>
      </c>
      <c r="AC411">
        <v>8.6584260360154149E-4</v>
      </c>
      <c r="AD411" s="15">
        <v>4.7330737486963844E-4</v>
      </c>
      <c r="AE411" t="s">
        <v>54</v>
      </c>
      <c r="AF411" s="15" t="s">
        <v>59</v>
      </c>
      <c r="AG411">
        <v>1.6807119851788464E-3</v>
      </c>
      <c r="AH411" s="15">
        <v>1.4181969600216679E-4</v>
      </c>
      <c r="AI411" t="s">
        <v>54</v>
      </c>
      <c r="AJ411" s="15" t="s">
        <v>59</v>
      </c>
      <c r="AK411" t="s">
        <v>47</v>
      </c>
      <c r="AL411" s="15" t="s">
        <v>59</v>
      </c>
      <c r="AM411" t="s">
        <v>54</v>
      </c>
      <c r="AN411" s="15" t="s">
        <v>59</v>
      </c>
      <c r="AO411" t="s">
        <v>54</v>
      </c>
      <c r="AP411" s="15" t="s">
        <v>59</v>
      </c>
      <c r="AQ411" s="3" t="s">
        <v>47</v>
      </c>
      <c r="AR411" s="15" t="s">
        <v>59</v>
      </c>
      <c r="AS411" s="3" t="s">
        <v>47</v>
      </c>
      <c r="AT411" s="15" t="s">
        <v>59</v>
      </c>
      <c r="AU411" s="3" t="s">
        <v>47</v>
      </c>
      <c r="AV411" s="15" t="s">
        <v>59</v>
      </c>
      <c r="AW411" s="3" t="s">
        <v>47</v>
      </c>
      <c r="AX411" s="15" t="s">
        <v>59</v>
      </c>
      <c r="AZ411" s="15" t="s">
        <v>59</v>
      </c>
      <c r="BA411" t="s">
        <v>54</v>
      </c>
      <c r="BB411" s="15" t="s">
        <v>59</v>
      </c>
      <c r="BC411" t="s">
        <v>54</v>
      </c>
      <c r="BD411" s="15" t="s">
        <v>59</v>
      </c>
      <c r="BE411" s="3" t="s">
        <v>47</v>
      </c>
      <c r="BF411" s="15" t="s">
        <v>59</v>
      </c>
      <c r="BH411" s="15" t="s">
        <v>59</v>
      </c>
      <c r="BJ411" s="15" t="s">
        <v>59</v>
      </c>
      <c r="BL411" s="15" t="s">
        <v>59</v>
      </c>
      <c r="BN411" s="15" t="s">
        <v>59</v>
      </c>
      <c r="BO411" t="s">
        <v>54</v>
      </c>
      <c r="BP411" s="15" t="s">
        <v>59</v>
      </c>
      <c r="BQ411" t="s">
        <v>54</v>
      </c>
      <c r="BR411" s="15" t="s">
        <v>59</v>
      </c>
      <c r="BT411" s="15" t="s">
        <v>59</v>
      </c>
      <c r="BU411" t="s">
        <v>54</v>
      </c>
      <c r="BV411" s="15" t="s">
        <v>59</v>
      </c>
      <c r="BX411" s="15" t="s">
        <v>59</v>
      </c>
      <c r="BZ411" s="15" t="s">
        <v>59</v>
      </c>
      <c r="CB411" s="15" t="s">
        <v>59</v>
      </c>
      <c r="CC411" t="s">
        <v>54</v>
      </c>
      <c r="CD411" s="15" t="s">
        <v>59</v>
      </c>
      <c r="CF411" s="15" t="s">
        <v>59</v>
      </c>
      <c r="CG411" t="s">
        <v>54</v>
      </c>
      <c r="CH411" s="15" t="s">
        <v>59</v>
      </c>
      <c r="CJ411" s="15" t="s">
        <v>59</v>
      </c>
      <c r="CL411" s="15" t="s">
        <v>59</v>
      </c>
      <c r="CM411" t="s">
        <v>54</v>
      </c>
      <c r="CN411" s="15" t="s">
        <v>59</v>
      </c>
      <c r="CP411" s="15" t="s">
        <v>59</v>
      </c>
      <c r="CR411" s="15" t="s">
        <v>59</v>
      </c>
      <c r="CT411" s="15" t="s">
        <v>59</v>
      </c>
      <c r="CV411" s="15" t="s">
        <v>59</v>
      </c>
      <c r="CX411" s="15" t="s">
        <v>59</v>
      </c>
      <c r="CZ411" s="15" t="s">
        <v>59</v>
      </c>
      <c r="DB411" s="15" t="s">
        <v>59</v>
      </c>
      <c r="DD411" s="15" t="s">
        <v>59</v>
      </c>
      <c r="DF411" s="15" t="s">
        <v>59</v>
      </c>
      <c r="DH411" s="15" t="s">
        <v>59</v>
      </c>
      <c r="DJ411" s="15" t="s">
        <v>59</v>
      </c>
      <c r="DL411" s="15" t="s">
        <v>59</v>
      </c>
      <c r="DN411" s="15" t="s">
        <v>59</v>
      </c>
      <c r="DP411" s="15" t="s">
        <v>59</v>
      </c>
      <c r="DR411" s="15" t="s">
        <v>59</v>
      </c>
      <c r="DT411" s="15" t="s">
        <v>59</v>
      </c>
      <c r="DV411" s="15" t="s">
        <v>59</v>
      </c>
      <c r="DX411" s="15" t="s">
        <v>59</v>
      </c>
      <c r="DZ411" s="15" t="s">
        <v>59</v>
      </c>
      <c r="EB411" s="15" t="s">
        <v>59</v>
      </c>
      <c r="ED411" s="15" t="s">
        <v>59</v>
      </c>
      <c r="EF411" s="15" t="s">
        <v>59</v>
      </c>
      <c r="EH411" s="15" t="s">
        <v>59</v>
      </c>
      <c r="EJ411" s="15" t="s">
        <v>59</v>
      </c>
      <c r="EL411" s="15" t="s">
        <v>59</v>
      </c>
      <c r="EN411" s="15" t="s">
        <v>59</v>
      </c>
      <c r="EP411" s="15" t="s">
        <v>59</v>
      </c>
      <c r="ER411" s="15" t="s">
        <v>59</v>
      </c>
      <c r="ET411" s="15" t="s">
        <v>59</v>
      </c>
      <c r="EV411" s="15" t="s">
        <v>59</v>
      </c>
      <c r="EX411" s="15" t="s">
        <v>59</v>
      </c>
      <c r="EZ411" s="15" t="s">
        <v>59</v>
      </c>
      <c r="FB411" s="15" t="s">
        <v>59</v>
      </c>
      <c r="FD411" s="15" t="s">
        <v>59</v>
      </c>
      <c r="FF411" s="15" t="s">
        <v>59</v>
      </c>
      <c r="FH411" s="15" t="s">
        <v>59</v>
      </c>
      <c r="FJ411" s="15" t="s">
        <v>59</v>
      </c>
      <c r="FL411" s="15" t="s">
        <v>59</v>
      </c>
      <c r="FN411" s="15" t="s">
        <v>59</v>
      </c>
      <c r="FP411" s="15" t="s">
        <v>59</v>
      </c>
      <c r="FR411" s="15" t="s">
        <v>59</v>
      </c>
      <c r="FT411" s="15" t="s">
        <v>59</v>
      </c>
    </row>
    <row r="412" spans="1:176" ht="15.95" customHeight="1">
      <c r="A412" s="39" t="s">
        <v>767</v>
      </c>
      <c r="B412" s="39">
        <v>4</v>
      </c>
      <c r="C412" s="43">
        <v>113</v>
      </c>
      <c r="D412" s="43">
        <v>9008</v>
      </c>
      <c r="E412" s="19" t="s">
        <v>1828</v>
      </c>
      <c r="G412">
        <v>8.1276066386386556E-2</v>
      </c>
      <c r="H412" s="15">
        <v>1.3367257853818683E-2</v>
      </c>
      <c r="I412">
        <v>8.1276066386386556E-2</v>
      </c>
      <c r="J412" s="15">
        <v>1.3367257853818683E-2</v>
      </c>
      <c r="K412" s="3" t="s">
        <v>47</v>
      </c>
      <c r="L412" s="12" t="s">
        <v>59</v>
      </c>
      <c r="M412" s="3" t="s">
        <v>47</v>
      </c>
      <c r="N412" s="12" t="s">
        <v>59</v>
      </c>
      <c r="O412" s="3" t="s">
        <v>47</v>
      </c>
      <c r="P412" s="12" t="s">
        <v>59</v>
      </c>
      <c r="Q412" t="s">
        <v>54</v>
      </c>
      <c r="R412" s="15" t="s">
        <v>59</v>
      </c>
      <c r="S412" t="s">
        <v>54</v>
      </c>
      <c r="T412" s="15" t="s">
        <v>781</v>
      </c>
      <c r="U412">
        <v>8.8614359970830073E-3</v>
      </c>
      <c r="V412" s="15">
        <v>1.8081519177413457E-4</v>
      </c>
      <c r="W412">
        <v>5.7481603036773632E-3</v>
      </c>
      <c r="X412" s="15">
        <v>2.7945851703093526E-3</v>
      </c>
      <c r="Y412" t="s">
        <v>54</v>
      </c>
      <c r="Z412" s="15" t="s">
        <v>59</v>
      </c>
      <c r="AA412" t="s">
        <v>54</v>
      </c>
      <c r="AB412" s="15" t="s">
        <v>59</v>
      </c>
      <c r="AC412" t="s">
        <v>54</v>
      </c>
      <c r="AD412" s="15" t="s">
        <v>59</v>
      </c>
      <c r="AE412">
        <v>6.0338411685723202E-2</v>
      </c>
      <c r="AF412" s="15">
        <v>1.7906329556016128E-2</v>
      </c>
      <c r="AG412" t="s">
        <v>47</v>
      </c>
      <c r="AH412" s="15" t="s">
        <v>59</v>
      </c>
      <c r="AI412" t="s">
        <v>54</v>
      </c>
      <c r="AJ412" s="15" t="s">
        <v>59</v>
      </c>
      <c r="AK412" t="s">
        <v>47</v>
      </c>
      <c r="AL412" s="15" t="s">
        <v>59</v>
      </c>
      <c r="AM412" t="s">
        <v>54</v>
      </c>
      <c r="AN412" s="15" t="s">
        <v>59</v>
      </c>
      <c r="AO412">
        <v>6.3280583999029858E-3</v>
      </c>
      <c r="AP412" s="15">
        <v>3.2974673675645301E-3</v>
      </c>
      <c r="AQ412" s="3" t="s">
        <v>47</v>
      </c>
      <c r="AR412" s="15" t="s">
        <v>59</v>
      </c>
      <c r="AS412" s="3" t="s">
        <v>47</v>
      </c>
      <c r="AT412" s="15" t="s">
        <v>59</v>
      </c>
      <c r="AU412" s="3" t="s">
        <v>47</v>
      </c>
      <c r="AV412" s="15" t="s">
        <v>59</v>
      </c>
      <c r="AW412" s="3" t="s">
        <v>47</v>
      </c>
      <c r="AX412" s="15" t="s">
        <v>59</v>
      </c>
      <c r="AZ412" s="15" t="s">
        <v>59</v>
      </c>
      <c r="BA412" t="s">
        <v>54</v>
      </c>
      <c r="BB412" s="15" t="s">
        <v>59</v>
      </c>
      <c r="BC412" t="s">
        <v>54</v>
      </c>
      <c r="BD412" s="15" t="s">
        <v>59</v>
      </c>
      <c r="BE412" s="3" t="s">
        <v>47</v>
      </c>
      <c r="BF412" s="15" t="s">
        <v>59</v>
      </c>
      <c r="BH412" s="15" t="s">
        <v>59</v>
      </c>
      <c r="BJ412" s="15" t="s">
        <v>59</v>
      </c>
      <c r="BL412" s="15" t="s">
        <v>59</v>
      </c>
      <c r="BN412" s="15" t="s">
        <v>59</v>
      </c>
      <c r="BO412">
        <v>7.457313847743151E-3</v>
      </c>
      <c r="BP412" s="15">
        <v>5.1507940814949776E-3</v>
      </c>
      <c r="BQ412">
        <v>5.5935951262670565E-3</v>
      </c>
      <c r="BR412" s="15">
        <v>1.3672534157068547E-3</v>
      </c>
      <c r="BT412" s="15" t="s">
        <v>59</v>
      </c>
      <c r="BU412" t="s">
        <v>54</v>
      </c>
      <c r="BV412" s="15" t="s">
        <v>59</v>
      </c>
      <c r="BX412" s="15" t="s">
        <v>59</v>
      </c>
      <c r="BZ412" s="15" t="s">
        <v>59</v>
      </c>
      <c r="CB412" s="15" t="s">
        <v>59</v>
      </c>
      <c r="CC412" t="s">
        <v>54</v>
      </c>
      <c r="CD412" s="15" t="s">
        <v>59</v>
      </c>
      <c r="CF412" s="15" t="s">
        <v>59</v>
      </c>
      <c r="CG412" t="s">
        <v>54</v>
      </c>
      <c r="CH412" s="15" t="s">
        <v>59</v>
      </c>
      <c r="CJ412" s="15" t="s">
        <v>59</v>
      </c>
      <c r="CL412" s="15" t="s">
        <v>59</v>
      </c>
      <c r="CM412" t="s">
        <v>54</v>
      </c>
      <c r="CN412" s="15" t="s">
        <v>59</v>
      </c>
      <c r="CP412" s="15" t="s">
        <v>59</v>
      </c>
      <c r="CR412" s="15" t="s">
        <v>59</v>
      </c>
      <c r="CT412" s="15" t="s">
        <v>59</v>
      </c>
      <c r="CV412" s="15" t="s">
        <v>59</v>
      </c>
      <c r="CX412" s="15" t="s">
        <v>59</v>
      </c>
      <c r="CZ412" s="15" t="s">
        <v>59</v>
      </c>
      <c r="DB412" s="15" t="s">
        <v>59</v>
      </c>
      <c r="DD412" s="15" t="s">
        <v>59</v>
      </c>
      <c r="DF412" s="15" t="s">
        <v>59</v>
      </c>
      <c r="DH412" s="15" t="s">
        <v>59</v>
      </c>
      <c r="DJ412" s="15" t="s">
        <v>59</v>
      </c>
      <c r="DL412" s="15" t="s">
        <v>59</v>
      </c>
      <c r="DN412" s="15" t="s">
        <v>59</v>
      </c>
      <c r="DP412" s="15" t="s">
        <v>59</v>
      </c>
      <c r="DR412" s="15" t="s">
        <v>59</v>
      </c>
      <c r="DT412" s="15" t="s">
        <v>59</v>
      </c>
      <c r="DV412" s="15" t="s">
        <v>59</v>
      </c>
      <c r="DX412" s="15" t="s">
        <v>59</v>
      </c>
      <c r="DZ412" s="15" t="s">
        <v>59</v>
      </c>
      <c r="EB412" s="15" t="s">
        <v>59</v>
      </c>
      <c r="ED412" s="15" t="s">
        <v>59</v>
      </c>
      <c r="EF412" s="15" t="s">
        <v>59</v>
      </c>
      <c r="EH412" s="15" t="s">
        <v>59</v>
      </c>
      <c r="EJ412" s="15" t="s">
        <v>59</v>
      </c>
      <c r="EL412" s="15" t="s">
        <v>59</v>
      </c>
      <c r="EN412" s="15" t="s">
        <v>59</v>
      </c>
      <c r="EP412" s="15" t="s">
        <v>59</v>
      </c>
      <c r="ER412" s="15" t="s">
        <v>59</v>
      </c>
      <c r="ET412" s="15" t="s">
        <v>59</v>
      </c>
      <c r="EV412" s="15" t="s">
        <v>59</v>
      </c>
      <c r="EX412" s="15" t="s">
        <v>59</v>
      </c>
      <c r="EZ412" s="15" t="s">
        <v>59</v>
      </c>
      <c r="FB412" s="15" t="s">
        <v>59</v>
      </c>
      <c r="FD412" s="15" t="s">
        <v>59</v>
      </c>
      <c r="FF412" s="15" t="s">
        <v>59</v>
      </c>
      <c r="FH412" s="15" t="s">
        <v>59</v>
      </c>
      <c r="FJ412" s="15" t="s">
        <v>59</v>
      </c>
      <c r="FL412" s="15" t="s">
        <v>59</v>
      </c>
      <c r="FN412" s="15" t="s">
        <v>59</v>
      </c>
      <c r="FP412" s="15" t="s">
        <v>59</v>
      </c>
      <c r="FR412" s="15" t="s">
        <v>59</v>
      </c>
      <c r="FT412" s="15" t="s">
        <v>59</v>
      </c>
    </row>
    <row r="413" spans="1:176" ht="15.95" customHeight="1">
      <c r="A413" s="39" t="s">
        <v>768</v>
      </c>
      <c r="B413" s="39">
        <v>4</v>
      </c>
      <c r="C413" s="43">
        <v>113</v>
      </c>
      <c r="D413" s="43">
        <v>9008</v>
      </c>
      <c r="E413" s="19" t="s">
        <v>1828</v>
      </c>
      <c r="G413">
        <v>0.34138992502758064</v>
      </c>
      <c r="H413" s="15">
        <v>7.8062353649649696E-2</v>
      </c>
      <c r="I413">
        <v>0.34138992502758064</v>
      </c>
      <c r="J413" s="15">
        <v>7.8062353649649696E-2</v>
      </c>
      <c r="K413" s="3" t="s">
        <v>47</v>
      </c>
      <c r="L413" s="12" t="s">
        <v>59</v>
      </c>
      <c r="M413" s="3" t="s">
        <v>47</v>
      </c>
      <c r="N413" s="12" t="s">
        <v>59</v>
      </c>
      <c r="O413" s="3" t="s">
        <v>47</v>
      </c>
      <c r="P413" s="12" t="s">
        <v>59</v>
      </c>
      <c r="Q413">
        <v>4.2238595679517715E-3</v>
      </c>
      <c r="R413" s="15">
        <v>8.4862733003951006E-4</v>
      </c>
      <c r="S413">
        <v>1.2262617109713223E-2</v>
      </c>
      <c r="T413" s="15">
        <v>4.4846699536216419E-3</v>
      </c>
      <c r="U413">
        <v>0.13315561936006409</v>
      </c>
      <c r="V413" s="15">
        <v>2.7885476716578666E-3</v>
      </c>
      <c r="W413">
        <v>0.11915224864514534</v>
      </c>
      <c r="X413" s="15">
        <v>2.7938991306611136E-2</v>
      </c>
      <c r="Y413" t="s">
        <v>54</v>
      </c>
      <c r="Z413" s="15" t="s">
        <v>59</v>
      </c>
      <c r="AA413" t="s">
        <v>54</v>
      </c>
      <c r="AB413" s="15" t="s">
        <v>59</v>
      </c>
      <c r="AC413" t="s">
        <v>54</v>
      </c>
      <c r="AD413" s="15" t="s">
        <v>59</v>
      </c>
      <c r="AE413" t="s">
        <v>54</v>
      </c>
      <c r="AF413" s="15" t="s">
        <v>59</v>
      </c>
      <c r="AG413">
        <v>2.0017157517368297E-3</v>
      </c>
      <c r="AH413" s="15">
        <v>7.9804777819494574E-4</v>
      </c>
      <c r="AI413" t="s">
        <v>54</v>
      </c>
      <c r="AJ413" s="15" t="s">
        <v>59</v>
      </c>
      <c r="AK413" t="s">
        <v>47</v>
      </c>
      <c r="AL413" s="15" t="s">
        <v>59</v>
      </c>
      <c r="AM413" t="s">
        <v>54</v>
      </c>
      <c r="AN413" s="15" t="s">
        <v>59</v>
      </c>
      <c r="AO413">
        <v>1.4563686715771898E-2</v>
      </c>
      <c r="AP413" s="15">
        <v>4.2167660849188032E-3</v>
      </c>
      <c r="AQ413" s="3" t="s">
        <v>47</v>
      </c>
      <c r="AR413" s="15" t="s">
        <v>59</v>
      </c>
      <c r="AS413" s="3" t="s">
        <v>47</v>
      </c>
      <c r="AT413" s="15" t="s">
        <v>59</v>
      </c>
      <c r="AU413" s="3" t="s">
        <v>47</v>
      </c>
      <c r="AV413" s="15" t="s">
        <v>59</v>
      </c>
      <c r="AW413" s="3" t="s">
        <v>47</v>
      </c>
      <c r="AX413" s="15" t="s">
        <v>59</v>
      </c>
      <c r="AZ413" s="15" t="s">
        <v>59</v>
      </c>
      <c r="BA413" t="s">
        <v>54</v>
      </c>
      <c r="BB413" s="15" t="s">
        <v>59</v>
      </c>
      <c r="BC413" t="s">
        <v>54</v>
      </c>
      <c r="BD413" s="15" t="s">
        <v>59</v>
      </c>
      <c r="BE413" s="3" t="s">
        <v>47</v>
      </c>
      <c r="BF413" s="15" t="s">
        <v>59</v>
      </c>
      <c r="BH413" s="15" t="s">
        <v>59</v>
      </c>
      <c r="BJ413" s="15" t="s">
        <v>59</v>
      </c>
      <c r="BL413" s="15" t="s">
        <v>59</v>
      </c>
      <c r="BN413" s="15" t="s">
        <v>59</v>
      </c>
      <c r="BO413">
        <v>6.2783491382572651E-2</v>
      </c>
      <c r="BP413" s="15">
        <v>1.7954166880053839E-2</v>
      </c>
      <c r="BQ413" t="s">
        <v>54</v>
      </c>
      <c r="BR413" s="15" t="s">
        <v>59</v>
      </c>
      <c r="BT413" s="15" t="s">
        <v>59</v>
      </c>
      <c r="BU413" t="s">
        <v>54</v>
      </c>
      <c r="BV413" s="15" t="s">
        <v>59</v>
      </c>
      <c r="BX413" s="15" t="s">
        <v>59</v>
      </c>
      <c r="BZ413" s="15" t="s">
        <v>59</v>
      </c>
      <c r="CB413" s="15" t="s">
        <v>59</v>
      </c>
      <c r="CC413" t="s">
        <v>54</v>
      </c>
      <c r="CD413" s="15" t="s">
        <v>59</v>
      </c>
      <c r="CF413" s="15" t="s">
        <v>59</v>
      </c>
      <c r="CG413" t="s">
        <v>54</v>
      </c>
      <c r="CH413" s="15" t="s">
        <v>59</v>
      </c>
      <c r="CJ413" s="15" t="s">
        <v>59</v>
      </c>
      <c r="CL413" s="15" t="s">
        <v>59</v>
      </c>
      <c r="CM413" t="s">
        <v>54</v>
      </c>
      <c r="CN413" s="15" t="s">
        <v>59</v>
      </c>
      <c r="CP413" s="15" t="s">
        <v>59</v>
      </c>
      <c r="CR413" s="15" t="s">
        <v>59</v>
      </c>
      <c r="CT413" s="15" t="s">
        <v>59</v>
      </c>
      <c r="CV413" s="15" t="s">
        <v>59</v>
      </c>
      <c r="CX413" s="15" t="s">
        <v>59</v>
      </c>
      <c r="CZ413" s="15" t="s">
        <v>59</v>
      </c>
      <c r="DB413" s="15" t="s">
        <v>59</v>
      </c>
      <c r="DD413" s="15" t="s">
        <v>59</v>
      </c>
      <c r="DF413" s="15" t="s">
        <v>59</v>
      </c>
      <c r="DH413" s="15" t="s">
        <v>59</v>
      </c>
      <c r="DJ413" s="15" t="s">
        <v>59</v>
      </c>
      <c r="DL413" s="15" t="s">
        <v>59</v>
      </c>
      <c r="DN413" s="15" t="s">
        <v>59</v>
      </c>
      <c r="DP413" s="15" t="s">
        <v>59</v>
      </c>
      <c r="DR413" s="15" t="s">
        <v>59</v>
      </c>
      <c r="DT413" s="15" t="s">
        <v>59</v>
      </c>
      <c r="DV413" s="15" t="s">
        <v>59</v>
      </c>
      <c r="DX413" s="15" t="s">
        <v>59</v>
      </c>
      <c r="DZ413" s="15" t="s">
        <v>59</v>
      </c>
      <c r="EB413" s="15" t="s">
        <v>59</v>
      </c>
      <c r="ED413" s="15" t="s">
        <v>59</v>
      </c>
      <c r="EF413" s="15" t="s">
        <v>59</v>
      </c>
      <c r="EH413" s="15" t="s">
        <v>59</v>
      </c>
      <c r="EJ413" s="15" t="s">
        <v>59</v>
      </c>
      <c r="EL413" s="15" t="s">
        <v>59</v>
      </c>
      <c r="EN413" s="15" t="s">
        <v>59</v>
      </c>
      <c r="EP413" s="15" t="s">
        <v>59</v>
      </c>
      <c r="ER413" s="15" t="s">
        <v>59</v>
      </c>
      <c r="ET413" s="15" t="s">
        <v>59</v>
      </c>
      <c r="EV413" s="15" t="s">
        <v>59</v>
      </c>
      <c r="EX413" s="15" t="s">
        <v>59</v>
      </c>
      <c r="EZ413" s="15" t="s">
        <v>59</v>
      </c>
      <c r="FB413" s="15" t="s">
        <v>59</v>
      </c>
      <c r="FD413" s="15" t="s">
        <v>59</v>
      </c>
      <c r="FF413" s="15" t="s">
        <v>59</v>
      </c>
      <c r="FH413" s="15" t="s">
        <v>59</v>
      </c>
      <c r="FJ413" s="15" t="s">
        <v>59</v>
      </c>
      <c r="FL413" s="15" t="s">
        <v>59</v>
      </c>
      <c r="FN413" s="15" t="s">
        <v>59</v>
      </c>
      <c r="FP413" s="15" t="s">
        <v>59</v>
      </c>
      <c r="FR413" s="15" t="s">
        <v>59</v>
      </c>
      <c r="FT413" s="15" t="s">
        <v>59</v>
      </c>
    </row>
    <row r="414" spans="1:176" ht="15.95" customHeight="1">
      <c r="A414" s="39" t="s">
        <v>769</v>
      </c>
      <c r="B414" s="39">
        <v>4</v>
      </c>
      <c r="C414" s="43">
        <v>113</v>
      </c>
      <c r="D414" s="43">
        <v>9008</v>
      </c>
      <c r="E414" s="19" t="s">
        <v>1828</v>
      </c>
      <c r="G414">
        <v>0.38026986072433289</v>
      </c>
      <c r="H414" s="15">
        <v>8.3458953999789115E-2</v>
      </c>
      <c r="I414">
        <v>0.38026986072433289</v>
      </c>
      <c r="J414" s="15">
        <v>8.3458953999789115E-2</v>
      </c>
      <c r="K414" s="3" t="s">
        <v>47</v>
      </c>
      <c r="L414" s="12" t="s">
        <v>59</v>
      </c>
      <c r="M414" s="3" t="s">
        <v>47</v>
      </c>
      <c r="N414" s="12" t="s">
        <v>59</v>
      </c>
      <c r="O414" s="3" t="s">
        <v>47</v>
      </c>
      <c r="P414" s="12" t="s">
        <v>59</v>
      </c>
      <c r="Q414">
        <v>4.2324696100661833E-3</v>
      </c>
      <c r="R414" s="15">
        <v>1.2278179803886153E-3</v>
      </c>
      <c r="S414">
        <v>1.9704280936956836E-2</v>
      </c>
      <c r="T414" s="15">
        <v>1.2849690822284538E-2</v>
      </c>
      <c r="U414">
        <v>0.14993002987578435</v>
      </c>
      <c r="V414" s="15">
        <v>3.2933508287604704E-3</v>
      </c>
      <c r="W414">
        <v>0.13883377142846554</v>
      </c>
      <c r="X414" s="15">
        <v>2.257589092479129E-2</v>
      </c>
      <c r="Y414">
        <v>3.744120840469554E-4</v>
      </c>
      <c r="Z414" s="15">
        <v>1.6278065174433269E-4</v>
      </c>
      <c r="AA414">
        <v>3.1994538267447747E-4</v>
      </c>
      <c r="AB414" s="15">
        <v>1.8486345126410644E-4</v>
      </c>
      <c r="AC414" t="s">
        <v>54</v>
      </c>
      <c r="AD414" s="15" t="s">
        <v>59</v>
      </c>
      <c r="AE414" t="s">
        <v>54</v>
      </c>
      <c r="AF414" s="15" t="s">
        <v>59</v>
      </c>
      <c r="AG414">
        <v>2.253350771525E-3</v>
      </c>
      <c r="AH414" s="15">
        <v>6.9041635874050194E-4</v>
      </c>
      <c r="AI414" t="s">
        <v>54</v>
      </c>
      <c r="AJ414" s="15" t="s">
        <v>59</v>
      </c>
      <c r="AK414" t="s">
        <v>47</v>
      </c>
      <c r="AL414" s="15" t="s">
        <v>59</v>
      </c>
      <c r="AM414" t="s">
        <v>54</v>
      </c>
      <c r="AN414" s="15" t="s">
        <v>59</v>
      </c>
      <c r="AO414" t="s">
        <v>54</v>
      </c>
      <c r="AP414" s="15" t="s">
        <v>59</v>
      </c>
      <c r="AQ414" s="3" t="s">
        <v>47</v>
      </c>
      <c r="AR414" s="15" t="s">
        <v>59</v>
      </c>
      <c r="AS414" s="3" t="s">
        <v>47</v>
      </c>
      <c r="AT414" s="15" t="s">
        <v>59</v>
      </c>
      <c r="AU414" s="3" t="s">
        <v>47</v>
      </c>
      <c r="AV414" s="15" t="s">
        <v>59</v>
      </c>
      <c r="AW414" s="3" t="s">
        <v>47</v>
      </c>
      <c r="AX414" s="15" t="s">
        <v>59</v>
      </c>
      <c r="AZ414" s="15" t="s">
        <v>59</v>
      </c>
      <c r="BA414" t="s">
        <v>54</v>
      </c>
      <c r="BB414" s="15" t="s">
        <v>59</v>
      </c>
      <c r="BC414" t="s">
        <v>54</v>
      </c>
      <c r="BD414" s="15" t="s">
        <v>59</v>
      </c>
      <c r="BE414" s="3" t="s">
        <v>47</v>
      </c>
      <c r="BF414" s="15" t="s">
        <v>59</v>
      </c>
      <c r="BH414" s="15" t="s">
        <v>59</v>
      </c>
      <c r="BJ414" s="15" t="s">
        <v>59</v>
      </c>
      <c r="BL414" s="15" t="s">
        <v>59</v>
      </c>
      <c r="BN414" s="15" t="s">
        <v>59</v>
      </c>
      <c r="BO414">
        <v>2.0024540359507497E-2</v>
      </c>
      <c r="BP414" s="15">
        <v>2.1136520167215462E-3</v>
      </c>
      <c r="BQ414" t="s">
        <v>54</v>
      </c>
      <c r="BR414" s="15" t="s">
        <v>59</v>
      </c>
      <c r="BT414" s="15" t="s">
        <v>59</v>
      </c>
      <c r="BU414" t="s">
        <v>54</v>
      </c>
      <c r="BV414" s="15" t="s">
        <v>59</v>
      </c>
      <c r="BX414" s="15" t="s">
        <v>59</v>
      </c>
      <c r="BZ414" s="15" t="s">
        <v>59</v>
      </c>
      <c r="CB414" s="15" t="s">
        <v>59</v>
      </c>
      <c r="CC414" t="s">
        <v>54</v>
      </c>
      <c r="CD414" s="15" t="s">
        <v>59</v>
      </c>
      <c r="CF414" s="15" t="s">
        <v>59</v>
      </c>
      <c r="CG414" t="s">
        <v>54</v>
      </c>
      <c r="CH414" s="15" t="s">
        <v>59</v>
      </c>
      <c r="CJ414" s="15" t="s">
        <v>59</v>
      </c>
      <c r="CL414" s="15" t="s">
        <v>59</v>
      </c>
      <c r="CM414" t="s">
        <v>54</v>
      </c>
      <c r="CN414" s="15" t="s">
        <v>59</v>
      </c>
      <c r="CP414" s="15" t="s">
        <v>59</v>
      </c>
      <c r="CR414" s="15" t="s">
        <v>59</v>
      </c>
      <c r="CT414" s="15" t="s">
        <v>59</v>
      </c>
      <c r="CV414" s="15" t="s">
        <v>59</v>
      </c>
      <c r="CX414" s="15" t="s">
        <v>59</v>
      </c>
      <c r="CZ414" s="15" t="s">
        <v>59</v>
      </c>
      <c r="DB414" s="15" t="s">
        <v>59</v>
      </c>
      <c r="DD414" s="15" t="s">
        <v>59</v>
      </c>
      <c r="DF414" s="15" t="s">
        <v>59</v>
      </c>
      <c r="DH414" s="15" t="s">
        <v>59</v>
      </c>
      <c r="DJ414" s="15" t="s">
        <v>59</v>
      </c>
      <c r="DL414" s="15" t="s">
        <v>59</v>
      </c>
      <c r="DN414" s="15" t="s">
        <v>59</v>
      </c>
      <c r="DP414" s="15" t="s">
        <v>59</v>
      </c>
      <c r="DR414" s="15" t="s">
        <v>59</v>
      </c>
      <c r="DT414" s="15" t="s">
        <v>59</v>
      </c>
      <c r="DV414" s="15" t="s">
        <v>59</v>
      </c>
      <c r="DX414" s="15" t="s">
        <v>59</v>
      </c>
      <c r="DZ414" s="15" t="s">
        <v>59</v>
      </c>
      <c r="EB414" s="15" t="s">
        <v>59</v>
      </c>
      <c r="ED414" s="15" t="s">
        <v>59</v>
      </c>
      <c r="EF414" s="15" t="s">
        <v>59</v>
      </c>
      <c r="EH414" s="15" t="s">
        <v>59</v>
      </c>
      <c r="EJ414" s="15" t="s">
        <v>59</v>
      </c>
      <c r="EL414" s="15" t="s">
        <v>59</v>
      </c>
      <c r="EN414" s="15" t="s">
        <v>59</v>
      </c>
      <c r="EP414" s="15" t="s">
        <v>59</v>
      </c>
      <c r="ER414" s="15" t="s">
        <v>59</v>
      </c>
      <c r="ET414" s="15" t="s">
        <v>59</v>
      </c>
      <c r="EV414" s="15" t="s">
        <v>59</v>
      </c>
      <c r="EX414" s="15" t="s">
        <v>59</v>
      </c>
      <c r="EZ414" s="15" t="s">
        <v>59</v>
      </c>
      <c r="FB414" s="15" t="s">
        <v>59</v>
      </c>
      <c r="FD414" s="15" t="s">
        <v>59</v>
      </c>
      <c r="FF414" s="15" t="s">
        <v>59</v>
      </c>
      <c r="FH414" s="15" t="s">
        <v>59</v>
      </c>
      <c r="FJ414" s="15" t="s">
        <v>59</v>
      </c>
      <c r="FL414" s="15" t="s">
        <v>59</v>
      </c>
      <c r="FN414" s="15" t="s">
        <v>59</v>
      </c>
      <c r="FP414" s="15" t="s">
        <v>59</v>
      </c>
      <c r="FR414" s="15" t="s">
        <v>59</v>
      </c>
      <c r="FT414" s="15" t="s">
        <v>59</v>
      </c>
    </row>
    <row r="415" spans="1:176" ht="15.95" customHeight="1">
      <c r="A415" s="39" t="s">
        <v>770</v>
      </c>
      <c r="B415" s="39">
        <v>4</v>
      </c>
      <c r="C415" s="43">
        <v>128</v>
      </c>
      <c r="D415" s="43">
        <v>9008</v>
      </c>
      <c r="E415" s="19" t="s">
        <v>1828</v>
      </c>
      <c r="G415">
        <v>0.81053226190775618</v>
      </c>
      <c r="H415" s="15">
        <v>0.4145184536577956</v>
      </c>
      <c r="I415">
        <v>0.81053226190775618</v>
      </c>
      <c r="J415" s="15">
        <v>0.4145184536577956</v>
      </c>
      <c r="K415" s="3" t="s">
        <v>47</v>
      </c>
      <c r="L415" s="12" t="s">
        <v>59</v>
      </c>
      <c r="M415" s="3" t="s">
        <v>47</v>
      </c>
      <c r="N415" s="12" t="s">
        <v>59</v>
      </c>
      <c r="O415" s="3" t="s">
        <v>47</v>
      </c>
      <c r="P415" s="12" t="s">
        <v>59</v>
      </c>
      <c r="Q415">
        <v>1.0254082582125566E-2</v>
      </c>
      <c r="R415" s="15">
        <v>6.8661754118392697E-3</v>
      </c>
      <c r="S415" t="s">
        <v>54</v>
      </c>
      <c r="T415" s="15" t="s">
        <v>59</v>
      </c>
      <c r="U415">
        <v>0.56335739023866993</v>
      </c>
      <c r="V415" s="15">
        <v>3.2086716405819851E-2</v>
      </c>
      <c r="W415">
        <v>9.8897541684783249E-2</v>
      </c>
      <c r="X415" s="15">
        <v>2.2385729949552929E-2</v>
      </c>
      <c r="Y415" t="s">
        <v>54</v>
      </c>
      <c r="Z415" s="15" t="s">
        <v>59</v>
      </c>
      <c r="AA415" t="s">
        <v>54</v>
      </c>
      <c r="AB415" s="15" t="s">
        <v>59</v>
      </c>
      <c r="AC415" t="s">
        <v>54</v>
      </c>
      <c r="AD415" s="15" t="s">
        <v>59</v>
      </c>
      <c r="AE415" t="s">
        <v>54</v>
      </c>
      <c r="AF415" s="15" t="s">
        <v>59</v>
      </c>
      <c r="AG415">
        <v>2.9751952001306945E-3</v>
      </c>
      <c r="AH415" s="15">
        <v>6.5329062521415969E-4</v>
      </c>
      <c r="AI415" t="s">
        <v>54</v>
      </c>
      <c r="AJ415" s="15" t="s">
        <v>59</v>
      </c>
      <c r="AK415" t="s">
        <v>47</v>
      </c>
      <c r="AL415" s="15" t="s">
        <v>59</v>
      </c>
      <c r="AM415">
        <v>1.5984552161740332E-2</v>
      </c>
      <c r="AN415" s="15">
        <v>8.9800325466863843E-3</v>
      </c>
      <c r="AO415" t="s">
        <v>54</v>
      </c>
      <c r="AP415" s="15" t="s">
        <v>59</v>
      </c>
      <c r="AQ415" s="3" t="s">
        <v>47</v>
      </c>
      <c r="AR415" s="15" t="s">
        <v>59</v>
      </c>
      <c r="AS415" s="3" t="s">
        <v>47</v>
      </c>
      <c r="AT415" s="15" t="s">
        <v>59</v>
      </c>
      <c r="AU415" s="3" t="s">
        <v>47</v>
      </c>
      <c r="AV415" s="15" t="s">
        <v>59</v>
      </c>
      <c r="AW415" s="3" t="s">
        <v>47</v>
      </c>
      <c r="AX415" s="15" t="s">
        <v>59</v>
      </c>
      <c r="AZ415" s="15" t="s">
        <v>59</v>
      </c>
      <c r="BA415" t="s">
        <v>54</v>
      </c>
      <c r="BB415" s="15" t="s">
        <v>59</v>
      </c>
      <c r="BC415" t="s">
        <v>54</v>
      </c>
      <c r="BD415" s="15" t="s">
        <v>59</v>
      </c>
      <c r="BE415" s="3" t="s">
        <v>47</v>
      </c>
      <c r="BF415" s="15" t="s">
        <v>59</v>
      </c>
      <c r="BH415" s="15" t="s">
        <v>59</v>
      </c>
      <c r="BJ415" s="15" t="s">
        <v>59</v>
      </c>
      <c r="BL415" s="15" t="s">
        <v>59</v>
      </c>
      <c r="BN415" s="15" t="s">
        <v>59</v>
      </c>
      <c r="BO415">
        <v>0.18406239733044702</v>
      </c>
      <c r="BP415" s="15">
        <v>9.7726621618606291E-2</v>
      </c>
      <c r="BQ415" t="s">
        <v>54</v>
      </c>
      <c r="BR415" s="15" t="s">
        <v>59</v>
      </c>
      <c r="BT415" s="15" t="s">
        <v>59</v>
      </c>
      <c r="BU415" t="s">
        <v>54</v>
      </c>
      <c r="BV415" s="15" t="s">
        <v>59</v>
      </c>
      <c r="BX415" s="15" t="s">
        <v>59</v>
      </c>
      <c r="BZ415" s="15" t="s">
        <v>59</v>
      </c>
      <c r="CB415" s="15" t="s">
        <v>59</v>
      </c>
      <c r="CC415" t="s">
        <v>54</v>
      </c>
      <c r="CD415" s="15" t="s">
        <v>59</v>
      </c>
      <c r="CF415" s="15" t="s">
        <v>59</v>
      </c>
      <c r="CG415" t="s">
        <v>54</v>
      </c>
      <c r="CH415" s="15" t="s">
        <v>59</v>
      </c>
      <c r="CJ415" s="15" t="s">
        <v>59</v>
      </c>
      <c r="CL415" s="15" t="s">
        <v>59</v>
      </c>
      <c r="CM415" t="s">
        <v>54</v>
      </c>
      <c r="CN415" s="15" t="s">
        <v>59</v>
      </c>
      <c r="CP415" s="15" t="s">
        <v>59</v>
      </c>
      <c r="CR415" s="15" t="s">
        <v>59</v>
      </c>
      <c r="CT415" s="15" t="s">
        <v>59</v>
      </c>
      <c r="CV415" s="15" t="s">
        <v>59</v>
      </c>
      <c r="CX415" s="15" t="s">
        <v>59</v>
      </c>
      <c r="CZ415" s="15" t="s">
        <v>59</v>
      </c>
      <c r="DB415" s="15" t="s">
        <v>59</v>
      </c>
      <c r="DD415" s="15" t="s">
        <v>59</v>
      </c>
      <c r="DF415" s="15" t="s">
        <v>59</v>
      </c>
      <c r="DH415" s="15" t="s">
        <v>59</v>
      </c>
      <c r="DJ415" s="15" t="s">
        <v>59</v>
      </c>
      <c r="DL415" s="15" t="s">
        <v>59</v>
      </c>
      <c r="DN415" s="15" t="s">
        <v>59</v>
      </c>
      <c r="DP415" s="15" t="s">
        <v>59</v>
      </c>
      <c r="DR415" s="15" t="s">
        <v>59</v>
      </c>
      <c r="DT415" s="15" t="s">
        <v>59</v>
      </c>
      <c r="DV415" s="15" t="s">
        <v>59</v>
      </c>
      <c r="DX415" s="15" t="s">
        <v>59</v>
      </c>
      <c r="DZ415" s="15" t="s">
        <v>59</v>
      </c>
      <c r="EB415" s="15" t="s">
        <v>59</v>
      </c>
      <c r="ED415" s="15" t="s">
        <v>59</v>
      </c>
      <c r="EF415" s="15" t="s">
        <v>59</v>
      </c>
      <c r="EH415" s="15" t="s">
        <v>59</v>
      </c>
      <c r="EJ415" s="15" t="s">
        <v>59</v>
      </c>
      <c r="EL415" s="15" t="s">
        <v>59</v>
      </c>
      <c r="EN415" s="15" t="s">
        <v>59</v>
      </c>
      <c r="EP415" s="15" t="s">
        <v>59</v>
      </c>
      <c r="ER415" s="15" t="s">
        <v>59</v>
      </c>
      <c r="ET415" s="15" t="s">
        <v>59</v>
      </c>
      <c r="EV415" s="15" t="s">
        <v>59</v>
      </c>
      <c r="EX415" s="15" t="s">
        <v>59</v>
      </c>
      <c r="EZ415" s="15" t="s">
        <v>59</v>
      </c>
      <c r="FB415" s="15" t="s">
        <v>59</v>
      </c>
      <c r="FD415" s="15" t="s">
        <v>59</v>
      </c>
      <c r="FF415" s="15" t="s">
        <v>59</v>
      </c>
      <c r="FH415" s="15" t="s">
        <v>59</v>
      </c>
      <c r="FJ415" s="15" t="s">
        <v>59</v>
      </c>
      <c r="FL415" s="15" t="s">
        <v>59</v>
      </c>
      <c r="FN415" s="15" t="s">
        <v>59</v>
      </c>
      <c r="FP415" s="15" t="s">
        <v>59</v>
      </c>
      <c r="FR415" s="15" t="s">
        <v>59</v>
      </c>
      <c r="FT415" s="15" t="s">
        <v>59</v>
      </c>
    </row>
    <row r="416" spans="1:176" ht="15.95" customHeight="1">
      <c r="A416" s="39" t="s">
        <v>771</v>
      </c>
      <c r="B416" s="39">
        <v>4</v>
      </c>
      <c r="C416" s="43">
        <v>113</v>
      </c>
      <c r="D416" s="43">
        <v>9008</v>
      </c>
      <c r="E416" s="19" t="s">
        <v>1828</v>
      </c>
      <c r="G416">
        <v>0.38634456374017928</v>
      </c>
      <c r="H416" s="15">
        <v>1.6373451940607027E-2</v>
      </c>
      <c r="I416">
        <v>0.38634456374017928</v>
      </c>
      <c r="J416" s="15">
        <v>1.6373451940607027E-2</v>
      </c>
      <c r="K416" s="3" t="s">
        <v>47</v>
      </c>
      <c r="L416" s="12" t="s">
        <v>59</v>
      </c>
      <c r="M416" s="3" t="s">
        <v>47</v>
      </c>
      <c r="N416" s="12" t="s">
        <v>59</v>
      </c>
      <c r="O416" s="3" t="s">
        <v>47</v>
      </c>
      <c r="P416" s="12" t="s">
        <v>59</v>
      </c>
      <c r="Q416">
        <v>3.3882027111649892E-3</v>
      </c>
      <c r="R416" s="15">
        <v>1.0259042726867929E-3</v>
      </c>
      <c r="S416" t="s">
        <v>54</v>
      </c>
      <c r="T416" s="15" t="s">
        <v>59</v>
      </c>
      <c r="U416">
        <v>0.14874466492394708</v>
      </c>
      <c r="V416" s="15">
        <v>1.0143884216083047E-3</v>
      </c>
      <c r="W416">
        <v>0.16667436195248256</v>
      </c>
      <c r="X416" s="15">
        <v>9.4054547023979182E-3</v>
      </c>
      <c r="Y416" t="s">
        <v>54</v>
      </c>
      <c r="Z416" s="15" t="s">
        <v>59</v>
      </c>
      <c r="AA416" t="s">
        <v>54</v>
      </c>
      <c r="AB416" s="15" t="s">
        <v>59</v>
      </c>
      <c r="AC416" t="s">
        <v>54</v>
      </c>
      <c r="AD416" s="15" t="s">
        <v>59</v>
      </c>
      <c r="AE416" t="s">
        <v>54</v>
      </c>
      <c r="AF416" s="15" t="s">
        <v>59</v>
      </c>
      <c r="AG416">
        <v>2.769199926449268E-3</v>
      </c>
      <c r="AH416" s="15">
        <v>5.7308075231953263E-4</v>
      </c>
      <c r="AI416" t="s">
        <v>54</v>
      </c>
      <c r="AJ416" s="15" t="s">
        <v>59</v>
      </c>
      <c r="AK416" t="s">
        <v>47</v>
      </c>
      <c r="AL416" s="15" t="s">
        <v>59</v>
      </c>
      <c r="AM416">
        <v>9.3515104876070818E-3</v>
      </c>
      <c r="AN416" s="15">
        <v>1.8143389235168749E-3</v>
      </c>
      <c r="AO416" t="s">
        <v>54</v>
      </c>
      <c r="AP416" s="15" t="s">
        <v>59</v>
      </c>
      <c r="AQ416" s="3" t="s">
        <v>47</v>
      </c>
      <c r="AR416" s="15" t="s">
        <v>59</v>
      </c>
      <c r="AS416" s="3" t="s">
        <v>47</v>
      </c>
      <c r="AT416" s="15" t="s">
        <v>59</v>
      </c>
      <c r="AU416" s="3" t="s">
        <v>47</v>
      </c>
      <c r="AV416" s="15" t="s">
        <v>59</v>
      </c>
      <c r="AW416" s="3" t="s">
        <v>47</v>
      </c>
      <c r="AX416" s="15" t="s">
        <v>59</v>
      </c>
      <c r="AZ416" s="15" t="s">
        <v>59</v>
      </c>
      <c r="BA416" t="s">
        <v>54</v>
      </c>
      <c r="BB416" s="15" t="s">
        <v>59</v>
      </c>
      <c r="BC416" t="s">
        <v>54</v>
      </c>
      <c r="BD416" s="15" t="s">
        <v>59</v>
      </c>
      <c r="BE416" s="3" t="s">
        <v>47</v>
      </c>
      <c r="BF416" s="15" t="s">
        <v>59</v>
      </c>
      <c r="BH416" s="15" t="s">
        <v>59</v>
      </c>
      <c r="BJ416" s="15" t="s">
        <v>59</v>
      </c>
      <c r="BL416" s="15" t="s">
        <v>59</v>
      </c>
      <c r="BN416" s="15" t="s">
        <v>59</v>
      </c>
      <c r="BO416">
        <v>2.4963296110559984E-2</v>
      </c>
      <c r="BP416" s="15">
        <v>5.9038822253343571E-3</v>
      </c>
      <c r="BQ416" t="s">
        <v>54</v>
      </c>
      <c r="BR416" s="15" t="s">
        <v>59</v>
      </c>
      <c r="BT416" s="15" t="s">
        <v>59</v>
      </c>
      <c r="BU416" t="s">
        <v>54</v>
      </c>
      <c r="BV416" s="15" t="s">
        <v>59</v>
      </c>
      <c r="BX416" s="15" t="s">
        <v>59</v>
      </c>
      <c r="BZ416" s="15" t="s">
        <v>59</v>
      </c>
      <c r="CB416" s="15" t="s">
        <v>59</v>
      </c>
      <c r="CC416" t="s">
        <v>54</v>
      </c>
      <c r="CD416" s="15" t="s">
        <v>59</v>
      </c>
      <c r="CF416" s="15" t="s">
        <v>59</v>
      </c>
      <c r="CG416" t="s">
        <v>54</v>
      </c>
      <c r="CH416" s="15" t="s">
        <v>59</v>
      </c>
      <c r="CJ416" s="15" t="s">
        <v>59</v>
      </c>
      <c r="CL416" s="15" t="s">
        <v>59</v>
      </c>
      <c r="CM416" t="s">
        <v>54</v>
      </c>
      <c r="CN416" s="15" t="s">
        <v>59</v>
      </c>
      <c r="CP416" s="15" t="s">
        <v>59</v>
      </c>
      <c r="CR416" s="15" t="s">
        <v>59</v>
      </c>
      <c r="CT416" s="15" t="s">
        <v>59</v>
      </c>
      <c r="CV416" s="15" t="s">
        <v>59</v>
      </c>
      <c r="CX416" s="15" t="s">
        <v>59</v>
      </c>
      <c r="CZ416" s="15" t="s">
        <v>59</v>
      </c>
      <c r="DB416" s="15" t="s">
        <v>59</v>
      </c>
      <c r="DD416" s="15" t="s">
        <v>59</v>
      </c>
      <c r="DF416" s="15" t="s">
        <v>59</v>
      </c>
      <c r="DH416" s="15" t="s">
        <v>59</v>
      </c>
      <c r="DJ416" s="15" t="s">
        <v>59</v>
      </c>
      <c r="DL416" s="15" t="s">
        <v>59</v>
      </c>
      <c r="DN416" s="15" t="s">
        <v>59</v>
      </c>
      <c r="DP416" s="15" t="s">
        <v>59</v>
      </c>
      <c r="DR416" s="15" t="s">
        <v>59</v>
      </c>
      <c r="DT416" s="15" t="s">
        <v>59</v>
      </c>
      <c r="DV416" s="15" t="s">
        <v>59</v>
      </c>
      <c r="DX416" s="15" t="s">
        <v>59</v>
      </c>
      <c r="DZ416" s="15" t="s">
        <v>59</v>
      </c>
      <c r="EB416" s="15" t="s">
        <v>59</v>
      </c>
      <c r="ED416" s="15" t="s">
        <v>59</v>
      </c>
      <c r="EF416" s="15" t="s">
        <v>59</v>
      </c>
      <c r="EH416" s="15" t="s">
        <v>59</v>
      </c>
      <c r="EJ416" s="15" t="s">
        <v>59</v>
      </c>
      <c r="EL416" s="15" t="s">
        <v>59</v>
      </c>
      <c r="EN416" s="15" t="s">
        <v>59</v>
      </c>
      <c r="EP416" s="15" t="s">
        <v>59</v>
      </c>
      <c r="ER416" s="15" t="s">
        <v>59</v>
      </c>
      <c r="ET416" s="15" t="s">
        <v>59</v>
      </c>
      <c r="EV416" s="15" t="s">
        <v>59</v>
      </c>
      <c r="EX416" s="15" t="s">
        <v>59</v>
      </c>
      <c r="EZ416" s="15" t="s">
        <v>59</v>
      </c>
      <c r="FB416" s="15" t="s">
        <v>59</v>
      </c>
      <c r="FD416" s="15" t="s">
        <v>59</v>
      </c>
      <c r="FF416" s="15" t="s">
        <v>59</v>
      </c>
      <c r="FH416" s="15" t="s">
        <v>59</v>
      </c>
      <c r="FJ416" s="15" t="s">
        <v>59</v>
      </c>
      <c r="FL416" s="15" t="s">
        <v>59</v>
      </c>
      <c r="FN416" s="15" t="s">
        <v>59</v>
      </c>
      <c r="FP416" s="15" t="s">
        <v>59</v>
      </c>
      <c r="FR416" s="15" t="s">
        <v>59</v>
      </c>
      <c r="FT416" s="15" t="s">
        <v>59</v>
      </c>
    </row>
    <row r="417" spans="1:176" ht="15.95" customHeight="1">
      <c r="A417" s="39" t="s">
        <v>772</v>
      </c>
      <c r="B417" s="39">
        <v>4</v>
      </c>
      <c r="C417" s="43">
        <v>71</v>
      </c>
      <c r="D417" s="43">
        <v>9008</v>
      </c>
      <c r="E417" s="19" t="s">
        <v>1828</v>
      </c>
      <c r="G417">
        <v>0.94495474526522105</v>
      </c>
      <c r="H417" s="15">
        <v>0.2294988098547848</v>
      </c>
      <c r="I417">
        <v>0.94495474526522105</v>
      </c>
      <c r="J417" s="15">
        <v>0.2294988098547848</v>
      </c>
      <c r="K417" s="3" t="s">
        <v>47</v>
      </c>
      <c r="L417" s="12" t="s">
        <v>59</v>
      </c>
      <c r="M417" s="3" t="s">
        <v>47</v>
      </c>
      <c r="N417" s="12" t="s">
        <v>59</v>
      </c>
      <c r="O417" s="3" t="s">
        <v>47</v>
      </c>
      <c r="P417" s="12" t="s">
        <v>59</v>
      </c>
      <c r="Q417">
        <v>1.1290256960727109E-2</v>
      </c>
      <c r="R417" s="15">
        <v>3.6403003701434644E-3</v>
      </c>
      <c r="S417">
        <v>4.5735375658387367E-2</v>
      </c>
      <c r="T417" s="15">
        <v>1.1383408000362237E-2</v>
      </c>
      <c r="U417">
        <v>0.39274997673714568</v>
      </c>
      <c r="V417" s="15">
        <v>1.0620486345668936E-2</v>
      </c>
      <c r="W417">
        <v>0.33029594746678165</v>
      </c>
      <c r="X417" s="15">
        <v>6.188037253356736E-2</v>
      </c>
      <c r="Y417">
        <v>1.9961013025516434E-4</v>
      </c>
      <c r="Z417" s="15">
        <v>1.1589198758760717E-4</v>
      </c>
      <c r="AA417">
        <v>5.0895448773648514E-4</v>
      </c>
      <c r="AB417" s="15">
        <v>3.0395410512062959E-4</v>
      </c>
      <c r="AC417">
        <v>7.9280734774940271E-4</v>
      </c>
      <c r="AD417" s="15">
        <v>1.1165339963853226E-4</v>
      </c>
      <c r="AE417" t="s">
        <v>54</v>
      </c>
      <c r="AF417" s="15" t="s">
        <v>59</v>
      </c>
      <c r="AG417">
        <v>1.8285542626529834E-3</v>
      </c>
      <c r="AH417" s="15">
        <v>5.733187164792459E-4</v>
      </c>
      <c r="AI417" t="s">
        <v>54</v>
      </c>
      <c r="AJ417" s="15" t="s">
        <v>59</v>
      </c>
      <c r="AK417" t="s">
        <v>47</v>
      </c>
      <c r="AL417" s="15" t="s">
        <v>59</v>
      </c>
      <c r="AM417">
        <v>2.9971613511694774E-2</v>
      </c>
      <c r="AN417" s="15">
        <v>1.2145488614562723E-2</v>
      </c>
      <c r="AO417" t="s">
        <v>54</v>
      </c>
      <c r="AP417" s="15" t="s">
        <v>59</v>
      </c>
      <c r="AQ417" s="3" t="s">
        <v>47</v>
      </c>
      <c r="AR417" s="15" t="s">
        <v>59</v>
      </c>
      <c r="AS417" s="3" t="s">
        <v>47</v>
      </c>
      <c r="AT417" s="15" t="s">
        <v>59</v>
      </c>
      <c r="AU417" s="3" t="s">
        <v>47</v>
      </c>
      <c r="AV417" s="15" t="s">
        <v>59</v>
      </c>
      <c r="AW417" s="3" t="s">
        <v>47</v>
      </c>
      <c r="AX417" s="15" t="s">
        <v>59</v>
      </c>
      <c r="AZ417" s="15" t="s">
        <v>59</v>
      </c>
      <c r="BA417" t="s">
        <v>54</v>
      </c>
      <c r="BB417" s="15" t="s">
        <v>59</v>
      </c>
      <c r="BC417">
        <v>6.0157424587796611E-3</v>
      </c>
      <c r="BD417" s="15">
        <v>6.4094918532914685E-3</v>
      </c>
      <c r="BE417" s="3" t="s">
        <v>47</v>
      </c>
      <c r="BF417" s="15" t="s">
        <v>59</v>
      </c>
      <c r="BH417" s="15" t="s">
        <v>59</v>
      </c>
      <c r="BJ417" s="15" t="s">
        <v>59</v>
      </c>
      <c r="BL417" s="15" t="s">
        <v>59</v>
      </c>
      <c r="BN417" s="15" t="s">
        <v>59</v>
      </c>
      <c r="BO417" t="s">
        <v>54</v>
      </c>
      <c r="BP417" s="15" t="s">
        <v>59</v>
      </c>
      <c r="BQ417" t="s">
        <v>54</v>
      </c>
      <c r="BR417" s="15" t="s">
        <v>59</v>
      </c>
      <c r="BT417" s="15" t="s">
        <v>59</v>
      </c>
      <c r="BU417" t="s">
        <v>54</v>
      </c>
      <c r="BV417" s="15" t="s">
        <v>59</v>
      </c>
      <c r="BX417" s="15" t="s">
        <v>59</v>
      </c>
      <c r="BZ417" s="15" t="s">
        <v>59</v>
      </c>
      <c r="CB417" s="15" t="s">
        <v>59</v>
      </c>
      <c r="CC417" t="s">
        <v>54</v>
      </c>
      <c r="CD417" s="15" t="s">
        <v>59</v>
      </c>
      <c r="CF417" s="15" t="s">
        <v>59</v>
      </c>
      <c r="CG417" t="s">
        <v>54</v>
      </c>
      <c r="CH417" s="15" t="s">
        <v>59</v>
      </c>
      <c r="CJ417" s="15" t="s">
        <v>59</v>
      </c>
      <c r="CL417" s="15" t="s">
        <v>59</v>
      </c>
      <c r="CM417" t="s">
        <v>54</v>
      </c>
      <c r="CN417" s="15" t="s">
        <v>59</v>
      </c>
      <c r="CP417" s="15" t="s">
        <v>59</v>
      </c>
      <c r="CR417" s="15" t="s">
        <v>59</v>
      </c>
      <c r="CT417" s="15" t="s">
        <v>59</v>
      </c>
      <c r="CV417" s="15" t="s">
        <v>59</v>
      </c>
      <c r="CX417" s="15" t="s">
        <v>59</v>
      </c>
      <c r="CZ417" s="15" t="s">
        <v>59</v>
      </c>
      <c r="DB417" s="15" t="s">
        <v>59</v>
      </c>
      <c r="DD417" s="15" t="s">
        <v>59</v>
      </c>
      <c r="DF417" s="15" t="s">
        <v>59</v>
      </c>
      <c r="DH417" s="15" t="s">
        <v>59</v>
      </c>
      <c r="DJ417" s="15" t="s">
        <v>59</v>
      </c>
      <c r="DL417" s="15" t="s">
        <v>59</v>
      </c>
      <c r="DN417" s="15" t="s">
        <v>59</v>
      </c>
      <c r="DP417" s="15" t="s">
        <v>59</v>
      </c>
      <c r="DR417" s="15" t="s">
        <v>59</v>
      </c>
      <c r="DT417" s="15" t="s">
        <v>59</v>
      </c>
      <c r="DV417" s="15" t="s">
        <v>59</v>
      </c>
      <c r="DX417" s="15" t="s">
        <v>59</v>
      </c>
      <c r="DZ417" s="15" t="s">
        <v>59</v>
      </c>
      <c r="EB417" s="15" t="s">
        <v>59</v>
      </c>
      <c r="ED417" s="15" t="s">
        <v>59</v>
      </c>
      <c r="EF417" s="15" t="s">
        <v>59</v>
      </c>
      <c r="EH417" s="15" t="s">
        <v>59</v>
      </c>
      <c r="EJ417" s="15" t="s">
        <v>59</v>
      </c>
      <c r="EL417" s="15" t="s">
        <v>59</v>
      </c>
      <c r="EN417" s="15" t="s">
        <v>59</v>
      </c>
      <c r="EP417" s="15" t="s">
        <v>59</v>
      </c>
      <c r="ER417" s="15" t="s">
        <v>59</v>
      </c>
      <c r="ET417" s="15" t="s">
        <v>59</v>
      </c>
      <c r="EV417" s="15" t="s">
        <v>59</v>
      </c>
      <c r="EX417" s="15" t="s">
        <v>59</v>
      </c>
      <c r="EZ417" s="15" t="s">
        <v>59</v>
      </c>
      <c r="FB417" s="15" t="s">
        <v>59</v>
      </c>
      <c r="FD417" s="15" t="s">
        <v>59</v>
      </c>
      <c r="FF417" s="15" t="s">
        <v>59</v>
      </c>
      <c r="FH417" s="15" t="s">
        <v>59</v>
      </c>
      <c r="FJ417" s="15" t="s">
        <v>59</v>
      </c>
      <c r="FL417" s="15" t="s">
        <v>59</v>
      </c>
      <c r="FN417" s="15" t="s">
        <v>59</v>
      </c>
      <c r="FP417" s="15" t="s">
        <v>59</v>
      </c>
      <c r="FR417" s="15" t="s">
        <v>59</v>
      </c>
      <c r="FT417" s="15" t="s">
        <v>59</v>
      </c>
    </row>
    <row r="418" spans="1:176" ht="15.95" customHeight="1">
      <c r="A418" s="39" t="s">
        <v>773</v>
      </c>
      <c r="B418" s="39">
        <v>4</v>
      </c>
      <c r="C418" s="43">
        <v>113</v>
      </c>
      <c r="D418" s="43">
        <v>9010</v>
      </c>
      <c r="E418" s="19" t="s">
        <v>1828</v>
      </c>
      <c r="G418">
        <v>0.13060814303428078</v>
      </c>
      <c r="H418" s="15">
        <v>2.2774136738831479E-2</v>
      </c>
      <c r="I418">
        <v>0.13060814303428078</v>
      </c>
      <c r="J418" s="15">
        <v>2.2774136738831479E-2</v>
      </c>
      <c r="K418" s="3" t="s">
        <v>47</v>
      </c>
      <c r="L418" s="12" t="s">
        <v>59</v>
      </c>
      <c r="M418" s="3" t="s">
        <v>47</v>
      </c>
      <c r="N418" s="12" t="s">
        <v>59</v>
      </c>
      <c r="O418" s="3" t="s">
        <v>47</v>
      </c>
      <c r="P418" s="12" t="s">
        <v>59</v>
      </c>
      <c r="Q418">
        <v>1.8047486875017512E-3</v>
      </c>
      <c r="R418" s="15">
        <v>4.4913499074457737E-4</v>
      </c>
      <c r="S418" t="s">
        <v>54</v>
      </c>
      <c r="T418" s="15" t="s">
        <v>59</v>
      </c>
      <c r="U418">
        <v>5.1681324385701492E-2</v>
      </c>
      <c r="V418" s="15">
        <v>6.6178615588428143E-4</v>
      </c>
      <c r="W418">
        <v>4.4953747720834547E-2</v>
      </c>
      <c r="X418" s="15">
        <v>1.1628007962341072E-2</v>
      </c>
      <c r="Y418" t="s">
        <v>54</v>
      </c>
      <c r="Z418" s="15" t="s">
        <v>59</v>
      </c>
      <c r="AA418" t="s">
        <v>54</v>
      </c>
      <c r="AB418" s="15" t="s">
        <v>59</v>
      </c>
      <c r="AC418" t="s">
        <v>54</v>
      </c>
      <c r="AD418" s="15" t="s">
        <v>59</v>
      </c>
      <c r="AE418" t="s">
        <v>54</v>
      </c>
      <c r="AF418" s="15" t="s">
        <v>59</v>
      </c>
      <c r="AG418">
        <v>1.5925584052727205E-3</v>
      </c>
      <c r="AH418" s="15">
        <v>3.4984149349713529E-4</v>
      </c>
      <c r="AI418" t="s">
        <v>54</v>
      </c>
      <c r="AJ418" s="15" t="s">
        <v>59</v>
      </c>
      <c r="AK418" t="s">
        <v>47</v>
      </c>
      <c r="AL418" s="15" t="s">
        <v>59</v>
      </c>
      <c r="AM418" t="s">
        <v>54</v>
      </c>
      <c r="AN418" s="15" t="s">
        <v>59</v>
      </c>
      <c r="AO418" t="s">
        <v>54</v>
      </c>
      <c r="AP418" s="15" t="s">
        <v>59</v>
      </c>
      <c r="AQ418" s="3" t="s">
        <v>47</v>
      </c>
      <c r="AR418" s="15" t="s">
        <v>59</v>
      </c>
      <c r="AS418" s="3" t="s">
        <v>47</v>
      </c>
      <c r="AT418" s="15" t="s">
        <v>59</v>
      </c>
      <c r="AU418" s="3" t="s">
        <v>47</v>
      </c>
      <c r="AV418" s="15" t="s">
        <v>59</v>
      </c>
      <c r="AW418" s="3" t="s">
        <v>47</v>
      </c>
      <c r="AX418" s="15" t="s">
        <v>59</v>
      </c>
      <c r="AZ418" s="15" t="s">
        <v>59</v>
      </c>
      <c r="BA418">
        <v>2.0264213007807818E-3</v>
      </c>
      <c r="BB418" s="15">
        <v>2.3956152790888031E-3</v>
      </c>
      <c r="BC418" t="s">
        <v>54</v>
      </c>
      <c r="BD418" s="15" t="s">
        <v>59</v>
      </c>
      <c r="BE418" s="3" t="s">
        <v>47</v>
      </c>
      <c r="BF418" s="15" t="s">
        <v>59</v>
      </c>
      <c r="BH418" s="15" t="s">
        <v>59</v>
      </c>
      <c r="BJ418" s="15" t="s">
        <v>59</v>
      </c>
      <c r="BL418" s="15" t="s">
        <v>59</v>
      </c>
      <c r="BN418" s="15" t="s">
        <v>59</v>
      </c>
      <c r="BO418" t="s">
        <v>54</v>
      </c>
      <c r="BP418" s="15" t="s">
        <v>59</v>
      </c>
      <c r="BQ418" t="s">
        <v>54</v>
      </c>
      <c r="BR418" s="15" t="s">
        <v>59</v>
      </c>
      <c r="BT418" s="15" t="s">
        <v>59</v>
      </c>
      <c r="BU418" t="s">
        <v>54</v>
      </c>
      <c r="BV418" s="15" t="s">
        <v>59</v>
      </c>
      <c r="BX418" s="15" t="s">
        <v>59</v>
      </c>
      <c r="BZ418" s="15" t="s">
        <v>59</v>
      </c>
      <c r="CB418" s="15" t="s">
        <v>59</v>
      </c>
      <c r="CC418" t="s">
        <v>54</v>
      </c>
      <c r="CD418" s="15" t="s">
        <v>59</v>
      </c>
      <c r="CF418" s="15" t="s">
        <v>59</v>
      </c>
      <c r="CG418" t="s">
        <v>54</v>
      </c>
      <c r="CH418" s="15" t="s">
        <v>59</v>
      </c>
      <c r="CJ418" s="15" t="s">
        <v>59</v>
      </c>
      <c r="CL418" s="15" t="s">
        <v>59</v>
      </c>
      <c r="CM418" t="s">
        <v>54</v>
      </c>
      <c r="CN418" s="15" t="s">
        <v>59</v>
      </c>
      <c r="CP418" s="15" t="s">
        <v>59</v>
      </c>
      <c r="CR418" s="15" t="s">
        <v>59</v>
      </c>
      <c r="CT418" s="15" t="s">
        <v>59</v>
      </c>
      <c r="CV418" s="15" t="s">
        <v>59</v>
      </c>
      <c r="CX418" s="15" t="s">
        <v>59</v>
      </c>
      <c r="CZ418" s="15" t="s">
        <v>59</v>
      </c>
      <c r="DB418" s="15" t="s">
        <v>59</v>
      </c>
      <c r="DD418" s="15" t="s">
        <v>59</v>
      </c>
      <c r="DF418" s="15" t="s">
        <v>59</v>
      </c>
      <c r="DH418" s="15" t="s">
        <v>59</v>
      </c>
      <c r="DJ418" s="15" t="s">
        <v>59</v>
      </c>
      <c r="DL418" s="15" t="s">
        <v>59</v>
      </c>
      <c r="DN418" s="15" t="s">
        <v>59</v>
      </c>
      <c r="DP418" s="15" t="s">
        <v>59</v>
      </c>
      <c r="DR418" s="15" t="s">
        <v>59</v>
      </c>
      <c r="DT418" s="15" t="s">
        <v>59</v>
      </c>
      <c r="DV418" s="15" t="s">
        <v>59</v>
      </c>
      <c r="DX418" s="15" t="s">
        <v>59</v>
      </c>
      <c r="DZ418" s="15" t="s">
        <v>59</v>
      </c>
      <c r="EB418" s="15" t="s">
        <v>59</v>
      </c>
      <c r="ED418" s="15" t="s">
        <v>59</v>
      </c>
      <c r="EF418" s="15" t="s">
        <v>59</v>
      </c>
      <c r="EH418" s="15" t="s">
        <v>59</v>
      </c>
      <c r="EJ418" s="15" t="s">
        <v>59</v>
      </c>
      <c r="EL418" s="15" t="s">
        <v>59</v>
      </c>
      <c r="EN418" s="15" t="s">
        <v>59</v>
      </c>
      <c r="EP418" s="15" t="s">
        <v>59</v>
      </c>
      <c r="ER418" s="15" t="s">
        <v>59</v>
      </c>
      <c r="ET418" s="15" t="s">
        <v>59</v>
      </c>
      <c r="EV418" s="15" t="s">
        <v>59</v>
      </c>
      <c r="EX418" s="15" t="s">
        <v>59</v>
      </c>
      <c r="EZ418" s="15" t="s">
        <v>59</v>
      </c>
      <c r="FB418" s="15" t="s">
        <v>59</v>
      </c>
      <c r="FD418" s="15" t="s">
        <v>59</v>
      </c>
      <c r="FF418" s="15" t="s">
        <v>59</v>
      </c>
      <c r="FH418" s="15" t="s">
        <v>59</v>
      </c>
      <c r="FJ418" s="15" t="s">
        <v>59</v>
      </c>
      <c r="FL418" s="15" t="s">
        <v>59</v>
      </c>
      <c r="FN418" s="15" t="s">
        <v>59</v>
      </c>
      <c r="FP418" s="15" t="s">
        <v>59</v>
      </c>
      <c r="FR418" s="15" t="s">
        <v>59</v>
      </c>
      <c r="FT418" s="15" t="s">
        <v>59</v>
      </c>
    </row>
    <row r="419" spans="1:176" ht="15.95" customHeight="1">
      <c r="A419" s="39" t="s">
        <v>774</v>
      </c>
      <c r="B419" s="39">
        <v>4</v>
      </c>
      <c r="C419" s="43">
        <v>113</v>
      </c>
      <c r="D419" s="43">
        <v>9008</v>
      </c>
      <c r="E419" s="19" t="s">
        <v>1828</v>
      </c>
      <c r="G419">
        <v>0.34179713941382844</v>
      </c>
      <c r="H419" s="15">
        <v>8.5382490840460762E-2</v>
      </c>
      <c r="I419">
        <v>0.34179713941382844</v>
      </c>
      <c r="J419" s="15">
        <v>8.5382490840460762E-2</v>
      </c>
      <c r="K419" s="3" t="s">
        <v>47</v>
      </c>
      <c r="L419" s="12" t="s">
        <v>59</v>
      </c>
      <c r="M419" s="3" t="s">
        <v>47</v>
      </c>
      <c r="N419" s="12" t="s">
        <v>59</v>
      </c>
      <c r="O419" s="3" t="s">
        <v>47</v>
      </c>
      <c r="P419" s="12" t="s">
        <v>59</v>
      </c>
      <c r="Q419">
        <v>4.4436032114350639E-3</v>
      </c>
      <c r="R419" s="15">
        <v>6.6558654047012224E-4</v>
      </c>
      <c r="S419">
        <v>1.8228153769371341E-2</v>
      </c>
      <c r="T419" s="15">
        <v>3.3025070744854145E-3</v>
      </c>
      <c r="U419">
        <v>0.14094029683064832</v>
      </c>
      <c r="V419" s="15">
        <v>4.2245989324556123E-3</v>
      </c>
      <c r="W419">
        <v>0.11001008334671854</v>
      </c>
      <c r="X419" s="15">
        <v>3.1609025851238114E-2</v>
      </c>
      <c r="Y419">
        <v>1.8753512401985091E-4</v>
      </c>
      <c r="Z419" s="15">
        <v>1.1439618090422375E-4</v>
      </c>
      <c r="AA419">
        <v>2.8766777103834371E-4</v>
      </c>
      <c r="AB419" s="15">
        <v>2.2601370293660278E-4</v>
      </c>
      <c r="AC419" t="s">
        <v>54</v>
      </c>
      <c r="AD419" s="15" t="s">
        <v>59</v>
      </c>
      <c r="AE419" t="s">
        <v>54</v>
      </c>
      <c r="AF419" s="15" t="s">
        <v>59</v>
      </c>
      <c r="AG419">
        <v>2.3430544402157673E-3</v>
      </c>
      <c r="AH419" s="15">
        <v>2.5851099956716893E-4</v>
      </c>
      <c r="AI419" t="s">
        <v>54</v>
      </c>
      <c r="AJ419" s="15" t="s">
        <v>59</v>
      </c>
      <c r="AK419" t="s">
        <v>47</v>
      </c>
      <c r="AL419" s="15" t="s">
        <v>59</v>
      </c>
      <c r="AM419" t="s">
        <v>54</v>
      </c>
      <c r="AN419" s="15" t="s">
        <v>59</v>
      </c>
      <c r="AO419" t="s">
        <v>54</v>
      </c>
      <c r="AP419" s="15" t="s">
        <v>59</v>
      </c>
      <c r="AQ419" s="3" t="s">
        <v>47</v>
      </c>
      <c r="AR419" s="15" t="s">
        <v>59</v>
      </c>
      <c r="AS419" s="3" t="s">
        <v>47</v>
      </c>
      <c r="AT419" s="15" t="s">
        <v>59</v>
      </c>
      <c r="AU419" s="3" t="s">
        <v>47</v>
      </c>
      <c r="AV419" s="15" t="s">
        <v>59</v>
      </c>
      <c r="AW419" s="3" t="s">
        <v>47</v>
      </c>
      <c r="AX419" s="15" t="s">
        <v>59</v>
      </c>
      <c r="AZ419" s="15" t="s">
        <v>59</v>
      </c>
      <c r="BA419" t="s">
        <v>54</v>
      </c>
      <c r="BB419" s="15" t="s">
        <v>59</v>
      </c>
      <c r="BC419" t="s">
        <v>54</v>
      </c>
      <c r="BD419" s="15" t="s">
        <v>59</v>
      </c>
      <c r="BE419" s="3" t="s">
        <v>47</v>
      </c>
      <c r="BF419" s="15" t="s">
        <v>59</v>
      </c>
      <c r="BH419" s="15" t="s">
        <v>59</v>
      </c>
      <c r="BJ419" s="15" t="s">
        <v>59</v>
      </c>
      <c r="BL419" s="15" t="s">
        <v>59</v>
      </c>
      <c r="BN419" s="15" t="s">
        <v>59</v>
      </c>
      <c r="BO419">
        <v>4.5048980793768657E-2</v>
      </c>
      <c r="BP419" s="15">
        <v>1.2372828953780363E-2</v>
      </c>
      <c r="BQ419" t="s">
        <v>54</v>
      </c>
      <c r="BR419" s="15" t="s">
        <v>59</v>
      </c>
      <c r="BT419" s="15" t="s">
        <v>59</v>
      </c>
      <c r="BU419" t="s">
        <v>54</v>
      </c>
      <c r="BV419" s="15" t="s">
        <v>59</v>
      </c>
      <c r="BX419" s="15" t="s">
        <v>59</v>
      </c>
      <c r="BZ419" s="15" t="s">
        <v>59</v>
      </c>
      <c r="CB419" s="15" t="s">
        <v>59</v>
      </c>
      <c r="CC419" t="s">
        <v>54</v>
      </c>
      <c r="CD419" s="15" t="s">
        <v>59</v>
      </c>
      <c r="CF419" s="15" t="s">
        <v>59</v>
      </c>
      <c r="CG419" t="s">
        <v>54</v>
      </c>
      <c r="CH419" s="15" t="s">
        <v>59</v>
      </c>
      <c r="CJ419" s="15" t="s">
        <v>59</v>
      </c>
      <c r="CL419" s="15" t="s">
        <v>59</v>
      </c>
      <c r="CM419" t="s">
        <v>54</v>
      </c>
      <c r="CN419" s="15" t="s">
        <v>59</v>
      </c>
      <c r="CP419" s="15" t="s">
        <v>59</v>
      </c>
      <c r="CR419" s="15" t="s">
        <v>59</v>
      </c>
      <c r="CT419" s="15" t="s">
        <v>59</v>
      </c>
      <c r="CV419" s="15" t="s">
        <v>59</v>
      </c>
      <c r="CX419" s="15" t="s">
        <v>59</v>
      </c>
      <c r="CZ419" s="15" t="s">
        <v>59</v>
      </c>
      <c r="DB419" s="15" t="s">
        <v>59</v>
      </c>
      <c r="DD419" s="15" t="s">
        <v>59</v>
      </c>
      <c r="DF419" s="15" t="s">
        <v>59</v>
      </c>
      <c r="DH419" s="15" t="s">
        <v>59</v>
      </c>
      <c r="DJ419" s="15" t="s">
        <v>59</v>
      </c>
      <c r="DL419" s="15" t="s">
        <v>59</v>
      </c>
      <c r="DN419" s="15" t="s">
        <v>59</v>
      </c>
      <c r="DP419" s="15" t="s">
        <v>59</v>
      </c>
      <c r="DR419" s="15" t="s">
        <v>59</v>
      </c>
      <c r="DT419" s="15" t="s">
        <v>59</v>
      </c>
      <c r="DV419" s="15" t="s">
        <v>59</v>
      </c>
      <c r="DX419" s="15" t="s">
        <v>59</v>
      </c>
      <c r="DZ419" s="15" t="s">
        <v>59</v>
      </c>
      <c r="EB419" s="15" t="s">
        <v>59</v>
      </c>
      <c r="ED419" s="15" t="s">
        <v>59</v>
      </c>
      <c r="EF419" s="15" t="s">
        <v>59</v>
      </c>
      <c r="EH419" s="15" t="s">
        <v>59</v>
      </c>
      <c r="EJ419" s="15" t="s">
        <v>59</v>
      </c>
      <c r="EL419" s="15" t="s">
        <v>59</v>
      </c>
      <c r="EN419" s="15" t="s">
        <v>59</v>
      </c>
      <c r="EP419" s="15" t="s">
        <v>59</v>
      </c>
      <c r="ER419" s="15" t="s">
        <v>59</v>
      </c>
      <c r="ET419" s="15" t="s">
        <v>59</v>
      </c>
      <c r="EV419" s="15" t="s">
        <v>59</v>
      </c>
      <c r="EX419" s="15" t="s">
        <v>59</v>
      </c>
      <c r="EZ419" s="15" t="s">
        <v>59</v>
      </c>
      <c r="FB419" s="15" t="s">
        <v>59</v>
      </c>
      <c r="FD419" s="15" t="s">
        <v>59</v>
      </c>
      <c r="FF419" s="15" t="s">
        <v>59</v>
      </c>
      <c r="FH419" s="15" t="s">
        <v>59</v>
      </c>
      <c r="FJ419" s="15" t="s">
        <v>59</v>
      </c>
      <c r="FL419" s="15" t="s">
        <v>59</v>
      </c>
      <c r="FN419" s="15" t="s">
        <v>59</v>
      </c>
      <c r="FP419" s="15" t="s">
        <v>59</v>
      </c>
      <c r="FR419" s="15" t="s">
        <v>59</v>
      </c>
      <c r="FT419" s="15" t="s">
        <v>59</v>
      </c>
    </row>
    <row r="420" spans="1:176" ht="15.95" customHeight="1">
      <c r="A420" s="39" t="s">
        <v>775</v>
      </c>
      <c r="B420" s="39">
        <v>4</v>
      </c>
      <c r="C420" s="43">
        <v>113</v>
      </c>
      <c r="D420" s="43">
        <v>9008</v>
      </c>
      <c r="E420" s="19" t="s">
        <v>1828</v>
      </c>
      <c r="G420">
        <v>0.60609433613179375</v>
      </c>
      <c r="H420" s="15">
        <v>3.7267552386090565E-2</v>
      </c>
      <c r="I420">
        <v>0.60609433613179375</v>
      </c>
      <c r="J420" s="15">
        <v>3.7267552386090565E-2</v>
      </c>
      <c r="K420" s="3" t="s">
        <v>47</v>
      </c>
      <c r="L420" s="12" t="s">
        <v>59</v>
      </c>
      <c r="M420" s="3" t="s">
        <v>47</v>
      </c>
      <c r="N420" s="12" t="s">
        <v>59</v>
      </c>
      <c r="O420" s="3" t="s">
        <v>47</v>
      </c>
      <c r="P420" s="12" t="s">
        <v>59</v>
      </c>
      <c r="Q420" t="s">
        <v>54</v>
      </c>
      <c r="R420" s="15" t="s">
        <v>59</v>
      </c>
      <c r="S420" t="s">
        <v>54</v>
      </c>
      <c r="T420" s="15" t="s">
        <v>59</v>
      </c>
      <c r="U420">
        <v>5.2160071471017082E-2</v>
      </c>
      <c r="V420" s="15">
        <v>8.8995193920348391E-4</v>
      </c>
      <c r="W420">
        <v>4.5873497773288613E-2</v>
      </c>
      <c r="X420" s="15">
        <v>2.4521196404437796E-3</v>
      </c>
      <c r="Y420" t="s">
        <v>54</v>
      </c>
      <c r="Z420" s="15" t="s">
        <v>59</v>
      </c>
      <c r="AA420">
        <v>8.2179126623949262E-3</v>
      </c>
      <c r="AB420" s="15">
        <v>7.6899885133106002E-4</v>
      </c>
      <c r="AC420" t="s">
        <v>54</v>
      </c>
      <c r="AD420" s="15" t="s">
        <v>59</v>
      </c>
      <c r="AE420">
        <v>0.41653027985852181</v>
      </c>
      <c r="AF420" s="15">
        <v>3.2567453955540282E-2</v>
      </c>
      <c r="AG420">
        <v>9.351360405017037E-4</v>
      </c>
      <c r="AH420" s="15">
        <v>2.7352046518527016E-4</v>
      </c>
      <c r="AI420" t="s">
        <v>54</v>
      </c>
      <c r="AJ420" s="15" t="s">
        <v>59</v>
      </c>
      <c r="AK420" t="s">
        <v>47</v>
      </c>
      <c r="AL420" s="15" t="s">
        <v>59</v>
      </c>
      <c r="AM420" t="s">
        <v>54</v>
      </c>
      <c r="AN420" s="15" t="s">
        <v>59</v>
      </c>
      <c r="AO420" t="s">
        <v>54</v>
      </c>
      <c r="AP420" s="15" t="s">
        <v>59</v>
      </c>
      <c r="AQ420" s="3" t="s">
        <v>47</v>
      </c>
      <c r="AR420" s="15" t="s">
        <v>59</v>
      </c>
      <c r="AS420" s="3" t="s">
        <v>47</v>
      </c>
      <c r="AT420" s="15" t="s">
        <v>59</v>
      </c>
      <c r="AU420" s="3" t="s">
        <v>47</v>
      </c>
      <c r="AV420" s="15" t="s">
        <v>59</v>
      </c>
      <c r="AW420" s="3" t="s">
        <v>47</v>
      </c>
      <c r="AX420" s="15" t="s">
        <v>59</v>
      </c>
      <c r="AZ420" s="15" t="s">
        <v>59</v>
      </c>
      <c r="BA420" t="s">
        <v>54</v>
      </c>
      <c r="BB420" s="15" t="s">
        <v>59</v>
      </c>
      <c r="BC420" t="s">
        <v>54</v>
      </c>
      <c r="BD420" s="15" t="s">
        <v>59</v>
      </c>
      <c r="BE420" s="3" t="s">
        <v>47</v>
      </c>
      <c r="BF420" s="15" t="s">
        <v>59</v>
      </c>
      <c r="BH420" s="15" t="s">
        <v>59</v>
      </c>
      <c r="BJ420" s="15" t="s">
        <v>59</v>
      </c>
      <c r="BL420" s="15" t="s">
        <v>59</v>
      </c>
      <c r="BN420" s="15" t="s">
        <v>59</v>
      </c>
      <c r="BO420">
        <v>0.14136646885344409</v>
      </c>
      <c r="BP420" s="15">
        <v>3.8113231342250158E-3</v>
      </c>
      <c r="BQ420">
        <v>7.3999353125377157E-2</v>
      </c>
      <c r="BR420" s="15">
        <v>6.303660795529362E-3</v>
      </c>
      <c r="BT420" s="15" t="s">
        <v>59</v>
      </c>
      <c r="BU420" t="s">
        <v>54</v>
      </c>
      <c r="BV420" s="15" t="s">
        <v>59</v>
      </c>
      <c r="BX420" s="15" t="s">
        <v>59</v>
      </c>
      <c r="BZ420" s="15" t="s">
        <v>59</v>
      </c>
      <c r="CB420" s="15" t="s">
        <v>59</v>
      </c>
      <c r="CC420" t="s">
        <v>54</v>
      </c>
      <c r="CD420" s="15" t="s">
        <v>59</v>
      </c>
      <c r="CF420" s="15" t="s">
        <v>59</v>
      </c>
      <c r="CG420" t="s">
        <v>54</v>
      </c>
      <c r="CH420" s="15" t="s">
        <v>59</v>
      </c>
      <c r="CJ420" s="15" t="s">
        <v>59</v>
      </c>
      <c r="CL420" s="15" t="s">
        <v>59</v>
      </c>
      <c r="CM420" t="s">
        <v>54</v>
      </c>
      <c r="CN420" s="15" t="s">
        <v>59</v>
      </c>
      <c r="CP420" s="15" t="s">
        <v>59</v>
      </c>
      <c r="CR420" s="15" t="s">
        <v>59</v>
      </c>
      <c r="CT420" s="15" t="s">
        <v>59</v>
      </c>
      <c r="CV420" s="15" t="s">
        <v>59</v>
      </c>
      <c r="CX420" s="15" t="s">
        <v>59</v>
      </c>
      <c r="CZ420" s="15" t="s">
        <v>59</v>
      </c>
      <c r="DB420" s="15" t="s">
        <v>59</v>
      </c>
      <c r="DD420" s="15" t="s">
        <v>59</v>
      </c>
      <c r="DF420" s="15" t="s">
        <v>59</v>
      </c>
      <c r="DH420" s="15" t="s">
        <v>59</v>
      </c>
      <c r="DJ420" s="15" t="s">
        <v>59</v>
      </c>
      <c r="DL420" s="15" t="s">
        <v>59</v>
      </c>
      <c r="DN420" s="15" t="s">
        <v>59</v>
      </c>
      <c r="DP420" s="15" t="s">
        <v>59</v>
      </c>
      <c r="DR420" s="15" t="s">
        <v>59</v>
      </c>
      <c r="DT420" s="15" t="s">
        <v>59</v>
      </c>
      <c r="DV420" s="15" t="s">
        <v>59</v>
      </c>
      <c r="DX420" s="15" t="s">
        <v>59</v>
      </c>
      <c r="DZ420" s="15" t="s">
        <v>59</v>
      </c>
      <c r="EB420" s="15" t="s">
        <v>59</v>
      </c>
      <c r="ED420" s="15" t="s">
        <v>59</v>
      </c>
      <c r="EF420" s="15" t="s">
        <v>59</v>
      </c>
      <c r="EH420" s="15" t="s">
        <v>59</v>
      </c>
      <c r="EJ420" s="15" t="s">
        <v>59</v>
      </c>
      <c r="EL420" s="15" t="s">
        <v>59</v>
      </c>
      <c r="EN420" s="15" t="s">
        <v>59</v>
      </c>
      <c r="EP420" s="15" t="s">
        <v>59</v>
      </c>
      <c r="ER420" s="15" t="s">
        <v>59</v>
      </c>
      <c r="ET420" s="15" t="s">
        <v>59</v>
      </c>
      <c r="EV420" s="15" t="s">
        <v>59</v>
      </c>
      <c r="EX420" s="15" t="s">
        <v>59</v>
      </c>
      <c r="EZ420" s="15" t="s">
        <v>59</v>
      </c>
      <c r="FB420" s="15" t="s">
        <v>59</v>
      </c>
      <c r="FD420" s="15" t="s">
        <v>59</v>
      </c>
      <c r="FF420" s="15" t="s">
        <v>59</v>
      </c>
      <c r="FH420" s="15" t="s">
        <v>59</v>
      </c>
      <c r="FJ420" s="15" t="s">
        <v>59</v>
      </c>
      <c r="FL420" s="15" t="s">
        <v>59</v>
      </c>
      <c r="FN420" s="15" t="s">
        <v>59</v>
      </c>
      <c r="FP420" s="15" t="s">
        <v>59</v>
      </c>
      <c r="FR420" s="15" t="s">
        <v>59</v>
      </c>
      <c r="FT420" s="15" t="s">
        <v>59</v>
      </c>
    </row>
    <row r="421" spans="1:176" ht="15.95" customHeight="1">
      <c r="A421" s="39" t="s">
        <v>776</v>
      </c>
      <c r="B421" s="39">
        <v>4</v>
      </c>
      <c r="C421" s="43">
        <v>113</v>
      </c>
      <c r="D421" s="43">
        <v>9008</v>
      </c>
      <c r="E421" s="19" t="s">
        <v>1828</v>
      </c>
      <c r="G421">
        <v>7.5508176032840102E-2</v>
      </c>
      <c r="H421" s="15">
        <v>1.5529848879467416E-2</v>
      </c>
      <c r="I421">
        <v>7.5508176032840102E-2</v>
      </c>
      <c r="J421" s="15">
        <v>1.5529848879467416E-2</v>
      </c>
      <c r="K421" s="3" t="s">
        <v>47</v>
      </c>
      <c r="L421" s="12" t="s">
        <v>59</v>
      </c>
      <c r="M421" s="3" t="s">
        <v>47</v>
      </c>
      <c r="N421" s="12" t="s">
        <v>59</v>
      </c>
      <c r="O421" s="3" t="s">
        <v>47</v>
      </c>
      <c r="P421" s="12" t="s">
        <v>59</v>
      </c>
      <c r="Q421">
        <v>1.2717140031467495E-3</v>
      </c>
      <c r="R421" s="15">
        <v>7.3588810910949894E-5</v>
      </c>
      <c r="S421" t="s">
        <v>54</v>
      </c>
      <c r="T421" s="15" t="s">
        <v>59</v>
      </c>
      <c r="U421">
        <v>2.8394864894618583E-2</v>
      </c>
      <c r="V421" s="15">
        <v>6.8123995708983733E-4</v>
      </c>
      <c r="W421">
        <v>2.7629834084499681E-2</v>
      </c>
      <c r="X421" s="15">
        <v>5.0210685676923038E-3</v>
      </c>
      <c r="Y421" t="s">
        <v>54</v>
      </c>
      <c r="Z421" s="15" t="s">
        <v>59</v>
      </c>
      <c r="AA421" t="s">
        <v>54</v>
      </c>
      <c r="AB421" s="15" t="s">
        <v>59</v>
      </c>
      <c r="AC421" t="s">
        <v>54</v>
      </c>
      <c r="AD421" s="15" t="s">
        <v>59</v>
      </c>
      <c r="AE421" t="s">
        <v>54</v>
      </c>
      <c r="AF421" s="15" t="s">
        <v>59</v>
      </c>
      <c r="AG421">
        <v>6.7663370222543465E-4</v>
      </c>
      <c r="AH421" s="15">
        <v>3.1246032607493021E-4</v>
      </c>
      <c r="AI421" t="s">
        <v>54</v>
      </c>
      <c r="AJ421" s="15" t="s">
        <v>59</v>
      </c>
      <c r="AK421" t="s">
        <v>47</v>
      </c>
      <c r="AL421" s="15" t="s">
        <v>59</v>
      </c>
      <c r="AM421" t="s">
        <v>54</v>
      </c>
      <c r="AN421" s="15" t="s">
        <v>59</v>
      </c>
      <c r="AO421" t="s">
        <v>54</v>
      </c>
      <c r="AP421" s="15" t="s">
        <v>59</v>
      </c>
      <c r="AQ421" s="3" t="s">
        <v>47</v>
      </c>
      <c r="AR421" s="15" t="s">
        <v>59</v>
      </c>
      <c r="AS421" s="3" t="s">
        <v>47</v>
      </c>
      <c r="AT421" s="15" t="s">
        <v>59</v>
      </c>
      <c r="AU421" s="3" t="s">
        <v>47</v>
      </c>
      <c r="AV421" s="15" t="s">
        <v>59</v>
      </c>
      <c r="AW421" s="3" t="s">
        <v>47</v>
      </c>
      <c r="AX421" s="15" t="s">
        <v>59</v>
      </c>
      <c r="AZ421" s="15" t="s">
        <v>59</v>
      </c>
      <c r="BA421" t="s">
        <v>54</v>
      </c>
      <c r="BB421" s="15" t="s">
        <v>59</v>
      </c>
      <c r="BC421" t="s">
        <v>54</v>
      </c>
      <c r="BD421" s="15" t="s">
        <v>59</v>
      </c>
      <c r="BE421" s="3" t="s">
        <v>47</v>
      </c>
      <c r="BF421" s="15" t="s">
        <v>59</v>
      </c>
      <c r="BH421" s="15" t="s">
        <v>59</v>
      </c>
      <c r="BJ421" s="15" t="s">
        <v>59</v>
      </c>
      <c r="BL421" s="15" t="s">
        <v>59</v>
      </c>
      <c r="BN421" s="15" t="s">
        <v>59</v>
      </c>
      <c r="BO421">
        <v>3.0342839184455839E-2</v>
      </c>
      <c r="BP421" s="15">
        <v>8.2823485652274362E-3</v>
      </c>
      <c r="BQ421" t="s">
        <v>54</v>
      </c>
      <c r="BR421" s="15" t="s">
        <v>59</v>
      </c>
      <c r="BT421" s="15" t="s">
        <v>59</v>
      </c>
      <c r="BU421" t="s">
        <v>54</v>
      </c>
      <c r="BV421" s="15" t="s">
        <v>59</v>
      </c>
      <c r="BX421" s="15" t="s">
        <v>59</v>
      </c>
      <c r="BZ421" s="15" t="s">
        <v>59</v>
      </c>
      <c r="CB421" s="15" t="s">
        <v>59</v>
      </c>
      <c r="CC421" t="s">
        <v>54</v>
      </c>
      <c r="CD421" s="15" t="s">
        <v>59</v>
      </c>
      <c r="CF421" s="15" t="s">
        <v>59</v>
      </c>
      <c r="CG421" t="s">
        <v>54</v>
      </c>
      <c r="CH421" s="15" t="s">
        <v>59</v>
      </c>
      <c r="CJ421" s="15" t="s">
        <v>59</v>
      </c>
      <c r="CL421" s="15" t="s">
        <v>59</v>
      </c>
      <c r="CM421" t="s">
        <v>54</v>
      </c>
      <c r="CN421" s="15" t="s">
        <v>59</v>
      </c>
      <c r="CP421" s="15" t="s">
        <v>59</v>
      </c>
      <c r="CR421" s="15" t="s">
        <v>59</v>
      </c>
      <c r="CT421" s="15" t="s">
        <v>59</v>
      </c>
      <c r="CV421" s="15" t="s">
        <v>59</v>
      </c>
      <c r="CX421" s="15" t="s">
        <v>59</v>
      </c>
      <c r="CZ421" s="15" t="s">
        <v>59</v>
      </c>
      <c r="DB421" s="15" t="s">
        <v>59</v>
      </c>
      <c r="DD421" s="15" t="s">
        <v>59</v>
      </c>
      <c r="DF421" s="15" t="s">
        <v>59</v>
      </c>
      <c r="DH421" s="15" t="s">
        <v>59</v>
      </c>
      <c r="DJ421" s="15" t="s">
        <v>59</v>
      </c>
      <c r="DL421" s="15" t="s">
        <v>59</v>
      </c>
      <c r="DN421" s="15" t="s">
        <v>59</v>
      </c>
      <c r="DP421" s="15" t="s">
        <v>59</v>
      </c>
      <c r="DR421" s="15" t="s">
        <v>59</v>
      </c>
      <c r="DT421" s="15" t="s">
        <v>59</v>
      </c>
      <c r="DV421" s="15" t="s">
        <v>59</v>
      </c>
      <c r="DX421" s="15" t="s">
        <v>59</v>
      </c>
      <c r="DZ421" s="15" t="s">
        <v>59</v>
      </c>
      <c r="EB421" s="15" t="s">
        <v>59</v>
      </c>
      <c r="ED421" s="15" t="s">
        <v>59</v>
      </c>
      <c r="EF421" s="15" t="s">
        <v>59</v>
      </c>
      <c r="EH421" s="15" t="s">
        <v>59</v>
      </c>
      <c r="EJ421" s="15" t="s">
        <v>59</v>
      </c>
      <c r="EL421" s="15" t="s">
        <v>59</v>
      </c>
      <c r="EN421" s="15" t="s">
        <v>59</v>
      </c>
      <c r="EP421" s="15" t="s">
        <v>59</v>
      </c>
      <c r="ER421" s="15" t="s">
        <v>59</v>
      </c>
      <c r="ET421" s="15" t="s">
        <v>59</v>
      </c>
      <c r="EV421" s="15" t="s">
        <v>59</v>
      </c>
      <c r="EX421" s="15" t="s">
        <v>59</v>
      </c>
      <c r="EZ421" s="15" t="s">
        <v>59</v>
      </c>
      <c r="FB421" s="15" t="s">
        <v>59</v>
      </c>
      <c r="FD421" s="15" t="s">
        <v>59</v>
      </c>
      <c r="FF421" s="15" t="s">
        <v>59</v>
      </c>
      <c r="FH421" s="15" t="s">
        <v>59</v>
      </c>
      <c r="FJ421" s="15" t="s">
        <v>59</v>
      </c>
      <c r="FL421" s="15" t="s">
        <v>59</v>
      </c>
      <c r="FN421" s="15" t="s">
        <v>59</v>
      </c>
      <c r="FP421" s="15" t="s">
        <v>59</v>
      </c>
      <c r="FR421" s="15" t="s">
        <v>59</v>
      </c>
      <c r="FT421" s="15" t="s">
        <v>59</v>
      </c>
    </row>
    <row r="422" spans="1:176" ht="15.95" customHeight="1">
      <c r="A422" s="39" t="s">
        <v>777</v>
      </c>
      <c r="B422" s="39">
        <v>4</v>
      </c>
      <c r="C422" s="43">
        <v>85</v>
      </c>
      <c r="D422" s="43">
        <v>4004</v>
      </c>
      <c r="E422" s="19" t="s">
        <v>1828</v>
      </c>
      <c r="G422">
        <v>0.56813944928461335</v>
      </c>
      <c r="H422" s="15">
        <v>0.42641863844375533</v>
      </c>
      <c r="I422">
        <v>0.56813944928461335</v>
      </c>
      <c r="J422" s="15">
        <v>0.42641863844375533</v>
      </c>
      <c r="K422" s="3" t="s">
        <v>47</v>
      </c>
      <c r="L422" s="12" t="s">
        <v>59</v>
      </c>
      <c r="M422" s="3" t="s">
        <v>47</v>
      </c>
      <c r="N422" s="12" t="s">
        <v>59</v>
      </c>
      <c r="O422" s="3" t="s">
        <v>47</v>
      </c>
      <c r="P422" s="12" t="s">
        <v>59</v>
      </c>
      <c r="Q422">
        <v>9.5058534354675751E-3</v>
      </c>
      <c r="R422" s="15">
        <v>5.8782961617288689E-3</v>
      </c>
      <c r="S422">
        <v>3.4001663804250633E-2</v>
      </c>
      <c r="T422" s="15">
        <v>2.265708508013458E-2</v>
      </c>
      <c r="U422">
        <v>0.30542788191806963</v>
      </c>
      <c r="V422" s="15">
        <v>2.673908460199674E-2</v>
      </c>
      <c r="W422">
        <v>9.204987590242858E-2</v>
      </c>
      <c r="X422" s="15">
        <v>6.2560000674290309E-2</v>
      </c>
      <c r="Y422">
        <v>5.2615901085295092E-4</v>
      </c>
      <c r="Z422" s="15">
        <v>2.2514457557800256E-4</v>
      </c>
      <c r="AA422">
        <v>7.4064099332634857E-4</v>
      </c>
      <c r="AB422" s="15">
        <v>1.7028918933926758E-4</v>
      </c>
      <c r="AC422" t="s">
        <v>54</v>
      </c>
      <c r="AD422" s="15" t="s">
        <v>59</v>
      </c>
      <c r="AE422" t="s">
        <v>54</v>
      </c>
      <c r="AF422" s="15" t="s">
        <v>59</v>
      </c>
      <c r="AG422">
        <v>1.1086441087214672E-3</v>
      </c>
      <c r="AH422" s="15">
        <v>3.6236578497714456E-4</v>
      </c>
      <c r="AI422" t="s">
        <v>54</v>
      </c>
      <c r="AJ422" s="15" t="s">
        <v>59</v>
      </c>
      <c r="AK422" t="s">
        <v>47</v>
      </c>
      <c r="AL422" s="15" t="s">
        <v>59</v>
      </c>
      <c r="AM422">
        <v>1.7847052176181016E-2</v>
      </c>
      <c r="AN422" s="15">
        <v>1.3665522378507759E-2</v>
      </c>
      <c r="AO422" t="s">
        <v>54</v>
      </c>
      <c r="AP422" s="15" t="s">
        <v>59</v>
      </c>
      <c r="AQ422" s="3" t="s">
        <v>47</v>
      </c>
      <c r="AR422" s="15" t="s">
        <v>59</v>
      </c>
      <c r="AS422" s="3" t="s">
        <v>47</v>
      </c>
      <c r="AT422" s="15" t="s">
        <v>59</v>
      </c>
      <c r="AU422" s="3" t="s">
        <v>47</v>
      </c>
      <c r="AV422" s="15" t="s">
        <v>59</v>
      </c>
      <c r="AW422" s="3" t="s">
        <v>47</v>
      </c>
      <c r="AX422" s="15" t="s">
        <v>59</v>
      </c>
      <c r="AZ422" s="15" t="s">
        <v>59</v>
      </c>
      <c r="BA422" t="s">
        <v>54</v>
      </c>
      <c r="BB422" s="15" t="s">
        <v>59</v>
      </c>
      <c r="BC422" t="s">
        <v>54</v>
      </c>
      <c r="BD422" s="15" t="s">
        <v>59</v>
      </c>
      <c r="BE422" s="3" t="s">
        <v>47</v>
      </c>
      <c r="BF422" s="15" t="s">
        <v>59</v>
      </c>
      <c r="BH422" s="15" t="s">
        <v>59</v>
      </c>
      <c r="BJ422" s="15" t="s">
        <v>59</v>
      </c>
      <c r="BL422" s="15" t="s">
        <v>59</v>
      </c>
      <c r="BN422" s="15" t="s">
        <v>59</v>
      </c>
      <c r="BO422">
        <v>7.5031627284072699E-2</v>
      </c>
      <c r="BP422" s="15">
        <v>2.8777227928343054E-2</v>
      </c>
      <c r="BQ422" t="s">
        <v>54</v>
      </c>
      <c r="BR422" s="15" t="s">
        <v>59</v>
      </c>
      <c r="BT422" s="15" t="s">
        <v>59</v>
      </c>
      <c r="BU422" t="s">
        <v>54</v>
      </c>
      <c r="BV422" s="15" t="s">
        <v>59</v>
      </c>
      <c r="BX422" s="15" t="s">
        <v>59</v>
      </c>
      <c r="BZ422" s="15" t="s">
        <v>59</v>
      </c>
      <c r="CB422" s="15" t="s">
        <v>59</v>
      </c>
      <c r="CC422" t="s">
        <v>54</v>
      </c>
      <c r="CD422" s="15" t="s">
        <v>59</v>
      </c>
      <c r="CF422" s="15" t="s">
        <v>59</v>
      </c>
      <c r="CG422" t="s">
        <v>54</v>
      </c>
      <c r="CH422" s="15" t="s">
        <v>59</v>
      </c>
      <c r="CJ422" s="15" t="s">
        <v>59</v>
      </c>
      <c r="CL422" s="15" t="s">
        <v>59</v>
      </c>
      <c r="CM422" t="s">
        <v>54</v>
      </c>
      <c r="CN422" s="15" t="s">
        <v>59</v>
      </c>
      <c r="CP422" s="15" t="s">
        <v>59</v>
      </c>
      <c r="CR422" s="15" t="s">
        <v>59</v>
      </c>
      <c r="CT422" s="15" t="s">
        <v>59</v>
      </c>
      <c r="CV422" s="15" t="s">
        <v>59</v>
      </c>
      <c r="CX422" s="15" t="s">
        <v>59</v>
      </c>
      <c r="CZ422" s="15" t="s">
        <v>59</v>
      </c>
      <c r="DB422" s="15" t="s">
        <v>59</v>
      </c>
      <c r="DD422" s="15" t="s">
        <v>59</v>
      </c>
      <c r="DF422" s="15" t="s">
        <v>59</v>
      </c>
      <c r="DH422" s="15" t="s">
        <v>59</v>
      </c>
      <c r="DJ422" s="15" t="s">
        <v>59</v>
      </c>
      <c r="DL422" s="15" t="s">
        <v>59</v>
      </c>
      <c r="DN422" s="15" t="s">
        <v>59</v>
      </c>
      <c r="DP422" s="15" t="s">
        <v>59</v>
      </c>
      <c r="DR422" s="15" t="s">
        <v>59</v>
      </c>
      <c r="DT422" s="15" t="s">
        <v>59</v>
      </c>
      <c r="DV422" s="15" t="s">
        <v>59</v>
      </c>
      <c r="DX422" s="15" t="s">
        <v>59</v>
      </c>
      <c r="DZ422" s="15" t="s">
        <v>59</v>
      </c>
      <c r="EB422" s="15" t="s">
        <v>59</v>
      </c>
      <c r="ED422" s="15" t="s">
        <v>59</v>
      </c>
      <c r="EF422" s="15" t="s">
        <v>59</v>
      </c>
      <c r="EH422" s="15" t="s">
        <v>59</v>
      </c>
      <c r="EJ422" s="15" t="s">
        <v>59</v>
      </c>
      <c r="EL422" s="15" t="s">
        <v>59</v>
      </c>
      <c r="EN422" s="15" t="s">
        <v>59</v>
      </c>
      <c r="EP422" s="15" t="s">
        <v>59</v>
      </c>
      <c r="ER422" s="15" t="s">
        <v>59</v>
      </c>
      <c r="ET422" s="15" t="s">
        <v>59</v>
      </c>
      <c r="EV422" s="15" t="s">
        <v>59</v>
      </c>
      <c r="EX422" s="15" t="s">
        <v>59</v>
      </c>
      <c r="EZ422" s="15" t="s">
        <v>59</v>
      </c>
      <c r="FB422" s="15" t="s">
        <v>59</v>
      </c>
      <c r="FD422" s="15" t="s">
        <v>59</v>
      </c>
      <c r="FF422" s="15" t="s">
        <v>59</v>
      </c>
      <c r="FH422" s="15" t="s">
        <v>59</v>
      </c>
      <c r="FJ422" s="15" t="s">
        <v>59</v>
      </c>
      <c r="FL422" s="15" t="s">
        <v>59</v>
      </c>
      <c r="FN422" s="15" t="s">
        <v>59</v>
      </c>
      <c r="FP422" s="15" t="s">
        <v>59</v>
      </c>
      <c r="FR422" s="15" t="s">
        <v>59</v>
      </c>
      <c r="FT422" s="15" t="s">
        <v>59</v>
      </c>
    </row>
    <row r="423" spans="1:176" ht="15.95" customHeight="1">
      <c r="A423" s="39" t="s">
        <v>778</v>
      </c>
      <c r="B423" s="39">
        <v>4</v>
      </c>
      <c r="C423" s="43">
        <v>9</v>
      </c>
      <c r="D423" s="43">
        <v>9402</v>
      </c>
      <c r="E423" s="19" t="s">
        <v>1828</v>
      </c>
      <c r="G423">
        <v>5.5565225260700866E-2</v>
      </c>
      <c r="H423" s="15">
        <v>5.7858064975597461E-3</v>
      </c>
      <c r="I423">
        <v>5.5565225260700866E-2</v>
      </c>
      <c r="J423" s="15">
        <v>5.7858064975597461E-3</v>
      </c>
      <c r="K423" s="3" t="s">
        <v>47</v>
      </c>
      <c r="L423" s="12" t="s">
        <v>59</v>
      </c>
      <c r="M423" s="3" t="s">
        <v>47</v>
      </c>
      <c r="N423" s="12" t="s">
        <v>59</v>
      </c>
      <c r="O423" s="3" t="s">
        <v>47</v>
      </c>
      <c r="P423" s="12" t="s">
        <v>59</v>
      </c>
      <c r="Q423" t="s">
        <v>54</v>
      </c>
      <c r="R423" s="15" t="s">
        <v>59</v>
      </c>
      <c r="S423" t="s">
        <v>54</v>
      </c>
      <c r="T423" s="15" t="s">
        <v>59</v>
      </c>
      <c r="U423">
        <v>1.8481112663401831E-2</v>
      </c>
      <c r="V423" s="15">
        <v>1.6430222410687538E-4</v>
      </c>
      <c r="W423">
        <v>2.4678068277970661E-2</v>
      </c>
      <c r="X423" s="15">
        <v>9.4815431417018432E-3</v>
      </c>
      <c r="Y423" t="s">
        <v>54</v>
      </c>
      <c r="Z423" s="15" t="s">
        <v>59</v>
      </c>
      <c r="AA423" t="s">
        <v>54</v>
      </c>
      <c r="AB423" s="15" t="s">
        <v>59</v>
      </c>
      <c r="AC423" t="s">
        <v>54</v>
      </c>
      <c r="AD423" s="15" t="s">
        <v>59</v>
      </c>
      <c r="AE423" t="s">
        <v>54</v>
      </c>
      <c r="AF423" s="15" t="s">
        <v>59</v>
      </c>
      <c r="AG423" t="s">
        <v>47</v>
      </c>
      <c r="AH423" s="15" t="s">
        <v>59</v>
      </c>
      <c r="AI423" t="s">
        <v>54</v>
      </c>
      <c r="AJ423" s="15" t="s">
        <v>59</v>
      </c>
      <c r="AK423" t="s">
        <v>47</v>
      </c>
      <c r="AL423" s="15" t="s">
        <v>59</v>
      </c>
      <c r="AM423">
        <v>1.2406044319328366E-2</v>
      </c>
      <c r="AN423" s="15">
        <v>2.0994740185658512E-3</v>
      </c>
      <c r="AO423" t="s">
        <v>54</v>
      </c>
      <c r="AP423" s="15" t="s">
        <v>59</v>
      </c>
      <c r="AQ423" s="3" t="s">
        <v>47</v>
      </c>
      <c r="AR423" s="15" t="s">
        <v>59</v>
      </c>
      <c r="AS423" s="3" t="s">
        <v>47</v>
      </c>
      <c r="AT423" s="15" t="s">
        <v>59</v>
      </c>
      <c r="AU423" s="3" t="s">
        <v>47</v>
      </c>
      <c r="AV423" s="15" t="s">
        <v>59</v>
      </c>
      <c r="AW423" s="3" t="s">
        <v>47</v>
      </c>
      <c r="AX423" s="15" t="s">
        <v>59</v>
      </c>
      <c r="AZ423" s="15" t="s">
        <v>59</v>
      </c>
      <c r="BA423" t="s">
        <v>54</v>
      </c>
      <c r="BB423" s="15" t="s">
        <v>59</v>
      </c>
      <c r="BC423" t="s">
        <v>54</v>
      </c>
      <c r="BD423" s="15" t="s">
        <v>59</v>
      </c>
      <c r="BE423" s="3" t="s">
        <v>47</v>
      </c>
      <c r="BF423" s="15" t="s">
        <v>59</v>
      </c>
      <c r="BH423" s="15" t="s">
        <v>59</v>
      </c>
      <c r="BJ423" s="15" t="s">
        <v>59</v>
      </c>
      <c r="BL423" s="15" t="s">
        <v>59</v>
      </c>
      <c r="BN423" s="15" t="s">
        <v>59</v>
      </c>
      <c r="BO423">
        <v>3.294682597576154E-2</v>
      </c>
      <c r="BP423" s="15">
        <v>1.2306594115985831E-2</v>
      </c>
      <c r="BQ423" t="s">
        <v>54</v>
      </c>
      <c r="BR423" s="15" t="s">
        <v>59</v>
      </c>
      <c r="BT423" s="15" t="s">
        <v>59</v>
      </c>
      <c r="BU423">
        <v>3.7165461356756363E-3</v>
      </c>
      <c r="BV423" s="15">
        <v>1.2048304708467846E-3</v>
      </c>
      <c r="BX423" s="15" t="s">
        <v>59</v>
      </c>
      <c r="BZ423" s="15" t="s">
        <v>59</v>
      </c>
      <c r="CB423" s="15" t="s">
        <v>59</v>
      </c>
      <c r="CC423">
        <v>1.0687593344949696E-3</v>
      </c>
      <c r="CD423" s="15">
        <v>4.1318090610642174E-4</v>
      </c>
      <c r="CF423" s="15" t="s">
        <v>59</v>
      </c>
      <c r="CG423">
        <v>3.2206937628921975E-3</v>
      </c>
      <c r="CH423" s="15">
        <v>1.4610609158021012E-3</v>
      </c>
      <c r="CJ423" s="15" t="s">
        <v>59</v>
      </c>
      <c r="CL423" s="15" t="s">
        <v>59</v>
      </c>
      <c r="CM423" t="s">
        <v>54</v>
      </c>
      <c r="CN423" s="15" t="s">
        <v>59</v>
      </c>
      <c r="CP423" s="15" t="s">
        <v>59</v>
      </c>
      <c r="CR423" s="15" t="s">
        <v>59</v>
      </c>
      <c r="CT423" s="15" t="s">
        <v>59</v>
      </c>
      <c r="CV423" s="15" t="s">
        <v>59</v>
      </c>
      <c r="CX423" s="15" t="s">
        <v>59</v>
      </c>
      <c r="CZ423" s="15" t="s">
        <v>59</v>
      </c>
      <c r="DB423" s="15" t="s">
        <v>59</v>
      </c>
      <c r="DD423" s="15" t="s">
        <v>59</v>
      </c>
      <c r="DF423" s="15" t="s">
        <v>59</v>
      </c>
      <c r="DH423" s="15" t="s">
        <v>59</v>
      </c>
      <c r="DJ423" s="15" t="s">
        <v>59</v>
      </c>
      <c r="DL423" s="15" t="s">
        <v>59</v>
      </c>
      <c r="DN423" s="15" t="s">
        <v>59</v>
      </c>
      <c r="DP423" s="15" t="s">
        <v>59</v>
      </c>
      <c r="DR423" s="15" t="s">
        <v>59</v>
      </c>
      <c r="DT423" s="15" t="s">
        <v>59</v>
      </c>
      <c r="DV423" s="15" t="s">
        <v>59</v>
      </c>
      <c r="DX423" s="15" t="s">
        <v>59</v>
      </c>
      <c r="DZ423" s="15" t="s">
        <v>59</v>
      </c>
      <c r="EB423" s="15" t="s">
        <v>59</v>
      </c>
      <c r="ED423" s="15" t="s">
        <v>59</v>
      </c>
      <c r="EF423" s="15" t="s">
        <v>59</v>
      </c>
      <c r="EH423" s="15" t="s">
        <v>59</v>
      </c>
      <c r="EJ423" s="15" t="s">
        <v>59</v>
      </c>
      <c r="EL423" s="15" t="s">
        <v>59</v>
      </c>
      <c r="EN423" s="15" t="s">
        <v>59</v>
      </c>
      <c r="EP423" s="15" t="s">
        <v>59</v>
      </c>
      <c r="ER423" s="15" t="s">
        <v>59</v>
      </c>
      <c r="ET423" s="15" t="s">
        <v>59</v>
      </c>
      <c r="EV423" s="15" t="s">
        <v>59</v>
      </c>
      <c r="EX423" s="15" t="s">
        <v>59</v>
      </c>
      <c r="EZ423" s="15" t="s">
        <v>59</v>
      </c>
      <c r="FB423" s="15" t="s">
        <v>59</v>
      </c>
      <c r="FD423" s="15" t="s">
        <v>59</v>
      </c>
      <c r="FF423" s="15" t="s">
        <v>59</v>
      </c>
      <c r="FH423" s="15" t="s">
        <v>59</v>
      </c>
      <c r="FJ423" s="15" t="s">
        <v>59</v>
      </c>
      <c r="FL423" s="15" t="s">
        <v>59</v>
      </c>
      <c r="FN423" s="15" t="s">
        <v>59</v>
      </c>
      <c r="FP423" s="15" t="s">
        <v>59</v>
      </c>
      <c r="FR423" s="15" t="s">
        <v>59</v>
      </c>
      <c r="FT423" s="15" t="s">
        <v>59</v>
      </c>
    </row>
    <row r="424" spans="1:176" ht="15.95" customHeight="1">
      <c r="A424" t="s">
        <v>785</v>
      </c>
      <c r="B424" s="39">
        <v>4</v>
      </c>
      <c r="C424" s="43">
        <v>95</v>
      </c>
      <c r="D424" s="43">
        <v>3702</v>
      </c>
      <c r="E424" s="19" t="s">
        <v>1828</v>
      </c>
      <c r="G424">
        <v>1.1791641062083158</v>
      </c>
      <c r="H424" s="15">
        <v>0.43726296035200718</v>
      </c>
      <c r="I424">
        <v>1.1791641062083158</v>
      </c>
      <c r="J424" s="15">
        <v>0.43726296035200718</v>
      </c>
      <c r="K424" s="3" t="s">
        <v>47</v>
      </c>
      <c r="L424" s="12" t="s">
        <v>59</v>
      </c>
      <c r="M424" s="3" t="s">
        <v>47</v>
      </c>
      <c r="N424" s="12" t="s">
        <v>59</v>
      </c>
      <c r="O424" s="3" t="s">
        <v>47</v>
      </c>
      <c r="P424" s="12" t="s">
        <v>59</v>
      </c>
      <c r="Q424">
        <v>0.12654389501659058</v>
      </c>
      <c r="R424" s="15">
        <v>6.784081897239562E-2</v>
      </c>
      <c r="S424">
        <v>2.8333168495100237E-2</v>
      </c>
      <c r="T424" s="15">
        <v>1.6492677472287734E-2</v>
      </c>
      <c r="U424">
        <v>0.14526013108186983</v>
      </c>
      <c r="V424" s="15">
        <v>0.1592084955461206</v>
      </c>
      <c r="W424">
        <v>0.31263063447909001</v>
      </c>
      <c r="X424" s="15">
        <v>0.17169943440402563</v>
      </c>
      <c r="Y424">
        <v>6.8650794200469881E-3</v>
      </c>
      <c r="Z424" s="15">
        <v>7.3125139989069709E-4</v>
      </c>
      <c r="AA424">
        <v>9.2698324681453424E-3</v>
      </c>
      <c r="AB424" s="15">
        <v>3.3455252628253173E-3</v>
      </c>
      <c r="AC424">
        <v>0</v>
      </c>
      <c r="AD424" s="15">
        <v>0</v>
      </c>
      <c r="AE424" t="s">
        <v>54</v>
      </c>
      <c r="AF424" s="15" t="s">
        <v>59</v>
      </c>
      <c r="AG424">
        <v>1.6471120306503703E-2</v>
      </c>
      <c r="AH424" s="15">
        <v>8.0655572610558411E-3</v>
      </c>
      <c r="AI424" t="s">
        <v>54</v>
      </c>
      <c r="AJ424" s="15" t="s">
        <v>59</v>
      </c>
      <c r="AK424" t="s">
        <v>47</v>
      </c>
      <c r="AL424" s="15" t="s">
        <v>59</v>
      </c>
      <c r="AM424">
        <v>1.9416074806716876E-2</v>
      </c>
      <c r="AN424" s="15">
        <v>1.3349684444781872E-2</v>
      </c>
      <c r="AO424" t="s">
        <v>54</v>
      </c>
      <c r="AP424" s="15" t="s">
        <v>59</v>
      </c>
      <c r="AQ424" s="3" t="s">
        <v>47</v>
      </c>
      <c r="AR424" s="15" t="s">
        <v>59</v>
      </c>
      <c r="AS424" s="3" t="s">
        <v>47</v>
      </c>
      <c r="AT424" s="15" t="s">
        <v>59</v>
      </c>
      <c r="AU424" s="3" t="s">
        <v>47</v>
      </c>
      <c r="AV424" s="15" t="s">
        <v>59</v>
      </c>
      <c r="AW424" s="3" t="s">
        <v>47</v>
      </c>
      <c r="AX424" s="15" t="s">
        <v>59</v>
      </c>
      <c r="AZ424" s="15" t="s">
        <v>59</v>
      </c>
      <c r="BA424" t="s">
        <v>54</v>
      </c>
      <c r="BB424" s="15" t="s">
        <v>59</v>
      </c>
      <c r="BC424" t="s">
        <v>54</v>
      </c>
      <c r="BD424" s="15" t="s">
        <v>59</v>
      </c>
      <c r="BE424" s="3" t="s">
        <v>47</v>
      </c>
      <c r="BF424" s="15" t="s">
        <v>59</v>
      </c>
      <c r="BH424" s="15" t="s">
        <v>59</v>
      </c>
      <c r="BJ424" s="15" t="s">
        <v>59</v>
      </c>
      <c r="BL424" s="15" t="s">
        <v>59</v>
      </c>
      <c r="BN424" s="15" t="s">
        <v>59</v>
      </c>
      <c r="BO424" t="s">
        <v>54</v>
      </c>
      <c r="BP424" s="15" t="s">
        <v>59</v>
      </c>
      <c r="BQ424">
        <v>0</v>
      </c>
      <c r="BR424" s="15">
        <v>0</v>
      </c>
      <c r="BT424" s="15" t="s">
        <v>59</v>
      </c>
      <c r="BU424" t="s">
        <v>54</v>
      </c>
      <c r="BV424" s="15" t="s">
        <v>59</v>
      </c>
      <c r="BX424" s="15" t="s">
        <v>59</v>
      </c>
      <c r="BZ424" s="15" t="s">
        <v>59</v>
      </c>
      <c r="CB424" s="15" t="s">
        <v>59</v>
      </c>
      <c r="CC424" t="s">
        <v>54</v>
      </c>
      <c r="CD424" s="15" t="s">
        <v>59</v>
      </c>
      <c r="CF424" s="15" t="s">
        <v>59</v>
      </c>
      <c r="CG424" t="s">
        <v>54</v>
      </c>
      <c r="CH424" s="15" t="s">
        <v>59</v>
      </c>
      <c r="CJ424" s="15" t="s">
        <v>59</v>
      </c>
      <c r="CL424" s="15" t="s">
        <v>59</v>
      </c>
      <c r="CM424" t="s">
        <v>54</v>
      </c>
      <c r="CN424" s="15" t="s">
        <v>59</v>
      </c>
      <c r="CP424" s="15" t="s">
        <v>59</v>
      </c>
      <c r="CR424" s="15" t="s">
        <v>59</v>
      </c>
      <c r="CT424" s="15" t="s">
        <v>59</v>
      </c>
      <c r="CV424" s="15" t="s">
        <v>59</v>
      </c>
      <c r="CX424" s="15" t="s">
        <v>59</v>
      </c>
      <c r="CZ424" s="15" t="s">
        <v>59</v>
      </c>
      <c r="DB424" s="15" t="s">
        <v>59</v>
      </c>
      <c r="DD424" s="15" t="s">
        <v>59</v>
      </c>
      <c r="DF424" s="15" t="s">
        <v>59</v>
      </c>
      <c r="DH424" s="15" t="s">
        <v>59</v>
      </c>
      <c r="DJ424" s="15" t="s">
        <v>59</v>
      </c>
      <c r="DL424" s="15" t="s">
        <v>59</v>
      </c>
      <c r="DN424" s="15" t="s">
        <v>59</v>
      </c>
      <c r="DP424" s="15" t="s">
        <v>59</v>
      </c>
      <c r="DR424" s="15" t="s">
        <v>59</v>
      </c>
      <c r="DT424" s="15" t="s">
        <v>59</v>
      </c>
      <c r="DV424" s="15" t="s">
        <v>59</v>
      </c>
      <c r="DX424" s="15" t="s">
        <v>59</v>
      </c>
      <c r="DZ424" s="15" t="s">
        <v>59</v>
      </c>
      <c r="EB424" s="15" t="s">
        <v>59</v>
      </c>
      <c r="ED424" s="15" t="s">
        <v>59</v>
      </c>
      <c r="EF424" s="15" t="s">
        <v>59</v>
      </c>
      <c r="EH424" s="15" t="s">
        <v>59</v>
      </c>
      <c r="EJ424" s="15" t="s">
        <v>59</v>
      </c>
      <c r="EL424" s="15" t="s">
        <v>59</v>
      </c>
      <c r="EN424" s="15" t="s">
        <v>59</v>
      </c>
      <c r="EP424" s="15" t="s">
        <v>59</v>
      </c>
      <c r="ER424" s="15" t="s">
        <v>59</v>
      </c>
      <c r="ET424" s="15" t="s">
        <v>59</v>
      </c>
      <c r="EV424" s="15" t="s">
        <v>59</v>
      </c>
      <c r="EX424" s="15" t="s">
        <v>59</v>
      </c>
      <c r="EZ424" s="15" t="s">
        <v>59</v>
      </c>
      <c r="FB424" s="15" t="s">
        <v>59</v>
      </c>
      <c r="FD424" s="15" t="s">
        <v>59</v>
      </c>
      <c r="FF424" s="15" t="s">
        <v>59</v>
      </c>
      <c r="FH424" s="15" t="s">
        <v>59</v>
      </c>
      <c r="FJ424" s="15" t="s">
        <v>59</v>
      </c>
      <c r="FL424" s="15" t="s">
        <v>59</v>
      </c>
      <c r="FN424" s="15" t="s">
        <v>59</v>
      </c>
      <c r="FP424" s="15" t="s">
        <v>59</v>
      </c>
      <c r="FR424" s="15" t="s">
        <v>59</v>
      </c>
      <c r="FT424" s="15" t="s">
        <v>59</v>
      </c>
    </row>
    <row r="425" spans="1:176" ht="15.95" customHeight="1">
      <c r="A425" t="s">
        <v>786</v>
      </c>
      <c r="B425" s="39">
        <v>4</v>
      </c>
      <c r="C425" s="43">
        <v>64</v>
      </c>
      <c r="D425" s="43">
        <v>2204</v>
      </c>
      <c r="E425" s="19" t="s">
        <v>1828</v>
      </c>
      <c r="G425">
        <v>0.37258046764756975</v>
      </c>
      <c r="H425" s="15">
        <v>6.7870253656640732E-3</v>
      </c>
      <c r="I425">
        <v>0.37258046764756975</v>
      </c>
      <c r="J425" s="15">
        <v>6.7870253656640732E-3</v>
      </c>
      <c r="K425" s="3" t="s">
        <v>47</v>
      </c>
      <c r="L425" s="12" t="s">
        <v>59</v>
      </c>
      <c r="M425" s="3" t="s">
        <v>47</v>
      </c>
      <c r="N425" s="12" t="s">
        <v>59</v>
      </c>
      <c r="O425" s="3" t="s">
        <v>47</v>
      </c>
      <c r="P425" s="12" t="s">
        <v>59</v>
      </c>
      <c r="Q425">
        <v>2.41703488477529E-2</v>
      </c>
      <c r="R425" s="15">
        <v>1.1312455567166499E-2</v>
      </c>
      <c r="S425">
        <v>3.4175764279448469E-2</v>
      </c>
      <c r="T425" s="15">
        <v>2.2176921344611968E-3</v>
      </c>
      <c r="U425">
        <v>0.19265958649971657</v>
      </c>
      <c r="V425" s="15">
        <v>0.12173559526275432</v>
      </c>
      <c r="W425">
        <v>5.7466507593163303E-2</v>
      </c>
      <c r="X425" s="15">
        <v>9.645610331483305E-3</v>
      </c>
      <c r="Y425" t="s">
        <v>54</v>
      </c>
      <c r="Z425" s="15" t="s">
        <v>59</v>
      </c>
      <c r="AA425" t="s">
        <v>54</v>
      </c>
      <c r="AB425" s="15" t="s">
        <v>59</v>
      </c>
      <c r="AC425">
        <v>8.6431386321381247E-3</v>
      </c>
      <c r="AD425" s="15">
        <v>6.2669808170243415E-3</v>
      </c>
      <c r="AE425">
        <v>2.1068612530536348E-2</v>
      </c>
      <c r="AF425" s="15">
        <v>1.2062557367604042E-2</v>
      </c>
      <c r="AG425">
        <v>6.3049538765010595E-3</v>
      </c>
      <c r="AH425" s="15">
        <v>2.4393683341101501E-3</v>
      </c>
      <c r="AI425" t="s">
        <v>54</v>
      </c>
      <c r="AJ425" s="15" t="s">
        <v>59</v>
      </c>
      <c r="AK425" t="s">
        <v>47</v>
      </c>
      <c r="AL425" s="15" t="s">
        <v>59</v>
      </c>
      <c r="AM425" t="s">
        <v>54</v>
      </c>
      <c r="AN425" s="15" t="s">
        <v>59</v>
      </c>
      <c r="AO425">
        <v>4.0671110509636177E-2</v>
      </c>
      <c r="AP425" s="15">
        <v>3.3799974733443761E-2</v>
      </c>
      <c r="AQ425" s="3" t="s">
        <v>47</v>
      </c>
      <c r="AR425" s="15" t="s">
        <v>59</v>
      </c>
      <c r="AS425" s="3" t="s">
        <v>47</v>
      </c>
      <c r="AT425" s="15" t="s">
        <v>59</v>
      </c>
      <c r="AU425" s="3" t="s">
        <v>47</v>
      </c>
      <c r="AV425" s="15" t="s">
        <v>59</v>
      </c>
      <c r="AW425" s="3" t="s">
        <v>47</v>
      </c>
      <c r="AX425" s="15" t="s">
        <v>59</v>
      </c>
      <c r="AZ425" s="15" t="s">
        <v>59</v>
      </c>
      <c r="BA425" t="s">
        <v>54</v>
      </c>
      <c r="BB425" s="15" t="s">
        <v>59</v>
      </c>
      <c r="BC425">
        <v>1.7622970265155019E-3</v>
      </c>
      <c r="BD425" s="15">
        <v>5.2259449538413359E-4</v>
      </c>
      <c r="BE425" s="3" t="s">
        <v>47</v>
      </c>
      <c r="BF425" s="15" t="s">
        <v>59</v>
      </c>
      <c r="BH425" s="15" t="s">
        <v>59</v>
      </c>
      <c r="BJ425" s="15" t="s">
        <v>59</v>
      </c>
      <c r="BL425" s="15" t="s">
        <v>59</v>
      </c>
      <c r="BN425" s="15" t="s">
        <v>59</v>
      </c>
      <c r="BO425">
        <v>1.96124746389923E-3</v>
      </c>
      <c r="BP425" s="15">
        <v>6.7394945433569425E-4</v>
      </c>
      <c r="BQ425">
        <v>5.6181151680555833E-3</v>
      </c>
      <c r="BR425" s="15">
        <v>2.762846772842597E-3</v>
      </c>
      <c r="BT425" s="15" t="s">
        <v>59</v>
      </c>
      <c r="BU425" t="s">
        <v>54</v>
      </c>
      <c r="BV425" s="15" t="s">
        <v>59</v>
      </c>
      <c r="BX425" s="15" t="s">
        <v>59</v>
      </c>
      <c r="BZ425" s="15" t="s">
        <v>59</v>
      </c>
      <c r="CB425" s="15" t="s">
        <v>59</v>
      </c>
      <c r="CC425" t="s">
        <v>54</v>
      </c>
      <c r="CD425" s="15" t="s">
        <v>59</v>
      </c>
      <c r="CF425" s="15" t="s">
        <v>59</v>
      </c>
      <c r="CG425" t="s">
        <v>54</v>
      </c>
      <c r="CH425" s="15" t="s">
        <v>59</v>
      </c>
      <c r="CJ425" s="15" t="s">
        <v>59</v>
      </c>
      <c r="CL425" s="15" t="s">
        <v>59</v>
      </c>
      <c r="CM425" t="s">
        <v>54</v>
      </c>
      <c r="CN425" s="15" t="s">
        <v>59</v>
      </c>
      <c r="CP425" s="15" t="s">
        <v>59</v>
      </c>
      <c r="CR425" s="15" t="s">
        <v>59</v>
      </c>
      <c r="CT425" s="15" t="s">
        <v>59</v>
      </c>
      <c r="CV425" s="15" t="s">
        <v>59</v>
      </c>
      <c r="CX425" s="15" t="s">
        <v>59</v>
      </c>
      <c r="CZ425" s="15" t="s">
        <v>59</v>
      </c>
      <c r="DB425" s="15" t="s">
        <v>59</v>
      </c>
      <c r="DD425" s="15" t="s">
        <v>59</v>
      </c>
      <c r="DF425" s="15" t="s">
        <v>59</v>
      </c>
      <c r="DH425" s="15" t="s">
        <v>59</v>
      </c>
      <c r="DJ425" s="15" t="s">
        <v>59</v>
      </c>
      <c r="DL425" s="15" t="s">
        <v>59</v>
      </c>
      <c r="DN425" s="15" t="s">
        <v>59</v>
      </c>
      <c r="DP425" s="15" t="s">
        <v>59</v>
      </c>
      <c r="DR425" s="15" t="s">
        <v>59</v>
      </c>
      <c r="DT425" s="15" t="s">
        <v>59</v>
      </c>
      <c r="DV425" s="15" t="s">
        <v>59</v>
      </c>
      <c r="DX425" s="15" t="s">
        <v>59</v>
      </c>
      <c r="DZ425" s="15" t="s">
        <v>59</v>
      </c>
      <c r="EB425" s="15" t="s">
        <v>59</v>
      </c>
      <c r="ED425" s="15" t="s">
        <v>59</v>
      </c>
      <c r="EF425" s="15" t="s">
        <v>59</v>
      </c>
      <c r="EH425" s="15" t="s">
        <v>59</v>
      </c>
      <c r="EJ425" s="15" t="s">
        <v>59</v>
      </c>
      <c r="EL425" s="15" t="s">
        <v>59</v>
      </c>
      <c r="EN425" s="15" t="s">
        <v>59</v>
      </c>
      <c r="EP425" s="15" t="s">
        <v>59</v>
      </c>
      <c r="ER425" s="15" t="s">
        <v>59</v>
      </c>
      <c r="ET425" s="15" t="s">
        <v>59</v>
      </c>
      <c r="EV425" s="15" t="s">
        <v>59</v>
      </c>
      <c r="EX425" s="15" t="s">
        <v>59</v>
      </c>
      <c r="EZ425" s="15" t="s">
        <v>59</v>
      </c>
      <c r="FB425" s="15" t="s">
        <v>59</v>
      </c>
      <c r="FD425" s="15" t="s">
        <v>59</v>
      </c>
      <c r="FF425" s="15" t="s">
        <v>59</v>
      </c>
      <c r="FH425" s="15" t="s">
        <v>59</v>
      </c>
      <c r="FJ425" s="15" t="s">
        <v>59</v>
      </c>
      <c r="FL425" s="15" t="s">
        <v>59</v>
      </c>
      <c r="FN425" s="15" t="s">
        <v>59</v>
      </c>
      <c r="FP425" s="15" t="s">
        <v>59</v>
      </c>
      <c r="FR425" s="15" t="s">
        <v>59</v>
      </c>
      <c r="FT425" s="15" t="s">
        <v>59</v>
      </c>
    </row>
    <row r="426" spans="1:176" ht="15.95" customHeight="1">
      <c r="A426" t="s">
        <v>787</v>
      </c>
      <c r="B426" s="39">
        <v>4</v>
      </c>
      <c r="C426" s="43">
        <v>117</v>
      </c>
      <c r="D426" s="39">
        <v>6804</v>
      </c>
      <c r="E426" s="19" t="s">
        <v>1828</v>
      </c>
      <c r="G426">
        <v>0.22053912142390597</v>
      </c>
      <c r="H426" s="15">
        <v>7.5722376174451766E-2</v>
      </c>
      <c r="I426">
        <v>0.22053912142390597</v>
      </c>
      <c r="J426" s="15">
        <v>7.5722376174451766E-2</v>
      </c>
      <c r="K426" s="3" t="s">
        <v>47</v>
      </c>
      <c r="L426" s="12" t="s">
        <v>59</v>
      </c>
      <c r="M426" s="3" t="s">
        <v>47</v>
      </c>
      <c r="N426" s="12" t="s">
        <v>59</v>
      </c>
      <c r="O426" s="3" t="s">
        <v>47</v>
      </c>
      <c r="P426" s="12" t="s">
        <v>59</v>
      </c>
      <c r="Q426">
        <v>5.8168096984196876E-3</v>
      </c>
      <c r="R426" s="15">
        <v>1.8094146485657788E-3</v>
      </c>
      <c r="S426" t="s">
        <v>54</v>
      </c>
      <c r="T426" s="15" t="s">
        <v>59</v>
      </c>
      <c r="U426">
        <v>1.4173853479593769E-2</v>
      </c>
      <c r="V426" s="15">
        <v>6.9533217522069618E-3</v>
      </c>
      <c r="W426">
        <v>6.5999925172871426E-3</v>
      </c>
      <c r="X426" s="15">
        <v>2.550898900303346E-3</v>
      </c>
      <c r="Y426">
        <v>1.4619990244639138E-3</v>
      </c>
      <c r="Z426" s="15">
        <v>2.8477769401805977E-4</v>
      </c>
      <c r="AA426" t="s">
        <v>54</v>
      </c>
      <c r="AB426" s="15" t="s">
        <v>59</v>
      </c>
      <c r="AC426" t="s">
        <v>54</v>
      </c>
      <c r="AD426" s="15" t="s">
        <v>59</v>
      </c>
      <c r="AE426" t="s">
        <v>54</v>
      </c>
      <c r="AF426" s="15" t="s">
        <v>59</v>
      </c>
      <c r="AG426">
        <v>0</v>
      </c>
      <c r="AH426" s="15">
        <v>0</v>
      </c>
      <c r="AI426">
        <v>2.1509772884789453E-3</v>
      </c>
      <c r="AJ426" s="15">
        <v>6.1981445729433185E-4</v>
      </c>
      <c r="AK426" t="s">
        <v>47</v>
      </c>
      <c r="AL426" s="15" t="s">
        <v>59</v>
      </c>
      <c r="AM426">
        <v>1.0216809279962245E-2</v>
      </c>
      <c r="AN426" s="15">
        <v>2.5234941117271001E-3</v>
      </c>
      <c r="AO426" t="s">
        <v>54</v>
      </c>
      <c r="AP426" s="15" t="s">
        <v>59</v>
      </c>
      <c r="AQ426" s="3" t="s">
        <v>47</v>
      </c>
      <c r="AR426" s="15" t="s">
        <v>59</v>
      </c>
      <c r="AS426" s="3" t="s">
        <v>47</v>
      </c>
      <c r="AT426" s="15" t="s">
        <v>59</v>
      </c>
      <c r="AU426" s="3" t="s">
        <v>47</v>
      </c>
      <c r="AV426" s="15" t="s">
        <v>59</v>
      </c>
      <c r="AW426" s="3" t="s">
        <v>47</v>
      </c>
      <c r="AX426" s="15" t="s">
        <v>59</v>
      </c>
      <c r="AZ426" s="15" t="s">
        <v>59</v>
      </c>
      <c r="BA426" t="s">
        <v>54</v>
      </c>
      <c r="BB426" s="15" t="s">
        <v>59</v>
      </c>
      <c r="BC426">
        <v>4.942585909761167E-4</v>
      </c>
      <c r="BD426" s="15">
        <v>2.1996559318581655E-4</v>
      </c>
      <c r="BE426" s="3" t="s">
        <v>47</v>
      </c>
      <c r="BF426" s="15" t="s">
        <v>59</v>
      </c>
      <c r="BH426" s="15" t="s">
        <v>59</v>
      </c>
      <c r="BJ426" s="15" t="s">
        <v>59</v>
      </c>
      <c r="BL426" s="15" t="s">
        <v>59</v>
      </c>
      <c r="BN426" s="15" t="s">
        <v>59</v>
      </c>
      <c r="BO426">
        <v>1.5197051625125885E-2</v>
      </c>
      <c r="BP426" s="15">
        <v>9.6539021790658843E-3</v>
      </c>
      <c r="BQ426">
        <v>1.3724317261513549E-3</v>
      </c>
      <c r="BR426" s="15">
        <v>1.1401435766895981E-3</v>
      </c>
      <c r="BT426" s="15" t="s">
        <v>59</v>
      </c>
      <c r="BU426" t="s">
        <v>54</v>
      </c>
      <c r="BV426" s="15" t="s">
        <v>59</v>
      </c>
      <c r="BX426" s="15" t="s">
        <v>59</v>
      </c>
      <c r="BZ426" s="15" t="s">
        <v>59</v>
      </c>
      <c r="CB426" s="15" t="s">
        <v>59</v>
      </c>
      <c r="CC426" t="s">
        <v>54</v>
      </c>
      <c r="CD426" s="15" t="s">
        <v>59</v>
      </c>
      <c r="CF426" s="15" t="s">
        <v>59</v>
      </c>
      <c r="CG426" t="s">
        <v>54</v>
      </c>
      <c r="CH426" s="15" t="s">
        <v>59</v>
      </c>
      <c r="CJ426" s="15" t="s">
        <v>59</v>
      </c>
      <c r="CL426" s="15" t="s">
        <v>59</v>
      </c>
      <c r="CM426" t="s">
        <v>54</v>
      </c>
      <c r="CN426" s="15" t="s">
        <v>59</v>
      </c>
      <c r="CP426" s="15" t="s">
        <v>59</v>
      </c>
      <c r="CR426" s="15" t="s">
        <v>59</v>
      </c>
      <c r="CT426" s="15" t="s">
        <v>59</v>
      </c>
      <c r="CV426" s="15" t="s">
        <v>59</v>
      </c>
      <c r="CX426" s="15" t="s">
        <v>59</v>
      </c>
      <c r="CZ426" s="15" t="s">
        <v>59</v>
      </c>
      <c r="DB426" s="15" t="s">
        <v>59</v>
      </c>
      <c r="DD426" s="15" t="s">
        <v>59</v>
      </c>
      <c r="DF426" s="15" t="s">
        <v>59</v>
      </c>
      <c r="DH426" s="15" t="s">
        <v>59</v>
      </c>
      <c r="DJ426" s="15" t="s">
        <v>59</v>
      </c>
      <c r="DL426" s="15" t="s">
        <v>59</v>
      </c>
      <c r="DN426" s="15" t="s">
        <v>59</v>
      </c>
      <c r="DP426" s="15" t="s">
        <v>59</v>
      </c>
      <c r="DR426" s="15" t="s">
        <v>59</v>
      </c>
      <c r="DT426" s="15" t="s">
        <v>59</v>
      </c>
      <c r="DV426" s="15" t="s">
        <v>59</v>
      </c>
      <c r="DX426" s="15" t="s">
        <v>59</v>
      </c>
      <c r="DZ426" s="15" t="s">
        <v>59</v>
      </c>
      <c r="EB426" s="15" t="s">
        <v>59</v>
      </c>
      <c r="ED426" s="15" t="s">
        <v>59</v>
      </c>
      <c r="EF426" s="15" t="s">
        <v>59</v>
      </c>
      <c r="EH426" s="15" t="s">
        <v>59</v>
      </c>
      <c r="EJ426" s="15" t="s">
        <v>59</v>
      </c>
      <c r="EL426" s="15" t="s">
        <v>59</v>
      </c>
      <c r="EN426" s="15" t="s">
        <v>59</v>
      </c>
      <c r="EP426" s="15" t="s">
        <v>59</v>
      </c>
      <c r="ER426" s="15" t="s">
        <v>59</v>
      </c>
      <c r="ET426" s="15" t="s">
        <v>59</v>
      </c>
      <c r="EV426" s="15" t="s">
        <v>59</v>
      </c>
      <c r="EX426" s="15" t="s">
        <v>59</v>
      </c>
      <c r="EZ426" s="15" t="s">
        <v>59</v>
      </c>
      <c r="FB426" s="15" t="s">
        <v>59</v>
      </c>
      <c r="FD426" s="15" t="s">
        <v>59</v>
      </c>
      <c r="FF426" s="15" t="s">
        <v>59</v>
      </c>
      <c r="FH426" s="15" t="s">
        <v>59</v>
      </c>
      <c r="FJ426" s="15" t="s">
        <v>59</v>
      </c>
      <c r="FL426" s="15" t="s">
        <v>59</v>
      </c>
      <c r="FN426" s="15" t="s">
        <v>59</v>
      </c>
      <c r="FP426" s="15" t="s">
        <v>59</v>
      </c>
      <c r="FR426" s="15" t="s">
        <v>59</v>
      </c>
      <c r="FT426" s="15" t="s">
        <v>59</v>
      </c>
    </row>
    <row r="427" spans="1:176" ht="15.95" customHeight="1">
      <c r="A427" t="s">
        <v>788</v>
      </c>
      <c r="B427" s="39">
        <v>4</v>
      </c>
      <c r="C427" s="43">
        <v>119</v>
      </c>
      <c r="D427" s="43">
        <v>3702</v>
      </c>
      <c r="E427" s="19" t="s">
        <v>1828</v>
      </c>
      <c r="G427">
        <v>0.19792511601331952</v>
      </c>
      <c r="H427" s="15">
        <v>4.6047534420217848E-2</v>
      </c>
      <c r="I427">
        <v>0.19792511601331952</v>
      </c>
      <c r="J427" s="15">
        <v>4.6047534420217848E-2</v>
      </c>
      <c r="K427" s="3" t="s">
        <v>47</v>
      </c>
      <c r="L427" s="12" t="s">
        <v>59</v>
      </c>
      <c r="M427" s="3" t="s">
        <v>47</v>
      </c>
      <c r="N427" s="12" t="s">
        <v>59</v>
      </c>
      <c r="O427" s="3" t="s">
        <v>47</v>
      </c>
      <c r="P427" s="12" t="s">
        <v>59</v>
      </c>
      <c r="Q427">
        <v>2.2000121451866771E-2</v>
      </c>
      <c r="R427" s="15">
        <v>5.8177430356708753E-3</v>
      </c>
      <c r="S427">
        <v>6.7206795535040085E-3</v>
      </c>
      <c r="T427" s="15">
        <v>2.6830560961262784E-3</v>
      </c>
      <c r="U427">
        <v>7.1598307162961644E-2</v>
      </c>
      <c r="V427" s="15">
        <v>2.9431202695587327E-2</v>
      </c>
      <c r="W427">
        <v>4.5324532436980015E-2</v>
      </c>
      <c r="X427" s="15">
        <v>1.9192564759541869E-2</v>
      </c>
      <c r="Y427" t="s">
        <v>54</v>
      </c>
      <c r="Z427" s="15" t="s">
        <v>59</v>
      </c>
      <c r="AA427" t="s">
        <v>54</v>
      </c>
      <c r="AB427" s="15" t="s">
        <v>59</v>
      </c>
      <c r="AC427">
        <v>3.1078329379586869E-3</v>
      </c>
      <c r="AD427" s="15">
        <v>4.2795051496810843E-4</v>
      </c>
      <c r="AE427" t="s">
        <v>54</v>
      </c>
      <c r="AF427" s="15" t="s">
        <v>59</v>
      </c>
      <c r="AG427">
        <v>1.8890475597002124E-3</v>
      </c>
      <c r="AH427" s="15">
        <v>1.3357226394136892E-3</v>
      </c>
      <c r="AI427" t="s">
        <v>54</v>
      </c>
      <c r="AJ427" s="15" t="s">
        <v>59</v>
      </c>
      <c r="AK427" t="s">
        <v>47</v>
      </c>
      <c r="AL427" s="15" t="s">
        <v>59</v>
      </c>
      <c r="AM427">
        <v>6.3505437841522797E-3</v>
      </c>
      <c r="AN427" s="15">
        <v>1.7253049356442496E-3</v>
      </c>
      <c r="AO427" t="s">
        <v>54</v>
      </c>
      <c r="AP427" s="15" t="s">
        <v>59</v>
      </c>
      <c r="AQ427" s="3" t="s">
        <v>47</v>
      </c>
      <c r="AR427" s="15" t="s">
        <v>59</v>
      </c>
      <c r="AS427" s="3" t="s">
        <v>47</v>
      </c>
      <c r="AT427" s="15" t="s">
        <v>59</v>
      </c>
      <c r="AU427" s="3" t="s">
        <v>47</v>
      </c>
      <c r="AV427" s="15" t="s">
        <v>59</v>
      </c>
      <c r="AW427" s="3" t="s">
        <v>47</v>
      </c>
      <c r="AX427" s="15" t="s">
        <v>59</v>
      </c>
      <c r="AZ427" s="15" t="s">
        <v>59</v>
      </c>
      <c r="BA427" t="s">
        <v>54</v>
      </c>
      <c r="BB427" s="15" t="s">
        <v>59</v>
      </c>
      <c r="BC427" t="s">
        <v>54</v>
      </c>
      <c r="BD427" s="15" t="s">
        <v>59</v>
      </c>
      <c r="BE427" s="3" t="s">
        <v>47</v>
      </c>
      <c r="BF427" s="15" t="s">
        <v>59</v>
      </c>
      <c r="BH427" s="15" t="s">
        <v>59</v>
      </c>
      <c r="BJ427" s="15" t="s">
        <v>59</v>
      </c>
      <c r="BL427" s="15" t="s">
        <v>59</v>
      </c>
      <c r="BN427" s="15" t="s">
        <v>59</v>
      </c>
      <c r="BO427" t="s">
        <v>54</v>
      </c>
      <c r="BP427" s="15" t="s">
        <v>59</v>
      </c>
      <c r="BQ427">
        <v>0</v>
      </c>
      <c r="BR427" s="15">
        <v>0</v>
      </c>
      <c r="BT427" s="15" t="s">
        <v>59</v>
      </c>
      <c r="BU427" t="s">
        <v>54</v>
      </c>
      <c r="BV427" s="15" t="s">
        <v>59</v>
      </c>
      <c r="BX427" s="15" t="s">
        <v>59</v>
      </c>
      <c r="BZ427" s="15" t="s">
        <v>59</v>
      </c>
      <c r="CB427" s="15" t="s">
        <v>59</v>
      </c>
      <c r="CC427" t="s">
        <v>54</v>
      </c>
      <c r="CD427" s="15" t="s">
        <v>59</v>
      </c>
      <c r="CF427" s="15" t="s">
        <v>59</v>
      </c>
      <c r="CG427" t="s">
        <v>54</v>
      </c>
      <c r="CH427" s="15" t="s">
        <v>59</v>
      </c>
      <c r="CJ427" s="15" t="s">
        <v>59</v>
      </c>
      <c r="CL427" s="15" t="s">
        <v>59</v>
      </c>
      <c r="CM427" t="s">
        <v>54</v>
      </c>
      <c r="CN427" s="15" t="s">
        <v>59</v>
      </c>
      <c r="CP427" s="15" t="s">
        <v>59</v>
      </c>
      <c r="CR427" s="15" t="s">
        <v>59</v>
      </c>
      <c r="CT427" s="15" t="s">
        <v>59</v>
      </c>
      <c r="CV427" s="15" t="s">
        <v>59</v>
      </c>
      <c r="CX427" s="15" t="s">
        <v>59</v>
      </c>
      <c r="CZ427" s="15" t="s">
        <v>59</v>
      </c>
      <c r="DB427" s="15" t="s">
        <v>59</v>
      </c>
      <c r="DD427" s="15" t="s">
        <v>59</v>
      </c>
      <c r="DF427" s="15" t="s">
        <v>59</v>
      </c>
      <c r="DH427" s="15" t="s">
        <v>59</v>
      </c>
      <c r="DJ427" s="15" t="s">
        <v>59</v>
      </c>
      <c r="DL427" s="15" t="s">
        <v>59</v>
      </c>
      <c r="DN427" s="15" t="s">
        <v>59</v>
      </c>
      <c r="DP427" s="15" t="s">
        <v>59</v>
      </c>
      <c r="DR427" s="15" t="s">
        <v>59</v>
      </c>
      <c r="DT427" s="15" t="s">
        <v>59</v>
      </c>
      <c r="DV427" s="15" t="s">
        <v>59</v>
      </c>
      <c r="DX427" s="15" t="s">
        <v>59</v>
      </c>
      <c r="DZ427" s="15" t="s">
        <v>59</v>
      </c>
      <c r="EB427" s="15" t="s">
        <v>59</v>
      </c>
      <c r="ED427" s="15" t="s">
        <v>59</v>
      </c>
      <c r="EF427" s="15" t="s">
        <v>59</v>
      </c>
      <c r="EH427" s="15" t="s">
        <v>59</v>
      </c>
      <c r="EJ427" s="15" t="s">
        <v>59</v>
      </c>
      <c r="EL427" s="15" t="s">
        <v>59</v>
      </c>
      <c r="EN427" s="15" t="s">
        <v>59</v>
      </c>
      <c r="EP427" s="15" t="s">
        <v>59</v>
      </c>
      <c r="ER427" s="15" t="s">
        <v>59</v>
      </c>
      <c r="ET427" s="15" t="s">
        <v>59</v>
      </c>
      <c r="EV427" s="15" t="s">
        <v>59</v>
      </c>
      <c r="EX427" s="15" t="s">
        <v>59</v>
      </c>
      <c r="EZ427" s="15" t="s">
        <v>59</v>
      </c>
      <c r="FB427" s="15" t="s">
        <v>59</v>
      </c>
      <c r="FD427" s="15" t="s">
        <v>59</v>
      </c>
      <c r="FF427" s="15" t="s">
        <v>59</v>
      </c>
      <c r="FH427" s="15" t="s">
        <v>59</v>
      </c>
      <c r="FJ427" s="15" t="s">
        <v>59</v>
      </c>
      <c r="FL427" s="15" t="s">
        <v>59</v>
      </c>
      <c r="FN427" s="15" t="s">
        <v>59</v>
      </c>
      <c r="FP427" s="15" t="s">
        <v>59</v>
      </c>
      <c r="FR427" s="15" t="s">
        <v>59</v>
      </c>
      <c r="FT427" s="15" t="s">
        <v>59</v>
      </c>
    </row>
    <row r="428" spans="1:176" ht="15.95" customHeight="1">
      <c r="A428" t="s">
        <v>789</v>
      </c>
      <c r="B428" s="39">
        <v>4</v>
      </c>
      <c r="C428" s="43">
        <v>131</v>
      </c>
      <c r="D428" s="43">
        <v>3706</v>
      </c>
      <c r="E428" s="19" t="s">
        <v>1828</v>
      </c>
      <c r="G428">
        <v>0.17329493977151023</v>
      </c>
      <c r="H428" s="15">
        <v>4.0841708752129786E-2</v>
      </c>
      <c r="I428">
        <v>0.17329493977151023</v>
      </c>
      <c r="J428" s="15">
        <v>4.0841708752129786E-2</v>
      </c>
      <c r="K428" s="3" t="s">
        <v>47</v>
      </c>
      <c r="L428" s="12" t="s">
        <v>59</v>
      </c>
      <c r="M428" s="3" t="s">
        <v>47</v>
      </c>
      <c r="N428" s="12" t="s">
        <v>59</v>
      </c>
      <c r="O428" s="3" t="s">
        <v>47</v>
      </c>
      <c r="P428" s="12" t="s">
        <v>59</v>
      </c>
      <c r="Q428">
        <v>9.5393210970638881E-3</v>
      </c>
      <c r="R428" s="15">
        <v>1.5868476838140303E-3</v>
      </c>
      <c r="S428">
        <v>9.974496105955355E-3</v>
      </c>
      <c r="T428" s="15">
        <v>3.9730996412545181E-3</v>
      </c>
      <c r="U428">
        <v>0.1086447933287662</v>
      </c>
      <c r="V428" s="15">
        <v>4.711604276695161E-2</v>
      </c>
      <c r="W428">
        <v>1.4417174114373741E-2</v>
      </c>
      <c r="X428" s="15">
        <v>1.326846250056723E-3</v>
      </c>
      <c r="Y428" t="s">
        <v>54</v>
      </c>
      <c r="Z428" s="15" t="s">
        <v>59</v>
      </c>
      <c r="AA428" t="s">
        <v>54</v>
      </c>
      <c r="AB428" s="15" t="s">
        <v>59</v>
      </c>
      <c r="AC428" t="s">
        <v>54</v>
      </c>
      <c r="AD428" s="15" t="s">
        <v>59</v>
      </c>
      <c r="AE428" t="s">
        <v>54</v>
      </c>
      <c r="AF428" s="15" t="s">
        <v>59</v>
      </c>
      <c r="AG428">
        <v>5.9503226653028702E-3</v>
      </c>
      <c r="AH428" s="15">
        <v>2.0872827623372764E-3</v>
      </c>
      <c r="AI428" t="s">
        <v>54</v>
      </c>
      <c r="AJ428" s="15" t="s">
        <v>59</v>
      </c>
      <c r="AK428" t="s">
        <v>47</v>
      </c>
      <c r="AL428" s="15" t="s">
        <v>59</v>
      </c>
      <c r="AM428" t="s">
        <v>54</v>
      </c>
      <c r="AN428" s="15" t="s">
        <v>59</v>
      </c>
      <c r="AO428" t="s">
        <v>54</v>
      </c>
      <c r="AP428" s="15" t="s">
        <v>59</v>
      </c>
      <c r="AQ428" s="3" t="s">
        <v>47</v>
      </c>
      <c r="AR428" s="15" t="s">
        <v>59</v>
      </c>
      <c r="AS428" s="3" t="s">
        <v>47</v>
      </c>
      <c r="AT428" s="15" t="s">
        <v>59</v>
      </c>
      <c r="AU428" s="3" t="s">
        <v>47</v>
      </c>
      <c r="AV428" s="15" t="s">
        <v>59</v>
      </c>
      <c r="AW428" s="3" t="s">
        <v>47</v>
      </c>
      <c r="AX428" s="15" t="s">
        <v>59</v>
      </c>
      <c r="AZ428" s="15" t="s">
        <v>59</v>
      </c>
      <c r="BA428" t="s">
        <v>54</v>
      </c>
      <c r="BB428" s="15" t="s">
        <v>59</v>
      </c>
      <c r="BC428">
        <v>3.5304487542397843E-4</v>
      </c>
      <c r="BD428" s="15">
        <v>1.3823739498937192E-4</v>
      </c>
      <c r="BE428" s="3" t="s">
        <v>47</v>
      </c>
      <c r="BF428" s="15" t="s">
        <v>59</v>
      </c>
      <c r="BH428" s="15" t="s">
        <v>59</v>
      </c>
      <c r="BJ428" s="15" t="s">
        <v>59</v>
      </c>
      <c r="BL428" s="15" t="s">
        <v>59</v>
      </c>
      <c r="BN428" s="15" t="s">
        <v>59</v>
      </c>
      <c r="BO428">
        <v>2.184882781430073E-3</v>
      </c>
      <c r="BP428" s="15">
        <v>1.8756638069988084E-4</v>
      </c>
      <c r="BQ428">
        <v>1.209695826058999E-3</v>
      </c>
      <c r="BR428" s="15">
        <v>2.6119382134700154E-4</v>
      </c>
      <c r="BT428" s="15" t="s">
        <v>59</v>
      </c>
      <c r="BU428" t="s">
        <v>54</v>
      </c>
      <c r="BV428" s="15" t="s">
        <v>59</v>
      </c>
      <c r="BX428" s="15" t="s">
        <v>59</v>
      </c>
      <c r="BZ428" s="15" t="s">
        <v>59</v>
      </c>
      <c r="CB428" s="15" t="s">
        <v>59</v>
      </c>
      <c r="CC428" t="s">
        <v>54</v>
      </c>
      <c r="CD428" s="15" t="s">
        <v>59</v>
      </c>
      <c r="CF428" s="15" t="s">
        <v>59</v>
      </c>
      <c r="CG428" t="s">
        <v>54</v>
      </c>
      <c r="CH428" s="15" t="s">
        <v>59</v>
      </c>
      <c r="CJ428" s="15" t="s">
        <v>59</v>
      </c>
      <c r="CL428" s="15" t="s">
        <v>59</v>
      </c>
      <c r="CM428" t="s">
        <v>54</v>
      </c>
      <c r="CN428" s="15" t="s">
        <v>59</v>
      </c>
      <c r="CP428" s="15" t="s">
        <v>59</v>
      </c>
      <c r="CR428" s="15" t="s">
        <v>59</v>
      </c>
      <c r="CT428" s="15" t="s">
        <v>59</v>
      </c>
      <c r="CV428" s="15" t="s">
        <v>59</v>
      </c>
      <c r="CX428" s="15" t="s">
        <v>59</v>
      </c>
      <c r="CZ428" s="15" t="s">
        <v>59</v>
      </c>
      <c r="DB428" s="15" t="s">
        <v>59</v>
      </c>
      <c r="DD428" s="15" t="s">
        <v>59</v>
      </c>
      <c r="DF428" s="15" t="s">
        <v>59</v>
      </c>
      <c r="DH428" s="15" t="s">
        <v>59</v>
      </c>
      <c r="DJ428" s="15" t="s">
        <v>59</v>
      </c>
      <c r="DL428" s="15" t="s">
        <v>59</v>
      </c>
      <c r="DN428" s="15" t="s">
        <v>59</v>
      </c>
      <c r="DP428" s="15" t="s">
        <v>59</v>
      </c>
      <c r="DR428" s="15" t="s">
        <v>59</v>
      </c>
      <c r="DT428" s="15" t="s">
        <v>59</v>
      </c>
      <c r="DV428" s="15" t="s">
        <v>59</v>
      </c>
      <c r="DX428" s="15" t="s">
        <v>59</v>
      </c>
      <c r="DZ428" s="15" t="s">
        <v>59</v>
      </c>
      <c r="EB428" s="15" t="s">
        <v>59</v>
      </c>
      <c r="ED428" s="15" t="s">
        <v>59</v>
      </c>
      <c r="EF428" s="15" t="s">
        <v>59</v>
      </c>
      <c r="EH428" s="15" t="s">
        <v>59</v>
      </c>
      <c r="EJ428" s="15" t="s">
        <v>59</v>
      </c>
      <c r="EL428" s="15" t="s">
        <v>59</v>
      </c>
      <c r="EN428" s="15" t="s">
        <v>59</v>
      </c>
      <c r="EP428" s="15" t="s">
        <v>59</v>
      </c>
      <c r="ER428" s="15" t="s">
        <v>59</v>
      </c>
      <c r="ET428" s="15" t="s">
        <v>59</v>
      </c>
      <c r="EV428" s="15" t="s">
        <v>59</v>
      </c>
      <c r="EX428" s="15" t="s">
        <v>59</v>
      </c>
      <c r="EZ428" s="15" t="s">
        <v>59</v>
      </c>
      <c r="FB428" s="15" t="s">
        <v>59</v>
      </c>
      <c r="FD428" s="15" t="s">
        <v>59</v>
      </c>
      <c r="FF428" s="15" t="s">
        <v>59</v>
      </c>
      <c r="FH428" s="15" t="s">
        <v>59</v>
      </c>
      <c r="FJ428" s="15" t="s">
        <v>59</v>
      </c>
      <c r="FL428" s="15" t="s">
        <v>59</v>
      </c>
      <c r="FN428" s="15" t="s">
        <v>59</v>
      </c>
      <c r="FP428" s="15" t="s">
        <v>59</v>
      </c>
      <c r="FR428" s="15" t="s">
        <v>59</v>
      </c>
      <c r="FT428" s="15" t="s">
        <v>59</v>
      </c>
    </row>
    <row r="429" spans="1:176" ht="15.95" customHeight="1">
      <c r="A429" t="s">
        <v>790</v>
      </c>
      <c r="B429" s="39">
        <v>4</v>
      </c>
      <c r="C429" s="43">
        <v>149</v>
      </c>
      <c r="D429" s="43">
        <v>4404</v>
      </c>
      <c r="E429" s="19" t="s">
        <v>1828</v>
      </c>
      <c r="G429">
        <v>0.17059647079203186</v>
      </c>
      <c r="H429" s="15">
        <v>8.7765077716134982E-3</v>
      </c>
      <c r="I429">
        <v>0.17059647079203186</v>
      </c>
      <c r="J429" s="15">
        <v>8.7765077716134982E-3</v>
      </c>
      <c r="K429" s="3" t="s">
        <v>47</v>
      </c>
      <c r="L429" s="12" t="s">
        <v>59</v>
      </c>
      <c r="M429" s="3" t="s">
        <v>47</v>
      </c>
      <c r="N429" s="12" t="s">
        <v>59</v>
      </c>
      <c r="O429" s="3" t="s">
        <v>47</v>
      </c>
      <c r="P429" s="12" t="s">
        <v>59</v>
      </c>
      <c r="Q429">
        <v>1.5419197629283741E-2</v>
      </c>
      <c r="R429" s="15">
        <v>1.2866088054742017E-3</v>
      </c>
      <c r="S429" t="s">
        <v>54</v>
      </c>
      <c r="T429" s="15" t="s">
        <v>59</v>
      </c>
      <c r="U429">
        <v>8.6364493795516056E-2</v>
      </c>
      <c r="V429" s="15">
        <v>4.2356094808111942E-2</v>
      </c>
      <c r="W429">
        <v>4.2430787668741719E-2</v>
      </c>
      <c r="X429" s="15">
        <v>2.8265327824403223E-3</v>
      </c>
      <c r="Y429">
        <v>4.7564871242621685E-3</v>
      </c>
      <c r="Z429" s="15">
        <v>2.457207540474099E-3</v>
      </c>
      <c r="AA429">
        <v>5.6791529656770217E-3</v>
      </c>
      <c r="AB429" s="15">
        <v>1.2788684731930796E-3</v>
      </c>
      <c r="AC429" t="s">
        <v>54</v>
      </c>
      <c r="AD429" s="15" t="s">
        <v>59</v>
      </c>
      <c r="AE429">
        <v>7.7371263175028994E-3</v>
      </c>
      <c r="AF429" s="15">
        <v>2.8782220655711086E-3</v>
      </c>
      <c r="AG429">
        <v>5.3700851727026735E-3</v>
      </c>
      <c r="AH429" s="15">
        <v>1.076894138776704E-3</v>
      </c>
      <c r="AI429" t="s">
        <v>54</v>
      </c>
      <c r="AJ429" s="15" t="s">
        <v>59</v>
      </c>
      <c r="AK429" t="s">
        <v>47</v>
      </c>
      <c r="AL429" s="15" t="s">
        <v>59</v>
      </c>
      <c r="AM429" t="s">
        <v>54</v>
      </c>
      <c r="AN429" s="15" t="s">
        <v>59</v>
      </c>
      <c r="AO429" t="s">
        <v>54</v>
      </c>
      <c r="AP429" s="15" t="s">
        <v>59</v>
      </c>
      <c r="AQ429" s="3" t="s">
        <v>47</v>
      </c>
      <c r="AR429" s="15" t="s">
        <v>59</v>
      </c>
      <c r="AS429" s="3" t="s">
        <v>47</v>
      </c>
      <c r="AT429" s="15" t="s">
        <v>59</v>
      </c>
      <c r="AU429" s="3" t="s">
        <v>47</v>
      </c>
      <c r="AV429" s="15" t="s">
        <v>59</v>
      </c>
      <c r="AW429" s="3" t="s">
        <v>47</v>
      </c>
      <c r="AX429" s="15" t="s">
        <v>59</v>
      </c>
      <c r="AZ429" s="15" t="s">
        <v>59</v>
      </c>
      <c r="BA429" t="s">
        <v>54</v>
      </c>
      <c r="BB429" s="15" t="s">
        <v>59</v>
      </c>
      <c r="BC429" t="s">
        <v>54</v>
      </c>
      <c r="BD429" s="15" t="s">
        <v>59</v>
      </c>
      <c r="BE429" s="3" t="s">
        <v>47</v>
      </c>
      <c r="BF429" s="15" t="s">
        <v>59</v>
      </c>
      <c r="BH429" s="15" t="s">
        <v>59</v>
      </c>
      <c r="BJ429" s="15" t="s">
        <v>59</v>
      </c>
      <c r="BL429" s="15" t="s">
        <v>59</v>
      </c>
      <c r="BN429" s="15" t="s">
        <v>59</v>
      </c>
      <c r="BO429">
        <v>3.0546207194072487E-3</v>
      </c>
      <c r="BP429" s="15">
        <v>6.582065974419653E-4</v>
      </c>
      <c r="BQ429">
        <v>1.1293213917925023E-3</v>
      </c>
      <c r="BR429" s="15">
        <v>6.124218757146703E-4</v>
      </c>
      <c r="BT429" s="15" t="s">
        <v>59</v>
      </c>
      <c r="BU429">
        <v>4.5742546850597024E-3</v>
      </c>
      <c r="BV429" s="15">
        <v>5.6945972440321398E-4</v>
      </c>
      <c r="BX429" s="15" t="s">
        <v>59</v>
      </c>
      <c r="BZ429" s="15" t="s">
        <v>59</v>
      </c>
      <c r="CB429" s="15" t="s">
        <v>59</v>
      </c>
      <c r="CC429">
        <v>5.494187219125716E-3</v>
      </c>
      <c r="CD429" s="15">
        <v>7.7567476565415625E-4</v>
      </c>
      <c r="CF429" s="15" t="s">
        <v>59</v>
      </c>
      <c r="CG429">
        <v>4.8602552751730683E-3</v>
      </c>
      <c r="CH429" s="15">
        <v>3.7094472458626919E-4</v>
      </c>
      <c r="CJ429" s="15" t="s">
        <v>59</v>
      </c>
      <c r="CL429" s="15" t="s">
        <v>59</v>
      </c>
      <c r="CM429">
        <v>3.5284890435178969E-2</v>
      </c>
      <c r="CN429" s="15">
        <v>1.8212378347478249E-2</v>
      </c>
      <c r="CP429" s="15" t="s">
        <v>59</v>
      </c>
      <c r="CR429" s="15" t="s">
        <v>59</v>
      </c>
      <c r="CT429" s="15" t="s">
        <v>59</v>
      </c>
      <c r="CV429" s="15" t="s">
        <v>59</v>
      </c>
      <c r="CX429" s="15" t="s">
        <v>59</v>
      </c>
      <c r="CZ429" s="15" t="s">
        <v>59</v>
      </c>
      <c r="DB429" s="15" t="s">
        <v>59</v>
      </c>
      <c r="DD429" s="15" t="s">
        <v>59</v>
      </c>
      <c r="DF429" s="15" t="s">
        <v>59</v>
      </c>
      <c r="DH429" s="15" t="s">
        <v>59</v>
      </c>
      <c r="DJ429" s="15" t="s">
        <v>59</v>
      </c>
      <c r="DL429" s="15" t="s">
        <v>59</v>
      </c>
      <c r="DN429" s="15" t="s">
        <v>59</v>
      </c>
      <c r="DP429" s="15" t="s">
        <v>59</v>
      </c>
      <c r="DR429" s="15" t="s">
        <v>59</v>
      </c>
      <c r="DT429" s="15" t="s">
        <v>59</v>
      </c>
      <c r="DV429" s="15" t="s">
        <v>59</v>
      </c>
      <c r="DX429" s="15" t="s">
        <v>59</v>
      </c>
      <c r="DZ429" s="15" t="s">
        <v>59</v>
      </c>
      <c r="EB429" s="15" t="s">
        <v>59</v>
      </c>
      <c r="ED429" s="15" t="s">
        <v>59</v>
      </c>
      <c r="EF429" s="15" t="s">
        <v>59</v>
      </c>
      <c r="EH429" s="15" t="s">
        <v>59</v>
      </c>
      <c r="EJ429" s="15" t="s">
        <v>59</v>
      </c>
      <c r="EL429" s="15" t="s">
        <v>59</v>
      </c>
      <c r="EN429" s="15" t="s">
        <v>59</v>
      </c>
      <c r="EP429" s="15" t="s">
        <v>59</v>
      </c>
      <c r="ER429" s="15" t="s">
        <v>59</v>
      </c>
      <c r="ET429" s="15" t="s">
        <v>59</v>
      </c>
      <c r="EV429" s="15" t="s">
        <v>59</v>
      </c>
      <c r="EX429" s="15" t="s">
        <v>59</v>
      </c>
      <c r="EZ429" s="15" t="s">
        <v>59</v>
      </c>
      <c r="FB429" s="15" t="s">
        <v>59</v>
      </c>
      <c r="FD429" s="15" t="s">
        <v>59</v>
      </c>
      <c r="FF429" s="15" t="s">
        <v>59</v>
      </c>
      <c r="FH429" s="15" t="s">
        <v>59</v>
      </c>
      <c r="FJ429" s="15" t="s">
        <v>59</v>
      </c>
      <c r="FL429" s="15" t="s">
        <v>59</v>
      </c>
      <c r="FN429" s="15" t="s">
        <v>59</v>
      </c>
      <c r="FP429" s="15" t="s">
        <v>59</v>
      </c>
      <c r="FR429" s="15" t="s">
        <v>59</v>
      </c>
      <c r="FT429" s="15" t="s">
        <v>59</v>
      </c>
    </row>
    <row r="430" spans="1:176" ht="15.95" customHeight="1">
      <c r="A430" t="s">
        <v>791</v>
      </c>
      <c r="B430" s="39">
        <v>4</v>
      </c>
      <c r="C430" s="43">
        <v>76</v>
      </c>
      <c r="D430" s="43">
        <v>4402</v>
      </c>
      <c r="E430" s="19" t="s">
        <v>1828</v>
      </c>
      <c r="G430">
        <v>0.26255032174806586</v>
      </c>
      <c r="H430" s="15">
        <v>8.1844228203786867E-2</v>
      </c>
      <c r="I430">
        <v>0.26255032174806586</v>
      </c>
      <c r="J430" s="15">
        <v>8.1844228203786867E-2</v>
      </c>
      <c r="K430" s="3" t="s">
        <v>47</v>
      </c>
      <c r="L430" s="12" t="s">
        <v>59</v>
      </c>
      <c r="M430" s="3" t="s">
        <v>47</v>
      </c>
      <c r="N430" s="12" t="s">
        <v>59</v>
      </c>
      <c r="O430" s="3" t="s">
        <v>47</v>
      </c>
      <c r="P430" s="12" t="s">
        <v>59</v>
      </c>
      <c r="Q430">
        <v>3.41061181838688E-2</v>
      </c>
      <c r="R430" s="15">
        <v>2.3842655055808196E-2</v>
      </c>
      <c r="S430">
        <v>6.0417434138349588E-2</v>
      </c>
      <c r="T430" s="15">
        <v>6.5279818033038381E-2</v>
      </c>
      <c r="U430">
        <v>4.3562595575027008E-2</v>
      </c>
      <c r="V430" s="15">
        <v>1.7557811038422837E-2</v>
      </c>
      <c r="W430">
        <v>4.0173835779430109E-2</v>
      </c>
      <c r="X430" s="15">
        <v>1.7168409556553424E-2</v>
      </c>
      <c r="Y430" t="s">
        <v>54</v>
      </c>
      <c r="Z430" s="15" t="s">
        <v>59</v>
      </c>
      <c r="AA430" t="s">
        <v>54</v>
      </c>
      <c r="AB430" s="15" t="s">
        <v>59</v>
      </c>
      <c r="AC430" t="s">
        <v>54</v>
      </c>
      <c r="AD430" s="15" t="s">
        <v>59</v>
      </c>
      <c r="AE430">
        <v>2.1886549923772203E-2</v>
      </c>
      <c r="AF430" s="15">
        <v>1.3185001519874786E-2</v>
      </c>
      <c r="AG430">
        <v>1.3493792067014287E-2</v>
      </c>
      <c r="AH430" s="15">
        <v>2.3305166744913117E-3</v>
      </c>
      <c r="AI430" t="s">
        <v>54</v>
      </c>
      <c r="AJ430" s="15" t="s">
        <v>59</v>
      </c>
      <c r="AK430" t="s">
        <v>47</v>
      </c>
      <c r="AL430" s="15" t="s">
        <v>59</v>
      </c>
      <c r="AM430" t="s">
        <v>54</v>
      </c>
      <c r="AN430" s="15" t="s">
        <v>59</v>
      </c>
      <c r="AO430">
        <v>2.3552683747598092E-2</v>
      </c>
      <c r="AP430" s="15">
        <v>2.2377139061925434E-3</v>
      </c>
      <c r="AQ430" s="3" t="s">
        <v>47</v>
      </c>
      <c r="AR430" s="15" t="s">
        <v>59</v>
      </c>
      <c r="AS430" s="3" t="s">
        <v>47</v>
      </c>
      <c r="AT430" s="15" t="s">
        <v>59</v>
      </c>
      <c r="AU430" s="3" t="s">
        <v>47</v>
      </c>
      <c r="AV430" s="15" t="s">
        <v>59</v>
      </c>
      <c r="AW430" s="3" t="s">
        <v>47</v>
      </c>
      <c r="AX430" s="15" t="s">
        <v>59</v>
      </c>
      <c r="AZ430" s="15" t="s">
        <v>59</v>
      </c>
      <c r="BA430" t="s">
        <v>54</v>
      </c>
      <c r="BB430" s="15" t="s">
        <v>59</v>
      </c>
      <c r="BC430" t="s">
        <v>54</v>
      </c>
      <c r="BD430" s="15" t="s">
        <v>59</v>
      </c>
      <c r="BE430" s="3" t="s">
        <v>47</v>
      </c>
      <c r="BF430" s="15" t="s">
        <v>59</v>
      </c>
      <c r="BH430" s="15" t="s">
        <v>59</v>
      </c>
      <c r="BJ430" s="15" t="s">
        <v>59</v>
      </c>
      <c r="BL430" s="15" t="s">
        <v>59</v>
      </c>
      <c r="BN430" s="15" t="s">
        <v>59</v>
      </c>
      <c r="BO430">
        <v>6.6714557230198963E-3</v>
      </c>
      <c r="BP430" s="15">
        <v>4.8981923469424036E-3</v>
      </c>
      <c r="BQ430">
        <v>1.0657501481348053E-3</v>
      </c>
      <c r="BR430" s="15">
        <v>8.4118180214508417E-4</v>
      </c>
      <c r="BT430" s="15" t="s">
        <v>59</v>
      </c>
      <c r="BU430">
        <v>1.1923463230511688E-2</v>
      </c>
      <c r="BV430" s="15">
        <v>9.8654599807194935E-3</v>
      </c>
      <c r="BX430" s="15" t="s">
        <v>59</v>
      </c>
      <c r="BZ430" s="15" t="s">
        <v>59</v>
      </c>
      <c r="CB430" s="15" t="s">
        <v>59</v>
      </c>
      <c r="CC430">
        <v>2.8108020965129459E-3</v>
      </c>
      <c r="CD430" s="15">
        <v>2.3807844710243309E-5</v>
      </c>
      <c r="CF430" s="15" t="s">
        <v>59</v>
      </c>
      <c r="CG430">
        <v>6.219838355753079E-3</v>
      </c>
      <c r="CH430" s="15">
        <v>5.559309503601507E-3</v>
      </c>
      <c r="CJ430" s="15" t="s">
        <v>59</v>
      </c>
      <c r="CL430" s="15" t="s">
        <v>59</v>
      </c>
      <c r="CM430">
        <v>2.6013608225734182E-2</v>
      </c>
      <c r="CN430" s="15">
        <v>4.7492450738952285E-3</v>
      </c>
      <c r="CP430" s="15" t="s">
        <v>59</v>
      </c>
      <c r="CR430" s="15" t="s">
        <v>59</v>
      </c>
      <c r="CT430" s="15" t="s">
        <v>59</v>
      </c>
      <c r="CV430" s="15" t="s">
        <v>59</v>
      </c>
      <c r="CX430" s="15" t="s">
        <v>59</v>
      </c>
      <c r="CZ430" s="15" t="s">
        <v>59</v>
      </c>
      <c r="DB430" s="15" t="s">
        <v>59</v>
      </c>
      <c r="DD430" s="15" t="s">
        <v>59</v>
      </c>
      <c r="DF430" s="15" t="s">
        <v>59</v>
      </c>
      <c r="DH430" s="15" t="s">
        <v>59</v>
      </c>
      <c r="DJ430" s="15" t="s">
        <v>59</v>
      </c>
      <c r="DL430" s="15" t="s">
        <v>59</v>
      </c>
      <c r="DN430" s="15" t="s">
        <v>59</v>
      </c>
      <c r="DP430" s="15" t="s">
        <v>59</v>
      </c>
      <c r="DR430" s="15" t="s">
        <v>59</v>
      </c>
      <c r="DT430" s="15" t="s">
        <v>59</v>
      </c>
      <c r="DV430" s="15" t="s">
        <v>59</v>
      </c>
      <c r="DX430" s="15" t="s">
        <v>59</v>
      </c>
      <c r="DZ430" s="15" t="s">
        <v>59</v>
      </c>
      <c r="EB430" s="15" t="s">
        <v>59</v>
      </c>
      <c r="ED430" s="15" t="s">
        <v>59</v>
      </c>
      <c r="EF430" s="15" t="s">
        <v>59</v>
      </c>
      <c r="EH430" s="15" t="s">
        <v>59</v>
      </c>
      <c r="EJ430" s="15" t="s">
        <v>59</v>
      </c>
      <c r="EL430" s="15" t="s">
        <v>59</v>
      </c>
      <c r="EN430" s="15" t="s">
        <v>59</v>
      </c>
      <c r="EP430" s="15" t="s">
        <v>59</v>
      </c>
      <c r="ER430" s="15" t="s">
        <v>59</v>
      </c>
      <c r="ET430" s="15" t="s">
        <v>59</v>
      </c>
      <c r="EV430" s="15" t="s">
        <v>59</v>
      </c>
      <c r="EX430" s="15" t="s">
        <v>59</v>
      </c>
      <c r="EZ430" s="15" t="s">
        <v>59</v>
      </c>
      <c r="FB430" s="15" t="s">
        <v>59</v>
      </c>
      <c r="FD430" s="15" t="s">
        <v>59</v>
      </c>
      <c r="FF430" s="15" t="s">
        <v>59</v>
      </c>
      <c r="FH430" s="15" t="s">
        <v>59</v>
      </c>
      <c r="FJ430" s="15" t="s">
        <v>59</v>
      </c>
      <c r="FL430" s="15" t="s">
        <v>59</v>
      </c>
      <c r="FN430" s="15" t="s">
        <v>59</v>
      </c>
      <c r="FP430" s="15" t="s">
        <v>59</v>
      </c>
      <c r="FR430" s="15" t="s">
        <v>59</v>
      </c>
      <c r="FT430" s="15" t="s">
        <v>59</v>
      </c>
    </row>
    <row r="431" spans="1:176" ht="15.95" customHeight="1">
      <c r="A431" t="s">
        <v>792</v>
      </c>
      <c r="B431" s="39">
        <v>4</v>
      </c>
      <c r="C431" s="43">
        <f>585/7.716179</f>
        <v>75.814726433899466</v>
      </c>
      <c r="D431" s="43">
        <v>3502</v>
      </c>
      <c r="E431" s="19" t="s">
        <v>1828</v>
      </c>
      <c r="G431">
        <v>0.12145722797752696</v>
      </c>
      <c r="H431" s="15">
        <v>1.055246984107199E-2</v>
      </c>
      <c r="I431">
        <v>0.12145722797752696</v>
      </c>
      <c r="J431" s="15">
        <v>1.055246984107199E-2</v>
      </c>
      <c r="K431" s="3" t="s">
        <v>47</v>
      </c>
      <c r="L431" s="12" t="s">
        <v>59</v>
      </c>
      <c r="M431" s="3" t="s">
        <v>47</v>
      </c>
      <c r="N431" s="12" t="s">
        <v>59</v>
      </c>
      <c r="O431" s="3" t="s">
        <v>47</v>
      </c>
      <c r="P431" s="12" t="s">
        <v>59</v>
      </c>
      <c r="Q431">
        <v>5.6219175417581025E-3</v>
      </c>
      <c r="R431" s="15">
        <v>1.1518977071680939E-3</v>
      </c>
      <c r="S431">
        <v>8.7150555538465478E-3</v>
      </c>
      <c r="T431" s="15">
        <v>2.2369843424104208E-3</v>
      </c>
      <c r="U431">
        <v>1.3068809079316228E-2</v>
      </c>
      <c r="V431" s="15">
        <v>1.6079695810884288E-3</v>
      </c>
      <c r="W431">
        <v>2.0625738709720141E-2</v>
      </c>
      <c r="X431" s="15">
        <v>2.9552955548227395E-3</v>
      </c>
      <c r="Y431" t="s">
        <v>54</v>
      </c>
      <c r="Z431" s="15" t="s">
        <v>59</v>
      </c>
      <c r="AA431" t="s">
        <v>54</v>
      </c>
      <c r="AB431" s="15" t="s">
        <v>59</v>
      </c>
      <c r="AC431" t="s">
        <v>54</v>
      </c>
      <c r="AD431" s="15" t="s">
        <v>59</v>
      </c>
      <c r="AE431" t="s">
        <v>54</v>
      </c>
      <c r="AF431" s="15" t="s">
        <v>59</v>
      </c>
      <c r="AG431">
        <v>1.7046761476584816E-3</v>
      </c>
      <c r="AH431" s="15">
        <v>8.0688386459172416E-4</v>
      </c>
      <c r="AI431" t="s">
        <v>54</v>
      </c>
      <c r="AJ431" s="15" t="s">
        <v>59</v>
      </c>
      <c r="AK431" t="s">
        <v>47</v>
      </c>
      <c r="AL431" s="15" t="s">
        <v>59</v>
      </c>
      <c r="AM431" t="s">
        <v>54</v>
      </c>
      <c r="AN431" s="15" t="s">
        <v>59</v>
      </c>
      <c r="AO431" t="s">
        <v>54</v>
      </c>
      <c r="AP431" s="15" t="s">
        <v>59</v>
      </c>
      <c r="AQ431" s="3" t="s">
        <v>47</v>
      </c>
      <c r="AR431" s="15" t="s">
        <v>59</v>
      </c>
      <c r="AS431" s="3" t="s">
        <v>47</v>
      </c>
      <c r="AT431" s="15" t="s">
        <v>59</v>
      </c>
      <c r="AU431" s="3" t="s">
        <v>47</v>
      </c>
      <c r="AV431" s="15" t="s">
        <v>59</v>
      </c>
      <c r="AW431" s="3" t="s">
        <v>47</v>
      </c>
      <c r="AX431" s="15" t="s">
        <v>59</v>
      </c>
      <c r="AZ431" s="15" t="s">
        <v>59</v>
      </c>
      <c r="BA431">
        <v>1.3820004177397531E-4</v>
      </c>
      <c r="BB431" s="15">
        <v>4.2475839538492452E-5</v>
      </c>
      <c r="BC431" t="s">
        <v>54</v>
      </c>
      <c r="BD431" s="15" t="s">
        <v>59</v>
      </c>
      <c r="BE431" s="3" t="s">
        <v>47</v>
      </c>
      <c r="BF431" s="15" t="s">
        <v>59</v>
      </c>
      <c r="BH431" s="15" t="s">
        <v>59</v>
      </c>
      <c r="BJ431" s="15" t="s">
        <v>59</v>
      </c>
      <c r="BL431" s="15" t="s">
        <v>59</v>
      </c>
      <c r="BN431" s="15" t="s">
        <v>59</v>
      </c>
      <c r="BO431">
        <v>4.0767839223138135E-4</v>
      </c>
      <c r="BP431" s="15">
        <v>7.2322481531402171E-5</v>
      </c>
      <c r="BQ431">
        <v>0</v>
      </c>
      <c r="BR431" s="15">
        <v>0</v>
      </c>
      <c r="BT431" s="15" t="s">
        <v>59</v>
      </c>
      <c r="BU431" t="s">
        <v>54</v>
      </c>
      <c r="BV431" s="15" t="s">
        <v>59</v>
      </c>
      <c r="BX431" s="15" t="s">
        <v>59</v>
      </c>
      <c r="BZ431" s="15" t="s">
        <v>59</v>
      </c>
      <c r="CB431" s="15" t="s">
        <v>59</v>
      </c>
      <c r="CC431" t="s">
        <v>54</v>
      </c>
      <c r="CD431" s="15" t="s">
        <v>59</v>
      </c>
      <c r="CF431" s="15" t="s">
        <v>59</v>
      </c>
      <c r="CG431" t="s">
        <v>54</v>
      </c>
      <c r="CH431" s="15" t="s">
        <v>59</v>
      </c>
      <c r="CJ431" s="15" t="s">
        <v>59</v>
      </c>
      <c r="CL431" s="15" t="s">
        <v>59</v>
      </c>
      <c r="CM431" t="s">
        <v>54</v>
      </c>
      <c r="CN431" s="15" t="s">
        <v>59</v>
      </c>
      <c r="CP431" s="15" t="s">
        <v>59</v>
      </c>
      <c r="CR431" s="15" t="s">
        <v>59</v>
      </c>
      <c r="CT431" s="15" t="s">
        <v>59</v>
      </c>
      <c r="CV431" s="15" t="s">
        <v>59</v>
      </c>
      <c r="CX431" s="15" t="s">
        <v>59</v>
      </c>
      <c r="CZ431" s="15" t="s">
        <v>59</v>
      </c>
      <c r="DB431" s="15" t="s">
        <v>59</v>
      </c>
      <c r="DD431" s="15" t="s">
        <v>59</v>
      </c>
      <c r="DF431" s="15" t="s">
        <v>59</v>
      </c>
      <c r="DH431" s="15" t="s">
        <v>59</v>
      </c>
      <c r="DJ431" s="15" t="s">
        <v>59</v>
      </c>
      <c r="DL431" s="15" t="s">
        <v>59</v>
      </c>
      <c r="DN431" s="15" t="s">
        <v>59</v>
      </c>
      <c r="DP431" s="15" t="s">
        <v>59</v>
      </c>
      <c r="DR431" s="15" t="s">
        <v>59</v>
      </c>
      <c r="DT431" s="15" t="s">
        <v>59</v>
      </c>
      <c r="DV431" s="15" t="s">
        <v>59</v>
      </c>
      <c r="DX431" s="15" t="s">
        <v>59</v>
      </c>
      <c r="DZ431" s="15" t="s">
        <v>59</v>
      </c>
      <c r="EB431" s="15" t="s">
        <v>59</v>
      </c>
      <c r="ED431" s="15" t="s">
        <v>59</v>
      </c>
      <c r="EF431" s="15" t="s">
        <v>59</v>
      </c>
      <c r="EH431" s="15" t="s">
        <v>59</v>
      </c>
      <c r="EJ431" s="15" t="s">
        <v>59</v>
      </c>
      <c r="EL431" s="15" t="s">
        <v>59</v>
      </c>
      <c r="EN431" s="15" t="s">
        <v>59</v>
      </c>
      <c r="EP431" s="15" t="s">
        <v>59</v>
      </c>
      <c r="ER431" s="15" t="s">
        <v>59</v>
      </c>
      <c r="ET431" s="15" t="s">
        <v>59</v>
      </c>
      <c r="EV431" s="15" t="s">
        <v>59</v>
      </c>
      <c r="EX431" s="15" t="s">
        <v>59</v>
      </c>
      <c r="EZ431" s="15" t="s">
        <v>59</v>
      </c>
      <c r="FB431" s="15" t="s">
        <v>59</v>
      </c>
      <c r="FD431" s="15" t="s">
        <v>59</v>
      </c>
      <c r="FF431" s="15" t="s">
        <v>59</v>
      </c>
      <c r="FH431" s="15" t="s">
        <v>59</v>
      </c>
      <c r="FJ431" s="15" t="s">
        <v>59</v>
      </c>
      <c r="FL431" s="15" t="s">
        <v>59</v>
      </c>
      <c r="FN431" s="15" t="s">
        <v>59</v>
      </c>
      <c r="FP431" s="15" t="s">
        <v>59</v>
      </c>
      <c r="FR431" s="15" t="s">
        <v>59</v>
      </c>
      <c r="FT431" s="15" t="s">
        <v>59</v>
      </c>
    </row>
    <row r="432" spans="1:176" ht="15.95" customHeight="1">
      <c r="A432" t="s">
        <v>793</v>
      </c>
      <c r="B432" s="39">
        <v>4</v>
      </c>
      <c r="C432" s="43">
        <v>79</v>
      </c>
      <c r="D432" s="43">
        <v>3602</v>
      </c>
      <c r="E432" s="19" t="s">
        <v>1828</v>
      </c>
      <c r="G432">
        <v>0.18291163710347855</v>
      </c>
      <c r="H432" s="15">
        <v>2.1960129183207493E-2</v>
      </c>
      <c r="I432">
        <v>0.18291163710347855</v>
      </c>
      <c r="J432" s="15">
        <v>2.1960129183207493E-2</v>
      </c>
      <c r="K432" s="3" t="s">
        <v>47</v>
      </c>
      <c r="L432" s="12" t="s">
        <v>59</v>
      </c>
      <c r="M432" s="3" t="s">
        <v>47</v>
      </c>
      <c r="N432" s="12" t="s">
        <v>59</v>
      </c>
      <c r="O432" s="3" t="s">
        <v>47</v>
      </c>
      <c r="P432" s="12" t="s">
        <v>59</v>
      </c>
      <c r="Q432" t="s">
        <v>54</v>
      </c>
      <c r="R432" s="15" t="s">
        <v>59</v>
      </c>
      <c r="S432">
        <v>1.0391880502427165E-2</v>
      </c>
      <c r="T432" s="15">
        <v>4.4540052323943308E-3</v>
      </c>
      <c r="U432">
        <v>4.2108214454549257E-2</v>
      </c>
      <c r="V432" s="15">
        <v>9.5824433632231594E-3</v>
      </c>
      <c r="W432">
        <v>1.2774954635854036E-2</v>
      </c>
      <c r="X432" s="15">
        <v>2.8961157679382316E-3</v>
      </c>
      <c r="Y432" t="s">
        <v>54</v>
      </c>
      <c r="Z432" s="15" t="s">
        <v>59</v>
      </c>
      <c r="AA432" t="s">
        <v>54</v>
      </c>
      <c r="AB432" s="15" t="s">
        <v>59</v>
      </c>
      <c r="AC432" t="s">
        <v>54</v>
      </c>
      <c r="AD432" s="15" t="s">
        <v>59</v>
      </c>
      <c r="AE432" t="s">
        <v>54</v>
      </c>
      <c r="AF432" s="15" t="s">
        <v>59</v>
      </c>
      <c r="AG432">
        <v>2.6340923468110384E-3</v>
      </c>
      <c r="AH432" s="15">
        <v>9.6972522759507284E-4</v>
      </c>
      <c r="AI432" t="s">
        <v>54</v>
      </c>
      <c r="AJ432" s="15" t="s">
        <v>59</v>
      </c>
      <c r="AK432" t="s">
        <v>47</v>
      </c>
      <c r="AL432" s="15" t="s">
        <v>59</v>
      </c>
      <c r="AM432" t="s">
        <v>54</v>
      </c>
      <c r="AN432" s="15" t="s">
        <v>59</v>
      </c>
      <c r="AO432" t="s">
        <v>54</v>
      </c>
      <c r="AP432" s="15" t="s">
        <v>59</v>
      </c>
      <c r="AQ432" s="3" t="s">
        <v>47</v>
      </c>
      <c r="AR432" s="15" t="s">
        <v>59</v>
      </c>
      <c r="AS432" s="3" t="s">
        <v>47</v>
      </c>
      <c r="AT432" s="15" t="s">
        <v>59</v>
      </c>
      <c r="AU432" s="3" t="s">
        <v>47</v>
      </c>
      <c r="AV432" s="15" t="s">
        <v>59</v>
      </c>
      <c r="AW432" s="3" t="s">
        <v>47</v>
      </c>
      <c r="AX432" s="15" t="s">
        <v>59</v>
      </c>
      <c r="AZ432" s="15" t="s">
        <v>59</v>
      </c>
      <c r="BA432" t="s">
        <v>54</v>
      </c>
      <c r="BB432" s="15" t="s">
        <v>59</v>
      </c>
      <c r="BC432" t="s">
        <v>54</v>
      </c>
      <c r="BD432" s="15" t="s">
        <v>59</v>
      </c>
      <c r="BE432" s="3" t="s">
        <v>47</v>
      </c>
      <c r="BF432" s="15" t="s">
        <v>59</v>
      </c>
      <c r="BH432" s="15" t="s">
        <v>59</v>
      </c>
      <c r="BJ432" s="15" t="s">
        <v>59</v>
      </c>
      <c r="BL432" s="15" t="s">
        <v>59</v>
      </c>
      <c r="BN432" s="15" t="s">
        <v>59</v>
      </c>
      <c r="BO432">
        <v>4.3677935361259519E-4</v>
      </c>
      <c r="BP432" s="15">
        <v>2.4938487564927852E-4</v>
      </c>
      <c r="BQ432">
        <v>0</v>
      </c>
      <c r="BR432" s="15">
        <v>0</v>
      </c>
      <c r="BT432" s="15" t="s">
        <v>59</v>
      </c>
      <c r="BU432" t="s">
        <v>54</v>
      </c>
      <c r="BV432" s="15" t="s">
        <v>59</v>
      </c>
      <c r="BX432" s="15" t="s">
        <v>59</v>
      </c>
      <c r="BZ432" s="15" t="s">
        <v>59</v>
      </c>
      <c r="CB432" s="15" t="s">
        <v>59</v>
      </c>
      <c r="CC432" t="s">
        <v>54</v>
      </c>
      <c r="CD432" s="15" t="s">
        <v>59</v>
      </c>
      <c r="CF432" s="15" t="s">
        <v>59</v>
      </c>
      <c r="CG432" t="s">
        <v>54</v>
      </c>
      <c r="CH432" s="15" t="s">
        <v>59</v>
      </c>
      <c r="CJ432" s="15" t="s">
        <v>59</v>
      </c>
      <c r="CL432" s="15" t="s">
        <v>59</v>
      </c>
      <c r="CM432" t="s">
        <v>54</v>
      </c>
      <c r="CN432" s="15" t="s">
        <v>59</v>
      </c>
      <c r="CP432" s="15" t="s">
        <v>59</v>
      </c>
      <c r="CR432" s="15" t="s">
        <v>59</v>
      </c>
      <c r="CT432" s="15" t="s">
        <v>59</v>
      </c>
      <c r="CV432" s="15" t="s">
        <v>59</v>
      </c>
      <c r="CX432" s="15" t="s">
        <v>59</v>
      </c>
      <c r="CZ432" s="15" t="s">
        <v>59</v>
      </c>
      <c r="DB432" s="15" t="s">
        <v>59</v>
      </c>
      <c r="DD432" s="15" t="s">
        <v>59</v>
      </c>
      <c r="DF432" s="15" t="s">
        <v>59</v>
      </c>
      <c r="DH432" s="15" t="s">
        <v>59</v>
      </c>
      <c r="DJ432" s="15" t="s">
        <v>59</v>
      </c>
      <c r="DL432" s="15" t="s">
        <v>59</v>
      </c>
      <c r="DN432" s="15" t="s">
        <v>59</v>
      </c>
      <c r="DP432" s="15" t="s">
        <v>59</v>
      </c>
      <c r="DR432" s="15" t="s">
        <v>59</v>
      </c>
      <c r="DT432" s="15" t="s">
        <v>59</v>
      </c>
      <c r="DV432" s="15" t="s">
        <v>59</v>
      </c>
      <c r="DX432" s="15" t="s">
        <v>59</v>
      </c>
      <c r="DZ432" s="15" t="s">
        <v>59</v>
      </c>
      <c r="EB432" s="15" t="s">
        <v>59</v>
      </c>
      <c r="ED432" s="15" t="s">
        <v>59</v>
      </c>
      <c r="EF432" s="15" t="s">
        <v>59</v>
      </c>
      <c r="EH432" s="15" t="s">
        <v>59</v>
      </c>
      <c r="EJ432" s="15" t="s">
        <v>59</v>
      </c>
      <c r="EL432" s="15" t="s">
        <v>59</v>
      </c>
      <c r="EN432" s="15" t="s">
        <v>59</v>
      </c>
      <c r="EP432" s="15" t="s">
        <v>59</v>
      </c>
      <c r="ER432" s="15" t="s">
        <v>59</v>
      </c>
      <c r="ET432" s="15" t="s">
        <v>59</v>
      </c>
      <c r="EV432" s="15" t="s">
        <v>59</v>
      </c>
      <c r="EX432" s="15" t="s">
        <v>59</v>
      </c>
      <c r="EZ432" s="15" t="s">
        <v>59</v>
      </c>
      <c r="FB432" s="15" t="s">
        <v>59</v>
      </c>
      <c r="FD432" s="15" t="s">
        <v>59</v>
      </c>
      <c r="FF432" s="15" t="s">
        <v>59</v>
      </c>
      <c r="FH432" s="15" t="s">
        <v>59</v>
      </c>
      <c r="FJ432" s="15" t="s">
        <v>59</v>
      </c>
      <c r="FL432" s="15" t="s">
        <v>59</v>
      </c>
      <c r="FN432" s="15" t="s">
        <v>59</v>
      </c>
      <c r="FP432" s="15" t="s">
        <v>59</v>
      </c>
      <c r="FR432" s="15" t="s">
        <v>59</v>
      </c>
      <c r="FT432" s="15" t="s">
        <v>59</v>
      </c>
    </row>
    <row r="433" spans="1:176" ht="15.95" customHeight="1">
      <c r="A433" t="s">
        <v>794</v>
      </c>
      <c r="B433" s="39">
        <v>4</v>
      </c>
      <c r="C433" s="43">
        <v>75</v>
      </c>
      <c r="D433" s="43">
        <v>3004</v>
      </c>
      <c r="E433" s="19" t="s">
        <v>1828</v>
      </c>
      <c r="G433">
        <v>0.29619010539872681</v>
      </c>
      <c r="H433" s="15">
        <v>1.8250090190067771E-2</v>
      </c>
      <c r="I433">
        <v>0.29619010539872681</v>
      </c>
      <c r="J433" s="15">
        <v>1.8250090190067771E-2</v>
      </c>
      <c r="K433" s="3" t="s">
        <v>47</v>
      </c>
      <c r="L433" s="12" t="s">
        <v>59</v>
      </c>
      <c r="M433" s="3" t="s">
        <v>47</v>
      </c>
      <c r="N433" s="12" t="s">
        <v>59</v>
      </c>
      <c r="O433" s="3" t="s">
        <v>47</v>
      </c>
      <c r="P433" s="12" t="s">
        <v>59</v>
      </c>
      <c r="Q433">
        <v>1.5560421224348014E-2</v>
      </c>
      <c r="R433" s="15">
        <v>3.527183366507159E-3</v>
      </c>
      <c r="S433" t="s">
        <v>54</v>
      </c>
      <c r="T433" s="15" t="s">
        <v>59</v>
      </c>
      <c r="U433">
        <v>0.1703548901159356</v>
      </c>
      <c r="V433" s="15">
        <v>6.9591732039500753E-2</v>
      </c>
      <c r="W433">
        <v>5.6827944320480162E-2</v>
      </c>
      <c r="X433" s="15">
        <v>4.7333751871470693E-3</v>
      </c>
      <c r="Y433">
        <v>3.7526674011468938E-3</v>
      </c>
      <c r="Z433" s="15">
        <v>1.4351985511017269E-3</v>
      </c>
      <c r="AA433">
        <v>3.1282048624391781E-3</v>
      </c>
      <c r="AB433" s="15">
        <v>1.3486061868097192E-3</v>
      </c>
      <c r="AC433" t="s">
        <v>54</v>
      </c>
      <c r="AD433" s="15" t="s">
        <v>59</v>
      </c>
      <c r="AE433">
        <v>3.7463598983451594E-3</v>
      </c>
      <c r="AF433" s="15">
        <v>7.5029744034374934E-4</v>
      </c>
      <c r="AG433">
        <v>4.6389984958639871E-3</v>
      </c>
      <c r="AH433" s="15">
        <v>2.2106750899585506E-3</v>
      </c>
      <c r="AI433" t="s">
        <v>54</v>
      </c>
      <c r="AJ433" s="15" t="s">
        <v>59</v>
      </c>
      <c r="AK433" t="s">
        <v>47</v>
      </c>
      <c r="AL433" s="15" t="s">
        <v>59</v>
      </c>
      <c r="AM433" t="s">
        <v>54</v>
      </c>
      <c r="AN433" s="15" t="s">
        <v>59</v>
      </c>
      <c r="AO433" t="s">
        <v>54</v>
      </c>
      <c r="AP433" s="15" t="s">
        <v>59</v>
      </c>
      <c r="AQ433" s="3" t="s">
        <v>47</v>
      </c>
      <c r="AR433" s="15" t="s">
        <v>59</v>
      </c>
      <c r="AS433" s="3" t="s">
        <v>47</v>
      </c>
      <c r="AT433" s="15" t="s">
        <v>59</v>
      </c>
      <c r="AU433" s="3" t="s">
        <v>47</v>
      </c>
      <c r="AV433" s="15" t="s">
        <v>59</v>
      </c>
      <c r="AW433" s="3" t="s">
        <v>47</v>
      </c>
      <c r="AX433" s="15" t="s">
        <v>59</v>
      </c>
      <c r="AZ433" s="15" t="s">
        <v>59</v>
      </c>
      <c r="BA433" t="s">
        <v>54</v>
      </c>
      <c r="BB433" s="15" t="s">
        <v>59</v>
      </c>
      <c r="BC433">
        <v>3.155882891940848E-4</v>
      </c>
      <c r="BD433" s="15">
        <v>1.1233313461514585E-4</v>
      </c>
      <c r="BE433" s="3" t="s">
        <v>47</v>
      </c>
      <c r="BF433" s="15" t="s">
        <v>59</v>
      </c>
      <c r="BH433" s="15" t="s">
        <v>59</v>
      </c>
      <c r="BJ433" s="15" t="s">
        <v>59</v>
      </c>
      <c r="BL433" s="15" t="s">
        <v>59</v>
      </c>
      <c r="BN433" s="15" t="s">
        <v>59</v>
      </c>
      <c r="BO433">
        <v>2.5869981646934365E-3</v>
      </c>
      <c r="BP433" s="15">
        <v>6.5160162732668943E-4</v>
      </c>
      <c r="BQ433">
        <v>7.5896955475945654E-4</v>
      </c>
      <c r="BR433" s="15">
        <v>9.6265436658102933E-5</v>
      </c>
      <c r="BT433" s="15" t="s">
        <v>59</v>
      </c>
      <c r="BU433" t="s">
        <v>54</v>
      </c>
      <c r="BV433" s="15" t="s">
        <v>59</v>
      </c>
      <c r="BX433" s="15" t="s">
        <v>59</v>
      </c>
      <c r="BZ433" s="15" t="s">
        <v>59</v>
      </c>
      <c r="CB433" s="15" t="s">
        <v>59</v>
      </c>
      <c r="CC433" t="s">
        <v>54</v>
      </c>
      <c r="CD433" s="15" t="s">
        <v>59</v>
      </c>
      <c r="CF433" s="15" t="s">
        <v>59</v>
      </c>
      <c r="CG433" t="s">
        <v>54</v>
      </c>
      <c r="CH433" s="15" t="s">
        <v>59</v>
      </c>
      <c r="CJ433" s="15" t="s">
        <v>59</v>
      </c>
      <c r="CL433" s="15" t="s">
        <v>59</v>
      </c>
      <c r="CM433" t="s">
        <v>54</v>
      </c>
      <c r="CN433" s="15" t="s">
        <v>59</v>
      </c>
      <c r="CP433" s="15" t="s">
        <v>59</v>
      </c>
      <c r="CR433" s="15" t="s">
        <v>59</v>
      </c>
      <c r="CT433" s="15" t="s">
        <v>59</v>
      </c>
      <c r="CV433" s="15" t="s">
        <v>59</v>
      </c>
      <c r="CX433" s="15" t="s">
        <v>59</v>
      </c>
      <c r="CZ433" s="15" t="s">
        <v>59</v>
      </c>
      <c r="DB433" s="15" t="s">
        <v>59</v>
      </c>
      <c r="DD433" s="15" t="s">
        <v>59</v>
      </c>
      <c r="DF433" s="15" t="s">
        <v>59</v>
      </c>
      <c r="DH433" s="15" t="s">
        <v>59</v>
      </c>
      <c r="DJ433" s="15" t="s">
        <v>59</v>
      </c>
      <c r="DL433" s="15" t="s">
        <v>59</v>
      </c>
      <c r="DN433" s="15" t="s">
        <v>59</v>
      </c>
      <c r="DP433" s="15" t="s">
        <v>59</v>
      </c>
      <c r="DR433" s="15" t="s">
        <v>59</v>
      </c>
      <c r="DT433" s="15" t="s">
        <v>59</v>
      </c>
      <c r="DV433" s="15" t="s">
        <v>59</v>
      </c>
      <c r="DX433" s="15" t="s">
        <v>59</v>
      </c>
      <c r="DZ433" s="15" t="s">
        <v>59</v>
      </c>
      <c r="EB433" s="15" t="s">
        <v>59</v>
      </c>
      <c r="ED433" s="15" t="s">
        <v>59</v>
      </c>
      <c r="EF433" s="15" t="s">
        <v>59</v>
      </c>
      <c r="EH433" s="15" t="s">
        <v>59</v>
      </c>
      <c r="EJ433" s="15" t="s">
        <v>59</v>
      </c>
      <c r="EL433" s="15" t="s">
        <v>59</v>
      </c>
      <c r="EN433" s="15" t="s">
        <v>59</v>
      </c>
      <c r="EP433" s="15" t="s">
        <v>59</v>
      </c>
      <c r="ER433" s="15" t="s">
        <v>59</v>
      </c>
      <c r="ET433" s="15" t="s">
        <v>59</v>
      </c>
      <c r="EV433" s="15" t="s">
        <v>59</v>
      </c>
      <c r="EX433" s="15" t="s">
        <v>59</v>
      </c>
      <c r="EZ433" s="15" t="s">
        <v>59</v>
      </c>
      <c r="FB433" s="15" t="s">
        <v>59</v>
      </c>
      <c r="FD433" s="15" t="s">
        <v>59</v>
      </c>
      <c r="FF433" s="15" t="s">
        <v>59</v>
      </c>
      <c r="FH433" s="15" t="s">
        <v>59</v>
      </c>
      <c r="FJ433" s="15" t="s">
        <v>59</v>
      </c>
      <c r="FL433" s="15" t="s">
        <v>59</v>
      </c>
      <c r="FN433" s="15" t="s">
        <v>59</v>
      </c>
      <c r="FP433" s="15" t="s">
        <v>59</v>
      </c>
      <c r="FR433" s="15" t="s">
        <v>59</v>
      </c>
      <c r="FT433" s="15" t="s">
        <v>59</v>
      </c>
    </row>
    <row r="434" spans="1:176" ht="15.95" customHeight="1">
      <c r="A434" t="s">
        <v>795</v>
      </c>
      <c r="B434" s="39">
        <v>4</v>
      </c>
      <c r="C434" s="43">
        <v>60</v>
      </c>
      <c r="D434" s="43">
        <v>3004</v>
      </c>
      <c r="E434" s="19" t="s">
        <v>1828</v>
      </c>
      <c r="G434">
        <v>0.12634458574478738</v>
      </c>
      <c r="H434" s="15">
        <v>3.2022968795317838E-2</v>
      </c>
      <c r="I434">
        <v>0.12634458574478738</v>
      </c>
      <c r="J434" s="15">
        <v>3.2022968795317838E-2</v>
      </c>
      <c r="K434" s="3" t="s">
        <v>47</v>
      </c>
      <c r="L434" s="12" t="s">
        <v>59</v>
      </c>
      <c r="M434" s="3" t="s">
        <v>47</v>
      </c>
      <c r="N434" s="12" t="s">
        <v>59</v>
      </c>
      <c r="O434" s="3" t="s">
        <v>47</v>
      </c>
      <c r="P434" s="12" t="s">
        <v>59</v>
      </c>
      <c r="Q434">
        <v>5.0857298952920573E-3</v>
      </c>
      <c r="R434" s="15">
        <v>1.395528857742838E-3</v>
      </c>
      <c r="S434" t="s">
        <v>54</v>
      </c>
      <c r="T434" s="15" t="s">
        <v>59</v>
      </c>
      <c r="U434">
        <v>1.4627935665318958E-2</v>
      </c>
      <c r="V434" s="15">
        <v>5.2219990712120993E-3</v>
      </c>
      <c r="W434">
        <v>1.5271332443249535E-2</v>
      </c>
      <c r="X434" s="15">
        <v>3.2180904793678903E-3</v>
      </c>
      <c r="Y434" t="s">
        <v>54</v>
      </c>
      <c r="Z434" s="15" t="s">
        <v>59</v>
      </c>
      <c r="AA434" t="s">
        <v>54</v>
      </c>
      <c r="AB434" s="15" t="s">
        <v>59</v>
      </c>
      <c r="AC434" t="s">
        <v>54</v>
      </c>
      <c r="AD434" s="15" t="s">
        <v>59</v>
      </c>
      <c r="AE434" t="s">
        <v>54</v>
      </c>
      <c r="AF434" s="15" t="s">
        <v>59</v>
      </c>
      <c r="AG434">
        <v>2.522849455483399E-3</v>
      </c>
      <c r="AH434" s="15">
        <v>1.4943767820795447E-3</v>
      </c>
      <c r="AI434" t="s">
        <v>54</v>
      </c>
      <c r="AJ434" s="15" t="s">
        <v>59</v>
      </c>
      <c r="AK434" t="s">
        <v>47</v>
      </c>
      <c r="AL434" s="15" t="s">
        <v>59</v>
      </c>
      <c r="AM434" t="s">
        <v>54</v>
      </c>
      <c r="AN434" s="15" t="s">
        <v>59</v>
      </c>
      <c r="AO434" t="s">
        <v>54</v>
      </c>
      <c r="AP434" s="15" t="s">
        <v>59</v>
      </c>
      <c r="AQ434" s="3" t="s">
        <v>47</v>
      </c>
      <c r="AR434" s="15" t="s">
        <v>59</v>
      </c>
      <c r="AS434" s="3" t="s">
        <v>47</v>
      </c>
      <c r="AT434" s="15" t="s">
        <v>59</v>
      </c>
      <c r="AU434" s="3" t="s">
        <v>47</v>
      </c>
      <c r="AV434" s="15" t="s">
        <v>59</v>
      </c>
      <c r="AW434" s="3" t="s">
        <v>47</v>
      </c>
      <c r="AX434" s="15" t="s">
        <v>59</v>
      </c>
      <c r="AZ434" s="15" t="s">
        <v>59</v>
      </c>
      <c r="BA434" t="s">
        <v>54</v>
      </c>
      <c r="BB434" s="15" t="s">
        <v>59</v>
      </c>
      <c r="BC434" t="s">
        <v>54</v>
      </c>
      <c r="BD434" s="15" t="s">
        <v>59</v>
      </c>
      <c r="BE434" s="3" t="s">
        <v>47</v>
      </c>
      <c r="BF434" s="15" t="s">
        <v>59</v>
      </c>
      <c r="BH434" s="15" t="s">
        <v>59</v>
      </c>
      <c r="BJ434" s="15" t="s">
        <v>59</v>
      </c>
      <c r="BL434" s="15" t="s">
        <v>59</v>
      </c>
      <c r="BN434" s="15" t="s">
        <v>59</v>
      </c>
      <c r="BO434">
        <v>8.3531713580051355E-4</v>
      </c>
      <c r="BP434" s="15">
        <v>3.4715522903352498E-4</v>
      </c>
      <c r="BQ434">
        <v>0</v>
      </c>
      <c r="BR434" s="15">
        <v>0</v>
      </c>
      <c r="BT434" s="15" t="s">
        <v>59</v>
      </c>
      <c r="BU434" t="s">
        <v>54</v>
      </c>
      <c r="BV434" s="15" t="s">
        <v>59</v>
      </c>
      <c r="BX434" s="15" t="s">
        <v>59</v>
      </c>
      <c r="BZ434" s="15" t="s">
        <v>59</v>
      </c>
      <c r="CB434" s="15" t="s">
        <v>59</v>
      </c>
      <c r="CC434" t="s">
        <v>54</v>
      </c>
      <c r="CD434" s="15" t="s">
        <v>59</v>
      </c>
      <c r="CF434" s="15" t="s">
        <v>59</v>
      </c>
      <c r="CG434" t="s">
        <v>54</v>
      </c>
      <c r="CH434" s="15" t="s">
        <v>59</v>
      </c>
      <c r="CJ434" s="15" t="s">
        <v>59</v>
      </c>
      <c r="CL434" s="15" t="s">
        <v>59</v>
      </c>
      <c r="CM434" t="s">
        <v>54</v>
      </c>
      <c r="CN434" s="15" t="s">
        <v>59</v>
      </c>
      <c r="CP434" s="15" t="s">
        <v>59</v>
      </c>
      <c r="CR434" s="15" t="s">
        <v>59</v>
      </c>
      <c r="CT434" s="15" t="s">
        <v>59</v>
      </c>
      <c r="CV434" s="15" t="s">
        <v>59</v>
      </c>
      <c r="CX434" s="15" t="s">
        <v>59</v>
      </c>
      <c r="CZ434" s="15" t="s">
        <v>59</v>
      </c>
      <c r="DB434" s="15" t="s">
        <v>59</v>
      </c>
      <c r="DD434" s="15" t="s">
        <v>59</v>
      </c>
      <c r="DF434" s="15" t="s">
        <v>59</v>
      </c>
      <c r="DH434" s="15" t="s">
        <v>59</v>
      </c>
      <c r="DJ434" s="15" t="s">
        <v>59</v>
      </c>
      <c r="DL434" s="15" t="s">
        <v>59</v>
      </c>
      <c r="DN434" s="15" t="s">
        <v>59</v>
      </c>
      <c r="DP434" s="15" t="s">
        <v>59</v>
      </c>
      <c r="DR434" s="15" t="s">
        <v>59</v>
      </c>
      <c r="DT434" s="15" t="s">
        <v>59</v>
      </c>
      <c r="DV434" s="15" t="s">
        <v>59</v>
      </c>
      <c r="DX434" s="15" t="s">
        <v>59</v>
      </c>
      <c r="DZ434" s="15" t="s">
        <v>59</v>
      </c>
      <c r="EB434" s="15" t="s">
        <v>59</v>
      </c>
      <c r="ED434" s="15" t="s">
        <v>59</v>
      </c>
      <c r="EF434" s="15" t="s">
        <v>59</v>
      </c>
      <c r="EH434" s="15" t="s">
        <v>59</v>
      </c>
      <c r="EJ434" s="15" t="s">
        <v>59</v>
      </c>
      <c r="EL434" s="15" t="s">
        <v>59</v>
      </c>
      <c r="EN434" s="15" t="s">
        <v>59</v>
      </c>
      <c r="EP434" s="15" t="s">
        <v>59</v>
      </c>
      <c r="ER434" s="15" t="s">
        <v>59</v>
      </c>
      <c r="ET434" s="15" t="s">
        <v>59</v>
      </c>
      <c r="EV434" s="15" t="s">
        <v>59</v>
      </c>
      <c r="EX434" s="15" t="s">
        <v>59</v>
      </c>
      <c r="EZ434" s="15" t="s">
        <v>59</v>
      </c>
      <c r="FB434" s="15" t="s">
        <v>59</v>
      </c>
      <c r="FD434" s="15" t="s">
        <v>59</v>
      </c>
      <c r="FF434" s="15" t="s">
        <v>59</v>
      </c>
      <c r="FH434" s="15" t="s">
        <v>59</v>
      </c>
      <c r="FJ434" s="15" t="s">
        <v>59</v>
      </c>
      <c r="FL434" s="15" t="s">
        <v>59</v>
      </c>
      <c r="FN434" s="15" t="s">
        <v>59</v>
      </c>
      <c r="FP434" s="15" t="s">
        <v>59</v>
      </c>
      <c r="FR434" s="15" t="s">
        <v>59</v>
      </c>
      <c r="FT434" s="15" t="s">
        <v>59</v>
      </c>
    </row>
    <row r="435" spans="1:176" ht="15.95" customHeight="1">
      <c r="A435" t="s">
        <v>796</v>
      </c>
      <c r="B435" s="39">
        <v>4</v>
      </c>
      <c r="C435" s="43">
        <v>153.09</v>
      </c>
      <c r="D435" s="43">
        <v>3002</v>
      </c>
      <c r="E435" s="19" t="s">
        <v>1828</v>
      </c>
      <c r="G435">
        <v>0.42438738435330053</v>
      </c>
      <c r="H435" s="15">
        <v>2.3798023775567858E-2</v>
      </c>
      <c r="I435">
        <v>0.42438738435330053</v>
      </c>
      <c r="J435" s="15">
        <v>2.3798023775567858E-2</v>
      </c>
      <c r="K435" s="3" t="s">
        <v>47</v>
      </c>
      <c r="L435" s="12" t="s">
        <v>59</v>
      </c>
      <c r="M435" s="3" t="s">
        <v>47</v>
      </c>
      <c r="N435" s="12" t="s">
        <v>59</v>
      </c>
      <c r="O435" s="3" t="s">
        <v>47</v>
      </c>
      <c r="P435" s="12" t="s">
        <v>59</v>
      </c>
      <c r="Q435">
        <v>4.228195826256214E-2</v>
      </c>
      <c r="R435" s="15">
        <v>2.1814912933582945E-3</v>
      </c>
      <c r="S435" t="s">
        <v>54</v>
      </c>
      <c r="T435" s="15" t="s">
        <v>59</v>
      </c>
      <c r="U435">
        <v>9.7639194697203922E-3</v>
      </c>
      <c r="V435" s="15">
        <v>4.9460662634703695E-3</v>
      </c>
      <c r="W435">
        <v>7.1657056314990905E-2</v>
      </c>
      <c r="X435" s="15">
        <v>2.1786478351515055E-2</v>
      </c>
      <c r="Y435">
        <v>1.7536358919967461E-3</v>
      </c>
      <c r="Z435" s="15">
        <v>9.4739129906970055E-4</v>
      </c>
      <c r="AA435">
        <v>2.1149578698425472E-3</v>
      </c>
      <c r="AB435" s="15">
        <v>6.465206147460423E-4</v>
      </c>
      <c r="AC435">
        <v>2.8833741168207633E-3</v>
      </c>
      <c r="AD435" s="15">
        <v>6.9450171935515892E-4</v>
      </c>
      <c r="AE435" t="s">
        <v>54</v>
      </c>
      <c r="AF435" s="15" t="s">
        <v>59</v>
      </c>
      <c r="AG435">
        <v>4.8615206209479131E-3</v>
      </c>
      <c r="AH435" s="15">
        <v>1.1076600564656055E-3</v>
      </c>
      <c r="AI435" t="s">
        <v>54</v>
      </c>
      <c r="AJ435" s="15" t="s">
        <v>59</v>
      </c>
      <c r="AK435" t="s">
        <v>47</v>
      </c>
      <c r="AL435" s="15" t="s">
        <v>59</v>
      </c>
      <c r="AM435" t="s">
        <v>54</v>
      </c>
      <c r="AN435" s="15" t="s">
        <v>59</v>
      </c>
      <c r="AO435" t="s">
        <v>54</v>
      </c>
      <c r="AP435" s="15" t="s">
        <v>59</v>
      </c>
      <c r="AQ435" s="3" t="s">
        <v>47</v>
      </c>
      <c r="AR435" s="15" t="s">
        <v>59</v>
      </c>
      <c r="AS435" s="3" t="s">
        <v>47</v>
      </c>
      <c r="AT435" s="15" t="s">
        <v>59</v>
      </c>
      <c r="AU435" s="3" t="s">
        <v>47</v>
      </c>
      <c r="AV435" s="15" t="s">
        <v>59</v>
      </c>
      <c r="AW435" s="3" t="s">
        <v>47</v>
      </c>
      <c r="AX435" s="15" t="s">
        <v>59</v>
      </c>
      <c r="AZ435" s="15" t="s">
        <v>59</v>
      </c>
      <c r="BA435" t="s">
        <v>54</v>
      </c>
      <c r="BB435" s="15" t="s">
        <v>59</v>
      </c>
      <c r="BC435" t="s">
        <v>54</v>
      </c>
      <c r="BD435" s="15" t="s">
        <v>59</v>
      </c>
      <c r="BE435" s="3" t="s">
        <v>47</v>
      </c>
      <c r="BF435" s="15" t="s">
        <v>59</v>
      </c>
      <c r="BH435" s="15" t="s">
        <v>59</v>
      </c>
      <c r="BJ435" s="15" t="s">
        <v>59</v>
      </c>
      <c r="BL435" s="15" t="s">
        <v>59</v>
      </c>
      <c r="BN435" s="15" t="s">
        <v>59</v>
      </c>
      <c r="BO435">
        <v>7.3824060809897707E-3</v>
      </c>
      <c r="BP435" s="15">
        <v>5.390168402799922E-4</v>
      </c>
      <c r="BQ435">
        <v>0</v>
      </c>
      <c r="BR435" s="15">
        <v>0</v>
      </c>
      <c r="BT435" s="15" t="s">
        <v>59</v>
      </c>
      <c r="BU435" t="s">
        <v>54</v>
      </c>
      <c r="BV435" s="15" t="s">
        <v>59</v>
      </c>
      <c r="BX435" s="15" t="s">
        <v>59</v>
      </c>
      <c r="BZ435" s="15" t="s">
        <v>59</v>
      </c>
      <c r="CB435" s="15" t="s">
        <v>59</v>
      </c>
      <c r="CC435" t="s">
        <v>54</v>
      </c>
      <c r="CD435" s="15" t="s">
        <v>59</v>
      </c>
      <c r="CF435" s="15" t="s">
        <v>59</v>
      </c>
      <c r="CG435" t="s">
        <v>54</v>
      </c>
      <c r="CH435" s="15" t="s">
        <v>59</v>
      </c>
      <c r="CJ435" s="15" t="s">
        <v>59</v>
      </c>
      <c r="CL435" s="15" t="s">
        <v>59</v>
      </c>
      <c r="CM435" t="s">
        <v>54</v>
      </c>
      <c r="CN435" s="15" t="s">
        <v>59</v>
      </c>
      <c r="CP435" s="15" t="s">
        <v>59</v>
      </c>
      <c r="CR435" s="15" t="s">
        <v>59</v>
      </c>
      <c r="CT435" s="15" t="s">
        <v>59</v>
      </c>
      <c r="CV435" s="15" t="s">
        <v>59</v>
      </c>
      <c r="CX435" s="15" t="s">
        <v>59</v>
      </c>
      <c r="CZ435" s="15" t="s">
        <v>59</v>
      </c>
      <c r="DB435" s="15" t="s">
        <v>59</v>
      </c>
      <c r="DD435" s="15" t="s">
        <v>59</v>
      </c>
      <c r="DF435" s="15" t="s">
        <v>59</v>
      </c>
      <c r="DH435" s="15" t="s">
        <v>59</v>
      </c>
      <c r="DJ435" s="15" t="s">
        <v>59</v>
      </c>
      <c r="DL435" s="15" t="s">
        <v>59</v>
      </c>
      <c r="DN435" s="15" t="s">
        <v>59</v>
      </c>
      <c r="DP435" s="15" t="s">
        <v>59</v>
      </c>
      <c r="DR435" s="15" t="s">
        <v>59</v>
      </c>
      <c r="DT435" s="15" t="s">
        <v>59</v>
      </c>
      <c r="DV435" s="15" t="s">
        <v>59</v>
      </c>
      <c r="DX435" s="15" t="s">
        <v>59</v>
      </c>
      <c r="DZ435" s="15" t="s">
        <v>59</v>
      </c>
      <c r="EB435" s="15" t="s">
        <v>59</v>
      </c>
      <c r="ED435" s="15" t="s">
        <v>59</v>
      </c>
      <c r="EF435" s="15" t="s">
        <v>59</v>
      </c>
      <c r="EH435" s="15" t="s">
        <v>59</v>
      </c>
      <c r="EJ435" s="15" t="s">
        <v>59</v>
      </c>
      <c r="EL435" s="15" t="s">
        <v>59</v>
      </c>
      <c r="EN435" s="15" t="s">
        <v>59</v>
      </c>
      <c r="EP435" s="15" t="s">
        <v>59</v>
      </c>
      <c r="ER435" s="15" t="s">
        <v>59</v>
      </c>
      <c r="ET435" s="15" t="s">
        <v>59</v>
      </c>
      <c r="EV435" s="15" t="s">
        <v>59</v>
      </c>
      <c r="EX435" s="15" t="s">
        <v>59</v>
      </c>
      <c r="EZ435" s="15" t="s">
        <v>59</v>
      </c>
      <c r="FB435" s="15" t="s">
        <v>59</v>
      </c>
      <c r="FD435" s="15" t="s">
        <v>59</v>
      </c>
      <c r="FF435" s="15" t="s">
        <v>59</v>
      </c>
      <c r="FH435" s="15" t="s">
        <v>59</v>
      </c>
      <c r="FJ435" s="15" t="s">
        <v>59</v>
      </c>
      <c r="FL435" s="15" t="s">
        <v>59</v>
      </c>
      <c r="FN435" s="15" t="s">
        <v>59</v>
      </c>
      <c r="FP435" s="15" t="s">
        <v>59</v>
      </c>
      <c r="FR435" s="15" t="s">
        <v>59</v>
      </c>
      <c r="FT435" s="15" t="s">
        <v>59</v>
      </c>
    </row>
    <row r="436" spans="1:176" ht="15.95" customHeight="1">
      <c r="A436" t="s">
        <v>797</v>
      </c>
      <c r="B436" s="39">
        <v>4</v>
      </c>
      <c r="C436" s="43">
        <v>161.59</v>
      </c>
      <c r="D436" s="43">
        <v>3002</v>
      </c>
      <c r="E436" s="19" t="s">
        <v>1828</v>
      </c>
      <c r="G436">
        <v>0.118775476584857</v>
      </c>
      <c r="H436" s="15">
        <v>2.3858501560900507E-2</v>
      </c>
      <c r="I436">
        <v>0.118775476584857</v>
      </c>
      <c r="J436" s="15">
        <v>2.3858501560900507E-2</v>
      </c>
      <c r="K436" s="3" t="s">
        <v>47</v>
      </c>
      <c r="L436" s="12" t="s">
        <v>59</v>
      </c>
      <c r="M436" s="3" t="s">
        <v>47</v>
      </c>
      <c r="N436" s="12" t="s">
        <v>59</v>
      </c>
      <c r="O436" s="3" t="s">
        <v>47</v>
      </c>
      <c r="P436" s="12" t="s">
        <v>59</v>
      </c>
      <c r="Q436">
        <v>1.3900926689599904E-2</v>
      </c>
      <c r="R436" s="15">
        <v>4.1533300283588849E-3</v>
      </c>
      <c r="S436">
        <v>3.5816774103225482E-3</v>
      </c>
      <c r="T436" s="15">
        <v>2.563890001992788E-3</v>
      </c>
      <c r="U436">
        <v>0.1723507314169706</v>
      </c>
      <c r="V436" s="15">
        <v>8.54211909702568E-2</v>
      </c>
      <c r="W436">
        <v>2.2560244625054408E-2</v>
      </c>
      <c r="X436" s="15">
        <v>3.7901622967950275E-3</v>
      </c>
      <c r="Y436">
        <v>2.156938149199063E-3</v>
      </c>
      <c r="Z436" s="15">
        <v>1.4230710963178126E-3</v>
      </c>
      <c r="AA436">
        <v>1.9104499276306698E-3</v>
      </c>
      <c r="AB436" s="15">
        <v>6.2884871282469336E-4</v>
      </c>
      <c r="AC436">
        <v>1.4283700144454854E-3</v>
      </c>
      <c r="AD436" s="15">
        <v>5.2153859459252972E-4</v>
      </c>
      <c r="AE436" t="s">
        <v>54</v>
      </c>
      <c r="AF436" s="15" t="s">
        <v>59</v>
      </c>
      <c r="AG436">
        <v>7.1241013060347426E-3</v>
      </c>
      <c r="AH436" s="15">
        <v>1.831018845982618E-3</v>
      </c>
      <c r="AI436" t="s">
        <v>54</v>
      </c>
      <c r="AJ436" s="15" t="s">
        <v>59</v>
      </c>
      <c r="AK436" t="s">
        <v>47</v>
      </c>
      <c r="AL436" s="15" t="s">
        <v>59</v>
      </c>
      <c r="AM436" t="s">
        <v>54</v>
      </c>
      <c r="AN436" s="15" t="s">
        <v>59</v>
      </c>
      <c r="AO436">
        <v>6.6622720825084327E-3</v>
      </c>
      <c r="AP436" s="15">
        <v>2.2758087952548184E-3</v>
      </c>
      <c r="AQ436" s="3" t="s">
        <v>47</v>
      </c>
      <c r="AR436" s="15" t="s">
        <v>59</v>
      </c>
      <c r="AS436" s="3" t="s">
        <v>47</v>
      </c>
      <c r="AT436" s="15" t="s">
        <v>59</v>
      </c>
      <c r="AU436" s="3" t="s">
        <v>47</v>
      </c>
      <c r="AV436" s="15" t="s">
        <v>59</v>
      </c>
      <c r="AW436" s="3" t="s">
        <v>47</v>
      </c>
      <c r="AX436" s="15" t="s">
        <v>59</v>
      </c>
      <c r="AZ436" s="15" t="s">
        <v>59</v>
      </c>
      <c r="BA436" t="s">
        <v>54</v>
      </c>
      <c r="BB436" s="15" t="s">
        <v>59</v>
      </c>
      <c r="BC436" t="s">
        <v>54</v>
      </c>
      <c r="BD436" s="15" t="s">
        <v>59</v>
      </c>
      <c r="BE436" s="3" t="s">
        <v>47</v>
      </c>
      <c r="BF436" s="15" t="s">
        <v>59</v>
      </c>
      <c r="BH436" s="15" t="s">
        <v>59</v>
      </c>
      <c r="BJ436" s="15" t="s">
        <v>59</v>
      </c>
      <c r="BL436" s="15" t="s">
        <v>59</v>
      </c>
      <c r="BN436" s="15" t="s">
        <v>59</v>
      </c>
      <c r="BO436">
        <v>3.1781211432899847E-4</v>
      </c>
      <c r="BP436" s="15">
        <v>1.6036827175636021E-4</v>
      </c>
      <c r="BQ436">
        <v>5.0595492958050304E-4</v>
      </c>
      <c r="BR436" s="15">
        <v>3.1294073188144189E-4</v>
      </c>
      <c r="BT436" s="15" t="s">
        <v>59</v>
      </c>
      <c r="BU436" t="s">
        <v>54</v>
      </c>
      <c r="BV436" s="15" t="s">
        <v>59</v>
      </c>
      <c r="BX436" s="15" t="s">
        <v>59</v>
      </c>
      <c r="BZ436" s="15" t="s">
        <v>59</v>
      </c>
      <c r="CB436" s="15" t="s">
        <v>59</v>
      </c>
      <c r="CC436" t="s">
        <v>54</v>
      </c>
      <c r="CD436" s="15" t="s">
        <v>59</v>
      </c>
      <c r="CF436" s="15" t="s">
        <v>59</v>
      </c>
      <c r="CG436" t="s">
        <v>54</v>
      </c>
      <c r="CH436" s="15" t="s">
        <v>59</v>
      </c>
      <c r="CJ436" s="15" t="s">
        <v>59</v>
      </c>
      <c r="CL436" s="15" t="s">
        <v>59</v>
      </c>
      <c r="CM436" t="s">
        <v>54</v>
      </c>
      <c r="CN436" s="15" t="s">
        <v>59</v>
      </c>
      <c r="CP436" s="15" t="s">
        <v>59</v>
      </c>
      <c r="CR436" s="15" t="s">
        <v>59</v>
      </c>
      <c r="CT436" s="15" t="s">
        <v>59</v>
      </c>
      <c r="CV436" s="15" t="s">
        <v>59</v>
      </c>
      <c r="CX436" s="15" t="s">
        <v>59</v>
      </c>
      <c r="CZ436" s="15" t="s">
        <v>59</v>
      </c>
      <c r="DB436" s="15" t="s">
        <v>59</v>
      </c>
      <c r="DD436" s="15" t="s">
        <v>59</v>
      </c>
      <c r="DF436" s="15" t="s">
        <v>59</v>
      </c>
      <c r="DH436" s="15" t="s">
        <v>59</v>
      </c>
      <c r="DJ436" s="15" t="s">
        <v>59</v>
      </c>
      <c r="DL436" s="15" t="s">
        <v>59</v>
      </c>
      <c r="DN436" s="15" t="s">
        <v>59</v>
      </c>
      <c r="DP436" s="15" t="s">
        <v>59</v>
      </c>
      <c r="DR436" s="15" t="s">
        <v>59</v>
      </c>
      <c r="DT436" s="15" t="s">
        <v>59</v>
      </c>
      <c r="DV436" s="15" t="s">
        <v>59</v>
      </c>
      <c r="DX436" s="15" t="s">
        <v>59</v>
      </c>
      <c r="DZ436" s="15" t="s">
        <v>59</v>
      </c>
      <c r="EB436" s="15" t="s">
        <v>59</v>
      </c>
      <c r="ED436" s="15" t="s">
        <v>59</v>
      </c>
      <c r="EF436" s="15" t="s">
        <v>59</v>
      </c>
      <c r="EH436" s="15" t="s">
        <v>59</v>
      </c>
      <c r="EJ436" s="15" t="s">
        <v>59</v>
      </c>
      <c r="EL436" s="15" t="s">
        <v>59</v>
      </c>
      <c r="EN436" s="15" t="s">
        <v>59</v>
      </c>
      <c r="EP436" s="15" t="s">
        <v>59</v>
      </c>
      <c r="ER436" s="15" t="s">
        <v>59</v>
      </c>
      <c r="ET436" s="15" t="s">
        <v>59</v>
      </c>
      <c r="EV436" s="15" t="s">
        <v>59</v>
      </c>
      <c r="EX436" s="15" t="s">
        <v>59</v>
      </c>
      <c r="EZ436" s="15" t="s">
        <v>59</v>
      </c>
      <c r="FB436" s="15" t="s">
        <v>59</v>
      </c>
      <c r="FD436" s="15" t="s">
        <v>59</v>
      </c>
      <c r="FF436" s="15" t="s">
        <v>59</v>
      </c>
      <c r="FH436" s="15" t="s">
        <v>59</v>
      </c>
      <c r="FJ436" s="15" t="s">
        <v>59</v>
      </c>
      <c r="FL436" s="15" t="s">
        <v>59</v>
      </c>
      <c r="FN436" s="15" t="s">
        <v>59</v>
      </c>
      <c r="FP436" s="15" t="s">
        <v>59</v>
      </c>
      <c r="FR436" s="15" t="s">
        <v>59</v>
      </c>
      <c r="FT436" s="15" t="s">
        <v>59</v>
      </c>
    </row>
    <row r="437" spans="1:176" ht="15.95" customHeight="1">
      <c r="A437" t="s">
        <v>798</v>
      </c>
      <c r="B437" s="39">
        <v>4</v>
      </c>
      <c r="C437" s="43">
        <v>187</v>
      </c>
      <c r="D437" s="43">
        <v>3704</v>
      </c>
      <c r="E437" s="19" t="s">
        <v>1828</v>
      </c>
      <c r="G437">
        <v>6.6134551455374571E-2</v>
      </c>
      <c r="H437" s="15">
        <v>6.6413386425721258E-3</v>
      </c>
      <c r="I437">
        <v>6.6134551455374571E-2</v>
      </c>
      <c r="J437" s="15">
        <v>6.6413386425721258E-3</v>
      </c>
      <c r="K437" s="3" t="s">
        <v>47</v>
      </c>
      <c r="L437" s="12" t="s">
        <v>59</v>
      </c>
      <c r="M437" s="3" t="s">
        <v>47</v>
      </c>
      <c r="N437" s="12" t="s">
        <v>59</v>
      </c>
      <c r="O437" s="3" t="s">
        <v>47</v>
      </c>
      <c r="P437" s="12" t="s">
        <v>59</v>
      </c>
      <c r="Q437">
        <v>4.3107323614303035E-3</v>
      </c>
      <c r="R437" s="15">
        <v>2.9040364762762797E-3</v>
      </c>
      <c r="S437">
        <v>6.7472127884068032E-3</v>
      </c>
      <c r="T437" s="15">
        <v>4.5016689989063052E-3</v>
      </c>
      <c r="U437">
        <v>1.458701980809515E-2</v>
      </c>
      <c r="V437" s="15">
        <v>6.296579701975058E-3</v>
      </c>
      <c r="W437">
        <v>1.1309488249255553E-2</v>
      </c>
      <c r="X437" s="15">
        <v>2.2804353006886072E-3</v>
      </c>
      <c r="Y437" t="s">
        <v>54</v>
      </c>
      <c r="Z437" s="15" t="s">
        <v>59</v>
      </c>
      <c r="AA437" t="s">
        <v>54</v>
      </c>
      <c r="AB437" s="15" t="s">
        <v>59</v>
      </c>
      <c r="AC437" t="s">
        <v>54</v>
      </c>
      <c r="AD437" s="15" t="s">
        <v>59</v>
      </c>
      <c r="AE437" t="s">
        <v>54</v>
      </c>
      <c r="AF437" s="15" t="s">
        <v>59</v>
      </c>
      <c r="AG437">
        <v>2.5588773500555616E-3</v>
      </c>
      <c r="AH437" s="15">
        <v>2.0556165154678634E-3</v>
      </c>
      <c r="AI437" t="s">
        <v>54</v>
      </c>
      <c r="AJ437" s="15" t="s">
        <v>59</v>
      </c>
      <c r="AK437" t="s">
        <v>47</v>
      </c>
      <c r="AL437" s="15" t="s">
        <v>59</v>
      </c>
      <c r="AM437" t="s">
        <v>54</v>
      </c>
      <c r="AN437" s="15" t="s">
        <v>59</v>
      </c>
      <c r="AO437" t="s">
        <v>54</v>
      </c>
      <c r="AP437" s="15" t="s">
        <v>59</v>
      </c>
      <c r="AQ437" s="3" t="s">
        <v>47</v>
      </c>
      <c r="AR437" s="15" t="s">
        <v>59</v>
      </c>
      <c r="AS437" s="3" t="s">
        <v>47</v>
      </c>
      <c r="AT437" s="15" t="s">
        <v>59</v>
      </c>
      <c r="AU437" s="3" t="s">
        <v>47</v>
      </c>
      <c r="AV437" s="15" t="s">
        <v>59</v>
      </c>
      <c r="AW437" s="3" t="s">
        <v>47</v>
      </c>
      <c r="AX437" s="15" t="s">
        <v>59</v>
      </c>
      <c r="AZ437" s="15" t="s">
        <v>59</v>
      </c>
      <c r="BA437" t="s">
        <v>54</v>
      </c>
      <c r="BB437" s="15" t="s">
        <v>59</v>
      </c>
      <c r="BC437" t="s">
        <v>54</v>
      </c>
      <c r="BD437" s="15" t="s">
        <v>59</v>
      </c>
      <c r="BE437" s="3" t="s">
        <v>47</v>
      </c>
      <c r="BF437" s="15" t="s">
        <v>59</v>
      </c>
      <c r="BH437" s="15" t="s">
        <v>59</v>
      </c>
      <c r="BJ437" s="15" t="s">
        <v>59</v>
      </c>
      <c r="BL437" s="15" t="s">
        <v>59</v>
      </c>
      <c r="BN437" s="15" t="s">
        <v>59</v>
      </c>
      <c r="BO437">
        <v>5.2279401835703457E-4</v>
      </c>
      <c r="BP437" s="15">
        <v>1.018688143808575E-4</v>
      </c>
      <c r="BQ437">
        <v>0</v>
      </c>
      <c r="BR437" s="15">
        <v>0</v>
      </c>
      <c r="BT437" s="15" t="s">
        <v>59</v>
      </c>
      <c r="BU437" t="s">
        <v>54</v>
      </c>
      <c r="BV437" s="15" t="s">
        <v>59</v>
      </c>
      <c r="BX437" s="15" t="s">
        <v>59</v>
      </c>
      <c r="BZ437" s="15" t="s">
        <v>59</v>
      </c>
      <c r="CB437" s="15" t="s">
        <v>59</v>
      </c>
      <c r="CC437" t="s">
        <v>54</v>
      </c>
      <c r="CD437" s="15" t="s">
        <v>59</v>
      </c>
      <c r="CF437" s="15" t="s">
        <v>59</v>
      </c>
      <c r="CG437" t="s">
        <v>54</v>
      </c>
      <c r="CH437" s="15" t="s">
        <v>59</v>
      </c>
      <c r="CJ437" s="15" t="s">
        <v>59</v>
      </c>
      <c r="CL437" s="15" t="s">
        <v>59</v>
      </c>
      <c r="CM437" t="s">
        <v>54</v>
      </c>
      <c r="CN437" s="15" t="s">
        <v>59</v>
      </c>
      <c r="CP437" s="15" t="s">
        <v>59</v>
      </c>
      <c r="CR437" s="15" t="s">
        <v>59</v>
      </c>
      <c r="CT437" s="15" t="s">
        <v>59</v>
      </c>
      <c r="CV437" s="15" t="s">
        <v>59</v>
      </c>
      <c r="CX437" s="15" t="s">
        <v>59</v>
      </c>
      <c r="CZ437" s="15" t="s">
        <v>59</v>
      </c>
      <c r="DB437" s="15" t="s">
        <v>59</v>
      </c>
      <c r="DD437" s="15" t="s">
        <v>59</v>
      </c>
      <c r="DF437" s="15" t="s">
        <v>59</v>
      </c>
      <c r="DH437" s="15" t="s">
        <v>59</v>
      </c>
      <c r="DJ437" s="15" t="s">
        <v>59</v>
      </c>
      <c r="DL437" s="15" t="s">
        <v>59</v>
      </c>
      <c r="DN437" s="15" t="s">
        <v>59</v>
      </c>
      <c r="DP437" s="15" t="s">
        <v>59</v>
      </c>
      <c r="DR437" s="15" t="s">
        <v>59</v>
      </c>
      <c r="DT437" s="15" t="s">
        <v>59</v>
      </c>
      <c r="DV437" s="15" t="s">
        <v>59</v>
      </c>
      <c r="DX437" s="15" t="s">
        <v>59</v>
      </c>
      <c r="DZ437" s="15" t="s">
        <v>59</v>
      </c>
      <c r="EB437" s="15" t="s">
        <v>59</v>
      </c>
      <c r="ED437" s="15" t="s">
        <v>59</v>
      </c>
      <c r="EF437" s="15" t="s">
        <v>59</v>
      </c>
      <c r="EH437" s="15" t="s">
        <v>59</v>
      </c>
      <c r="EJ437" s="15" t="s">
        <v>59</v>
      </c>
      <c r="EL437" s="15" t="s">
        <v>59</v>
      </c>
      <c r="EN437" s="15" t="s">
        <v>59</v>
      </c>
      <c r="EP437" s="15" t="s">
        <v>59</v>
      </c>
      <c r="ER437" s="15" t="s">
        <v>59</v>
      </c>
      <c r="ET437" s="15" t="s">
        <v>59</v>
      </c>
      <c r="EV437" s="15" t="s">
        <v>59</v>
      </c>
      <c r="EX437" s="15" t="s">
        <v>59</v>
      </c>
      <c r="EZ437" s="15" t="s">
        <v>59</v>
      </c>
      <c r="FB437" s="15" t="s">
        <v>59</v>
      </c>
      <c r="FD437" s="15" t="s">
        <v>59</v>
      </c>
      <c r="FF437" s="15" t="s">
        <v>59</v>
      </c>
      <c r="FH437" s="15" t="s">
        <v>59</v>
      </c>
      <c r="FJ437" s="15" t="s">
        <v>59</v>
      </c>
      <c r="FL437" s="15" t="s">
        <v>59</v>
      </c>
      <c r="FN437" s="15" t="s">
        <v>59</v>
      </c>
      <c r="FP437" s="15" t="s">
        <v>59</v>
      </c>
      <c r="FR437" s="15" t="s">
        <v>59</v>
      </c>
      <c r="FT437" s="15" t="s">
        <v>59</v>
      </c>
    </row>
    <row r="438" spans="1:176" ht="15.95" customHeight="1">
      <c r="A438" t="s">
        <v>1557</v>
      </c>
      <c r="B438" s="39">
        <v>4</v>
      </c>
      <c r="C438" s="43">
        <v>141.75</v>
      </c>
      <c r="D438" s="43">
        <v>2404</v>
      </c>
      <c r="E438" s="19" t="s">
        <v>1828</v>
      </c>
      <c r="G438">
        <v>0.5022524477401652</v>
      </c>
      <c r="H438" s="15">
        <v>0.20516804170379802</v>
      </c>
      <c r="I438">
        <v>0.5022524477401652</v>
      </c>
      <c r="J438" s="15">
        <v>0.20516804170379802</v>
      </c>
      <c r="K438" s="3" t="s">
        <v>47</v>
      </c>
      <c r="L438" s="12" t="s">
        <v>59</v>
      </c>
      <c r="M438" s="3" t="s">
        <v>47</v>
      </c>
      <c r="N438" s="12" t="s">
        <v>59</v>
      </c>
      <c r="O438" s="3" t="s">
        <v>47</v>
      </c>
      <c r="P438" s="12" t="s">
        <v>59</v>
      </c>
      <c r="Q438">
        <v>2.948934009944542E-2</v>
      </c>
      <c r="R438" s="15">
        <v>1.7900235583382988E-2</v>
      </c>
      <c r="S438">
        <v>1.1516149486184154E-2</v>
      </c>
      <c r="T438" s="15">
        <v>2.9323149638681529E-3</v>
      </c>
      <c r="U438">
        <v>0.20664252163766703</v>
      </c>
      <c r="V438" s="15">
        <v>9.9266346253889998E-2</v>
      </c>
      <c r="W438">
        <v>8.8145599867042096E-2</v>
      </c>
      <c r="X438" s="15">
        <v>5.1249675073335818E-2</v>
      </c>
      <c r="Y438">
        <v>3.7916927332190104E-3</v>
      </c>
      <c r="Z438" s="15">
        <v>2.8524357241419798E-3</v>
      </c>
      <c r="AA438">
        <v>1.2520689059868632E-2</v>
      </c>
      <c r="AB438" s="15">
        <v>2.7271228953713034E-3</v>
      </c>
      <c r="AC438">
        <v>5.6181147364526155E-3</v>
      </c>
      <c r="AD438" s="15">
        <v>2.4093029686518041E-3</v>
      </c>
      <c r="AE438">
        <v>8.2717540996627547E-3</v>
      </c>
      <c r="AF438" s="15">
        <v>4.4563923388747789E-3</v>
      </c>
      <c r="AG438">
        <v>7.9998765526929951E-3</v>
      </c>
      <c r="AH438" s="15">
        <v>4.8696511281020012E-3</v>
      </c>
      <c r="AI438" t="s">
        <v>54</v>
      </c>
      <c r="AJ438" s="15" t="s">
        <v>59</v>
      </c>
      <c r="AK438" t="s">
        <v>47</v>
      </c>
      <c r="AL438" s="15" t="s">
        <v>59</v>
      </c>
      <c r="AM438" t="s">
        <v>54</v>
      </c>
      <c r="AN438" s="15" t="s">
        <v>59</v>
      </c>
      <c r="AO438">
        <v>1.3584256874686359E-2</v>
      </c>
      <c r="AP438" s="15">
        <v>1.804101927652317E-3</v>
      </c>
      <c r="AQ438" s="3" t="s">
        <v>47</v>
      </c>
      <c r="AR438" s="15" t="s">
        <v>59</v>
      </c>
      <c r="AS438" s="3" t="s">
        <v>47</v>
      </c>
      <c r="AT438" s="15" t="s">
        <v>59</v>
      </c>
      <c r="AU438" s="3" t="s">
        <v>47</v>
      </c>
      <c r="AV438" s="15" t="s">
        <v>59</v>
      </c>
      <c r="AW438" s="3" t="s">
        <v>47</v>
      </c>
      <c r="AX438" s="15" t="s">
        <v>59</v>
      </c>
      <c r="AZ438" s="15" t="s">
        <v>59</v>
      </c>
      <c r="BA438" t="s">
        <v>54</v>
      </c>
      <c r="BB438" s="15" t="s">
        <v>59</v>
      </c>
      <c r="BC438" t="s">
        <v>54</v>
      </c>
      <c r="BD438" s="15" t="s">
        <v>59</v>
      </c>
      <c r="BE438" s="3" t="s">
        <v>47</v>
      </c>
      <c r="BF438" s="15" t="s">
        <v>59</v>
      </c>
      <c r="BH438" s="15" t="s">
        <v>59</v>
      </c>
      <c r="BJ438" s="15" t="s">
        <v>59</v>
      </c>
      <c r="BL438" s="15" t="s">
        <v>59</v>
      </c>
      <c r="BN438" s="15" t="s">
        <v>59</v>
      </c>
      <c r="BO438">
        <v>1.3251646008057893E-2</v>
      </c>
      <c r="BP438" s="15">
        <v>1.5093369604855984E-3</v>
      </c>
      <c r="BQ438">
        <v>1.708467368198844E-3</v>
      </c>
      <c r="BR438" s="15">
        <v>7.1416694255779551E-4</v>
      </c>
      <c r="BT438" s="15" t="s">
        <v>59</v>
      </c>
      <c r="BU438">
        <v>1.5942788739050209E-2</v>
      </c>
      <c r="BV438" s="15">
        <v>1.6677146053721574E-3</v>
      </c>
      <c r="BX438" s="15" t="s">
        <v>59</v>
      </c>
      <c r="BZ438" s="15" t="s">
        <v>59</v>
      </c>
      <c r="CB438" s="15" t="s">
        <v>59</v>
      </c>
      <c r="CC438">
        <v>3.4131754585823709E-3</v>
      </c>
      <c r="CD438" s="15">
        <v>7.4466482573045843E-4</v>
      </c>
      <c r="CF438" s="15" t="s">
        <v>59</v>
      </c>
      <c r="CG438">
        <v>1.9997202779080271E-2</v>
      </c>
      <c r="CH438" s="15">
        <v>2.187603856066059E-3</v>
      </c>
      <c r="CJ438" s="15" t="s">
        <v>59</v>
      </c>
      <c r="CL438" s="15" t="s">
        <v>59</v>
      </c>
      <c r="CM438">
        <v>3.3566469697457156E-2</v>
      </c>
      <c r="CN438" s="15">
        <v>2.004300354683913E-2</v>
      </c>
      <c r="CP438" s="15" t="s">
        <v>59</v>
      </c>
      <c r="CR438" s="15" t="s">
        <v>59</v>
      </c>
      <c r="CT438" s="15" t="s">
        <v>59</v>
      </c>
      <c r="CV438" s="15" t="s">
        <v>59</v>
      </c>
      <c r="CX438" s="15" t="s">
        <v>59</v>
      </c>
      <c r="CZ438" s="15" t="s">
        <v>59</v>
      </c>
      <c r="DB438" s="15" t="s">
        <v>59</v>
      </c>
      <c r="DD438" s="15" t="s">
        <v>59</v>
      </c>
      <c r="DF438" s="15" t="s">
        <v>59</v>
      </c>
      <c r="DH438" s="15" t="s">
        <v>59</v>
      </c>
      <c r="DJ438" s="15" t="s">
        <v>59</v>
      </c>
      <c r="DL438" s="15" t="s">
        <v>59</v>
      </c>
      <c r="DN438" s="15" t="s">
        <v>59</v>
      </c>
      <c r="DP438" s="15" t="s">
        <v>59</v>
      </c>
      <c r="DR438" s="15" t="s">
        <v>59</v>
      </c>
      <c r="DT438" s="15" t="s">
        <v>59</v>
      </c>
      <c r="DV438" s="15" t="s">
        <v>59</v>
      </c>
      <c r="DX438" s="15" t="s">
        <v>59</v>
      </c>
      <c r="DZ438" s="15" t="s">
        <v>59</v>
      </c>
      <c r="EB438" s="15" t="s">
        <v>59</v>
      </c>
      <c r="ED438" s="15" t="s">
        <v>59</v>
      </c>
      <c r="EF438" s="15" t="s">
        <v>59</v>
      </c>
      <c r="EH438" s="15" t="s">
        <v>59</v>
      </c>
      <c r="EJ438" s="15" t="s">
        <v>59</v>
      </c>
      <c r="EL438" s="15" t="s">
        <v>59</v>
      </c>
      <c r="EN438" s="15" t="s">
        <v>59</v>
      </c>
      <c r="EP438" s="15" t="s">
        <v>59</v>
      </c>
      <c r="ER438" s="15" t="s">
        <v>59</v>
      </c>
      <c r="ET438" s="15" t="s">
        <v>59</v>
      </c>
      <c r="EV438" s="15" t="s">
        <v>59</v>
      </c>
      <c r="EX438" s="15" t="s">
        <v>59</v>
      </c>
      <c r="EZ438" s="15" t="s">
        <v>59</v>
      </c>
      <c r="FB438" s="15" t="s">
        <v>59</v>
      </c>
      <c r="FD438" s="15" t="s">
        <v>59</v>
      </c>
      <c r="FF438" s="15" t="s">
        <v>59</v>
      </c>
      <c r="FH438" s="15" t="s">
        <v>59</v>
      </c>
      <c r="FJ438" s="15" t="s">
        <v>59</v>
      </c>
      <c r="FL438" s="15" t="s">
        <v>59</v>
      </c>
      <c r="FN438" s="15" t="s">
        <v>59</v>
      </c>
      <c r="FP438" s="15" t="s">
        <v>59</v>
      </c>
      <c r="FR438" s="15" t="s">
        <v>59</v>
      </c>
      <c r="FT438" s="15" t="s">
        <v>59</v>
      </c>
    </row>
    <row r="439" spans="1:176" ht="15.95" customHeight="1">
      <c r="A439" t="s">
        <v>799</v>
      </c>
      <c r="B439" s="39">
        <v>4</v>
      </c>
      <c r="C439" s="43">
        <f>550/7.716179</f>
        <v>71.278802630161891</v>
      </c>
      <c r="D439" s="43">
        <v>3002</v>
      </c>
      <c r="E439" s="19" t="s">
        <v>1828</v>
      </c>
      <c r="G439">
        <v>0.78064356984086947</v>
      </c>
      <c r="H439" s="15">
        <v>4.4118295166230184E-2</v>
      </c>
      <c r="I439">
        <v>0.78064356984086947</v>
      </c>
      <c r="J439" s="15">
        <v>4.4118295166230184E-2</v>
      </c>
      <c r="K439" s="3" t="s">
        <v>47</v>
      </c>
      <c r="L439" s="12" t="s">
        <v>59</v>
      </c>
      <c r="M439" s="3" t="s">
        <v>47</v>
      </c>
      <c r="N439" s="12" t="s">
        <v>59</v>
      </c>
      <c r="O439" s="3" t="s">
        <v>47</v>
      </c>
      <c r="P439" s="12" t="s">
        <v>59</v>
      </c>
      <c r="Q439">
        <v>0.10541247672564902</v>
      </c>
      <c r="R439" s="15">
        <v>4.4937588631205842E-3</v>
      </c>
      <c r="S439">
        <v>8.9357955714318895E-3</v>
      </c>
      <c r="T439" s="15">
        <v>4.2184913986751126E-4</v>
      </c>
      <c r="U439">
        <v>7.9333247549929195E-2</v>
      </c>
      <c r="V439" s="15">
        <v>6.2143231483672456E-2</v>
      </c>
      <c r="W439">
        <v>0.26388820794108048</v>
      </c>
      <c r="X439" s="15">
        <v>2.0685604719960372E-2</v>
      </c>
      <c r="Y439">
        <v>4.6969864660943083E-3</v>
      </c>
      <c r="Z439" s="15">
        <v>1.8600836129083346E-3</v>
      </c>
      <c r="AA439">
        <v>9.2654162621910782E-3</v>
      </c>
      <c r="AB439" s="15">
        <v>1.7814281054638519E-3</v>
      </c>
      <c r="AC439">
        <v>5.4778542338217891E-3</v>
      </c>
      <c r="AD439" s="15">
        <v>4.272131989912567E-3</v>
      </c>
      <c r="AE439">
        <v>1.4448598847708336E-3</v>
      </c>
      <c r="AF439" s="15">
        <v>5.8160687305689948E-4</v>
      </c>
      <c r="AG439">
        <v>8.2056206264808952E-3</v>
      </c>
      <c r="AH439" s="15">
        <v>1.7119556531973985E-3</v>
      </c>
      <c r="AI439" t="s">
        <v>54</v>
      </c>
      <c r="AJ439" s="15" t="s">
        <v>59</v>
      </c>
      <c r="AK439" t="s">
        <v>47</v>
      </c>
      <c r="AL439" s="15" t="s">
        <v>59</v>
      </c>
      <c r="AM439">
        <v>1.3712347817386075E-2</v>
      </c>
      <c r="AN439" s="15">
        <v>6.2196396119283551E-4</v>
      </c>
      <c r="AO439">
        <v>1.5753120821893453E-3</v>
      </c>
      <c r="AP439" s="15">
        <v>1.3551269720459983E-3</v>
      </c>
      <c r="AQ439" s="3" t="s">
        <v>47</v>
      </c>
      <c r="AR439" s="15" t="s">
        <v>59</v>
      </c>
      <c r="AS439" s="3" t="s">
        <v>47</v>
      </c>
      <c r="AT439" s="15" t="s">
        <v>59</v>
      </c>
      <c r="AU439" s="3" t="s">
        <v>47</v>
      </c>
      <c r="AV439" s="15" t="s">
        <v>59</v>
      </c>
      <c r="AW439" s="3" t="s">
        <v>47</v>
      </c>
      <c r="AX439" s="15" t="s">
        <v>59</v>
      </c>
      <c r="AZ439" s="15" t="s">
        <v>59</v>
      </c>
      <c r="BA439" t="s">
        <v>54</v>
      </c>
      <c r="BB439" s="15" t="s">
        <v>59</v>
      </c>
      <c r="BC439">
        <v>3.8389359617445562E-4</v>
      </c>
      <c r="BD439" s="15">
        <v>1.3501666327135549E-4</v>
      </c>
      <c r="BE439" s="3" t="s">
        <v>47</v>
      </c>
      <c r="BF439" s="15" t="s">
        <v>59</v>
      </c>
      <c r="BH439" s="15" t="s">
        <v>59</v>
      </c>
      <c r="BJ439" s="15" t="s">
        <v>59</v>
      </c>
      <c r="BL439" s="15" t="s">
        <v>59</v>
      </c>
      <c r="BN439" s="15" t="s">
        <v>59</v>
      </c>
      <c r="BO439">
        <v>7.9457593412287026E-4</v>
      </c>
      <c r="BP439" s="15">
        <v>1.7017608686294242E-4</v>
      </c>
      <c r="BQ439">
        <v>0</v>
      </c>
      <c r="BR439" s="15">
        <v>0</v>
      </c>
      <c r="BT439" s="15" t="s">
        <v>59</v>
      </c>
      <c r="BU439" t="s">
        <v>54</v>
      </c>
      <c r="BV439" s="15" t="s">
        <v>59</v>
      </c>
      <c r="BX439" s="15" t="s">
        <v>59</v>
      </c>
      <c r="BZ439" s="15" t="s">
        <v>59</v>
      </c>
      <c r="CB439" s="15" t="s">
        <v>59</v>
      </c>
      <c r="CC439" t="s">
        <v>54</v>
      </c>
      <c r="CD439" s="15" t="s">
        <v>59</v>
      </c>
      <c r="CF439" s="15" t="s">
        <v>59</v>
      </c>
      <c r="CG439" t="s">
        <v>54</v>
      </c>
      <c r="CH439" s="15" t="s">
        <v>59</v>
      </c>
      <c r="CJ439" s="15" t="s">
        <v>59</v>
      </c>
      <c r="CL439" s="15" t="s">
        <v>59</v>
      </c>
      <c r="CM439" t="s">
        <v>54</v>
      </c>
      <c r="CN439" s="15" t="s">
        <v>59</v>
      </c>
      <c r="CP439" s="15" t="s">
        <v>59</v>
      </c>
      <c r="CR439" s="15" t="s">
        <v>59</v>
      </c>
      <c r="CT439" s="15" t="s">
        <v>59</v>
      </c>
      <c r="CV439" s="15" t="s">
        <v>59</v>
      </c>
      <c r="CX439" s="15" t="s">
        <v>59</v>
      </c>
      <c r="CZ439" s="15" t="s">
        <v>59</v>
      </c>
      <c r="DB439" s="15" t="s">
        <v>59</v>
      </c>
      <c r="DD439" s="15" t="s">
        <v>59</v>
      </c>
      <c r="DF439" s="15" t="s">
        <v>59</v>
      </c>
      <c r="DH439" s="15" t="s">
        <v>59</v>
      </c>
      <c r="DJ439" s="15" t="s">
        <v>59</v>
      </c>
      <c r="DL439" s="15" t="s">
        <v>59</v>
      </c>
      <c r="DN439" s="15" t="s">
        <v>59</v>
      </c>
      <c r="DP439" s="15" t="s">
        <v>59</v>
      </c>
      <c r="DR439" s="15" t="s">
        <v>59</v>
      </c>
      <c r="DT439" s="15" t="s">
        <v>59</v>
      </c>
      <c r="DV439" s="15" t="s">
        <v>59</v>
      </c>
      <c r="DX439" s="15" t="s">
        <v>59</v>
      </c>
      <c r="DZ439" s="15" t="s">
        <v>59</v>
      </c>
      <c r="EB439" s="15" t="s">
        <v>59</v>
      </c>
      <c r="ED439" s="15" t="s">
        <v>59</v>
      </c>
      <c r="EF439" s="15" t="s">
        <v>59</v>
      </c>
      <c r="EH439" s="15" t="s">
        <v>59</v>
      </c>
      <c r="EJ439" s="15" t="s">
        <v>59</v>
      </c>
      <c r="EL439" s="15" t="s">
        <v>59</v>
      </c>
      <c r="EN439" s="15" t="s">
        <v>59</v>
      </c>
      <c r="EP439" s="15" t="s">
        <v>59</v>
      </c>
      <c r="ER439" s="15" t="s">
        <v>59</v>
      </c>
      <c r="ET439" s="15" t="s">
        <v>59</v>
      </c>
      <c r="EV439" s="15" t="s">
        <v>59</v>
      </c>
      <c r="EX439" s="15" t="s">
        <v>59</v>
      </c>
      <c r="EZ439" s="15" t="s">
        <v>59</v>
      </c>
      <c r="FB439" s="15" t="s">
        <v>59</v>
      </c>
      <c r="FD439" s="15" t="s">
        <v>59</v>
      </c>
      <c r="FF439" s="15" t="s">
        <v>59</v>
      </c>
      <c r="FH439" s="15" t="s">
        <v>59</v>
      </c>
      <c r="FJ439" s="15" t="s">
        <v>59</v>
      </c>
      <c r="FL439" s="15" t="s">
        <v>59</v>
      </c>
      <c r="FN439" s="15" t="s">
        <v>59</v>
      </c>
      <c r="FP439" s="15" t="s">
        <v>59</v>
      </c>
      <c r="FR439" s="15" t="s">
        <v>59</v>
      </c>
      <c r="FT439" s="15" t="s">
        <v>59</v>
      </c>
    </row>
    <row r="440" spans="1:176" ht="15.95" customHeight="1">
      <c r="A440" t="s">
        <v>800</v>
      </c>
      <c r="B440" s="39">
        <v>4</v>
      </c>
      <c r="C440" s="43">
        <f>730/7.716179</f>
        <v>94.60641076366943</v>
      </c>
      <c r="D440" s="43">
        <v>3002</v>
      </c>
      <c r="E440" s="19" t="s">
        <v>1828</v>
      </c>
      <c r="G440">
        <v>0.36700548254760784</v>
      </c>
      <c r="H440" s="15">
        <v>4.0999084186701777E-2</v>
      </c>
      <c r="I440">
        <v>0.36700548254760784</v>
      </c>
      <c r="J440" s="15">
        <v>4.0999084186701777E-2</v>
      </c>
      <c r="K440" s="3" t="s">
        <v>47</v>
      </c>
      <c r="L440" s="12" t="s">
        <v>59</v>
      </c>
      <c r="M440" s="3" t="s">
        <v>47</v>
      </c>
      <c r="N440" s="12" t="s">
        <v>59</v>
      </c>
      <c r="O440" s="3" t="s">
        <v>47</v>
      </c>
      <c r="P440" s="12" t="s">
        <v>59</v>
      </c>
      <c r="Q440">
        <v>4.8373256686296516E-2</v>
      </c>
      <c r="R440" s="15">
        <v>2.9852433284482316E-3</v>
      </c>
      <c r="S440" t="s">
        <v>54</v>
      </c>
      <c r="T440" s="15" t="s">
        <v>59</v>
      </c>
      <c r="U440">
        <v>0.1574133575292837</v>
      </c>
      <c r="V440" s="15">
        <v>3.7258379669758812E-2</v>
      </c>
      <c r="W440">
        <v>0.1772391809123737</v>
      </c>
      <c r="X440" s="15">
        <v>2.1110830850783947E-2</v>
      </c>
      <c r="Y440" t="s">
        <v>54</v>
      </c>
      <c r="Z440" s="15" t="s">
        <v>59</v>
      </c>
      <c r="AA440" t="s">
        <v>54</v>
      </c>
      <c r="AB440" s="15" t="s">
        <v>59</v>
      </c>
      <c r="AC440" t="s">
        <v>54</v>
      </c>
      <c r="AD440" s="15" t="s">
        <v>59</v>
      </c>
      <c r="AE440" t="s">
        <v>54</v>
      </c>
      <c r="AF440" s="15" t="s">
        <v>59</v>
      </c>
      <c r="AG440">
        <v>4.8506127590496597E-3</v>
      </c>
      <c r="AH440" s="15">
        <v>1.3658841484805576E-3</v>
      </c>
      <c r="AI440" t="s">
        <v>54</v>
      </c>
      <c r="AJ440" s="15" t="s">
        <v>59</v>
      </c>
      <c r="AK440" t="s">
        <v>47</v>
      </c>
      <c r="AL440" s="15" t="s">
        <v>59</v>
      </c>
      <c r="AM440" t="s">
        <v>54</v>
      </c>
      <c r="AN440" s="15" t="s">
        <v>59</v>
      </c>
      <c r="AO440" t="s">
        <v>54</v>
      </c>
      <c r="AP440" s="15" t="s">
        <v>59</v>
      </c>
      <c r="AQ440" s="3" t="s">
        <v>47</v>
      </c>
      <c r="AR440" s="15" t="s">
        <v>59</v>
      </c>
      <c r="AS440" s="3" t="s">
        <v>47</v>
      </c>
      <c r="AT440" s="15" t="s">
        <v>59</v>
      </c>
      <c r="AU440" s="3" t="s">
        <v>47</v>
      </c>
      <c r="AV440" s="15" t="s">
        <v>59</v>
      </c>
      <c r="AW440" s="3" t="s">
        <v>47</v>
      </c>
      <c r="AX440" s="15" t="s">
        <v>59</v>
      </c>
      <c r="AZ440" s="15" t="s">
        <v>59</v>
      </c>
      <c r="BA440" t="s">
        <v>54</v>
      </c>
      <c r="BB440" s="15" t="s">
        <v>59</v>
      </c>
      <c r="BC440" t="s">
        <v>54</v>
      </c>
      <c r="BD440" s="15" t="s">
        <v>59</v>
      </c>
      <c r="BE440" s="3" t="s">
        <v>47</v>
      </c>
      <c r="BF440" s="15" t="s">
        <v>59</v>
      </c>
      <c r="BH440" s="15" t="s">
        <v>59</v>
      </c>
      <c r="BJ440" s="15" t="s">
        <v>59</v>
      </c>
      <c r="BL440" s="15" t="s">
        <v>59</v>
      </c>
      <c r="BN440" s="15" t="s">
        <v>59</v>
      </c>
      <c r="BO440" t="s">
        <v>54</v>
      </c>
      <c r="BP440" s="15" t="s">
        <v>59</v>
      </c>
      <c r="BQ440">
        <v>3.192612089937355E-4</v>
      </c>
      <c r="BR440" s="15">
        <v>1.856203805917975E-4</v>
      </c>
      <c r="BT440" s="15" t="s">
        <v>59</v>
      </c>
      <c r="BU440" t="s">
        <v>54</v>
      </c>
      <c r="BV440" s="15" t="s">
        <v>59</v>
      </c>
      <c r="BX440" s="15" t="s">
        <v>59</v>
      </c>
      <c r="BZ440" s="15" t="s">
        <v>59</v>
      </c>
      <c r="CB440" s="15" t="s">
        <v>59</v>
      </c>
      <c r="CC440" t="s">
        <v>54</v>
      </c>
      <c r="CD440" s="15" t="s">
        <v>59</v>
      </c>
      <c r="CF440" s="15" t="s">
        <v>59</v>
      </c>
      <c r="CG440" t="s">
        <v>54</v>
      </c>
      <c r="CH440" s="15" t="s">
        <v>59</v>
      </c>
      <c r="CJ440" s="15" t="s">
        <v>59</v>
      </c>
      <c r="CL440" s="15" t="s">
        <v>59</v>
      </c>
      <c r="CM440" t="s">
        <v>54</v>
      </c>
      <c r="CN440" s="15" t="s">
        <v>59</v>
      </c>
      <c r="CP440" s="15" t="s">
        <v>59</v>
      </c>
      <c r="CR440" s="15" t="s">
        <v>59</v>
      </c>
      <c r="CT440" s="15" t="s">
        <v>59</v>
      </c>
      <c r="CV440" s="15" t="s">
        <v>59</v>
      </c>
      <c r="CX440" s="15" t="s">
        <v>59</v>
      </c>
      <c r="CZ440" s="15" t="s">
        <v>59</v>
      </c>
      <c r="DB440" s="15" t="s">
        <v>59</v>
      </c>
      <c r="DD440" s="15" t="s">
        <v>59</v>
      </c>
      <c r="DF440" s="15" t="s">
        <v>59</v>
      </c>
      <c r="DH440" s="15" t="s">
        <v>59</v>
      </c>
      <c r="DJ440" s="15" t="s">
        <v>59</v>
      </c>
      <c r="DL440" s="15" t="s">
        <v>59</v>
      </c>
      <c r="DN440" s="15" t="s">
        <v>59</v>
      </c>
      <c r="DP440" s="15" t="s">
        <v>59</v>
      </c>
      <c r="DR440" s="15" t="s">
        <v>59</v>
      </c>
      <c r="DT440" s="15" t="s">
        <v>59</v>
      </c>
      <c r="DV440" s="15" t="s">
        <v>59</v>
      </c>
      <c r="DX440" s="15" t="s">
        <v>59</v>
      </c>
      <c r="DZ440" s="15" t="s">
        <v>59</v>
      </c>
      <c r="EB440" s="15" t="s">
        <v>59</v>
      </c>
      <c r="ED440" s="15" t="s">
        <v>59</v>
      </c>
      <c r="EF440" s="15" t="s">
        <v>59</v>
      </c>
      <c r="EH440" s="15" t="s">
        <v>59</v>
      </c>
      <c r="EJ440" s="15" t="s">
        <v>59</v>
      </c>
      <c r="EL440" s="15" t="s">
        <v>59</v>
      </c>
      <c r="EN440" s="15" t="s">
        <v>59</v>
      </c>
      <c r="EP440" s="15" t="s">
        <v>59</v>
      </c>
      <c r="ER440" s="15" t="s">
        <v>59</v>
      </c>
      <c r="ET440" s="15" t="s">
        <v>59</v>
      </c>
      <c r="EV440" s="15" t="s">
        <v>59</v>
      </c>
      <c r="EX440" s="15" t="s">
        <v>59</v>
      </c>
      <c r="EZ440" s="15" t="s">
        <v>59</v>
      </c>
      <c r="FB440" s="15" t="s">
        <v>59</v>
      </c>
      <c r="FD440" s="15" t="s">
        <v>59</v>
      </c>
      <c r="FF440" s="15" t="s">
        <v>59</v>
      </c>
      <c r="FH440" s="15" t="s">
        <v>59</v>
      </c>
      <c r="FJ440" s="15" t="s">
        <v>59</v>
      </c>
      <c r="FL440" s="15" t="s">
        <v>59</v>
      </c>
      <c r="FN440" s="15" t="s">
        <v>59</v>
      </c>
      <c r="FP440" s="15" t="s">
        <v>59</v>
      </c>
      <c r="FR440" s="15" t="s">
        <v>59</v>
      </c>
      <c r="FT440" s="15" t="s">
        <v>59</v>
      </c>
    </row>
    <row r="441" spans="1:176" ht="15.95" customHeight="1">
      <c r="A441" t="s">
        <v>801</v>
      </c>
      <c r="B441" s="39">
        <v>4</v>
      </c>
      <c r="C441" s="43">
        <v>170</v>
      </c>
      <c r="D441" s="43">
        <v>3502</v>
      </c>
      <c r="E441" s="19" t="s">
        <v>1828</v>
      </c>
      <c r="G441">
        <v>0.9783692450542083</v>
      </c>
      <c r="H441" s="15">
        <v>0.76288744792823027</v>
      </c>
      <c r="I441">
        <v>0.9783692450542083</v>
      </c>
      <c r="J441" s="15">
        <v>0.76288744792823027</v>
      </c>
      <c r="K441" s="3" t="s">
        <v>47</v>
      </c>
      <c r="L441" s="12" t="s">
        <v>59</v>
      </c>
      <c r="M441" s="3" t="s">
        <v>47</v>
      </c>
      <c r="N441" s="12" t="s">
        <v>59</v>
      </c>
      <c r="O441" s="3" t="s">
        <v>47</v>
      </c>
      <c r="P441" s="12" t="s">
        <v>59</v>
      </c>
      <c r="Q441">
        <v>3.6399898398448927E-2</v>
      </c>
      <c r="R441" s="15">
        <v>1.3259356911260244E-2</v>
      </c>
      <c r="S441">
        <v>1.4632380527090209E-2</v>
      </c>
      <c r="T441" s="15">
        <v>2.5932880825887961E-3</v>
      </c>
      <c r="U441">
        <v>5.3651693320569717E-2</v>
      </c>
      <c r="V441" s="15">
        <v>2.0895174359860332E-2</v>
      </c>
      <c r="W441">
        <v>3.6734418305138863E-2</v>
      </c>
      <c r="X441" s="15">
        <v>5.3293590862381899E-3</v>
      </c>
      <c r="Y441">
        <v>3.7168186659536453E-3</v>
      </c>
      <c r="Z441" s="15">
        <v>2.482210897991147E-3</v>
      </c>
      <c r="AA441">
        <v>8.6523800211441293E-3</v>
      </c>
      <c r="AB441" s="15">
        <v>4.947606454372668E-4</v>
      </c>
      <c r="AC441">
        <v>4.7320551198239136E-3</v>
      </c>
      <c r="AD441" s="15">
        <v>1.3862453987346533E-3</v>
      </c>
      <c r="AE441">
        <v>8.4245247431107076E-3</v>
      </c>
      <c r="AF441" s="15">
        <v>2.3242094895339523E-3</v>
      </c>
      <c r="AG441">
        <v>1.4534301823958451E-2</v>
      </c>
      <c r="AH441" s="15">
        <v>2.6262486755151051E-3</v>
      </c>
      <c r="AI441" t="s">
        <v>54</v>
      </c>
      <c r="AJ441" s="15" t="s">
        <v>59</v>
      </c>
      <c r="AK441" t="s">
        <v>47</v>
      </c>
      <c r="AL441" s="15" t="s">
        <v>59</v>
      </c>
      <c r="AM441" t="s">
        <v>54</v>
      </c>
      <c r="AN441" s="15" t="s">
        <v>59</v>
      </c>
      <c r="AO441">
        <v>1.3319504568711771E-2</v>
      </c>
      <c r="AP441" s="15">
        <v>1.9980483579547588E-3</v>
      </c>
      <c r="AQ441" s="3" t="s">
        <v>47</v>
      </c>
      <c r="AR441" s="15" t="s">
        <v>59</v>
      </c>
      <c r="AS441" s="3" t="s">
        <v>47</v>
      </c>
      <c r="AT441" s="15" t="s">
        <v>59</v>
      </c>
      <c r="AU441" s="3" t="s">
        <v>47</v>
      </c>
      <c r="AV441" s="15" t="s">
        <v>59</v>
      </c>
      <c r="AW441" s="3" t="s">
        <v>47</v>
      </c>
      <c r="AX441" s="15" t="s">
        <v>59</v>
      </c>
      <c r="AZ441" s="15" t="s">
        <v>59</v>
      </c>
      <c r="BA441" t="s">
        <v>54</v>
      </c>
      <c r="BB441" s="15" t="s">
        <v>59</v>
      </c>
      <c r="BC441" t="s">
        <v>54</v>
      </c>
      <c r="BD441" s="15" t="s">
        <v>59</v>
      </c>
      <c r="BE441" s="3" t="s">
        <v>47</v>
      </c>
      <c r="BF441" s="15" t="s">
        <v>59</v>
      </c>
      <c r="BH441" s="15" t="s">
        <v>59</v>
      </c>
      <c r="BJ441" s="15" t="s">
        <v>59</v>
      </c>
      <c r="BL441" s="15" t="s">
        <v>59</v>
      </c>
      <c r="BN441" s="15" t="s">
        <v>59</v>
      </c>
      <c r="BO441">
        <v>6.4047211965596153E-3</v>
      </c>
      <c r="BP441" s="15">
        <v>1.3583924738327629E-3</v>
      </c>
      <c r="BQ441">
        <v>1.1954443944449116E-3</v>
      </c>
      <c r="BR441" s="15">
        <v>4.9326510955632658E-4</v>
      </c>
      <c r="BT441" s="15" t="s">
        <v>59</v>
      </c>
      <c r="BU441">
        <v>7.6659966067985572E-3</v>
      </c>
      <c r="BV441" s="15">
        <v>1.6751116420164105E-3</v>
      </c>
      <c r="BX441" s="15" t="s">
        <v>59</v>
      </c>
      <c r="BZ441" s="15" t="s">
        <v>59</v>
      </c>
      <c r="CB441" s="15" t="s">
        <v>59</v>
      </c>
      <c r="CC441">
        <v>4.6598863442933007E-3</v>
      </c>
      <c r="CD441" s="15">
        <v>1.1021321075934535E-3</v>
      </c>
      <c r="CF441" s="15" t="s">
        <v>59</v>
      </c>
      <c r="CG441">
        <v>6.8202363111629768E-3</v>
      </c>
      <c r="CH441" s="15">
        <v>1.5966454701002366E-3</v>
      </c>
      <c r="CJ441" s="15" t="s">
        <v>59</v>
      </c>
      <c r="CL441" s="15" t="s">
        <v>59</v>
      </c>
      <c r="CM441">
        <v>1.5461643916507874E-2</v>
      </c>
      <c r="CN441" s="15">
        <v>6.7346849642411742E-3</v>
      </c>
      <c r="CP441" s="15" t="s">
        <v>59</v>
      </c>
      <c r="CR441" s="15" t="s">
        <v>59</v>
      </c>
      <c r="CT441" s="15" t="s">
        <v>59</v>
      </c>
      <c r="CV441" s="15" t="s">
        <v>59</v>
      </c>
      <c r="CX441" s="15" t="s">
        <v>59</v>
      </c>
      <c r="CZ441" s="15" t="s">
        <v>59</v>
      </c>
      <c r="DB441" s="15" t="s">
        <v>59</v>
      </c>
      <c r="DD441" s="15" t="s">
        <v>59</v>
      </c>
      <c r="DF441" s="15" t="s">
        <v>59</v>
      </c>
      <c r="DH441" s="15" t="s">
        <v>59</v>
      </c>
      <c r="DJ441" s="15" t="s">
        <v>59</v>
      </c>
      <c r="DL441" s="15" t="s">
        <v>59</v>
      </c>
      <c r="DN441" s="15" t="s">
        <v>59</v>
      </c>
      <c r="DP441" s="15" t="s">
        <v>59</v>
      </c>
      <c r="DR441" s="15" t="s">
        <v>59</v>
      </c>
      <c r="DT441" s="15" t="s">
        <v>59</v>
      </c>
      <c r="DV441" s="15" t="s">
        <v>59</v>
      </c>
      <c r="DX441" s="15" t="s">
        <v>59</v>
      </c>
      <c r="DZ441" s="15" t="s">
        <v>59</v>
      </c>
      <c r="EB441" s="15" t="s">
        <v>59</v>
      </c>
      <c r="ED441" s="15" t="s">
        <v>59</v>
      </c>
      <c r="EF441" s="15" t="s">
        <v>59</v>
      </c>
      <c r="EH441" s="15" t="s">
        <v>59</v>
      </c>
      <c r="EJ441" s="15" t="s">
        <v>59</v>
      </c>
      <c r="EL441" s="15" t="s">
        <v>59</v>
      </c>
      <c r="EN441" s="15" t="s">
        <v>59</v>
      </c>
      <c r="EP441" s="15" t="s">
        <v>59</v>
      </c>
      <c r="ER441" s="15" t="s">
        <v>59</v>
      </c>
      <c r="ET441" s="15" t="s">
        <v>59</v>
      </c>
      <c r="EV441" s="15" t="s">
        <v>59</v>
      </c>
      <c r="EX441" s="15" t="s">
        <v>59</v>
      </c>
      <c r="EZ441" s="15" t="s">
        <v>59</v>
      </c>
      <c r="FB441" s="15" t="s">
        <v>59</v>
      </c>
      <c r="FD441" s="15" t="s">
        <v>59</v>
      </c>
      <c r="FF441" s="15" t="s">
        <v>59</v>
      </c>
      <c r="FH441" s="15" t="s">
        <v>59</v>
      </c>
      <c r="FJ441" s="15" t="s">
        <v>59</v>
      </c>
      <c r="FL441" s="15" t="s">
        <v>59</v>
      </c>
      <c r="FN441" s="15" t="s">
        <v>59</v>
      </c>
      <c r="FP441" s="15" t="s">
        <v>59</v>
      </c>
      <c r="FR441" s="15" t="s">
        <v>59</v>
      </c>
      <c r="FT441" s="15" t="s">
        <v>59</v>
      </c>
    </row>
    <row r="442" spans="1:176" ht="15.95" customHeight="1">
      <c r="A442" t="s">
        <v>802</v>
      </c>
      <c r="B442" s="39">
        <v>4</v>
      </c>
      <c r="C442" s="43">
        <v>140</v>
      </c>
      <c r="D442" s="43">
        <v>3502</v>
      </c>
      <c r="E442" s="19" t="s">
        <v>1828</v>
      </c>
      <c r="G442">
        <v>0.37061900276329512</v>
      </c>
      <c r="H442" s="15">
        <v>8.0883208907880672E-2</v>
      </c>
      <c r="I442">
        <v>0.37061900276329512</v>
      </c>
      <c r="J442" s="15">
        <v>8.0883208907880672E-2</v>
      </c>
      <c r="K442" s="3" t="s">
        <v>47</v>
      </c>
      <c r="L442" s="12" t="s">
        <v>59</v>
      </c>
      <c r="M442" s="3" t="s">
        <v>47</v>
      </c>
      <c r="N442" s="12" t="s">
        <v>59</v>
      </c>
      <c r="O442" s="3" t="s">
        <v>47</v>
      </c>
      <c r="P442" s="12" t="s">
        <v>59</v>
      </c>
      <c r="Q442">
        <v>6.3538143717970022E-2</v>
      </c>
      <c r="R442" s="15">
        <v>2.5603297032643815E-2</v>
      </c>
      <c r="S442" t="s">
        <v>54</v>
      </c>
      <c r="T442" s="15" t="s">
        <v>59</v>
      </c>
      <c r="U442">
        <v>7.4599205848997222E-2</v>
      </c>
      <c r="V442" s="15">
        <v>6.3999668850413596E-3</v>
      </c>
      <c r="W442">
        <v>5.6970901745242816E-2</v>
      </c>
      <c r="X442" s="15">
        <v>3.093752568827518E-3</v>
      </c>
      <c r="Y442">
        <v>4.5316033415763873E-3</v>
      </c>
      <c r="Z442" s="15">
        <v>1.0292581321712361E-3</v>
      </c>
      <c r="AA442">
        <v>8.2269913948385519E-3</v>
      </c>
      <c r="AB442" s="15">
        <v>1.095559427764365E-3</v>
      </c>
      <c r="AC442" t="s">
        <v>54</v>
      </c>
      <c r="AD442" s="15" t="s">
        <v>59</v>
      </c>
      <c r="AE442" t="s">
        <v>54</v>
      </c>
      <c r="AF442" s="15" t="s">
        <v>59</v>
      </c>
      <c r="AG442">
        <v>8.6886459271635838E-3</v>
      </c>
      <c r="AH442" s="15">
        <v>2.5559901625942299E-3</v>
      </c>
      <c r="AI442">
        <v>3.6552340290127147E-2</v>
      </c>
      <c r="AJ442" s="15">
        <v>2.5292750234316755E-3</v>
      </c>
      <c r="AK442" t="s">
        <v>47</v>
      </c>
      <c r="AL442" s="15" t="s">
        <v>59</v>
      </c>
      <c r="AM442" t="s">
        <v>54</v>
      </c>
      <c r="AN442" s="15" t="s">
        <v>59</v>
      </c>
      <c r="AO442" t="s">
        <v>54</v>
      </c>
      <c r="AP442" s="15" t="s">
        <v>59</v>
      </c>
      <c r="AQ442" s="3" t="s">
        <v>47</v>
      </c>
      <c r="AR442" s="15" t="s">
        <v>59</v>
      </c>
      <c r="AS442" s="3" t="s">
        <v>47</v>
      </c>
      <c r="AT442" s="15" t="s">
        <v>59</v>
      </c>
      <c r="AU442" s="3" t="s">
        <v>47</v>
      </c>
      <c r="AV442" s="15" t="s">
        <v>59</v>
      </c>
      <c r="AW442" s="3" t="s">
        <v>47</v>
      </c>
      <c r="AX442" s="15" t="s">
        <v>59</v>
      </c>
      <c r="AZ442" s="15" t="s">
        <v>59</v>
      </c>
      <c r="BA442">
        <v>1.3575179819024679E-3</v>
      </c>
      <c r="BB442" s="15">
        <v>3.5728556598497139E-4</v>
      </c>
      <c r="BC442" t="s">
        <v>54</v>
      </c>
      <c r="BD442" s="15" t="s">
        <v>59</v>
      </c>
      <c r="BE442" s="3" t="s">
        <v>47</v>
      </c>
      <c r="BF442" s="15" t="s">
        <v>59</v>
      </c>
      <c r="BH442" s="15" t="s">
        <v>59</v>
      </c>
      <c r="BJ442" s="15" t="s">
        <v>59</v>
      </c>
      <c r="BL442" s="15" t="s">
        <v>59</v>
      </c>
      <c r="BN442" s="15" t="s">
        <v>59</v>
      </c>
      <c r="BO442">
        <v>1.9548364654348245E-3</v>
      </c>
      <c r="BP442" s="15">
        <v>4.1357523966762576E-4</v>
      </c>
      <c r="BQ442">
        <v>3.2805501005143473E-4</v>
      </c>
      <c r="BR442" s="15">
        <v>1.4206042712426806E-4</v>
      </c>
      <c r="BT442" s="15" t="s">
        <v>59</v>
      </c>
      <c r="BU442">
        <v>3.3292069755295347E-3</v>
      </c>
      <c r="BV442" s="15">
        <v>9.1950195357839331E-4</v>
      </c>
      <c r="BX442" s="15" t="s">
        <v>59</v>
      </c>
      <c r="BZ442" s="15" t="s">
        <v>59</v>
      </c>
      <c r="CB442" s="15" t="s">
        <v>59</v>
      </c>
      <c r="CC442" t="s">
        <v>54</v>
      </c>
      <c r="CD442" s="15" t="s">
        <v>59</v>
      </c>
      <c r="CF442" s="15" t="s">
        <v>59</v>
      </c>
      <c r="CG442">
        <v>2.2395102204235428E-3</v>
      </c>
      <c r="CH442" s="15">
        <v>3.8837876395412499E-4</v>
      </c>
      <c r="CJ442" s="15" t="s">
        <v>59</v>
      </c>
      <c r="CL442" s="15" t="s">
        <v>59</v>
      </c>
      <c r="CM442">
        <v>9.3777948646106713E-3</v>
      </c>
      <c r="CN442" s="15">
        <v>1.6644876665781738E-3</v>
      </c>
      <c r="CP442" s="15" t="s">
        <v>59</v>
      </c>
      <c r="CR442" s="15" t="s">
        <v>59</v>
      </c>
      <c r="CT442" s="15" t="s">
        <v>59</v>
      </c>
      <c r="CV442" s="15" t="s">
        <v>59</v>
      </c>
      <c r="CX442" s="15" t="s">
        <v>59</v>
      </c>
      <c r="CZ442" s="15" t="s">
        <v>59</v>
      </c>
      <c r="DB442" s="15" t="s">
        <v>59</v>
      </c>
      <c r="DD442" s="15" t="s">
        <v>59</v>
      </c>
      <c r="DF442" s="15" t="s">
        <v>59</v>
      </c>
      <c r="DH442" s="15" t="s">
        <v>59</v>
      </c>
      <c r="DJ442" s="15" t="s">
        <v>59</v>
      </c>
      <c r="DL442" s="15" t="s">
        <v>59</v>
      </c>
      <c r="DN442" s="15" t="s">
        <v>59</v>
      </c>
      <c r="DP442" s="15" t="s">
        <v>59</v>
      </c>
      <c r="DR442" s="15" t="s">
        <v>59</v>
      </c>
      <c r="DT442" s="15" t="s">
        <v>59</v>
      </c>
      <c r="DV442" s="15" t="s">
        <v>59</v>
      </c>
      <c r="DX442" s="15" t="s">
        <v>59</v>
      </c>
      <c r="DZ442" s="15" t="s">
        <v>59</v>
      </c>
      <c r="EB442" s="15" t="s">
        <v>59</v>
      </c>
      <c r="ED442" s="15" t="s">
        <v>59</v>
      </c>
      <c r="EF442" s="15" t="s">
        <v>59</v>
      </c>
      <c r="EH442" s="15" t="s">
        <v>59</v>
      </c>
      <c r="EJ442" s="15" t="s">
        <v>59</v>
      </c>
      <c r="EL442" s="15" t="s">
        <v>59</v>
      </c>
      <c r="EN442" s="15" t="s">
        <v>59</v>
      </c>
      <c r="EP442" s="15" t="s">
        <v>59</v>
      </c>
      <c r="ER442" s="15" t="s">
        <v>59</v>
      </c>
      <c r="ET442" s="15" t="s">
        <v>59</v>
      </c>
      <c r="EV442" s="15" t="s">
        <v>59</v>
      </c>
      <c r="EX442" s="15" t="s">
        <v>59</v>
      </c>
      <c r="EZ442" s="15" t="s">
        <v>59</v>
      </c>
      <c r="FB442" s="15" t="s">
        <v>59</v>
      </c>
      <c r="FD442" s="15" t="s">
        <v>59</v>
      </c>
      <c r="FF442" s="15" t="s">
        <v>59</v>
      </c>
      <c r="FH442" s="15" t="s">
        <v>59</v>
      </c>
      <c r="FJ442" s="15" t="s">
        <v>59</v>
      </c>
      <c r="FL442" s="15" t="s">
        <v>59</v>
      </c>
      <c r="FN442" s="15" t="s">
        <v>59</v>
      </c>
      <c r="FP442" s="15" t="s">
        <v>59</v>
      </c>
      <c r="FR442" s="15" t="s">
        <v>59</v>
      </c>
      <c r="FT442" s="15" t="s">
        <v>59</v>
      </c>
    </row>
    <row r="443" spans="1:176" ht="15.95" customHeight="1">
      <c r="A443" t="s">
        <v>803</v>
      </c>
      <c r="B443" s="39">
        <v>4</v>
      </c>
      <c r="C443" s="43">
        <v>123</v>
      </c>
      <c r="D443" s="43">
        <v>3502</v>
      </c>
      <c r="E443" s="19" t="s">
        <v>1828</v>
      </c>
      <c r="G443">
        <v>2.7922363527698231</v>
      </c>
      <c r="H443" s="15">
        <v>1.3553767976553099</v>
      </c>
      <c r="I443">
        <v>2.7922363527698231</v>
      </c>
      <c r="J443" s="15">
        <v>1.3553767976553099</v>
      </c>
      <c r="K443" s="3" t="s">
        <v>47</v>
      </c>
      <c r="L443" s="12" t="s">
        <v>59</v>
      </c>
      <c r="M443" s="3" t="s">
        <v>47</v>
      </c>
      <c r="N443" s="12" t="s">
        <v>59</v>
      </c>
      <c r="O443" s="3" t="s">
        <v>47</v>
      </c>
      <c r="P443" s="12" t="s">
        <v>59</v>
      </c>
      <c r="Q443" t="s">
        <v>54</v>
      </c>
      <c r="R443" s="15" t="s">
        <v>59</v>
      </c>
      <c r="S443">
        <v>9.2336789003912359E-2</v>
      </c>
      <c r="T443" s="15">
        <v>4.4748197364632182E-2</v>
      </c>
      <c r="U443">
        <v>0.25362586428743378</v>
      </c>
      <c r="V443" s="15">
        <v>7.8911820847228781E-2</v>
      </c>
      <c r="W443">
        <v>0.7299749230573761</v>
      </c>
      <c r="X443" s="15">
        <v>0.29628170301504003</v>
      </c>
      <c r="Y443">
        <v>1.4634706115326742E-2</v>
      </c>
      <c r="Z443" s="15">
        <v>5.59155738412316E-3</v>
      </c>
      <c r="AA443">
        <v>3.6788894474106701E-2</v>
      </c>
      <c r="AB443" s="15">
        <v>2.0043646117564564E-2</v>
      </c>
      <c r="AC443">
        <v>1.5879565756758668E-2</v>
      </c>
      <c r="AD443" s="15">
        <v>5.8234222127043801E-3</v>
      </c>
      <c r="AE443">
        <v>1.1226968356930491E-2</v>
      </c>
      <c r="AF443" s="15">
        <v>3.2583732732500564E-3</v>
      </c>
      <c r="AG443">
        <v>4.2768514388923547E-2</v>
      </c>
      <c r="AH443" s="15">
        <v>2.3194112378895279E-2</v>
      </c>
      <c r="AI443">
        <v>2.9366779850457801E-2</v>
      </c>
      <c r="AJ443" s="15">
        <v>1.5739624179091291E-2</v>
      </c>
      <c r="AK443" t="s">
        <v>47</v>
      </c>
      <c r="AL443" s="15" t="s">
        <v>59</v>
      </c>
      <c r="AM443" t="s">
        <v>54</v>
      </c>
      <c r="AN443" s="15" t="s">
        <v>59</v>
      </c>
      <c r="AO443">
        <v>3.0813865571573149E-2</v>
      </c>
      <c r="AP443" s="15">
        <v>8.1988575185594353E-3</v>
      </c>
      <c r="AQ443" s="3" t="s">
        <v>47</v>
      </c>
      <c r="AR443" s="15" t="s">
        <v>59</v>
      </c>
      <c r="AS443" s="3" t="s">
        <v>47</v>
      </c>
      <c r="AT443" s="15" t="s">
        <v>59</v>
      </c>
      <c r="AU443" s="3" t="s">
        <v>47</v>
      </c>
      <c r="AV443" s="15" t="s">
        <v>59</v>
      </c>
      <c r="AW443" s="3" t="s">
        <v>47</v>
      </c>
      <c r="AX443" s="15" t="s">
        <v>59</v>
      </c>
      <c r="AZ443" s="15" t="s">
        <v>59</v>
      </c>
      <c r="BA443">
        <v>9.5973902320508838E-4</v>
      </c>
      <c r="BB443" s="15">
        <v>3.0800388975924827E-4</v>
      </c>
      <c r="BC443">
        <v>1.617111155695624E-3</v>
      </c>
      <c r="BD443" s="15">
        <v>8.9736391187025442E-4</v>
      </c>
      <c r="BE443" s="3" t="s">
        <v>47</v>
      </c>
      <c r="BF443" s="15" t="s">
        <v>59</v>
      </c>
      <c r="BH443" s="15" t="s">
        <v>59</v>
      </c>
      <c r="BJ443" s="15" t="s">
        <v>59</v>
      </c>
      <c r="BL443" s="15" t="s">
        <v>59</v>
      </c>
      <c r="BN443" s="15" t="s">
        <v>59</v>
      </c>
      <c r="BO443">
        <v>2.6204678081098481E-2</v>
      </c>
      <c r="BP443" s="15">
        <v>1.8049594034780285E-2</v>
      </c>
      <c r="BQ443">
        <v>1.752843986255214E-3</v>
      </c>
      <c r="BR443" s="15">
        <v>6.6347285904971062E-4</v>
      </c>
      <c r="BT443" s="15" t="s">
        <v>59</v>
      </c>
      <c r="BU443">
        <v>3.0831743973809556E-2</v>
      </c>
      <c r="BV443" s="15">
        <v>2.0490615584525796E-2</v>
      </c>
      <c r="BX443" s="15" t="s">
        <v>59</v>
      </c>
      <c r="BZ443" s="15" t="s">
        <v>59</v>
      </c>
      <c r="CB443" s="15" t="s">
        <v>59</v>
      </c>
      <c r="CC443">
        <v>6.1565505366804598E-3</v>
      </c>
      <c r="CD443" s="15">
        <v>2.8425149327427381E-3</v>
      </c>
      <c r="CF443" s="15" t="s">
        <v>59</v>
      </c>
      <c r="CG443">
        <v>2.3422063263187298E-2</v>
      </c>
      <c r="CH443" s="15">
        <v>1.4464714536318661E-2</v>
      </c>
      <c r="CJ443" s="15" t="s">
        <v>59</v>
      </c>
      <c r="CL443" s="15" t="s">
        <v>59</v>
      </c>
      <c r="CM443" t="s">
        <v>54</v>
      </c>
      <c r="CN443" s="15" t="s">
        <v>59</v>
      </c>
      <c r="CP443" s="15" t="s">
        <v>59</v>
      </c>
      <c r="CR443" s="15" t="s">
        <v>59</v>
      </c>
      <c r="CT443" s="15" t="s">
        <v>59</v>
      </c>
      <c r="CV443" s="15" t="s">
        <v>59</v>
      </c>
      <c r="CX443" s="15" t="s">
        <v>59</v>
      </c>
      <c r="CZ443" s="15" t="s">
        <v>59</v>
      </c>
      <c r="DB443" s="15" t="s">
        <v>59</v>
      </c>
      <c r="DD443" s="15" t="s">
        <v>59</v>
      </c>
      <c r="DF443" s="15" t="s">
        <v>59</v>
      </c>
      <c r="DH443" s="15" t="s">
        <v>59</v>
      </c>
      <c r="DJ443" s="15" t="s">
        <v>59</v>
      </c>
      <c r="DL443" s="15" t="s">
        <v>59</v>
      </c>
      <c r="DN443" s="15" t="s">
        <v>59</v>
      </c>
      <c r="DP443" s="15" t="s">
        <v>59</v>
      </c>
      <c r="DR443" s="15" t="s">
        <v>59</v>
      </c>
      <c r="DT443" s="15" t="s">
        <v>59</v>
      </c>
      <c r="DV443" s="15" t="s">
        <v>59</v>
      </c>
      <c r="DX443" s="15" t="s">
        <v>59</v>
      </c>
      <c r="DZ443" s="15" t="s">
        <v>59</v>
      </c>
      <c r="EB443" s="15" t="s">
        <v>59</v>
      </c>
      <c r="ED443" s="15" t="s">
        <v>59</v>
      </c>
      <c r="EF443" s="15" t="s">
        <v>59</v>
      </c>
      <c r="EH443" s="15" t="s">
        <v>59</v>
      </c>
      <c r="EJ443" s="15" t="s">
        <v>59</v>
      </c>
      <c r="EL443" s="15" t="s">
        <v>59</v>
      </c>
      <c r="EN443" s="15" t="s">
        <v>59</v>
      </c>
      <c r="EP443" s="15" t="s">
        <v>59</v>
      </c>
      <c r="ER443" s="15" t="s">
        <v>59</v>
      </c>
      <c r="ET443" s="15" t="s">
        <v>59</v>
      </c>
      <c r="EV443" s="15" t="s">
        <v>59</v>
      </c>
      <c r="EX443" s="15" t="s">
        <v>59</v>
      </c>
      <c r="EZ443" s="15" t="s">
        <v>59</v>
      </c>
      <c r="FB443" s="15" t="s">
        <v>59</v>
      </c>
      <c r="FD443" s="15" t="s">
        <v>59</v>
      </c>
      <c r="FF443" s="15" t="s">
        <v>59</v>
      </c>
      <c r="FH443" s="15" t="s">
        <v>59</v>
      </c>
      <c r="FJ443" s="15" t="s">
        <v>59</v>
      </c>
      <c r="FL443" s="15" t="s">
        <v>59</v>
      </c>
      <c r="FN443" s="15" t="s">
        <v>59</v>
      </c>
      <c r="FP443" s="15" t="s">
        <v>59</v>
      </c>
      <c r="FR443" s="15" t="s">
        <v>59</v>
      </c>
      <c r="FT443" s="15" t="s">
        <v>59</v>
      </c>
    </row>
    <row r="444" spans="1:176" ht="15.95" customHeight="1">
      <c r="A444" t="s">
        <v>804</v>
      </c>
      <c r="B444" s="39">
        <v>4</v>
      </c>
      <c r="C444" s="43">
        <v>49</v>
      </c>
      <c r="D444" s="43">
        <v>4402</v>
      </c>
      <c r="E444" s="19" t="s">
        <v>1828</v>
      </c>
      <c r="G444">
        <v>0.23964643951165429</v>
      </c>
      <c r="H444" s="15">
        <v>0.12817784188363016</v>
      </c>
      <c r="I444">
        <v>0.23964643951165429</v>
      </c>
      <c r="J444" s="15">
        <v>0.12817784188363016</v>
      </c>
      <c r="K444" s="3" t="s">
        <v>47</v>
      </c>
      <c r="L444" s="12" t="s">
        <v>59</v>
      </c>
      <c r="M444" s="3" t="s">
        <v>47</v>
      </c>
      <c r="N444" s="12" t="s">
        <v>59</v>
      </c>
      <c r="O444" s="3" t="s">
        <v>47</v>
      </c>
      <c r="P444" s="12" t="s">
        <v>59</v>
      </c>
      <c r="Q444" t="s">
        <v>54</v>
      </c>
      <c r="R444" s="15" t="s">
        <v>59</v>
      </c>
      <c r="S444">
        <v>1.2063079687821667E-2</v>
      </c>
      <c r="T444" s="15">
        <v>2.697505809125045E-3</v>
      </c>
      <c r="U444">
        <v>1.6693658389358636E-2</v>
      </c>
      <c r="V444" s="15">
        <v>2.4496157470250699E-3</v>
      </c>
      <c r="W444">
        <v>7.281092287833817E-3</v>
      </c>
      <c r="X444" s="15">
        <v>3.4769000477223961E-3</v>
      </c>
      <c r="Y444" t="s">
        <v>54</v>
      </c>
      <c r="Z444" s="15" t="s">
        <v>59</v>
      </c>
      <c r="AA444" t="s">
        <v>54</v>
      </c>
      <c r="AB444" s="15" t="s">
        <v>59</v>
      </c>
      <c r="AC444" t="s">
        <v>54</v>
      </c>
      <c r="AD444" s="15" t="s">
        <v>59</v>
      </c>
      <c r="AE444" t="s">
        <v>54</v>
      </c>
      <c r="AF444" s="15" t="s">
        <v>59</v>
      </c>
      <c r="AG444">
        <v>1.5782349885735169E-3</v>
      </c>
      <c r="AH444" s="15">
        <v>9.1991585014268172E-4</v>
      </c>
      <c r="AI444" t="s">
        <v>54</v>
      </c>
      <c r="AJ444" s="15" t="s">
        <v>59</v>
      </c>
      <c r="AK444" t="s">
        <v>47</v>
      </c>
      <c r="AL444" s="15" t="s">
        <v>59</v>
      </c>
      <c r="AM444" t="s">
        <v>54</v>
      </c>
      <c r="AN444" s="15" t="s">
        <v>59</v>
      </c>
      <c r="AO444">
        <v>1.8358432163377166E-3</v>
      </c>
      <c r="AP444" s="15">
        <v>1.5352133080806692E-3</v>
      </c>
      <c r="AQ444" s="3" t="s">
        <v>47</v>
      </c>
      <c r="AR444" s="15" t="s">
        <v>59</v>
      </c>
      <c r="AS444" s="3" t="s">
        <v>47</v>
      </c>
      <c r="AT444" s="15" t="s">
        <v>59</v>
      </c>
      <c r="AU444" s="3" t="s">
        <v>47</v>
      </c>
      <c r="AV444" s="15" t="s">
        <v>59</v>
      </c>
      <c r="AW444" s="3" t="s">
        <v>47</v>
      </c>
      <c r="AX444" s="15" t="s">
        <v>59</v>
      </c>
      <c r="AZ444" s="15" t="s">
        <v>59</v>
      </c>
      <c r="BA444" t="s">
        <v>54</v>
      </c>
      <c r="BB444" s="15" t="s">
        <v>59</v>
      </c>
      <c r="BC444">
        <v>2.6779158169898133E-4</v>
      </c>
      <c r="BD444" s="15">
        <v>1.0755970409912855E-4</v>
      </c>
      <c r="BE444" s="3" t="s">
        <v>47</v>
      </c>
      <c r="BF444" s="15" t="s">
        <v>59</v>
      </c>
      <c r="BH444" s="15" t="s">
        <v>59</v>
      </c>
      <c r="BJ444" s="15" t="s">
        <v>59</v>
      </c>
      <c r="BL444" s="15" t="s">
        <v>59</v>
      </c>
      <c r="BN444" s="15" t="s">
        <v>59</v>
      </c>
      <c r="BO444">
        <v>5.8283725875648716E-4</v>
      </c>
      <c r="BP444" s="15">
        <v>2.8110280346710918E-4</v>
      </c>
      <c r="BQ444">
        <v>0</v>
      </c>
      <c r="BR444" s="15">
        <v>0</v>
      </c>
      <c r="BT444" s="15" t="s">
        <v>59</v>
      </c>
      <c r="BU444" t="s">
        <v>54</v>
      </c>
      <c r="BV444" s="15" t="s">
        <v>59</v>
      </c>
      <c r="BX444" s="15" t="s">
        <v>59</v>
      </c>
      <c r="BZ444" s="15" t="s">
        <v>59</v>
      </c>
      <c r="CB444" s="15" t="s">
        <v>59</v>
      </c>
      <c r="CC444" t="s">
        <v>54</v>
      </c>
      <c r="CD444" s="15" t="s">
        <v>59</v>
      </c>
      <c r="CF444" s="15" t="s">
        <v>59</v>
      </c>
      <c r="CG444" t="s">
        <v>54</v>
      </c>
      <c r="CH444" s="15" t="s">
        <v>59</v>
      </c>
      <c r="CJ444" s="15" t="s">
        <v>59</v>
      </c>
      <c r="CL444" s="15" t="s">
        <v>59</v>
      </c>
      <c r="CM444" t="s">
        <v>54</v>
      </c>
      <c r="CN444" s="15" t="s">
        <v>59</v>
      </c>
      <c r="CP444" s="15" t="s">
        <v>59</v>
      </c>
      <c r="CR444" s="15" t="s">
        <v>59</v>
      </c>
      <c r="CT444" s="15" t="s">
        <v>59</v>
      </c>
      <c r="CV444" s="15" t="s">
        <v>59</v>
      </c>
      <c r="CX444" s="15" t="s">
        <v>59</v>
      </c>
      <c r="CZ444" s="15" t="s">
        <v>59</v>
      </c>
      <c r="DB444" s="15" t="s">
        <v>59</v>
      </c>
      <c r="DD444" s="15" t="s">
        <v>59</v>
      </c>
      <c r="DF444" s="15" t="s">
        <v>59</v>
      </c>
      <c r="DH444" s="15" t="s">
        <v>59</v>
      </c>
      <c r="DJ444" s="15" t="s">
        <v>59</v>
      </c>
      <c r="DL444" s="15" t="s">
        <v>59</v>
      </c>
      <c r="DN444" s="15" t="s">
        <v>59</v>
      </c>
      <c r="DP444" s="15" t="s">
        <v>59</v>
      </c>
      <c r="DR444" s="15" t="s">
        <v>59</v>
      </c>
      <c r="DT444" s="15" t="s">
        <v>59</v>
      </c>
      <c r="DV444" s="15" t="s">
        <v>59</v>
      </c>
      <c r="DX444" s="15" t="s">
        <v>59</v>
      </c>
      <c r="DZ444" s="15" t="s">
        <v>59</v>
      </c>
      <c r="EB444" s="15" t="s">
        <v>59</v>
      </c>
      <c r="ED444" s="15" t="s">
        <v>59</v>
      </c>
      <c r="EF444" s="15" t="s">
        <v>59</v>
      </c>
      <c r="EH444" s="15" t="s">
        <v>59</v>
      </c>
      <c r="EJ444" s="15" t="s">
        <v>59</v>
      </c>
      <c r="EL444" s="15" t="s">
        <v>59</v>
      </c>
      <c r="EN444" s="15" t="s">
        <v>59</v>
      </c>
      <c r="EP444" s="15" t="s">
        <v>59</v>
      </c>
      <c r="ER444" s="15" t="s">
        <v>59</v>
      </c>
      <c r="ET444" s="15" t="s">
        <v>59</v>
      </c>
      <c r="EV444" s="15" t="s">
        <v>59</v>
      </c>
      <c r="EX444" s="15" t="s">
        <v>59</v>
      </c>
      <c r="EZ444" s="15" t="s">
        <v>59</v>
      </c>
      <c r="FB444" s="15" t="s">
        <v>59</v>
      </c>
      <c r="FD444" s="15" t="s">
        <v>59</v>
      </c>
      <c r="FF444" s="15" t="s">
        <v>59</v>
      </c>
      <c r="FH444" s="15" t="s">
        <v>59</v>
      </c>
      <c r="FJ444" s="15" t="s">
        <v>59</v>
      </c>
      <c r="FL444" s="15" t="s">
        <v>59</v>
      </c>
      <c r="FN444" s="15" t="s">
        <v>59</v>
      </c>
      <c r="FP444" s="15" t="s">
        <v>59</v>
      </c>
      <c r="FR444" s="15" t="s">
        <v>59</v>
      </c>
      <c r="FT444" s="15" t="s">
        <v>59</v>
      </c>
    </row>
    <row r="445" spans="1:176" ht="15.95" customHeight="1">
      <c r="A445" t="s">
        <v>805</v>
      </c>
      <c r="B445" s="39">
        <v>4</v>
      </c>
      <c r="C445" s="43">
        <f>270/7.716179</f>
        <v>34.991412200261294</v>
      </c>
      <c r="D445" s="43">
        <v>6804</v>
      </c>
      <c r="E445" s="19" t="s">
        <v>1828</v>
      </c>
      <c r="G445">
        <v>0.749043203799168</v>
      </c>
      <c r="H445" s="15">
        <v>0.20778149075309063</v>
      </c>
      <c r="I445">
        <v>0.749043203799168</v>
      </c>
      <c r="J445" s="15">
        <v>0.20778149075309063</v>
      </c>
      <c r="K445" s="3" t="s">
        <v>47</v>
      </c>
      <c r="L445" s="12" t="s">
        <v>59</v>
      </c>
      <c r="M445" s="3" t="s">
        <v>47</v>
      </c>
      <c r="N445" s="12" t="s">
        <v>59</v>
      </c>
      <c r="O445" s="3" t="s">
        <v>47</v>
      </c>
      <c r="P445" s="12" t="s">
        <v>59</v>
      </c>
      <c r="Q445">
        <v>4.259757621578231E-3</v>
      </c>
      <c r="R445" s="15">
        <v>1.9537978541215762E-3</v>
      </c>
      <c r="S445">
        <v>1.4781251493215838E-2</v>
      </c>
      <c r="T445" s="15">
        <v>4.671651770825359E-3</v>
      </c>
      <c r="U445">
        <v>8.9230001948747452E-3</v>
      </c>
      <c r="V445" s="15">
        <v>3.0853304244252786E-3</v>
      </c>
      <c r="W445">
        <v>6.4363841854219988E-3</v>
      </c>
      <c r="X445" s="15">
        <v>2.9356174056246872E-3</v>
      </c>
      <c r="Y445" t="s">
        <v>54</v>
      </c>
      <c r="Z445" s="15" t="s">
        <v>59</v>
      </c>
      <c r="AA445" t="s">
        <v>54</v>
      </c>
      <c r="AB445" s="15" t="s">
        <v>59</v>
      </c>
      <c r="AC445" t="s">
        <v>54</v>
      </c>
      <c r="AD445" s="15" t="s">
        <v>59</v>
      </c>
      <c r="AE445">
        <v>4.0419740061565582E-3</v>
      </c>
      <c r="AF445" s="15">
        <v>1.2160258302788157E-3</v>
      </c>
      <c r="AG445">
        <v>2.5561415139883138E-3</v>
      </c>
      <c r="AH445" s="15">
        <v>6.0126347040348103E-4</v>
      </c>
      <c r="AI445" t="s">
        <v>54</v>
      </c>
      <c r="AJ445" s="15" t="s">
        <v>59</v>
      </c>
      <c r="AK445" t="s">
        <v>47</v>
      </c>
      <c r="AL445" s="15" t="s">
        <v>59</v>
      </c>
      <c r="AM445" t="s">
        <v>54</v>
      </c>
      <c r="AN445" s="15" t="s">
        <v>59</v>
      </c>
      <c r="AO445" t="s">
        <v>54</v>
      </c>
      <c r="AP445" s="15" t="s">
        <v>59</v>
      </c>
      <c r="AQ445" s="3" t="s">
        <v>47</v>
      </c>
      <c r="AR445" s="15" t="s">
        <v>59</v>
      </c>
      <c r="AS445" s="3" t="s">
        <v>47</v>
      </c>
      <c r="AT445" s="15" t="s">
        <v>59</v>
      </c>
      <c r="AU445" s="3" t="s">
        <v>47</v>
      </c>
      <c r="AV445" s="15" t="s">
        <v>59</v>
      </c>
      <c r="AW445" s="3" t="s">
        <v>47</v>
      </c>
      <c r="AX445" s="15" t="s">
        <v>59</v>
      </c>
      <c r="AZ445" s="15" t="s">
        <v>59</v>
      </c>
      <c r="BA445" t="s">
        <v>54</v>
      </c>
      <c r="BB445" s="15" t="s">
        <v>59</v>
      </c>
      <c r="BC445" t="s">
        <v>54</v>
      </c>
      <c r="BD445" s="15" t="s">
        <v>59</v>
      </c>
      <c r="BE445" s="3" t="s">
        <v>47</v>
      </c>
      <c r="BF445" s="15" t="s">
        <v>59</v>
      </c>
      <c r="BH445" s="15" t="s">
        <v>59</v>
      </c>
      <c r="BJ445" s="15" t="s">
        <v>59</v>
      </c>
      <c r="BL445" s="15" t="s">
        <v>59</v>
      </c>
      <c r="BN445" s="15" t="s">
        <v>59</v>
      </c>
      <c r="BO445">
        <v>2.4651949210791201E-3</v>
      </c>
      <c r="BP445" s="15">
        <v>4.6810755831159747E-4</v>
      </c>
      <c r="BQ445">
        <v>4.6609612517656203E-4</v>
      </c>
      <c r="BR445" s="15">
        <v>7.1254160896935565E-5</v>
      </c>
      <c r="BT445" s="15" t="s">
        <v>59</v>
      </c>
      <c r="BU445" t="s">
        <v>54</v>
      </c>
      <c r="BV445" s="15" t="s">
        <v>59</v>
      </c>
      <c r="BX445" s="15" t="s">
        <v>59</v>
      </c>
      <c r="BZ445" s="15" t="s">
        <v>59</v>
      </c>
      <c r="CB445" s="15" t="s">
        <v>59</v>
      </c>
      <c r="CC445" t="s">
        <v>54</v>
      </c>
      <c r="CD445" s="15" t="s">
        <v>59</v>
      </c>
      <c r="CF445" s="15" t="s">
        <v>59</v>
      </c>
      <c r="CG445" t="s">
        <v>54</v>
      </c>
      <c r="CH445" s="15" t="s">
        <v>59</v>
      </c>
      <c r="CJ445" s="15" t="s">
        <v>59</v>
      </c>
      <c r="CL445" s="15" t="s">
        <v>59</v>
      </c>
      <c r="CM445" t="s">
        <v>54</v>
      </c>
      <c r="CN445" s="15" t="s">
        <v>59</v>
      </c>
      <c r="CP445" s="15" t="s">
        <v>59</v>
      </c>
      <c r="CR445" s="15" t="s">
        <v>59</v>
      </c>
      <c r="CT445" s="15" t="s">
        <v>59</v>
      </c>
      <c r="CV445" s="15" t="s">
        <v>59</v>
      </c>
      <c r="CX445" s="15" t="s">
        <v>59</v>
      </c>
      <c r="CZ445" s="15" t="s">
        <v>59</v>
      </c>
      <c r="DB445" s="15" t="s">
        <v>59</v>
      </c>
      <c r="DD445" s="15" t="s">
        <v>59</v>
      </c>
      <c r="DF445" s="15" t="s">
        <v>59</v>
      </c>
      <c r="DH445" s="15" t="s">
        <v>59</v>
      </c>
      <c r="DJ445" s="15" t="s">
        <v>59</v>
      </c>
      <c r="DL445" s="15" t="s">
        <v>59</v>
      </c>
      <c r="DN445" s="15" t="s">
        <v>59</v>
      </c>
      <c r="DP445" s="15" t="s">
        <v>59</v>
      </c>
      <c r="DR445" s="15" t="s">
        <v>59</v>
      </c>
      <c r="DT445" s="15" t="s">
        <v>59</v>
      </c>
      <c r="DV445" s="15" t="s">
        <v>59</v>
      </c>
      <c r="DX445" s="15" t="s">
        <v>59</v>
      </c>
      <c r="DZ445" s="15" t="s">
        <v>59</v>
      </c>
      <c r="EB445" s="15" t="s">
        <v>59</v>
      </c>
      <c r="ED445" s="15" t="s">
        <v>59</v>
      </c>
      <c r="EF445" s="15" t="s">
        <v>59</v>
      </c>
      <c r="EH445" s="15" t="s">
        <v>59</v>
      </c>
      <c r="EJ445" s="15" t="s">
        <v>59</v>
      </c>
      <c r="EL445" s="15" t="s">
        <v>59</v>
      </c>
      <c r="EN445" s="15" t="s">
        <v>59</v>
      </c>
      <c r="EP445" s="15" t="s">
        <v>59</v>
      </c>
      <c r="ER445" s="15" t="s">
        <v>59</v>
      </c>
      <c r="ET445" s="15" t="s">
        <v>59</v>
      </c>
      <c r="EV445" s="15" t="s">
        <v>59</v>
      </c>
      <c r="EX445" s="15" t="s">
        <v>59</v>
      </c>
      <c r="EZ445" s="15" t="s">
        <v>59</v>
      </c>
      <c r="FB445" s="15" t="s">
        <v>59</v>
      </c>
      <c r="FD445" s="15" t="s">
        <v>59</v>
      </c>
      <c r="FF445" s="15" t="s">
        <v>59</v>
      </c>
      <c r="FH445" s="15" t="s">
        <v>59</v>
      </c>
      <c r="FJ445" s="15" t="s">
        <v>59</v>
      </c>
      <c r="FL445" s="15" t="s">
        <v>59</v>
      </c>
      <c r="FN445" s="15" t="s">
        <v>59</v>
      </c>
      <c r="FP445" s="15" t="s">
        <v>59</v>
      </c>
      <c r="FR445" s="15" t="s">
        <v>59</v>
      </c>
      <c r="FT445" s="15" t="s">
        <v>59</v>
      </c>
    </row>
    <row r="446" spans="1:176" ht="15.95" customHeight="1">
      <c r="A446" t="s">
        <v>806</v>
      </c>
      <c r="B446" s="39">
        <v>4</v>
      </c>
      <c r="C446" s="43">
        <f>(130/7.716179)</f>
        <v>16.847716985310992</v>
      </c>
      <c r="D446" s="43">
        <v>6806</v>
      </c>
      <c r="E446" s="19" t="s">
        <v>1828</v>
      </c>
      <c r="G446">
        <v>0.159649917994303</v>
      </c>
      <c r="H446" s="15">
        <v>1.0603232217806702E-2</v>
      </c>
      <c r="I446">
        <v>0.159649917994303</v>
      </c>
      <c r="J446" s="15">
        <v>1.0603232217806702E-2</v>
      </c>
      <c r="K446" s="3" t="s">
        <v>47</v>
      </c>
      <c r="L446" s="12" t="s">
        <v>59</v>
      </c>
      <c r="M446" s="3" t="s">
        <v>47</v>
      </c>
      <c r="N446" s="12" t="s">
        <v>59</v>
      </c>
      <c r="O446" s="3" t="s">
        <v>47</v>
      </c>
      <c r="P446" s="12" t="s">
        <v>59</v>
      </c>
      <c r="Q446" t="s">
        <v>54</v>
      </c>
      <c r="R446" s="15" t="s">
        <v>59</v>
      </c>
      <c r="S446">
        <v>1.0393273531956111E-2</v>
      </c>
      <c r="T446" s="15">
        <v>5.2444587046416961E-4</v>
      </c>
      <c r="U446">
        <v>1.2741341720269698E-2</v>
      </c>
      <c r="V446" s="15">
        <v>3.8271982339817476E-3</v>
      </c>
      <c r="W446">
        <v>2.5122244381516549E-2</v>
      </c>
      <c r="X446" s="15">
        <v>3.5626129148974431E-3</v>
      </c>
      <c r="Y446" t="s">
        <v>54</v>
      </c>
      <c r="Z446" s="15" t="s">
        <v>59</v>
      </c>
      <c r="AA446">
        <v>6.9864779231590783E-3</v>
      </c>
      <c r="AB446" s="15">
        <v>1.3275283808109931E-3</v>
      </c>
      <c r="AC446" t="s">
        <v>54</v>
      </c>
      <c r="AD446" s="15" t="s">
        <v>59</v>
      </c>
      <c r="AE446" t="s">
        <v>54</v>
      </c>
      <c r="AF446" s="15" t="s">
        <v>59</v>
      </c>
      <c r="AG446">
        <v>2.840834873859375E-3</v>
      </c>
      <c r="AH446" s="15">
        <v>1.1533815526955887E-3</v>
      </c>
      <c r="AI446" t="s">
        <v>54</v>
      </c>
      <c r="AJ446" s="15" t="s">
        <v>59</v>
      </c>
      <c r="AK446" t="s">
        <v>47</v>
      </c>
      <c r="AL446" s="15" t="s">
        <v>59</v>
      </c>
      <c r="AM446" t="s">
        <v>54</v>
      </c>
      <c r="AN446" s="15" t="s">
        <v>59</v>
      </c>
      <c r="AO446">
        <v>3.5527086518619216E-2</v>
      </c>
      <c r="AP446" s="15">
        <v>1.625546530599202E-3</v>
      </c>
      <c r="AQ446" s="3" t="s">
        <v>47</v>
      </c>
      <c r="AR446" s="15" t="s">
        <v>59</v>
      </c>
      <c r="AS446" s="3" t="s">
        <v>47</v>
      </c>
      <c r="AT446" s="15" t="s">
        <v>59</v>
      </c>
      <c r="AU446" s="3" t="s">
        <v>47</v>
      </c>
      <c r="AV446" s="15" t="s">
        <v>59</v>
      </c>
      <c r="AW446" s="3" t="s">
        <v>47</v>
      </c>
      <c r="AX446" s="15" t="s">
        <v>59</v>
      </c>
      <c r="AZ446" s="15" t="s">
        <v>59</v>
      </c>
      <c r="BA446">
        <v>1.8600888447894398E-4</v>
      </c>
      <c r="BB446" s="15">
        <v>1.930159467418293E-4</v>
      </c>
      <c r="BC446" t="s">
        <v>54</v>
      </c>
      <c r="BD446" s="15" t="s">
        <v>59</v>
      </c>
      <c r="BE446" s="3" t="s">
        <v>47</v>
      </c>
      <c r="BF446" s="15" t="s">
        <v>59</v>
      </c>
      <c r="BH446" s="15" t="s">
        <v>59</v>
      </c>
      <c r="BJ446" s="15" t="s">
        <v>59</v>
      </c>
      <c r="BL446" s="15" t="s">
        <v>59</v>
      </c>
      <c r="BN446" s="15" t="s">
        <v>59</v>
      </c>
      <c r="BO446">
        <v>8.5324517052293852E-4</v>
      </c>
      <c r="BP446" s="15">
        <v>2.6229811212023768E-4</v>
      </c>
      <c r="BQ446">
        <v>0</v>
      </c>
      <c r="BR446" s="15">
        <v>0</v>
      </c>
      <c r="BT446" s="15" t="s">
        <v>59</v>
      </c>
      <c r="BU446" t="s">
        <v>54</v>
      </c>
      <c r="BV446" s="15" t="s">
        <v>59</v>
      </c>
      <c r="BX446" s="15" t="s">
        <v>59</v>
      </c>
      <c r="BZ446" s="15" t="s">
        <v>59</v>
      </c>
      <c r="CB446" s="15" t="s">
        <v>59</v>
      </c>
      <c r="CC446" t="s">
        <v>54</v>
      </c>
      <c r="CD446" s="15" t="s">
        <v>59</v>
      </c>
      <c r="CF446" s="15" t="s">
        <v>59</v>
      </c>
      <c r="CG446" t="s">
        <v>54</v>
      </c>
      <c r="CH446" s="15" t="s">
        <v>59</v>
      </c>
      <c r="CJ446" s="15" t="s">
        <v>59</v>
      </c>
      <c r="CL446" s="15" t="s">
        <v>59</v>
      </c>
      <c r="CM446" t="s">
        <v>54</v>
      </c>
      <c r="CN446" s="15" t="s">
        <v>59</v>
      </c>
      <c r="CP446" s="15" t="s">
        <v>59</v>
      </c>
      <c r="CR446" s="15" t="s">
        <v>59</v>
      </c>
      <c r="CT446" s="15" t="s">
        <v>59</v>
      </c>
      <c r="CV446" s="15" t="s">
        <v>59</v>
      </c>
      <c r="CX446" s="15" t="s">
        <v>59</v>
      </c>
      <c r="CZ446" s="15" t="s">
        <v>59</v>
      </c>
      <c r="DB446" s="15" t="s">
        <v>59</v>
      </c>
      <c r="DD446" s="15" t="s">
        <v>59</v>
      </c>
      <c r="DF446" s="15" t="s">
        <v>59</v>
      </c>
      <c r="DH446" s="15" t="s">
        <v>59</v>
      </c>
      <c r="DJ446" s="15" t="s">
        <v>59</v>
      </c>
      <c r="DL446" s="15" t="s">
        <v>59</v>
      </c>
      <c r="DN446" s="15" t="s">
        <v>59</v>
      </c>
      <c r="DP446" s="15" t="s">
        <v>59</v>
      </c>
      <c r="DR446" s="15" t="s">
        <v>59</v>
      </c>
      <c r="DT446" s="15" t="s">
        <v>59</v>
      </c>
      <c r="DV446" s="15" t="s">
        <v>59</v>
      </c>
      <c r="DX446" s="15" t="s">
        <v>59</v>
      </c>
      <c r="DZ446" s="15" t="s">
        <v>59</v>
      </c>
      <c r="EB446" s="15" t="s">
        <v>59</v>
      </c>
      <c r="ED446" s="15" t="s">
        <v>59</v>
      </c>
      <c r="EF446" s="15" t="s">
        <v>59</v>
      </c>
      <c r="EH446" s="15" t="s">
        <v>59</v>
      </c>
      <c r="EJ446" s="15" t="s">
        <v>59</v>
      </c>
      <c r="EL446" s="15" t="s">
        <v>59</v>
      </c>
      <c r="EN446" s="15" t="s">
        <v>59</v>
      </c>
      <c r="EP446" s="15" t="s">
        <v>59</v>
      </c>
      <c r="ER446" s="15" t="s">
        <v>59</v>
      </c>
      <c r="ET446" s="15" t="s">
        <v>59</v>
      </c>
      <c r="EV446" s="15" t="s">
        <v>59</v>
      </c>
      <c r="EX446" s="15" t="s">
        <v>59</v>
      </c>
      <c r="EZ446" s="15" t="s">
        <v>59</v>
      </c>
      <c r="FB446" s="15" t="s">
        <v>59</v>
      </c>
      <c r="FD446" s="15" t="s">
        <v>59</v>
      </c>
      <c r="FF446" s="15" t="s">
        <v>59</v>
      </c>
      <c r="FH446" s="15" t="s">
        <v>59</v>
      </c>
      <c r="FJ446" s="15" t="s">
        <v>59</v>
      </c>
      <c r="FL446" s="15" t="s">
        <v>59</v>
      </c>
      <c r="FN446" s="15" t="s">
        <v>59</v>
      </c>
      <c r="FP446" s="15" t="s">
        <v>59</v>
      </c>
      <c r="FR446" s="15" t="s">
        <v>59</v>
      </c>
      <c r="FT446" s="15" t="s">
        <v>59</v>
      </c>
    </row>
    <row r="447" spans="1:176" ht="15.95" customHeight="1">
      <c r="A447" t="s">
        <v>808</v>
      </c>
      <c r="B447" s="39">
        <v>4</v>
      </c>
      <c r="C447" s="39">
        <v>58</v>
      </c>
      <c r="D447" s="39">
        <v>3206</v>
      </c>
      <c r="E447" s="19" t="s">
        <v>1828</v>
      </c>
      <c r="G447">
        <v>0.64817749100904398</v>
      </c>
      <c r="H447" s="15">
        <v>0.17353060254557984</v>
      </c>
      <c r="I447">
        <v>0.64817749100904398</v>
      </c>
      <c r="J447" s="15">
        <v>0.17353060254557984</v>
      </c>
      <c r="K447" s="3" t="s">
        <v>47</v>
      </c>
      <c r="L447" s="12" t="s">
        <v>59</v>
      </c>
      <c r="M447" s="3" t="s">
        <v>47</v>
      </c>
      <c r="N447" s="12" t="s">
        <v>59</v>
      </c>
      <c r="O447" s="3" t="s">
        <v>47</v>
      </c>
      <c r="P447" s="12" t="s">
        <v>59</v>
      </c>
      <c r="Q447">
        <v>2.0176290668733259E-2</v>
      </c>
      <c r="R447" s="15">
        <v>6.2193507091855942E-3</v>
      </c>
      <c r="S447">
        <v>1.0124849265333538E-2</v>
      </c>
      <c r="T447" s="15">
        <v>6.5541509757940028E-3</v>
      </c>
      <c r="U447">
        <v>8.0245354742812372E-2</v>
      </c>
      <c r="V447" s="15">
        <v>5.1880016262753147E-2</v>
      </c>
      <c r="W447">
        <v>8.2317445296558309E-2</v>
      </c>
      <c r="X447" s="15">
        <v>5.2177045728374394E-2</v>
      </c>
      <c r="Y447">
        <v>4.5024010010436821E-3</v>
      </c>
      <c r="Z447" s="15">
        <v>1.9567757817436902E-3</v>
      </c>
      <c r="AA447">
        <v>3.630566411632701E-3</v>
      </c>
      <c r="AB447" s="15">
        <v>3.4820461786773029E-3</v>
      </c>
      <c r="AC447">
        <v>5.2951770817011518E-3</v>
      </c>
      <c r="AD447" s="15">
        <v>1.35381675907723E-3</v>
      </c>
      <c r="AE447" t="s">
        <v>54</v>
      </c>
      <c r="AF447" s="15" t="s">
        <v>59</v>
      </c>
      <c r="AG447">
        <v>1.169111785557185E-2</v>
      </c>
      <c r="AH447" s="15">
        <v>4.0542851971238116E-3</v>
      </c>
      <c r="AI447" t="s">
        <v>54</v>
      </c>
      <c r="AJ447" s="15" t="s">
        <v>59</v>
      </c>
      <c r="AK447" t="s">
        <v>47</v>
      </c>
      <c r="AL447" s="15" t="s">
        <v>59</v>
      </c>
      <c r="AM447" t="s">
        <v>54</v>
      </c>
      <c r="AN447" s="15" t="s">
        <v>59</v>
      </c>
      <c r="AO447">
        <v>3.4869216357418442E-3</v>
      </c>
      <c r="AP447" s="15">
        <v>1.8675265751904974E-3</v>
      </c>
      <c r="AQ447" s="3" t="s">
        <v>47</v>
      </c>
      <c r="AR447" s="15" t="s">
        <v>59</v>
      </c>
      <c r="AS447" s="3" t="s">
        <v>47</v>
      </c>
      <c r="AT447" s="15" t="s">
        <v>59</v>
      </c>
      <c r="AU447" s="3" t="s">
        <v>47</v>
      </c>
      <c r="AV447" s="15" t="s">
        <v>59</v>
      </c>
      <c r="AW447" s="3" t="s">
        <v>47</v>
      </c>
      <c r="AX447" s="15" t="s">
        <v>59</v>
      </c>
      <c r="AZ447" s="15" t="s">
        <v>59</v>
      </c>
      <c r="BA447" t="s">
        <v>54</v>
      </c>
      <c r="BB447" s="15" t="s">
        <v>59</v>
      </c>
      <c r="BC447" t="s">
        <v>54</v>
      </c>
      <c r="BD447" s="15" t="s">
        <v>59</v>
      </c>
      <c r="BE447" s="3" t="s">
        <v>47</v>
      </c>
      <c r="BF447" s="15" t="s">
        <v>59</v>
      </c>
      <c r="BH447" s="15" t="s">
        <v>59</v>
      </c>
      <c r="BJ447" s="15" t="s">
        <v>59</v>
      </c>
      <c r="BL447" s="15" t="s">
        <v>59</v>
      </c>
      <c r="BN447" s="15" t="s">
        <v>59</v>
      </c>
      <c r="BO447">
        <v>8.5286782635229184E-3</v>
      </c>
      <c r="BP447" s="15">
        <v>6.4170464265371078E-3</v>
      </c>
      <c r="BQ447">
        <v>1.1085769082029072E-3</v>
      </c>
      <c r="BR447" s="15">
        <v>9.4269896517680508E-4</v>
      </c>
      <c r="BT447" s="15" t="s">
        <v>59</v>
      </c>
      <c r="BU447">
        <v>1.4592784227503907E-2</v>
      </c>
      <c r="BV447" s="15">
        <v>9.7513706743574194E-3</v>
      </c>
      <c r="BX447" s="15" t="s">
        <v>59</v>
      </c>
      <c r="BZ447" s="15" t="s">
        <v>59</v>
      </c>
      <c r="CB447" s="15" t="s">
        <v>59</v>
      </c>
      <c r="CC447">
        <v>7.9922557167097646E-3</v>
      </c>
      <c r="CD447" s="15">
        <v>5.7217713758683049E-3</v>
      </c>
      <c r="CF447" s="15" t="s">
        <v>59</v>
      </c>
      <c r="CG447">
        <v>1.4840347665881173E-2</v>
      </c>
      <c r="CH447" s="15">
        <v>1.0370467097379189E-2</v>
      </c>
      <c r="CJ447" s="15" t="s">
        <v>59</v>
      </c>
      <c r="CL447" s="15" t="s">
        <v>59</v>
      </c>
      <c r="CM447">
        <v>4.1569451970435267E-2</v>
      </c>
      <c r="CN447" s="15">
        <v>3.2044463649989315E-2</v>
      </c>
      <c r="CP447" s="15" t="s">
        <v>59</v>
      </c>
      <c r="CR447" s="15" t="s">
        <v>59</v>
      </c>
      <c r="CT447" s="15" t="s">
        <v>59</v>
      </c>
      <c r="CV447" s="15" t="s">
        <v>59</v>
      </c>
      <c r="CX447" s="15" t="s">
        <v>59</v>
      </c>
      <c r="CZ447" s="15" t="s">
        <v>59</v>
      </c>
      <c r="DB447" s="15" t="s">
        <v>59</v>
      </c>
      <c r="DD447" s="15" t="s">
        <v>59</v>
      </c>
      <c r="DF447" s="15" t="s">
        <v>59</v>
      </c>
      <c r="DH447" s="15" t="s">
        <v>59</v>
      </c>
      <c r="DJ447" s="15" t="s">
        <v>59</v>
      </c>
      <c r="DL447" s="15" t="s">
        <v>59</v>
      </c>
      <c r="DN447" s="15" t="s">
        <v>59</v>
      </c>
      <c r="DP447" s="15" t="s">
        <v>59</v>
      </c>
      <c r="DR447" s="15" t="s">
        <v>59</v>
      </c>
      <c r="DT447" s="15" t="s">
        <v>59</v>
      </c>
      <c r="DV447" s="15" t="s">
        <v>59</v>
      </c>
      <c r="DX447" s="15" t="s">
        <v>59</v>
      </c>
      <c r="DZ447" s="15" t="s">
        <v>59</v>
      </c>
      <c r="EB447" s="15" t="s">
        <v>59</v>
      </c>
      <c r="ED447" s="15" t="s">
        <v>59</v>
      </c>
      <c r="EF447" s="15" t="s">
        <v>59</v>
      </c>
      <c r="EH447" s="15" t="s">
        <v>59</v>
      </c>
      <c r="EJ447" s="15" t="s">
        <v>59</v>
      </c>
      <c r="EL447" s="15" t="s">
        <v>59</v>
      </c>
      <c r="EN447" s="15" t="s">
        <v>59</v>
      </c>
      <c r="EP447" s="15" t="s">
        <v>59</v>
      </c>
      <c r="ER447" s="15" t="s">
        <v>59</v>
      </c>
      <c r="ET447" s="15" t="s">
        <v>59</v>
      </c>
      <c r="EV447" s="15" t="s">
        <v>59</v>
      </c>
      <c r="EX447" s="15" t="s">
        <v>59</v>
      </c>
      <c r="EZ447" s="15" t="s">
        <v>59</v>
      </c>
      <c r="FB447" s="15" t="s">
        <v>59</v>
      </c>
      <c r="FD447" s="15" t="s">
        <v>59</v>
      </c>
      <c r="FF447" s="15" t="s">
        <v>59</v>
      </c>
      <c r="FH447" s="15" t="s">
        <v>59</v>
      </c>
      <c r="FJ447" s="15" t="s">
        <v>59</v>
      </c>
      <c r="FL447" s="15" t="s">
        <v>59</v>
      </c>
      <c r="FN447" s="15" t="s">
        <v>59</v>
      </c>
      <c r="FP447" s="15" t="s">
        <v>59</v>
      </c>
      <c r="FR447" s="15" t="s">
        <v>59</v>
      </c>
      <c r="FT447" s="15" t="s">
        <v>59</v>
      </c>
    </row>
    <row r="448" spans="1:176" ht="15.95" customHeight="1">
      <c r="A448" t="s">
        <v>809</v>
      </c>
      <c r="B448" s="39">
        <v>4</v>
      </c>
      <c r="C448" s="39">
        <v>70.900000000000006</v>
      </c>
      <c r="D448" s="39">
        <v>3206</v>
      </c>
      <c r="E448" s="19" t="s">
        <v>1828</v>
      </c>
      <c r="G448">
        <v>0.41191008047687305</v>
      </c>
      <c r="H448" s="15">
        <v>9.483855214876756E-2</v>
      </c>
      <c r="I448">
        <v>0.41191008047687305</v>
      </c>
      <c r="J448" s="15">
        <v>9.483855214876756E-2</v>
      </c>
      <c r="K448" s="3" t="s">
        <v>47</v>
      </c>
      <c r="L448" s="12" t="s">
        <v>59</v>
      </c>
      <c r="M448" s="3" t="s">
        <v>47</v>
      </c>
      <c r="N448" s="12" t="s">
        <v>59</v>
      </c>
      <c r="O448" s="3" t="s">
        <v>47</v>
      </c>
      <c r="P448" s="12" t="s">
        <v>59</v>
      </c>
      <c r="Q448">
        <v>1.4924540858487228E-2</v>
      </c>
      <c r="R448" s="15">
        <v>4.2857902948813609E-3</v>
      </c>
      <c r="S448" t="s">
        <v>54</v>
      </c>
      <c r="T448" s="15" t="s">
        <v>59</v>
      </c>
      <c r="U448">
        <v>4.1986056755600111E-2</v>
      </c>
      <c r="V448" s="15">
        <v>8.7898405589553197E-3</v>
      </c>
      <c r="W448">
        <v>4.4638367837926261E-2</v>
      </c>
      <c r="X448" s="15">
        <v>1.1582609686587877E-2</v>
      </c>
      <c r="Y448">
        <v>7.208416922038185E-3</v>
      </c>
      <c r="Z448" s="15">
        <v>2.0548167988871497E-3</v>
      </c>
      <c r="AA448">
        <v>4.0171353535914086E-3</v>
      </c>
      <c r="AB448" s="15">
        <v>3.106456693069352E-3</v>
      </c>
      <c r="AC448" t="s">
        <v>54</v>
      </c>
      <c r="AD448" s="15" t="s">
        <v>59</v>
      </c>
      <c r="AE448" t="s">
        <v>54</v>
      </c>
      <c r="AF448" s="15" t="s">
        <v>59</v>
      </c>
      <c r="AG448">
        <v>9.7434796276421459E-3</v>
      </c>
      <c r="AH448" s="15">
        <v>4.3148672229856109E-3</v>
      </c>
      <c r="AI448" t="s">
        <v>54</v>
      </c>
      <c r="AJ448" s="15" t="s">
        <v>59</v>
      </c>
      <c r="AK448" t="s">
        <v>47</v>
      </c>
      <c r="AL448" s="15" t="s">
        <v>59</v>
      </c>
      <c r="AM448" t="s">
        <v>54</v>
      </c>
      <c r="AN448" s="15" t="s">
        <v>59</v>
      </c>
      <c r="AO448">
        <v>6.1329160230240475E-3</v>
      </c>
      <c r="AP448" s="15">
        <v>6.8310491714809578E-5</v>
      </c>
      <c r="AQ448" s="3" t="s">
        <v>47</v>
      </c>
      <c r="AR448" s="15" t="s">
        <v>59</v>
      </c>
      <c r="AS448" s="3" t="s">
        <v>47</v>
      </c>
      <c r="AT448" s="15" t="s">
        <v>59</v>
      </c>
      <c r="AU448" s="3" t="s">
        <v>47</v>
      </c>
      <c r="AV448" s="15" t="s">
        <v>59</v>
      </c>
      <c r="AW448" s="3" t="s">
        <v>47</v>
      </c>
      <c r="AX448" s="15" t="s">
        <v>59</v>
      </c>
      <c r="AZ448" s="15" t="s">
        <v>59</v>
      </c>
      <c r="BA448" t="s">
        <v>54</v>
      </c>
      <c r="BB448" s="15" t="s">
        <v>59</v>
      </c>
      <c r="BC448" t="s">
        <v>54</v>
      </c>
      <c r="BD448" s="15" t="s">
        <v>59</v>
      </c>
      <c r="BE448" s="3" t="s">
        <v>47</v>
      </c>
      <c r="BF448" s="15" t="s">
        <v>59</v>
      </c>
      <c r="BH448" s="15" t="s">
        <v>59</v>
      </c>
      <c r="BJ448" s="15" t="s">
        <v>59</v>
      </c>
      <c r="BL448" s="15" t="s">
        <v>59</v>
      </c>
      <c r="BN448" s="15" t="s">
        <v>59</v>
      </c>
      <c r="BO448">
        <v>4.8832078287287068E-3</v>
      </c>
      <c r="BP448" s="15">
        <v>1.4205953109100913E-3</v>
      </c>
      <c r="BQ448">
        <v>9.4840864481743163E-4</v>
      </c>
      <c r="BR448" s="15">
        <v>3.3234481479130153E-4</v>
      </c>
      <c r="BT448" s="15" t="s">
        <v>59</v>
      </c>
      <c r="BU448">
        <v>8.3035295815848242E-3</v>
      </c>
      <c r="BV448" s="15">
        <v>2.6013520215084703E-3</v>
      </c>
      <c r="BX448" s="15" t="s">
        <v>59</v>
      </c>
      <c r="BZ448" s="15" t="s">
        <v>59</v>
      </c>
      <c r="CB448" s="15" t="s">
        <v>59</v>
      </c>
      <c r="CC448">
        <v>8.4089948691066941E-3</v>
      </c>
      <c r="CD448" s="15">
        <v>2.4341839905942177E-3</v>
      </c>
      <c r="CF448" s="15" t="s">
        <v>59</v>
      </c>
      <c r="CG448">
        <v>7.7875754890303376E-3</v>
      </c>
      <c r="CH448" s="15">
        <v>1.4535961880513333E-3</v>
      </c>
      <c r="CJ448" s="15" t="s">
        <v>59</v>
      </c>
      <c r="CL448" s="15" t="s">
        <v>59</v>
      </c>
      <c r="CM448">
        <v>2.8586112402828379E-2</v>
      </c>
      <c r="CN448" s="15">
        <v>9.7979464204333705E-3</v>
      </c>
      <c r="CP448" s="15" t="s">
        <v>59</v>
      </c>
      <c r="CR448" s="15" t="s">
        <v>59</v>
      </c>
      <c r="CT448" s="15" t="s">
        <v>59</v>
      </c>
      <c r="CV448" s="15" t="s">
        <v>59</v>
      </c>
      <c r="CX448" s="15" t="s">
        <v>59</v>
      </c>
      <c r="CZ448" s="15" t="s">
        <v>59</v>
      </c>
      <c r="DB448" s="15" t="s">
        <v>59</v>
      </c>
      <c r="DD448" s="15" t="s">
        <v>59</v>
      </c>
      <c r="DF448" s="15" t="s">
        <v>59</v>
      </c>
      <c r="DH448" s="15" t="s">
        <v>59</v>
      </c>
      <c r="DJ448" s="15" t="s">
        <v>59</v>
      </c>
      <c r="DL448" s="15" t="s">
        <v>59</v>
      </c>
      <c r="DN448" s="15" t="s">
        <v>59</v>
      </c>
      <c r="DP448" s="15" t="s">
        <v>59</v>
      </c>
      <c r="DR448" s="15" t="s">
        <v>59</v>
      </c>
      <c r="DT448" s="15" t="s">
        <v>59</v>
      </c>
      <c r="DV448" s="15" t="s">
        <v>59</v>
      </c>
      <c r="DX448" s="15" t="s">
        <v>59</v>
      </c>
      <c r="DZ448" s="15" t="s">
        <v>59</v>
      </c>
      <c r="EB448" s="15" t="s">
        <v>59</v>
      </c>
      <c r="ED448" s="15" t="s">
        <v>59</v>
      </c>
      <c r="EF448" s="15" t="s">
        <v>59</v>
      </c>
      <c r="EH448" s="15" t="s">
        <v>59</v>
      </c>
      <c r="EJ448" s="15" t="s">
        <v>59</v>
      </c>
      <c r="EL448" s="15" t="s">
        <v>59</v>
      </c>
      <c r="EN448" s="15" t="s">
        <v>59</v>
      </c>
      <c r="EP448" s="15" t="s">
        <v>59</v>
      </c>
      <c r="ER448" s="15" t="s">
        <v>59</v>
      </c>
      <c r="ET448" s="15" t="s">
        <v>59</v>
      </c>
      <c r="EV448" s="15" t="s">
        <v>59</v>
      </c>
      <c r="EX448" s="15" t="s">
        <v>59</v>
      </c>
      <c r="EZ448" s="15" t="s">
        <v>59</v>
      </c>
      <c r="FB448" s="15" t="s">
        <v>59</v>
      </c>
      <c r="FD448" s="15" t="s">
        <v>59</v>
      </c>
      <c r="FF448" s="15" t="s">
        <v>59</v>
      </c>
      <c r="FH448" s="15" t="s">
        <v>59</v>
      </c>
      <c r="FJ448" s="15" t="s">
        <v>59</v>
      </c>
      <c r="FL448" s="15" t="s">
        <v>59</v>
      </c>
      <c r="FN448" s="15" t="s">
        <v>59</v>
      </c>
      <c r="FP448" s="15" t="s">
        <v>59</v>
      </c>
      <c r="FR448" s="15" t="s">
        <v>59</v>
      </c>
      <c r="FT448" s="15" t="s">
        <v>59</v>
      </c>
    </row>
    <row r="449" spans="1:176" ht="15.95" customHeight="1">
      <c r="A449" t="s">
        <v>809</v>
      </c>
      <c r="B449" s="39">
        <v>4</v>
      </c>
      <c r="C449" s="39">
        <v>170</v>
      </c>
      <c r="D449" s="39">
        <v>3206</v>
      </c>
      <c r="E449" s="19" t="s">
        <v>1828</v>
      </c>
      <c r="G449">
        <v>0.29932646968527776</v>
      </c>
      <c r="H449" s="15">
        <v>4.4881721113930975E-2</v>
      </c>
      <c r="I449">
        <v>0.29932646968527776</v>
      </c>
      <c r="J449" s="15">
        <v>4.4881721113930975E-2</v>
      </c>
      <c r="K449" s="3" t="s">
        <v>47</v>
      </c>
      <c r="L449" s="12" t="s">
        <v>59</v>
      </c>
      <c r="M449" s="3" t="s">
        <v>47</v>
      </c>
      <c r="N449" s="12" t="s">
        <v>59</v>
      </c>
      <c r="O449" s="3" t="s">
        <v>47</v>
      </c>
      <c r="P449" s="12" t="s">
        <v>59</v>
      </c>
      <c r="Q449">
        <v>1.181683207141148E-2</v>
      </c>
      <c r="R449" s="15">
        <v>9.2105565953075829E-4</v>
      </c>
      <c r="S449" t="s">
        <v>54</v>
      </c>
      <c r="T449" s="15" t="s">
        <v>59</v>
      </c>
      <c r="U449">
        <v>2.6630130060200603E-2</v>
      </c>
      <c r="V449" s="15">
        <v>1.7216639321124497E-3</v>
      </c>
      <c r="W449">
        <v>2.5680243423558832E-2</v>
      </c>
      <c r="X449" s="15">
        <v>2.9007928413061291E-3</v>
      </c>
      <c r="Y449" t="s">
        <v>54</v>
      </c>
      <c r="Z449" s="15" t="s">
        <v>59</v>
      </c>
      <c r="AA449" t="s">
        <v>54</v>
      </c>
      <c r="AB449" s="15" t="s">
        <v>59</v>
      </c>
      <c r="AC449">
        <v>4.5887323842772002E-3</v>
      </c>
      <c r="AD449" s="15">
        <v>2.5287894882728957E-3</v>
      </c>
      <c r="AE449" t="s">
        <v>54</v>
      </c>
      <c r="AF449" s="15" t="s">
        <v>59</v>
      </c>
      <c r="AG449">
        <v>7.4414066769800747E-3</v>
      </c>
      <c r="AH449" s="15">
        <v>1.8388386493800616E-3</v>
      </c>
      <c r="AI449" t="s">
        <v>54</v>
      </c>
      <c r="AJ449" s="15" t="s">
        <v>59</v>
      </c>
      <c r="AK449" t="s">
        <v>47</v>
      </c>
      <c r="AL449" s="15" t="s">
        <v>59</v>
      </c>
      <c r="AM449" t="s">
        <v>54</v>
      </c>
      <c r="AN449" s="15" t="s">
        <v>59</v>
      </c>
      <c r="AO449" t="s">
        <v>54</v>
      </c>
      <c r="AP449" s="15" t="s">
        <v>59</v>
      </c>
      <c r="AQ449" s="3" t="s">
        <v>47</v>
      </c>
      <c r="AR449" s="15" t="s">
        <v>59</v>
      </c>
      <c r="AS449" s="3" t="s">
        <v>47</v>
      </c>
      <c r="AT449" s="15" t="s">
        <v>59</v>
      </c>
      <c r="AU449" s="3" t="s">
        <v>47</v>
      </c>
      <c r="AV449" s="15" t="s">
        <v>59</v>
      </c>
      <c r="AW449" s="3" t="s">
        <v>47</v>
      </c>
      <c r="AX449" s="15" t="s">
        <v>59</v>
      </c>
      <c r="AZ449" s="15" t="s">
        <v>59</v>
      </c>
      <c r="BA449">
        <v>4.5680697436188238E-3</v>
      </c>
      <c r="BB449" s="15">
        <v>3.33353919283234E-4</v>
      </c>
      <c r="BC449" t="s">
        <v>54</v>
      </c>
      <c r="BD449" s="15" t="s">
        <v>59</v>
      </c>
      <c r="BE449" s="3" t="s">
        <v>47</v>
      </c>
      <c r="BF449" s="15" t="s">
        <v>59</v>
      </c>
      <c r="BH449" s="15" t="s">
        <v>59</v>
      </c>
      <c r="BJ449" s="15" t="s">
        <v>59</v>
      </c>
      <c r="BL449" s="15" t="s">
        <v>59</v>
      </c>
      <c r="BN449" s="15" t="s">
        <v>59</v>
      </c>
      <c r="BO449">
        <v>0</v>
      </c>
      <c r="BP449" s="15">
        <v>0</v>
      </c>
      <c r="BQ449" t="s">
        <v>54</v>
      </c>
      <c r="BR449" s="15" t="s">
        <v>59</v>
      </c>
      <c r="BT449" s="15" t="s">
        <v>59</v>
      </c>
      <c r="BU449" t="s">
        <v>54</v>
      </c>
      <c r="BV449" s="15" t="s">
        <v>59</v>
      </c>
      <c r="BX449" s="15" t="s">
        <v>59</v>
      </c>
      <c r="BZ449" s="15" t="s">
        <v>59</v>
      </c>
      <c r="CB449" s="15" t="s">
        <v>59</v>
      </c>
      <c r="CC449">
        <v>0</v>
      </c>
      <c r="CD449" s="15">
        <v>0</v>
      </c>
      <c r="CF449" s="15" t="s">
        <v>59</v>
      </c>
      <c r="CG449" t="s">
        <v>54</v>
      </c>
      <c r="CH449" s="15" t="s">
        <v>59</v>
      </c>
      <c r="CJ449" s="15" t="s">
        <v>59</v>
      </c>
      <c r="CL449" s="15" t="s">
        <v>59</v>
      </c>
      <c r="CM449" t="s">
        <v>54</v>
      </c>
      <c r="CN449" s="15" t="s">
        <v>59</v>
      </c>
      <c r="CP449" s="15" t="s">
        <v>59</v>
      </c>
      <c r="CR449" s="15" t="s">
        <v>59</v>
      </c>
      <c r="CT449" s="15" t="s">
        <v>59</v>
      </c>
      <c r="CV449" s="15" t="s">
        <v>59</v>
      </c>
      <c r="CX449" s="15" t="s">
        <v>59</v>
      </c>
      <c r="CZ449" s="15" t="s">
        <v>59</v>
      </c>
      <c r="DB449" s="15" t="s">
        <v>59</v>
      </c>
      <c r="DD449" s="15" t="s">
        <v>59</v>
      </c>
      <c r="DF449" s="15" t="s">
        <v>59</v>
      </c>
      <c r="DH449" s="15" t="s">
        <v>59</v>
      </c>
      <c r="DJ449" s="15" t="s">
        <v>59</v>
      </c>
      <c r="DL449" s="15" t="s">
        <v>59</v>
      </c>
      <c r="DN449" s="15" t="s">
        <v>59</v>
      </c>
      <c r="DP449" s="15" t="s">
        <v>59</v>
      </c>
      <c r="DR449" s="15" t="s">
        <v>59</v>
      </c>
      <c r="DT449" s="15" t="s">
        <v>59</v>
      </c>
      <c r="DV449" s="15" t="s">
        <v>59</v>
      </c>
      <c r="DX449" s="15" t="s">
        <v>59</v>
      </c>
      <c r="DZ449" s="15" t="s">
        <v>59</v>
      </c>
      <c r="EB449" s="15" t="s">
        <v>59</v>
      </c>
      <c r="ED449" s="15" t="s">
        <v>59</v>
      </c>
      <c r="EF449" s="15" t="s">
        <v>59</v>
      </c>
      <c r="EH449" s="15" t="s">
        <v>59</v>
      </c>
      <c r="EJ449" s="15" t="s">
        <v>59</v>
      </c>
      <c r="EL449" s="15" t="s">
        <v>59</v>
      </c>
      <c r="EN449" s="15" t="s">
        <v>59</v>
      </c>
      <c r="EP449" s="15" t="s">
        <v>59</v>
      </c>
      <c r="ER449" s="15" t="s">
        <v>59</v>
      </c>
      <c r="ET449" s="15" t="s">
        <v>59</v>
      </c>
      <c r="EV449" s="15" t="s">
        <v>59</v>
      </c>
      <c r="EX449" s="15" t="s">
        <v>59</v>
      </c>
      <c r="EZ449" s="15" t="s">
        <v>59</v>
      </c>
      <c r="FB449" s="15" t="s">
        <v>59</v>
      </c>
      <c r="FD449" s="15" t="s">
        <v>59</v>
      </c>
      <c r="FF449" s="15" t="s">
        <v>59</v>
      </c>
      <c r="FH449" s="15" t="s">
        <v>59</v>
      </c>
      <c r="FJ449" s="15" t="s">
        <v>59</v>
      </c>
      <c r="FL449" s="15" t="s">
        <v>59</v>
      </c>
      <c r="FN449" s="15" t="s">
        <v>59</v>
      </c>
      <c r="FP449" s="15" t="s">
        <v>59</v>
      </c>
      <c r="FR449" s="15" t="s">
        <v>59</v>
      </c>
      <c r="FT449" s="15" t="s">
        <v>59</v>
      </c>
    </row>
    <row r="450" spans="1:176" ht="15.95" customHeight="1">
      <c r="A450" t="s">
        <v>809</v>
      </c>
      <c r="B450" s="39">
        <v>4</v>
      </c>
      <c r="C450" s="39">
        <v>19</v>
      </c>
      <c r="D450" s="39">
        <v>3206</v>
      </c>
      <c r="E450" s="19" t="s">
        <v>1828</v>
      </c>
      <c r="G450">
        <v>4.9908199830795148</v>
      </c>
      <c r="H450" s="15">
        <v>2.3120127744915138</v>
      </c>
      <c r="I450">
        <v>4.9908199830795148</v>
      </c>
      <c r="J450" s="15">
        <v>2.3120127744915138</v>
      </c>
      <c r="K450" s="3" t="s">
        <v>47</v>
      </c>
      <c r="L450" s="12" t="s">
        <v>59</v>
      </c>
      <c r="M450" s="3" t="s">
        <v>47</v>
      </c>
      <c r="N450" s="12" t="s">
        <v>59</v>
      </c>
      <c r="O450" s="3" t="s">
        <v>47</v>
      </c>
      <c r="P450" s="12" t="s">
        <v>59</v>
      </c>
      <c r="Q450" t="s">
        <v>54</v>
      </c>
      <c r="R450" s="15" t="s">
        <v>59</v>
      </c>
      <c r="S450">
        <v>8.7163697382023064E-2</v>
      </c>
      <c r="T450" s="15">
        <v>0.1030512208467764</v>
      </c>
      <c r="U450">
        <v>1.1291529334718713E-2</v>
      </c>
      <c r="V450" s="15">
        <v>2.9122334963358823E-3</v>
      </c>
      <c r="W450">
        <v>1.0991704818952399E-2</v>
      </c>
      <c r="X450" s="15">
        <v>1.0258458622642689E-3</v>
      </c>
      <c r="Y450" t="s">
        <v>54</v>
      </c>
      <c r="Z450" s="15" t="s">
        <v>59</v>
      </c>
      <c r="AA450" t="s">
        <v>54</v>
      </c>
      <c r="AB450" s="15" t="s">
        <v>59</v>
      </c>
      <c r="AC450" t="s">
        <v>54</v>
      </c>
      <c r="AD450" s="15" t="s">
        <v>59</v>
      </c>
      <c r="AE450" t="s">
        <v>54</v>
      </c>
      <c r="AF450" s="15" t="s">
        <v>59</v>
      </c>
      <c r="AG450">
        <v>3.8854004405851897E-3</v>
      </c>
      <c r="AH450" s="15">
        <v>5.9941406535616399E-4</v>
      </c>
      <c r="AI450" t="s">
        <v>54</v>
      </c>
      <c r="AJ450" s="15" t="s">
        <v>59</v>
      </c>
      <c r="AK450" t="s">
        <v>47</v>
      </c>
      <c r="AL450" s="15" t="s">
        <v>59</v>
      </c>
      <c r="AM450" t="s">
        <v>54</v>
      </c>
      <c r="AN450" s="15" t="s">
        <v>59</v>
      </c>
      <c r="AO450" t="s">
        <v>54</v>
      </c>
      <c r="AP450" s="15" t="s">
        <v>59</v>
      </c>
      <c r="AQ450" s="3" t="s">
        <v>47</v>
      </c>
      <c r="AR450" s="15" t="s">
        <v>59</v>
      </c>
      <c r="AS450" s="3" t="s">
        <v>47</v>
      </c>
      <c r="AT450" s="15" t="s">
        <v>59</v>
      </c>
      <c r="AU450" s="3" t="s">
        <v>47</v>
      </c>
      <c r="AV450" s="15" t="s">
        <v>59</v>
      </c>
      <c r="AW450" s="3" t="s">
        <v>47</v>
      </c>
      <c r="AX450" s="15" t="s">
        <v>59</v>
      </c>
      <c r="AZ450" s="15" t="s">
        <v>59</v>
      </c>
      <c r="BA450" t="s">
        <v>54</v>
      </c>
      <c r="BB450" s="15" t="s">
        <v>59</v>
      </c>
      <c r="BC450">
        <v>1.9620118340094077E-2</v>
      </c>
      <c r="BD450" s="15">
        <v>1.8864062266345138E-2</v>
      </c>
      <c r="BE450" s="3" t="s">
        <v>47</v>
      </c>
      <c r="BF450" s="15" t="s">
        <v>59</v>
      </c>
      <c r="BH450" s="15" t="s">
        <v>59</v>
      </c>
      <c r="BJ450" s="15" t="s">
        <v>59</v>
      </c>
      <c r="BL450" s="15" t="s">
        <v>59</v>
      </c>
      <c r="BN450" s="15" t="s">
        <v>59</v>
      </c>
      <c r="BO450">
        <v>4.1564374147891786E-4</v>
      </c>
      <c r="BP450" s="15">
        <v>1.6646577357747215E-4</v>
      </c>
      <c r="BQ450" t="s">
        <v>54</v>
      </c>
      <c r="BR450" s="15" t="s">
        <v>59</v>
      </c>
      <c r="BT450" s="15" t="s">
        <v>59</v>
      </c>
      <c r="BU450" t="s">
        <v>54</v>
      </c>
      <c r="BV450" s="15" t="s">
        <v>59</v>
      </c>
      <c r="BX450" s="15" t="s">
        <v>59</v>
      </c>
      <c r="BZ450" s="15" t="s">
        <v>59</v>
      </c>
      <c r="CB450" s="15" t="s">
        <v>59</v>
      </c>
      <c r="CC450" t="s">
        <v>54</v>
      </c>
      <c r="CD450" s="15" t="s">
        <v>59</v>
      </c>
      <c r="CF450" s="15" t="s">
        <v>59</v>
      </c>
      <c r="CG450" t="s">
        <v>54</v>
      </c>
      <c r="CH450" s="15" t="s">
        <v>59</v>
      </c>
      <c r="CJ450" s="15" t="s">
        <v>59</v>
      </c>
      <c r="CL450" s="15" t="s">
        <v>59</v>
      </c>
      <c r="CM450" t="s">
        <v>54</v>
      </c>
      <c r="CN450" s="15" t="s">
        <v>59</v>
      </c>
      <c r="CP450" s="15" t="s">
        <v>59</v>
      </c>
      <c r="CR450" s="15" t="s">
        <v>59</v>
      </c>
      <c r="CT450" s="15" t="s">
        <v>59</v>
      </c>
      <c r="CV450" s="15" t="s">
        <v>59</v>
      </c>
      <c r="CX450" s="15" t="s">
        <v>59</v>
      </c>
      <c r="CZ450" s="15" t="s">
        <v>59</v>
      </c>
      <c r="DB450" s="15" t="s">
        <v>59</v>
      </c>
      <c r="DD450" s="15" t="s">
        <v>59</v>
      </c>
      <c r="DF450" s="15" t="s">
        <v>59</v>
      </c>
      <c r="DH450" s="15" t="s">
        <v>59</v>
      </c>
      <c r="DJ450" s="15" t="s">
        <v>59</v>
      </c>
      <c r="DL450" s="15" t="s">
        <v>59</v>
      </c>
      <c r="DN450" s="15" t="s">
        <v>59</v>
      </c>
      <c r="DP450" s="15" t="s">
        <v>59</v>
      </c>
      <c r="DR450" s="15" t="s">
        <v>59</v>
      </c>
      <c r="DT450" s="15" t="s">
        <v>59</v>
      </c>
      <c r="DV450" s="15" t="s">
        <v>59</v>
      </c>
      <c r="DX450" s="15" t="s">
        <v>59</v>
      </c>
      <c r="DZ450" s="15" t="s">
        <v>59</v>
      </c>
      <c r="EB450" s="15" t="s">
        <v>59</v>
      </c>
      <c r="ED450" s="15" t="s">
        <v>59</v>
      </c>
      <c r="EF450" s="15" t="s">
        <v>59</v>
      </c>
      <c r="EH450" s="15" t="s">
        <v>59</v>
      </c>
      <c r="EJ450" s="15" t="s">
        <v>59</v>
      </c>
      <c r="EL450" s="15" t="s">
        <v>59</v>
      </c>
      <c r="EN450" s="15" t="s">
        <v>59</v>
      </c>
      <c r="EP450" s="15" t="s">
        <v>59</v>
      </c>
      <c r="ER450" s="15" t="s">
        <v>59</v>
      </c>
      <c r="ET450" s="15" t="s">
        <v>59</v>
      </c>
      <c r="EV450" s="15" t="s">
        <v>59</v>
      </c>
      <c r="EX450" s="15" t="s">
        <v>59</v>
      </c>
      <c r="EZ450" s="15" t="s">
        <v>59</v>
      </c>
      <c r="FB450" s="15" t="s">
        <v>59</v>
      </c>
      <c r="FD450" s="15" t="s">
        <v>59</v>
      </c>
      <c r="FF450" s="15" t="s">
        <v>59</v>
      </c>
      <c r="FH450" s="15" t="s">
        <v>59</v>
      </c>
      <c r="FJ450" s="15" t="s">
        <v>59</v>
      </c>
      <c r="FL450" s="15" t="s">
        <v>59</v>
      </c>
      <c r="FN450" s="15" t="s">
        <v>59</v>
      </c>
      <c r="FP450" s="15" t="s">
        <v>59</v>
      </c>
      <c r="FR450" s="15" t="s">
        <v>59</v>
      </c>
      <c r="FT450" s="15" t="s">
        <v>59</v>
      </c>
    </row>
    <row r="451" spans="1:176" ht="15.95" customHeight="1">
      <c r="A451" t="s">
        <v>809</v>
      </c>
      <c r="B451" s="39">
        <v>4</v>
      </c>
      <c r="C451" s="39">
        <v>21</v>
      </c>
      <c r="D451" s="39">
        <v>3206</v>
      </c>
      <c r="E451" s="19" t="s">
        <v>1828</v>
      </c>
      <c r="G451">
        <v>3.8696978354606441E-2</v>
      </c>
      <c r="H451" s="15">
        <v>7.5247289907120077E-3</v>
      </c>
      <c r="I451">
        <v>3.8696978354606441E-2</v>
      </c>
      <c r="J451" s="15">
        <v>7.5247289907120077E-3</v>
      </c>
      <c r="K451" s="3" t="s">
        <v>47</v>
      </c>
      <c r="L451" s="12" t="s">
        <v>59</v>
      </c>
      <c r="M451" s="3" t="s">
        <v>47</v>
      </c>
      <c r="N451" s="12" t="s">
        <v>59</v>
      </c>
      <c r="O451" s="3" t="s">
        <v>47</v>
      </c>
      <c r="P451" s="12" t="s">
        <v>59</v>
      </c>
      <c r="Q451">
        <v>3.0281288199129151E-3</v>
      </c>
      <c r="R451" s="15">
        <v>2.0046470544923239E-3</v>
      </c>
      <c r="S451" t="s">
        <v>54</v>
      </c>
      <c r="T451" s="15" t="s">
        <v>59</v>
      </c>
      <c r="U451">
        <v>6.03130655544999E-3</v>
      </c>
      <c r="V451" s="15">
        <v>3.023291229702909E-3</v>
      </c>
      <c r="W451">
        <v>6.0391315623680823E-3</v>
      </c>
      <c r="X451" s="15">
        <v>1.6198610799431023E-3</v>
      </c>
      <c r="Y451" t="s">
        <v>54</v>
      </c>
      <c r="Z451" s="15" t="s">
        <v>59</v>
      </c>
      <c r="AA451" t="s">
        <v>54</v>
      </c>
      <c r="AB451" s="15" t="s">
        <v>59</v>
      </c>
      <c r="AC451" t="s">
        <v>54</v>
      </c>
      <c r="AD451" s="15" t="s">
        <v>59</v>
      </c>
      <c r="AE451" t="s">
        <v>54</v>
      </c>
      <c r="AF451" s="15" t="s">
        <v>59</v>
      </c>
      <c r="AG451">
        <v>1.455204995651846E-3</v>
      </c>
      <c r="AH451" s="15">
        <v>8.8579183573736205E-4</v>
      </c>
      <c r="AI451" t="s">
        <v>54</v>
      </c>
      <c r="AJ451" s="15" t="s">
        <v>59</v>
      </c>
      <c r="AK451" t="s">
        <v>47</v>
      </c>
      <c r="AL451" s="15" t="s">
        <v>59</v>
      </c>
      <c r="AM451" t="s">
        <v>54</v>
      </c>
      <c r="AN451" s="15" t="s">
        <v>59</v>
      </c>
      <c r="AO451" t="s">
        <v>54</v>
      </c>
      <c r="AP451" s="15" t="s">
        <v>59</v>
      </c>
      <c r="AQ451" s="3" t="s">
        <v>47</v>
      </c>
      <c r="AR451" s="15" t="s">
        <v>59</v>
      </c>
      <c r="AS451" s="3" t="s">
        <v>47</v>
      </c>
      <c r="AT451" s="15" t="s">
        <v>59</v>
      </c>
      <c r="AU451" s="3" t="s">
        <v>47</v>
      </c>
      <c r="AV451" s="15" t="s">
        <v>59</v>
      </c>
      <c r="AW451" s="3" t="s">
        <v>47</v>
      </c>
      <c r="AX451" s="15" t="s">
        <v>59</v>
      </c>
      <c r="AZ451" s="15" t="s">
        <v>59</v>
      </c>
      <c r="BA451" t="s">
        <v>54</v>
      </c>
      <c r="BB451" s="15" t="s">
        <v>59</v>
      </c>
      <c r="BC451" t="s">
        <v>54</v>
      </c>
      <c r="BD451" s="15" t="s">
        <v>59</v>
      </c>
      <c r="BE451" s="3" t="s">
        <v>47</v>
      </c>
      <c r="BF451" s="15" t="s">
        <v>59</v>
      </c>
      <c r="BH451" s="15" t="s">
        <v>59</v>
      </c>
      <c r="BJ451" s="15" t="s">
        <v>59</v>
      </c>
      <c r="BL451" s="15" t="s">
        <v>59</v>
      </c>
      <c r="BN451" s="15" t="s">
        <v>59</v>
      </c>
      <c r="BO451">
        <v>0</v>
      </c>
      <c r="BP451" s="15">
        <v>0</v>
      </c>
      <c r="BQ451" t="s">
        <v>54</v>
      </c>
      <c r="BR451" s="15" t="s">
        <v>59</v>
      </c>
      <c r="BT451" s="15" t="s">
        <v>59</v>
      </c>
      <c r="BU451" t="s">
        <v>54</v>
      </c>
      <c r="BV451" s="15" t="s">
        <v>59</v>
      </c>
      <c r="BX451" s="15" t="s">
        <v>59</v>
      </c>
      <c r="BZ451" s="15" t="s">
        <v>59</v>
      </c>
      <c r="CB451" s="15" t="s">
        <v>59</v>
      </c>
      <c r="CC451" t="s">
        <v>54</v>
      </c>
      <c r="CD451" s="15" t="s">
        <v>59</v>
      </c>
      <c r="CF451" s="15" t="s">
        <v>59</v>
      </c>
      <c r="CG451" t="s">
        <v>54</v>
      </c>
      <c r="CH451" s="15" t="s">
        <v>59</v>
      </c>
      <c r="CJ451" s="15" t="s">
        <v>59</v>
      </c>
      <c r="CL451" s="15" t="s">
        <v>59</v>
      </c>
      <c r="CM451" t="s">
        <v>54</v>
      </c>
      <c r="CN451" s="15" t="s">
        <v>59</v>
      </c>
      <c r="CP451" s="15" t="s">
        <v>59</v>
      </c>
      <c r="CR451" s="15" t="s">
        <v>59</v>
      </c>
      <c r="CT451" s="15" t="s">
        <v>59</v>
      </c>
      <c r="CV451" s="15" t="s">
        <v>59</v>
      </c>
      <c r="CX451" s="15" t="s">
        <v>59</v>
      </c>
      <c r="CZ451" s="15" t="s">
        <v>59</v>
      </c>
      <c r="DB451" s="15" t="s">
        <v>59</v>
      </c>
      <c r="DD451" s="15" t="s">
        <v>59</v>
      </c>
      <c r="DF451" s="15" t="s">
        <v>59</v>
      </c>
      <c r="DH451" s="15" t="s">
        <v>59</v>
      </c>
      <c r="DJ451" s="15" t="s">
        <v>59</v>
      </c>
      <c r="DL451" s="15" t="s">
        <v>59</v>
      </c>
      <c r="DN451" s="15" t="s">
        <v>59</v>
      </c>
      <c r="DP451" s="15" t="s">
        <v>59</v>
      </c>
      <c r="DR451" s="15" t="s">
        <v>59</v>
      </c>
      <c r="DT451" s="15" t="s">
        <v>59</v>
      </c>
      <c r="DV451" s="15" t="s">
        <v>59</v>
      </c>
      <c r="DX451" s="15" t="s">
        <v>59</v>
      </c>
      <c r="DZ451" s="15" t="s">
        <v>59</v>
      </c>
      <c r="EB451" s="15" t="s">
        <v>59</v>
      </c>
      <c r="ED451" s="15" t="s">
        <v>59</v>
      </c>
      <c r="EF451" s="15" t="s">
        <v>59</v>
      </c>
      <c r="EH451" s="15" t="s">
        <v>59</v>
      </c>
      <c r="EJ451" s="15" t="s">
        <v>59</v>
      </c>
      <c r="EL451" s="15" t="s">
        <v>59</v>
      </c>
      <c r="EN451" s="15" t="s">
        <v>59</v>
      </c>
      <c r="EP451" s="15" t="s">
        <v>59</v>
      </c>
      <c r="ER451" s="15" t="s">
        <v>59</v>
      </c>
      <c r="ET451" s="15" t="s">
        <v>59</v>
      </c>
      <c r="EV451" s="15" t="s">
        <v>59</v>
      </c>
      <c r="EX451" s="15" t="s">
        <v>59</v>
      </c>
      <c r="EZ451" s="15" t="s">
        <v>59</v>
      </c>
      <c r="FB451" s="15" t="s">
        <v>59</v>
      </c>
      <c r="FD451" s="15" t="s">
        <v>59</v>
      </c>
      <c r="FF451" s="15" t="s">
        <v>59</v>
      </c>
      <c r="FH451" s="15" t="s">
        <v>59</v>
      </c>
      <c r="FJ451" s="15" t="s">
        <v>59</v>
      </c>
      <c r="FL451" s="15" t="s">
        <v>59</v>
      </c>
      <c r="FN451" s="15" t="s">
        <v>59</v>
      </c>
      <c r="FP451" s="15" t="s">
        <v>59</v>
      </c>
      <c r="FR451" s="15" t="s">
        <v>59</v>
      </c>
      <c r="FT451" s="15" t="s">
        <v>59</v>
      </c>
    </row>
    <row r="452" spans="1:176" ht="15.95" customHeight="1">
      <c r="A452" t="s">
        <v>809</v>
      </c>
      <c r="B452" s="39">
        <v>4</v>
      </c>
      <c r="C452" s="39">
        <v>38</v>
      </c>
      <c r="D452" s="39">
        <v>3206</v>
      </c>
      <c r="E452" s="19" t="s">
        <v>1828</v>
      </c>
      <c r="G452">
        <v>1.1853032734159923</v>
      </c>
      <c r="H452" s="15">
        <v>1.0611851840847417</v>
      </c>
      <c r="I452">
        <v>1.1853032734159923</v>
      </c>
      <c r="J452" s="15">
        <v>1.0611851840847417</v>
      </c>
      <c r="K452" s="3" t="s">
        <v>47</v>
      </c>
      <c r="L452" s="12" t="s">
        <v>59</v>
      </c>
      <c r="M452" s="3" t="s">
        <v>47</v>
      </c>
      <c r="N452" s="12" t="s">
        <v>59</v>
      </c>
      <c r="O452" s="3" t="s">
        <v>47</v>
      </c>
      <c r="P452" s="12" t="s">
        <v>59</v>
      </c>
      <c r="Q452">
        <v>0.14939487113876704</v>
      </c>
      <c r="R452" s="15">
        <v>0.12917104568192428</v>
      </c>
      <c r="S452">
        <v>3.0283147979466629E-2</v>
      </c>
      <c r="T452" s="15">
        <v>2.6339245113206358E-2</v>
      </c>
      <c r="U452">
        <v>0.46456107881905628</v>
      </c>
      <c r="V452" s="15">
        <v>0.44791651913817337</v>
      </c>
      <c r="W452">
        <v>0.3760793891684896</v>
      </c>
      <c r="X452" s="15">
        <v>0.35458733036985884</v>
      </c>
      <c r="Y452">
        <v>7.7035101902346061E-3</v>
      </c>
      <c r="Z452" s="15">
        <v>4.7916027010159699E-3</v>
      </c>
      <c r="AA452">
        <v>8.5922173174380733E-3</v>
      </c>
      <c r="AB452" s="15">
        <v>7.6232824617109129E-3</v>
      </c>
      <c r="AC452">
        <v>4.9099946092219472E-3</v>
      </c>
      <c r="AD452" s="15">
        <v>2.5357405909795694E-3</v>
      </c>
      <c r="AE452" t="s">
        <v>54</v>
      </c>
      <c r="AF452" s="15" t="s">
        <v>59</v>
      </c>
      <c r="AG452">
        <v>1.1376757841527611E-2</v>
      </c>
      <c r="AH452" s="15">
        <v>6.5613099530227323E-3</v>
      </c>
      <c r="AI452" t="s">
        <v>54</v>
      </c>
      <c r="AJ452" s="15" t="s">
        <v>59</v>
      </c>
      <c r="AK452" t="s">
        <v>47</v>
      </c>
      <c r="AL452" s="15" t="s">
        <v>59</v>
      </c>
      <c r="AM452" t="s">
        <v>54</v>
      </c>
      <c r="AN452" s="15" t="s">
        <v>59</v>
      </c>
      <c r="AO452">
        <v>5.2268053060637552E-3</v>
      </c>
      <c r="AP452" s="15">
        <v>3.6045368920329668E-3</v>
      </c>
      <c r="AQ452" s="3" t="s">
        <v>47</v>
      </c>
      <c r="AR452" s="15" t="s">
        <v>59</v>
      </c>
      <c r="AS452" s="3" t="s">
        <v>47</v>
      </c>
      <c r="AT452" s="15" t="s">
        <v>59</v>
      </c>
      <c r="AU452" s="3" t="s">
        <v>47</v>
      </c>
      <c r="AV452" s="15" t="s">
        <v>59</v>
      </c>
      <c r="AW452" s="3" t="s">
        <v>47</v>
      </c>
      <c r="AX452" s="15" t="s">
        <v>59</v>
      </c>
      <c r="AZ452" s="15" t="s">
        <v>59</v>
      </c>
      <c r="BA452" t="s">
        <v>54</v>
      </c>
      <c r="BB452" s="15" t="s">
        <v>59</v>
      </c>
      <c r="BC452">
        <v>5.9044184966095779E-3</v>
      </c>
      <c r="BD452" s="15">
        <v>5.0717752666291265E-3</v>
      </c>
      <c r="BE452" s="3" t="s">
        <v>47</v>
      </c>
      <c r="BF452" s="15" t="s">
        <v>59</v>
      </c>
      <c r="BH452" s="15" t="s">
        <v>59</v>
      </c>
      <c r="BJ452" s="15" t="s">
        <v>59</v>
      </c>
      <c r="BL452" s="15" t="s">
        <v>59</v>
      </c>
      <c r="BN452" s="15" t="s">
        <v>59</v>
      </c>
      <c r="BO452">
        <v>1.0244783593812228E-3</v>
      </c>
      <c r="BP452" s="15">
        <v>6.0736814992996683E-4</v>
      </c>
      <c r="BQ452" t="s">
        <v>54</v>
      </c>
      <c r="BR452" s="15" t="s">
        <v>59</v>
      </c>
      <c r="BT452" s="15" t="s">
        <v>59</v>
      </c>
      <c r="BU452" t="s">
        <v>54</v>
      </c>
      <c r="BV452" s="15" t="s">
        <v>59</v>
      </c>
      <c r="BX452" s="15" t="s">
        <v>59</v>
      </c>
      <c r="BZ452" s="15" t="s">
        <v>59</v>
      </c>
      <c r="CB452" s="15" t="s">
        <v>59</v>
      </c>
      <c r="CC452" t="s">
        <v>54</v>
      </c>
      <c r="CD452" s="15" t="s">
        <v>59</v>
      </c>
      <c r="CF452" s="15" t="s">
        <v>59</v>
      </c>
      <c r="CG452" t="s">
        <v>54</v>
      </c>
      <c r="CH452" s="15" t="s">
        <v>59</v>
      </c>
      <c r="CJ452" s="15" t="s">
        <v>59</v>
      </c>
      <c r="CL452" s="15" t="s">
        <v>59</v>
      </c>
      <c r="CM452" t="s">
        <v>54</v>
      </c>
      <c r="CN452" s="15" t="s">
        <v>59</v>
      </c>
      <c r="CP452" s="15" t="s">
        <v>59</v>
      </c>
      <c r="CR452" s="15" t="s">
        <v>59</v>
      </c>
      <c r="CT452" s="15" t="s">
        <v>59</v>
      </c>
      <c r="CV452" s="15" t="s">
        <v>59</v>
      </c>
      <c r="CX452" s="15" t="s">
        <v>59</v>
      </c>
      <c r="CZ452" s="15" t="s">
        <v>59</v>
      </c>
      <c r="DB452" s="15" t="s">
        <v>59</v>
      </c>
      <c r="DD452" s="15" t="s">
        <v>59</v>
      </c>
      <c r="DF452" s="15" t="s">
        <v>59</v>
      </c>
      <c r="DH452" s="15" t="s">
        <v>59</v>
      </c>
      <c r="DJ452" s="15" t="s">
        <v>59</v>
      </c>
      <c r="DL452" s="15" t="s">
        <v>59</v>
      </c>
      <c r="DN452" s="15" t="s">
        <v>59</v>
      </c>
      <c r="DP452" s="15" t="s">
        <v>59</v>
      </c>
      <c r="DR452" s="15" t="s">
        <v>59</v>
      </c>
      <c r="DT452" s="15" t="s">
        <v>59</v>
      </c>
      <c r="DV452" s="15" t="s">
        <v>59</v>
      </c>
      <c r="DX452" s="15" t="s">
        <v>59</v>
      </c>
      <c r="DZ452" s="15" t="s">
        <v>59</v>
      </c>
      <c r="EB452" s="15" t="s">
        <v>59</v>
      </c>
      <c r="ED452" s="15" t="s">
        <v>59</v>
      </c>
      <c r="EF452" s="15" t="s">
        <v>59</v>
      </c>
      <c r="EH452" s="15" t="s">
        <v>59</v>
      </c>
      <c r="EJ452" s="15" t="s">
        <v>59</v>
      </c>
      <c r="EL452" s="15" t="s">
        <v>59</v>
      </c>
      <c r="EN452" s="15" t="s">
        <v>59</v>
      </c>
      <c r="EP452" s="15" t="s">
        <v>59</v>
      </c>
      <c r="ER452" s="15" t="s">
        <v>59</v>
      </c>
      <c r="ET452" s="15" t="s">
        <v>59</v>
      </c>
      <c r="EV452" s="15" t="s">
        <v>59</v>
      </c>
      <c r="EX452" s="15" t="s">
        <v>59</v>
      </c>
      <c r="EZ452" s="15" t="s">
        <v>59</v>
      </c>
      <c r="FB452" s="15" t="s">
        <v>59</v>
      </c>
      <c r="FD452" s="15" t="s">
        <v>59</v>
      </c>
      <c r="FF452" s="15" t="s">
        <v>59</v>
      </c>
      <c r="FH452" s="15" t="s">
        <v>59</v>
      </c>
      <c r="FJ452" s="15" t="s">
        <v>59</v>
      </c>
      <c r="FL452" s="15" t="s">
        <v>59</v>
      </c>
      <c r="FN452" s="15" t="s">
        <v>59</v>
      </c>
      <c r="FP452" s="15" t="s">
        <v>59</v>
      </c>
      <c r="FR452" s="15" t="s">
        <v>59</v>
      </c>
      <c r="FT452" s="15" t="s">
        <v>59</v>
      </c>
    </row>
    <row r="453" spans="1:176" ht="15.95" customHeight="1">
      <c r="A453" t="s">
        <v>809</v>
      </c>
      <c r="B453" s="39">
        <v>4</v>
      </c>
      <c r="C453" s="39">
        <v>32</v>
      </c>
      <c r="D453" s="39">
        <v>3206</v>
      </c>
      <c r="E453" s="19" t="s">
        <v>1828</v>
      </c>
      <c r="G453">
        <v>0.77750817631427371</v>
      </c>
      <c r="H453" s="15">
        <v>0.16196828004284525</v>
      </c>
      <c r="I453">
        <v>0.77750817631427371</v>
      </c>
      <c r="J453" s="15">
        <v>0.16196828004284525</v>
      </c>
      <c r="K453" s="3" t="s">
        <v>47</v>
      </c>
      <c r="L453" s="12" t="s">
        <v>59</v>
      </c>
      <c r="M453" s="3" t="s">
        <v>47</v>
      </c>
      <c r="N453" s="12" t="s">
        <v>59</v>
      </c>
      <c r="O453" s="3" t="s">
        <v>47</v>
      </c>
      <c r="P453" s="12" t="s">
        <v>59</v>
      </c>
      <c r="Q453">
        <v>8.6131854974508121E-2</v>
      </c>
      <c r="R453" s="15">
        <v>2.4775466876888114E-2</v>
      </c>
      <c r="S453">
        <v>2.688368647262053E-2</v>
      </c>
      <c r="T453" s="15">
        <v>7.1349765840521108E-3</v>
      </c>
      <c r="U453">
        <v>0.31812694095851357</v>
      </c>
      <c r="V453" s="15">
        <v>7.0359518399143117E-2</v>
      </c>
      <c r="W453">
        <v>0.28491488023156458</v>
      </c>
      <c r="X453" s="15">
        <v>6.4449011665851902E-2</v>
      </c>
      <c r="Y453">
        <v>9.2214900444859606E-3</v>
      </c>
      <c r="Z453" s="15">
        <v>1.3461216273880521E-3</v>
      </c>
      <c r="AA453">
        <v>1.0112703403939865E-2</v>
      </c>
      <c r="AB453" s="15">
        <v>2.9144356901106309E-3</v>
      </c>
      <c r="AC453">
        <v>3.9917360827276668E-3</v>
      </c>
      <c r="AD453" s="15">
        <v>1.4814911849120333E-3</v>
      </c>
      <c r="AE453" t="s">
        <v>54</v>
      </c>
      <c r="AF453" s="15" t="s">
        <v>59</v>
      </c>
      <c r="AG453">
        <v>4.4687501430211597E-3</v>
      </c>
      <c r="AH453" s="15">
        <v>4.0963366253582098E-4</v>
      </c>
      <c r="AI453" t="s">
        <v>54</v>
      </c>
      <c r="AJ453" s="15" t="s">
        <v>59</v>
      </c>
      <c r="AK453" t="s">
        <v>47</v>
      </c>
      <c r="AL453" s="15" t="s">
        <v>59</v>
      </c>
      <c r="AM453" t="s">
        <v>54</v>
      </c>
      <c r="AN453" s="15" t="s">
        <v>59</v>
      </c>
      <c r="AO453" t="s">
        <v>54</v>
      </c>
      <c r="AP453" s="15" t="s">
        <v>59</v>
      </c>
      <c r="AQ453" s="3" t="s">
        <v>47</v>
      </c>
      <c r="AR453" s="15" t="s">
        <v>59</v>
      </c>
      <c r="AS453" s="3" t="s">
        <v>47</v>
      </c>
      <c r="AT453" s="15" t="s">
        <v>59</v>
      </c>
      <c r="AU453" s="3" t="s">
        <v>47</v>
      </c>
      <c r="AV453" s="15" t="s">
        <v>59</v>
      </c>
      <c r="AW453" s="3" t="s">
        <v>47</v>
      </c>
      <c r="AX453" s="15" t="s">
        <v>59</v>
      </c>
      <c r="AZ453" s="15" t="s">
        <v>59</v>
      </c>
      <c r="BA453" t="s">
        <v>54</v>
      </c>
      <c r="BB453" s="15" t="s">
        <v>59</v>
      </c>
      <c r="BC453" t="s">
        <v>54</v>
      </c>
      <c r="BD453" s="15" t="s">
        <v>59</v>
      </c>
      <c r="BE453" s="3" t="s">
        <v>47</v>
      </c>
      <c r="BF453" s="15" t="s">
        <v>59</v>
      </c>
      <c r="BH453" s="15" t="s">
        <v>59</v>
      </c>
      <c r="BJ453" s="15" t="s">
        <v>59</v>
      </c>
      <c r="BL453" s="15" t="s">
        <v>59</v>
      </c>
      <c r="BN453" s="15" t="s">
        <v>59</v>
      </c>
      <c r="BO453">
        <v>6.6847892101336119E-4</v>
      </c>
      <c r="BP453" s="15">
        <v>7.4328759470300502E-5</v>
      </c>
      <c r="BQ453" t="s">
        <v>54</v>
      </c>
      <c r="BR453" s="15" t="s">
        <v>59</v>
      </c>
      <c r="BT453" s="15" t="s">
        <v>59</v>
      </c>
      <c r="BU453" t="s">
        <v>54</v>
      </c>
      <c r="BV453" s="15" t="s">
        <v>59</v>
      </c>
      <c r="BX453" s="15" t="s">
        <v>59</v>
      </c>
      <c r="BZ453" s="15" t="s">
        <v>59</v>
      </c>
      <c r="CB453" s="15" t="s">
        <v>59</v>
      </c>
      <c r="CC453" t="s">
        <v>54</v>
      </c>
      <c r="CD453" s="15" t="s">
        <v>59</v>
      </c>
      <c r="CF453" s="15" t="s">
        <v>59</v>
      </c>
      <c r="CG453" t="s">
        <v>54</v>
      </c>
      <c r="CH453" s="15" t="s">
        <v>59</v>
      </c>
      <c r="CJ453" s="15" t="s">
        <v>59</v>
      </c>
      <c r="CL453" s="15" t="s">
        <v>59</v>
      </c>
      <c r="CM453" t="s">
        <v>54</v>
      </c>
      <c r="CN453" s="15" t="s">
        <v>59</v>
      </c>
      <c r="CP453" s="15" t="s">
        <v>59</v>
      </c>
      <c r="CR453" s="15" t="s">
        <v>59</v>
      </c>
      <c r="CT453" s="15" t="s">
        <v>59</v>
      </c>
      <c r="CV453" s="15" t="s">
        <v>59</v>
      </c>
      <c r="CX453" s="15" t="s">
        <v>59</v>
      </c>
      <c r="CZ453" s="15" t="s">
        <v>59</v>
      </c>
      <c r="DB453" s="15" t="s">
        <v>59</v>
      </c>
      <c r="DD453" s="15" t="s">
        <v>59</v>
      </c>
      <c r="DF453" s="15" t="s">
        <v>59</v>
      </c>
      <c r="DH453" s="15" t="s">
        <v>59</v>
      </c>
      <c r="DJ453" s="15" t="s">
        <v>59</v>
      </c>
      <c r="DL453" s="15" t="s">
        <v>59</v>
      </c>
      <c r="DN453" s="15" t="s">
        <v>59</v>
      </c>
      <c r="DP453" s="15" t="s">
        <v>59</v>
      </c>
      <c r="DR453" s="15" t="s">
        <v>59</v>
      </c>
      <c r="DT453" s="15" t="s">
        <v>59</v>
      </c>
      <c r="DV453" s="15" t="s">
        <v>59</v>
      </c>
      <c r="DX453" s="15" t="s">
        <v>59</v>
      </c>
      <c r="DZ453" s="15" t="s">
        <v>59</v>
      </c>
      <c r="EB453" s="15" t="s">
        <v>59</v>
      </c>
      <c r="ED453" s="15" t="s">
        <v>59</v>
      </c>
      <c r="EF453" s="15" t="s">
        <v>59</v>
      </c>
      <c r="EH453" s="15" t="s">
        <v>59</v>
      </c>
      <c r="EJ453" s="15" t="s">
        <v>59</v>
      </c>
      <c r="EL453" s="15" t="s">
        <v>59</v>
      </c>
      <c r="EN453" s="15" t="s">
        <v>59</v>
      </c>
      <c r="EP453" s="15" t="s">
        <v>59</v>
      </c>
      <c r="ER453" s="15" t="s">
        <v>59</v>
      </c>
      <c r="ET453" s="15" t="s">
        <v>59</v>
      </c>
      <c r="EV453" s="15" t="s">
        <v>59</v>
      </c>
      <c r="EX453" s="15" t="s">
        <v>59</v>
      </c>
      <c r="EZ453" s="15" t="s">
        <v>59</v>
      </c>
      <c r="FB453" s="15" t="s">
        <v>59</v>
      </c>
      <c r="FD453" s="15" t="s">
        <v>59</v>
      </c>
      <c r="FF453" s="15" t="s">
        <v>59</v>
      </c>
      <c r="FH453" s="15" t="s">
        <v>59</v>
      </c>
      <c r="FJ453" s="15" t="s">
        <v>59</v>
      </c>
      <c r="FL453" s="15" t="s">
        <v>59</v>
      </c>
      <c r="FN453" s="15" t="s">
        <v>59</v>
      </c>
      <c r="FP453" s="15" t="s">
        <v>59</v>
      </c>
      <c r="FR453" s="15" t="s">
        <v>59</v>
      </c>
      <c r="FT453" s="15" t="s">
        <v>59</v>
      </c>
    </row>
    <row r="454" spans="1:176" ht="15.95" customHeight="1">
      <c r="A454" t="s">
        <v>809</v>
      </c>
      <c r="B454" s="39">
        <v>4</v>
      </c>
      <c r="C454" s="39">
        <v>236.59</v>
      </c>
      <c r="D454" s="39">
        <v>3206</v>
      </c>
      <c r="E454" s="19" t="s">
        <v>1828</v>
      </c>
      <c r="G454">
        <v>0.54300039044967019</v>
      </c>
      <c r="H454" s="15">
        <v>0.14739680308016295</v>
      </c>
      <c r="I454">
        <v>0.54300039044967019</v>
      </c>
      <c r="J454" s="15">
        <v>0.14739680308016295</v>
      </c>
      <c r="K454" s="3" t="s">
        <v>47</v>
      </c>
      <c r="L454" s="12" t="s">
        <v>59</v>
      </c>
      <c r="M454" s="3" t="s">
        <v>47</v>
      </c>
      <c r="N454" s="12" t="s">
        <v>59</v>
      </c>
      <c r="O454" s="3" t="s">
        <v>47</v>
      </c>
      <c r="P454" s="12" t="s">
        <v>59</v>
      </c>
      <c r="Q454">
        <v>2.2583570253390507E-2</v>
      </c>
      <c r="R454" s="15">
        <v>6.9144043621110552E-4</v>
      </c>
      <c r="S454">
        <v>1.0831734547738813E-2</v>
      </c>
      <c r="T454" s="15">
        <v>7.1014517230098698E-3</v>
      </c>
      <c r="U454">
        <v>7.4235132836001944E-2</v>
      </c>
      <c r="V454" s="15">
        <v>9.2589005395229684E-3</v>
      </c>
      <c r="W454">
        <v>8.7118229073534836E-2</v>
      </c>
      <c r="X454" s="15">
        <v>1.1908470497994214E-2</v>
      </c>
      <c r="Y454" t="s">
        <v>54</v>
      </c>
      <c r="Z454" s="15" t="s">
        <v>59</v>
      </c>
      <c r="AA454" t="s">
        <v>54</v>
      </c>
      <c r="AB454" s="15" t="s">
        <v>59</v>
      </c>
      <c r="AC454" t="s">
        <v>54</v>
      </c>
      <c r="AD454" s="15" t="s">
        <v>59</v>
      </c>
      <c r="AE454" t="s">
        <v>54</v>
      </c>
      <c r="AF454" s="15" t="s">
        <v>59</v>
      </c>
      <c r="AG454">
        <v>1.6630231049815064E-2</v>
      </c>
      <c r="AH454" s="15">
        <v>4.7346641401657726E-3</v>
      </c>
      <c r="AI454" t="s">
        <v>54</v>
      </c>
      <c r="AJ454" s="15" t="s">
        <v>59</v>
      </c>
      <c r="AK454" t="s">
        <v>47</v>
      </c>
      <c r="AL454" s="15" t="s">
        <v>59</v>
      </c>
      <c r="AM454" t="s">
        <v>54</v>
      </c>
      <c r="AN454" s="15" t="s">
        <v>59</v>
      </c>
      <c r="AO454">
        <v>8.1431938788110864E-3</v>
      </c>
      <c r="AP454" s="15">
        <v>2.7610213317894737E-3</v>
      </c>
      <c r="AQ454" s="3" t="s">
        <v>47</v>
      </c>
      <c r="AR454" s="15" t="s">
        <v>59</v>
      </c>
      <c r="AS454" s="3" t="s">
        <v>47</v>
      </c>
      <c r="AT454" s="15" t="s">
        <v>59</v>
      </c>
      <c r="AU454" s="3" t="s">
        <v>47</v>
      </c>
      <c r="AV454" s="15" t="s">
        <v>59</v>
      </c>
      <c r="AW454" s="3" t="s">
        <v>47</v>
      </c>
      <c r="AX454" s="15" t="s">
        <v>59</v>
      </c>
      <c r="AZ454" s="15" t="s">
        <v>59</v>
      </c>
      <c r="BA454" t="s">
        <v>54</v>
      </c>
      <c r="BB454" s="15" t="s">
        <v>59</v>
      </c>
      <c r="BC454" t="s">
        <v>54</v>
      </c>
      <c r="BD454" s="15" t="s">
        <v>59</v>
      </c>
      <c r="BE454" s="3" t="s">
        <v>47</v>
      </c>
      <c r="BF454" s="15" t="s">
        <v>59</v>
      </c>
      <c r="BH454" s="15" t="s">
        <v>59</v>
      </c>
      <c r="BJ454" s="15" t="s">
        <v>59</v>
      </c>
      <c r="BL454" s="15" t="s">
        <v>59</v>
      </c>
      <c r="BN454" s="15" t="s">
        <v>59</v>
      </c>
      <c r="BO454">
        <v>7.5115049160154269E-4</v>
      </c>
      <c r="BP454" s="15">
        <v>2.7224950092571775E-4</v>
      </c>
      <c r="BQ454" t="s">
        <v>54</v>
      </c>
      <c r="BR454" s="15" t="s">
        <v>59</v>
      </c>
      <c r="BT454" s="15" t="s">
        <v>59</v>
      </c>
      <c r="BU454" t="s">
        <v>54</v>
      </c>
      <c r="BV454" s="15" t="s">
        <v>59</v>
      </c>
      <c r="BX454" s="15" t="s">
        <v>59</v>
      </c>
      <c r="BZ454" s="15" t="s">
        <v>59</v>
      </c>
      <c r="CB454" s="15" t="s">
        <v>59</v>
      </c>
      <c r="CC454" t="s">
        <v>54</v>
      </c>
      <c r="CD454" s="15" t="s">
        <v>59</v>
      </c>
      <c r="CF454" s="15" t="s">
        <v>59</v>
      </c>
      <c r="CG454" t="s">
        <v>54</v>
      </c>
      <c r="CH454" s="15" t="s">
        <v>59</v>
      </c>
      <c r="CJ454" s="15" t="s">
        <v>59</v>
      </c>
      <c r="CL454" s="15" t="s">
        <v>59</v>
      </c>
      <c r="CM454" t="s">
        <v>54</v>
      </c>
      <c r="CN454" s="15" t="s">
        <v>59</v>
      </c>
      <c r="CP454" s="15" t="s">
        <v>59</v>
      </c>
      <c r="CR454" s="15" t="s">
        <v>59</v>
      </c>
      <c r="CT454" s="15" t="s">
        <v>59</v>
      </c>
      <c r="CV454" s="15" t="s">
        <v>59</v>
      </c>
      <c r="CX454" s="15" t="s">
        <v>59</v>
      </c>
      <c r="CZ454" s="15" t="s">
        <v>59</v>
      </c>
      <c r="DB454" s="15" t="s">
        <v>59</v>
      </c>
      <c r="DD454" s="15" t="s">
        <v>59</v>
      </c>
      <c r="DF454" s="15" t="s">
        <v>59</v>
      </c>
      <c r="DH454" s="15" t="s">
        <v>59</v>
      </c>
      <c r="DJ454" s="15" t="s">
        <v>59</v>
      </c>
      <c r="DL454" s="15" t="s">
        <v>59</v>
      </c>
      <c r="DN454" s="15" t="s">
        <v>59</v>
      </c>
      <c r="DP454" s="15" t="s">
        <v>59</v>
      </c>
      <c r="DR454" s="15" t="s">
        <v>59</v>
      </c>
      <c r="DT454" s="15" t="s">
        <v>59</v>
      </c>
      <c r="DV454" s="15" t="s">
        <v>59</v>
      </c>
      <c r="DX454" s="15" t="s">
        <v>59</v>
      </c>
      <c r="DZ454" s="15" t="s">
        <v>59</v>
      </c>
      <c r="EB454" s="15" t="s">
        <v>59</v>
      </c>
      <c r="ED454" s="15" t="s">
        <v>59</v>
      </c>
      <c r="EF454" s="15" t="s">
        <v>59</v>
      </c>
      <c r="EH454" s="15" t="s">
        <v>59</v>
      </c>
      <c r="EJ454" s="15" t="s">
        <v>59</v>
      </c>
      <c r="EL454" s="15" t="s">
        <v>59</v>
      </c>
      <c r="EN454" s="15" t="s">
        <v>59</v>
      </c>
      <c r="EP454" s="15" t="s">
        <v>59</v>
      </c>
      <c r="ER454" s="15" t="s">
        <v>59</v>
      </c>
      <c r="ET454" s="15" t="s">
        <v>59</v>
      </c>
      <c r="EV454" s="15" t="s">
        <v>59</v>
      </c>
      <c r="EX454" s="15" t="s">
        <v>59</v>
      </c>
      <c r="EZ454" s="15" t="s">
        <v>59</v>
      </c>
      <c r="FB454" s="15" t="s">
        <v>59</v>
      </c>
      <c r="FD454" s="15" t="s">
        <v>59</v>
      </c>
      <c r="FF454" s="15" t="s">
        <v>59</v>
      </c>
      <c r="FH454" s="15" t="s">
        <v>59</v>
      </c>
      <c r="FJ454" s="15" t="s">
        <v>59</v>
      </c>
      <c r="FL454" s="15" t="s">
        <v>59</v>
      </c>
      <c r="FN454" s="15" t="s">
        <v>59</v>
      </c>
      <c r="FP454" s="15" t="s">
        <v>59</v>
      </c>
      <c r="FR454" s="15" t="s">
        <v>59</v>
      </c>
      <c r="FT454" s="15" t="s">
        <v>59</v>
      </c>
    </row>
    <row r="455" spans="1:176" ht="15.95" customHeight="1">
      <c r="A455" t="s">
        <v>809</v>
      </c>
      <c r="B455" s="39">
        <v>4</v>
      </c>
      <c r="C455" s="39">
        <v>14</v>
      </c>
      <c r="D455" s="39">
        <v>3206</v>
      </c>
      <c r="E455" s="19" t="s">
        <v>1828</v>
      </c>
      <c r="G455">
        <v>1.0229128087805454E-2</v>
      </c>
      <c r="H455" s="15">
        <v>3.4254294269938411E-3</v>
      </c>
      <c r="I455">
        <v>1.0229128087805454E-2</v>
      </c>
      <c r="J455" s="15">
        <v>3.4254294269938411E-3</v>
      </c>
      <c r="K455" s="3" t="s">
        <v>47</v>
      </c>
      <c r="L455" s="12" t="s">
        <v>59</v>
      </c>
      <c r="M455" s="3" t="s">
        <v>47</v>
      </c>
      <c r="N455" s="12" t="s">
        <v>59</v>
      </c>
      <c r="O455" s="3" t="s">
        <v>47</v>
      </c>
      <c r="P455" s="12" t="s">
        <v>59</v>
      </c>
      <c r="Q455" t="s">
        <v>54</v>
      </c>
      <c r="R455" s="15" t="s">
        <v>59</v>
      </c>
      <c r="S455">
        <v>4.0190357797112728E-3</v>
      </c>
      <c r="T455" s="15">
        <v>1.4313187338009469E-3</v>
      </c>
      <c r="U455" t="s">
        <v>54</v>
      </c>
      <c r="V455" s="15" t="s">
        <v>59</v>
      </c>
      <c r="W455" t="s">
        <v>54</v>
      </c>
      <c r="X455" s="15" t="s">
        <v>59</v>
      </c>
      <c r="Y455" t="s">
        <v>54</v>
      </c>
      <c r="Z455" s="15" t="s">
        <v>59</v>
      </c>
      <c r="AA455" t="s">
        <v>54</v>
      </c>
      <c r="AB455" s="15" t="s">
        <v>59</v>
      </c>
      <c r="AC455" t="s">
        <v>54</v>
      </c>
      <c r="AD455" s="15" t="s">
        <v>59</v>
      </c>
      <c r="AE455" t="s">
        <v>54</v>
      </c>
      <c r="AF455" s="15" t="s">
        <v>59</v>
      </c>
      <c r="AG455" t="s">
        <v>54</v>
      </c>
      <c r="AH455" s="15" t="s">
        <v>59</v>
      </c>
      <c r="AI455" t="s">
        <v>54</v>
      </c>
      <c r="AJ455" s="15" t="s">
        <v>59</v>
      </c>
      <c r="AK455" t="s">
        <v>47</v>
      </c>
      <c r="AL455" s="15" t="s">
        <v>59</v>
      </c>
      <c r="AM455" t="s">
        <v>54</v>
      </c>
      <c r="AN455" s="15" t="s">
        <v>59</v>
      </c>
      <c r="AO455" t="s">
        <v>54</v>
      </c>
      <c r="AP455" s="15" t="s">
        <v>59</v>
      </c>
      <c r="AQ455" s="3" t="s">
        <v>47</v>
      </c>
      <c r="AR455" s="15" t="s">
        <v>59</v>
      </c>
      <c r="AS455" s="3" t="s">
        <v>47</v>
      </c>
      <c r="AT455" s="15" t="s">
        <v>59</v>
      </c>
      <c r="AU455" s="3" t="s">
        <v>47</v>
      </c>
      <c r="AV455" s="15" t="s">
        <v>59</v>
      </c>
      <c r="AW455" s="3" t="s">
        <v>47</v>
      </c>
      <c r="AX455" s="15" t="s">
        <v>59</v>
      </c>
      <c r="AZ455" s="15" t="s">
        <v>59</v>
      </c>
      <c r="BA455" t="s">
        <v>54</v>
      </c>
      <c r="BB455" s="15" t="s">
        <v>59</v>
      </c>
      <c r="BC455" t="s">
        <v>54</v>
      </c>
      <c r="BD455" s="15" t="s">
        <v>59</v>
      </c>
      <c r="BE455" s="3" t="s">
        <v>47</v>
      </c>
      <c r="BF455" s="15" t="s">
        <v>59</v>
      </c>
      <c r="BH455" s="15" t="s">
        <v>59</v>
      </c>
      <c r="BJ455" s="15" t="s">
        <v>59</v>
      </c>
      <c r="BL455" s="15" t="s">
        <v>59</v>
      </c>
      <c r="BN455" s="15" t="s">
        <v>59</v>
      </c>
      <c r="BO455">
        <v>0</v>
      </c>
      <c r="BP455" s="15">
        <v>0</v>
      </c>
      <c r="BQ455" t="s">
        <v>54</v>
      </c>
      <c r="BR455" s="15" t="s">
        <v>59</v>
      </c>
      <c r="BT455" s="15" t="s">
        <v>59</v>
      </c>
      <c r="BU455" t="s">
        <v>54</v>
      </c>
      <c r="BV455" s="15" t="s">
        <v>59</v>
      </c>
      <c r="BX455" s="15" t="s">
        <v>59</v>
      </c>
      <c r="BZ455" s="15" t="s">
        <v>59</v>
      </c>
      <c r="CB455" s="15" t="s">
        <v>59</v>
      </c>
      <c r="CC455" t="s">
        <v>54</v>
      </c>
      <c r="CD455" s="15" t="s">
        <v>59</v>
      </c>
      <c r="CF455" s="15" t="s">
        <v>59</v>
      </c>
      <c r="CG455" t="s">
        <v>54</v>
      </c>
      <c r="CH455" s="15" t="s">
        <v>59</v>
      </c>
      <c r="CJ455" s="15" t="s">
        <v>59</v>
      </c>
      <c r="CL455" s="15" t="s">
        <v>59</v>
      </c>
      <c r="CM455" t="s">
        <v>54</v>
      </c>
      <c r="CN455" s="15" t="s">
        <v>59</v>
      </c>
      <c r="CP455" s="15" t="s">
        <v>59</v>
      </c>
      <c r="CR455" s="15" t="s">
        <v>59</v>
      </c>
      <c r="CT455" s="15" t="s">
        <v>59</v>
      </c>
      <c r="CV455" s="15" t="s">
        <v>59</v>
      </c>
      <c r="CX455" s="15" t="s">
        <v>59</v>
      </c>
      <c r="CZ455" s="15" t="s">
        <v>59</v>
      </c>
      <c r="DB455" s="15" t="s">
        <v>59</v>
      </c>
      <c r="DD455" s="15" t="s">
        <v>59</v>
      </c>
      <c r="DF455" s="15" t="s">
        <v>59</v>
      </c>
      <c r="DH455" s="15" t="s">
        <v>59</v>
      </c>
      <c r="DJ455" s="15" t="s">
        <v>59</v>
      </c>
      <c r="DL455" s="15" t="s">
        <v>59</v>
      </c>
      <c r="DN455" s="15" t="s">
        <v>59</v>
      </c>
      <c r="DP455" s="15" t="s">
        <v>59</v>
      </c>
      <c r="DR455" s="15" t="s">
        <v>59</v>
      </c>
      <c r="DT455" s="15" t="s">
        <v>59</v>
      </c>
      <c r="DV455" s="15" t="s">
        <v>59</v>
      </c>
      <c r="DX455" s="15" t="s">
        <v>59</v>
      </c>
      <c r="DZ455" s="15" t="s">
        <v>59</v>
      </c>
      <c r="EB455" s="15" t="s">
        <v>59</v>
      </c>
      <c r="ED455" s="15" t="s">
        <v>59</v>
      </c>
      <c r="EF455" s="15" t="s">
        <v>59</v>
      </c>
      <c r="EH455" s="15" t="s">
        <v>59</v>
      </c>
      <c r="EJ455" s="15" t="s">
        <v>59</v>
      </c>
      <c r="EL455" s="15" t="s">
        <v>59</v>
      </c>
      <c r="EN455" s="15" t="s">
        <v>59</v>
      </c>
      <c r="EP455" s="15" t="s">
        <v>59</v>
      </c>
      <c r="ER455" s="15" t="s">
        <v>59</v>
      </c>
      <c r="ET455" s="15" t="s">
        <v>59</v>
      </c>
      <c r="EV455" s="15" t="s">
        <v>59</v>
      </c>
      <c r="EX455" s="15" t="s">
        <v>59</v>
      </c>
      <c r="EZ455" s="15" t="s">
        <v>59</v>
      </c>
      <c r="FB455" s="15" t="s">
        <v>59</v>
      </c>
      <c r="FD455" s="15" t="s">
        <v>59</v>
      </c>
      <c r="FF455" s="15" t="s">
        <v>59</v>
      </c>
      <c r="FH455" s="15" t="s">
        <v>59</v>
      </c>
      <c r="FJ455" s="15" t="s">
        <v>59</v>
      </c>
      <c r="FL455" s="15" t="s">
        <v>59</v>
      </c>
      <c r="FN455" s="15" t="s">
        <v>59</v>
      </c>
      <c r="FP455" s="15" t="s">
        <v>59</v>
      </c>
      <c r="FR455" s="15" t="s">
        <v>59</v>
      </c>
      <c r="FT455" s="15" t="s">
        <v>59</v>
      </c>
    </row>
    <row r="456" spans="1:176" ht="15.95" customHeight="1">
      <c r="A456" t="s">
        <v>809</v>
      </c>
      <c r="B456" s="39">
        <v>4</v>
      </c>
      <c r="C456" s="39">
        <v>14</v>
      </c>
      <c r="D456" s="39">
        <v>3206</v>
      </c>
      <c r="E456" s="19" t="s">
        <v>1828</v>
      </c>
      <c r="G456">
        <v>0.13464967509022394</v>
      </c>
      <c r="H456" s="15">
        <v>6.1599933983634267E-2</v>
      </c>
      <c r="I456">
        <v>0.13464967509022394</v>
      </c>
      <c r="J456" s="15">
        <v>6.1599933983634267E-2</v>
      </c>
      <c r="K456" s="3" t="s">
        <v>47</v>
      </c>
      <c r="L456" s="12" t="s">
        <v>59</v>
      </c>
      <c r="M456" s="3" t="s">
        <v>47</v>
      </c>
      <c r="N456" s="12" t="s">
        <v>59</v>
      </c>
      <c r="O456" s="3" t="s">
        <v>47</v>
      </c>
      <c r="P456" s="12" t="s">
        <v>59</v>
      </c>
      <c r="Q456">
        <v>2.4698096401290032E-2</v>
      </c>
      <c r="R456" s="15">
        <v>8.7611117124760073E-3</v>
      </c>
      <c r="S456" t="s">
        <v>54</v>
      </c>
      <c r="T456" s="15" t="s">
        <v>59</v>
      </c>
      <c r="U456">
        <v>4.3260946244941527E-2</v>
      </c>
      <c r="V456" s="15">
        <v>1.9524931087757356E-2</v>
      </c>
      <c r="W456">
        <v>3.4073016306669236E-2</v>
      </c>
      <c r="X456" s="15">
        <v>1.4119747135827147E-2</v>
      </c>
      <c r="Y456">
        <v>2.9313850446638558E-3</v>
      </c>
      <c r="Z456" s="15">
        <v>1.6666176434150574E-3</v>
      </c>
      <c r="AA456">
        <v>3.3882628427058898E-3</v>
      </c>
      <c r="AB456" s="15">
        <v>1.3004058410086184E-3</v>
      </c>
      <c r="AC456">
        <v>3.1263624618360799E-3</v>
      </c>
      <c r="AD456" s="15">
        <v>2.4574234939264399E-3</v>
      </c>
      <c r="AE456" t="s">
        <v>54</v>
      </c>
      <c r="AF456" s="15" t="s">
        <v>59</v>
      </c>
      <c r="AG456">
        <v>1.1803592784677458E-2</v>
      </c>
      <c r="AH456" s="15">
        <v>8.2874778035634169E-3</v>
      </c>
      <c r="AI456" t="s">
        <v>54</v>
      </c>
      <c r="AJ456" s="15" t="s">
        <v>59</v>
      </c>
      <c r="AK456" t="s">
        <v>47</v>
      </c>
      <c r="AL456" s="15" t="s">
        <v>59</v>
      </c>
      <c r="AM456" t="s">
        <v>54</v>
      </c>
      <c r="AN456" s="15" t="s">
        <v>59</v>
      </c>
      <c r="AO456" t="s">
        <v>54</v>
      </c>
      <c r="AP456" s="15" t="s">
        <v>59</v>
      </c>
      <c r="AQ456" s="3" t="s">
        <v>47</v>
      </c>
      <c r="AR456" s="15" t="s">
        <v>59</v>
      </c>
      <c r="AS456" s="3" t="s">
        <v>47</v>
      </c>
      <c r="AT456" s="15" t="s">
        <v>59</v>
      </c>
      <c r="AU456" s="3" t="s">
        <v>47</v>
      </c>
      <c r="AV456" s="15" t="s">
        <v>59</v>
      </c>
      <c r="AW456" s="3" t="s">
        <v>47</v>
      </c>
      <c r="AX456" s="15" t="s">
        <v>59</v>
      </c>
      <c r="AZ456" s="15" t="s">
        <v>59</v>
      </c>
      <c r="BA456">
        <v>5.4687967904425584E-3</v>
      </c>
      <c r="BB456" s="15">
        <v>4.8654512367393796E-3</v>
      </c>
      <c r="BC456" t="s">
        <v>54</v>
      </c>
      <c r="BD456" s="15" t="s">
        <v>59</v>
      </c>
      <c r="BE456" s="3" t="s">
        <v>47</v>
      </c>
      <c r="BF456" s="15" t="s">
        <v>59</v>
      </c>
      <c r="BH456" s="15" t="s">
        <v>59</v>
      </c>
      <c r="BJ456" s="15" t="s">
        <v>59</v>
      </c>
      <c r="BL456" s="15" t="s">
        <v>59</v>
      </c>
      <c r="BN456" s="15" t="s">
        <v>59</v>
      </c>
      <c r="BO456">
        <v>0</v>
      </c>
      <c r="BP456" s="15">
        <v>0</v>
      </c>
      <c r="BQ456" t="s">
        <v>54</v>
      </c>
      <c r="BR456" s="15" t="s">
        <v>59</v>
      </c>
      <c r="BT456" s="15" t="s">
        <v>59</v>
      </c>
      <c r="BU456">
        <v>8.3331884915948979E-4</v>
      </c>
      <c r="BV456" s="15">
        <v>4.3018538029977992E-4</v>
      </c>
      <c r="BX456" s="15" t="s">
        <v>59</v>
      </c>
      <c r="BZ456" s="15" t="s">
        <v>59</v>
      </c>
      <c r="CB456" s="15" t="s">
        <v>59</v>
      </c>
      <c r="CC456" t="s">
        <v>54</v>
      </c>
      <c r="CD456" s="15" t="s">
        <v>59</v>
      </c>
      <c r="CF456" s="15" t="s">
        <v>59</v>
      </c>
      <c r="CG456">
        <v>6.5952220404927786E-4</v>
      </c>
      <c r="CH456" s="15">
        <v>5.5609186784505459E-4</v>
      </c>
      <c r="CJ456" s="15" t="s">
        <v>59</v>
      </c>
      <c r="CL456" s="15" t="s">
        <v>59</v>
      </c>
      <c r="CM456" t="s">
        <v>54</v>
      </c>
      <c r="CN456" s="15" t="s">
        <v>59</v>
      </c>
      <c r="CP456" s="15" t="s">
        <v>59</v>
      </c>
      <c r="CR456" s="15" t="s">
        <v>59</v>
      </c>
      <c r="CT456" s="15" t="s">
        <v>59</v>
      </c>
      <c r="CV456" s="15" t="s">
        <v>59</v>
      </c>
      <c r="CX456" s="15" t="s">
        <v>59</v>
      </c>
      <c r="CZ456" s="15" t="s">
        <v>59</v>
      </c>
      <c r="DB456" s="15" t="s">
        <v>59</v>
      </c>
      <c r="DD456" s="15" t="s">
        <v>59</v>
      </c>
      <c r="DF456" s="15" t="s">
        <v>59</v>
      </c>
      <c r="DH456" s="15" t="s">
        <v>59</v>
      </c>
      <c r="DJ456" s="15" t="s">
        <v>59</v>
      </c>
      <c r="DL456" s="15" t="s">
        <v>59</v>
      </c>
      <c r="DN456" s="15" t="s">
        <v>59</v>
      </c>
      <c r="DP456" s="15" t="s">
        <v>59</v>
      </c>
      <c r="DR456" s="15" t="s">
        <v>59</v>
      </c>
      <c r="DT456" s="15" t="s">
        <v>59</v>
      </c>
      <c r="DV456" s="15" t="s">
        <v>59</v>
      </c>
      <c r="DX456" s="15" t="s">
        <v>59</v>
      </c>
      <c r="DZ456" s="15" t="s">
        <v>59</v>
      </c>
      <c r="EB456" s="15" t="s">
        <v>59</v>
      </c>
      <c r="ED456" s="15" t="s">
        <v>59</v>
      </c>
      <c r="EF456" s="15" t="s">
        <v>59</v>
      </c>
      <c r="EH456" s="15" t="s">
        <v>59</v>
      </c>
      <c r="EJ456" s="15" t="s">
        <v>59</v>
      </c>
      <c r="EL456" s="15" t="s">
        <v>59</v>
      </c>
      <c r="EN456" s="15" t="s">
        <v>59</v>
      </c>
      <c r="EP456" s="15" t="s">
        <v>59</v>
      </c>
      <c r="ER456" s="15" t="s">
        <v>59</v>
      </c>
      <c r="ET456" s="15" t="s">
        <v>59</v>
      </c>
      <c r="EV456" s="15" t="s">
        <v>59</v>
      </c>
      <c r="EX456" s="15" t="s">
        <v>59</v>
      </c>
      <c r="EZ456" s="15" t="s">
        <v>59</v>
      </c>
      <c r="FB456" s="15" t="s">
        <v>59</v>
      </c>
      <c r="FD456" s="15" t="s">
        <v>59</v>
      </c>
      <c r="FF456" s="15" t="s">
        <v>59</v>
      </c>
      <c r="FH456" s="15" t="s">
        <v>59</v>
      </c>
      <c r="FJ456" s="15" t="s">
        <v>59</v>
      </c>
      <c r="FL456" s="15" t="s">
        <v>59</v>
      </c>
      <c r="FN456" s="15" t="s">
        <v>59</v>
      </c>
      <c r="FP456" s="15" t="s">
        <v>59</v>
      </c>
      <c r="FR456" s="15" t="s">
        <v>59</v>
      </c>
      <c r="FT456" s="15" t="s">
        <v>59</v>
      </c>
    </row>
    <row r="457" spans="1:176" ht="15.95" customHeight="1">
      <c r="A457" t="s">
        <v>809</v>
      </c>
      <c r="B457" s="39">
        <v>4</v>
      </c>
      <c r="C457" s="39">
        <v>14</v>
      </c>
      <c r="D457" s="39">
        <v>3206</v>
      </c>
      <c r="E457" s="19" t="s">
        <v>1828</v>
      </c>
      <c r="G457">
        <v>7.4316479741578054E-2</v>
      </c>
      <c r="H457" s="15">
        <v>7.9604621095104456E-3</v>
      </c>
      <c r="I457">
        <v>7.4316479741578054E-2</v>
      </c>
      <c r="J457" s="15">
        <v>7.9604621095104456E-3</v>
      </c>
      <c r="K457" s="3" t="s">
        <v>47</v>
      </c>
      <c r="L457" s="12" t="s">
        <v>59</v>
      </c>
      <c r="M457" s="3" t="s">
        <v>47</v>
      </c>
      <c r="N457" s="12" t="s">
        <v>59</v>
      </c>
      <c r="O457" s="3" t="s">
        <v>47</v>
      </c>
      <c r="P457" s="12" t="s">
        <v>59</v>
      </c>
      <c r="Q457">
        <v>5.1674741120656623E-3</v>
      </c>
      <c r="R457" s="15">
        <v>1.8718921545491612E-3</v>
      </c>
      <c r="S457">
        <v>1.8059920668678359E-2</v>
      </c>
      <c r="T457" s="15">
        <v>3.2682735938521223E-3</v>
      </c>
      <c r="U457">
        <v>8.7847189585221544E-3</v>
      </c>
      <c r="V457" s="15">
        <v>3.6365711936728979E-3</v>
      </c>
      <c r="W457">
        <v>1.0984345276352336E-2</v>
      </c>
      <c r="X457" s="15">
        <v>1.8327537913722077E-3</v>
      </c>
      <c r="Y457" t="s">
        <v>54</v>
      </c>
      <c r="Z457" s="15" t="s">
        <v>59</v>
      </c>
      <c r="AA457" t="s">
        <v>54</v>
      </c>
      <c r="AB457" s="15" t="s">
        <v>59</v>
      </c>
      <c r="AC457" t="s">
        <v>54</v>
      </c>
      <c r="AD457" s="15" t="s">
        <v>59</v>
      </c>
      <c r="AE457">
        <v>1.9789239546657632E-3</v>
      </c>
      <c r="AF457" s="15">
        <v>1.3477306245743177E-3</v>
      </c>
      <c r="AG457" t="s">
        <v>54</v>
      </c>
      <c r="AH457" s="15" t="s">
        <v>59</v>
      </c>
      <c r="AI457" t="s">
        <v>54</v>
      </c>
      <c r="AJ457" s="15" t="s">
        <v>59</v>
      </c>
      <c r="AK457" t="s">
        <v>47</v>
      </c>
      <c r="AL457" s="15" t="s">
        <v>59</v>
      </c>
      <c r="AM457" t="s">
        <v>54</v>
      </c>
      <c r="AN457" s="15" t="s">
        <v>59</v>
      </c>
      <c r="AO457">
        <v>5.4280222479051402E-3</v>
      </c>
      <c r="AP457" s="15">
        <v>5.8978416281853943E-3</v>
      </c>
      <c r="AQ457" s="3" t="s">
        <v>47</v>
      </c>
      <c r="AR457" s="15" t="s">
        <v>59</v>
      </c>
      <c r="AS457" s="3" t="s">
        <v>47</v>
      </c>
      <c r="AT457" s="15" t="s">
        <v>59</v>
      </c>
      <c r="AU457" s="3" t="s">
        <v>47</v>
      </c>
      <c r="AV457" s="15" t="s">
        <v>59</v>
      </c>
      <c r="AW457" s="3" t="s">
        <v>47</v>
      </c>
      <c r="AX457" s="15" t="s">
        <v>59</v>
      </c>
      <c r="AZ457" s="15" t="s">
        <v>59</v>
      </c>
      <c r="BA457" t="s">
        <v>54</v>
      </c>
      <c r="BB457" s="15" t="s">
        <v>59</v>
      </c>
      <c r="BC457">
        <v>7.6259107136290218E-3</v>
      </c>
      <c r="BD457" s="15">
        <v>2.202767254774367E-3</v>
      </c>
      <c r="BE457" s="3" t="s">
        <v>47</v>
      </c>
      <c r="BF457" s="15" t="s">
        <v>59</v>
      </c>
      <c r="BH457" s="15" t="s">
        <v>59</v>
      </c>
      <c r="BJ457" s="15" t="s">
        <v>59</v>
      </c>
      <c r="BL457" s="15" t="s">
        <v>59</v>
      </c>
      <c r="BN457" s="15" t="s">
        <v>59</v>
      </c>
      <c r="BO457">
        <v>0</v>
      </c>
      <c r="BP457" s="15">
        <v>0</v>
      </c>
      <c r="BQ457" t="s">
        <v>54</v>
      </c>
      <c r="BR457" s="15" t="s">
        <v>59</v>
      </c>
      <c r="BT457" s="15" t="s">
        <v>59</v>
      </c>
      <c r="BU457" t="s">
        <v>54</v>
      </c>
      <c r="BV457" s="15" t="s">
        <v>59</v>
      </c>
      <c r="BX457" s="15" t="s">
        <v>59</v>
      </c>
      <c r="BZ457" s="15" t="s">
        <v>59</v>
      </c>
      <c r="CB457" s="15" t="s">
        <v>59</v>
      </c>
      <c r="CC457" t="s">
        <v>54</v>
      </c>
      <c r="CD457" s="15" t="s">
        <v>59</v>
      </c>
      <c r="CF457" s="15" t="s">
        <v>59</v>
      </c>
      <c r="CG457" t="s">
        <v>54</v>
      </c>
      <c r="CH457" s="15" t="s">
        <v>59</v>
      </c>
      <c r="CJ457" s="15" t="s">
        <v>59</v>
      </c>
      <c r="CL457" s="15" t="s">
        <v>59</v>
      </c>
      <c r="CM457" t="s">
        <v>54</v>
      </c>
      <c r="CN457" s="15" t="s">
        <v>59</v>
      </c>
      <c r="CP457" s="15" t="s">
        <v>59</v>
      </c>
      <c r="CR457" s="15" t="s">
        <v>59</v>
      </c>
      <c r="CT457" s="15" t="s">
        <v>59</v>
      </c>
      <c r="CV457" s="15" t="s">
        <v>59</v>
      </c>
      <c r="CX457" s="15" t="s">
        <v>59</v>
      </c>
      <c r="CZ457" s="15" t="s">
        <v>59</v>
      </c>
      <c r="DB457" s="15" t="s">
        <v>59</v>
      </c>
      <c r="DD457" s="15" t="s">
        <v>59</v>
      </c>
      <c r="DF457" s="15" t="s">
        <v>59</v>
      </c>
      <c r="DH457" s="15" t="s">
        <v>59</v>
      </c>
      <c r="DJ457" s="15" t="s">
        <v>59</v>
      </c>
      <c r="DL457" s="15" t="s">
        <v>59</v>
      </c>
      <c r="DN457" s="15" t="s">
        <v>59</v>
      </c>
      <c r="DP457" s="15" t="s">
        <v>59</v>
      </c>
      <c r="DR457" s="15" t="s">
        <v>59</v>
      </c>
      <c r="DT457" s="15" t="s">
        <v>59</v>
      </c>
      <c r="DV457" s="15" t="s">
        <v>59</v>
      </c>
      <c r="DX457" s="15" t="s">
        <v>59</v>
      </c>
      <c r="DZ457" s="15" t="s">
        <v>59</v>
      </c>
      <c r="EB457" s="15" t="s">
        <v>59</v>
      </c>
      <c r="ED457" s="15" t="s">
        <v>59</v>
      </c>
      <c r="EF457" s="15" t="s">
        <v>59</v>
      </c>
      <c r="EH457" s="15" t="s">
        <v>59</v>
      </c>
      <c r="EJ457" s="15" t="s">
        <v>59</v>
      </c>
      <c r="EL457" s="15" t="s">
        <v>59</v>
      </c>
      <c r="EN457" s="15" t="s">
        <v>59</v>
      </c>
      <c r="EP457" s="15" t="s">
        <v>59</v>
      </c>
      <c r="ER457" s="15" t="s">
        <v>59</v>
      </c>
      <c r="ET457" s="15" t="s">
        <v>59</v>
      </c>
      <c r="EV457" s="15" t="s">
        <v>59</v>
      </c>
      <c r="EX457" s="15" t="s">
        <v>59</v>
      </c>
      <c r="EZ457" s="15" t="s">
        <v>59</v>
      </c>
      <c r="FB457" s="15" t="s">
        <v>59</v>
      </c>
      <c r="FD457" s="15" t="s">
        <v>59</v>
      </c>
      <c r="FF457" s="15" t="s">
        <v>59</v>
      </c>
      <c r="FH457" s="15" t="s">
        <v>59</v>
      </c>
      <c r="FJ457" s="15" t="s">
        <v>59</v>
      </c>
      <c r="FL457" s="15" t="s">
        <v>59</v>
      </c>
      <c r="FN457" s="15" t="s">
        <v>59</v>
      </c>
      <c r="FP457" s="15" t="s">
        <v>59</v>
      </c>
      <c r="FR457" s="15" t="s">
        <v>59</v>
      </c>
      <c r="FT457" s="15" t="s">
        <v>59</v>
      </c>
    </row>
    <row r="458" spans="1:176" ht="15.95" customHeight="1">
      <c r="A458" t="s">
        <v>809</v>
      </c>
      <c r="B458" s="39">
        <v>4</v>
      </c>
      <c r="C458" s="39">
        <v>30</v>
      </c>
      <c r="D458" s="39">
        <v>3206</v>
      </c>
      <c r="E458" s="19" t="s">
        <v>1828</v>
      </c>
      <c r="G458">
        <v>6.5163200466454685E-2</v>
      </c>
      <c r="H458" s="15">
        <v>2.0854192572625795E-2</v>
      </c>
      <c r="I458">
        <v>6.5163200466454685E-2</v>
      </c>
      <c r="J458" s="15">
        <v>2.0854192572625795E-2</v>
      </c>
      <c r="K458" s="3" t="s">
        <v>47</v>
      </c>
      <c r="L458" s="12" t="s">
        <v>59</v>
      </c>
      <c r="M458" s="3" t="s">
        <v>47</v>
      </c>
      <c r="N458" s="12" t="s">
        <v>59</v>
      </c>
      <c r="O458" s="3" t="s">
        <v>47</v>
      </c>
      <c r="P458" s="12" t="s">
        <v>59</v>
      </c>
      <c r="Q458">
        <v>5.3249297705614505E-3</v>
      </c>
      <c r="R458" s="15">
        <v>7.1060434513071653E-4</v>
      </c>
      <c r="S458" t="s">
        <v>54</v>
      </c>
      <c r="T458" s="15" t="s">
        <v>59</v>
      </c>
      <c r="U458">
        <v>9.4514397465049246E-3</v>
      </c>
      <c r="V458" s="15">
        <v>5.5489044589793245E-4</v>
      </c>
      <c r="W458">
        <v>6.1877792557159935E-3</v>
      </c>
      <c r="X458" s="15">
        <v>1.5596333939246491E-3</v>
      </c>
      <c r="Y458" t="s">
        <v>54</v>
      </c>
      <c r="Z458" s="15" t="s">
        <v>59</v>
      </c>
      <c r="AA458" t="s">
        <v>54</v>
      </c>
      <c r="AB458" s="15" t="s">
        <v>59</v>
      </c>
      <c r="AC458" t="s">
        <v>54</v>
      </c>
      <c r="AD458" s="15" t="s">
        <v>59</v>
      </c>
      <c r="AE458" t="s">
        <v>54</v>
      </c>
      <c r="AF458" s="15" t="s">
        <v>59</v>
      </c>
      <c r="AG458" t="s">
        <v>54</v>
      </c>
      <c r="AH458" s="15" t="s">
        <v>59</v>
      </c>
      <c r="AI458" t="s">
        <v>54</v>
      </c>
      <c r="AJ458" s="15" t="s">
        <v>59</v>
      </c>
      <c r="AK458" t="s">
        <v>47</v>
      </c>
      <c r="AL458" s="15" t="s">
        <v>59</v>
      </c>
      <c r="AM458" t="s">
        <v>54</v>
      </c>
      <c r="AN458" s="15" t="s">
        <v>59</v>
      </c>
      <c r="AO458" t="s">
        <v>54</v>
      </c>
      <c r="AP458" s="15" t="s">
        <v>59</v>
      </c>
      <c r="AQ458" s="3" t="s">
        <v>47</v>
      </c>
      <c r="AR458" s="15" t="s">
        <v>59</v>
      </c>
      <c r="AS458" s="3" t="s">
        <v>47</v>
      </c>
      <c r="AT458" s="15" t="s">
        <v>59</v>
      </c>
      <c r="AU458" s="3" t="s">
        <v>47</v>
      </c>
      <c r="AV458" s="15" t="s">
        <v>59</v>
      </c>
      <c r="AW458" s="3" t="s">
        <v>47</v>
      </c>
      <c r="AX458" s="15" t="s">
        <v>59</v>
      </c>
      <c r="AZ458" s="15" t="s">
        <v>59</v>
      </c>
      <c r="BA458" t="s">
        <v>54</v>
      </c>
      <c r="BB458" s="15" t="s">
        <v>59</v>
      </c>
      <c r="BC458" t="s">
        <v>54</v>
      </c>
      <c r="BD458" s="15" t="s">
        <v>59</v>
      </c>
      <c r="BE458" s="3" t="s">
        <v>47</v>
      </c>
      <c r="BF458" s="15" t="s">
        <v>59</v>
      </c>
      <c r="BH458" s="15" t="s">
        <v>59</v>
      </c>
      <c r="BJ458" s="15" t="s">
        <v>59</v>
      </c>
      <c r="BL458" s="15" t="s">
        <v>59</v>
      </c>
      <c r="BN458" s="15" t="s">
        <v>59</v>
      </c>
      <c r="BO458">
        <v>0</v>
      </c>
      <c r="BP458" s="15">
        <v>0</v>
      </c>
      <c r="BQ458" t="s">
        <v>54</v>
      </c>
      <c r="BR458" s="15" t="s">
        <v>59</v>
      </c>
      <c r="BT458" s="15" t="s">
        <v>59</v>
      </c>
      <c r="BU458" t="s">
        <v>54</v>
      </c>
      <c r="BV458" s="15" t="s">
        <v>59</v>
      </c>
      <c r="BX458" s="15" t="s">
        <v>59</v>
      </c>
      <c r="BZ458" s="15" t="s">
        <v>59</v>
      </c>
      <c r="CB458" s="15" t="s">
        <v>59</v>
      </c>
      <c r="CC458" t="s">
        <v>54</v>
      </c>
      <c r="CD458" s="15" t="s">
        <v>59</v>
      </c>
      <c r="CF458" s="15" t="s">
        <v>59</v>
      </c>
      <c r="CG458" t="s">
        <v>54</v>
      </c>
      <c r="CH458" s="15" t="s">
        <v>59</v>
      </c>
      <c r="CJ458" s="15" t="s">
        <v>59</v>
      </c>
      <c r="CL458" s="15" t="s">
        <v>59</v>
      </c>
      <c r="CM458" t="s">
        <v>54</v>
      </c>
      <c r="CN458" s="15" t="s">
        <v>59</v>
      </c>
      <c r="CP458" s="15" t="s">
        <v>59</v>
      </c>
      <c r="CR458" s="15" t="s">
        <v>59</v>
      </c>
      <c r="CT458" s="15" t="s">
        <v>59</v>
      </c>
      <c r="CV458" s="15" t="s">
        <v>59</v>
      </c>
      <c r="CX458" s="15" t="s">
        <v>59</v>
      </c>
      <c r="CZ458" s="15" t="s">
        <v>59</v>
      </c>
      <c r="DB458" s="15" t="s">
        <v>59</v>
      </c>
      <c r="DD458" s="15" t="s">
        <v>59</v>
      </c>
      <c r="DF458" s="15" t="s">
        <v>59</v>
      </c>
      <c r="DH458" s="15" t="s">
        <v>59</v>
      </c>
      <c r="DJ458" s="15" t="s">
        <v>59</v>
      </c>
      <c r="DL458" s="15" t="s">
        <v>59</v>
      </c>
      <c r="DN458" s="15" t="s">
        <v>59</v>
      </c>
      <c r="DP458" s="15" t="s">
        <v>59</v>
      </c>
      <c r="DR458" s="15" t="s">
        <v>59</v>
      </c>
      <c r="DT458" s="15" t="s">
        <v>59</v>
      </c>
      <c r="DV458" s="15" t="s">
        <v>59</v>
      </c>
      <c r="DX458" s="15" t="s">
        <v>59</v>
      </c>
      <c r="DZ458" s="15" t="s">
        <v>59</v>
      </c>
      <c r="EB458" s="15" t="s">
        <v>59</v>
      </c>
      <c r="ED458" s="15" t="s">
        <v>59</v>
      </c>
      <c r="EF458" s="15" t="s">
        <v>59</v>
      </c>
      <c r="EH458" s="15" t="s">
        <v>59</v>
      </c>
      <c r="EJ458" s="15" t="s">
        <v>59</v>
      </c>
      <c r="EL458" s="15" t="s">
        <v>59</v>
      </c>
      <c r="EN458" s="15" t="s">
        <v>59</v>
      </c>
      <c r="EP458" s="15" t="s">
        <v>59</v>
      </c>
      <c r="ER458" s="15" t="s">
        <v>59</v>
      </c>
      <c r="ET458" s="15" t="s">
        <v>59</v>
      </c>
      <c r="EV458" s="15" t="s">
        <v>59</v>
      </c>
      <c r="EX458" s="15" t="s">
        <v>59</v>
      </c>
      <c r="EZ458" s="15" t="s">
        <v>59</v>
      </c>
      <c r="FB458" s="15" t="s">
        <v>59</v>
      </c>
      <c r="FD458" s="15" t="s">
        <v>59</v>
      </c>
      <c r="FF458" s="15" t="s">
        <v>59</v>
      </c>
      <c r="FH458" s="15" t="s">
        <v>59</v>
      </c>
      <c r="FJ458" s="15" t="s">
        <v>59</v>
      </c>
      <c r="FL458" s="15" t="s">
        <v>59</v>
      </c>
      <c r="FN458" s="15" t="s">
        <v>59</v>
      </c>
      <c r="FP458" s="15" t="s">
        <v>59</v>
      </c>
      <c r="FR458" s="15" t="s">
        <v>59</v>
      </c>
      <c r="FT458" s="15" t="s">
        <v>59</v>
      </c>
    </row>
    <row r="459" spans="1:176" ht="15.95" customHeight="1">
      <c r="A459" t="s">
        <v>809</v>
      </c>
      <c r="B459" s="39">
        <v>4</v>
      </c>
      <c r="C459" s="39">
        <v>28</v>
      </c>
      <c r="D459" s="39">
        <v>3206</v>
      </c>
      <c r="E459" s="19" t="s">
        <v>1828</v>
      </c>
      <c r="G459">
        <v>0.1435876531165915</v>
      </c>
      <c r="H459" s="15">
        <v>3.3507504022856863E-2</v>
      </c>
      <c r="I459">
        <v>0.1435876531165915</v>
      </c>
      <c r="J459" s="15">
        <v>3.3507504022856863E-2</v>
      </c>
      <c r="K459" s="3" t="s">
        <v>47</v>
      </c>
      <c r="L459" s="12" t="s">
        <v>59</v>
      </c>
      <c r="M459" s="3" t="s">
        <v>47</v>
      </c>
      <c r="N459" s="12" t="s">
        <v>59</v>
      </c>
      <c r="O459" s="3" t="s">
        <v>47</v>
      </c>
      <c r="P459" s="12" t="s">
        <v>59</v>
      </c>
      <c r="Q459">
        <v>9.6891012672329965E-3</v>
      </c>
      <c r="R459" s="15">
        <v>3.0482234023725733E-3</v>
      </c>
      <c r="S459" t="s">
        <v>54</v>
      </c>
      <c r="T459" s="15" t="s">
        <v>59</v>
      </c>
      <c r="U459">
        <v>2.6903609505310989E-2</v>
      </c>
      <c r="V459" s="15">
        <v>8.990579089324012E-3</v>
      </c>
      <c r="W459">
        <v>2.2367412139558084E-2</v>
      </c>
      <c r="X459" s="15">
        <v>4.9389754648012443E-3</v>
      </c>
      <c r="Y459" t="s">
        <v>54</v>
      </c>
      <c r="Z459" s="15" t="s">
        <v>59</v>
      </c>
      <c r="AA459" t="s">
        <v>54</v>
      </c>
      <c r="AB459" s="15" t="s">
        <v>59</v>
      </c>
      <c r="AC459" t="s">
        <v>54</v>
      </c>
      <c r="AD459" s="15" t="s">
        <v>59</v>
      </c>
      <c r="AE459" t="s">
        <v>54</v>
      </c>
      <c r="AF459" s="15" t="s">
        <v>59</v>
      </c>
      <c r="AG459">
        <v>4.2891840318903364E-3</v>
      </c>
      <c r="AH459" s="15">
        <v>8.1380404346086588E-4</v>
      </c>
      <c r="AI459" t="s">
        <v>54</v>
      </c>
      <c r="AJ459" s="15" t="s">
        <v>59</v>
      </c>
      <c r="AK459" t="s">
        <v>47</v>
      </c>
      <c r="AL459" s="15" t="s">
        <v>59</v>
      </c>
      <c r="AM459" t="s">
        <v>54</v>
      </c>
      <c r="AN459" s="15" t="s">
        <v>59</v>
      </c>
      <c r="AO459" t="s">
        <v>54</v>
      </c>
      <c r="AP459" s="15" t="s">
        <v>59</v>
      </c>
      <c r="AQ459" s="3" t="s">
        <v>47</v>
      </c>
      <c r="AR459" s="15" t="s">
        <v>59</v>
      </c>
      <c r="AS459" s="3" t="s">
        <v>47</v>
      </c>
      <c r="AT459" s="15" t="s">
        <v>59</v>
      </c>
      <c r="AU459" s="3" t="s">
        <v>47</v>
      </c>
      <c r="AV459" s="15" t="s">
        <v>59</v>
      </c>
      <c r="AW459" s="3" t="s">
        <v>47</v>
      </c>
      <c r="AX459" s="15" t="s">
        <v>59</v>
      </c>
      <c r="AZ459" s="15" t="s">
        <v>59</v>
      </c>
      <c r="BA459" t="s">
        <v>54</v>
      </c>
      <c r="BB459" s="15" t="s">
        <v>59</v>
      </c>
      <c r="BC459" t="s">
        <v>54</v>
      </c>
      <c r="BD459" s="15" t="s">
        <v>59</v>
      </c>
      <c r="BE459" s="3" t="s">
        <v>47</v>
      </c>
      <c r="BF459" s="15" t="s">
        <v>59</v>
      </c>
      <c r="BH459" s="15" t="s">
        <v>59</v>
      </c>
      <c r="BJ459" s="15" t="s">
        <v>59</v>
      </c>
      <c r="BL459" s="15" t="s">
        <v>59</v>
      </c>
      <c r="BN459" s="15" t="s">
        <v>59</v>
      </c>
      <c r="BO459">
        <v>0</v>
      </c>
      <c r="BP459" s="15">
        <v>0</v>
      </c>
      <c r="BQ459" t="s">
        <v>54</v>
      </c>
      <c r="BR459" s="15" t="s">
        <v>59</v>
      </c>
      <c r="BT459" s="15" t="s">
        <v>59</v>
      </c>
      <c r="BU459" t="s">
        <v>54</v>
      </c>
      <c r="BV459" s="15" t="s">
        <v>59</v>
      </c>
      <c r="BX459" s="15" t="s">
        <v>59</v>
      </c>
      <c r="BZ459" s="15" t="s">
        <v>59</v>
      </c>
      <c r="CB459" s="15" t="s">
        <v>59</v>
      </c>
      <c r="CC459" t="s">
        <v>54</v>
      </c>
      <c r="CD459" s="15" t="s">
        <v>59</v>
      </c>
      <c r="CF459" s="15" t="s">
        <v>59</v>
      </c>
      <c r="CG459" t="s">
        <v>54</v>
      </c>
      <c r="CH459" s="15" t="s">
        <v>59</v>
      </c>
      <c r="CJ459" s="15" t="s">
        <v>59</v>
      </c>
      <c r="CL459" s="15" t="s">
        <v>59</v>
      </c>
      <c r="CM459" t="s">
        <v>54</v>
      </c>
      <c r="CN459" s="15" t="s">
        <v>59</v>
      </c>
      <c r="CP459" s="15" t="s">
        <v>59</v>
      </c>
      <c r="CR459" s="15" t="s">
        <v>59</v>
      </c>
      <c r="CT459" s="15" t="s">
        <v>59</v>
      </c>
      <c r="CV459" s="15" t="s">
        <v>59</v>
      </c>
      <c r="CX459" s="15" t="s">
        <v>59</v>
      </c>
      <c r="CZ459" s="15" t="s">
        <v>59</v>
      </c>
      <c r="DB459" s="15" t="s">
        <v>59</v>
      </c>
      <c r="DD459" s="15" t="s">
        <v>59</v>
      </c>
      <c r="DF459" s="15" t="s">
        <v>59</v>
      </c>
      <c r="DH459" s="15" t="s">
        <v>59</v>
      </c>
      <c r="DJ459" s="15" t="s">
        <v>59</v>
      </c>
      <c r="DL459" s="15" t="s">
        <v>59</v>
      </c>
      <c r="DN459" s="15" t="s">
        <v>59</v>
      </c>
      <c r="DP459" s="15" t="s">
        <v>59</v>
      </c>
      <c r="DR459" s="15" t="s">
        <v>59</v>
      </c>
      <c r="DT459" s="15" t="s">
        <v>59</v>
      </c>
      <c r="DV459" s="15" t="s">
        <v>59</v>
      </c>
      <c r="DX459" s="15" t="s">
        <v>59</v>
      </c>
      <c r="DZ459" s="15" t="s">
        <v>59</v>
      </c>
      <c r="EB459" s="15" t="s">
        <v>59</v>
      </c>
      <c r="ED459" s="15" t="s">
        <v>59</v>
      </c>
      <c r="EF459" s="15" t="s">
        <v>59</v>
      </c>
      <c r="EH459" s="15" t="s">
        <v>59</v>
      </c>
      <c r="EJ459" s="15" t="s">
        <v>59</v>
      </c>
      <c r="EL459" s="15" t="s">
        <v>59</v>
      </c>
      <c r="EN459" s="15" t="s">
        <v>59</v>
      </c>
      <c r="EP459" s="15" t="s">
        <v>59</v>
      </c>
      <c r="ER459" s="15" t="s">
        <v>59</v>
      </c>
      <c r="ET459" s="15" t="s">
        <v>59</v>
      </c>
      <c r="EV459" s="15" t="s">
        <v>59</v>
      </c>
      <c r="EX459" s="15" t="s">
        <v>59</v>
      </c>
      <c r="EZ459" s="15" t="s">
        <v>59</v>
      </c>
      <c r="FB459" s="15" t="s">
        <v>59</v>
      </c>
      <c r="FD459" s="15" t="s">
        <v>59</v>
      </c>
      <c r="FF459" s="15" t="s">
        <v>59</v>
      </c>
      <c r="FH459" s="15" t="s">
        <v>59</v>
      </c>
      <c r="FJ459" s="15" t="s">
        <v>59</v>
      </c>
      <c r="FL459" s="15" t="s">
        <v>59</v>
      </c>
      <c r="FN459" s="15" t="s">
        <v>59</v>
      </c>
      <c r="FP459" s="15" t="s">
        <v>59</v>
      </c>
      <c r="FR459" s="15" t="s">
        <v>59</v>
      </c>
      <c r="FT459" s="15" t="s">
        <v>59</v>
      </c>
    </row>
    <row r="460" spans="1:176" ht="15.95" customHeight="1">
      <c r="A460" t="s">
        <v>809</v>
      </c>
      <c r="B460" s="39">
        <v>4</v>
      </c>
      <c r="C460" s="39">
        <v>28</v>
      </c>
      <c r="D460" s="39">
        <v>3206</v>
      </c>
      <c r="E460" s="19" t="s">
        <v>1828</v>
      </c>
      <c r="G460">
        <v>9.6441300227675664E-2</v>
      </c>
      <c r="H460" s="15">
        <v>3.4919923864070078E-2</v>
      </c>
      <c r="I460">
        <v>9.6441300227675664E-2</v>
      </c>
      <c r="J460" s="15">
        <v>3.4919923864070078E-2</v>
      </c>
      <c r="K460" s="3" t="s">
        <v>47</v>
      </c>
      <c r="L460" s="12" t="s">
        <v>59</v>
      </c>
      <c r="M460" s="3" t="s">
        <v>47</v>
      </c>
      <c r="N460" s="12" t="s">
        <v>59</v>
      </c>
      <c r="O460" s="3" t="s">
        <v>47</v>
      </c>
      <c r="P460" s="12" t="s">
        <v>59</v>
      </c>
      <c r="Q460">
        <v>1.3670968176357785E-2</v>
      </c>
      <c r="R460" s="15">
        <v>6.3226959699609194E-3</v>
      </c>
      <c r="S460" t="s">
        <v>54</v>
      </c>
      <c r="T460" s="15" t="s">
        <v>59</v>
      </c>
      <c r="U460">
        <v>3.4701720919972374E-2</v>
      </c>
      <c r="V460" s="15">
        <v>1.7238680730342328E-2</v>
      </c>
      <c r="W460">
        <v>2.6892145496368973E-2</v>
      </c>
      <c r="X460" s="15">
        <v>1.3450941751063927E-2</v>
      </c>
      <c r="Y460">
        <v>1.5726827189657144E-3</v>
      </c>
      <c r="Z460" s="15">
        <v>2.9928612729857392E-4</v>
      </c>
      <c r="AA460">
        <v>3.9838346226854469E-3</v>
      </c>
      <c r="AB460" s="15">
        <v>7.7953904057528E-4</v>
      </c>
      <c r="AC460">
        <v>3.1665622253090327E-3</v>
      </c>
      <c r="AD460" s="15">
        <v>1.3473861843881301E-3</v>
      </c>
      <c r="AE460" t="s">
        <v>54</v>
      </c>
      <c r="AF460" s="15" t="s">
        <v>59</v>
      </c>
      <c r="AG460">
        <v>9.8165155382463395E-3</v>
      </c>
      <c r="AH460" s="15">
        <v>2.1369210696497915E-3</v>
      </c>
      <c r="AI460" t="s">
        <v>54</v>
      </c>
      <c r="AJ460" s="15" t="s">
        <v>59</v>
      </c>
      <c r="AK460" t="s">
        <v>47</v>
      </c>
      <c r="AL460" s="15" t="s">
        <v>59</v>
      </c>
      <c r="AM460" t="s">
        <v>54</v>
      </c>
      <c r="AN460" s="15" t="s">
        <v>59</v>
      </c>
      <c r="AO460" t="s">
        <v>54</v>
      </c>
      <c r="AP460" s="15" t="s">
        <v>59</v>
      </c>
      <c r="AQ460" s="3" t="s">
        <v>47</v>
      </c>
      <c r="AR460" s="15" t="s">
        <v>59</v>
      </c>
      <c r="AS460" s="3" t="s">
        <v>47</v>
      </c>
      <c r="AT460" s="15" t="s">
        <v>59</v>
      </c>
      <c r="AU460" s="3" t="s">
        <v>47</v>
      </c>
      <c r="AV460" s="15" t="s">
        <v>59</v>
      </c>
      <c r="AW460" s="3" t="s">
        <v>47</v>
      </c>
      <c r="AX460" s="15" t="s">
        <v>59</v>
      </c>
      <c r="AZ460" s="15" t="s">
        <v>59</v>
      </c>
      <c r="BA460">
        <v>2.6368705297700138E-3</v>
      </c>
      <c r="BB460" s="15">
        <v>1.0459791040562229E-3</v>
      </c>
      <c r="BC460" t="s">
        <v>54</v>
      </c>
      <c r="BD460" s="15" t="s">
        <v>59</v>
      </c>
      <c r="BE460" s="3" t="s">
        <v>47</v>
      </c>
      <c r="BF460" s="15" t="s">
        <v>59</v>
      </c>
      <c r="BH460" s="15" t="s">
        <v>59</v>
      </c>
      <c r="BJ460" s="15" t="s">
        <v>59</v>
      </c>
      <c r="BL460" s="15" t="s">
        <v>59</v>
      </c>
      <c r="BN460" s="15" t="s">
        <v>59</v>
      </c>
      <c r="BO460">
        <v>1.1082802290614268E-3</v>
      </c>
      <c r="BP460" s="15">
        <v>4.1040199160695639E-4</v>
      </c>
      <c r="BQ460" t="s">
        <v>54</v>
      </c>
      <c r="BR460" s="15" t="s">
        <v>59</v>
      </c>
      <c r="BT460" s="15" t="s">
        <v>59</v>
      </c>
      <c r="BU460">
        <v>1.1329346363685964E-3</v>
      </c>
      <c r="BV460" s="15">
        <v>5.9332741442285784E-4</v>
      </c>
      <c r="BX460" s="15" t="s">
        <v>59</v>
      </c>
      <c r="BZ460" s="15" t="s">
        <v>59</v>
      </c>
      <c r="CB460" s="15" t="s">
        <v>59</v>
      </c>
      <c r="CC460" t="s">
        <v>54</v>
      </c>
      <c r="CD460" s="15" t="s">
        <v>59</v>
      </c>
      <c r="CF460" s="15" t="s">
        <v>59</v>
      </c>
      <c r="CG460">
        <v>8.9526748627206303E-4</v>
      </c>
      <c r="CH460" s="15">
        <v>1.0573453611824159E-3</v>
      </c>
      <c r="CJ460" s="15" t="s">
        <v>59</v>
      </c>
      <c r="CL460" s="15" t="s">
        <v>59</v>
      </c>
      <c r="CM460" t="s">
        <v>54</v>
      </c>
      <c r="CN460" s="15" t="s">
        <v>59</v>
      </c>
      <c r="CP460" s="15" t="s">
        <v>59</v>
      </c>
      <c r="CR460" s="15" t="s">
        <v>59</v>
      </c>
      <c r="CT460" s="15" t="s">
        <v>59</v>
      </c>
      <c r="CV460" s="15" t="s">
        <v>59</v>
      </c>
      <c r="CX460" s="15" t="s">
        <v>59</v>
      </c>
      <c r="CZ460" s="15" t="s">
        <v>59</v>
      </c>
      <c r="DB460" s="15" t="s">
        <v>59</v>
      </c>
      <c r="DD460" s="15" t="s">
        <v>59</v>
      </c>
      <c r="DF460" s="15" t="s">
        <v>59</v>
      </c>
      <c r="DH460" s="15" t="s">
        <v>59</v>
      </c>
      <c r="DJ460" s="15" t="s">
        <v>59</v>
      </c>
      <c r="DL460" s="15" t="s">
        <v>59</v>
      </c>
      <c r="DN460" s="15" t="s">
        <v>59</v>
      </c>
      <c r="DP460" s="15" t="s">
        <v>59</v>
      </c>
      <c r="DR460" s="15" t="s">
        <v>59</v>
      </c>
      <c r="DT460" s="15" t="s">
        <v>59</v>
      </c>
      <c r="DV460" s="15" t="s">
        <v>59</v>
      </c>
      <c r="DX460" s="15" t="s">
        <v>59</v>
      </c>
      <c r="DZ460" s="15" t="s">
        <v>59</v>
      </c>
      <c r="EB460" s="15" t="s">
        <v>59</v>
      </c>
      <c r="ED460" s="15" t="s">
        <v>59</v>
      </c>
      <c r="EF460" s="15" t="s">
        <v>59</v>
      </c>
      <c r="EH460" s="15" t="s">
        <v>59</v>
      </c>
      <c r="EJ460" s="15" t="s">
        <v>59</v>
      </c>
      <c r="EL460" s="15" t="s">
        <v>59</v>
      </c>
      <c r="EN460" s="15" t="s">
        <v>59</v>
      </c>
      <c r="EP460" s="15" t="s">
        <v>59</v>
      </c>
      <c r="ER460" s="15" t="s">
        <v>59</v>
      </c>
      <c r="ET460" s="15" t="s">
        <v>59</v>
      </c>
      <c r="EV460" s="15" t="s">
        <v>59</v>
      </c>
      <c r="EX460" s="15" t="s">
        <v>59</v>
      </c>
      <c r="EZ460" s="15" t="s">
        <v>59</v>
      </c>
      <c r="FB460" s="15" t="s">
        <v>59</v>
      </c>
      <c r="FD460" s="15" t="s">
        <v>59</v>
      </c>
      <c r="FF460" s="15" t="s">
        <v>59</v>
      </c>
      <c r="FH460" s="15" t="s">
        <v>59</v>
      </c>
      <c r="FJ460" s="15" t="s">
        <v>59</v>
      </c>
      <c r="FL460" s="15" t="s">
        <v>59</v>
      </c>
      <c r="FN460" s="15" t="s">
        <v>59</v>
      </c>
      <c r="FP460" s="15" t="s">
        <v>59</v>
      </c>
      <c r="FR460" s="15" t="s">
        <v>59</v>
      </c>
      <c r="FT460" s="15" t="s">
        <v>59</v>
      </c>
    </row>
    <row r="461" spans="1:176" ht="15.95" customHeight="1">
      <c r="A461" t="s">
        <v>809</v>
      </c>
      <c r="B461" s="39">
        <v>4</v>
      </c>
      <c r="C461" s="39">
        <v>240</v>
      </c>
      <c r="D461" s="39">
        <v>3206</v>
      </c>
      <c r="E461" s="19" t="s">
        <v>1828</v>
      </c>
      <c r="G461">
        <v>1.7803885285763908E-2</v>
      </c>
      <c r="H461" s="15">
        <v>2.6119715707204772E-3</v>
      </c>
      <c r="I461">
        <v>1.7803885285763908E-2</v>
      </c>
      <c r="J461" s="15">
        <v>2.6119715707204772E-3</v>
      </c>
      <c r="K461" s="3" t="s">
        <v>47</v>
      </c>
      <c r="L461" s="12" t="s">
        <v>59</v>
      </c>
      <c r="M461" s="3" t="s">
        <v>47</v>
      </c>
      <c r="N461" s="12" t="s">
        <v>59</v>
      </c>
      <c r="O461" s="3" t="s">
        <v>47</v>
      </c>
      <c r="P461" s="12" t="s">
        <v>59</v>
      </c>
      <c r="Q461">
        <v>1.0806219611733518E-3</v>
      </c>
      <c r="R461" s="15">
        <v>6.3433974143448904E-4</v>
      </c>
      <c r="S461" t="s">
        <v>54</v>
      </c>
      <c r="T461" s="15" t="s">
        <v>59</v>
      </c>
      <c r="U461">
        <v>5.760374930382302E-3</v>
      </c>
      <c r="V461" s="15">
        <v>1.5491944374855962E-3</v>
      </c>
      <c r="W461">
        <v>4.2284350611106495E-3</v>
      </c>
      <c r="X461" s="15">
        <v>1.9840339406976453E-3</v>
      </c>
      <c r="Y461" t="s">
        <v>54</v>
      </c>
      <c r="Z461" s="15" t="s">
        <v>59</v>
      </c>
      <c r="AA461" t="s">
        <v>54</v>
      </c>
      <c r="AB461" s="15" t="s">
        <v>59</v>
      </c>
      <c r="AC461" t="s">
        <v>54</v>
      </c>
      <c r="AD461" s="15" t="s">
        <v>59</v>
      </c>
      <c r="AE461" t="s">
        <v>54</v>
      </c>
      <c r="AF461" s="15" t="s">
        <v>59</v>
      </c>
      <c r="AG461" t="s">
        <v>54</v>
      </c>
      <c r="AH461" s="15" t="s">
        <v>59</v>
      </c>
      <c r="AI461" t="s">
        <v>54</v>
      </c>
      <c r="AJ461" s="15" t="s">
        <v>59</v>
      </c>
      <c r="AK461" t="s">
        <v>47</v>
      </c>
      <c r="AL461" s="15" t="s">
        <v>59</v>
      </c>
      <c r="AM461" t="s">
        <v>54</v>
      </c>
      <c r="AN461" s="15" t="s">
        <v>59</v>
      </c>
      <c r="AO461" t="s">
        <v>54</v>
      </c>
      <c r="AP461" s="15" t="s">
        <v>59</v>
      </c>
      <c r="AQ461" s="3" t="s">
        <v>47</v>
      </c>
      <c r="AR461" s="15" t="s">
        <v>59</v>
      </c>
      <c r="AS461" s="3" t="s">
        <v>47</v>
      </c>
      <c r="AT461" s="15" t="s">
        <v>59</v>
      </c>
      <c r="AU461" s="3" t="s">
        <v>47</v>
      </c>
      <c r="AV461" s="15" t="s">
        <v>59</v>
      </c>
      <c r="AW461" s="3" t="s">
        <v>47</v>
      </c>
      <c r="AX461" s="15" t="s">
        <v>59</v>
      </c>
      <c r="AZ461" s="15" t="s">
        <v>59</v>
      </c>
      <c r="BA461" t="s">
        <v>54</v>
      </c>
      <c r="BB461" s="15" t="s">
        <v>59</v>
      </c>
      <c r="BC461" t="s">
        <v>54</v>
      </c>
      <c r="BD461" s="15" t="s">
        <v>59</v>
      </c>
      <c r="BE461" s="3" t="s">
        <v>47</v>
      </c>
      <c r="BF461" s="15" t="s">
        <v>59</v>
      </c>
      <c r="BH461" s="15" t="s">
        <v>59</v>
      </c>
      <c r="BJ461" s="15" t="s">
        <v>59</v>
      </c>
      <c r="BL461" s="15" t="s">
        <v>59</v>
      </c>
      <c r="BN461" s="15" t="s">
        <v>59</v>
      </c>
      <c r="BO461">
        <v>4.497122093309579E-4</v>
      </c>
      <c r="BP461" s="15">
        <v>1.6739121380602347E-4</v>
      </c>
      <c r="BQ461" t="s">
        <v>54</v>
      </c>
      <c r="BR461" s="15" t="s">
        <v>59</v>
      </c>
      <c r="BT461" s="15" t="s">
        <v>59</v>
      </c>
      <c r="BU461" t="s">
        <v>54</v>
      </c>
      <c r="BV461" s="15" t="s">
        <v>59</v>
      </c>
      <c r="BX461" s="15" t="s">
        <v>59</v>
      </c>
      <c r="BZ461" s="15" t="s">
        <v>59</v>
      </c>
      <c r="CB461" s="15" t="s">
        <v>59</v>
      </c>
      <c r="CC461" t="s">
        <v>54</v>
      </c>
      <c r="CD461" s="15" t="s">
        <v>59</v>
      </c>
      <c r="CF461" s="15" t="s">
        <v>59</v>
      </c>
      <c r="CG461" t="s">
        <v>54</v>
      </c>
      <c r="CH461" s="15" t="s">
        <v>59</v>
      </c>
      <c r="CJ461" s="15" t="s">
        <v>59</v>
      </c>
      <c r="CL461" s="15" t="s">
        <v>59</v>
      </c>
      <c r="CM461" t="s">
        <v>54</v>
      </c>
      <c r="CN461" s="15" t="s">
        <v>59</v>
      </c>
      <c r="CP461" s="15" t="s">
        <v>59</v>
      </c>
      <c r="CR461" s="15" t="s">
        <v>59</v>
      </c>
      <c r="CT461" s="15" t="s">
        <v>59</v>
      </c>
      <c r="CV461" s="15" t="s">
        <v>59</v>
      </c>
      <c r="CX461" s="15" t="s">
        <v>59</v>
      </c>
      <c r="CZ461" s="15" t="s">
        <v>59</v>
      </c>
      <c r="DB461" s="15" t="s">
        <v>59</v>
      </c>
      <c r="DD461" s="15" t="s">
        <v>59</v>
      </c>
      <c r="DF461" s="15" t="s">
        <v>59</v>
      </c>
      <c r="DH461" s="15" t="s">
        <v>59</v>
      </c>
      <c r="DJ461" s="15" t="s">
        <v>59</v>
      </c>
      <c r="DL461" s="15" t="s">
        <v>59</v>
      </c>
      <c r="DN461" s="15" t="s">
        <v>59</v>
      </c>
      <c r="DP461" s="15" t="s">
        <v>59</v>
      </c>
      <c r="DR461" s="15" t="s">
        <v>59</v>
      </c>
      <c r="DT461" s="15" t="s">
        <v>59</v>
      </c>
      <c r="DV461" s="15" t="s">
        <v>59</v>
      </c>
      <c r="DX461" s="15" t="s">
        <v>59</v>
      </c>
      <c r="DZ461" s="15" t="s">
        <v>59</v>
      </c>
      <c r="EB461" s="15" t="s">
        <v>59</v>
      </c>
      <c r="ED461" s="15" t="s">
        <v>59</v>
      </c>
      <c r="EF461" s="15" t="s">
        <v>59</v>
      </c>
      <c r="EH461" s="15" t="s">
        <v>59</v>
      </c>
      <c r="EJ461" s="15" t="s">
        <v>59</v>
      </c>
      <c r="EL461" s="15" t="s">
        <v>59</v>
      </c>
      <c r="EN461" s="15" t="s">
        <v>59</v>
      </c>
      <c r="EP461" s="15" t="s">
        <v>59</v>
      </c>
      <c r="ER461" s="15" t="s">
        <v>59</v>
      </c>
      <c r="ET461" s="15" t="s">
        <v>59</v>
      </c>
      <c r="EV461" s="15" t="s">
        <v>59</v>
      </c>
      <c r="EX461" s="15" t="s">
        <v>59</v>
      </c>
      <c r="EZ461" s="15" t="s">
        <v>59</v>
      </c>
      <c r="FB461" s="15" t="s">
        <v>59</v>
      </c>
      <c r="FD461" s="15" t="s">
        <v>59</v>
      </c>
      <c r="FF461" s="15" t="s">
        <v>59</v>
      </c>
      <c r="FH461" s="15" t="s">
        <v>59</v>
      </c>
      <c r="FJ461" s="15" t="s">
        <v>59</v>
      </c>
      <c r="FL461" s="15" t="s">
        <v>59</v>
      </c>
      <c r="FN461" s="15" t="s">
        <v>59</v>
      </c>
      <c r="FP461" s="15" t="s">
        <v>59</v>
      </c>
      <c r="FR461" s="15" t="s">
        <v>59</v>
      </c>
      <c r="FT461" s="15" t="s">
        <v>59</v>
      </c>
    </row>
    <row r="462" spans="1:176" ht="15.95" customHeight="1">
      <c r="A462" t="s">
        <v>809</v>
      </c>
      <c r="B462" s="39">
        <v>4</v>
      </c>
      <c r="C462" s="39">
        <v>532.97</v>
      </c>
      <c r="D462" s="39">
        <v>3206</v>
      </c>
      <c r="E462" s="19" t="s">
        <v>1828</v>
      </c>
      <c r="G462">
        <v>1.8805391712540757E-2</v>
      </c>
      <c r="H462" s="15">
        <v>2.2024507596107397E-3</v>
      </c>
      <c r="I462">
        <v>1.8805391712540757E-2</v>
      </c>
      <c r="J462" s="15">
        <v>2.2024507596107397E-3</v>
      </c>
      <c r="K462" s="3" t="s">
        <v>47</v>
      </c>
      <c r="L462" s="12" t="s">
        <v>59</v>
      </c>
      <c r="M462" s="3" t="s">
        <v>47</v>
      </c>
      <c r="N462" s="12" t="s">
        <v>59</v>
      </c>
      <c r="O462" s="3" t="s">
        <v>47</v>
      </c>
      <c r="P462" s="12" t="s">
        <v>59</v>
      </c>
      <c r="Q462" t="s">
        <v>54</v>
      </c>
      <c r="R462" s="15" t="s">
        <v>59</v>
      </c>
      <c r="S462" t="s">
        <v>54</v>
      </c>
      <c r="T462" s="15" t="s">
        <v>59</v>
      </c>
      <c r="U462">
        <v>3.7658186023532647E-3</v>
      </c>
      <c r="V462" s="15">
        <v>1.0792382367589221E-3</v>
      </c>
      <c r="W462">
        <v>4.5562234441676626E-3</v>
      </c>
      <c r="X462" s="15">
        <v>9.9966703202090533E-4</v>
      </c>
      <c r="Y462" t="s">
        <v>54</v>
      </c>
      <c r="Z462" s="15" t="s">
        <v>59</v>
      </c>
      <c r="AA462" t="s">
        <v>54</v>
      </c>
      <c r="AB462" s="15" t="s">
        <v>59</v>
      </c>
      <c r="AC462" t="s">
        <v>54</v>
      </c>
      <c r="AD462" s="15" t="s">
        <v>59</v>
      </c>
      <c r="AE462" t="s">
        <v>54</v>
      </c>
      <c r="AF462" s="15" t="s">
        <v>59</v>
      </c>
      <c r="AG462" t="s">
        <v>54</v>
      </c>
      <c r="AH462" s="15" t="s">
        <v>59</v>
      </c>
      <c r="AI462" t="s">
        <v>54</v>
      </c>
      <c r="AJ462" s="15" t="s">
        <v>59</v>
      </c>
      <c r="AK462" t="s">
        <v>47</v>
      </c>
      <c r="AL462" s="15" t="s">
        <v>59</v>
      </c>
      <c r="AM462" t="s">
        <v>54</v>
      </c>
      <c r="AN462" s="15" t="s">
        <v>59</v>
      </c>
      <c r="AO462">
        <v>6.9411519778624607E-3</v>
      </c>
      <c r="AP462" s="15">
        <v>1.9430436685646145E-3</v>
      </c>
      <c r="AQ462" s="3" t="s">
        <v>47</v>
      </c>
      <c r="AR462" s="15" t="s">
        <v>59</v>
      </c>
      <c r="AS462" s="3" t="s">
        <v>47</v>
      </c>
      <c r="AT462" s="15" t="s">
        <v>59</v>
      </c>
      <c r="AU462" s="3" t="s">
        <v>47</v>
      </c>
      <c r="AV462" s="15" t="s">
        <v>59</v>
      </c>
      <c r="AW462" s="3" t="s">
        <v>47</v>
      </c>
      <c r="AX462" s="15" t="s">
        <v>59</v>
      </c>
      <c r="AZ462" s="15" t="s">
        <v>59</v>
      </c>
      <c r="BA462" t="s">
        <v>54</v>
      </c>
      <c r="BB462" s="15" t="s">
        <v>59</v>
      </c>
      <c r="BC462" t="s">
        <v>54</v>
      </c>
      <c r="BD462" s="15" t="s">
        <v>59</v>
      </c>
      <c r="BE462" s="3" t="s">
        <v>47</v>
      </c>
      <c r="BF462" s="15" t="s">
        <v>59</v>
      </c>
      <c r="BH462" s="15" t="s">
        <v>59</v>
      </c>
      <c r="BJ462" s="15" t="s">
        <v>59</v>
      </c>
      <c r="BL462" s="15" t="s">
        <v>59</v>
      </c>
      <c r="BN462" s="15" t="s">
        <v>59</v>
      </c>
      <c r="BO462">
        <v>1.5572360830206047E-4</v>
      </c>
      <c r="BP462" s="15">
        <v>1.0788173933604977E-4</v>
      </c>
      <c r="BQ462" t="s">
        <v>54</v>
      </c>
      <c r="BR462" s="15" t="s">
        <v>59</v>
      </c>
      <c r="BT462" s="15" t="s">
        <v>59</v>
      </c>
      <c r="BU462" t="s">
        <v>54</v>
      </c>
      <c r="BV462" s="15" t="s">
        <v>59</v>
      </c>
      <c r="BX462" s="15" t="s">
        <v>59</v>
      </c>
      <c r="BZ462" s="15" t="s">
        <v>59</v>
      </c>
      <c r="CB462" s="15" t="s">
        <v>59</v>
      </c>
      <c r="CC462" t="s">
        <v>54</v>
      </c>
      <c r="CD462" s="15" t="s">
        <v>59</v>
      </c>
      <c r="CF462" s="15" t="s">
        <v>59</v>
      </c>
      <c r="CG462" t="s">
        <v>54</v>
      </c>
      <c r="CH462" s="15" t="s">
        <v>59</v>
      </c>
      <c r="CJ462" s="15" t="s">
        <v>59</v>
      </c>
      <c r="CL462" s="15" t="s">
        <v>59</v>
      </c>
      <c r="CM462" t="s">
        <v>54</v>
      </c>
      <c r="CN462" s="15" t="s">
        <v>59</v>
      </c>
      <c r="CP462" s="15" t="s">
        <v>59</v>
      </c>
      <c r="CR462" s="15" t="s">
        <v>59</v>
      </c>
      <c r="CT462" s="15" t="s">
        <v>59</v>
      </c>
      <c r="CV462" s="15" t="s">
        <v>59</v>
      </c>
      <c r="CX462" s="15" t="s">
        <v>59</v>
      </c>
      <c r="CZ462" s="15" t="s">
        <v>59</v>
      </c>
      <c r="DB462" s="15" t="s">
        <v>59</v>
      </c>
      <c r="DD462" s="15" t="s">
        <v>59</v>
      </c>
      <c r="DF462" s="15" t="s">
        <v>59</v>
      </c>
      <c r="DH462" s="15" t="s">
        <v>59</v>
      </c>
      <c r="DJ462" s="15" t="s">
        <v>59</v>
      </c>
      <c r="DL462" s="15" t="s">
        <v>59</v>
      </c>
      <c r="DN462" s="15" t="s">
        <v>59</v>
      </c>
      <c r="DP462" s="15" t="s">
        <v>59</v>
      </c>
      <c r="DR462" s="15" t="s">
        <v>59</v>
      </c>
      <c r="DT462" s="15" t="s">
        <v>59</v>
      </c>
      <c r="DV462" s="15" t="s">
        <v>59</v>
      </c>
      <c r="DX462" s="15" t="s">
        <v>59</v>
      </c>
      <c r="DZ462" s="15" t="s">
        <v>59</v>
      </c>
      <c r="EB462" s="15" t="s">
        <v>59</v>
      </c>
      <c r="ED462" s="15" t="s">
        <v>59</v>
      </c>
      <c r="EF462" s="15" t="s">
        <v>59</v>
      </c>
      <c r="EH462" s="15" t="s">
        <v>59</v>
      </c>
      <c r="EJ462" s="15" t="s">
        <v>59</v>
      </c>
      <c r="EL462" s="15" t="s">
        <v>59</v>
      </c>
      <c r="EN462" s="15" t="s">
        <v>59</v>
      </c>
      <c r="EP462" s="15" t="s">
        <v>59</v>
      </c>
      <c r="ER462" s="15" t="s">
        <v>59</v>
      </c>
      <c r="ET462" s="15" t="s">
        <v>59</v>
      </c>
      <c r="EV462" s="15" t="s">
        <v>59</v>
      </c>
      <c r="EX462" s="15" t="s">
        <v>59</v>
      </c>
      <c r="EZ462" s="15" t="s">
        <v>59</v>
      </c>
      <c r="FB462" s="15" t="s">
        <v>59</v>
      </c>
      <c r="FD462" s="15" t="s">
        <v>59</v>
      </c>
      <c r="FF462" s="15" t="s">
        <v>59</v>
      </c>
      <c r="FH462" s="15" t="s">
        <v>59</v>
      </c>
      <c r="FJ462" s="15" t="s">
        <v>59</v>
      </c>
      <c r="FL462" s="15" t="s">
        <v>59</v>
      </c>
      <c r="FN462" s="15" t="s">
        <v>59</v>
      </c>
      <c r="FP462" s="15" t="s">
        <v>59</v>
      </c>
      <c r="FR462" s="15" t="s">
        <v>59</v>
      </c>
      <c r="FT462" s="15" t="s">
        <v>59</v>
      </c>
    </row>
    <row r="463" spans="1:176" ht="15.95" customHeight="1">
      <c r="A463" t="s">
        <v>809</v>
      </c>
      <c r="B463" s="39">
        <v>4</v>
      </c>
      <c r="C463" s="39">
        <v>65</v>
      </c>
      <c r="D463" s="39">
        <v>3206</v>
      </c>
      <c r="E463" s="19" t="s">
        <v>1828</v>
      </c>
      <c r="G463">
        <v>2.3726660705751537E-2</v>
      </c>
      <c r="H463" s="15">
        <v>8.5132441052617244E-3</v>
      </c>
      <c r="I463">
        <v>2.3726660705751537E-2</v>
      </c>
      <c r="J463" s="15">
        <v>8.5132441052617244E-3</v>
      </c>
      <c r="K463" s="3" t="s">
        <v>47</v>
      </c>
      <c r="L463" s="12" t="s">
        <v>59</v>
      </c>
      <c r="M463" s="3" t="s">
        <v>47</v>
      </c>
      <c r="N463" s="12" t="s">
        <v>59</v>
      </c>
      <c r="O463" s="3" t="s">
        <v>47</v>
      </c>
      <c r="P463" s="12" t="s">
        <v>59</v>
      </c>
      <c r="Q463" t="s">
        <v>54</v>
      </c>
      <c r="R463" s="15" t="s">
        <v>59</v>
      </c>
      <c r="S463" t="s">
        <v>54</v>
      </c>
      <c r="T463" s="15" t="s">
        <v>59</v>
      </c>
      <c r="U463">
        <v>6.9903390588771149E-3</v>
      </c>
      <c r="V463" s="15">
        <v>6.9241122051435181E-3</v>
      </c>
      <c r="W463">
        <v>4.6190932199583644E-3</v>
      </c>
      <c r="X463" s="15">
        <v>1.3990936260666702E-3</v>
      </c>
      <c r="Y463" t="s">
        <v>54</v>
      </c>
      <c r="Z463" s="15" t="s">
        <v>59</v>
      </c>
      <c r="AA463" t="s">
        <v>54</v>
      </c>
      <c r="AB463" s="15" t="s">
        <v>59</v>
      </c>
      <c r="AC463" t="s">
        <v>54</v>
      </c>
      <c r="AD463" s="15" t="s">
        <v>59</v>
      </c>
      <c r="AE463" t="s">
        <v>54</v>
      </c>
      <c r="AF463" s="15" t="s">
        <v>59</v>
      </c>
      <c r="AG463" t="s">
        <v>54</v>
      </c>
      <c r="AH463" s="15" t="s">
        <v>59</v>
      </c>
      <c r="AI463" t="s">
        <v>54</v>
      </c>
      <c r="AJ463" s="15" t="s">
        <v>59</v>
      </c>
      <c r="AK463" t="s">
        <v>47</v>
      </c>
      <c r="AL463" s="15" t="s">
        <v>59</v>
      </c>
      <c r="AM463" t="s">
        <v>54</v>
      </c>
      <c r="AN463" s="15" t="s">
        <v>59</v>
      </c>
      <c r="AO463" t="s">
        <v>54</v>
      </c>
      <c r="AP463" s="15" t="s">
        <v>59</v>
      </c>
      <c r="AQ463" s="3" t="s">
        <v>47</v>
      </c>
      <c r="AR463" s="15" t="s">
        <v>59</v>
      </c>
      <c r="AS463" s="3" t="s">
        <v>47</v>
      </c>
      <c r="AT463" s="15" t="s">
        <v>59</v>
      </c>
      <c r="AU463" s="3" t="s">
        <v>47</v>
      </c>
      <c r="AV463" s="15" t="s">
        <v>59</v>
      </c>
      <c r="AW463" s="3" t="s">
        <v>47</v>
      </c>
      <c r="AX463" s="15" t="s">
        <v>59</v>
      </c>
      <c r="AZ463" s="15" t="s">
        <v>59</v>
      </c>
      <c r="BA463" t="s">
        <v>54</v>
      </c>
      <c r="BB463" s="15" t="s">
        <v>59</v>
      </c>
      <c r="BC463" t="s">
        <v>54</v>
      </c>
      <c r="BD463" s="15" t="s">
        <v>59</v>
      </c>
      <c r="BE463" s="3" t="s">
        <v>47</v>
      </c>
      <c r="BF463" s="15" t="s">
        <v>59</v>
      </c>
      <c r="BH463" s="15" t="s">
        <v>59</v>
      </c>
      <c r="BJ463" s="15" t="s">
        <v>59</v>
      </c>
      <c r="BL463" s="15" t="s">
        <v>59</v>
      </c>
      <c r="BN463" s="15" t="s">
        <v>59</v>
      </c>
      <c r="BO463">
        <v>0</v>
      </c>
      <c r="BP463" s="15">
        <v>0</v>
      </c>
      <c r="BQ463" t="s">
        <v>54</v>
      </c>
      <c r="BR463" s="15" t="s">
        <v>59</v>
      </c>
      <c r="BT463" s="15" t="s">
        <v>59</v>
      </c>
      <c r="BU463" t="s">
        <v>54</v>
      </c>
      <c r="BV463" s="15" t="s">
        <v>59</v>
      </c>
      <c r="BX463" s="15" t="s">
        <v>59</v>
      </c>
      <c r="BZ463" s="15" t="s">
        <v>59</v>
      </c>
      <c r="CB463" s="15" t="s">
        <v>59</v>
      </c>
      <c r="CC463" t="s">
        <v>54</v>
      </c>
      <c r="CD463" s="15" t="s">
        <v>59</v>
      </c>
      <c r="CF463" s="15" t="s">
        <v>59</v>
      </c>
      <c r="CG463" t="s">
        <v>54</v>
      </c>
      <c r="CH463" s="15" t="s">
        <v>59</v>
      </c>
      <c r="CJ463" s="15" t="s">
        <v>59</v>
      </c>
      <c r="CL463" s="15" t="s">
        <v>59</v>
      </c>
      <c r="CM463" t="s">
        <v>54</v>
      </c>
      <c r="CN463" s="15" t="s">
        <v>59</v>
      </c>
      <c r="CP463" s="15" t="s">
        <v>59</v>
      </c>
      <c r="CR463" s="15" t="s">
        <v>59</v>
      </c>
      <c r="CT463" s="15" t="s">
        <v>59</v>
      </c>
      <c r="CV463" s="15" t="s">
        <v>59</v>
      </c>
      <c r="CX463" s="15" t="s">
        <v>59</v>
      </c>
      <c r="CZ463" s="15" t="s">
        <v>59</v>
      </c>
      <c r="DB463" s="15" t="s">
        <v>59</v>
      </c>
      <c r="DD463" s="15" t="s">
        <v>59</v>
      </c>
      <c r="DF463" s="15" t="s">
        <v>59</v>
      </c>
      <c r="DH463" s="15" t="s">
        <v>59</v>
      </c>
      <c r="DJ463" s="15" t="s">
        <v>59</v>
      </c>
      <c r="DL463" s="15" t="s">
        <v>59</v>
      </c>
      <c r="DN463" s="15" t="s">
        <v>59</v>
      </c>
      <c r="DP463" s="15" t="s">
        <v>59</v>
      </c>
      <c r="DR463" s="15" t="s">
        <v>59</v>
      </c>
      <c r="DT463" s="15" t="s">
        <v>59</v>
      </c>
      <c r="DV463" s="15" t="s">
        <v>59</v>
      </c>
      <c r="DX463" s="15" t="s">
        <v>59</v>
      </c>
      <c r="DZ463" s="15" t="s">
        <v>59</v>
      </c>
      <c r="EB463" s="15" t="s">
        <v>59</v>
      </c>
      <c r="ED463" s="15" t="s">
        <v>59</v>
      </c>
      <c r="EF463" s="15" t="s">
        <v>59</v>
      </c>
      <c r="EH463" s="15" t="s">
        <v>59</v>
      </c>
      <c r="EJ463" s="15" t="s">
        <v>59</v>
      </c>
      <c r="EL463" s="15" t="s">
        <v>59</v>
      </c>
      <c r="EN463" s="15" t="s">
        <v>59</v>
      </c>
      <c r="EP463" s="15" t="s">
        <v>59</v>
      </c>
      <c r="ER463" s="15" t="s">
        <v>59</v>
      </c>
      <c r="ET463" s="15" t="s">
        <v>59</v>
      </c>
      <c r="EV463" s="15" t="s">
        <v>59</v>
      </c>
      <c r="EX463" s="15" t="s">
        <v>59</v>
      </c>
      <c r="EZ463" s="15" t="s">
        <v>59</v>
      </c>
      <c r="FB463" s="15" t="s">
        <v>59</v>
      </c>
      <c r="FD463" s="15" t="s">
        <v>59</v>
      </c>
      <c r="FF463" s="15" t="s">
        <v>59</v>
      </c>
      <c r="FH463" s="15" t="s">
        <v>59</v>
      </c>
      <c r="FJ463" s="15" t="s">
        <v>59</v>
      </c>
      <c r="FL463" s="15" t="s">
        <v>59</v>
      </c>
      <c r="FN463" s="15" t="s">
        <v>59</v>
      </c>
      <c r="FP463" s="15" t="s">
        <v>59</v>
      </c>
      <c r="FR463" s="15" t="s">
        <v>59</v>
      </c>
      <c r="FT463" s="15" t="s">
        <v>59</v>
      </c>
    </row>
    <row r="464" spans="1:176" ht="15.95" customHeight="1">
      <c r="A464" t="s">
        <v>809</v>
      </c>
      <c r="B464" s="39">
        <v>4</v>
      </c>
      <c r="C464" s="39">
        <v>115</v>
      </c>
      <c r="D464" s="39">
        <v>3206</v>
      </c>
      <c r="E464" s="19" t="s">
        <v>1828</v>
      </c>
      <c r="G464">
        <v>0.1147437923200508</v>
      </c>
      <c r="H464" s="15">
        <v>5.4168751438284798E-2</v>
      </c>
      <c r="I464">
        <v>0.1147437923200508</v>
      </c>
      <c r="J464" s="15">
        <v>5.4168751438284798E-2</v>
      </c>
      <c r="K464" s="3" t="s">
        <v>47</v>
      </c>
      <c r="L464" s="12" t="s">
        <v>59</v>
      </c>
      <c r="M464" s="3" t="s">
        <v>47</v>
      </c>
      <c r="N464" s="12" t="s">
        <v>59</v>
      </c>
      <c r="O464" s="3" t="s">
        <v>47</v>
      </c>
      <c r="P464" s="12" t="s">
        <v>59</v>
      </c>
      <c r="Q464">
        <v>1.4831754455533265E-2</v>
      </c>
      <c r="R464" s="15">
        <v>7.7452351293732158E-3</v>
      </c>
      <c r="S464" t="s">
        <v>54</v>
      </c>
      <c r="T464" s="15" t="s">
        <v>59</v>
      </c>
      <c r="U464">
        <v>3.9808357166578198E-2</v>
      </c>
      <c r="V464" s="15">
        <v>2.4306802149184084E-2</v>
      </c>
      <c r="W464">
        <v>2.6102881319535733E-2</v>
      </c>
      <c r="X464" s="15">
        <v>1.6748808240275297E-2</v>
      </c>
      <c r="Y464" t="s">
        <v>54</v>
      </c>
      <c r="Z464" s="15" t="s">
        <v>59</v>
      </c>
      <c r="AA464" t="s">
        <v>54</v>
      </c>
      <c r="AB464" s="15" t="s">
        <v>59</v>
      </c>
      <c r="AC464" t="s">
        <v>54</v>
      </c>
      <c r="AD464" s="15" t="s">
        <v>59</v>
      </c>
      <c r="AE464" t="s">
        <v>54</v>
      </c>
      <c r="AF464" s="15" t="s">
        <v>59</v>
      </c>
      <c r="AG464" t="s">
        <v>54</v>
      </c>
      <c r="AH464" s="15" t="s">
        <v>59</v>
      </c>
      <c r="AI464" t="s">
        <v>54</v>
      </c>
      <c r="AJ464" s="15" t="s">
        <v>59</v>
      </c>
      <c r="AK464" t="s">
        <v>47</v>
      </c>
      <c r="AL464" s="15" t="s">
        <v>59</v>
      </c>
      <c r="AM464" t="s">
        <v>54</v>
      </c>
      <c r="AN464" s="15" t="s">
        <v>59</v>
      </c>
      <c r="AO464" t="s">
        <v>54</v>
      </c>
      <c r="AP464" s="15" t="s">
        <v>59</v>
      </c>
      <c r="AQ464" s="3" t="s">
        <v>47</v>
      </c>
      <c r="AR464" s="15" t="s">
        <v>59</v>
      </c>
      <c r="AS464" s="3" t="s">
        <v>47</v>
      </c>
      <c r="AT464" s="15" t="s">
        <v>59</v>
      </c>
      <c r="AU464" s="3" t="s">
        <v>47</v>
      </c>
      <c r="AV464" s="15" t="s">
        <v>59</v>
      </c>
      <c r="AW464" s="3" t="s">
        <v>47</v>
      </c>
      <c r="AX464" s="15" t="s">
        <v>59</v>
      </c>
      <c r="AZ464" s="15" t="s">
        <v>59</v>
      </c>
      <c r="BA464">
        <v>1.1449595830957558E-3</v>
      </c>
      <c r="BB464" s="15">
        <v>9.3965837822061781E-4</v>
      </c>
      <c r="BC464">
        <v>6.7575134783515005E-3</v>
      </c>
      <c r="BD464" s="15">
        <v>9.4989746762412226E-4</v>
      </c>
      <c r="BE464" s="3" t="s">
        <v>47</v>
      </c>
      <c r="BF464" s="15" t="s">
        <v>59</v>
      </c>
      <c r="BH464" s="15" t="s">
        <v>59</v>
      </c>
      <c r="BJ464" s="15" t="s">
        <v>59</v>
      </c>
      <c r="BL464" s="15" t="s">
        <v>59</v>
      </c>
      <c r="BN464" s="15" t="s">
        <v>59</v>
      </c>
      <c r="BO464">
        <v>9.7692507726686545E-4</v>
      </c>
      <c r="BP464" s="15">
        <v>6.4353596572811009E-4</v>
      </c>
      <c r="BQ464" t="s">
        <v>54</v>
      </c>
      <c r="BR464" s="15" t="s">
        <v>59</v>
      </c>
      <c r="BT464" s="15" t="s">
        <v>59</v>
      </c>
      <c r="BU464" t="s">
        <v>54</v>
      </c>
      <c r="BV464" s="15" t="s">
        <v>59</v>
      </c>
      <c r="BX464" s="15" t="s">
        <v>59</v>
      </c>
      <c r="BZ464" s="15" t="s">
        <v>59</v>
      </c>
      <c r="CB464" s="15" t="s">
        <v>59</v>
      </c>
      <c r="CC464" t="s">
        <v>54</v>
      </c>
      <c r="CD464" s="15" t="s">
        <v>59</v>
      </c>
      <c r="CF464" s="15" t="s">
        <v>59</v>
      </c>
      <c r="CG464" t="s">
        <v>54</v>
      </c>
      <c r="CH464" s="15" t="s">
        <v>59</v>
      </c>
      <c r="CJ464" s="15" t="s">
        <v>59</v>
      </c>
      <c r="CL464" s="15" t="s">
        <v>59</v>
      </c>
      <c r="CM464" t="s">
        <v>54</v>
      </c>
      <c r="CN464" s="15" t="s">
        <v>59</v>
      </c>
      <c r="CP464" s="15" t="s">
        <v>59</v>
      </c>
      <c r="CR464" s="15" t="s">
        <v>59</v>
      </c>
      <c r="CT464" s="15" t="s">
        <v>59</v>
      </c>
      <c r="CV464" s="15" t="s">
        <v>59</v>
      </c>
      <c r="CX464" s="15" t="s">
        <v>59</v>
      </c>
      <c r="CZ464" s="15" t="s">
        <v>59</v>
      </c>
      <c r="DB464" s="15" t="s">
        <v>59</v>
      </c>
      <c r="DD464" s="15" t="s">
        <v>59</v>
      </c>
      <c r="DF464" s="15" t="s">
        <v>59</v>
      </c>
      <c r="DH464" s="15" t="s">
        <v>59</v>
      </c>
      <c r="DJ464" s="15" t="s">
        <v>59</v>
      </c>
      <c r="DL464" s="15" t="s">
        <v>59</v>
      </c>
      <c r="DN464" s="15" t="s">
        <v>59</v>
      </c>
      <c r="DP464" s="15" t="s">
        <v>59</v>
      </c>
      <c r="DR464" s="15" t="s">
        <v>59</v>
      </c>
      <c r="DT464" s="15" t="s">
        <v>59</v>
      </c>
      <c r="DV464" s="15" t="s">
        <v>59</v>
      </c>
      <c r="DX464" s="15" t="s">
        <v>59</v>
      </c>
      <c r="DZ464" s="15" t="s">
        <v>59</v>
      </c>
      <c r="EB464" s="15" t="s">
        <v>59</v>
      </c>
      <c r="ED464" s="15" t="s">
        <v>59</v>
      </c>
      <c r="EF464" s="15" t="s">
        <v>59</v>
      </c>
      <c r="EH464" s="15" t="s">
        <v>59</v>
      </c>
      <c r="EJ464" s="15" t="s">
        <v>59</v>
      </c>
      <c r="EL464" s="15" t="s">
        <v>59</v>
      </c>
      <c r="EN464" s="15" t="s">
        <v>59</v>
      </c>
      <c r="EP464" s="15" t="s">
        <v>59</v>
      </c>
      <c r="ER464" s="15" t="s">
        <v>59</v>
      </c>
      <c r="ET464" s="15" t="s">
        <v>59</v>
      </c>
      <c r="EV464" s="15" t="s">
        <v>59</v>
      </c>
      <c r="EX464" s="15" t="s">
        <v>59</v>
      </c>
      <c r="EZ464" s="15" t="s">
        <v>59</v>
      </c>
      <c r="FB464" s="15" t="s">
        <v>59</v>
      </c>
      <c r="FD464" s="15" t="s">
        <v>59</v>
      </c>
      <c r="FF464" s="15" t="s">
        <v>59</v>
      </c>
      <c r="FH464" s="15" t="s">
        <v>59</v>
      </c>
      <c r="FJ464" s="15" t="s">
        <v>59</v>
      </c>
      <c r="FL464" s="15" t="s">
        <v>59</v>
      </c>
      <c r="FN464" s="15" t="s">
        <v>59</v>
      </c>
      <c r="FP464" s="15" t="s">
        <v>59</v>
      </c>
      <c r="FR464" s="15" t="s">
        <v>59</v>
      </c>
      <c r="FT464" s="15" t="s">
        <v>59</v>
      </c>
    </row>
    <row r="465" spans="1:176" ht="15.95" customHeight="1">
      <c r="A465" t="s">
        <v>809</v>
      </c>
      <c r="B465" s="39">
        <v>4</v>
      </c>
      <c r="C465" s="39">
        <v>312</v>
      </c>
      <c r="D465" s="39">
        <v>3206</v>
      </c>
      <c r="E465" s="19" t="s">
        <v>1828</v>
      </c>
      <c r="G465">
        <v>0.13811893604713488</v>
      </c>
      <c r="H465" s="15">
        <v>1.3640533822124885E-2</v>
      </c>
      <c r="I465">
        <v>0.13811893604713488</v>
      </c>
      <c r="J465" s="15">
        <v>1.3640533822124885E-2</v>
      </c>
      <c r="K465" s="3" t="s">
        <v>47</v>
      </c>
      <c r="L465" s="12" t="s">
        <v>59</v>
      </c>
      <c r="M465" s="3" t="s">
        <v>47</v>
      </c>
      <c r="N465" s="12" t="s">
        <v>59</v>
      </c>
      <c r="O465" s="3" t="s">
        <v>47</v>
      </c>
      <c r="P465" s="12" t="s">
        <v>59</v>
      </c>
      <c r="Q465">
        <v>1.0409798674600438E-2</v>
      </c>
      <c r="R465" s="15">
        <v>6.2377203380478332E-3</v>
      </c>
      <c r="S465">
        <v>7.1283088564166736E-3</v>
      </c>
      <c r="T465" s="15">
        <v>1.2752451851464628E-3</v>
      </c>
      <c r="U465">
        <v>2.6522281716972736E-2</v>
      </c>
      <c r="V465" s="15">
        <v>7.1415305934495431E-3</v>
      </c>
      <c r="W465">
        <v>2.0359343080258628E-2</v>
      </c>
      <c r="X465" s="15">
        <v>1.5976841151815961E-3</v>
      </c>
      <c r="Y465" t="s">
        <v>54</v>
      </c>
      <c r="Z465" s="15" t="s">
        <v>59</v>
      </c>
      <c r="AA465" t="s">
        <v>54</v>
      </c>
      <c r="AB465" s="15" t="s">
        <v>59</v>
      </c>
      <c r="AC465">
        <v>4.9910506489883807E-3</v>
      </c>
      <c r="AD465" s="15">
        <v>1.2361257920194863E-3</v>
      </c>
      <c r="AE465" t="s">
        <v>54</v>
      </c>
      <c r="AF465" s="15" t="s">
        <v>59</v>
      </c>
      <c r="AG465">
        <v>5.2098394918198166E-3</v>
      </c>
      <c r="AH465" s="15">
        <v>7.4292621308516083E-4</v>
      </c>
      <c r="AI465" t="s">
        <v>54</v>
      </c>
      <c r="AJ465" s="15" t="s">
        <v>59</v>
      </c>
      <c r="AK465" t="s">
        <v>47</v>
      </c>
      <c r="AL465" s="15" t="s">
        <v>59</v>
      </c>
      <c r="AM465">
        <v>3.1572226374681584E-3</v>
      </c>
      <c r="AN465" s="15">
        <v>1.9813625453763439E-3</v>
      </c>
      <c r="AO465">
        <v>1.086162041349794E-2</v>
      </c>
      <c r="AP465" s="15">
        <v>5.5747434911593448E-4</v>
      </c>
      <c r="AQ465" s="3" t="s">
        <v>47</v>
      </c>
      <c r="AR465" s="15" t="s">
        <v>59</v>
      </c>
      <c r="AS465" s="3" t="s">
        <v>47</v>
      </c>
      <c r="AT465" s="15" t="s">
        <v>59</v>
      </c>
      <c r="AU465" s="3" t="s">
        <v>47</v>
      </c>
      <c r="AV465" s="15" t="s">
        <v>59</v>
      </c>
      <c r="AW465" s="3" t="s">
        <v>47</v>
      </c>
      <c r="AX465" s="15" t="s">
        <v>59</v>
      </c>
      <c r="AZ465" s="15" t="s">
        <v>59</v>
      </c>
      <c r="BA465" t="s">
        <v>54</v>
      </c>
      <c r="BB465" s="15" t="s">
        <v>59</v>
      </c>
      <c r="BC465" t="s">
        <v>54</v>
      </c>
      <c r="BD465" s="15" t="s">
        <v>59</v>
      </c>
      <c r="BE465" s="3" t="s">
        <v>47</v>
      </c>
      <c r="BF465" s="15" t="s">
        <v>59</v>
      </c>
      <c r="BH465" s="15" t="s">
        <v>59</v>
      </c>
      <c r="BJ465" s="15" t="s">
        <v>59</v>
      </c>
      <c r="BL465" s="15" t="s">
        <v>59</v>
      </c>
      <c r="BN465" s="15" t="s">
        <v>59</v>
      </c>
      <c r="BO465">
        <v>1.3555919776634682E-3</v>
      </c>
      <c r="BP465" s="15">
        <v>1.687976916451507E-4</v>
      </c>
      <c r="BQ465" t="s">
        <v>54</v>
      </c>
      <c r="BR465" s="15" t="s">
        <v>59</v>
      </c>
      <c r="BT465" s="15" t="s">
        <v>59</v>
      </c>
      <c r="BU465" t="s">
        <v>54</v>
      </c>
      <c r="BV465" s="15" t="s">
        <v>59</v>
      </c>
      <c r="BX465" s="15" t="s">
        <v>59</v>
      </c>
      <c r="BZ465" s="15" t="s">
        <v>59</v>
      </c>
      <c r="CB465" s="15" t="s">
        <v>59</v>
      </c>
      <c r="CC465" t="s">
        <v>54</v>
      </c>
      <c r="CD465" s="15" t="s">
        <v>59</v>
      </c>
      <c r="CF465" s="15" t="s">
        <v>59</v>
      </c>
      <c r="CG465" t="s">
        <v>54</v>
      </c>
      <c r="CH465" s="15" t="s">
        <v>59</v>
      </c>
      <c r="CJ465" s="15" t="s">
        <v>59</v>
      </c>
      <c r="CL465" s="15" t="s">
        <v>59</v>
      </c>
      <c r="CM465" t="s">
        <v>54</v>
      </c>
      <c r="CN465" s="15" t="s">
        <v>59</v>
      </c>
      <c r="CP465" s="15" t="s">
        <v>59</v>
      </c>
      <c r="CR465" s="15" t="s">
        <v>59</v>
      </c>
      <c r="CT465" s="15" t="s">
        <v>59</v>
      </c>
      <c r="CV465" s="15" t="s">
        <v>59</v>
      </c>
      <c r="CX465" s="15" t="s">
        <v>59</v>
      </c>
      <c r="CZ465" s="15" t="s">
        <v>59</v>
      </c>
      <c r="DB465" s="15" t="s">
        <v>59</v>
      </c>
      <c r="DD465" s="15" t="s">
        <v>59</v>
      </c>
      <c r="DF465" s="15" t="s">
        <v>59</v>
      </c>
      <c r="DH465" s="15" t="s">
        <v>59</v>
      </c>
      <c r="DJ465" s="15" t="s">
        <v>59</v>
      </c>
      <c r="DL465" s="15" t="s">
        <v>59</v>
      </c>
      <c r="DN465" s="15" t="s">
        <v>59</v>
      </c>
      <c r="DP465" s="15" t="s">
        <v>59</v>
      </c>
      <c r="DR465" s="15" t="s">
        <v>59</v>
      </c>
      <c r="DT465" s="15" t="s">
        <v>59</v>
      </c>
      <c r="DV465" s="15" t="s">
        <v>59</v>
      </c>
      <c r="DX465" s="15" t="s">
        <v>59</v>
      </c>
      <c r="DZ465" s="15" t="s">
        <v>59</v>
      </c>
      <c r="EB465" s="15" t="s">
        <v>59</v>
      </c>
      <c r="ED465" s="15" t="s">
        <v>59</v>
      </c>
      <c r="EF465" s="15" t="s">
        <v>59</v>
      </c>
      <c r="EH465" s="15" t="s">
        <v>59</v>
      </c>
      <c r="EJ465" s="15" t="s">
        <v>59</v>
      </c>
      <c r="EL465" s="15" t="s">
        <v>59</v>
      </c>
      <c r="EN465" s="15" t="s">
        <v>59</v>
      </c>
      <c r="EP465" s="15" t="s">
        <v>59</v>
      </c>
      <c r="ER465" s="15" t="s">
        <v>59</v>
      </c>
      <c r="ET465" s="15" t="s">
        <v>59</v>
      </c>
      <c r="EV465" s="15" t="s">
        <v>59</v>
      </c>
      <c r="EX465" s="15" t="s">
        <v>59</v>
      </c>
      <c r="EZ465" s="15" t="s">
        <v>59</v>
      </c>
      <c r="FB465" s="15" t="s">
        <v>59</v>
      </c>
      <c r="FD465" s="15" t="s">
        <v>59</v>
      </c>
      <c r="FF465" s="15" t="s">
        <v>59</v>
      </c>
      <c r="FH465" s="15" t="s">
        <v>59</v>
      </c>
      <c r="FJ465" s="15" t="s">
        <v>59</v>
      </c>
      <c r="FL465" s="15" t="s">
        <v>59</v>
      </c>
      <c r="FN465" s="15" t="s">
        <v>59</v>
      </c>
      <c r="FP465" s="15" t="s">
        <v>59</v>
      </c>
      <c r="FR465" s="15" t="s">
        <v>59</v>
      </c>
      <c r="FT465" s="15" t="s">
        <v>59</v>
      </c>
    </row>
    <row r="466" spans="1:176" ht="15.95" customHeight="1">
      <c r="A466" t="s">
        <v>809</v>
      </c>
      <c r="B466" s="39">
        <v>4</v>
      </c>
      <c r="C466" s="39">
        <v>30</v>
      </c>
      <c r="D466" s="39">
        <v>3206</v>
      </c>
      <c r="E466" s="19" t="s">
        <v>1828</v>
      </c>
      <c r="G466">
        <v>0.1189396260203149</v>
      </c>
      <c r="H466" s="15">
        <v>2.0612421180854972E-2</v>
      </c>
      <c r="I466">
        <v>0.1189396260203149</v>
      </c>
      <c r="J466" s="15">
        <v>2.0612421180854972E-2</v>
      </c>
      <c r="K466" s="3" t="s">
        <v>47</v>
      </c>
      <c r="L466" s="12" t="s">
        <v>59</v>
      </c>
      <c r="M466" s="3" t="s">
        <v>47</v>
      </c>
      <c r="N466" s="12" t="s">
        <v>59</v>
      </c>
      <c r="O466" s="3" t="s">
        <v>47</v>
      </c>
      <c r="P466" s="12" t="s">
        <v>59</v>
      </c>
      <c r="Q466" t="s">
        <v>54</v>
      </c>
      <c r="R466" s="15" t="s">
        <v>59</v>
      </c>
      <c r="S466" t="s">
        <v>54</v>
      </c>
      <c r="T466" s="15" t="s">
        <v>810</v>
      </c>
      <c r="U466">
        <v>9.3000480290856558E-3</v>
      </c>
      <c r="V466" s="15">
        <v>1.043920081448501E-3</v>
      </c>
      <c r="W466">
        <v>7.1119558237717076E-3</v>
      </c>
      <c r="X466" s="15">
        <v>1.4284861119787063E-3</v>
      </c>
      <c r="Y466" t="s">
        <v>54</v>
      </c>
      <c r="Z466" s="15" t="s">
        <v>59</v>
      </c>
      <c r="AA466" t="s">
        <v>54</v>
      </c>
      <c r="AB466" s="15" t="s">
        <v>59</v>
      </c>
      <c r="AC466">
        <v>1.8205825339919811E-3</v>
      </c>
      <c r="AD466" s="15">
        <v>9.0964807341036469E-4</v>
      </c>
      <c r="AE466" t="s">
        <v>54</v>
      </c>
      <c r="AF466" s="15" t="s">
        <v>59</v>
      </c>
      <c r="AG466">
        <v>4.0986114346314865E-3</v>
      </c>
      <c r="AH466" s="15">
        <v>1.0962834015214634E-3</v>
      </c>
      <c r="AI466" t="s">
        <v>54</v>
      </c>
      <c r="AJ466" s="15" t="s">
        <v>59</v>
      </c>
      <c r="AK466" t="s">
        <v>47</v>
      </c>
      <c r="AL466" s="15" t="s">
        <v>59</v>
      </c>
      <c r="AM466" t="s">
        <v>54</v>
      </c>
      <c r="AN466" s="15" t="s">
        <v>59</v>
      </c>
      <c r="AO466">
        <v>7.4906013797029596E-3</v>
      </c>
      <c r="AP466" s="15">
        <v>1.8234822036648042E-3</v>
      </c>
      <c r="AQ466" s="3" t="s">
        <v>47</v>
      </c>
      <c r="AR466" s="15" t="s">
        <v>59</v>
      </c>
      <c r="AS466" s="3" t="s">
        <v>47</v>
      </c>
      <c r="AT466" s="15" t="s">
        <v>59</v>
      </c>
      <c r="AU466" s="3" t="s">
        <v>47</v>
      </c>
      <c r="AV466" s="15" t="s">
        <v>59</v>
      </c>
      <c r="AW466" s="3" t="s">
        <v>47</v>
      </c>
      <c r="AX466" s="15" t="s">
        <v>59</v>
      </c>
      <c r="AZ466" s="15" t="s">
        <v>59</v>
      </c>
      <c r="BA466" t="s">
        <v>54</v>
      </c>
      <c r="BB466" s="15" t="s">
        <v>59</v>
      </c>
      <c r="BC466" t="s">
        <v>54</v>
      </c>
      <c r="BD466" s="15" t="s">
        <v>59</v>
      </c>
      <c r="BE466" s="3" t="s">
        <v>47</v>
      </c>
      <c r="BF466" s="15" t="s">
        <v>59</v>
      </c>
      <c r="BH466" s="15" t="s">
        <v>59</v>
      </c>
      <c r="BJ466" s="15" t="s">
        <v>59</v>
      </c>
      <c r="BL466" s="15" t="s">
        <v>59</v>
      </c>
      <c r="BN466" s="15" t="s">
        <v>59</v>
      </c>
      <c r="BO466">
        <v>9.5466406800875697E-4</v>
      </c>
      <c r="BP466" s="15">
        <v>4.1509297534542182E-4</v>
      </c>
      <c r="BQ466" t="s">
        <v>54</v>
      </c>
      <c r="BR466" s="15" t="s">
        <v>59</v>
      </c>
      <c r="BT466" s="15" t="s">
        <v>59</v>
      </c>
      <c r="BU466" t="s">
        <v>54</v>
      </c>
      <c r="BV466" s="15" t="s">
        <v>59</v>
      </c>
      <c r="BX466" s="15" t="s">
        <v>59</v>
      </c>
      <c r="BZ466" s="15" t="s">
        <v>59</v>
      </c>
      <c r="CB466" s="15" t="s">
        <v>59</v>
      </c>
      <c r="CC466" t="s">
        <v>54</v>
      </c>
      <c r="CD466" s="15" t="s">
        <v>59</v>
      </c>
      <c r="CF466" s="15" t="s">
        <v>59</v>
      </c>
      <c r="CG466" t="s">
        <v>54</v>
      </c>
      <c r="CH466" s="15" t="s">
        <v>59</v>
      </c>
      <c r="CJ466" s="15" t="s">
        <v>59</v>
      </c>
      <c r="CL466" s="15" t="s">
        <v>59</v>
      </c>
      <c r="CM466" t="s">
        <v>54</v>
      </c>
      <c r="CN466" s="15" t="s">
        <v>59</v>
      </c>
      <c r="CP466" s="15" t="s">
        <v>59</v>
      </c>
      <c r="CR466" s="15" t="s">
        <v>59</v>
      </c>
      <c r="CT466" s="15" t="s">
        <v>59</v>
      </c>
      <c r="CV466" s="15" t="s">
        <v>59</v>
      </c>
      <c r="CX466" s="15" t="s">
        <v>59</v>
      </c>
      <c r="CZ466" s="15" t="s">
        <v>59</v>
      </c>
      <c r="DB466" s="15" t="s">
        <v>59</v>
      </c>
      <c r="DD466" s="15" t="s">
        <v>59</v>
      </c>
      <c r="DF466" s="15" t="s">
        <v>59</v>
      </c>
      <c r="DH466" s="15" t="s">
        <v>59</v>
      </c>
      <c r="DJ466" s="15" t="s">
        <v>59</v>
      </c>
      <c r="DL466" s="15" t="s">
        <v>59</v>
      </c>
      <c r="DN466" s="15" t="s">
        <v>59</v>
      </c>
      <c r="DP466" s="15" t="s">
        <v>59</v>
      </c>
      <c r="DR466" s="15" t="s">
        <v>59</v>
      </c>
      <c r="DT466" s="15" t="s">
        <v>59</v>
      </c>
      <c r="DV466" s="15" t="s">
        <v>59</v>
      </c>
      <c r="DX466" s="15" t="s">
        <v>59</v>
      </c>
      <c r="DZ466" s="15" t="s">
        <v>59</v>
      </c>
      <c r="EB466" s="15" t="s">
        <v>59</v>
      </c>
      <c r="ED466" s="15" t="s">
        <v>59</v>
      </c>
      <c r="EF466" s="15" t="s">
        <v>59</v>
      </c>
      <c r="EH466" s="15" t="s">
        <v>59</v>
      </c>
      <c r="EJ466" s="15" t="s">
        <v>59</v>
      </c>
      <c r="EL466" s="15" t="s">
        <v>59</v>
      </c>
      <c r="EN466" s="15" t="s">
        <v>59</v>
      </c>
      <c r="EP466" s="15" t="s">
        <v>59</v>
      </c>
      <c r="ER466" s="15" t="s">
        <v>59</v>
      </c>
      <c r="ET466" s="15" t="s">
        <v>59</v>
      </c>
      <c r="EV466" s="15" t="s">
        <v>59</v>
      </c>
      <c r="EX466" s="15" t="s">
        <v>59</v>
      </c>
      <c r="EZ466" s="15" t="s">
        <v>59</v>
      </c>
      <c r="FB466" s="15" t="s">
        <v>59</v>
      </c>
      <c r="FD466" s="15" t="s">
        <v>59</v>
      </c>
      <c r="FF466" s="15" t="s">
        <v>59</v>
      </c>
      <c r="FH466" s="15" t="s">
        <v>59</v>
      </c>
      <c r="FJ466" s="15" t="s">
        <v>59</v>
      </c>
      <c r="FL466" s="15" t="s">
        <v>59</v>
      </c>
      <c r="FN466" s="15" t="s">
        <v>59</v>
      </c>
      <c r="FP466" s="15" t="s">
        <v>59</v>
      </c>
      <c r="FR466" s="15" t="s">
        <v>59</v>
      </c>
      <c r="FT466" s="15" t="s">
        <v>59</v>
      </c>
    </row>
    <row r="467" spans="1:176" ht="15.95" customHeight="1">
      <c r="A467" t="s">
        <v>809</v>
      </c>
      <c r="B467" s="39">
        <v>4</v>
      </c>
      <c r="C467" s="39">
        <v>30</v>
      </c>
      <c r="D467" s="39">
        <v>3206</v>
      </c>
      <c r="E467" s="19" t="s">
        <v>1828</v>
      </c>
      <c r="G467">
        <v>5.0542044254244793E-2</v>
      </c>
      <c r="H467" s="15">
        <v>6.1030851681256456E-3</v>
      </c>
      <c r="I467">
        <v>5.0542044254244793E-2</v>
      </c>
      <c r="J467" s="15">
        <v>6.1030851681256456E-3</v>
      </c>
      <c r="K467" s="3" t="s">
        <v>47</v>
      </c>
      <c r="L467" s="12" t="s">
        <v>59</v>
      </c>
      <c r="M467" s="3" t="s">
        <v>47</v>
      </c>
      <c r="N467" s="12" t="s">
        <v>59</v>
      </c>
      <c r="O467" s="3" t="s">
        <v>47</v>
      </c>
      <c r="P467" s="12" t="s">
        <v>59</v>
      </c>
      <c r="Q467">
        <v>2.9425841233909275E-3</v>
      </c>
      <c r="R467" s="15">
        <v>7.565762062195678E-4</v>
      </c>
      <c r="S467" t="s">
        <v>54</v>
      </c>
      <c r="T467" s="15" t="s">
        <v>810</v>
      </c>
      <c r="U467">
        <v>8.9740711437879019E-3</v>
      </c>
      <c r="V467" s="15">
        <v>3.3816107954216072E-3</v>
      </c>
      <c r="W467">
        <v>7.4083594980843426E-3</v>
      </c>
      <c r="X467" s="15">
        <v>8.5942087072973913E-4</v>
      </c>
      <c r="Y467" t="s">
        <v>54</v>
      </c>
      <c r="Z467" s="15" t="s">
        <v>59</v>
      </c>
      <c r="AA467" t="s">
        <v>54</v>
      </c>
      <c r="AB467" s="15" t="s">
        <v>59</v>
      </c>
      <c r="AC467" t="s">
        <v>54</v>
      </c>
      <c r="AD467" s="15" t="s">
        <v>59</v>
      </c>
      <c r="AE467">
        <v>2.4965705293912687E-3</v>
      </c>
      <c r="AF467" s="15">
        <v>1.5197198820481521E-3</v>
      </c>
      <c r="AG467">
        <v>4.9251811257939575E-3</v>
      </c>
      <c r="AH467" s="15">
        <v>9.2433374407039281E-4</v>
      </c>
      <c r="AI467" t="s">
        <v>54</v>
      </c>
      <c r="AJ467" s="15" t="s">
        <v>59</v>
      </c>
      <c r="AK467" t="s">
        <v>47</v>
      </c>
      <c r="AL467" s="15" t="s">
        <v>59</v>
      </c>
      <c r="AM467" t="s">
        <v>54</v>
      </c>
      <c r="AN467" s="15" t="s">
        <v>59</v>
      </c>
      <c r="AO467" t="s">
        <v>54</v>
      </c>
      <c r="AP467" s="15" t="s">
        <v>59</v>
      </c>
      <c r="AQ467" s="3" t="s">
        <v>47</v>
      </c>
      <c r="AR467" s="15" t="s">
        <v>59</v>
      </c>
      <c r="AS467" s="3" t="s">
        <v>47</v>
      </c>
      <c r="AT467" s="15" t="s">
        <v>59</v>
      </c>
      <c r="AU467" s="3" t="s">
        <v>47</v>
      </c>
      <c r="AV467" s="15" t="s">
        <v>59</v>
      </c>
      <c r="AW467" s="3" t="s">
        <v>47</v>
      </c>
      <c r="AX467" s="15" t="s">
        <v>59</v>
      </c>
      <c r="AZ467" s="15" t="s">
        <v>59</v>
      </c>
      <c r="BA467">
        <v>2.2334534107404623E-3</v>
      </c>
      <c r="BB467" s="15">
        <v>1.7490930823286553E-4</v>
      </c>
      <c r="BC467" t="s">
        <v>54</v>
      </c>
      <c r="BD467" s="15" t="s">
        <v>59</v>
      </c>
      <c r="BE467" s="3" t="s">
        <v>47</v>
      </c>
      <c r="BF467" s="15" t="s">
        <v>59</v>
      </c>
      <c r="BH467" s="15" t="s">
        <v>59</v>
      </c>
      <c r="BJ467" s="15" t="s">
        <v>59</v>
      </c>
      <c r="BL467" s="15" t="s">
        <v>59</v>
      </c>
      <c r="BN467" s="15" t="s">
        <v>59</v>
      </c>
      <c r="BO467">
        <v>3.2231738803180533E-4</v>
      </c>
      <c r="BP467" s="15">
        <v>1.2274349772873431E-4</v>
      </c>
      <c r="BQ467">
        <v>1.2203230265134927E-3</v>
      </c>
      <c r="BR467" s="15">
        <v>3.0210357485160519E-4</v>
      </c>
      <c r="BT467" s="15" t="s">
        <v>59</v>
      </c>
      <c r="BU467" t="s">
        <v>54</v>
      </c>
      <c r="BV467" s="15" t="s">
        <v>59</v>
      </c>
      <c r="BX467" s="15" t="s">
        <v>59</v>
      </c>
      <c r="BZ467" s="15" t="s">
        <v>59</v>
      </c>
      <c r="CB467" s="15" t="s">
        <v>59</v>
      </c>
      <c r="CC467" t="s">
        <v>54</v>
      </c>
      <c r="CD467" s="15" t="s">
        <v>59</v>
      </c>
      <c r="CF467" s="15" t="s">
        <v>59</v>
      </c>
      <c r="CG467" t="s">
        <v>54</v>
      </c>
      <c r="CH467" s="15" t="s">
        <v>59</v>
      </c>
      <c r="CJ467" s="15" t="s">
        <v>59</v>
      </c>
      <c r="CL467" s="15" t="s">
        <v>59</v>
      </c>
      <c r="CM467" t="s">
        <v>54</v>
      </c>
      <c r="CN467" s="15" t="s">
        <v>59</v>
      </c>
      <c r="CP467" s="15" t="s">
        <v>59</v>
      </c>
      <c r="CR467" s="15" t="s">
        <v>59</v>
      </c>
      <c r="CT467" s="15" t="s">
        <v>59</v>
      </c>
      <c r="CV467" s="15" t="s">
        <v>59</v>
      </c>
      <c r="CX467" s="15" t="s">
        <v>59</v>
      </c>
      <c r="CZ467" s="15" t="s">
        <v>59</v>
      </c>
      <c r="DB467" s="15" t="s">
        <v>59</v>
      </c>
      <c r="DD467" s="15" t="s">
        <v>59</v>
      </c>
      <c r="DF467" s="15" t="s">
        <v>59</v>
      </c>
      <c r="DH467" s="15" t="s">
        <v>59</v>
      </c>
      <c r="DJ467" s="15" t="s">
        <v>59</v>
      </c>
      <c r="DL467" s="15" t="s">
        <v>59</v>
      </c>
      <c r="DN467" s="15" t="s">
        <v>59</v>
      </c>
      <c r="DP467" s="15" t="s">
        <v>59</v>
      </c>
      <c r="DR467" s="15" t="s">
        <v>59</v>
      </c>
      <c r="DT467" s="15" t="s">
        <v>59</v>
      </c>
      <c r="DV467" s="15" t="s">
        <v>59</v>
      </c>
      <c r="DX467" s="15" t="s">
        <v>59</v>
      </c>
      <c r="DZ467" s="15" t="s">
        <v>59</v>
      </c>
      <c r="EB467" s="15" t="s">
        <v>59</v>
      </c>
      <c r="ED467" s="15" t="s">
        <v>59</v>
      </c>
      <c r="EF467" s="15" t="s">
        <v>59</v>
      </c>
      <c r="EH467" s="15" t="s">
        <v>59</v>
      </c>
      <c r="EJ467" s="15" t="s">
        <v>59</v>
      </c>
      <c r="EL467" s="15" t="s">
        <v>59</v>
      </c>
      <c r="EN467" s="15" t="s">
        <v>59</v>
      </c>
      <c r="EP467" s="15" t="s">
        <v>59</v>
      </c>
      <c r="ER467" s="15" t="s">
        <v>59</v>
      </c>
      <c r="ET467" s="15" t="s">
        <v>59</v>
      </c>
      <c r="EV467" s="15" t="s">
        <v>59</v>
      </c>
      <c r="EX467" s="15" t="s">
        <v>59</v>
      </c>
      <c r="EZ467" s="15" t="s">
        <v>59</v>
      </c>
      <c r="FB467" s="15" t="s">
        <v>59</v>
      </c>
      <c r="FD467" s="15" t="s">
        <v>59</v>
      </c>
      <c r="FF467" s="15" t="s">
        <v>59</v>
      </c>
      <c r="FH467" s="15" t="s">
        <v>59</v>
      </c>
      <c r="FJ467" s="15" t="s">
        <v>59</v>
      </c>
      <c r="FL467" s="15" t="s">
        <v>59</v>
      </c>
      <c r="FN467" s="15" t="s">
        <v>59</v>
      </c>
      <c r="FP467" s="15" t="s">
        <v>59</v>
      </c>
      <c r="FR467" s="15" t="s">
        <v>59</v>
      </c>
      <c r="FT467" s="15" t="s">
        <v>59</v>
      </c>
    </row>
    <row r="468" spans="1:176" ht="15.95" customHeight="1">
      <c r="A468" t="s">
        <v>809</v>
      </c>
      <c r="B468" s="39">
        <v>4</v>
      </c>
      <c r="C468" s="39">
        <v>249</v>
      </c>
      <c r="D468" s="39">
        <v>3206</v>
      </c>
      <c r="E468" s="19" t="s">
        <v>1828</v>
      </c>
      <c r="G468">
        <v>0.2202368101496954</v>
      </c>
      <c r="H468" s="15">
        <v>1.438657474028841E-2</v>
      </c>
      <c r="I468">
        <v>0.2202368101496954</v>
      </c>
      <c r="J468" s="15">
        <v>1.438657474028841E-2</v>
      </c>
      <c r="K468" s="3" t="s">
        <v>47</v>
      </c>
      <c r="L468" s="12" t="s">
        <v>59</v>
      </c>
      <c r="M468" s="3" t="s">
        <v>47</v>
      </c>
      <c r="N468" s="12" t="s">
        <v>59</v>
      </c>
      <c r="O468" s="3" t="s">
        <v>47</v>
      </c>
      <c r="P468" s="12" t="s">
        <v>59</v>
      </c>
      <c r="Q468">
        <v>8.5701535857990278E-3</v>
      </c>
      <c r="R468" s="15">
        <v>2.8897023860292876E-3</v>
      </c>
      <c r="S468">
        <v>1.3782002489098819E-2</v>
      </c>
      <c r="T468" s="15">
        <v>6.1990504935015409E-4</v>
      </c>
      <c r="U468">
        <v>3.8573445227760635E-2</v>
      </c>
      <c r="V468" s="15">
        <v>4.8047922518163616E-3</v>
      </c>
      <c r="W468">
        <v>3.3309335803102497E-2</v>
      </c>
      <c r="X468" s="15">
        <v>4.6527725464373211E-3</v>
      </c>
      <c r="Y468" t="s">
        <v>54</v>
      </c>
      <c r="Z468" s="15" t="s">
        <v>59</v>
      </c>
      <c r="AA468">
        <v>9.2546206034849286E-3</v>
      </c>
      <c r="AB468" s="15">
        <v>1.6873457997972421E-3</v>
      </c>
      <c r="AC468" t="s">
        <v>54</v>
      </c>
      <c r="AD468" s="15" t="s">
        <v>59</v>
      </c>
      <c r="AE468" t="s">
        <v>54</v>
      </c>
      <c r="AF468" s="15" t="s">
        <v>59</v>
      </c>
      <c r="AG468">
        <v>3.7592876945647443E-3</v>
      </c>
      <c r="AH468" s="15">
        <v>1.50594237824284E-3</v>
      </c>
      <c r="AI468" t="s">
        <v>54</v>
      </c>
      <c r="AJ468" s="15" t="s">
        <v>59</v>
      </c>
      <c r="AK468" t="s">
        <v>47</v>
      </c>
      <c r="AL468" s="15" t="s">
        <v>59</v>
      </c>
      <c r="AM468" t="s">
        <v>54</v>
      </c>
      <c r="AN468" s="15" t="s">
        <v>59</v>
      </c>
      <c r="AO468">
        <v>4.713413658470135E-2</v>
      </c>
      <c r="AP468" s="15">
        <v>2.3883215029400105E-3</v>
      </c>
      <c r="AQ468" s="3" t="s">
        <v>47</v>
      </c>
      <c r="AR468" s="15" t="s">
        <v>59</v>
      </c>
      <c r="AS468" s="3" t="s">
        <v>47</v>
      </c>
      <c r="AT468" s="15" t="s">
        <v>59</v>
      </c>
      <c r="AU468" s="3" t="s">
        <v>47</v>
      </c>
      <c r="AV468" s="15" t="s">
        <v>59</v>
      </c>
      <c r="AW468" s="3" t="s">
        <v>47</v>
      </c>
      <c r="AX468" s="15" t="s">
        <v>59</v>
      </c>
      <c r="AZ468" s="15" t="s">
        <v>59</v>
      </c>
      <c r="BA468">
        <v>2.4489464710185801E-3</v>
      </c>
      <c r="BB468" s="15">
        <v>2.5301467957427981E-3</v>
      </c>
      <c r="BC468" t="s">
        <v>54</v>
      </c>
      <c r="BD468" s="15" t="s">
        <v>59</v>
      </c>
      <c r="BE468" s="3" t="s">
        <v>47</v>
      </c>
      <c r="BF468" s="15" t="s">
        <v>59</v>
      </c>
      <c r="BH468" s="15" t="s">
        <v>59</v>
      </c>
      <c r="BJ468" s="15" t="s">
        <v>59</v>
      </c>
      <c r="BL468" s="15" t="s">
        <v>59</v>
      </c>
      <c r="BN468" s="15" t="s">
        <v>59</v>
      </c>
      <c r="BO468">
        <v>1.1317654676581282E-3</v>
      </c>
      <c r="BP468" s="15">
        <v>3.4978824280320562E-4</v>
      </c>
      <c r="BQ468" t="s">
        <v>54</v>
      </c>
      <c r="BR468" s="15" t="s">
        <v>59</v>
      </c>
      <c r="BT468" s="15" t="s">
        <v>59</v>
      </c>
      <c r="BU468" t="s">
        <v>54</v>
      </c>
      <c r="BV468" s="15" t="s">
        <v>59</v>
      </c>
      <c r="BX468" s="15" t="s">
        <v>59</v>
      </c>
      <c r="BZ468" s="15" t="s">
        <v>59</v>
      </c>
      <c r="CB468" s="15" t="s">
        <v>59</v>
      </c>
      <c r="CC468" t="s">
        <v>54</v>
      </c>
      <c r="CD468" s="15" t="s">
        <v>59</v>
      </c>
      <c r="CF468" s="15" t="s">
        <v>59</v>
      </c>
      <c r="CG468" t="s">
        <v>54</v>
      </c>
      <c r="CH468" s="15" t="s">
        <v>59</v>
      </c>
      <c r="CJ468" s="15" t="s">
        <v>59</v>
      </c>
      <c r="CL468" s="15" t="s">
        <v>59</v>
      </c>
      <c r="CM468" t="s">
        <v>54</v>
      </c>
      <c r="CN468" s="15" t="s">
        <v>59</v>
      </c>
      <c r="CP468" s="15" t="s">
        <v>59</v>
      </c>
      <c r="CR468" s="15" t="s">
        <v>59</v>
      </c>
      <c r="CT468" s="15" t="s">
        <v>59</v>
      </c>
      <c r="CV468" s="15" t="s">
        <v>59</v>
      </c>
      <c r="CX468" s="15" t="s">
        <v>59</v>
      </c>
      <c r="CZ468" s="15" t="s">
        <v>59</v>
      </c>
      <c r="DB468" s="15" t="s">
        <v>59</v>
      </c>
      <c r="DD468" s="15" t="s">
        <v>59</v>
      </c>
      <c r="DF468" s="15" t="s">
        <v>59</v>
      </c>
      <c r="DH468" s="15" t="s">
        <v>59</v>
      </c>
      <c r="DJ468" s="15" t="s">
        <v>59</v>
      </c>
      <c r="DL468" s="15" t="s">
        <v>59</v>
      </c>
      <c r="DN468" s="15" t="s">
        <v>59</v>
      </c>
      <c r="DP468" s="15" t="s">
        <v>59</v>
      </c>
      <c r="DR468" s="15" t="s">
        <v>59</v>
      </c>
      <c r="DT468" s="15" t="s">
        <v>59</v>
      </c>
      <c r="DV468" s="15" t="s">
        <v>59</v>
      </c>
      <c r="DX468" s="15" t="s">
        <v>59</v>
      </c>
      <c r="DZ468" s="15" t="s">
        <v>59</v>
      </c>
      <c r="EB468" s="15" t="s">
        <v>59</v>
      </c>
      <c r="ED468" s="15" t="s">
        <v>59</v>
      </c>
      <c r="EF468" s="15" t="s">
        <v>59</v>
      </c>
      <c r="EH468" s="15" t="s">
        <v>59</v>
      </c>
      <c r="EJ468" s="15" t="s">
        <v>59</v>
      </c>
      <c r="EL468" s="15" t="s">
        <v>59</v>
      </c>
      <c r="EN468" s="15" t="s">
        <v>59</v>
      </c>
      <c r="EP468" s="15" t="s">
        <v>59</v>
      </c>
      <c r="ER468" s="15" t="s">
        <v>59</v>
      </c>
      <c r="ET468" s="15" t="s">
        <v>59</v>
      </c>
      <c r="EV468" s="15" t="s">
        <v>59</v>
      </c>
      <c r="EX468" s="15" t="s">
        <v>59</v>
      </c>
      <c r="EZ468" s="15" t="s">
        <v>59</v>
      </c>
      <c r="FB468" s="15" t="s">
        <v>59</v>
      </c>
      <c r="FD468" s="15" t="s">
        <v>59</v>
      </c>
      <c r="FF468" s="15" t="s">
        <v>59</v>
      </c>
      <c r="FH468" s="15" t="s">
        <v>59</v>
      </c>
      <c r="FJ468" s="15" t="s">
        <v>59</v>
      </c>
      <c r="FL468" s="15" t="s">
        <v>59</v>
      </c>
      <c r="FN468" s="15" t="s">
        <v>59</v>
      </c>
      <c r="FP468" s="15" t="s">
        <v>59</v>
      </c>
      <c r="FR468" s="15" t="s">
        <v>59</v>
      </c>
      <c r="FT468" s="15" t="s">
        <v>59</v>
      </c>
    </row>
    <row r="469" spans="1:176" ht="15.95" customHeight="1">
      <c r="A469" t="s">
        <v>809</v>
      </c>
      <c r="B469" s="39">
        <v>4</v>
      </c>
      <c r="C469" s="39">
        <v>257</v>
      </c>
      <c r="D469" s="39">
        <v>3206</v>
      </c>
      <c r="E469" s="19" t="s">
        <v>1828</v>
      </c>
      <c r="G469">
        <v>9.1787136211878909E-2</v>
      </c>
      <c r="H469" s="15">
        <v>2.2224805124957343E-2</v>
      </c>
      <c r="I469">
        <v>9.1787136211878909E-2</v>
      </c>
      <c r="J469" s="15">
        <v>2.2224805124957343E-2</v>
      </c>
      <c r="K469" s="3" t="s">
        <v>47</v>
      </c>
      <c r="L469" s="12" t="s">
        <v>59</v>
      </c>
      <c r="M469" s="3" t="s">
        <v>47</v>
      </c>
      <c r="N469" s="12" t="s">
        <v>59</v>
      </c>
      <c r="O469" s="3" t="s">
        <v>47</v>
      </c>
      <c r="P469" s="12" t="s">
        <v>59</v>
      </c>
      <c r="Q469">
        <v>5.7416035358078083E-3</v>
      </c>
      <c r="R469" s="15">
        <v>1.5147218766825251E-3</v>
      </c>
      <c r="S469" t="s">
        <v>54</v>
      </c>
      <c r="T469" s="15" t="s">
        <v>59</v>
      </c>
      <c r="U469">
        <v>1.8384620715522128E-2</v>
      </c>
      <c r="V469" s="15">
        <v>3.966069279261953E-3</v>
      </c>
      <c r="W469">
        <v>1.3468047680181743E-2</v>
      </c>
      <c r="X469" s="15">
        <v>4.3026417231818073E-3</v>
      </c>
      <c r="Y469" t="s">
        <v>54</v>
      </c>
      <c r="Z469" s="15" t="s">
        <v>59</v>
      </c>
      <c r="AA469" t="s">
        <v>54</v>
      </c>
      <c r="AB469" s="15" t="s">
        <v>59</v>
      </c>
      <c r="AC469" t="s">
        <v>54</v>
      </c>
      <c r="AD469" s="15" t="s">
        <v>59</v>
      </c>
      <c r="AE469" t="s">
        <v>54</v>
      </c>
      <c r="AF469" s="15" t="s">
        <v>59</v>
      </c>
      <c r="AG469" t="s">
        <v>54</v>
      </c>
      <c r="AH469" s="15" t="s">
        <v>59</v>
      </c>
      <c r="AI469" t="s">
        <v>54</v>
      </c>
      <c r="AJ469" s="15" t="s">
        <v>59</v>
      </c>
      <c r="AK469" t="s">
        <v>47</v>
      </c>
      <c r="AL469" s="15" t="s">
        <v>59</v>
      </c>
      <c r="AM469" t="s">
        <v>54</v>
      </c>
      <c r="AN469" s="15" t="s">
        <v>59</v>
      </c>
      <c r="AO469" t="s">
        <v>54</v>
      </c>
      <c r="AP469" s="15" t="s">
        <v>59</v>
      </c>
      <c r="AQ469" s="3" t="s">
        <v>47</v>
      </c>
      <c r="AR469" s="15" t="s">
        <v>59</v>
      </c>
      <c r="AS469" s="3" t="s">
        <v>47</v>
      </c>
      <c r="AT469" s="15" t="s">
        <v>59</v>
      </c>
      <c r="AU469" s="3" t="s">
        <v>47</v>
      </c>
      <c r="AV469" s="15" t="s">
        <v>59</v>
      </c>
      <c r="AW469" s="3" t="s">
        <v>47</v>
      </c>
      <c r="AX469" s="15" t="s">
        <v>59</v>
      </c>
      <c r="AZ469" s="15" t="s">
        <v>59</v>
      </c>
      <c r="BA469" t="s">
        <v>54</v>
      </c>
      <c r="BB469" s="15" t="s">
        <v>59</v>
      </c>
      <c r="BC469" t="s">
        <v>54</v>
      </c>
      <c r="BD469" s="15" t="s">
        <v>59</v>
      </c>
      <c r="BE469" s="3" t="s">
        <v>47</v>
      </c>
      <c r="BF469" s="15" t="s">
        <v>59</v>
      </c>
      <c r="BH469" s="15" t="s">
        <v>59</v>
      </c>
      <c r="BJ469" s="15" t="s">
        <v>59</v>
      </c>
      <c r="BL469" s="15" t="s">
        <v>59</v>
      </c>
      <c r="BN469" s="15" t="s">
        <v>59</v>
      </c>
      <c r="BO469">
        <v>2.9294532383681329E-4</v>
      </c>
      <c r="BP469" s="15">
        <v>1.2237519676675304E-4</v>
      </c>
      <c r="BQ469" t="s">
        <v>54</v>
      </c>
      <c r="BR469" s="15" t="s">
        <v>59</v>
      </c>
      <c r="BT469" s="15" t="s">
        <v>59</v>
      </c>
      <c r="BU469" t="s">
        <v>54</v>
      </c>
      <c r="BV469" s="15" t="s">
        <v>59</v>
      </c>
      <c r="BX469" s="15" t="s">
        <v>59</v>
      </c>
      <c r="BZ469" s="15" t="s">
        <v>59</v>
      </c>
      <c r="CB469" s="15" t="s">
        <v>59</v>
      </c>
      <c r="CC469" t="s">
        <v>54</v>
      </c>
      <c r="CD469" s="15" t="s">
        <v>59</v>
      </c>
      <c r="CF469" s="15" t="s">
        <v>59</v>
      </c>
      <c r="CG469" t="s">
        <v>54</v>
      </c>
      <c r="CH469" s="15" t="s">
        <v>59</v>
      </c>
      <c r="CJ469" s="15" t="s">
        <v>59</v>
      </c>
      <c r="CL469" s="15" t="s">
        <v>59</v>
      </c>
      <c r="CM469" t="s">
        <v>54</v>
      </c>
      <c r="CN469" s="15" t="s">
        <v>59</v>
      </c>
      <c r="CP469" s="15" t="s">
        <v>59</v>
      </c>
      <c r="CR469" s="15" t="s">
        <v>59</v>
      </c>
      <c r="CT469" s="15" t="s">
        <v>59</v>
      </c>
      <c r="CV469" s="15" t="s">
        <v>59</v>
      </c>
      <c r="CX469" s="15" t="s">
        <v>59</v>
      </c>
      <c r="CZ469" s="15" t="s">
        <v>59</v>
      </c>
      <c r="DB469" s="15" t="s">
        <v>59</v>
      </c>
      <c r="DD469" s="15" t="s">
        <v>59</v>
      </c>
      <c r="DF469" s="15" t="s">
        <v>59</v>
      </c>
      <c r="DH469" s="15" t="s">
        <v>59</v>
      </c>
      <c r="DJ469" s="15" t="s">
        <v>59</v>
      </c>
      <c r="DL469" s="15" t="s">
        <v>59</v>
      </c>
      <c r="DN469" s="15" t="s">
        <v>59</v>
      </c>
      <c r="DP469" s="15" t="s">
        <v>59</v>
      </c>
      <c r="DR469" s="15" t="s">
        <v>59</v>
      </c>
      <c r="DT469" s="15" t="s">
        <v>59</v>
      </c>
      <c r="DV469" s="15" t="s">
        <v>59</v>
      </c>
      <c r="DX469" s="15" t="s">
        <v>59</v>
      </c>
      <c r="DZ469" s="15" t="s">
        <v>59</v>
      </c>
      <c r="EB469" s="15" t="s">
        <v>59</v>
      </c>
      <c r="ED469" s="15" t="s">
        <v>59</v>
      </c>
      <c r="EF469" s="15" t="s">
        <v>59</v>
      </c>
      <c r="EH469" s="15" t="s">
        <v>59</v>
      </c>
      <c r="EJ469" s="15" t="s">
        <v>59</v>
      </c>
      <c r="EL469" s="15" t="s">
        <v>59</v>
      </c>
      <c r="EN469" s="15" t="s">
        <v>59</v>
      </c>
      <c r="EP469" s="15" t="s">
        <v>59</v>
      </c>
      <c r="ER469" s="15" t="s">
        <v>59</v>
      </c>
      <c r="ET469" s="15" t="s">
        <v>59</v>
      </c>
      <c r="EV469" s="15" t="s">
        <v>59</v>
      </c>
      <c r="EX469" s="15" t="s">
        <v>59</v>
      </c>
      <c r="EZ469" s="15" t="s">
        <v>59</v>
      </c>
      <c r="FB469" s="15" t="s">
        <v>59</v>
      </c>
      <c r="FD469" s="15" t="s">
        <v>59</v>
      </c>
      <c r="FF469" s="15" t="s">
        <v>59</v>
      </c>
      <c r="FH469" s="15" t="s">
        <v>59</v>
      </c>
      <c r="FJ469" s="15" t="s">
        <v>59</v>
      </c>
      <c r="FL469" s="15" t="s">
        <v>59</v>
      </c>
      <c r="FN469" s="15" t="s">
        <v>59</v>
      </c>
      <c r="FP469" s="15" t="s">
        <v>59</v>
      </c>
      <c r="FR469" s="15" t="s">
        <v>59</v>
      </c>
      <c r="FT469" s="15" t="s">
        <v>59</v>
      </c>
    </row>
    <row r="470" spans="1:176" ht="15.95" customHeight="1">
      <c r="A470" t="s">
        <v>809</v>
      </c>
      <c r="B470" s="39">
        <v>4</v>
      </c>
      <c r="C470" s="39">
        <v>414.03</v>
      </c>
      <c r="D470" s="39">
        <v>3206</v>
      </c>
      <c r="E470" s="19" t="s">
        <v>1828</v>
      </c>
      <c r="G470">
        <v>0.71802147727258736</v>
      </c>
      <c r="H470" s="15">
        <v>0.35230669996881769</v>
      </c>
      <c r="I470">
        <v>0.71802147727258736</v>
      </c>
      <c r="J470" s="15">
        <v>0.35230669996881769</v>
      </c>
      <c r="K470" s="3" t="s">
        <v>47</v>
      </c>
      <c r="L470" s="12" t="s">
        <v>59</v>
      </c>
      <c r="M470" s="3" t="s">
        <v>47</v>
      </c>
      <c r="N470" s="12" t="s">
        <v>59</v>
      </c>
      <c r="O470" s="3" t="s">
        <v>47</v>
      </c>
      <c r="P470" s="12" t="s">
        <v>59</v>
      </c>
      <c r="Q470">
        <v>6.2313543866151642E-2</v>
      </c>
      <c r="R470" s="15">
        <v>4.0981266671695646E-2</v>
      </c>
      <c r="S470">
        <v>1.9214437633079909E-2</v>
      </c>
      <c r="T470" s="15">
        <v>1.1565935174721816E-2</v>
      </c>
      <c r="U470">
        <v>0.12273793234422235</v>
      </c>
      <c r="V470" s="15">
        <v>8.3198381773930893E-2</v>
      </c>
      <c r="W470">
        <v>0.21097231076530834</v>
      </c>
      <c r="X470" s="15">
        <v>0.14482807141489293</v>
      </c>
      <c r="Y470">
        <v>8.8834642284527261E-3</v>
      </c>
      <c r="Z470" s="15">
        <v>7.064201802539069E-3</v>
      </c>
      <c r="AA470">
        <v>6.7876235160102862E-3</v>
      </c>
      <c r="AB470" s="15">
        <v>3.6674749447929526E-3</v>
      </c>
      <c r="AC470">
        <v>8.5226526110999297E-3</v>
      </c>
      <c r="AD470" s="15">
        <v>1.6088149862796693E-3</v>
      </c>
      <c r="AE470" t="s">
        <v>54</v>
      </c>
      <c r="AF470" s="15" t="s">
        <v>59</v>
      </c>
      <c r="AG470">
        <v>0.1109207502024826</v>
      </c>
      <c r="AH470" s="15">
        <v>8.1193605483820708E-2</v>
      </c>
      <c r="AI470" t="s">
        <v>54</v>
      </c>
      <c r="AJ470" s="15" t="s">
        <v>59</v>
      </c>
      <c r="AK470" t="s">
        <v>47</v>
      </c>
      <c r="AL470" s="15" t="s">
        <v>59</v>
      </c>
      <c r="AM470" t="s">
        <v>54</v>
      </c>
      <c r="AN470" s="15" t="s">
        <v>59</v>
      </c>
      <c r="AO470">
        <v>6.5194489224580567E-3</v>
      </c>
      <c r="AP470" s="15">
        <v>2.9629086511201649E-3</v>
      </c>
      <c r="AQ470" s="3" t="s">
        <v>47</v>
      </c>
      <c r="AR470" s="15" t="s">
        <v>59</v>
      </c>
      <c r="AS470" s="3" t="s">
        <v>47</v>
      </c>
      <c r="AT470" s="15" t="s">
        <v>59</v>
      </c>
      <c r="AU470" s="3" t="s">
        <v>47</v>
      </c>
      <c r="AV470" s="15" t="s">
        <v>59</v>
      </c>
      <c r="AW470" s="3" t="s">
        <v>47</v>
      </c>
      <c r="AX470" s="15" t="s">
        <v>59</v>
      </c>
      <c r="AZ470" s="15" t="s">
        <v>59</v>
      </c>
      <c r="BA470">
        <v>2.6162848527162249E-3</v>
      </c>
      <c r="BB470" s="15">
        <v>2.2172699952847557E-3</v>
      </c>
      <c r="BC470">
        <v>5.611983382180964E-3</v>
      </c>
      <c r="BD470" s="15">
        <v>3.6273457577702156E-3</v>
      </c>
      <c r="BE470" s="3" t="s">
        <v>47</v>
      </c>
      <c r="BF470" s="15" t="s">
        <v>59</v>
      </c>
      <c r="BH470" s="15" t="s">
        <v>59</v>
      </c>
      <c r="BJ470" s="15" t="s">
        <v>59</v>
      </c>
      <c r="BL470" s="15" t="s">
        <v>59</v>
      </c>
      <c r="BN470" s="15" t="s">
        <v>59</v>
      </c>
      <c r="BO470">
        <v>9.6029405471955603E-4</v>
      </c>
      <c r="BP470" s="15">
        <v>7.0075557344363314E-4</v>
      </c>
      <c r="BQ470" t="s">
        <v>54</v>
      </c>
      <c r="BR470" s="15" t="s">
        <v>59</v>
      </c>
      <c r="BT470" s="15" t="s">
        <v>59</v>
      </c>
      <c r="BU470">
        <v>2.2887901976126157E-3</v>
      </c>
      <c r="BV470" s="15">
        <v>1.8894373440201384E-3</v>
      </c>
      <c r="BX470" s="15" t="s">
        <v>59</v>
      </c>
      <c r="BZ470" s="15" t="s">
        <v>59</v>
      </c>
      <c r="CB470" s="15" t="s">
        <v>59</v>
      </c>
      <c r="CC470">
        <v>1.0789802926949491E-4</v>
      </c>
      <c r="CD470" s="15">
        <v>8.3059897069593243E-5</v>
      </c>
      <c r="CF470" s="15" t="s">
        <v>59</v>
      </c>
      <c r="CG470">
        <v>2.9248746175927092E-3</v>
      </c>
      <c r="CH470" s="15">
        <v>2.8484878105459804E-3</v>
      </c>
      <c r="CJ470" s="15" t="s">
        <v>59</v>
      </c>
      <c r="CL470" s="15" t="s">
        <v>59</v>
      </c>
      <c r="CM470">
        <v>4.9567845523018211E-3</v>
      </c>
      <c r="CN470" s="15">
        <v>2.9137601150290623E-3</v>
      </c>
      <c r="CP470" s="15" t="s">
        <v>59</v>
      </c>
      <c r="CR470" s="15" t="s">
        <v>59</v>
      </c>
      <c r="CT470" s="15" t="s">
        <v>59</v>
      </c>
      <c r="CV470" s="15" t="s">
        <v>59</v>
      </c>
      <c r="CX470" s="15" t="s">
        <v>59</v>
      </c>
      <c r="CZ470" s="15" t="s">
        <v>59</v>
      </c>
      <c r="DB470" s="15" t="s">
        <v>59</v>
      </c>
      <c r="DD470" s="15" t="s">
        <v>59</v>
      </c>
      <c r="DF470" s="15" t="s">
        <v>59</v>
      </c>
      <c r="DH470" s="15" t="s">
        <v>59</v>
      </c>
      <c r="DJ470" s="15" t="s">
        <v>59</v>
      </c>
      <c r="DL470" s="15" t="s">
        <v>59</v>
      </c>
      <c r="DN470" s="15" t="s">
        <v>59</v>
      </c>
      <c r="DP470" s="15" t="s">
        <v>59</v>
      </c>
      <c r="DR470" s="15" t="s">
        <v>59</v>
      </c>
      <c r="DT470" s="15" t="s">
        <v>59</v>
      </c>
      <c r="DV470" s="15" t="s">
        <v>59</v>
      </c>
      <c r="DX470" s="15" t="s">
        <v>59</v>
      </c>
      <c r="DZ470" s="15" t="s">
        <v>59</v>
      </c>
      <c r="EB470" s="15" t="s">
        <v>59</v>
      </c>
      <c r="ED470" s="15" t="s">
        <v>59</v>
      </c>
      <c r="EF470" s="15" t="s">
        <v>59</v>
      </c>
      <c r="EH470" s="15" t="s">
        <v>59</v>
      </c>
      <c r="EJ470" s="15" t="s">
        <v>59</v>
      </c>
      <c r="EL470" s="15" t="s">
        <v>59</v>
      </c>
      <c r="EN470" s="15" t="s">
        <v>59</v>
      </c>
      <c r="EP470" s="15" t="s">
        <v>59</v>
      </c>
      <c r="ER470" s="15" t="s">
        <v>59</v>
      </c>
      <c r="ET470" s="15" t="s">
        <v>59</v>
      </c>
      <c r="EV470" s="15" t="s">
        <v>59</v>
      </c>
      <c r="EX470" s="15" t="s">
        <v>59</v>
      </c>
      <c r="EZ470" s="15" t="s">
        <v>59</v>
      </c>
      <c r="FB470" s="15" t="s">
        <v>59</v>
      </c>
      <c r="FD470" s="15" t="s">
        <v>59</v>
      </c>
      <c r="FF470" s="15" t="s">
        <v>59</v>
      </c>
      <c r="FH470" s="15" t="s">
        <v>59</v>
      </c>
      <c r="FJ470" s="15" t="s">
        <v>59</v>
      </c>
      <c r="FL470" s="15" t="s">
        <v>59</v>
      </c>
      <c r="FN470" s="15" t="s">
        <v>59</v>
      </c>
      <c r="FP470" s="15" t="s">
        <v>59</v>
      </c>
      <c r="FR470" s="15" t="s">
        <v>59</v>
      </c>
      <c r="FT470" s="15" t="s">
        <v>59</v>
      </c>
    </row>
    <row r="471" spans="1:176" ht="15.95" customHeight="1">
      <c r="A471" t="s">
        <v>809</v>
      </c>
      <c r="B471" s="39">
        <v>4</v>
      </c>
      <c r="C471" s="39">
        <v>113.4</v>
      </c>
      <c r="D471" s="39">
        <v>3206</v>
      </c>
      <c r="E471" s="19" t="s">
        <v>1828</v>
      </c>
      <c r="G471">
        <v>2.935158690479414</v>
      </c>
      <c r="H471" s="15">
        <v>0.65395327761518551</v>
      </c>
      <c r="I471">
        <v>2.935158690479414</v>
      </c>
      <c r="J471" s="15">
        <v>0.65395327761518551</v>
      </c>
      <c r="K471" s="3" t="s">
        <v>47</v>
      </c>
      <c r="L471" s="12" t="s">
        <v>59</v>
      </c>
      <c r="M471" s="3" t="s">
        <v>47</v>
      </c>
      <c r="N471" s="12" t="s">
        <v>59</v>
      </c>
      <c r="O471" s="3" t="s">
        <v>47</v>
      </c>
      <c r="P471" s="12" t="s">
        <v>59</v>
      </c>
      <c r="Q471">
        <v>0.25523636180742937</v>
      </c>
      <c r="R471" s="15">
        <v>5.0156562378374799E-2</v>
      </c>
      <c r="S471" t="s">
        <v>54</v>
      </c>
      <c r="T471" s="15" t="s">
        <v>59</v>
      </c>
      <c r="U471">
        <v>1.0790738226891474</v>
      </c>
      <c r="V471" s="15">
        <v>0.28068306874839577</v>
      </c>
      <c r="W471">
        <v>1.0940314212355557</v>
      </c>
      <c r="X471" s="15">
        <v>0.30002515149337616</v>
      </c>
      <c r="Y471">
        <v>1.7462514843235934E-2</v>
      </c>
      <c r="Z471" s="15">
        <v>8.4843609634662996E-3</v>
      </c>
      <c r="AA471">
        <v>2.7670486609477921E-2</v>
      </c>
      <c r="AB471" s="15">
        <v>8.6480399320205022E-3</v>
      </c>
      <c r="AC471" t="s">
        <v>54</v>
      </c>
      <c r="AD471" s="15" t="s">
        <v>59</v>
      </c>
      <c r="AE471" t="s">
        <v>54</v>
      </c>
      <c r="AF471" s="15" t="s">
        <v>59</v>
      </c>
      <c r="AG471">
        <v>0.15863633937746069</v>
      </c>
      <c r="AH471" s="15">
        <v>2.7860180567284197E-2</v>
      </c>
      <c r="AI471" t="s">
        <v>54</v>
      </c>
      <c r="AJ471" s="15" t="s">
        <v>59</v>
      </c>
      <c r="AK471" t="s">
        <v>47</v>
      </c>
      <c r="AL471" s="15" t="s">
        <v>59</v>
      </c>
      <c r="AM471">
        <v>2.7025512417739803E-2</v>
      </c>
      <c r="AN471" s="15">
        <v>6.1238193413864703E-3</v>
      </c>
      <c r="AO471" t="s">
        <v>54</v>
      </c>
      <c r="AP471" s="15" t="s">
        <v>59</v>
      </c>
      <c r="AQ471" s="3" t="s">
        <v>47</v>
      </c>
      <c r="AR471" s="15" t="s">
        <v>59</v>
      </c>
      <c r="AS471" s="3" t="s">
        <v>47</v>
      </c>
      <c r="AT471" s="15" t="s">
        <v>59</v>
      </c>
      <c r="AU471" s="3" t="s">
        <v>47</v>
      </c>
      <c r="AV471" s="15" t="s">
        <v>59</v>
      </c>
      <c r="AW471" s="3" t="s">
        <v>47</v>
      </c>
      <c r="AX471" s="15" t="s">
        <v>59</v>
      </c>
      <c r="AZ471" s="15" t="s">
        <v>59</v>
      </c>
      <c r="BA471">
        <v>5.0612668854892228E-3</v>
      </c>
      <c r="BB471" s="15">
        <v>2.9988337736685236E-3</v>
      </c>
      <c r="BC471" t="s">
        <v>54</v>
      </c>
      <c r="BD471" s="15" t="s">
        <v>59</v>
      </c>
      <c r="BE471" s="3" t="s">
        <v>47</v>
      </c>
      <c r="BF471" s="15" t="s">
        <v>59</v>
      </c>
      <c r="BH471" s="15" t="s">
        <v>59</v>
      </c>
      <c r="BJ471" s="15" t="s">
        <v>59</v>
      </c>
      <c r="BL471" s="15" t="s">
        <v>59</v>
      </c>
      <c r="BN471" s="15" t="s">
        <v>59</v>
      </c>
      <c r="BO471">
        <v>4.9529681528774983E-3</v>
      </c>
      <c r="BP471" s="15">
        <v>1.161740254400702E-3</v>
      </c>
      <c r="BQ471" t="s">
        <v>54</v>
      </c>
      <c r="BR471" s="15" t="s">
        <v>59</v>
      </c>
      <c r="BT471" s="15" t="s">
        <v>59</v>
      </c>
      <c r="BU471" t="s">
        <v>54</v>
      </c>
      <c r="BV471" s="15" t="s">
        <v>59</v>
      </c>
      <c r="BX471" s="15" t="s">
        <v>59</v>
      </c>
      <c r="BZ471" s="15" t="s">
        <v>59</v>
      </c>
      <c r="CB471" s="15" t="s">
        <v>59</v>
      </c>
      <c r="CC471" t="s">
        <v>54</v>
      </c>
      <c r="CD471" s="15" t="s">
        <v>59</v>
      </c>
      <c r="CF471" s="15" t="s">
        <v>59</v>
      </c>
      <c r="CG471" t="s">
        <v>54</v>
      </c>
      <c r="CH471" s="15" t="s">
        <v>59</v>
      </c>
      <c r="CJ471" s="15" t="s">
        <v>59</v>
      </c>
      <c r="CL471" s="15" t="s">
        <v>59</v>
      </c>
      <c r="CM471" t="s">
        <v>54</v>
      </c>
      <c r="CN471" s="15" t="s">
        <v>59</v>
      </c>
      <c r="CP471" s="15" t="s">
        <v>59</v>
      </c>
      <c r="CR471" s="15" t="s">
        <v>59</v>
      </c>
      <c r="CT471" s="15" t="s">
        <v>59</v>
      </c>
      <c r="CV471" s="15" t="s">
        <v>59</v>
      </c>
      <c r="CX471" s="15" t="s">
        <v>59</v>
      </c>
      <c r="CZ471" s="15" t="s">
        <v>59</v>
      </c>
      <c r="DB471" s="15" t="s">
        <v>59</v>
      </c>
      <c r="DD471" s="15" t="s">
        <v>59</v>
      </c>
      <c r="DF471" s="15" t="s">
        <v>59</v>
      </c>
      <c r="DH471" s="15" t="s">
        <v>59</v>
      </c>
      <c r="DJ471" s="15" t="s">
        <v>59</v>
      </c>
      <c r="DL471" s="15" t="s">
        <v>59</v>
      </c>
      <c r="DN471" s="15" t="s">
        <v>59</v>
      </c>
      <c r="DP471" s="15" t="s">
        <v>59</v>
      </c>
      <c r="DR471" s="15" t="s">
        <v>59</v>
      </c>
      <c r="DT471" s="15" t="s">
        <v>59</v>
      </c>
      <c r="DV471" s="15" t="s">
        <v>59</v>
      </c>
      <c r="DX471" s="15" t="s">
        <v>59</v>
      </c>
      <c r="DZ471" s="15" t="s">
        <v>59</v>
      </c>
      <c r="EB471" s="15" t="s">
        <v>59</v>
      </c>
      <c r="ED471" s="15" t="s">
        <v>59</v>
      </c>
      <c r="EF471" s="15" t="s">
        <v>59</v>
      </c>
      <c r="EH471" s="15" t="s">
        <v>59</v>
      </c>
      <c r="EJ471" s="15" t="s">
        <v>59</v>
      </c>
      <c r="EL471" s="15" t="s">
        <v>59</v>
      </c>
      <c r="EN471" s="15" t="s">
        <v>59</v>
      </c>
      <c r="EP471" s="15" t="s">
        <v>59</v>
      </c>
      <c r="ER471" s="15" t="s">
        <v>59</v>
      </c>
      <c r="ET471" s="15" t="s">
        <v>59</v>
      </c>
      <c r="EV471" s="15" t="s">
        <v>59</v>
      </c>
      <c r="EX471" s="15" t="s">
        <v>59</v>
      </c>
      <c r="EZ471" s="15" t="s">
        <v>59</v>
      </c>
      <c r="FB471" s="15" t="s">
        <v>59</v>
      </c>
      <c r="FD471" s="15" t="s">
        <v>59</v>
      </c>
      <c r="FF471" s="15" t="s">
        <v>59</v>
      </c>
      <c r="FH471" s="15" t="s">
        <v>59</v>
      </c>
      <c r="FJ471" s="15" t="s">
        <v>59</v>
      </c>
      <c r="FL471" s="15" t="s">
        <v>59</v>
      </c>
      <c r="FN471" s="15" t="s">
        <v>59</v>
      </c>
      <c r="FP471" s="15" t="s">
        <v>59</v>
      </c>
      <c r="FR471" s="15" t="s">
        <v>59</v>
      </c>
      <c r="FT471" s="15" t="s">
        <v>59</v>
      </c>
    </row>
    <row r="472" spans="1:176" ht="15.95" customHeight="1">
      <c r="A472" t="s">
        <v>809</v>
      </c>
      <c r="B472" s="39">
        <v>4</v>
      </c>
      <c r="C472" s="39">
        <v>240</v>
      </c>
      <c r="D472" s="39">
        <v>3206</v>
      </c>
      <c r="E472" s="19" t="s">
        <v>1828</v>
      </c>
      <c r="G472">
        <v>2.9396958547769719E-2</v>
      </c>
      <c r="H472" s="15">
        <v>8.6181593076213835E-3</v>
      </c>
      <c r="I472">
        <v>2.9396958547769719E-2</v>
      </c>
      <c r="J472" s="15">
        <v>8.6181593076213835E-3</v>
      </c>
      <c r="K472" s="3" t="s">
        <v>47</v>
      </c>
      <c r="L472" s="12" t="s">
        <v>59</v>
      </c>
      <c r="M472" s="3" t="s">
        <v>47</v>
      </c>
      <c r="N472" s="12" t="s">
        <v>59</v>
      </c>
      <c r="O472" s="3" t="s">
        <v>47</v>
      </c>
      <c r="P472" s="12" t="s">
        <v>59</v>
      </c>
      <c r="Q472">
        <v>5.2570818399736239E-3</v>
      </c>
      <c r="R472" s="15">
        <v>3.2358252521503148E-3</v>
      </c>
      <c r="S472" t="s">
        <v>54</v>
      </c>
      <c r="T472" s="15" t="s">
        <v>59</v>
      </c>
      <c r="U472">
        <v>1.1694686235938553E-2</v>
      </c>
      <c r="V472" s="15">
        <v>1.583119766367362E-3</v>
      </c>
      <c r="W472">
        <v>1.2445190471857539E-2</v>
      </c>
      <c r="X472" s="15">
        <v>4.1980878297492629E-3</v>
      </c>
      <c r="Y472" t="s">
        <v>54</v>
      </c>
      <c r="Z472" s="15" t="s">
        <v>59</v>
      </c>
      <c r="AA472" t="s">
        <v>54</v>
      </c>
      <c r="AB472" s="15" t="s">
        <v>59</v>
      </c>
      <c r="AC472" t="s">
        <v>54</v>
      </c>
      <c r="AD472" s="15" t="s">
        <v>59</v>
      </c>
      <c r="AE472" t="s">
        <v>54</v>
      </c>
      <c r="AF472" s="15" t="s">
        <v>59</v>
      </c>
      <c r="AG472" t="s">
        <v>54</v>
      </c>
      <c r="AH472" s="15" t="s">
        <v>59</v>
      </c>
      <c r="AI472" t="s">
        <v>54</v>
      </c>
      <c r="AJ472" s="15" t="s">
        <v>59</v>
      </c>
      <c r="AK472" t="s">
        <v>47</v>
      </c>
      <c r="AL472" s="15" t="s">
        <v>59</v>
      </c>
      <c r="AM472" t="s">
        <v>54</v>
      </c>
      <c r="AN472" s="15" t="s">
        <v>59</v>
      </c>
      <c r="AO472" t="s">
        <v>54</v>
      </c>
      <c r="AP472" s="15" t="s">
        <v>59</v>
      </c>
      <c r="AQ472" s="3" t="s">
        <v>47</v>
      </c>
      <c r="AR472" s="15" t="s">
        <v>59</v>
      </c>
      <c r="AS472" s="3" t="s">
        <v>47</v>
      </c>
      <c r="AT472" s="15" t="s">
        <v>59</v>
      </c>
      <c r="AU472" s="3" t="s">
        <v>47</v>
      </c>
      <c r="AV472" s="15" t="s">
        <v>59</v>
      </c>
      <c r="AW472" s="3" t="s">
        <v>47</v>
      </c>
      <c r="AX472" s="15" t="s">
        <v>59</v>
      </c>
      <c r="AZ472" s="15" t="s">
        <v>59</v>
      </c>
      <c r="BA472" t="s">
        <v>54</v>
      </c>
      <c r="BB472" s="15" t="s">
        <v>59</v>
      </c>
      <c r="BC472" t="s">
        <v>54</v>
      </c>
      <c r="BD472" s="15" t="s">
        <v>59</v>
      </c>
      <c r="BE472" s="3" t="s">
        <v>47</v>
      </c>
      <c r="BF472" s="15" t="s">
        <v>59</v>
      </c>
      <c r="BH472" s="15" t="s">
        <v>59</v>
      </c>
      <c r="BJ472" s="15" t="s">
        <v>59</v>
      </c>
      <c r="BL472" s="15" t="s">
        <v>59</v>
      </c>
      <c r="BN472" s="15" t="s">
        <v>59</v>
      </c>
      <c r="BO472">
        <v>0</v>
      </c>
      <c r="BP472" s="15">
        <v>0</v>
      </c>
      <c r="BQ472" t="s">
        <v>54</v>
      </c>
      <c r="BR472" s="15" t="s">
        <v>59</v>
      </c>
      <c r="BT472" s="15" t="s">
        <v>59</v>
      </c>
      <c r="BU472" t="s">
        <v>54</v>
      </c>
      <c r="BV472" s="15" t="s">
        <v>59</v>
      </c>
      <c r="BX472" s="15" t="s">
        <v>59</v>
      </c>
      <c r="BZ472" s="15" t="s">
        <v>59</v>
      </c>
      <c r="CB472" s="15" t="s">
        <v>59</v>
      </c>
      <c r="CC472" t="s">
        <v>54</v>
      </c>
      <c r="CD472" s="15" t="s">
        <v>59</v>
      </c>
      <c r="CF472" s="15" t="s">
        <v>59</v>
      </c>
      <c r="CG472" t="s">
        <v>54</v>
      </c>
      <c r="CH472" s="15" t="s">
        <v>59</v>
      </c>
      <c r="CJ472" s="15" t="s">
        <v>59</v>
      </c>
      <c r="CL472" s="15" t="s">
        <v>59</v>
      </c>
      <c r="CM472" t="s">
        <v>54</v>
      </c>
      <c r="CN472" s="15" t="s">
        <v>59</v>
      </c>
      <c r="CP472" s="15" t="s">
        <v>59</v>
      </c>
      <c r="CR472" s="15" t="s">
        <v>59</v>
      </c>
      <c r="CT472" s="15" t="s">
        <v>59</v>
      </c>
      <c r="CV472" s="15" t="s">
        <v>59</v>
      </c>
      <c r="CX472" s="15" t="s">
        <v>59</v>
      </c>
      <c r="CZ472" s="15" t="s">
        <v>59</v>
      </c>
      <c r="DB472" s="15" t="s">
        <v>59</v>
      </c>
      <c r="DD472" s="15" t="s">
        <v>59</v>
      </c>
      <c r="DF472" s="15" t="s">
        <v>59</v>
      </c>
      <c r="DH472" s="15" t="s">
        <v>59</v>
      </c>
      <c r="DJ472" s="15" t="s">
        <v>59</v>
      </c>
      <c r="DL472" s="15" t="s">
        <v>59</v>
      </c>
      <c r="DN472" s="15" t="s">
        <v>59</v>
      </c>
      <c r="DP472" s="15" t="s">
        <v>59</v>
      </c>
      <c r="DR472" s="15" t="s">
        <v>59</v>
      </c>
      <c r="DT472" s="15" t="s">
        <v>59</v>
      </c>
      <c r="DV472" s="15" t="s">
        <v>59</v>
      </c>
      <c r="DX472" s="15" t="s">
        <v>59</v>
      </c>
      <c r="DZ472" s="15" t="s">
        <v>59</v>
      </c>
      <c r="EB472" s="15" t="s">
        <v>59</v>
      </c>
      <c r="ED472" s="15" t="s">
        <v>59</v>
      </c>
      <c r="EF472" s="15" t="s">
        <v>59</v>
      </c>
      <c r="EH472" s="15" t="s">
        <v>59</v>
      </c>
      <c r="EJ472" s="15" t="s">
        <v>59</v>
      </c>
      <c r="EL472" s="15" t="s">
        <v>59</v>
      </c>
      <c r="EN472" s="15" t="s">
        <v>59</v>
      </c>
      <c r="EP472" s="15" t="s">
        <v>59</v>
      </c>
      <c r="ER472" s="15" t="s">
        <v>59</v>
      </c>
      <c r="ET472" s="15" t="s">
        <v>59</v>
      </c>
      <c r="EV472" s="15" t="s">
        <v>59</v>
      </c>
      <c r="EX472" s="15" t="s">
        <v>59</v>
      </c>
      <c r="EZ472" s="15" t="s">
        <v>59</v>
      </c>
      <c r="FB472" s="15" t="s">
        <v>59</v>
      </c>
      <c r="FD472" s="15" t="s">
        <v>59</v>
      </c>
      <c r="FF472" s="15" t="s">
        <v>59</v>
      </c>
      <c r="FH472" s="15" t="s">
        <v>59</v>
      </c>
      <c r="FJ472" s="15" t="s">
        <v>59</v>
      </c>
      <c r="FL472" s="15" t="s">
        <v>59</v>
      </c>
      <c r="FN472" s="15" t="s">
        <v>59</v>
      </c>
      <c r="FP472" s="15" t="s">
        <v>59</v>
      </c>
      <c r="FR472" s="15" t="s">
        <v>59</v>
      </c>
      <c r="FT472" s="15" t="s">
        <v>59</v>
      </c>
    </row>
    <row r="473" spans="1:176" ht="15.95" customHeight="1">
      <c r="A473" t="s">
        <v>1022</v>
      </c>
      <c r="B473" s="39">
        <v>1</v>
      </c>
      <c r="C473" s="39"/>
      <c r="D473" s="39">
        <v>2502</v>
      </c>
      <c r="E473" s="19" t="s">
        <v>1828</v>
      </c>
      <c r="G473" s="18">
        <v>1.090750287E-2</v>
      </c>
      <c r="H473" s="15" t="s">
        <v>59</v>
      </c>
      <c r="I473" s="18">
        <v>1.090750287E-2</v>
      </c>
      <c r="J473" s="15" t="s">
        <v>59</v>
      </c>
      <c r="K473" s="3" t="s">
        <v>47</v>
      </c>
      <c r="L473" s="12" t="s">
        <v>59</v>
      </c>
      <c r="M473" s="3" t="s">
        <v>47</v>
      </c>
      <c r="N473" s="12" t="s">
        <v>59</v>
      </c>
      <c r="O473" s="3" t="s">
        <v>47</v>
      </c>
      <c r="P473" s="12" t="s">
        <v>59</v>
      </c>
      <c r="Q473" s="3" t="s">
        <v>47</v>
      </c>
      <c r="R473" s="15" t="s">
        <v>59</v>
      </c>
      <c r="S473" s="3" t="s">
        <v>47</v>
      </c>
      <c r="T473" s="15" t="s">
        <v>59</v>
      </c>
      <c r="U473" s="3" t="s">
        <v>47</v>
      </c>
      <c r="V473" s="15" t="s">
        <v>59</v>
      </c>
      <c r="W473" s="3" t="s">
        <v>47</v>
      </c>
      <c r="X473" s="15" t="s">
        <v>59</v>
      </c>
      <c r="Y473" s="3" t="s">
        <v>47</v>
      </c>
      <c r="Z473" s="15" t="s">
        <v>59</v>
      </c>
      <c r="AA473" s="3" t="s">
        <v>47</v>
      </c>
      <c r="AB473" s="15" t="s">
        <v>59</v>
      </c>
      <c r="AC473" s="3" t="s">
        <v>47</v>
      </c>
      <c r="AD473" s="15" t="s">
        <v>59</v>
      </c>
      <c r="AE473" s="3" t="s">
        <v>47</v>
      </c>
      <c r="AF473" s="15" t="s">
        <v>59</v>
      </c>
      <c r="AG473" s="3" t="s">
        <v>47</v>
      </c>
      <c r="AH473" s="15" t="s">
        <v>59</v>
      </c>
      <c r="AI473" s="3" t="s">
        <v>47</v>
      </c>
      <c r="AJ473" s="15" t="s">
        <v>59</v>
      </c>
      <c r="AK473" s="3" t="s">
        <v>47</v>
      </c>
      <c r="AL473" s="15" t="s">
        <v>59</v>
      </c>
      <c r="AM473" s="3" t="s">
        <v>47</v>
      </c>
      <c r="AN473" s="15" t="s">
        <v>59</v>
      </c>
      <c r="AO473" s="3" t="s">
        <v>47</v>
      </c>
      <c r="AP473" s="15" t="s">
        <v>59</v>
      </c>
      <c r="AQ473" s="3" t="s">
        <v>47</v>
      </c>
      <c r="AR473" s="15" t="s">
        <v>59</v>
      </c>
      <c r="AS473" s="3" t="s">
        <v>47</v>
      </c>
      <c r="AT473" s="15" t="s">
        <v>59</v>
      </c>
      <c r="AU473" s="3" t="s">
        <v>47</v>
      </c>
      <c r="AV473" s="15" t="s">
        <v>59</v>
      </c>
      <c r="AW473" s="3" t="s">
        <v>47</v>
      </c>
      <c r="AX473" s="15" t="s">
        <v>59</v>
      </c>
      <c r="AY473" s="3" t="s">
        <v>47</v>
      </c>
      <c r="AZ473" s="15" t="s">
        <v>59</v>
      </c>
      <c r="BA473" s="3" t="s">
        <v>47</v>
      </c>
      <c r="BB473" s="15" t="s">
        <v>59</v>
      </c>
      <c r="BC473" s="3" t="s">
        <v>47</v>
      </c>
      <c r="BD473" s="15" t="s">
        <v>59</v>
      </c>
      <c r="BE473" s="3" t="s">
        <v>47</v>
      </c>
      <c r="BF473" s="15" t="s">
        <v>59</v>
      </c>
      <c r="BG473" s="3" t="s">
        <v>47</v>
      </c>
      <c r="BH473" s="15" t="s">
        <v>59</v>
      </c>
      <c r="BI473" s="3" t="s">
        <v>47</v>
      </c>
      <c r="BJ473" s="15" t="s">
        <v>59</v>
      </c>
      <c r="BL473" s="15" t="s">
        <v>59</v>
      </c>
      <c r="BN473" s="15" t="s">
        <v>59</v>
      </c>
      <c r="BP473" s="15" t="s">
        <v>59</v>
      </c>
      <c r="BR473" s="15" t="s">
        <v>59</v>
      </c>
      <c r="BT473" s="15" t="s">
        <v>59</v>
      </c>
      <c r="BV473" s="15" t="s">
        <v>59</v>
      </c>
      <c r="BX473" s="15" t="s">
        <v>59</v>
      </c>
      <c r="BZ473" s="15" t="s">
        <v>59</v>
      </c>
      <c r="CB473" s="15" t="s">
        <v>59</v>
      </c>
      <c r="CD473" s="15" t="s">
        <v>59</v>
      </c>
      <c r="CF473" s="15" t="s">
        <v>59</v>
      </c>
      <c r="CH473" s="15" t="s">
        <v>59</v>
      </c>
      <c r="CJ473" s="15" t="s">
        <v>59</v>
      </c>
      <c r="CL473" s="15" t="s">
        <v>59</v>
      </c>
      <c r="CN473" s="15" t="s">
        <v>59</v>
      </c>
      <c r="CP473" s="15" t="s">
        <v>59</v>
      </c>
      <c r="CR473" s="15" t="s">
        <v>59</v>
      </c>
      <c r="CT473" s="15" t="s">
        <v>59</v>
      </c>
      <c r="CV473" s="15" t="s">
        <v>59</v>
      </c>
      <c r="CX473" s="15" t="s">
        <v>59</v>
      </c>
      <c r="CZ473" s="15" t="s">
        <v>59</v>
      </c>
      <c r="DB473" s="15" t="s">
        <v>59</v>
      </c>
      <c r="DD473" s="15" t="s">
        <v>59</v>
      </c>
      <c r="DF473" s="15" t="s">
        <v>59</v>
      </c>
      <c r="DH473" s="15" t="s">
        <v>59</v>
      </c>
      <c r="DJ473" s="15" t="s">
        <v>59</v>
      </c>
      <c r="DL473" s="15" t="s">
        <v>59</v>
      </c>
      <c r="DN473" s="15" t="s">
        <v>59</v>
      </c>
      <c r="DP473" s="15" t="s">
        <v>59</v>
      </c>
      <c r="DR473" s="15" t="s">
        <v>59</v>
      </c>
      <c r="DT473" s="15" t="s">
        <v>59</v>
      </c>
      <c r="DV473" s="15" t="s">
        <v>59</v>
      </c>
      <c r="DX473" s="15" t="s">
        <v>59</v>
      </c>
      <c r="DZ473" s="15" t="s">
        <v>59</v>
      </c>
      <c r="EB473" s="15" t="s">
        <v>59</v>
      </c>
      <c r="ED473" s="15" t="s">
        <v>59</v>
      </c>
      <c r="EF473" s="15" t="s">
        <v>59</v>
      </c>
      <c r="EH473" s="15" t="s">
        <v>59</v>
      </c>
      <c r="EJ473" s="15" t="s">
        <v>59</v>
      </c>
      <c r="EL473" s="15" t="s">
        <v>59</v>
      </c>
      <c r="EN473" s="15" t="s">
        <v>59</v>
      </c>
      <c r="EP473" s="15" t="s">
        <v>59</v>
      </c>
      <c r="ER473" s="15" t="s">
        <v>59</v>
      </c>
      <c r="ET473" s="15" t="s">
        <v>59</v>
      </c>
      <c r="EV473" s="15" t="s">
        <v>59</v>
      </c>
      <c r="EX473" s="15" t="s">
        <v>59</v>
      </c>
      <c r="EZ473" s="15" t="s">
        <v>59</v>
      </c>
      <c r="FB473" s="15" t="s">
        <v>59</v>
      </c>
      <c r="FD473" s="15" t="s">
        <v>59</v>
      </c>
      <c r="FF473" s="15" t="s">
        <v>59</v>
      </c>
      <c r="FH473" s="15" t="s">
        <v>59</v>
      </c>
      <c r="FJ473" s="15" t="s">
        <v>59</v>
      </c>
      <c r="FL473" s="15" t="s">
        <v>59</v>
      </c>
      <c r="FN473" s="15" t="s">
        <v>59</v>
      </c>
      <c r="FP473" s="15" t="s">
        <v>59</v>
      </c>
      <c r="FR473" s="15" t="s">
        <v>59</v>
      </c>
      <c r="FT473" s="15" t="s">
        <v>59</v>
      </c>
    </row>
    <row r="474" spans="1:176" ht="15.95" customHeight="1">
      <c r="A474" t="s">
        <v>1023</v>
      </c>
      <c r="B474" s="39">
        <v>1</v>
      </c>
      <c r="C474" s="39"/>
      <c r="D474" s="39">
        <v>2502</v>
      </c>
      <c r="E474" s="19" t="s">
        <v>1828</v>
      </c>
      <c r="G474" s="18">
        <v>0.49661637140000003</v>
      </c>
      <c r="H474" s="15" t="s">
        <v>59</v>
      </c>
      <c r="I474" s="18">
        <v>0.49661637140000003</v>
      </c>
      <c r="J474" s="15" t="s">
        <v>59</v>
      </c>
      <c r="K474" s="3" t="s">
        <v>47</v>
      </c>
      <c r="L474" s="12" t="s">
        <v>59</v>
      </c>
      <c r="M474" s="3" t="s">
        <v>47</v>
      </c>
      <c r="N474" s="12" t="s">
        <v>59</v>
      </c>
      <c r="O474" s="3" t="s">
        <v>47</v>
      </c>
      <c r="P474" s="12" t="s">
        <v>59</v>
      </c>
      <c r="Q474" s="3" t="s">
        <v>47</v>
      </c>
      <c r="R474" s="15" t="s">
        <v>59</v>
      </c>
      <c r="S474" s="3" t="s">
        <v>47</v>
      </c>
      <c r="T474" s="15" t="s">
        <v>59</v>
      </c>
      <c r="U474" s="3" t="s">
        <v>47</v>
      </c>
      <c r="V474" s="15" t="s">
        <v>59</v>
      </c>
      <c r="W474" s="3" t="s">
        <v>47</v>
      </c>
      <c r="X474" s="15" t="s">
        <v>59</v>
      </c>
      <c r="Y474" s="3" t="s">
        <v>47</v>
      </c>
      <c r="Z474" s="15" t="s">
        <v>59</v>
      </c>
      <c r="AA474" s="3" t="s">
        <v>47</v>
      </c>
      <c r="AB474" s="15" t="s">
        <v>59</v>
      </c>
      <c r="AC474" s="3" t="s">
        <v>47</v>
      </c>
      <c r="AD474" s="15" t="s">
        <v>59</v>
      </c>
      <c r="AE474" s="3" t="s">
        <v>47</v>
      </c>
      <c r="AF474" s="15" t="s">
        <v>59</v>
      </c>
      <c r="AG474" s="3" t="s">
        <v>47</v>
      </c>
      <c r="AH474" s="15" t="s">
        <v>59</v>
      </c>
      <c r="AI474" s="3" t="s">
        <v>47</v>
      </c>
      <c r="AJ474" s="15" t="s">
        <v>59</v>
      </c>
      <c r="AK474" s="3" t="s">
        <v>47</v>
      </c>
      <c r="AL474" s="15" t="s">
        <v>59</v>
      </c>
      <c r="AM474" s="3" t="s">
        <v>47</v>
      </c>
      <c r="AN474" s="15" t="s">
        <v>59</v>
      </c>
      <c r="AO474" s="3" t="s">
        <v>47</v>
      </c>
      <c r="AP474" s="15" t="s">
        <v>59</v>
      </c>
      <c r="AQ474" s="3" t="s">
        <v>47</v>
      </c>
      <c r="AR474" s="15" t="s">
        <v>59</v>
      </c>
      <c r="AS474" s="3" t="s">
        <v>47</v>
      </c>
      <c r="AT474" s="15" t="s">
        <v>59</v>
      </c>
      <c r="AU474" s="3" t="s">
        <v>47</v>
      </c>
      <c r="AV474" s="15" t="s">
        <v>59</v>
      </c>
      <c r="AW474" s="3" t="s">
        <v>47</v>
      </c>
      <c r="AX474" s="15" t="s">
        <v>59</v>
      </c>
      <c r="AY474" s="3" t="s">
        <v>47</v>
      </c>
      <c r="AZ474" s="15" t="s">
        <v>59</v>
      </c>
      <c r="BA474" s="3" t="s">
        <v>47</v>
      </c>
      <c r="BB474" s="15" t="s">
        <v>59</v>
      </c>
      <c r="BC474" s="3" t="s">
        <v>47</v>
      </c>
      <c r="BD474" s="15" t="s">
        <v>59</v>
      </c>
      <c r="BE474" s="3" t="s">
        <v>47</v>
      </c>
      <c r="BF474" s="15" t="s">
        <v>59</v>
      </c>
      <c r="BG474" s="3" t="s">
        <v>47</v>
      </c>
      <c r="BH474" s="15" t="s">
        <v>59</v>
      </c>
      <c r="BI474" s="3" t="s">
        <v>47</v>
      </c>
      <c r="BJ474" s="15" t="s">
        <v>59</v>
      </c>
      <c r="BL474" s="15" t="s">
        <v>59</v>
      </c>
      <c r="BN474" s="15" t="s">
        <v>59</v>
      </c>
      <c r="BP474" s="15" t="s">
        <v>59</v>
      </c>
      <c r="BR474" s="15" t="s">
        <v>59</v>
      </c>
      <c r="BT474" s="15" t="s">
        <v>59</v>
      </c>
      <c r="BV474" s="15" t="s">
        <v>59</v>
      </c>
      <c r="BX474" s="15" t="s">
        <v>59</v>
      </c>
      <c r="BZ474" s="15" t="s">
        <v>59</v>
      </c>
      <c r="CB474" s="15" t="s">
        <v>59</v>
      </c>
      <c r="CD474" s="15" t="s">
        <v>59</v>
      </c>
      <c r="CF474" s="15" t="s">
        <v>59</v>
      </c>
      <c r="CH474" s="15" t="s">
        <v>59</v>
      </c>
      <c r="CJ474" s="15" t="s">
        <v>59</v>
      </c>
      <c r="CL474" s="15" t="s">
        <v>59</v>
      </c>
      <c r="CN474" s="15" t="s">
        <v>59</v>
      </c>
      <c r="CP474" s="15" t="s">
        <v>59</v>
      </c>
      <c r="CR474" s="15" t="s">
        <v>59</v>
      </c>
      <c r="CT474" s="15" t="s">
        <v>59</v>
      </c>
      <c r="CV474" s="15" t="s">
        <v>59</v>
      </c>
      <c r="CX474" s="15" t="s">
        <v>59</v>
      </c>
      <c r="CZ474" s="15" t="s">
        <v>59</v>
      </c>
      <c r="DB474" s="15" t="s">
        <v>59</v>
      </c>
      <c r="DD474" s="15" t="s">
        <v>59</v>
      </c>
      <c r="DF474" s="15" t="s">
        <v>59</v>
      </c>
      <c r="DH474" s="15" t="s">
        <v>59</v>
      </c>
      <c r="DJ474" s="15" t="s">
        <v>59</v>
      </c>
      <c r="DL474" s="15" t="s">
        <v>59</v>
      </c>
      <c r="DN474" s="15" t="s">
        <v>59</v>
      </c>
      <c r="DP474" s="15" t="s">
        <v>59</v>
      </c>
      <c r="DR474" s="15" t="s">
        <v>59</v>
      </c>
      <c r="DT474" s="15" t="s">
        <v>59</v>
      </c>
      <c r="DV474" s="15" t="s">
        <v>59</v>
      </c>
      <c r="DX474" s="15" t="s">
        <v>59</v>
      </c>
      <c r="DZ474" s="15" t="s">
        <v>59</v>
      </c>
      <c r="EB474" s="15" t="s">
        <v>59</v>
      </c>
      <c r="ED474" s="15" t="s">
        <v>59</v>
      </c>
      <c r="EF474" s="15" t="s">
        <v>59</v>
      </c>
      <c r="EH474" s="15" t="s">
        <v>59</v>
      </c>
      <c r="EJ474" s="15" t="s">
        <v>59</v>
      </c>
      <c r="EL474" s="15" t="s">
        <v>59</v>
      </c>
      <c r="EN474" s="15" t="s">
        <v>59</v>
      </c>
      <c r="EP474" s="15" t="s">
        <v>59</v>
      </c>
      <c r="ER474" s="15" t="s">
        <v>59</v>
      </c>
      <c r="ET474" s="15" t="s">
        <v>59</v>
      </c>
      <c r="EV474" s="15" t="s">
        <v>59</v>
      </c>
      <c r="EX474" s="15" t="s">
        <v>59</v>
      </c>
      <c r="EZ474" s="15" t="s">
        <v>59</v>
      </c>
      <c r="FB474" s="15" t="s">
        <v>59</v>
      </c>
      <c r="FD474" s="15" t="s">
        <v>59</v>
      </c>
      <c r="FF474" s="15" t="s">
        <v>59</v>
      </c>
      <c r="FH474" s="15" t="s">
        <v>59</v>
      </c>
      <c r="FJ474" s="15" t="s">
        <v>59</v>
      </c>
      <c r="FL474" s="15" t="s">
        <v>59</v>
      </c>
      <c r="FN474" s="15" t="s">
        <v>59</v>
      </c>
      <c r="FP474" s="15" t="s">
        <v>59</v>
      </c>
      <c r="FR474" s="15" t="s">
        <v>59</v>
      </c>
      <c r="FT474" s="15" t="s">
        <v>59</v>
      </c>
    </row>
    <row r="475" spans="1:176" ht="15.95" customHeight="1">
      <c r="A475" t="s">
        <v>1024</v>
      </c>
      <c r="B475" s="39">
        <v>3</v>
      </c>
      <c r="C475" s="39"/>
      <c r="D475" s="39">
        <v>2604</v>
      </c>
      <c r="E475" s="19" t="s">
        <v>1828</v>
      </c>
      <c r="G475" s="18">
        <v>6.3408369870000009E-2</v>
      </c>
      <c r="H475" s="15" t="s">
        <v>59</v>
      </c>
      <c r="I475" s="18">
        <v>6.3408369870000009E-2</v>
      </c>
      <c r="J475" s="15" t="s">
        <v>59</v>
      </c>
      <c r="K475" s="3" t="s">
        <v>47</v>
      </c>
      <c r="L475" s="12" t="s">
        <v>59</v>
      </c>
      <c r="M475" s="3" t="s">
        <v>47</v>
      </c>
      <c r="N475" s="12" t="s">
        <v>59</v>
      </c>
      <c r="O475" s="3" t="s">
        <v>47</v>
      </c>
      <c r="P475" s="12" t="s">
        <v>59</v>
      </c>
      <c r="Q475" s="3" t="s">
        <v>47</v>
      </c>
      <c r="R475" s="15" t="s">
        <v>59</v>
      </c>
      <c r="S475" s="3" t="s">
        <v>47</v>
      </c>
      <c r="T475" s="15" t="s">
        <v>59</v>
      </c>
      <c r="U475" s="3" t="s">
        <v>47</v>
      </c>
      <c r="V475" s="15" t="s">
        <v>59</v>
      </c>
      <c r="W475" s="3" t="s">
        <v>47</v>
      </c>
      <c r="X475" s="15" t="s">
        <v>59</v>
      </c>
      <c r="Y475" s="3" t="s">
        <v>47</v>
      </c>
      <c r="Z475" s="15" t="s">
        <v>59</v>
      </c>
      <c r="AA475" s="3" t="s">
        <v>47</v>
      </c>
      <c r="AB475" s="15" t="s">
        <v>59</v>
      </c>
      <c r="AC475" s="3" t="s">
        <v>47</v>
      </c>
      <c r="AD475" s="15" t="s">
        <v>59</v>
      </c>
      <c r="AE475" s="3" t="s">
        <v>47</v>
      </c>
      <c r="AF475" s="15" t="s">
        <v>59</v>
      </c>
      <c r="AG475" s="3" t="s">
        <v>47</v>
      </c>
      <c r="AH475" s="15" t="s">
        <v>59</v>
      </c>
      <c r="AI475" s="3" t="s">
        <v>47</v>
      </c>
      <c r="AJ475" s="15" t="s">
        <v>59</v>
      </c>
      <c r="AK475" s="3" t="s">
        <v>47</v>
      </c>
      <c r="AL475" s="15" t="s">
        <v>59</v>
      </c>
      <c r="AM475" s="3" t="s">
        <v>47</v>
      </c>
      <c r="AN475" s="15" t="s">
        <v>59</v>
      </c>
      <c r="AO475" s="3" t="s">
        <v>47</v>
      </c>
      <c r="AP475" s="15" t="s">
        <v>59</v>
      </c>
      <c r="AQ475" s="3" t="s">
        <v>47</v>
      </c>
      <c r="AR475" s="15" t="s">
        <v>59</v>
      </c>
      <c r="AS475" s="3" t="s">
        <v>47</v>
      </c>
      <c r="AT475" s="15" t="s">
        <v>59</v>
      </c>
      <c r="AU475" s="3" t="s">
        <v>47</v>
      </c>
      <c r="AV475" s="15" t="s">
        <v>59</v>
      </c>
      <c r="AW475" s="3" t="s">
        <v>47</v>
      </c>
      <c r="AX475" s="15" t="s">
        <v>59</v>
      </c>
      <c r="AY475" s="3" t="s">
        <v>47</v>
      </c>
      <c r="AZ475" s="15" t="s">
        <v>59</v>
      </c>
      <c r="BA475" s="3" t="s">
        <v>47</v>
      </c>
      <c r="BB475" s="15" t="s">
        <v>59</v>
      </c>
      <c r="BC475" s="3" t="s">
        <v>47</v>
      </c>
      <c r="BD475" s="15" t="s">
        <v>59</v>
      </c>
      <c r="BE475" s="3" t="s">
        <v>47</v>
      </c>
      <c r="BF475" s="15" t="s">
        <v>59</v>
      </c>
      <c r="BG475" s="3" t="s">
        <v>47</v>
      </c>
      <c r="BH475" s="15" t="s">
        <v>59</v>
      </c>
      <c r="BI475" s="3" t="s">
        <v>47</v>
      </c>
      <c r="BJ475" s="15" t="s">
        <v>59</v>
      </c>
      <c r="BL475" s="15" t="s">
        <v>59</v>
      </c>
      <c r="BN475" s="15" t="s">
        <v>59</v>
      </c>
      <c r="BP475" s="15" t="s">
        <v>59</v>
      </c>
      <c r="BR475" s="15" t="s">
        <v>59</v>
      </c>
      <c r="BT475" s="15" t="s">
        <v>59</v>
      </c>
      <c r="BV475" s="15" t="s">
        <v>59</v>
      </c>
      <c r="BX475" s="15" t="s">
        <v>59</v>
      </c>
      <c r="BZ475" s="15" t="s">
        <v>59</v>
      </c>
      <c r="CB475" s="15" t="s">
        <v>59</v>
      </c>
      <c r="CD475" s="15" t="s">
        <v>59</v>
      </c>
      <c r="CF475" s="15" t="s">
        <v>59</v>
      </c>
      <c r="CH475" s="15" t="s">
        <v>59</v>
      </c>
      <c r="CJ475" s="15" t="s">
        <v>59</v>
      </c>
      <c r="CL475" s="15" t="s">
        <v>59</v>
      </c>
      <c r="CN475" s="15" t="s">
        <v>59</v>
      </c>
      <c r="CP475" s="15" t="s">
        <v>59</v>
      </c>
      <c r="CR475" s="15" t="s">
        <v>59</v>
      </c>
      <c r="CT475" s="15" t="s">
        <v>59</v>
      </c>
      <c r="CV475" s="15" t="s">
        <v>59</v>
      </c>
      <c r="CX475" s="15" t="s">
        <v>59</v>
      </c>
      <c r="CZ475" s="15" t="s">
        <v>59</v>
      </c>
      <c r="DB475" s="15" t="s">
        <v>59</v>
      </c>
      <c r="DD475" s="15" t="s">
        <v>59</v>
      </c>
      <c r="DF475" s="15" t="s">
        <v>59</v>
      </c>
      <c r="DH475" s="15" t="s">
        <v>59</v>
      </c>
      <c r="DJ475" s="15" t="s">
        <v>59</v>
      </c>
      <c r="DL475" s="15" t="s">
        <v>59</v>
      </c>
      <c r="DN475" s="15" t="s">
        <v>59</v>
      </c>
      <c r="DP475" s="15" t="s">
        <v>59</v>
      </c>
      <c r="DR475" s="15" t="s">
        <v>59</v>
      </c>
      <c r="DT475" s="15" t="s">
        <v>59</v>
      </c>
      <c r="DV475" s="15" t="s">
        <v>59</v>
      </c>
      <c r="DX475" s="15" t="s">
        <v>59</v>
      </c>
      <c r="DZ475" s="15" t="s">
        <v>59</v>
      </c>
      <c r="EB475" s="15" t="s">
        <v>59</v>
      </c>
      <c r="ED475" s="15" t="s">
        <v>59</v>
      </c>
      <c r="EF475" s="15" t="s">
        <v>59</v>
      </c>
      <c r="EH475" s="15" t="s">
        <v>59</v>
      </c>
      <c r="EJ475" s="15" t="s">
        <v>59</v>
      </c>
      <c r="EL475" s="15" t="s">
        <v>59</v>
      </c>
      <c r="EN475" s="15" t="s">
        <v>59</v>
      </c>
      <c r="EP475" s="15" t="s">
        <v>59</v>
      </c>
      <c r="ER475" s="15" t="s">
        <v>59</v>
      </c>
      <c r="ET475" s="15" t="s">
        <v>59</v>
      </c>
      <c r="EV475" s="15" t="s">
        <v>59</v>
      </c>
      <c r="EX475" s="15" t="s">
        <v>59</v>
      </c>
      <c r="EZ475" s="15" t="s">
        <v>59</v>
      </c>
      <c r="FB475" s="15" t="s">
        <v>59</v>
      </c>
      <c r="FD475" s="15" t="s">
        <v>59</v>
      </c>
      <c r="FF475" s="15" t="s">
        <v>59</v>
      </c>
      <c r="FH475" s="15" t="s">
        <v>59</v>
      </c>
      <c r="FJ475" s="15" t="s">
        <v>59</v>
      </c>
      <c r="FL475" s="15" t="s">
        <v>59</v>
      </c>
      <c r="FN475" s="15" t="s">
        <v>59</v>
      </c>
      <c r="FP475" s="15" t="s">
        <v>59</v>
      </c>
      <c r="FR475" s="15" t="s">
        <v>59</v>
      </c>
      <c r="FT475" s="15" t="s">
        <v>59</v>
      </c>
    </row>
    <row r="476" spans="1:176" ht="15.95" customHeight="1">
      <c r="A476" t="s">
        <v>1025</v>
      </c>
      <c r="B476" s="39">
        <v>3</v>
      </c>
      <c r="C476" s="39"/>
      <c r="D476" s="39">
        <v>2604</v>
      </c>
      <c r="E476" s="19" t="s">
        <v>1828</v>
      </c>
      <c r="G476" s="18">
        <v>6.4947372980000001E-2</v>
      </c>
      <c r="H476" s="15" t="s">
        <v>59</v>
      </c>
      <c r="I476" s="18">
        <v>6.4947372980000001E-2</v>
      </c>
      <c r="J476" s="15" t="s">
        <v>59</v>
      </c>
      <c r="K476" s="3" t="s">
        <v>47</v>
      </c>
      <c r="L476" s="12" t="s">
        <v>59</v>
      </c>
      <c r="M476" s="3" t="s">
        <v>47</v>
      </c>
      <c r="N476" s="12" t="s">
        <v>59</v>
      </c>
      <c r="O476" s="3" t="s">
        <v>47</v>
      </c>
      <c r="P476" s="12" t="s">
        <v>59</v>
      </c>
      <c r="Q476" s="3" t="s">
        <v>47</v>
      </c>
      <c r="R476" s="15" t="s">
        <v>59</v>
      </c>
      <c r="S476" s="3" t="s">
        <v>47</v>
      </c>
      <c r="T476" s="15" t="s">
        <v>59</v>
      </c>
      <c r="U476" s="3" t="s">
        <v>47</v>
      </c>
      <c r="V476" s="15" t="s">
        <v>59</v>
      </c>
      <c r="W476" s="3" t="s">
        <v>47</v>
      </c>
      <c r="X476" s="15" t="s">
        <v>59</v>
      </c>
      <c r="Y476" s="3" t="s">
        <v>47</v>
      </c>
      <c r="Z476" s="15" t="s">
        <v>59</v>
      </c>
      <c r="AA476" s="3" t="s">
        <v>47</v>
      </c>
      <c r="AB476" s="15" t="s">
        <v>59</v>
      </c>
      <c r="AC476" s="3" t="s">
        <v>47</v>
      </c>
      <c r="AD476" s="15" t="s">
        <v>59</v>
      </c>
      <c r="AE476" s="3" t="s">
        <v>47</v>
      </c>
      <c r="AF476" s="15" t="s">
        <v>59</v>
      </c>
      <c r="AG476" s="3" t="s">
        <v>47</v>
      </c>
      <c r="AH476" s="15" t="s">
        <v>59</v>
      </c>
      <c r="AI476" s="3" t="s">
        <v>47</v>
      </c>
      <c r="AJ476" s="15" t="s">
        <v>59</v>
      </c>
      <c r="AK476" s="3" t="s">
        <v>47</v>
      </c>
      <c r="AL476" s="15" t="s">
        <v>59</v>
      </c>
      <c r="AM476" s="3" t="s">
        <v>47</v>
      </c>
      <c r="AN476" s="15" t="s">
        <v>59</v>
      </c>
      <c r="AO476" s="3" t="s">
        <v>47</v>
      </c>
      <c r="AP476" s="15" t="s">
        <v>59</v>
      </c>
      <c r="AQ476" s="3" t="s">
        <v>47</v>
      </c>
      <c r="AR476" s="15" t="s">
        <v>59</v>
      </c>
      <c r="AS476" s="3" t="s">
        <v>47</v>
      </c>
      <c r="AT476" s="15" t="s">
        <v>59</v>
      </c>
      <c r="AU476" s="3" t="s">
        <v>47</v>
      </c>
      <c r="AV476" s="15" t="s">
        <v>59</v>
      </c>
      <c r="AW476" s="3" t="s">
        <v>47</v>
      </c>
      <c r="AX476" s="15" t="s">
        <v>59</v>
      </c>
      <c r="AY476" s="3" t="s">
        <v>47</v>
      </c>
      <c r="AZ476" s="15" t="s">
        <v>59</v>
      </c>
      <c r="BA476" s="3" t="s">
        <v>47</v>
      </c>
      <c r="BB476" s="15" t="s">
        <v>59</v>
      </c>
      <c r="BC476" s="3" t="s">
        <v>47</v>
      </c>
      <c r="BD476" s="15" t="s">
        <v>59</v>
      </c>
      <c r="BE476" s="3" t="s">
        <v>47</v>
      </c>
      <c r="BF476" s="15" t="s">
        <v>59</v>
      </c>
      <c r="BG476" s="3" t="s">
        <v>47</v>
      </c>
      <c r="BH476" s="15" t="s">
        <v>59</v>
      </c>
      <c r="BI476" s="3" t="s">
        <v>47</v>
      </c>
      <c r="BJ476" s="15" t="s">
        <v>59</v>
      </c>
      <c r="BL476" s="15" t="s">
        <v>59</v>
      </c>
      <c r="BN476" s="15" t="s">
        <v>59</v>
      </c>
      <c r="BP476" s="15" t="s">
        <v>59</v>
      </c>
      <c r="BR476" s="15" t="s">
        <v>59</v>
      </c>
      <c r="BT476" s="15" t="s">
        <v>59</v>
      </c>
      <c r="BV476" s="15" t="s">
        <v>59</v>
      </c>
      <c r="BX476" s="15" t="s">
        <v>59</v>
      </c>
      <c r="BZ476" s="15" t="s">
        <v>59</v>
      </c>
      <c r="CB476" s="15" t="s">
        <v>59</v>
      </c>
      <c r="CD476" s="15" t="s">
        <v>59</v>
      </c>
      <c r="CF476" s="15" t="s">
        <v>59</v>
      </c>
      <c r="CH476" s="15" t="s">
        <v>59</v>
      </c>
      <c r="CJ476" s="15" t="s">
        <v>59</v>
      </c>
      <c r="CL476" s="15" t="s">
        <v>59</v>
      </c>
      <c r="CN476" s="15" t="s">
        <v>59</v>
      </c>
      <c r="CP476" s="15" t="s">
        <v>59</v>
      </c>
      <c r="CR476" s="15" t="s">
        <v>59</v>
      </c>
      <c r="CT476" s="15" t="s">
        <v>59</v>
      </c>
      <c r="CV476" s="15" t="s">
        <v>59</v>
      </c>
      <c r="CX476" s="15" t="s">
        <v>59</v>
      </c>
      <c r="CZ476" s="15" t="s">
        <v>59</v>
      </c>
      <c r="DB476" s="15" t="s">
        <v>59</v>
      </c>
      <c r="DD476" s="15" t="s">
        <v>59</v>
      </c>
      <c r="DF476" s="15" t="s">
        <v>59</v>
      </c>
      <c r="DH476" s="15" t="s">
        <v>59</v>
      </c>
      <c r="DJ476" s="15" t="s">
        <v>59</v>
      </c>
      <c r="DL476" s="15" t="s">
        <v>59</v>
      </c>
      <c r="DN476" s="15" t="s">
        <v>59</v>
      </c>
      <c r="DP476" s="15" t="s">
        <v>59</v>
      </c>
      <c r="DR476" s="15" t="s">
        <v>59</v>
      </c>
      <c r="DT476" s="15" t="s">
        <v>59</v>
      </c>
      <c r="DV476" s="15" t="s">
        <v>59</v>
      </c>
      <c r="DX476" s="15" t="s">
        <v>59</v>
      </c>
      <c r="DZ476" s="15" t="s">
        <v>59</v>
      </c>
      <c r="EB476" s="15" t="s">
        <v>59</v>
      </c>
      <c r="ED476" s="15" t="s">
        <v>59</v>
      </c>
      <c r="EF476" s="15" t="s">
        <v>59</v>
      </c>
      <c r="EH476" s="15" t="s">
        <v>59</v>
      </c>
      <c r="EJ476" s="15" t="s">
        <v>59</v>
      </c>
      <c r="EL476" s="15" t="s">
        <v>59</v>
      </c>
      <c r="EN476" s="15" t="s">
        <v>59</v>
      </c>
      <c r="EP476" s="15" t="s">
        <v>59</v>
      </c>
      <c r="ER476" s="15" t="s">
        <v>59</v>
      </c>
      <c r="ET476" s="15" t="s">
        <v>59</v>
      </c>
      <c r="EV476" s="15" t="s">
        <v>59</v>
      </c>
      <c r="EX476" s="15" t="s">
        <v>59</v>
      </c>
      <c r="EZ476" s="15" t="s">
        <v>59</v>
      </c>
      <c r="FB476" s="15" t="s">
        <v>59</v>
      </c>
      <c r="FD476" s="15" t="s">
        <v>59</v>
      </c>
      <c r="FF476" s="15" t="s">
        <v>59</v>
      </c>
      <c r="FH476" s="15" t="s">
        <v>59</v>
      </c>
      <c r="FJ476" s="15" t="s">
        <v>59</v>
      </c>
      <c r="FL476" s="15" t="s">
        <v>59</v>
      </c>
      <c r="FN476" s="15" t="s">
        <v>59</v>
      </c>
      <c r="FP476" s="15" t="s">
        <v>59</v>
      </c>
      <c r="FR476" s="15" t="s">
        <v>59</v>
      </c>
      <c r="FT476" s="15" t="s">
        <v>59</v>
      </c>
    </row>
    <row r="477" spans="1:176" ht="15.95" customHeight="1">
      <c r="A477" t="s">
        <v>141</v>
      </c>
      <c r="B477" s="39">
        <v>1</v>
      </c>
      <c r="C477" s="39"/>
      <c r="D477" s="39">
        <v>2404</v>
      </c>
      <c r="E477" s="19" t="s">
        <v>1828</v>
      </c>
      <c r="G477" s="18">
        <v>8.3388919759999999E-2</v>
      </c>
      <c r="H477" s="15" t="s">
        <v>59</v>
      </c>
      <c r="I477" s="18">
        <v>8.3388919759999999E-2</v>
      </c>
      <c r="J477" s="15" t="s">
        <v>59</v>
      </c>
      <c r="K477" s="3" t="s">
        <v>47</v>
      </c>
      <c r="L477" s="12" t="s">
        <v>59</v>
      </c>
      <c r="M477" s="3" t="s">
        <v>47</v>
      </c>
      <c r="N477" s="12" t="s">
        <v>59</v>
      </c>
      <c r="O477" s="3" t="s">
        <v>47</v>
      </c>
      <c r="P477" s="12" t="s">
        <v>59</v>
      </c>
      <c r="Q477" s="3" t="s">
        <v>47</v>
      </c>
      <c r="R477" s="15" t="s">
        <v>59</v>
      </c>
      <c r="S477" s="3" t="s">
        <v>47</v>
      </c>
      <c r="T477" s="15" t="s">
        <v>59</v>
      </c>
      <c r="U477" s="3" t="s">
        <v>47</v>
      </c>
      <c r="V477" s="15" t="s">
        <v>59</v>
      </c>
      <c r="W477" s="3" t="s">
        <v>47</v>
      </c>
      <c r="X477" s="15" t="s">
        <v>59</v>
      </c>
      <c r="Y477" s="3" t="s">
        <v>47</v>
      </c>
      <c r="Z477" s="15" t="s">
        <v>59</v>
      </c>
      <c r="AA477" s="3" t="s">
        <v>47</v>
      </c>
      <c r="AB477" s="15" t="s">
        <v>59</v>
      </c>
      <c r="AC477" s="3" t="s">
        <v>47</v>
      </c>
      <c r="AD477" s="15" t="s">
        <v>59</v>
      </c>
      <c r="AE477" s="3" t="s">
        <v>47</v>
      </c>
      <c r="AF477" s="15" t="s">
        <v>59</v>
      </c>
      <c r="AG477" s="3" t="s">
        <v>47</v>
      </c>
      <c r="AH477" s="15" t="s">
        <v>59</v>
      </c>
      <c r="AI477" s="3" t="s">
        <v>47</v>
      </c>
      <c r="AJ477" s="15" t="s">
        <v>59</v>
      </c>
      <c r="AK477" s="3" t="s">
        <v>47</v>
      </c>
      <c r="AL477" s="15" t="s">
        <v>59</v>
      </c>
      <c r="AM477" s="3" t="s">
        <v>47</v>
      </c>
      <c r="AN477" s="15" t="s">
        <v>59</v>
      </c>
      <c r="AO477" s="3" t="s">
        <v>47</v>
      </c>
      <c r="AP477" s="15" t="s">
        <v>59</v>
      </c>
      <c r="AQ477" s="3" t="s">
        <v>47</v>
      </c>
      <c r="AR477" s="15" t="s">
        <v>59</v>
      </c>
      <c r="AS477" s="3" t="s">
        <v>47</v>
      </c>
      <c r="AT477" s="15" t="s">
        <v>59</v>
      </c>
      <c r="AU477" s="3" t="s">
        <v>47</v>
      </c>
      <c r="AV477" s="15" t="s">
        <v>59</v>
      </c>
      <c r="AW477" s="3" t="s">
        <v>47</v>
      </c>
      <c r="AX477" s="15" t="s">
        <v>59</v>
      </c>
      <c r="AY477" s="3" t="s">
        <v>47</v>
      </c>
      <c r="AZ477" s="15" t="s">
        <v>59</v>
      </c>
      <c r="BA477" s="3" t="s">
        <v>47</v>
      </c>
      <c r="BB477" s="15" t="s">
        <v>59</v>
      </c>
      <c r="BC477" s="3" t="s">
        <v>47</v>
      </c>
      <c r="BD477" s="15" t="s">
        <v>59</v>
      </c>
      <c r="BE477" s="3" t="s">
        <v>47</v>
      </c>
      <c r="BF477" s="15" t="s">
        <v>59</v>
      </c>
      <c r="BG477" s="3" t="s">
        <v>47</v>
      </c>
      <c r="BH477" s="15" t="s">
        <v>59</v>
      </c>
      <c r="BI477" s="3" t="s">
        <v>47</v>
      </c>
      <c r="BJ477" s="15" t="s">
        <v>59</v>
      </c>
      <c r="BL477" s="15" t="s">
        <v>59</v>
      </c>
      <c r="BN477" s="15" t="s">
        <v>59</v>
      </c>
      <c r="BP477" s="15" t="s">
        <v>59</v>
      </c>
      <c r="BR477" s="15" t="s">
        <v>59</v>
      </c>
      <c r="BT477" s="15" t="s">
        <v>59</v>
      </c>
      <c r="BV477" s="15" t="s">
        <v>59</v>
      </c>
      <c r="BX477" s="15" t="s">
        <v>59</v>
      </c>
      <c r="BZ477" s="15" t="s">
        <v>59</v>
      </c>
      <c r="CB477" s="15" t="s">
        <v>59</v>
      </c>
      <c r="CD477" s="15" t="s">
        <v>59</v>
      </c>
      <c r="CF477" s="15" t="s">
        <v>59</v>
      </c>
      <c r="CH477" s="15" t="s">
        <v>59</v>
      </c>
      <c r="CJ477" s="15" t="s">
        <v>59</v>
      </c>
      <c r="CL477" s="15" t="s">
        <v>59</v>
      </c>
      <c r="CN477" s="15" t="s">
        <v>59</v>
      </c>
      <c r="CP477" s="15" t="s">
        <v>59</v>
      </c>
      <c r="CR477" s="15" t="s">
        <v>59</v>
      </c>
      <c r="CT477" s="15" t="s">
        <v>59</v>
      </c>
      <c r="CV477" s="15" t="s">
        <v>59</v>
      </c>
      <c r="CX477" s="15" t="s">
        <v>59</v>
      </c>
      <c r="CZ477" s="15" t="s">
        <v>59</v>
      </c>
      <c r="DB477" s="15" t="s">
        <v>59</v>
      </c>
      <c r="DD477" s="15" t="s">
        <v>59</v>
      </c>
      <c r="DF477" s="15" t="s">
        <v>59</v>
      </c>
      <c r="DH477" s="15" t="s">
        <v>59</v>
      </c>
      <c r="DJ477" s="15" t="s">
        <v>59</v>
      </c>
      <c r="DL477" s="15" t="s">
        <v>59</v>
      </c>
      <c r="DN477" s="15" t="s">
        <v>59</v>
      </c>
      <c r="DP477" s="15" t="s">
        <v>59</v>
      </c>
      <c r="DR477" s="15" t="s">
        <v>59</v>
      </c>
      <c r="DT477" s="15" t="s">
        <v>59</v>
      </c>
      <c r="DV477" s="15" t="s">
        <v>59</v>
      </c>
      <c r="DX477" s="15" t="s">
        <v>59</v>
      </c>
      <c r="DZ477" s="15" t="s">
        <v>59</v>
      </c>
      <c r="EB477" s="15" t="s">
        <v>59</v>
      </c>
      <c r="ED477" s="15" t="s">
        <v>59</v>
      </c>
      <c r="EF477" s="15" t="s">
        <v>59</v>
      </c>
      <c r="EH477" s="15" t="s">
        <v>59</v>
      </c>
      <c r="EJ477" s="15" t="s">
        <v>59</v>
      </c>
      <c r="EL477" s="15" t="s">
        <v>59</v>
      </c>
      <c r="EN477" s="15" t="s">
        <v>59</v>
      </c>
      <c r="EP477" s="15" t="s">
        <v>59</v>
      </c>
      <c r="ER477" s="15" t="s">
        <v>59</v>
      </c>
      <c r="ET477" s="15" t="s">
        <v>59</v>
      </c>
      <c r="EV477" s="15" t="s">
        <v>59</v>
      </c>
      <c r="EX477" s="15" t="s">
        <v>59</v>
      </c>
      <c r="EZ477" s="15" t="s">
        <v>59</v>
      </c>
      <c r="FB477" s="15" t="s">
        <v>59</v>
      </c>
      <c r="FD477" s="15" t="s">
        <v>59</v>
      </c>
      <c r="FF477" s="15" t="s">
        <v>59</v>
      </c>
      <c r="FH477" s="15" t="s">
        <v>59</v>
      </c>
      <c r="FJ477" s="15" t="s">
        <v>59</v>
      </c>
      <c r="FL477" s="15" t="s">
        <v>59</v>
      </c>
      <c r="FN477" s="15" t="s">
        <v>59</v>
      </c>
      <c r="FP477" s="15" t="s">
        <v>59</v>
      </c>
      <c r="FR477" s="15" t="s">
        <v>59</v>
      </c>
      <c r="FT477" s="15" t="s">
        <v>59</v>
      </c>
    </row>
    <row r="478" spans="1:176" ht="15.95" customHeight="1">
      <c r="A478" s="39" t="s">
        <v>1531</v>
      </c>
      <c r="B478" s="39">
        <v>4</v>
      </c>
      <c r="C478" s="39"/>
      <c r="D478" s="39">
        <v>2002</v>
      </c>
      <c r="E478" s="19" t="s">
        <v>898</v>
      </c>
      <c r="F478" t="s">
        <v>1062</v>
      </c>
      <c r="G478">
        <v>0.23</v>
      </c>
      <c r="H478" s="15" t="s">
        <v>59</v>
      </c>
      <c r="I478">
        <v>0.23</v>
      </c>
      <c r="J478" s="15" t="s">
        <v>59</v>
      </c>
      <c r="K478" s="3" t="s">
        <v>47</v>
      </c>
      <c r="L478" s="12" t="s">
        <v>59</v>
      </c>
      <c r="M478" s="3" t="s">
        <v>47</v>
      </c>
      <c r="N478" s="12" t="s">
        <v>59</v>
      </c>
      <c r="O478" s="3" t="s">
        <v>47</v>
      </c>
      <c r="P478" s="12" t="s">
        <v>59</v>
      </c>
      <c r="Q478">
        <v>2.0442477876106195E-2</v>
      </c>
      <c r="R478" s="15">
        <v>2.3008849557522126E-3</v>
      </c>
      <c r="S478" t="s">
        <v>54</v>
      </c>
      <c r="T478" s="15" t="s">
        <v>59</v>
      </c>
      <c r="U478" t="s">
        <v>54</v>
      </c>
      <c r="V478" s="15" t="s">
        <v>59</v>
      </c>
      <c r="W478" t="s">
        <v>54</v>
      </c>
      <c r="X478" s="15" t="s">
        <v>59</v>
      </c>
      <c r="Y478" t="s">
        <v>54</v>
      </c>
      <c r="Z478" s="15" t="s">
        <v>59</v>
      </c>
      <c r="AA478" s="3" t="s">
        <v>47</v>
      </c>
      <c r="AB478" s="15" t="s">
        <v>59</v>
      </c>
      <c r="AC478" s="3" t="s">
        <v>47</v>
      </c>
      <c r="AD478" s="15" t="s">
        <v>59</v>
      </c>
      <c r="AE478" s="3" t="s">
        <v>47</v>
      </c>
      <c r="AF478" s="15" t="s">
        <v>59</v>
      </c>
      <c r="AG478" t="s">
        <v>54</v>
      </c>
      <c r="AH478" s="15" t="s">
        <v>59</v>
      </c>
      <c r="AI478" s="3" t="s">
        <v>47</v>
      </c>
      <c r="AJ478" s="15" t="s">
        <v>59</v>
      </c>
      <c r="AL478" s="15" t="s">
        <v>59</v>
      </c>
      <c r="AM478" s="3" t="s">
        <v>47</v>
      </c>
      <c r="AN478" s="15" t="s">
        <v>59</v>
      </c>
      <c r="AO478" s="3" t="s">
        <v>47</v>
      </c>
      <c r="AP478" s="15" t="s">
        <v>59</v>
      </c>
      <c r="AQ478" s="3" t="s">
        <v>47</v>
      </c>
      <c r="AR478" s="15" t="s">
        <v>59</v>
      </c>
      <c r="AS478" s="3" t="s">
        <v>47</v>
      </c>
      <c r="AT478" s="15" t="s">
        <v>59</v>
      </c>
      <c r="AU478" s="3" t="s">
        <v>47</v>
      </c>
      <c r="AV478" s="15" t="s">
        <v>59</v>
      </c>
      <c r="AW478" s="3" t="s">
        <v>47</v>
      </c>
      <c r="AX478" s="15" t="s">
        <v>59</v>
      </c>
      <c r="AZ478" s="15" t="s">
        <v>59</v>
      </c>
      <c r="BA478" s="3" t="s">
        <v>47</v>
      </c>
      <c r="BB478" s="15" t="s">
        <v>59</v>
      </c>
      <c r="BC478" s="3" t="s">
        <v>47</v>
      </c>
      <c r="BD478" s="15" t="s">
        <v>59</v>
      </c>
      <c r="BE478" s="3" t="s">
        <v>47</v>
      </c>
      <c r="BF478" s="15" t="s">
        <v>59</v>
      </c>
      <c r="BH478" s="15" t="s">
        <v>59</v>
      </c>
      <c r="BJ478" s="15" t="s">
        <v>59</v>
      </c>
      <c r="BL478" s="15" t="s">
        <v>59</v>
      </c>
      <c r="BN478" s="15" t="s">
        <v>59</v>
      </c>
      <c r="BP478" s="15" t="s">
        <v>59</v>
      </c>
      <c r="BR478" s="15" t="s">
        <v>59</v>
      </c>
      <c r="BT478" s="15" t="s">
        <v>59</v>
      </c>
      <c r="BV478" s="15" t="s">
        <v>59</v>
      </c>
      <c r="BX478" s="15" t="s">
        <v>59</v>
      </c>
      <c r="BZ478" s="15" t="s">
        <v>59</v>
      </c>
      <c r="CB478" s="15" t="s">
        <v>59</v>
      </c>
      <c r="CD478" s="15" t="s">
        <v>59</v>
      </c>
      <c r="CF478" s="15" t="s">
        <v>59</v>
      </c>
      <c r="CH478" s="15" t="s">
        <v>59</v>
      </c>
      <c r="CJ478" s="15" t="s">
        <v>59</v>
      </c>
      <c r="CL478" s="15" t="s">
        <v>59</v>
      </c>
      <c r="CN478" s="15" t="s">
        <v>59</v>
      </c>
      <c r="CP478" s="15" t="s">
        <v>59</v>
      </c>
      <c r="CR478" s="15" t="s">
        <v>59</v>
      </c>
      <c r="CT478" s="15" t="s">
        <v>59</v>
      </c>
      <c r="CV478" s="15" t="s">
        <v>59</v>
      </c>
      <c r="CX478" s="15" t="s">
        <v>59</v>
      </c>
      <c r="CZ478" s="15" t="s">
        <v>59</v>
      </c>
      <c r="DB478" s="15" t="s">
        <v>59</v>
      </c>
      <c r="DD478" s="15" t="s">
        <v>59</v>
      </c>
      <c r="DF478" s="15" t="s">
        <v>59</v>
      </c>
      <c r="DH478" s="15" t="s">
        <v>59</v>
      </c>
      <c r="DJ478" s="15" t="s">
        <v>59</v>
      </c>
      <c r="DL478" s="15" t="s">
        <v>59</v>
      </c>
      <c r="DN478" s="15" t="s">
        <v>59</v>
      </c>
      <c r="DP478" s="15" t="s">
        <v>59</v>
      </c>
      <c r="DR478" s="15" t="s">
        <v>59</v>
      </c>
      <c r="DT478" s="15" t="s">
        <v>59</v>
      </c>
      <c r="DV478" s="15" t="s">
        <v>59</v>
      </c>
      <c r="DX478" s="15" t="s">
        <v>59</v>
      </c>
      <c r="DZ478" s="15" t="s">
        <v>59</v>
      </c>
      <c r="EB478" s="15" t="s">
        <v>59</v>
      </c>
      <c r="ED478" s="15" t="s">
        <v>59</v>
      </c>
      <c r="EF478" s="15" t="s">
        <v>59</v>
      </c>
      <c r="EH478" s="15" t="s">
        <v>59</v>
      </c>
      <c r="EJ478" s="15" t="s">
        <v>59</v>
      </c>
      <c r="EL478" s="15" t="s">
        <v>59</v>
      </c>
      <c r="EN478" s="15" t="s">
        <v>59</v>
      </c>
      <c r="EP478" s="15" t="s">
        <v>59</v>
      </c>
      <c r="ER478" s="15" t="s">
        <v>59</v>
      </c>
      <c r="ET478" s="15" t="s">
        <v>59</v>
      </c>
      <c r="EV478" s="15" t="s">
        <v>59</v>
      </c>
      <c r="EX478" s="15" t="s">
        <v>59</v>
      </c>
      <c r="EZ478" s="15" t="s">
        <v>59</v>
      </c>
      <c r="FB478" s="15" t="s">
        <v>59</v>
      </c>
      <c r="FD478" s="15" t="s">
        <v>59</v>
      </c>
      <c r="FF478" s="15" t="s">
        <v>59</v>
      </c>
      <c r="FH478" s="15" t="s">
        <v>59</v>
      </c>
      <c r="FJ478" s="15" t="s">
        <v>59</v>
      </c>
      <c r="FL478" s="15" t="s">
        <v>59</v>
      </c>
      <c r="FN478" s="15" t="s">
        <v>59</v>
      </c>
      <c r="FP478" s="15" t="s">
        <v>59</v>
      </c>
      <c r="FR478" s="15" t="s">
        <v>59</v>
      </c>
      <c r="FT478" s="15" t="s">
        <v>59</v>
      </c>
    </row>
    <row r="479" spans="1:176" ht="15.95" customHeight="1">
      <c r="A479" s="39" t="s">
        <v>1532</v>
      </c>
      <c r="B479" s="39">
        <v>4</v>
      </c>
      <c r="C479" s="39"/>
      <c r="D479" s="39">
        <v>2002</v>
      </c>
      <c r="E479" s="19" t="s">
        <v>898</v>
      </c>
      <c r="F479" t="s">
        <v>1062</v>
      </c>
      <c r="G479">
        <v>1.23</v>
      </c>
      <c r="H479" s="15" t="s">
        <v>59</v>
      </c>
      <c r="I479">
        <v>1.23</v>
      </c>
      <c r="J479" s="15" t="s">
        <v>59</v>
      </c>
      <c r="K479" s="3" t="s">
        <v>47</v>
      </c>
      <c r="L479" s="12" t="s">
        <v>59</v>
      </c>
      <c r="M479" s="3" t="s">
        <v>47</v>
      </c>
      <c r="N479" s="12" t="s">
        <v>59</v>
      </c>
      <c r="O479" s="3" t="s">
        <v>47</v>
      </c>
      <c r="P479" s="12" t="s">
        <v>59</v>
      </c>
      <c r="Q479">
        <v>3.0442477876106194E-2</v>
      </c>
      <c r="R479" s="15">
        <v>2.6548672566371678E-4</v>
      </c>
      <c r="S479" t="s">
        <v>53</v>
      </c>
      <c r="T479" s="15" t="s">
        <v>59</v>
      </c>
      <c r="U479">
        <v>4.0530973451327432E-2</v>
      </c>
      <c r="V479" s="15">
        <v>2.8318584070796461E-3</v>
      </c>
      <c r="W479">
        <v>3.2566371681415927E-2</v>
      </c>
      <c r="X479" s="15">
        <v>1.5929203539823008E-3</v>
      </c>
      <c r="Y479">
        <v>4.9557522123893812E-3</v>
      </c>
      <c r="Z479" s="15">
        <v>8.849557522123894E-5</v>
      </c>
      <c r="AA479" s="3" t="s">
        <v>47</v>
      </c>
      <c r="AB479" s="15" t="s">
        <v>59</v>
      </c>
      <c r="AC479" s="3" t="s">
        <v>47</v>
      </c>
      <c r="AD479" s="15" t="s">
        <v>59</v>
      </c>
      <c r="AE479" s="3" t="s">
        <v>47</v>
      </c>
      <c r="AF479" s="15" t="s">
        <v>59</v>
      </c>
      <c r="AG479" t="s">
        <v>54</v>
      </c>
      <c r="AH479" s="15" t="s">
        <v>59</v>
      </c>
      <c r="AI479" s="3" t="s">
        <v>47</v>
      </c>
      <c r="AJ479" s="15" t="s">
        <v>59</v>
      </c>
      <c r="AL479" s="15" t="s">
        <v>59</v>
      </c>
      <c r="AM479" s="3" t="s">
        <v>47</v>
      </c>
      <c r="AN479" s="15" t="s">
        <v>59</v>
      </c>
      <c r="AO479" s="3" t="s">
        <v>47</v>
      </c>
      <c r="AP479" s="15" t="s">
        <v>59</v>
      </c>
      <c r="AQ479" s="3" t="s">
        <v>47</v>
      </c>
      <c r="AR479" s="15" t="s">
        <v>59</v>
      </c>
      <c r="AS479" s="3" t="s">
        <v>47</v>
      </c>
      <c r="AT479" s="15" t="s">
        <v>59</v>
      </c>
      <c r="AU479" s="3" t="s">
        <v>47</v>
      </c>
      <c r="AV479" s="15" t="s">
        <v>59</v>
      </c>
      <c r="AW479" s="3" t="s">
        <v>47</v>
      </c>
      <c r="AX479" s="15" t="s">
        <v>59</v>
      </c>
      <c r="AZ479" s="15" t="s">
        <v>59</v>
      </c>
      <c r="BA479" s="3" t="s">
        <v>47</v>
      </c>
      <c r="BB479" s="15" t="s">
        <v>59</v>
      </c>
      <c r="BC479" s="3" t="s">
        <v>47</v>
      </c>
      <c r="BD479" s="15" t="s">
        <v>59</v>
      </c>
      <c r="BE479" s="3" t="s">
        <v>47</v>
      </c>
      <c r="BF479" s="15" t="s">
        <v>59</v>
      </c>
      <c r="BH479" s="15" t="s">
        <v>59</v>
      </c>
      <c r="BJ479" s="15" t="s">
        <v>59</v>
      </c>
      <c r="BL479" s="15" t="s">
        <v>59</v>
      </c>
      <c r="BN479" s="15" t="s">
        <v>59</v>
      </c>
      <c r="BP479" s="15" t="s">
        <v>59</v>
      </c>
      <c r="BR479" s="15" t="s">
        <v>59</v>
      </c>
      <c r="BT479" s="15" t="s">
        <v>59</v>
      </c>
      <c r="BV479" s="15" t="s">
        <v>59</v>
      </c>
      <c r="BX479" s="15" t="s">
        <v>59</v>
      </c>
      <c r="BZ479" s="15" t="s">
        <v>59</v>
      </c>
      <c r="CB479" s="15" t="s">
        <v>59</v>
      </c>
      <c r="CD479" s="15" t="s">
        <v>59</v>
      </c>
      <c r="CF479" s="15" t="s">
        <v>59</v>
      </c>
      <c r="CH479" s="15" t="s">
        <v>59</v>
      </c>
      <c r="CJ479" s="15" t="s">
        <v>59</v>
      </c>
      <c r="CL479" s="15" t="s">
        <v>59</v>
      </c>
      <c r="CN479" s="15" t="s">
        <v>59</v>
      </c>
      <c r="CP479" s="15" t="s">
        <v>59</v>
      </c>
      <c r="CR479" s="15" t="s">
        <v>59</v>
      </c>
      <c r="CT479" s="15" t="s">
        <v>59</v>
      </c>
      <c r="CV479" s="15" t="s">
        <v>59</v>
      </c>
      <c r="CX479" s="15" t="s">
        <v>59</v>
      </c>
      <c r="CZ479" s="15" t="s">
        <v>59</v>
      </c>
      <c r="DB479" s="15" t="s">
        <v>59</v>
      </c>
      <c r="DD479" s="15" t="s">
        <v>59</v>
      </c>
      <c r="DF479" s="15" t="s">
        <v>59</v>
      </c>
      <c r="DH479" s="15" t="s">
        <v>59</v>
      </c>
      <c r="DJ479" s="15" t="s">
        <v>59</v>
      </c>
      <c r="DL479" s="15" t="s">
        <v>59</v>
      </c>
      <c r="DN479" s="15" t="s">
        <v>59</v>
      </c>
      <c r="DP479" s="15" t="s">
        <v>59</v>
      </c>
      <c r="DR479" s="15" t="s">
        <v>59</v>
      </c>
      <c r="DT479" s="15" t="s">
        <v>59</v>
      </c>
      <c r="DV479" s="15" t="s">
        <v>59</v>
      </c>
      <c r="DX479" s="15" t="s">
        <v>59</v>
      </c>
      <c r="DZ479" s="15" t="s">
        <v>59</v>
      </c>
      <c r="EB479" s="15" t="s">
        <v>59</v>
      </c>
      <c r="ED479" s="15" t="s">
        <v>59</v>
      </c>
      <c r="EF479" s="15" t="s">
        <v>59</v>
      </c>
      <c r="EH479" s="15" t="s">
        <v>59</v>
      </c>
      <c r="EJ479" s="15" t="s">
        <v>59</v>
      </c>
      <c r="EL479" s="15" t="s">
        <v>59</v>
      </c>
      <c r="EN479" s="15" t="s">
        <v>59</v>
      </c>
      <c r="EP479" s="15" t="s">
        <v>59</v>
      </c>
      <c r="ER479" s="15" t="s">
        <v>59</v>
      </c>
      <c r="ET479" s="15" t="s">
        <v>59</v>
      </c>
      <c r="EV479" s="15" t="s">
        <v>59</v>
      </c>
      <c r="EX479" s="15" t="s">
        <v>59</v>
      </c>
      <c r="EZ479" s="15" t="s">
        <v>59</v>
      </c>
      <c r="FB479" s="15" t="s">
        <v>59</v>
      </c>
      <c r="FD479" s="15" t="s">
        <v>59</v>
      </c>
      <c r="FF479" s="15" t="s">
        <v>59</v>
      </c>
      <c r="FH479" s="15" t="s">
        <v>59</v>
      </c>
      <c r="FJ479" s="15" t="s">
        <v>59</v>
      </c>
      <c r="FL479" s="15" t="s">
        <v>59</v>
      </c>
      <c r="FN479" s="15" t="s">
        <v>59</v>
      </c>
      <c r="FP479" s="15" t="s">
        <v>59</v>
      </c>
      <c r="FR479" s="15" t="s">
        <v>59</v>
      </c>
      <c r="FT479" s="15" t="s">
        <v>59</v>
      </c>
    </row>
    <row r="480" spans="1:176" ht="15.95" customHeight="1">
      <c r="A480" s="39" t="s">
        <v>1533</v>
      </c>
      <c r="B480" s="39">
        <v>4</v>
      </c>
      <c r="C480" s="39"/>
      <c r="D480" s="39">
        <v>2002</v>
      </c>
      <c r="E480" s="19" t="s">
        <v>898</v>
      </c>
      <c r="F480" t="s">
        <v>1062</v>
      </c>
      <c r="G480">
        <v>0.36</v>
      </c>
      <c r="H480" s="15" t="s">
        <v>59</v>
      </c>
      <c r="I480">
        <v>0.36</v>
      </c>
      <c r="J480" s="15" t="s">
        <v>59</v>
      </c>
      <c r="K480" s="3" t="s">
        <v>47</v>
      </c>
      <c r="L480" s="12" t="s">
        <v>59</v>
      </c>
      <c r="M480" s="3" t="s">
        <v>47</v>
      </c>
      <c r="N480" s="12" t="s">
        <v>59</v>
      </c>
      <c r="O480" s="3" t="s">
        <v>47</v>
      </c>
      <c r="P480" s="12" t="s">
        <v>59</v>
      </c>
      <c r="Q480">
        <v>8.407079646017699E-3</v>
      </c>
      <c r="R480" s="15">
        <v>8.8495575221238948E-4</v>
      </c>
      <c r="S480" t="s">
        <v>54</v>
      </c>
      <c r="T480" s="15" t="s">
        <v>59</v>
      </c>
      <c r="U480">
        <v>7.3451327433628312E-3</v>
      </c>
      <c r="V480" s="15">
        <v>1.1504424778761063E-3</v>
      </c>
      <c r="W480">
        <v>7.6106194690265484E-3</v>
      </c>
      <c r="X480" s="15">
        <v>6.1946902654867264E-4</v>
      </c>
      <c r="Y480" t="s">
        <v>54</v>
      </c>
      <c r="Z480" s="15" t="s">
        <v>59</v>
      </c>
      <c r="AA480" s="3" t="s">
        <v>47</v>
      </c>
      <c r="AB480" s="15" t="s">
        <v>59</v>
      </c>
      <c r="AC480" s="3" t="s">
        <v>47</v>
      </c>
      <c r="AD480" s="15" t="s">
        <v>59</v>
      </c>
      <c r="AE480" s="3" t="s">
        <v>47</v>
      </c>
      <c r="AF480" s="15" t="s">
        <v>59</v>
      </c>
      <c r="AG480">
        <v>6.8141592920353987E-3</v>
      </c>
      <c r="AH480" s="15">
        <v>8.8495575221238948E-4</v>
      </c>
      <c r="AI480" s="3" t="s">
        <v>47</v>
      </c>
      <c r="AJ480" s="15" t="s">
        <v>59</v>
      </c>
      <c r="AL480" s="15" t="s">
        <v>59</v>
      </c>
      <c r="AM480" s="3" t="s">
        <v>47</v>
      </c>
      <c r="AN480" s="15" t="s">
        <v>59</v>
      </c>
      <c r="AO480" s="3" t="s">
        <v>47</v>
      </c>
      <c r="AP480" s="15" t="s">
        <v>59</v>
      </c>
      <c r="AQ480" s="3" t="s">
        <v>47</v>
      </c>
      <c r="AR480" s="15" t="s">
        <v>59</v>
      </c>
      <c r="AS480" s="3" t="s">
        <v>47</v>
      </c>
      <c r="AT480" s="15" t="s">
        <v>59</v>
      </c>
      <c r="AU480" s="3" t="s">
        <v>47</v>
      </c>
      <c r="AV480" s="15" t="s">
        <v>59</v>
      </c>
      <c r="AW480" s="3" t="s">
        <v>47</v>
      </c>
      <c r="AX480" s="15" t="s">
        <v>59</v>
      </c>
      <c r="AZ480" s="15" t="s">
        <v>59</v>
      </c>
      <c r="BA480" s="3" t="s">
        <v>47</v>
      </c>
      <c r="BB480" s="15" t="s">
        <v>59</v>
      </c>
      <c r="BC480" s="3" t="s">
        <v>47</v>
      </c>
      <c r="BD480" s="15" t="s">
        <v>59</v>
      </c>
      <c r="BE480" s="3" t="s">
        <v>47</v>
      </c>
      <c r="BF480" s="15" t="s">
        <v>59</v>
      </c>
      <c r="BH480" s="15" t="s">
        <v>59</v>
      </c>
      <c r="BJ480" s="15" t="s">
        <v>59</v>
      </c>
      <c r="BL480" s="15" t="s">
        <v>59</v>
      </c>
      <c r="BN480" s="15" t="s">
        <v>59</v>
      </c>
      <c r="BP480" s="15" t="s">
        <v>59</v>
      </c>
      <c r="BR480" s="15" t="s">
        <v>59</v>
      </c>
      <c r="BT480" s="15" t="s">
        <v>59</v>
      </c>
      <c r="BV480" s="15" t="s">
        <v>59</v>
      </c>
      <c r="BX480" s="15" t="s">
        <v>59</v>
      </c>
      <c r="BZ480" s="15" t="s">
        <v>59</v>
      </c>
      <c r="CB480" s="15" t="s">
        <v>59</v>
      </c>
      <c r="CD480" s="15" t="s">
        <v>59</v>
      </c>
      <c r="CF480" s="15" t="s">
        <v>59</v>
      </c>
      <c r="CH480" s="15" t="s">
        <v>59</v>
      </c>
      <c r="CJ480" s="15" t="s">
        <v>59</v>
      </c>
      <c r="CL480" s="15" t="s">
        <v>59</v>
      </c>
      <c r="CN480" s="15" t="s">
        <v>59</v>
      </c>
      <c r="CP480" s="15" t="s">
        <v>59</v>
      </c>
      <c r="CR480" s="15" t="s">
        <v>59</v>
      </c>
      <c r="CT480" s="15" t="s">
        <v>59</v>
      </c>
      <c r="CV480" s="15" t="s">
        <v>59</v>
      </c>
      <c r="CX480" s="15" t="s">
        <v>59</v>
      </c>
      <c r="CZ480" s="15" t="s">
        <v>59</v>
      </c>
      <c r="DB480" s="15" t="s">
        <v>59</v>
      </c>
      <c r="DD480" s="15" t="s">
        <v>59</v>
      </c>
      <c r="DF480" s="15" t="s">
        <v>59</v>
      </c>
      <c r="DH480" s="15" t="s">
        <v>59</v>
      </c>
      <c r="DJ480" s="15" t="s">
        <v>59</v>
      </c>
      <c r="DL480" s="15" t="s">
        <v>59</v>
      </c>
      <c r="DN480" s="15" t="s">
        <v>59</v>
      </c>
      <c r="DP480" s="15" t="s">
        <v>59</v>
      </c>
      <c r="DR480" s="15" t="s">
        <v>59</v>
      </c>
      <c r="DT480" s="15" t="s">
        <v>59</v>
      </c>
      <c r="DV480" s="15" t="s">
        <v>59</v>
      </c>
      <c r="DX480" s="15" t="s">
        <v>59</v>
      </c>
      <c r="DZ480" s="15" t="s">
        <v>59</v>
      </c>
      <c r="EB480" s="15" t="s">
        <v>59</v>
      </c>
      <c r="ED480" s="15" t="s">
        <v>59</v>
      </c>
      <c r="EF480" s="15" t="s">
        <v>59</v>
      </c>
      <c r="EH480" s="15" t="s">
        <v>59</v>
      </c>
      <c r="EJ480" s="15" t="s">
        <v>59</v>
      </c>
      <c r="EL480" s="15" t="s">
        <v>59</v>
      </c>
      <c r="EN480" s="15" t="s">
        <v>59</v>
      </c>
      <c r="EP480" s="15" t="s">
        <v>59</v>
      </c>
      <c r="ER480" s="15" t="s">
        <v>59</v>
      </c>
      <c r="ET480" s="15" t="s">
        <v>59</v>
      </c>
      <c r="EV480" s="15" t="s">
        <v>59</v>
      </c>
      <c r="EX480" s="15" t="s">
        <v>59</v>
      </c>
      <c r="EZ480" s="15" t="s">
        <v>59</v>
      </c>
      <c r="FB480" s="15" t="s">
        <v>59</v>
      </c>
      <c r="FD480" s="15" t="s">
        <v>59</v>
      </c>
      <c r="FF480" s="15" t="s">
        <v>59</v>
      </c>
      <c r="FH480" s="15" t="s">
        <v>59</v>
      </c>
      <c r="FJ480" s="15" t="s">
        <v>59</v>
      </c>
      <c r="FL480" s="15" t="s">
        <v>59</v>
      </c>
      <c r="FN480" s="15" t="s">
        <v>59</v>
      </c>
      <c r="FP480" s="15" t="s">
        <v>59</v>
      </c>
      <c r="FR480" s="15" t="s">
        <v>59</v>
      </c>
      <c r="FT480" s="15" t="s">
        <v>59</v>
      </c>
    </row>
    <row r="481" spans="1:176" ht="15.95" customHeight="1">
      <c r="A481" s="39" t="s">
        <v>1058</v>
      </c>
      <c r="B481" s="39">
        <v>4</v>
      </c>
      <c r="C481" s="39"/>
      <c r="D481" s="39">
        <v>2204</v>
      </c>
      <c r="E481" s="19" t="s">
        <v>898</v>
      </c>
      <c r="F481" t="s">
        <v>1062</v>
      </c>
      <c r="G481">
        <v>0.4</v>
      </c>
      <c r="H481" s="15" t="s">
        <v>59</v>
      </c>
      <c r="I481">
        <v>0.4</v>
      </c>
      <c r="J481" s="15" t="s">
        <v>59</v>
      </c>
      <c r="K481" s="3" t="s">
        <v>47</v>
      </c>
      <c r="L481" s="12" t="s">
        <v>59</v>
      </c>
      <c r="M481" s="3" t="s">
        <v>47</v>
      </c>
      <c r="N481" s="12" t="s">
        <v>59</v>
      </c>
      <c r="O481" s="3" t="s">
        <v>47</v>
      </c>
      <c r="P481" s="12" t="s">
        <v>59</v>
      </c>
      <c r="Q481">
        <v>1.6548672566371683E-2</v>
      </c>
      <c r="R481" s="15">
        <v>1.8584070796460177E-3</v>
      </c>
      <c r="S481" t="s">
        <v>54</v>
      </c>
      <c r="T481" s="15" t="s">
        <v>59</v>
      </c>
      <c r="U481" t="s">
        <v>54</v>
      </c>
      <c r="V481" s="15" t="s">
        <v>59</v>
      </c>
      <c r="W481">
        <v>1.8938053097345135E-2</v>
      </c>
      <c r="X481" s="15">
        <v>1.1504424778761063E-3</v>
      </c>
      <c r="Y481" t="s">
        <v>54</v>
      </c>
      <c r="Z481" s="15" t="s">
        <v>59</v>
      </c>
      <c r="AA481" s="3" t="s">
        <v>47</v>
      </c>
      <c r="AB481" s="15" t="s">
        <v>59</v>
      </c>
      <c r="AC481" s="3" t="s">
        <v>47</v>
      </c>
      <c r="AD481" s="15" t="s">
        <v>59</v>
      </c>
      <c r="AE481" s="3" t="s">
        <v>47</v>
      </c>
      <c r="AF481" s="15" t="s">
        <v>59</v>
      </c>
      <c r="AG481" t="s">
        <v>54</v>
      </c>
      <c r="AH481" s="15" t="s">
        <v>59</v>
      </c>
      <c r="AI481" s="3" t="s">
        <v>47</v>
      </c>
      <c r="AJ481" s="15" t="s">
        <v>59</v>
      </c>
      <c r="AL481" s="15" t="s">
        <v>59</v>
      </c>
      <c r="AM481" s="3" t="s">
        <v>47</v>
      </c>
      <c r="AN481" s="15" t="s">
        <v>59</v>
      </c>
      <c r="AO481" s="3" t="s">
        <v>47</v>
      </c>
      <c r="AP481" s="15" t="s">
        <v>59</v>
      </c>
      <c r="AQ481" s="3" t="s">
        <v>47</v>
      </c>
      <c r="AR481" s="15" t="s">
        <v>59</v>
      </c>
      <c r="AS481" s="3" t="s">
        <v>47</v>
      </c>
      <c r="AT481" s="15" t="s">
        <v>59</v>
      </c>
      <c r="AU481" s="3" t="s">
        <v>47</v>
      </c>
      <c r="AV481" s="15" t="s">
        <v>59</v>
      </c>
      <c r="AW481" s="3" t="s">
        <v>47</v>
      </c>
      <c r="AX481" s="15" t="s">
        <v>59</v>
      </c>
      <c r="AZ481" s="15" t="s">
        <v>59</v>
      </c>
      <c r="BA481" s="3" t="s">
        <v>47</v>
      </c>
      <c r="BB481" s="15" t="s">
        <v>59</v>
      </c>
      <c r="BC481" s="3" t="s">
        <v>47</v>
      </c>
      <c r="BD481" s="15" t="s">
        <v>59</v>
      </c>
      <c r="BE481" s="3" t="s">
        <v>47</v>
      </c>
      <c r="BF481" s="15" t="s">
        <v>59</v>
      </c>
      <c r="BH481" s="15" t="s">
        <v>59</v>
      </c>
      <c r="BJ481" s="15" t="s">
        <v>59</v>
      </c>
      <c r="BL481" s="15" t="s">
        <v>59</v>
      </c>
      <c r="BN481" s="15" t="s">
        <v>59</v>
      </c>
      <c r="BP481" s="15" t="s">
        <v>59</v>
      </c>
      <c r="BR481" s="15" t="s">
        <v>59</v>
      </c>
      <c r="BT481" s="15" t="s">
        <v>59</v>
      </c>
      <c r="BV481" s="15" t="s">
        <v>59</v>
      </c>
      <c r="BX481" s="15" t="s">
        <v>59</v>
      </c>
      <c r="BZ481" s="15" t="s">
        <v>59</v>
      </c>
      <c r="CB481" s="15" t="s">
        <v>59</v>
      </c>
      <c r="CD481" s="15" t="s">
        <v>59</v>
      </c>
      <c r="CF481" s="15" t="s">
        <v>59</v>
      </c>
      <c r="CH481" s="15" t="s">
        <v>59</v>
      </c>
      <c r="CJ481" s="15" t="s">
        <v>59</v>
      </c>
      <c r="CL481" s="15" t="s">
        <v>59</v>
      </c>
      <c r="CN481" s="15" t="s">
        <v>59</v>
      </c>
      <c r="CP481" s="15" t="s">
        <v>59</v>
      </c>
      <c r="CR481" s="15" t="s">
        <v>59</v>
      </c>
      <c r="CT481" s="15" t="s">
        <v>59</v>
      </c>
      <c r="CV481" s="15" t="s">
        <v>59</v>
      </c>
      <c r="CX481" s="15" t="s">
        <v>59</v>
      </c>
      <c r="CZ481" s="15" t="s">
        <v>59</v>
      </c>
      <c r="DB481" s="15" t="s">
        <v>59</v>
      </c>
      <c r="DD481" s="15" t="s">
        <v>59</v>
      </c>
      <c r="DF481" s="15" t="s">
        <v>59</v>
      </c>
      <c r="DH481" s="15" t="s">
        <v>59</v>
      </c>
      <c r="DJ481" s="15" t="s">
        <v>59</v>
      </c>
      <c r="DL481" s="15" t="s">
        <v>59</v>
      </c>
      <c r="DN481" s="15" t="s">
        <v>59</v>
      </c>
      <c r="DP481" s="15" t="s">
        <v>59</v>
      </c>
      <c r="DR481" s="15" t="s">
        <v>59</v>
      </c>
      <c r="DT481" s="15" t="s">
        <v>59</v>
      </c>
      <c r="DV481" s="15" t="s">
        <v>59</v>
      </c>
      <c r="DX481" s="15" t="s">
        <v>59</v>
      </c>
      <c r="DZ481" s="15" t="s">
        <v>59</v>
      </c>
      <c r="EB481" s="15" t="s">
        <v>59</v>
      </c>
      <c r="ED481" s="15" t="s">
        <v>59</v>
      </c>
      <c r="EF481" s="15" t="s">
        <v>59</v>
      </c>
      <c r="EH481" s="15" t="s">
        <v>59</v>
      </c>
      <c r="EJ481" s="15" t="s">
        <v>59</v>
      </c>
      <c r="EL481" s="15" t="s">
        <v>59</v>
      </c>
      <c r="EN481" s="15" t="s">
        <v>59</v>
      </c>
      <c r="EP481" s="15" t="s">
        <v>59</v>
      </c>
      <c r="ER481" s="15" t="s">
        <v>59</v>
      </c>
      <c r="ET481" s="15" t="s">
        <v>59</v>
      </c>
      <c r="EV481" s="15" t="s">
        <v>59</v>
      </c>
      <c r="EX481" s="15" t="s">
        <v>59</v>
      </c>
      <c r="EZ481" s="15" t="s">
        <v>59</v>
      </c>
      <c r="FB481" s="15" t="s">
        <v>59</v>
      </c>
      <c r="FD481" s="15" t="s">
        <v>59</v>
      </c>
      <c r="FF481" s="15" t="s">
        <v>59</v>
      </c>
      <c r="FH481" s="15" t="s">
        <v>59</v>
      </c>
      <c r="FJ481" s="15" t="s">
        <v>59</v>
      </c>
      <c r="FL481" s="15" t="s">
        <v>59</v>
      </c>
      <c r="FN481" s="15" t="s">
        <v>59</v>
      </c>
      <c r="FP481" s="15" t="s">
        <v>59</v>
      </c>
      <c r="FR481" s="15" t="s">
        <v>59</v>
      </c>
      <c r="FT481" s="15" t="s">
        <v>59</v>
      </c>
    </row>
    <row r="482" spans="1:176" ht="15.95" customHeight="1">
      <c r="A482" s="39" t="s">
        <v>1530</v>
      </c>
      <c r="B482" s="39">
        <v>4</v>
      </c>
      <c r="C482" s="39"/>
      <c r="D482" s="39">
        <v>2204</v>
      </c>
      <c r="E482" s="19" t="s">
        <v>898</v>
      </c>
      <c r="F482" t="s">
        <v>1062</v>
      </c>
      <c r="G482">
        <v>2.36</v>
      </c>
      <c r="H482" s="15" t="s">
        <v>59</v>
      </c>
      <c r="I482">
        <v>2.36</v>
      </c>
      <c r="J482" s="15" t="s">
        <v>59</v>
      </c>
      <c r="K482" s="3" t="s">
        <v>47</v>
      </c>
      <c r="L482" s="12" t="s">
        <v>59</v>
      </c>
      <c r="M482" s="3" t="s">
        <v>47</v>
      </c>
      <c r="N482" s="12" t="s">
        <v>59</v>
      </c>
      <c r="O482" s="3" t="s">
        <v>47</v>
      </c>
      <c r="P482" s="12" t="s">
        <v>59</v>
      </c>
      <c r="Q482">
        <v>3.5398230088495575E-2</v>
      </c>
      <c r="R482" s="15">
        <v>4.690265486725664E-3</v>
      </c>
      <c r="S482" t="s">
        <v>54</v>
      </c>
      <c r="T482" s="15" t="s">
        <v>59</v>
      </c>
      <c r="U482">
        <v>0.11212389380530974</v>
      </c>
      <c r="V482" s="15">
        <v>1.2566371681415929E-2</v>
      </c>
      <c r="W482">
        <v>5.6902654867256632E-2</v>
      </c>
      <c r="X482" s="15">
        <v>3.2743362831858407E-3</v>
      </c>
      <c r="Y482">
        <v>1.3539823008849558E-2</v>
      </c>
      <c r="Z482" s="15">
        <v>1.1504424778761063E-3</v>
      </c>
      <c r="AA482" s="3" t="s">
        <v>47</v>
      </c>
      <c r="AB482" s="15" t="s">
        <v>59</v>
      </c>
      <c r="AC482" s="3" t="s">
        <v>47</v>
      </c>
      <c r="AD482" s="15" t="s">
        <v>59</v>
      </c>
      <c r="AE482" s="3" t="s">
        <v>47</v>
      </c>
      <c r="AF482" s="15" t="s">
        <v>59</v>
      </c>
      <c r="AG482" t="s">
        <v>54</v>
      </c>
      <c r="AH482" s="15" t="s">
        <v>59</v>
      </c>
      <c r="AI482" s="3" t="s">
        <v>47</v>
      </c>
      <c r="AJ482" s="15" t="s">
        <v>59</v>
      </c>
      <c r="AL482" s="15" t="s">
        <v>59</v>
      </c>
      <c r="AM482" s="3" t="s">
        <v>47</v>
      </c>
      <c r="AN482" s="15" t="s">
        <v>59</v>
      </c>
      <c r="AO482" s="3" t="s">
        <v>47</v>
      </c>
      <c r="AP482" s="15" t="s">
        <v>59</v>
      </c>
      <c r="AQ482" s="3" t="s">
        <v>47</v>
      </c>
      <c r="AR482" s="15" t="s">
        <v>59</v>
      </c>
      <c r="AS482" s="3" t="s">
        <v>47</v>
      </c>
      <c r="AT482" s="15" t="s">
        <v>59</v>
      </c>
      <c r="AU482" s="3" t="s">
        <v>47</v>
      </c>
      <c r="AV482" s="15" t="s">
        <v>59</v>
      </c>
      <c r="AW482" s="3" t="s">
        <v>47</v>
      </c>
      <c r="AX482" s="15" t="s">
        <v>59</v>
      </c>
      <c r="AZ482" s="15" t="s">
        <v>59</v>
      </c>
      <c r="BA482" s="3" t="s">
        <v>47</v>
      </c>
      <c r="BB482" s="15" t="s">
        <v>59</v>
      </c>
      <c r="BC482" s="3" t="s">
        <v>47</v>
      </c>
      <c r="BD482" s="15" t="s">
        <v>59</v>
      </c>
      <c r="BE482" s="3" t="s">
        <v>47</v>
      </c>
      <c r="BF482" s="15" t="s">
        <v>59</v>
      </c>
      <c r="BH482" s="15" t="s">
        <v>59</v>
      </c>
      <c r="BJ482" s="15" t="s">
        <v>59</v>
      </c>
      <c r="BL482" s="15" t="s">
        <v>59</v>
      </c>
      <c r="BN482" s="15" t="s">
        <v>59</v>
      </c>
      <c r="BP482" s="15" t="s">
        <v>59</v>
      </c>
      <c r="BR482" s="15" t="s">
        <v>59</v>
      </c>
      <c r="BT482" s="15" t="s">
        <v>59</v>
      </c>
      <c r="BV482" s="15" t="s">
        <v>59</v>
      </c>
      <c r="BX482" s="15" t="s">
        <v>59</v>
      </c>
      <c r="BZ482" s="15" t="s">
        <v>59</v>
      </c>
      <c r="CB482" s="15" t="s">
        <v>59</v>
      </c>
      <c r="CD482" s="15" t="s">
        <v>59</v>
      </c>
      <c r="CF482" s="15" t="s">
        <v>59</v>
      </c>
      <c r="CH482" s="15" t="s">
        <v>59</v>
      </c>
      <c r="CJ482" s="15" t="s">
        <v>59</v>
      </c>
      <c r="CL482" s="15" t="s">
        <v>59</v>
      </c>
      <c r="CN482" s="15" t="s">
        <v>59</v>
      </c>
      <c r="CP482" s="15" t="s">
        <v>59</v>
      </c>
      <c r="CR482" s="15" t="s">
        <v>59</v>
      </c>
      <c r="CT482" s="15" t="s">
        <v>59</v>
      </c>
      <c r="CV482" s="15" t="s">
        <v>59</v>
      </c>
      <c r="CX482" s="15" t="s">
        <v>59</v>
      </c>
      <c r="CZ482" s="15" t="s">
        <v>59</v>
      </c>
      <c r="DB482" s="15" t="s">
        <v>59</v>
      </c>
      <c r="DD482" s="15" t="s">
        <v>59</v>
      </c>
      <c r="DF482" s="15" t="s">
        <v>59</v>
      </c>
      <c r="DH482" s="15" t="s">
        <v>59</v>
      </c>
      <c r="DJ482" s="15" t="s">
        <v>59</v>
      </c>
      <c r="DL482" s="15" t="s">
        <v>59</v>
      </c>
      <c r="DN482" s="15" t="s">
        <v>59</v>
      </c>
      <c r="DP482" s="15" t="s">
        <v>59</v>
      </c>
      <c r="DR482" s="15" t="s">
        <v>59</v>
      </c>
      <c r="DT482" s="15" t="s">
        <v>59</v>
      </c>
      <c r="DV482" s="15" t="s">
        <v>59</v>
      </c>
      <c r="DX482" s="15" t="s">
        <v>59</v>
      </c>
      <c r="DZ482" s="15" t="s">
        <v>59</v>
      </c>
      <c r="EB482" s="15" t="s">
        <v>59</v>
      </c>
      <c r="ED482" s="15" t="s">
        <v>59</v>
      </c>
      <c r="EF482" s="15" t="s">
        <v>59</v>
      </c>
      <c r="EH482" s="15" t="s">
        <v>59</v>
      </c>
      <c r="EJ482" s="15" t="s">
        <v>59</v>
      </c>
      <c r="EL482" s="15" t="s">
        <v>59</v>
      </c>
      <c r="EN482" s="15" t="s">
        <v>59</v>
      </c>
      <c r="EP482" s="15" t="s">
        <v>59</v>
      </c>
      <c r="ER482" s="15" t="s">
        <v>59</v>
      </c>
      <c r="ET482" s="15" t="s">
        <v>59</v>
      </c>
      <c r="EV482" s="15" t="s">
        <v>59</v>
      </c>
      <c r="EX482" s="15" t="s">
        <v>59</v>
      </c>
      <c r="EZ482" s="15" t="s">
        <v>59</v>
      </c>
      <c r="FB482" s="15" t="s">
        <v>59</v>
      </c>
      <c r="FD482" s="15" t="s">
        <v>59</v>
      </c>
      <c r="FF482" s="15" t="s">
        <v>59</v>
      </c>
      <c r="FH482" s="15" t="s">
        <v>59</v>
      </c>
      <c r="FJ482" s="15" t="s">
        <v>59</v>
      </c>
      <c r="FL482" s="15" t="s">
        <v>59</v>
      </c>
      <c r="FN482" s="15" t="s">
        <v>59</v>
      </c>
      <c r="FP482" s="15" t="s">
        <v>59</v>
      </c>
      <c r="FR482" s="15" t="s">
        <v>59</v>
      </c>
      <c r="FT482" s="15" t="s">
        <v>59</v>
      </c>
    </row>
    <row r="483" spans="1:176" ht="15.95" customHeight="1">
      <c r="A483" s="39" t="s">
        <v>1529</v>
      </c>
      <c r="B483" s="39">
        <v>4</v>
      </c>
      <c r="C483" s="39"/>
      <c r="D483" s="39">
        <v>2204</v>
      </c>
      <c r="E483" s="19" t="s">
        <v>898</v>
      </c>
      <c r="F483" t="s">
        <v>1062</v>
      </c>
      <c r="G483">
        <v>1.23</v>
      </c>
      <c r="H483" s="15" t="s">
        <v>59</v>
      </c>
      <c r="I483">
        <v>1.23</v>
      </c>
      <c r="J483" s="15" t="s">
        <v>59</v>
      </c>
      <c r="K483" s="3" t="s">
        <v>47</v>
      </c>
      <c r="L483" s="12" t="s">
        <v>59</v>
      </c>
      <c r="M483" s="3" t="s">
        <v>47</v>
      </c>
      <c r="N483" s="12" t="s">
        <v>59</v>
      </c>
      <c r="O483" s="3" t="s">
        <v>47</v>
      </c>
      <c r="P483" s="12" t="s">
        <v>59</v>
      </c>
      <c r="Q483">
        <v>2.238938053097345E-2</v>
      </c>
      <c r="R483" s="15">
        <v>3.3628318584070795E-3</v>
      </c>
      <c r="S483" t="s">
        <v>54</v>
      </c>
      <c r="T483" s="15" t="s">
        <v>59</v>
      </c>
      <c r="U483">
        <v>2.5929203539823011E-2</v>
      </c>
      <c r="V483" s="15">
        <v>7.9646017699115039E-4</v>
      </c>
      <c r="W483">
        <v>1.9911504424778761E-2</v>
      </c>
      <c r="X483" s="15">
        <v>1.0619469026548671E-3</v>
      </c>
      <c r="Y483">
        <v>5.7522123893805309E-3</v>
      </c>
      <c r="Z483" s="15">
        <v>3.5398230088495576E-4</v>
      </c>
      <c r="AA483" s="3" t="s">
        <v>47</v>
      </c>
      <c r="AB483" s="15" t="s">
        <v>59</v>
      </c>
      <c r="AC483" s="3" t="s">
        <v>47</v>
      </c>
      <c r="AD483" s="15" t="s">
        <v>59</v>
      </c>
      <c r="AE483" s="3" t="s">
        <v>47</v>
      </c>
      <c r="AF483" s="15" t="s">
        <v>59</v>
      </c>
      <c r="AG483">
        <v>2.1150442477876109E-2</v>
      </c>
      <c r="AH483" s="15">
        <v>1.3274336283185841E-3</v>
      </c>
      <c r="AI483" s="3" t="s">
        <v>47</v>
      </c>
      <c r="AJ483" s="15" t="s">
        <v>59</v>
      </c>
      <c r="AL483" s="15" t="s">
        <v>59</v>
      </c>
      <c r="AM483" s="3" t="s">
        <v>47</v>
      </c>
      <c r="AN483" s="15" t="s">
        <v>59</v>
      </c>
      <c r="AO483" s="3" t="s">
        <v>47</v>
      </c>
      <c r="AP483" s="15" t="s">
        <v>59</v>
      </c>
      <c r="AQ483" s="3" t="s">
        <v>47</v>
      </c>
      <c r="AR483" s="15" t="s">
        <v>59</v>
      </c>
      <c r="AS483" s="3" t="s">
        <v>47</v>
      </c>
      <c r="AT483" s="15" t="s">
        <v>59</v>
      </c>
      <c r="AU483" s="3" t="s">
        <v>47</v>
      </c>
      <c r="AV483" s="15" t="s">
        <v>59</v>
      </c>
      <c r="AW483" s="3" t="s">
        <v>47</v>
      </c>
      <c r="AX483" s="15" t="s">
        <v>59</v>
      </c>
      <c r="AZ483" s="15" t="s">
        <v>59</v>
      </c>
      <c r="BA483" s="3" t="s">
        <v>47</v>
      </c>
      <c r="BB483" s="15" t="s">
        <v>59</v>
      </c>
      <c r="BC483" s="3" t="s">
        <v>47</v>
      </c>
      <c r="BD483" s="15" t="s">
        <v>59</v>
      </c>
      <c r="BE483" s="3" t="s">
        <v>47</v>
      </c>
      <c r="BF483" s="15" t="s">
        <v>59</v>
      </c>
      <c r="BH483" s="15" t="s">
        <v>59</v>
      </c>
      <c r="BJ483" s="15" t="s">
        <v>59</v>
      </c>
      <c r="BL483" s="15" t="s">
        <v>59</v>
      </c>
      <c r="BN483" s="15" t="s">
        <v>59</v>
      </c>
      <c r="BP483" s="15" t="s">
        <v>59</v>
      </c>
      <c r="BR483" s="15" t="s">
        <v>59</v>
      </c>
      <c r="BT483" s="15" t="s">
        <v>59</v>
      </c>
      <c r="BV483" s="15" t="s">
        <v>59</v>
      </c>
      <c r="BX483" s="15" t="s">
        <v>59</v>
      </c>
      <c r="BZ483" s="15" t="s">
        <v>59</v>
      </c>
      <c r="CB483" s="15" t="s">
        <v>59</v>
      </c>
      <c r="CD483" s="15" t="s">
        <v>59</v>
      </c>
      <c r="CF483" s="15" t="s">
        <v>59</v>
      </c>
      <c r="CH483" s="15" t="s">
        <v>59</v>
      </c>
      <c r="CJ483" s="15" t="s">
        <v>59</v>
      </c>
      <c r="CL483" s="15" t="s">
        <v>59</v>
      </c>
      <c r="CN483" s="15" t="s">
        <v>59</v>
      </c>
      <c r="CP483" s="15" t="s">
        <v>59</v>
      </c>
      <c r="CR483" s="15" t="s">
        <v>59</v>
      </c>
      <c r="CT483" s="15" t="s">
        <v>59</v>
      </c>
      <c r="CV483" s="15" t="s">
        <v>59</v>
      </c>
      <c r="CX483" s="15" t="s">
        <v>59</v>
      </c>
      <c r="CZ483" s="15" t="s">
        <v>59</v>
      </c>
      <c r="DB483" s="15" t="s">
        <v>59</v>
      </c>
      <c r="DD483" s="15" t="s">
        <v>59</v>
      </c>
      <c r="DF483" s="15" t="s">
        <v>59</v>
      </c>
      <c r="DH483" s="15" t="s">
        <v>59</v>
      </c>
      <c r="DJ483" s="15" t="s">
        <v>59</v>
      </c>
      <c r="DL483" s="15" t="s">
        <v>59</v>
      </c>
      <c r="DN483" s="15" t="s">
        <v>59</v>
      </c>
      <c r="DP483" s="15" t="s">
        <v>59</v>
      </c>
      <c r="DR483" s="15" t="s">
        <v>59</v>
      </c>
      <c r="DT483" s="15" t="s">
        <v>59</v>
      </c>
      <c r="DV483" s="15" t="s">
        <v>59</v>
      </c>
      <c r="DX483" s="15" t="s">
        <v>59</v>
      </c>
      <c r="DZ483" s="15" t="s">
        <v>59</v>
      </c>
      <c r="EB483" s="15" t="s">
        <v>59</v>
      </c>
      <c r="ED483" s="15" t="s">
        <v>59</v>
      </c>
      <c r="EF483" s="15" t="s">
        <v>59</v>
      </c>
      <c r="EH483" s="15" t="s">
        <v>59</v>
      </c>
      <c r="EJ483" s="15" t="s">
        <v>59</v>
      </c>
      <c r="EL483" s="15" t="s">
        <v>59</v>
      </c>
      <c r="EN483" s="15" t="s">
        <v>59</v>
      </c>
      <c r="EP483" s="15" t="s">
        <v>59</v>
      </c>
      <c r="ER483" s="15" t="s">
        <v>59</v>
      </c>
      <c r="ET483" s="15" t="s">
        <v>59</v>
      </c>
      <c r="EV483" s="15" t="s">
        <v>59</v>
      </c>
      <c r="EX483" s="15" t="s">
        <v>59</v>
      </c>
      <c r="EZ483" s="15" t="s">
        <v>59</v>
      </c>
      <c r="FB483" s="15" t="s">
        <v>59</v>
      </c>
      <c r="FD483" s="15" t="s">
        <v>59</v>
      </c>
      <c r="FF483" s="15" t="s">
        <v>59</v>
      </c>
      <c r="FH483" s="15" t="s">
        <v>59</v>
      </c>
      <c r="FJ483" s="15" t="s">
        <v>59</v>
      </c>
      <c r="FL483" s="15" t="s">
        <v>59</v>
      </c>
      <c r="FN483" s="15" t="s">
        <v>59</v>
      </c>
      <c r="FP483" s="15" t="s">
        <v>59</v>
      </c>
      <c r="FR483" s="15" t="s">
        <v>59</v>
      </c>
      <c r="FT483" s="15" t="s">
        <v>59</v>
      </c>
    </row>
    <row r="484" spans="1:176" ht="15.95" customHeight="1">
      <c r="A484" s="39" t="s">
        <v>899</v>
      </c>
      <c r="B484" s="39">
        <v>1</v>
      </c>
      <c r="C484" s="39"/>
      <c r="D484" s="39">
        <v>1404</v>
      </c>
      <c r="E484" s="19" t="s">
        <v>905</v>
      </c>
      <c r="G484">
        <v>1.1000000000000001</v>
      </c>
      <c r="H484" s="15" t="s">
        <v>59</v>
      </c>
      <c r="I484">
        <v>1.1000000000000001</v>
      </c>
      <c r="J484" s="15" t="s">
        <v>59</v>
      </c>
      <c r="K484" s="3" t="s">
        <v>47</v>
      </c>
      <c r="L484" s="12" t="s">
        <v>59</v>
      </c>
      <c r="M484" s="3" t="s">
        <v>47</v>
      </c>
      <c r="N484" s="12" t="s">
        <v>59</v>
      </c>
      <c r="O484" s="3" t="s">
        <v>47</v>
      </c>
      <c r="P484" s="12" t="s">
        <v>59</v>
      </c>
      <c r="Q484">
        <v>0.4</v>
      </c>
      <c r="R484" s="15">
        <v>0</v>
      </c>
      <c r="S484" t="s">
        <v>54</v>
      </c>
      <c r="T484" s="15" t="s">
        <v>59</v>
      </c>
      <c r="U484" t="s">
        <v>54</v>
      </c>
      <c r="V484" s="15" t="s">
        <v>59</v>
      </c>
      <c r="W484" t="s">
        <v>54</v>
      </c>
      <c r="X484" s="15" t="s">
        <v>59</v>
      </c>
      <c r="Y484">
        <v>0.6</v>
      </c>
      <c r="Z484" s="15">
        <v>0</v>
      </c>
      <c r="AA484" t="s">
        <v>47</v>
      </c>
      <c r="AB484" s="15" t="s">
        <v>59</v>
      </c>
      <c r="AC484" t="s">
        <v>54</v>
      </c>
      <c r="AD484" s="15" t="s">
        <v>59</v>
      </c>
      <c r="AE484" t="s">
        <v>47</v>
      </c>
      <c r="AF484" s="15" t="s">
        <v>59</v>
      </c>
      <c r="AG484">
        <v>0.1</v>
      </c>
      <c r="AH484" s="15">
        <v>0</v>
      </c>
      <c r="AI484" t="s">
        <v>47</v>
      </c>
      <c r="AJ484" s="15" t="s">
        <v>59</v>
      </c>
      <c r="AK484" t="s">
        <v>47</v>
      </c>
      <c r="AL484" s="15" t="s">
        <v>59</v>
      </c>
      <c r="AM484" t="s">
        <v>47</v>
      </c>
      <c r="AN484" s="15" t="s">
        <v>59</v>
      </c>
      <c r="AO484" t="s">
        <v>47</v>
      </c>
      <c r="AP484" s="15" t="s">
        <v>59</v>
      </c>
      <c r="AQ484" t="s">
        <v>47</v>
      </c>
      <c r="AR484" s="15" t="s">
        <v>59</v>
      </c>
      <c r="AS484" t="s">
        <v>47</v>
      </c>
      <c r="AT484" s="15" t="s">
        <v>59</v>
      </c>
      <c r="AU484" t="s">
        <v>47</v>
      </c>
      <c r="AV484" s="15" t="s">
        <v>59</v>
      </c>
      <c r="AW484" s="3" t="s">
        <v>47</v>
      </c>
      <c r="AX484" s="15" t="s">
        <v>59</v>
      </c>
      <c r="AY484" t="s">
        <v>47</v>
      </c>
      <c r="AZ484" s="15" t="s">
        <v>59</v>
      </c>
      <c r="BA484" t="s">
        <v>47</v>
      </c>
      <c r="BB484" s="15" t="s">
        <v>59</v>
      </c>
      <c r="BC484" t="s">
        <v>47</v>
      </c>
      <c r="BD484" s="15" t="s">
        <v>59</v>
      </c>
      <c r="BE484" s="3" t="s">
        <v>47</v>
      </c>
      <c r="BF484" s="15" t="s">
        <v>59</v>
      </c>
      <c r="BH484" s="15" t="s">
        <v>59</v>
      </c>
      <c r="BJ484" s="15" t="s">
        <v>59</v>
      </c>
      <c r="BL484" s="15" t="s">
        <v>59</v>
      </c>
      <c r="BN484" s="15" t="s">
        <v>59</v>
      </c>
      <c r="BP484" s="15" t="s">
        <v>59</v>
      </c>
      <c r="BR484" s="15" t="s">
        <v>59</v>
      </c>
      <c r="BT484" s="15" t="s">
        <v>59</v>
      </c>
      <c r="BV484" s="15" t="s">
        <v>59</v>
      </c>
      <c r="BX484" s="15" t="s">
        <v>59</v>
      </c>
      <c r="BZ484" s="15" t="s">
        <v>59</v>
      </c>
      <c r="CB484" s="15" t="s">
        <v>59</v>
      </c>
      <c r="CD484" s="15" t="s">
        <v>59</v>
      </c>
      <c r="CF484" s="15" t="s">
        <v>59</v>
      </c>
      <c r="CH484" s="15" t="s">
        <v>59</v>
      </c>
      <c r="CJ484" s="15" t="s">
        <v>59</v>
      </c>
      <c r="CL484" s="15" t="s">
        <v>59</v>
      </c>
      <c r="CN484" s="15" t="s">
        <v>59</v>
      </c>
      <c r="CP484" s="15" t="s">
        <v>59</v>
      </c>
      <c r="CR484" s="15" t="s">
        <v>59</v>
      </c>
      <c r="CT484" s="15" t="s">
        <v>59</v>
      </c>
      <c r="CV484" s="15" t="s">
        <v>59</v>
      </c>
      <c r="CX484" s="15" t="s">
        <v>59</v>
      </c>
      <c r="CZ484" s="15" t="s">
        <v>59</v>
      </c>
      <c r="DB484" s="15" t="s">
        <v>59</v>
      </c>
      <c r="DD484" s="15" t="s">
        <v>59</v>
      </c>
      <c r="DF484" s="15" t="s">
        <v>59</v>
      </c>
      <c r="DH484" s="15" t="s">
        <v>59</v>
      </c>
      <c r="DJ484" s="15" t="s">
        <v>59</v>
      </c>
      <c r="DL484" s="15" t="s">
        <v>59</v>
      </c>
      <c r="DN484" s="15" t="s">
        <v>59</v>
      </c>
      <c r="DP484" s="15" t="s">
        <v>59</v>
      </c>
      <c r="DR484" s="15" t="s">
        <v>59</v>
      </c>
      <c r="DT484" s="15" t="s">
        <v>59</v>
      </c>
      <c r="DV484" s="15" t="s">
        <v>59</v>
      </c>
      <c r="DX484" s="15" t="s">
        <v>59</v>
      </c>
      <c r="DZ484" s="15" t="s">
        <v>59</v>
      </c>
      <c r="EB484" s="15" t="s">
        <v>59</v>
      </c>
      <c r="ED484" s="15" t="s">
        <v>59</v>
      </c>
      <c r="EF484" s="15" t="s">
        <v>59</v>
      </c>
      <c r="EH484" s="15" t="s">
        <v>59</v>
      </c>
      <c r="EJ484" s="15" t="s">
        <v>59</v>
      </c>
      <c r="EL484" s="15" t="s">
        <v>59</v>
      </c>
      <c r="EN484" s="15" t="s">
        <v>59</v>
      </c>
      <c r="EP484" s="15" t="s">
        <v>59</v>
      </c>
      <c r="ER484" s="15" t="s">
        <v>59</v>
      </c>
      <c r="ET484" s="15" t="s">
        <v>59</v>
      </c>
      <c r="EV484" s="15" t="s">
        <v>59</v>
      </c>
      <c r="EX484" s="15" t="s">
        <v>59</v>
      </c>
      <c r="EZ484" s="15" t="s">
        <v>59</v>
      </c>
      <c r="FB484" s="15" t="s">
        <v>59</v>
      </c>
      <c r="FD484" s="15" t="s">
        <v>59</v>
      </c>
      <c r="FF484" s="15" t="s">
        <v>59</v>
      </c>
      <c r="FH484" s="15" t="s">
        <v>59</v>
      </c>
      <c r="FJ484" s="15" t="s">
        <v>59</v>
      </c>
      <c r="FL484" s="15" t="s">
        <v>59</v>
      </c>
      <c r="FN484" s="15" t="s">
        <v>59</v>
      </c>
      <c r="FP484" s="15" t="s">
        <v>59</v>
      </c>
      <c r="FR484" s="15" t="s">
        <v>59</v>
      </c>
      <c r="FT484" s="15" t="s">
        <v>59</v>
      </c>
    </row>
    <row r="485" spans="1:176" ht="15.95" customHeight="1">
      <c r="A485" s="39" t="s">
        <v>900</v>
      </c>
      <c r="B485" s="39">
        <v>1</v>
      </c>
      <c r="C485" s="39"/>
      <c r="D485" s="39">
        <v>1404</v>
      </c>
      <c r="E485" s="19" t="s">
        <v>905</v>
      </c>
      <c r="G485">
        <v>6.8</v>
      </c>
      <c r="H485" s="15" t="s">
        <v>59</v>
      </c>
      <c r="I485">
        <v>6.8</v>
      </c>
      <c r="J485" s="15" t="s">
        <v>59</v>
      </c>
      <c r="K485" s="3" t="s">
        <v>47</v>
      </c>
      <c r="L485" s="12" t="s">
        <v>59</v>
      </c>
      <c r="M485" s="3" t="s">
        <v>47</v>
      </c>
      <c r="N485" s="12" t="s">
        <v>59</v>
      </c>
      <c r="O485" s="3" t="s">
        <v>47</v>
      </c>
      <c r="P485" s="12" t="s">
        <v>59</v>
      </c>
      <c r="Q485">
        <v>2.2999999999999998</v>
      </c>
      <c r="R485" s="15">
        <v>0</v>
      </c>
      <c r="S485" t="s">
        <v>54</v>
      </c>
      <c r="T485" s="15" t="s">
        <v>59</v>
      </c>
      <c r="U485">
        <v>2.5</v>
      </c>
      <c r="V485" s="15">
        <v>0</v>
      </c>
      <c r="W485">
        <v>0.8</v>
      </c>
      <c r="X485" s="15">
        <v>0</v>
      </c>
      <c r="Y485" t="s">
        <v>54</v>
      </c>
      <c r="Z485" s="15" t="s">
        <v>59</v>
      </c>
      <c r="AA485" t="s">
        <v>47</v>
      </c>
      <c r="AB485" s="15" t="s">
        <v>59</v>
      </c>
      <c r="AC485" t="s">
        <v>54</v>
      </c>
      <c r="AD485" s="15" t="s">
        <v>59</v>
      </c>
      <c r="AE485" t="s">
        <v>47</v>
      </c>
      <c r="AF485" s="15" t="s">
        <v>59</v>
      </c>
      <c r="AG485" t="s">
        <v>54</v>
      </c>
      <c r="AH485" s="15" t="s">
        <v>59</v>
      </c>
      <c r="AI485" t="s">
        <v>47</v>
      </c>
      <c r="AJ485" s="15" t="s">
        <v>59</v>
      </c>
      <c r="AK485" t="s">
        <v>47</v>
      </c>
      <c r="AL485" s="15" t="s">
        <v>59</v>
      </c>
      <c r="AM485" t="s">
        <v>47</v>
      </c>
      <c r="AN485" s="15" t="s">
        <v>59</v>
      </c>
      <c r="AO485" t="s">
        <v>47</v>
      </c>
      <c r="AP485" s="15" t="s">
        <v>59</v>
      </c>
      <c r="AQ485" t="s">
        <v>47</v>
      </c>
      <c r="AR485" s="15" t="s">
        <v>59</v>
      </c>
      <c r="AS485" t="s">
        <v>47</v>
      </c>
      <c r="AT485" s="15" t="s">
        <v>59</v>
      </c>
      <c r="AU485" t="s">
        <v>47</v>
      </c>
      <c r="AV485" s="15" t="s">
        <v>59</v>
      </c>
      <c r="AW485" s="3" t="s">
        <v>47</v>
      </c>
      <c r="AX485" s="15" t="s">
        <v>59</v>
      </c>
      <c r="AY485" t="s">
        <v>47</v>
      </c>
      <c r="AZ485" s="15" t="s">
        <v>59</v>
      </c>
      <c r="BA485" t="s">
        <v>47</v>
      </c>
      <c r="BB485" s="15" t="s">
        <v>59</v>
      </c>
      <c r="BC485" t="s">
        <v>47</v>
      </c>
      <c r="BD485" s="15" t="s">
        <v>59</v>
      </c>
      <c r="BE485" s="3" t="s">
        <v>47</v>
      </c>
      <c r="BF485" s="15" t="s">
        <v>59</v>
      </c>
      <c r="BH485" s="15" t="s">
        <v>59</v>
      </c>
      <c r="BJ485" s="15" t="s">
        <v>59</v>
      </c>
      <c r="BL485" s="15" t="s">
        <v>59</v>
      </c>
      <c r="BN485" s="15" t="s">
        <v>59</v>
      </c>
      <c r="BP485" s="15" t="s">
        <v>59</v>
      </c>
      <c r="BR485" s="15" t="s">
        <v>59</v>
      </c>
      <c r="BT485" s="15" t="s">
        <v>59</v>
      </c>
      <c r="BV485" s="15" t="s">
        <v>59</v>
      </c>
      <c r="BX485" s="15" t="s">
        <v>59</v>
      </c>
      <c r="BZ485" s="15" t="s">
        <v>59</v>
      </c>
      <c r="CB485" s="15" t="s">
        <v>59</v>
      </c>
      <c r="CD485" s="15" t="s">
        <v>59</v>
      </c>
      <c r="CF485" s="15" t="s">
        <v>59</v>
      </c>
      <c r="CH485" s="15" t="s">
        <v>59</v>
      </c>
      <c r="CJ485" s="15" t="s">
        <v>59</v>
      </c>
      <c r="CL485" s="15" t="s">
        <v>59</v>
      </c>
      <c r="CN485" s="15" t="s">
        <v>59</v>
      </c>
      <c r="CP485" s="15" t="s">
        <v>59</v>
      </c>
      <c r="CR485" s="15" t="s">
        <v>59</v>
      </c>
      <c r="CT485" s="15" t="s">
        <v>59</v>
      </c>
      <c r="CV485" s="15" t="s">
        <v>59</v>
      </c>
      <c r="CX485" s="15" t="s">
        <v>59</v>
      </c>
      <c r="CZ485" s="15" t="s">
        <v>59</v>
      </c>
      <c r="DB485" s="15" t="s">
        <v>59</v>
      </c>
      <c r="DD485" s="15" t="s">
        <v>59</v>
      </c>
      <c r="DF485" s="15" t="s">
        <v>59</v>
      </c>
      <c r="DH485" s="15" t="s">
        <v>59</v>
      </c>
      <c r="DJ485" s="15" t="s">
        <v>59</v>
      </c>
      <c r="DL485" s="15" t="s">
        <v>59</v>
      </c>
      <c r="DN485" s="15" t="s">
        <v>59</v>
      </c>
      <c r="DP485" s="15" t="s">
        <v>59</v>
      </c>
      <c r="DR485" s="15" t="s">
        <v>59</v>
      </c>
      <c r="DT485" s="15" t="s">
        <v>59</v>
      </c>
      <c r="DV485" s="15" t="s">
        <v>59</v>
      </c>
      <c r="DX485" s="15" t="s">
        <v>59</v>
      </c>
      <c r="DZ485" s="15" t="s">
        <v>59</v>
      </c>
      <c r="EB485" s="15" t="s">
        <v>59</v>
      </c>
      <c r="ED485" s="15" t="s">
        <v>59</v>
      </c>
      <c r="EF485" s="15" t="s">
        <v>59</v>
      </c>
      <c r="EH485" s="15" t="s">
        <v>59</v>
      </c>
      <c r="EJ485" s="15" t="s">
        <v>59</v>
      </c>
      <c r="EL485" s="15" t="s">
        <v>59</v>
      </c>
      <c r="EN485" s="15" t="s">
        <v>59</v>
      </c>
      <c r="EP485" s="15" t="s">
        <v>59</v>
      </c>
      <c r="ER485" s="15" t="s">
        <v>59</v>
      </c>
      <c r="ET485" s="15" t="s">
        <v>59</v>
      </c>
      <c r="EV485" s="15" t="s">
        <v>59</v>
      </c>
      <c r="EX485" s="15" t="s">
        <v>59</v>
      </c>
      <c r="EZ485" s="15" t="s">
        <v>59</v>
      </c>
      <c r="FB485" s="15" t="s">
        <v>59</v>
      </c>
      <c r="FD485" s="15" t="s">
        <v>59</v>
      </c>
      <c r="FF485" s="15" t="s">
        <v>59</v>
      </c>
      <c r="FH485" s="15" t="s">
        <v>59</v>
      </c>
      <c r="FJ485" s="15" t="s">
        <v>59</v>
      </c>
      <c r="FL485" s="15" t="s">
        <v>59</v>
      </c>
      <c r="FN485" s="15" t="s">
        <v>59</v>
      </c>
      <c r="FP485" s="15" t="s">
        <v>59</v>
      </c>
      <c r="FR485" s="15" t="s">
        <v>59</v>
      </c>
      <c r="FT485" s="15" t="s">
        <v>59</v>
      </c>
    </row>
    <row r="486" spans="1:176" ht="15.95" customHeight="1">
      <c r="A486" s="39" t="s">
        <v>901</v>
      </c>
      <c r="B486" s="39">
        <v>1</v>
      </c>
      <c r="C486" s="39"/>
      <c r="D486" s="39">
        <v>1404</v>
      </c>
      <c r="E486" s="19" t="s">
        <v>905</v>
      </c>
      <c r="G486">
        <v>0.1</v>
      </c>
      <c r="H486" s="15" t="s">
        <v>59</v>
      </c>
      <c r="I486">
        <v>0.1</v>
      </c>
      <c r="J486" s="15" t="s">
        <v>59</v>
      </c>
      <c r="K486" s="3" t="s">
        <v>47</v>
      </c>
      <c r="L486" s="12" t="s">
        <v>59</v>
      </c>
      <c r="M486" s="3" t="s">
        <v>47</v>
      </c>
      <c r="N486" s="12" t="s">
        <v>59</v>
      </c>
      <c r="O486" s="3" t="s">
        <v>47</v>
      </c>
      <c r="P486" s="12" t="s">
        <v>59</v>
      </c>
      <c r="Q486" t="s">
        <v>54</v>
      </c>
      <c r="R486" s="15" t="s">
        <v>59</v>
      </c>
      <c r="S486" t="s">
        <v>54</v>
      </c>
      <c r="T486" s="15" t="s">
        <v>59</v>
      </c>
      <c r="U486">
        <v>0.1</v>
      </c>
      <c r="V486" s="15">
        <v>0</v>
      </c>
      <c r="W486" t="s">
        <v>54</v>
      </c>
      <c r="X486" s="15" t="s">
        <v>59</v>
      </c>
      <c r="Y486" t="s">
        <v>54</v>
      </c>
      <c r="Z486" s="15" t="s">
        <v>59</v>
      </c>
      <c r="AA486" t="s">
        <v>47</v>
      </c>
      <c r="AB486" s="15" t="s">
        <v>59</v>
      </c>
      <c r="AC486" t="s">
        <v>54</v>
      </c>
      <c r="AD486" s="15" t="s">
        <v>59</v>
      </c>
      <c r="AE486" t="s">
        <v>47</v>
      </c>
      <c r="AF486" s="15" t="s">
        <v>59</v>
      </c>
      <c r="AG486" t="s">
        <v>54</v>
      </c>
      <c r="AH486" s="15" t="s">
        <v>59</v>
      </c>
      <c r="AI486" t="s">
        <v>47</v>
      </c>
      <c r="AJ486" s="15" t="s">
        <v>59</v>
      </c>
      <c r="AK486" t="s">
        <v>47</v>
      </c>
      <c r="AL486" s="15" t="s">
        <v>59</v>
      </c>
      <c r="AM486" t="s">
        <v>47</v>
      </c>
      <c r="AN486" s="15" t="s">
        <v>59</v>
      </c>
      <c r="AO486" t="s">
        <v>47</v>
      </c>
      <c r="AP486" s="15" t="s">
        <v>59</v>
      </c>
      <c r="AQ486" t="s">
        <v>47</v>
      </c>
      <c r="AR486" s="15" t="s">
        <v>59</v>
      </c>
      <c r="AS486" t="s">
        <v>47</v>
      </c>
      <c r="AT486" s="15" t="s">
        <v>59</v>
      </c>
      <c r="AU486" t="s">
        <v>47</v>
      </c>
      <c r="AV486" s="15" t="s">
        <v>59</v>
      </c>
      <c r="AW486" s="3" t="s">
        <v>47</v>
      </c>
      <c r="AX486" s="15" t="s">
        <v>59</v>
      </c>
      <c r="AY486" t="s">
        <v>47</v>
      </c>
      <c r="AZ486" s="15" t="s">
        <v>59</v>
      </c>
      <c r="BA486" t="s">
        <v>47</v>
      </c>
      <c r="BB486" s="15" t="s">
        <v>59</v>
      </c>
      <c r="BC486" t="s">
        <v>47</v>
      </c>
      <c r="BD486" s="15" t="s">
        <v>59</v>
      </c>
      <c r="BE486" s="3" t="s">
        <v>47</v>
      </c>
      <c r="BF486" s="15" t="s">
        <v>59</v>
      </c>
      <c r="BH486" s="15" t="s">
        <v>59</v>
      </c>
      <c r="BJ486" s="15" t="s">
        <v>59</v>
      </c>
      <c r="BL486" s="15" t="s">
        <v>59</v>
      </c>
      <c r="BN486" s="15" t="s">
        <v>59</v>
      </c>
      <c r="BP486" s="15" t="s">
        <v>59</v>
      </c>
      <c r="BR486" s="15" t="s">
        <v>59</v>
      </c>
      <c r="BT486" s="15" t="s">
        <v>59</v>
      </c>
      <c r="BV486" s="15" t="s">
        <v>59</v>
      </c>
      <c r="BX486" s="15" t="s">
        <v>59</v>
      </c>
      <c r="BZ486" s="15" t="s">
        <v>59</v>
      </c>
      <c r="CB486" s="15" t="s">
        <v>59</v>
      </c>
      <c r="CD486" s="15" t="s">
        <v>59</v>
      </c>
      <c r="CF486" s="15" t="s">
        <v>59</v>
      </c>
      <c r="CH486" s="15" t="s">
        <v>59</v>
      </c>
      <c r="CJ486" s="15" t="s">
        <v>59</v>
      </c>
      <c r="CL486" s="15" t="s">
        <v>59</v>
      </c>
      <c r="CN486" s="15" t="s">
        <v>59</v>
      </c>
      <c r="CP486" s="15" t="s">
        <v>59</v>
      </c>
      <c r="CR486" s="15" t="s">
        <v>59</v>
      </c>
      <c r="CT486" s="15" t="s">
        <v>59</v>
      </c>
      <c r="CV486" s="15" t="s">
        <v>59</v>
      </c>
      <c r="CX486" s="15" t="s">
        <v>59</v>
      </c>
      <c r="CZ486" s="15" t="s">
        <v>59</v>
      </c>
      <c r="DB486" s="15" t="s">
        <v>59</v>
      </c>
      <c r="DD486" s="15" t="s">
        <v>59</v>
      </c>
      <c r="DF486" s="15" t="s">
        <v>59</v>
      </c>
      <c r="DH486" s="15" t="s">
        <v>59</v>
      </c>
      <c r="DJ486" s="15" t="s">
        <v>59</v>
      </c>
      <c r="DL486" s="15" t="s">
        <v>59</v>
      </c>
      <c r="DN486" s="15" t="s">
        <v>59</v>
      </c>
      <c r="DP486" s="15" t="s">
        <v>59</v>
      </c>
      <c r="DR486" s="15" t="s">
        <v>59</v>
      </c>
      <c r="DT486" s="15" t="s">
        <v>59</v>
      </c>
      <c r="DV486" s="15" t="s">
        <v>59</v>
      </c>
      <c r="DX486" s="15" t="s">
        <v>59</v>
      </c>
      <c r="DZ486" s="15" t="s">
        <v>59</v>
      </c>
      <c r="EB486" s="15" t="s">
        <v>59</v>
      </c>
      <c r="ED486" s="15" t="s">
        <v>59</v>
      </c>
      <c r="EF486" s="15" t="s">
        <v>59</v>
      </c>
      <c r="EH486" s="15" t="s">
        <v>59</v>
      </c>
      <c r="EJ486" s="15" t="s">
        <v>59</v>
      </c>
      <c r="EL486" s="15" t="s">
        <v>59</v>
      </c>
      <c r="EN486" s="15" t="s">
        <v>59</v>
      </c>
      <c r="EP486" s="15" t="s">
        <v>59</v>
      </c>
      <c r="ER486" s="15" t="s">
        <v>59</v>
      </c>
      <c r="ET486" s="15" t="s">
        <v>59</v>
      </c>
      <c r="EV486" s="15" t="s">
        <v>59</v>
      </c>
      <c r="EX486" s="15" t="s">
        <v>59</v>
      </c>
      <c r="EZ486" s="15" t="s">
        <v>59</v>
      </c>
      <c r="FB486" s="15" t="s">
        <v>59</v>
      </c>
      <c r="FD486" s="15" t="s">
        <v>59</v>
      </c>
      <c r="FF486" s="15" t="s">
        <v>59</v>
      </c>
      <c r="FH486" s="15" t="s">
        <v>59</v>
      </c>
      <c r="FJ486" s="15" t="s">
        <v>59</v>
      </c>
      <c r="FL486" s="15" t="s">
        <v>59</v>
      </c>
      <c r="FN486" s="15" t="s">
        <v>59</v>
      </c>
      <c r="FP486" s="15" t="s">
        <v>59</v>
      </c>
      <c r="FR486" s="15" t="s">
        <v>59</v>
      </c>
      <c r="FT486" s="15" t="s">
        <v>59</v>
      </c>
    </row>
    <row r="487" spans="1:176" ht="15.95" customHeight="1">
      <c r="A487" s="39" t="s">
        <v>902</v>
      </c>
      <c r="B487" s="39">
        <v>1</v>
      </c>
      <c r="C487" s="39"/>
      <c r="D487" s="39">
        <v>1404</v>
      </c>
      <c r="E487" s="19" t="s">
        <v>905</v>
      </c>
      <c r="G487">
        <v>7.7</v>
      </c>
      <c r="H487" s="15" t="s">
        <v>59</v>
      </c>
      <c r="I487">
        <v>7.7</v>
      </c>
      <c r="J487" s="15" t="s">
        <v>59</v>
      </c>
      <c r="K487" s="3" t="s">
        <v>47</v>
      </c>
      <c r="L487" s="12" t="s">
        <v>59</v>
      </c>
      <c r="M487" s="3" t="s">
        <v>47</v>
      </c>
      <c r="N487" s="12" t="s">
        <v>59</v>
      </c>
      <c r="O487" s="3" t="s">
        <v>47</v>
      </c>
      <c r="P487" s="12" t="s">
        <v>59</v>
      </c>
      <c r="Q487">
        <v>2.5</v>
      </c>
      <c r="R487" s="15">
        <v>0.4</v>
      </c>
      <c r="S487" t="s">
        <v>54</v>
      </c>
      <c r="T487" s="15" t="s">
        <v>59</v>
      </c>
      <c r="U487">
        <v>2.1</v>
      </c>
      <c r="V487" s="15">
        <v>0.1</v>
      </c>
      <c r="W487">
        <v>1.4</v>
      </c>
      <c r="X487" s="15">
        <v>0</v>
      </c>
      <c r="Y487" t="s">
        <v>54</v>
      </c>
      <c r="Z487" s="15" t="s">
        <v>59</v>
      </c>
      <c r="AA487" t="s">
        <v>47</v>
      </c>
      <c r="AB487" s="15" t="s">
        <v>59</v>
      </c>
      <c r="AC487">
        <v>1.7</v>
      </c>
      <c r="AD487" s="15">
        <v>0</v>
      </c>
      <c r="AE487" t="s">
        <v>47</v>
      </c>
      <c r="AF487" s="15" t="s">
        <v>59</v>
      </c>
      <c r="AG487" t="s">
        <v>54</v>
      </c>
      <c r="AH487" s="15" t="s">
        <v>59</v>
      </c>
      <c r="AI487" t="s">
        <v>47</v>
      </c>
      <c r="AJ487" s="15" t="s">
        <v>59</v>
      </c>
      <c r="AK487" t="s">
        <v>47</v>
      </c>
      <c r="AL487" s="15" t="s">
        <v>59</v>
      </c>
      <c r="AM487" t="s">
        <v>47</v>
      </c>
      <c r="AN487" s="15" t="s">
        <v>59</v>
      </c>
      <c r="AO487" t="s">
        <v>47</v>
      </c>
      <c r="AP487" s="15" t="s">
        <v>59</v>
      </c>
      <c r="AQ487" t="s">
        <v>47</v>
      </c>
      <c r="AR487" s="15" t="s">
        <v>59</v>
      </c>
      <c r="AS487" t="s">
        <v>47</v>
      </c>
      <c r="AT487" s="15" t="s">
        <v>59</v>
      </c>
      <c r="AU487" t="s">
        <v>47</v>
      </c>
      <c r="AV487" s="15" t="s">
        <v>59</v>
      </c>
      <c r="AW487" s="3" t="s">
        <v>47</v>
      </c>
      <c r="AX487" s="15" t="s">
        <v>59</v>
      </c>
      <c r="AY487" t="s">
        <v>47</v>
      </c>
      <c r="AZ487" s="15" t="s">
        <v>59</v>
      </c>
      <c r="BA487" t="s">
        <v>47</v>
      </c>
      <c r="BB487" s="15" t="s">
        <v>59</v>
      </c>
      <c r="BC487" t="s">
        <v>47</v>
      </c>
      <c r="BD487" s="15" t="s">
        <v>59</v>
      </c>
      <c r="BE487" s="3" t="s">
        <v>47</v>
      </c>
      <c r="BF487" s="15" t="s">
        <v>59</v>
      </c>
      <c r="BH487" s="15" t="s">
        <v>59</v>
      </c>
      <c r="BJ487" s="15" t="s">
        <v>59</v>
      </c>
      <c r="BL487" s="15" t="s">
        <v>59</v>
      </c>
      <c r="BN487" s="15" t="s">
        <v>59</v>
      </c>
      <c r="BP487" s="15" t="s">
        <v>59</v>
      </c>
      <c r="BR487" s="15" t="s">
        <v>59</v>
      </c>
      <c r="BT487" s="15" t="s">
        <v>59</v>
      </c>
      <c r="BV487" s="15" t="s">
        <v>59</v>
      </c>
      <c r="BX487" s="15" t="s">
        <v>59</v>
      </c>
      <c r="BZ487" s="15" t="s">
        <v>59</v>
      </c>
      <c r="CB487" s="15" t="s">
        <v>59</v>
      </c>
      <c r="CD487" s="15" t="s">
        <v>59</v>
      </c>
      <c r="CF487" s="15" t="s">
        <v>59</v>
      </c>
      <c r="CH487" s="15" t="s">
        <v>59</v>
      </c>
      <c r="CJ487" s="15" t="s">
        <v>59</v>
      </c>
      <c r="CL487" s="15" t="s">
        <v>59</v>
      </c>
      <c r="CN487" s="15" t="s">
        <v>59</v>
      </c>
      <c r="CP487" s="15" t="s">
        <v>59</v>
      </c>
      <c r="CR487" s="15" t="s">
        <v>59</v>
      </c>
      <c r="CT487" s="15" t="s">
        <v>59</v>
      </c>
      <c r="CV487" s="15" t="s">
        <v>59</v>
      </c>
      <c r="CX487" s="15" t="s">
        <v>59</v>
      </c>
      <c r="CZ487" s="15" t="s">
        <v>59</v>
      </c>
      <c r="DB487" s="15" t="s">
        <v>59</v>
      </c>
      <c r="DD487" s="15" t="s">
        <v>59</v>
      </c>
      <c r="DF487" s="15" t="s">
        <v>59</v>
      </c>
      <c r="DH487" s="15" t="s">
        <v>59</v>
      </c>
      <c r="DJ487" s="15" t="s">
        <v>59</v>
      </c>
      <c r="DL487" s="15" t="s">
        <v>59</v>
      </c>
      <c r="DN487" s="15" t="s">
        <v>59</v>
      </c>
      <c r="DP487" s="15" t="s">
        <v>59</v>
      </c>
      <c r="DR487" s="15" t="s">
        <v>59</v>
      </c>
      <c r="DT487" s="15" t="s">
        <v>59</v>
      </c>
      <c r="DV487" s="15" t="s">
        <v>59</v>
      </c>
      <c r="DX487" s="15" t="s">
        <v>59</v>
      </c>
      <c r="DZ487" s="15" t="s">
        <v>59</v>
      </c>
      <c r="EB487" s="15" t="s">
        <v>59</v>
      </c>
      <c r="ED487" s="15" t="s">
        <v>59</v>
      </c>
      <c r="EF487" s="15" t="s">
        <v>59</v>
      </c>
      <c r="EH487" s="15" t="s">
        <v>59</v>
      </c>
      <c r="EJ487" s="15" t="s">
        <v>59</v>
      </c>
      <c r="EL487" s="15" t="s">
        <v>59</v>
      </c>
      <c r="EN487" s="15" t="s">
        <v>59</v>
      </c>
      <c r="EP487" s="15" t="s">
        <v>59</v>
      </c>
      <c r="ER487" s="15" t="s">
        <v>59</v>
      </c>
      <c r="ET487" s="15" t="s">
        <v>59</v>
      </c>
      <c r="EV487" s="15" t="s">
        <v>59</v>
      </c>
      <c r="EX487" s="15" t="s">
        <v>59</v>
      </c>
      <c r="EZ487" s="15" t="s">
        <v>59</v>
      </c>
      <c r="FB487" s="15" t="s">
        <v>59</v>
      </c>
      <c r="FD487" s="15" t="s">
        <v>59</v>
      </c>
      <c r="FF487" s="15" t="s">
        <v>59</v>
      </c>
      <c r="FH487" s="15" t="s">
        <v>59</v>
      </c>
      <c r="FJ487" s="15" t="s">
        <v>59</v>
      </c>
      <c r="FL487" s="15" t="s">
        <v>59</v>
      </c>
      <c r="FN487" s="15" t="s">
        <v>59</v>
      </c>
      <c r="FP487" s="15" t="s">
        <v>59</v>
      </c>
      <c r="FR487" s="15" t="s">
        <v>59</v>
      </c>
      <c r="FT487" s="15" t="s">
        <v>59</v>
      </c>
    </row>
    <row r="488" spans="1:176" ht="15.95" customHeight="1">
      <c r="A488" s="39" t="s">
        <v>903</v>
      </c>
      <c r="B488" s="39">
        <v>2</v>
      </c>
      <c r="C488" s="39"/>
      <c r="D488" s="39">
        <v>8002</v>
      </c>
      <c r="E488" s="19" t="s">
        <v>905</v>
      </c>
      <c r="G488">
        <v>27.3</v>
      </c>
      <c r="H488" s="15" t="s">
        <v>59</v>
      </c>
      <c r="I488">
        <v>27.3</v>
      </c>
      <c r="J488" s="15" t="s">
        <v>59</v>
      </c>
      <c r="K488" s="3" t="s">
        <v>47</v>
      </c>
      <c r="L488" s="12" t="s">
        <v>59</v>
      </c>
      <c r="M488" s="3" t="s">
        <v>47</v>
      </c>
      <c r="N488" s="12" t="s">
        <v>59</v>
      </c>
      <c r="O488" s="3" t="s">
        <v>47</v>
      </c>
      <c r="P488" s="12" t="s">
        <v>59</v>
      </c>
      <c r="Q488">
        <v>7.3</v>
      </c>
      <c r="R488" s="15">
        <v>0.2</v>
      </c>
      <c r="S488" t="s">
        <v>54</v>
      </c>
      <c r="T488" s="15" t="s">
        <v>59</v>
      </c>
      <c r="U488">
        <v>10.8</v>
      </c>
      <c r="V488" s="15">
        <v>0.7</v>
      </c>
      <c r="W488" t="s">
        <v>54</v>
      </c>
      <c r="X488" s="15" t="s">
        <v>59</v>
      </c>
      <c r="Y488" t="s">
        <v>54</v>
      </c>
      <c r="Z488" s="15" t="s">
        <v>59</v>
      </c>
      <c r="AA488" t="s">
        <v>47</v>
      </c>
      <c r="AB488" s="15" t="s">
        <v>59</v>
      </c>
      <c r="AC488">
        <v>0.5</v>
      </c>
      <c r="AD488" s="15">
        <v>0</v>
      </c>
      <c r="AE488" t="s">
        <v>47</v>
      </c>
      <c r="AF488" s="15" t="s">
        <v>59</v>
      </c>
      <c r="AG488">
        <v>0.5</v>
      </c>
      <c r="AH488" s="15">
        <v>0</v>
      </c>
      <c r="AI488" t="s">
        <v>47</v>
      </c>
      <c r="AJ488" s="15" t="s">
        <v>59</v>
      </c>
      <c r="AK488" t="s">
        <v>47</v>
      </c>
      <c r="AL488" s="15" t="s">
        <v>59</v>
      </c>
      <c r="AM488" t="s">
        <v>47</v>
      </c>
      <c r="AN488" s="15" t="s">
        <v>59</v>
      </c>
      <c r="AO488" t="s">
        <v>47</v>
      </c>
      <c r="AP488" s="15" t="s">
        <v>59</v>
      </c>
      <c r="AQ488" t="s">
        <v>47</v>
      </c>
      <c r="AR488" s="15" t="s">
        <v>59</v>
      </c>
      <c r="AS488" t="s">
        <v>47</v>
      </c>
      <c r="AT488" s="15" t="s">
        <v>59</v>
      </c>
      <c r="AU488" t="s">
        <v>47</v>
      </c>
      <c r="AV488" s="15" t="s">
        <v>59</v>
      </c>
      <c r="AW488" s="3" t="s">
        <v>47</v>
      </c>
      <c r="AX488" s="15" t="s">
        <v>59</v>
      </c>
      <c r="AY488" t="s">
        <v>47</v>
      </c>
      <c r="AZ488" s="15" t="s">
        <v>59</v>
      </c>
      <c r="BA488" t="s">
        <v>47</v>
      </c>
      <c r="BB488" s="15" t="s">
        <v>59</v>
      </c>
      <c r="BC488" t="s">
        <v>47</v>
      </c>
      <c r="BD488" s="15" t="s">
        <v>59</v>
      </c>
      <c r="BE488" s="3" t="s">
        <v>47</v>
      </c>
      <c r="BF488" s="15" t="s">
        <v>59</v>
      </c>
      <c r="BH488" s="15" t="s">
        <v>59</v>
      </c>
      <c r="BJ488" s="15" t="s">
        <v>59</v>
      </c>
      <c r="BL488" s="15" t="s">
        <v>59</v>
      </c>
      <c r="BN488" s="15" t="s">
        <v>59</v>
      </c>
      <c r="BP488" s="15" t="s">
        <v>59</v>
      </c>
      <c r="BR488" s="15" t="s">
        <v>59</v>
      </c>
      <c r="BT488" s="15" t="s">
        <v>59</v>
      </c>
      <c r="BV488" s="15" t="s">
        <v>59</v>
      </c>
      <c r="BX488" s="15" t="s">
        <v>59</v>
      </c>
      <c r="BZ488" s="15" t="s">
        <v>59</v>
      </c>
      <c r="CB488" s="15" t="s">
        <v>59</v>
      </c>
      <c r="CD488" s="15" t="s">
        <v>59</v>
      </c>
      <c r="CF488" s="15" t="s">
        <v>59</v>
      </c>
      <c r="CH488" s="15" t="s">
        <v>59</v>
      </c>
      <c r="CJ488" s="15" t="s">
        <v>59</v>
      </c>
      <c r="CL488" s="15" t="s">
        <v>59</v>
      </c>
      <c r="CN488" s="15" t="s">
        <v>59</v>
      </c>
      <c r="CP488" s="15" t="s">
        <v>59</v>
      </c>
      <c r="CR488" s="15" t="s">
        <v>59</v>
      </c>
      <c r="CT488" s="15" t="s">
        <v>59</v>
      </c>
      <c r="CV488" s="15" t="s">
        <v>59</v>
      </c>
      <c r="CX488" s="15" t="s">
        <v>59</v>
      </c>
      <c r="CZ488" s="15" t="s">
        <v>59</v>
      </c>
      <c r="DB488" s="15" t="s">
        <v>59</v>
      </c>
      <c r="DD488" s="15" t="s">
        <v>59</v>
      </c>
      <c r="DF488" s="15" t="s">
        <v>59</v>
      </c>
      <c r="DH488" s="15" t="s">
        <v>59</v>
      </c>
      <c r="DJ488" s="15" t="s">
        <v>59</v>
      </c>
      <c r="DL488" s="15" t="s">
        <v>59</v>
      </c>
      <c r="DN488" s="15" t="s">
        <v>59</v>
      </c>
      <c r="DP488" s="15" t="s">
        <v>59</v>
      </c>
      <c r="DR488" s="15" t="s">
        <v>59</v>
      </c>
      <c r="DT488" s="15" t="s">
        <v>59</v>
      </c>
      <c r="DV488" s="15" t="s">
        <v>59</v>
      </c>
      <c r="DX488" s="15" t="s">
        <v>59</v>
      </c>
      <c r="DZ488" s="15" t="s">
        <v>59</v>
      </c>
      <c r="EB488" s="15" t="s">
        <v>59</v>
      </c>
      <c r="ED488" s="15" t="s">
        <v>59</v>
      </c>
      <c r="EF488" s="15" t="s">
        <v>59</v>
      </c>
      <c r="EH488" s="15" t="s">
        <v>59</v>
      </c>
      <c r="EJ488" s="15" t="s">
        <v>59</v>
      </c>
      <c r="EL488" s="15" t="s">
        <v>59</v>
      </c>
      <c r="EN488" s="15" t="s">
        <v>59</v>
      </c>
      <c r="EP488" s="15" t="s">
        <v>59</v>
      </c>
      <c r="ER488" s="15" t="s">
        <v>59</v>
      </c>
      <c r="ET488" s="15" t="s">
        <v>59</v>
      </c>
      <c r="EV488" s="15" t="s">
        <v>59</v>
      </c>
      <c r="EX488" s="15" t="s">
        <v>59</v>
      </c>
      <c r="EZ488" s="15" t="s">
        <v>59</v>
      </c>
      <c r="FB488" s="15" t="s">
        <v>59</v>
      </c>
      <c r="FD488" s="15" t="s">
        <v>59</v>
      </c>
      <c r="FF488" s="15" t="s">
        <v>59</v>
      </c>
      <c r="FH488" s="15" t="s">
        <v>59</v>
      </c>
      <c r="FJ488" s="15" t="s">
        <v>59</v>
      </c>
      <c r="FL488" s="15" t="s">
        <v>59</v>
      </c>
      <c r="FN488" s="15" t="s">
        <v>59</v>
      </c>
      <c r="FP488" s="15" t="s">
        <v>59</v>
      </c>
      <c r="FR488" s="15" t="s">
        <v>59</v>
      </c>
      <c r="FT488" s="15" t="s">
        <v>59</v>
      </c>
    </row>
    <row r="489" spans="1:176" ht="15.95" customHeight="1">
      <c r="A489" s="39" t="s">
        <v>906</v>
      </c>
      <c r="B489" s="39">
        <v>4</v>
      </c>
      <c r="C489" s="39"/>
      <c r="D489" s="39">
        <v>7208</v>
      </c>
      <c r="E489" s="19" t="s">
        <v>905</v>
      </c>
      <c r="G489">
        <v>9.1999999999999993</v>
      </c>
      <c r="H489" s="15" t="s">
        <v>59</v>
      </c>
      <c r="I489">
        <v>9.1999999999999993</v>
      </c>
      <c r="J489" s="15" t="s">
        <v>59</v>
      </c>
      <c r="K489" s="3" t="s">
        <v>47</v>
      </c>
      <c r="L489" s="12" t="s">
        <v>59</v>
      </c>
      <c r="M489" s="3" t="s">
        <v>47</v>
      </c>
      <c r="N489" s="12" t="s">
        <v>59</v>
      </c>
      <c r="O489" s="3" t="s">
        <v>47</v>
      </c>
      <c r="P489" s="12" t="s">
        <v>59</v>
      </c>
      <c r="Q489">
        <v>2.6</v>
      </c>
      <c r="R489" s="15">
        <v>0.2</v>
      </c>
      <c r="S489" t="s">
        <v>54</v>
      </c>
      <c r="T489" s="15" t="s">
        <v>59</v>
      </c>
      <c r="U489" t="s">
        <v>54</v>
      </c>
      <c r="V489" s="15" t="s">
        <v>59</v>
      </c>
      <c r="W489">
        <v>6.2</v>
      </c>
      <c r="X489" s="15">
        <v>0.2</v>
      </c>
      <c r="Y489">
        <v>0.4</v>
      </c>
      <c r="Z489" s="15">
        <v>0</v>
      </c>
      <c r="AA489" t="s">
        <v>47</v>
      </c>
      <c r="AB489" s="15" t="s">
        <v>59</v>
      </c>
      <c r="AC489" t="s">
        <v>54</v>
      </c>
      <c r="AD489" s="15" t="s">
        <v>59</v>
      </c>
      <c r="AE489" t="s">
        <v>47</v>
      </c>
      <c r="AF489" s="15" t="s">
        <v>59</v>
      </c>
      <c r="AG489" t="s">
        <v>54</v>
      </c>
      <c r="AH489" s="15" t="s">
        <v>59</v>
      </c>
      <c r="AI489" t="s">
        <v>47</v>
      </c>
      <c r="AJ489" s="15" t="s">
        <v>59</v>
      </c>
      <c r="AK489" t="s">
        <v>47</v>
      </c>
      <c r="AL489" s="15" t="s">
        <v>59</v>
      </c>
      <c r="AM489" t="s">
        <v>47</v>
      </c>
      <c r="AN489" s="15" t="s">
        <v>59</v>
      </c>
      <c r="AO489" t="s">
        <v>47</v>
      </c>
      <c r="AP489" s="15" t="s">
        <v>59</v>
      </c>
      <c r="AQ489" t="s">
        <v>47</v>
      </c>
      <c r="AR489" s="15" t="s">
        <v>59</v>
      </c>
      <c r="AS489" t="s">
        <v>47</v>
      </c>
      <c r="AT489" s="15" t="s">
        <v>59</v>
      </c>
      <c r="AU489" t="s">
        <v>47</v>
      </c>
      <c r="AV489" s="15" t="s">
        <v>59</v>
      </c>
      <c r="AW489" s="3" t="s">
        <v>47</v>
      </c>
      <c r="AX489" s="15" t="s">
        <v>59</v>
      </c>
      <c r="AY489" t="s">
        <v>47</v>
      </c>
      <c r="AZ489" s="15" t="s">
        <v>59</v>
      </c>
      <c r="BA489" t="s">
        <v>47</v>
      </c>
      <c r="BB489" s="15" t="s">
        <v>59</v>
      </c>
      <c r="BC489" t="s">
        <v>47</v>
      </c>
      <c r="BD489" s="15" t="s">
        <v>59</v>
      </c>
      <c r="BE489" s="3" t="s">
        <v>47</v>
      </c>
      <c r="BF489" s="15" t="s">
        <v>59</v>
      </c>
      <c r="BH489" s="15" t="s">
        <v>59</v>
      </c>
      <c r="BJ489" s="15" t="s">
        <v>59</v>
      </c>
      <c r="BL489" s="15" t="s">
        <v>59</v>
      </c>
      <c r="BN489" s="15" t="s">
        <v>59</v>
      </c>
      <c r="BP489" s="15" t="s">
        <v>59</v>
      </c>
      <c r="BR489" s="15" t="s">
        <v>59</v>
      </c>
      <c r="BT489" s="15" t="s">
        <v>59</v>
      </c>
      <c r="BV489" s="15" t="s">
        <v>59</v>
      </c>
      <c r="BX489" s="15" t="s">
        <v>59</v>
      </c>
      <c r="BZ489" s="15" t="s">
        <v>59</v>
      </c>
      <c r="CB489" s="15" t="s">
        <v>59</v>
      </c>
      <c r="CD489" s="15" t="s">
        <v>59</v>
      </c>
      <c r="CF489" s="15" t="s">
        <v>59</v>
      </c>
      <c r="CH489" s="15" t="s">
        <v>59</v>
      </c>
      <c r="CJ489" s="15" t="s">
        <v>59</v>
      </c>
      <c r="CL489" s="15" t="s">
        <v>59</v>
      </c>
      <c r="CN489" s="15" t="s">
        <v>59</v>
      </c>
      <c r="CP489" s="15" t="s">
        <v>59</v>
      </c>
      <c r="CR489" s="15" t="s">
        <v>59</v>
      </c>
      <c r="CT489" s="15" t="s">
        <v>59</v>
      </c>
      <c r="CV489" s="15" t="s">
        <v>59</v>
      </c>
      <c r="CX489" s="15" t="s">
        <v>59</v>
      </c>
      <c r="CZ489" s="15" t="s">
        <v>59</v>
      </c>
      <c r="DB489" s="15" t="s">
        <v>59</v>
      </c>
      <c r="DD489" s="15" t="s">
        <v>59</v>
      </c>
      <c r="DF489" s="15" t="s">
        <v>59</v>
      </c>
      <c r="DH489" s="15" t="s">
        <v>59</v>
      </c>
      <c r="DJ489" s="15" t="s">
        <v>59</v>
      </c>
      <c r="DL489" s="15" t="s">
        <v>59</v>
      </c>
      <c r="DN489" s="15" t="s">
        <v>59</v>
      </c>
      <c r="DP489" s="15" t="s">
        <v>59</v>
      </c>
      <c r="DR489" s="15" t="s">
        <v>59</v>
      </c>
      <c r="DT489" s="15" t="s">
        <v>59</v>
      </c>
      <c r="DV489" s="15" t="s">
        <v>59</v>
      </c>
      <c r="DX489" s="15" t="s">
        <v>59</v>
      </c>
      <c r="DZ489" s="15" t="s">
        <v>59</v>
      </c>
      <c r="EB489" s="15" t="s">
        <v>59</v>
      </c>
      <c r="ED489" s="15" t="s">
        <v>59</v>
      </c>
      <c r="EF489" s="15" t="s">
        <v>59</v>
      </c>
      <c r="EH489" s="15" t="s">
        <v>59</v>
      </c>
      <c r="EJ489" s="15" t="s">
        <v>59</v>
      </c>
      <c r="EL489" s="15" t="s">
        <v>59</v>
      </c>
      <c r="EN489" s="15" t="s">
        <v>59</v>
      </c>
      <c r="EP489" s="15" t="s">
        <v>59</v>
      </c>
      <c r="ER489" s="15" t="s">
        <v>59</v>
      </c>
      <c r="ET489" s="15" t="s">
        <v>59</v>
      </c>
      <c r="EV489" s="15" t="s">
        <v>59</v>
      </c>
      <c r="EX489" s="15" t="s">
        <v>59</v>
      </c>
      <c r="EZ489" s="15" t="s">
        <v>59</v>
      </c>
      <c r="FB489" s="15" t="s">
        <v>59</v>
      </c>
      <c r="FD489" s="15" t="s">
        <v>59</v>
      </c>
      <c r="FF489" s="15" t="s">
        <v>59</v>
      </c>
      <c r="FH489" s="15" t="s">
        <v>59</v>
      </c>
      <c r="FJ489" s="15" t="s">
        <v>59</v>
      </c>
      <c r="FL489" s="15" t="s">
        <v>59</v>
      </c>
      <c r="FN489" s="15" t="s">
        <v>59</v>
      </c>
      <c r="FP489" s="15" t="s">
        <v>59</v>
      </c>
      <c r="FR489" s="15" t="s">
        <v>59</v>
      </c>
      <c r="FT489" s="15" t="s">
        <v>59</v>
      </c>
    </row>
    <row r="490" spans="1:176" ht="15.95" customHeight="1">
      <c r="A490" s="39" t="s">
        <v>907</v>
      </c>
      <c r="B490" s="39">
        <v>4</v>
      </c>
      <c r="C490" s="39"/>
      <c r="D490" s="39">
        <v>7208</v>
      </c>
      <c r="E490" s="19" t="s">
        <v>905</v>
      </c>
      <c r="G490">
        <v>6.2</v>
      </c>
      <c r="H490" s="15" t="s">
        <v>59</v>
      </c>
      <c r="I490">
        <v>6.2</v>
      </c>
      <c r="J490" s="15" t="s">
        <v>59</v>
      </c>
      <c r="K490" s="3" t="s">
        <v>47</v>
      </c>
      <c r="L490" s="12" t="s">
        <v>59</v>
      </c>
      <c r="M490" s="3" t="s">
        <v>47</v>
      </c>
      <c r="N490" s="12" t="s">
        <v>59</v>
      </c>
      <c r="O490" s="3" t="s">
        <v>47</v>
      </c>
      <c r="P490" s="12" t="s">
        <v>59</v>
      </c>
      <c r="Q490">
        <v>2</v>
      </c>
      <c r="R490" s="15">
        <v>0</v>
      </c>
      <c r="S490" t="s">
        <v>54</v>
      </c>
      <c r="T490" s="15" t="s">
        <v>59</v>
      </c>
      <c r="U490">
        <v>0.1</v>
      </c>
      <c r="V490" s="15">
        <v>0</v>
      </c>
      <c r="W490">
        <v>3.8</v>
      </c>
      <c r="X490" s="15">
        <v>0.2</v>
      </c>
      <c r="Y490">
        <v>0.3</v>
      </c>
      <c r="Z490" s="15">
        <v>0</v>
      </c>
      <c r="AA490" t="s">
        <v>47</v>
      </c>
      <c r="AB490" s="15" t="s">
        <v>59</v>
      </c>
      <c r="AC490" t="s">
        <v>54</v>
      </c>
      <c r="AD490" s="15" t="s">
        <v>59</v>
      </c>
      <c r="AE490" t="s">
        <v>47</v>
      </c>
      <c r="AF490" s="15" t="s">
        <v>59</v>
      </c>
      <c r="AG490" t="s">
        <v>54</v>
      </c>
      <c r="AH490" s="15" t="s">
        <v>59</v>
      </c>
      <c r="AI490" t="s">
        <v>47</v>
      </c>
      <c r="AJ490" s="15" t="s">
        <v>59</v>
      </c>
      <c r="AK490" t="s">
        <v>47</v>
      </c>
      <c r="AL490" s="15" t="s">
        <v>59</v>
      </c>
      <c r="AM490" t="s">
        <v>47</v>
      </c>
      <c r="AN490" s="15" t="s">
        <v>59</v>
      </c>
      <c r="AO490" t="s">
        <v>47</v>
      </c>
      <c r="AP490" s="15" t="s">
        <v>59</v>
      </c>
      <c r="AQ490" t="s">
        <v>47</v>
      </c>
      <c r="AR490" s="15" t="s">
        <v>59</v>
      </c>
      <c r="AS490" t="s">
        <v>47</v>
      </c>
      <c r="AT490" s="15" t="s">
        <v>59</v>
      </c>
      <c r="AU490" t="s">
        <v>47</v>
      </c>
      <c r="AV490" s="15" t="s">
        <v>59</v>
      </c>
      <c r="AW490" s="3" t="s">
        <v>47</v>
      </c>
      <c r="AX490" s="15" t="s">
        <v>59</v>
      </c>
      <c r="AY490" t="s">
        <v>47</v>
      </c>
      <c r="AZ490" s="15" t="s">
        <v>59</v>
      </c>
      <c r="BA490" t="s">
        <v>47</v>
      </c>
      <c r="BB490" s="15" t="s">
        <v>59</v>
      </c>
      <c r="BC490" t="s">
        <v>47</v>
      </c>
      <c r="BD490" s="15" t="s">
        <v>59</v>
      </c>
      <c r="BE490" s="3" t="s">
        <v>47</v>
      </c>
      <c r="BF490" s="15" t="s">
        <v>59</v>
      </c>
      <c r="BH490" s="15" t="s">
        <v>59</v>
      </c>
      <c r="BJ490" s="15" t="s">
        <v>59</v>
      </c>
      <c r="BL490" s="15" t="s">
        <v>59</v>
      </c>
      <c r="BN490" s="15" t="s">
        <v>59</v>
      </c>
      <c r="BP490" s="15" t="s">
        <v>59</v>
      </c>
      <c r="BR490" s="15" t="s">
        <v>59</v>
      </c>
      <c r="BT490" s="15" t="s">
        <v>59</v>
      </c>
      <c r="BV490" s="15" t="s">
        <v>59</v>
      </c>
      <c r="BX490" s="15" t="s">
        <v>59</v>
      </c>
      <c r="BZ490" s="15" t="s">
        <v>59</v>
      </c>
      <c r="CB490" s="15" t="s">
        <v>59</v>
      </c>
      <c r="CD490" s="15" t="s">
        <v>59</v>
      </c>
      <c r="CF490" s="15" t="s">
        <v>59</v>
      </c>
      <c r="CH490" s="15" t="s">
        <v>59</v>
      </c>
      <c r="CJ490" s="15" t="s">
        <v>59</v>
      </c>
      <c r="CL490" s="15" t="s">
        <v>59</v>
      </c>
      <c r="CN490" s="15" t="s">
        <v>59</v>
      </c>
      <c r="CP490" s="15" t="s">
        <v>59</v>
      </c>
      <c r="CR490" s="15" t="s">
        <v>59</v>
      </c>
      <c r="CT490" s="15" t="s">
        <v>59</v>
      </c>
      <c r="CV490" s="15" t="s">
        <v>59</v>
      </c>
      <c r="CX490" s="15" t="s">
        <v>59</v>
      </c>
      <c r="CZ490" s="15" t="s">
        <v>59</v>
      </c>
      <c r="DB490" s="15" t="s">
        <v>59</v>
      </c>
      <c r="DD490" s="15" t="s">
        <v>59</v>
      </c>
      <c r="DF490" s="15" t="s">
        <v>59</v>
      </c>
      <c r="DH490" s="15" t="s">
        <v>59</v>
      </c>
      <c r="DJ490" s="15" t="s">
        <v>59</v>
      </c>
      <c r="DL490" s="15" t="s">
        <v>59</v>
      </c>
      <c r="DN490" s="15" t="s">
        <v>59</v>
      </c>
      <c r="DP490" s="15" t="s">
        <v>59</v>
      </c>
      <c r="DR490" s="15" t="s">
        <v>59</v>
      </c>
      <c r="DT490" s="15" t="s">
        <v>59</v>
      </c>
      <c r="DV490" s="15" t="s">
        <v>59</v>
      </c>
      <c r="DX490" s="15" t="s">
        <v>59</v>
      </c>
      <c r="DZ490" s="15" t="s">
        <v>59</v>
      </c>
      <c r="EB490" s="15" t="s">
        <v>59</v>
      </c>
      <c r="ED490" s="15" t="s">
        <v>59</v>
      </c>
      <c r="EF490" s="15" t="s">
        <v>59</v>
      </c>
      <c r="EH490" s="15" t="s">
        <v>59</v>
      </c>
      <c r="EJ490" s="15" t="s">
        <v>59</v>
      </c>
      <c r="EL490" s="15" t="s">
        <v>59</v>
      </c>
      <c r="EN490" s="15" t="s">
        <v>59</v>
      </c>
      <c r="EP490" s="15" t="s">
        <v>59</v>
      </c>
      <c r="ER490" s="15" t="s">
        <v>59</v>
      </c>
      <c r="ET490" s="15" t="s">
        <v>59</v>
      </c>
      <c r="EV490" s="15" t="s">
        <v>59</v>
      </c>
      <c r="EX490" s="15" t="s">
        <v>59</v>
      </c>
      <c r="EZ490" s="15" t="s">
        <v>59</v>
      </c>
      <c r="FB490" s="15" t="s">
        <v>59</v>
      </c>
      <c r="FD490" s="15" t="s">
        <v>59</v>
      </c>
      <c r="FF490" s="15" t="s">
        <v>59</v>
      </c>
      <c r="FH490" s="15" t="s">
        <v>59</v>
      </c>
      <c r="FJ490" s="15" t="s">
        <v>59</v>
      </c>
      <c r="FL490" s="15" t="s">
        <v>59</v>
      </c>
      <c r="FN490" s="15" t="s">
        <v>59</v>
      </c>
      <c r="FP490" s="15" t="s">
        <v>59</v>
      </c>
      <c r="FR490" s="15" t="s">
        <v>59</v>
      </c>
      <c r="FT490" s="15" t="s">
        <v>59</v>
      </c>
    </row>
    <row r="491" spans="1:176" ht="15.95" customHeight="1">
      <c r="A491" s="39" t="s">
        <v>952</v>
      </c>
      <c r="B491" s="39">
        <v>4</v>
      </c>
      <c r="C491" s="39"/>
      <c r="D491" s="39">
        <v>2608</v>
      </c>
      <c r="E491" s="18" t="s">
        <v>953</v>
      </c>
      <c r="G491">
        <v>4.75</v>
      </c>
      <c r="H491" s="15">
        <v>0.85</v>
      </c>
      <c r="I491">
        <v>4.75</v>
      </c>
      <c r="J491" s="15">
        <v>0.85</v>
      </c>
      <c r="K491" s="3" t="s">
        <v>47</v>
      </c>
      <c r="L491" s="12" t="s">
        <v>59</v>
      </c>
      <c r="M491" s="3" t="s">
        <v>47</v>
      </c>
      <c r="N491" s="12" t="s">
        <v>59</v>
      </c>
      <c r="O491" s="3" t="s">
        <v>47</v>
      </c>
      <c r="P491" s="12" t="s">
        <v>59</v>
      </c>
      <c r="Q491">
        <v>2.88</v>
      </c>
      <c r="R491" s="15">
        <v>0.6</v>
      </c>
      <c r="S491">
        <v>0.19</v>
      </c>
      <c r="T491" s="15">
        <v>0.05</v>
      </c>
      <c r="U491" t="s">
        <v>47</v>
      </c>
      <c r="V491" s="15" t="s">
        <v>59</v>
      </c>
      <c r="W491">
        <v>0.5</v>
      </c>
      <c r="X491" s="15">
        <v>0.1</v>
      </c>
      <c r="Y491">
        <v>1.19</v>
      </c>
      <c r="Z491" s="15">
        <v>0.45</v>
      </c>
      <c r="AA491" t="s">
        <v>47</v>
      </c>
      <c r="AB491" s="15" t="s">
        <v>59</v>
      </c>
      <c r="AC491" t="s">
        <v>47</v>
      </c>
      <c r="AD491" s="15" t="s">
        <v>59</v>
      </c>
      <c r="AE491" t="s">
        <v>47</v>
      </c>
      <c r="AF491" s="15" t="s">
        <v>59</v>
      </c>
      <c r="AG491" t="s">
        <v>47</v>
      </c>
      <c r="AH491" s="15" t="s">
        <v>59</v>
      </c>
      <c r="AI491" t="s">
        <v>47</v>
      </c>
      <c r="AJ491" s="15" t="s">
        <v>59</v>
      </c>
      <c r="AK491" t="s">
        <v>47</v>
      </c>
      <c r="AL491" s="15" t="s">
        <v>59</v>
      </c>
      <c r="AM491" t="s">
        <v>47</v>
      </c>
      <c r="AN491" s="15" t="s">
        <v>59</v>
      </c>
      <c r="AO491" t="s">
        <v>47</v>
      </c>
      <c r="AP491" s="15" t="s">
        <v>59</v>
      </c>
      <c r="AQ491" t="s">
        <v>47</v>
      </c>
      <c r="AR491" s="15" t="s">
        <v>59</v>
      </c>
      <c r="AS491" t="s">
        <v>47</v>
      </c>
      <c r="AT491" s="15" t="s">
        <v>59</v>
      </c>
      <c r="AU491" t="s">
        <v>47</v>
      </c>
      <c r="AV491" s="15" t="s">
        <v>59</v>
      </c>
      <c r="AW491" s="3" t="s">
        <v>47</v>
      </c>
      <c r="AX491" s="15" t="s">
        <v>59</v>
      </c>
      <c r="AY491" t="s">
        <v>47</v>
      </c>
      <c r="AZ491" s="15" t="s">
        <v>59</v>
      </c>
      <c r="BA491" t="s">
        <v>47</v>
      </c>
      <c r="BB491" s="15" t="s">
        <v>59</v>
      </c>
      <c r="BC491" t="s">
        <v>47</v>
      </c>
      <c r="BD491" s="15" t="s">
        <v>59</v>
      </c>
      <c r="BE491" s="3" t="s">
        <v>47</v>
      </c>
      <c r="BF491" s="15" t="s">
        <v>59</v>
      </c>
      <c r="BH491" s="15" t="s">
        <v>59</v>
      </c>
      <c r="BJ491" s="15" t="s">
        <v>59</v>
      </c>
      <c r="BL491" s="15" t="s">
        <v>59</v>
      </c>
      <c r="BN491" s="15" t="s">
        <v>59</v>
      </c>
      <c r="BP491" s="15" t="s">
        <v>59</v>
      </c>
      <c r="BR491" s="15" t="s">
        <v>59</v>
      </c>
      <c r="BT491" s="15" t="s">
        <v>59</v>
      </c>
      <c r="BV491" s="15" t="s">
        <v>59</v>
      </c>
      <c r="BX491" s="15" t="s">
        <v>59</v>
      </c>
      <c r="BZ491" s="15" t="s">
        <v>59</v>
      </c>
      <c r="CB491" s="15" t="s">
        <v>59</v>
      </c>
      <c r="CD491" s="15" t="s">
        <v>59</v>
      </c>
      <c r="CF491" s="15" t="s">
        <v>59</v>
      </c>
      <c r="CH491" s="15" t="s">
        <v>59</v>
      </c>
      <c r="CJ491" s="15" t="s">
        <v>59</v>
      </c>
      <c r="CL491" s="15" t="s">
        <v>59</v>
      </c>
      <c r="CN491" s="15" t="s">
        <v>59</v>
      </c>
      <c r="CP491" s="15" t="s">
        <v>59</v>
      </c>
      <c r="CR491" s="15" t="s">
        <v>59</v>
      </c>
      <c r="CT491" s="15" t="s">
        <v>59</v>
      </c>
      <c r="CV491" s="15" t="s">
        <v>59</v>
      </c>
      <c r="CX491" s="15" t="s">
        <v>59</v>
      </c>
      <c r="CZ491" s="15" t="s">
        <v>59</v>
      </c>
      <c r="DB491" s="15" t="s">
        <v>59</v>
      </c>
      <c r="DD491" s="15" t="s">
        <v>59</v>
      </c>
      <c r="DF491" s="15" t="s">
        <v>59</v>
      </c>
      <c r="DH491" s="15" t="s">
        <v>59</v>
      </c>
      <c r="DJ491" s="15" t="s">
        <v>59</v>
      </c>
      <c r="DL491" s="15" t="s">
        <v>59</v>
      </c>
      <c r="DN491" s="15" t="s">
        <v>59</v>
      </c>
      <c r="DP491" s="15" t="s">
        <v>59</v>
      </c>
      <c r="DR491" s="15" t="s">
        <v>59</v>
      </c>
      <c r="DT491" s="15" t="s">
        <v>59</v>
      </c>
      <c r="DV491" s="15" t="s">
        <v>59</v>
      </c>
      <c r="DX491" s="15" t="s">
        <v>59</v>
      </c>
      <c r="DZ491" s="15" t="s">
        <v>59</v>
      </c>
      <c r="EB491" s="15" t="s">
        <v>59</v>
      </c>
      <c r="ED491" s="15" t="s">
        <v>59</v>
      </c>
      <c r="EF491" s="15" t="s">
        <v>59</v>
      </c>
      <c r="EH491" s="15" t="s">
        <v>59</v>
      </c>
      <c r="EJ491" s="15" t="s">
        <v>59</v>
      </c>
      <c r="EL491" s="15" t="s">
        <v>59</v>
      </c>
      <c r="EN491" s="15" t="s">
        <v>59</v>
      </c>
      <c r="EP491" s="15" t="s">
        <v>59</v>
      </c>
      <c r="ER491" s="15" t="s">
        <v>59</v>
      </c>
      <c r="ET491" s="15" t="s">
        <v>59</v>
      </c>
      <c r="EV491" s="15" t="s">
        <v>59</v>
      </c>
      <c r="EX491" s="15" t="s">
        <v>59</v>
      </c>
      <c r="EZ491" s="15" t="s">
        <v>59</v>
      </c>
      <c r="FB491" s="15" t="s">
        <v>59</v>
      </c>
      <c r="FD491" s="15" t="s">
        <v>59</v>
      </c>
      <c r="FF491" s="15" t="s">
        <v>59</v>
      </c>
      <c r="FH491" s="15" t="s">
        <v>59</v>
      </c>
      <c r="FJ491" s="15" t="s">
        <v>59</v>
      </c>
      <c r="FL491" s="15" t="s">
        <v>59</v>
      </c>
      <c r="FN491" s="15" t="s">
        <v>59</v>
      </c>
      <c r="FP491" s="15" t="s">
        <v>59</v>
      </c>
      <c r="FR491" s="15" t="s">
        <v>59</v>
      </c>
      <c r="FT491" s="15" t="s">
        <v>59</v>
      </c>
    </row>
    <row r="492" spans="1:176" ht="15.95" customHeight="1">
      <c r="A492" s="39" t="s">
        <v>954</v>
      </c>
      <c r="B492" s="39">
        <v>4</v>
      </c>
      <c r="C492" s="39"/>
      <c r="D492" s="39">
        <v>2608</v>
      </c>
      <c r="E492" s="18" t="s">
        <v>953</v>
      </c>
      <c r="G492">
        <v>0.3</v>
      </c>
      <c r="H492" s="15">
        <v>0.06</v>
      </c>
      <c r="I492">
        <v>0.3</v>
      </c>
      <c r="J492" s="15">
        <v>0.06</v>
      </c>
      <c r="K492" s="3" t="s">
        <v>47</v>
      </c>
      <c r="L492" s="12" t="s">
        <v>59</v>
      </c>
      <c r="M492" s="3" t="s">
        <v>47</v>
      </c>
      <c r="N492" s="12" t="s">
        <v>59</v>
      </c>
      <c r="O492" s="3" t="s">
        <v>47</v>
      </c>
      <c r="P492" s="12" t="s">
        <v>59</v>
      </c>
      <c r="Q492">
        <v>0.56999999999999995</v>
      </c>
      <c r="R492" s="15">
        <v>0.05</v>
      </c>
      <c r="S492">
        <v>0.08</v>
      </c>
      <c r="T492" s="15">
        <v>0.01</v>
      </c>
      <c r="U492" t="s">
        <v>47</v>
      </c>
      <c r="V492" s="15" t="s">
        <v>59</v>
      </c>
      <c r="W492">
        <v>0.3</v>
      </c>
      <c r="X492" s="15">
        <v>0.13</v>
      </c>
      <c r="Y492" t="s">
        <v>54</v>
      </c>
      <c r="Z492" s="15" t="s">
        <v>59</v>
      </c>
      <c r="AA492" t="s">
        <v>47</v>
      </c>
      <c r="AB492" s="15" t="s">
        <v>59</v>
      </c>
      <c r="AC492" t="s">
        <v>47</v>
      </c>
      <c r="AD492" s="15" t="s">
        <v>59</v>
      </c>
      <c r="AE492" t="s">
        <v>47</v>
      </c>
      <c r="AF492" s="15" t="s">
        <v>59</v>
      </c>
      <c r="AG492" t="s">
        <v>47</v>
      </c>
      <c r="AH492" s="15" t="s">
        <v>59</v>
      </c>
      <c r="AI492" t="s">
        <v>47</v>
      </c>
      <c r="AJ492" s="15" t="s">
        <v>59</v>
      </c>
      <c r="AK492" t="s">
        <v>47</v>
      </c>
      <c r="AL492" s="15" t="s">
        <v>59</v>
      </c>
      <c r="AM492" t="s">
        <v>47</v>
      </c>
      <c r="AN492" s="15" t="s">
        <v>59</v>
      </c>
      <c r="AO492" t="s">
        <v>47</v>
      </c>
      <c r="AP492" s="15" t="s">
        <v>59</v>
      </c>
      <c r="AQ492" t="s">
        <v>47</v>
      </c>
      <c r="AR492" s="15" t="s">
        <v>59</v>
      </c>
      <c r="AS492" t="s">
        <v>47</v>
      </c>
      <c r="AT492" s="15" t="s">
        <v>59</v>
      </c>
      <c r="AU492" t="s">
        <v>47</v>
      </c>
      <c r="AV492" s="15" t="s">
        <v>59</v>
      </c>
      <c r="AW492" s="3" t="s">
        <v>47</v>
      </c>
      <c r="AX492" s="15" t="s">
        <v>59</v>
      </c>
      <c r="AY492" t="s">
        <v>47</v>
      </c>
      <c r="AZ492" s="15" t="s">
        <v>59</v>
      </c>
      <c r="BA492" t="s">
        <v>47</v>
      </c>
      <c r="BB492" s="15" t="s">
        <v>59</v>
      </c>
      <c r="BC492" t="s">
        <v>47</v>
      </c>
      <c r="BD492" s="15" t="s">
        <v>59</v>
      </c>
      <c r="BE492" s="3" t="s">
        <v>47</v>
      </c>
      <c r="BF492" s="15" t="s">
        <v>59</v>
      </c>
      <c r="BH492" s="15" t="s">
        <v>59</v>
      </c>
      <c r="BJ492" s="15" t="s">
        <v>59</v>
      </c>
      <c r="BL492" s="15" t="s">
        <v>59</v>
      </c>
      <c r="BN492" s="15" t="s">
        <v>59</v>
      </c>
      <c r="BP492" s="15" t="s">
        <v>59</v>
      </c>
      <c r="BR492" s="15" t="s">
        <v>59</v>
      </c>
      <c r="BT492" s="15" t="s">
        <v>59</v>
      </c>
      <c r="BV492" s="15" t="s">
        <v>59</v>
      </c>
      <c r="BX492" s="15" t="s">
        <v>59</v>
      </c>
      <c r="BZ492" s="15" t="s">
        <v>59</v>
      </c>
      <c r="CB492" s="15" t="s">
        <v>59</v>
      </c>
      <c r="CD492" s="15" t="s">
        <v>59</v>
      </c>
      <c r="CF492" s="15" t="s">
        <v>59</v>
      </c>
      <c r="CH492" s="15" t="s">
        <v>59</v>
      </c>
      <c r="CJ492" s="15" t="s">
        <v>59</v>
      </c>
      <c r="CL492" s="15" t="s">
        <v>59</v>
      </c>
      <c r="CN492" s="15" t="s">
        <v>59</v>
      </c>
      <c r="CP492" s="15" t="s">
        <v>59</v>
      </c>
      <c r="CR492" s="15" t="s">
        <v>59</v>
      </c>
      <c r="CT492" s="15" t="s">
        <v>59</v>
      </c>
      <c r="CV492" s="15" t="s">
        <v>59</v>
      </c>
      <c r="CX492" s="15" t="s">
        <v>59</v>
      </c>
      <c r="CZ492" s="15" t="s">
        <v>59</v>
      </c>
      <c r="DB492" s="15" t="s">
        <v>59</v>
      </c>
      <c r="DD492" s="15" t="s">
        <v>59</v>
      </c>
      <c r="DF492" s="15" t="s">
        <v>59</v>
      </c>
      <c r="DH492" s="15" t="s">
        <v>59</v>
      </c>
      <c r="DJ492" s="15" t="s">
        <v>59</v>
      </c>
      <c r="DL492" s="15" t="s">
        <v>59</v>
      </c>
      <c r="DN492" s="15" t="s">
        <v>59</v>
      </c>
      <c r="DP492" s="15" t="s">
        <v>59</v>
      </c>
      <c r="DR492" s="15" t="s">
        <v>59</v>
      </c>
      <c r="DT492" s="15" t="s">
        <v>59</v>
      </c>
      <c r="DV492" s="15" t="s">
        <v>59</v>
      </c>
      <c r="DX492" s="15" t="s">
        <v>59</v>
      </c>
      <c r="DZ492" s="15" t="s">
        <v>59</v>
      </c>
      <c r="EB492" s="15" t="s">
        <v>59</v>
      </c>
      <c r="ED492" s="15" t="s">
        <v>59</v>
      </c>
      <c r="EF492" s="15" t="s">
        <v>59</v>
      </c>
      <c r="EH492" s="15" t="s">
        <v>59</v>
      </c>
      <c r="EJ492" s="15" t="s">
        <v>59</v>
      </c>
      <c r="EL492" s="15" t="s">
        <v>59</v>
      </c>
      <c r="EN492" s="15" t="s">
        <v>59</v>
      </c>
      <c r="EP492" s="15" t="s">
        <v>59</v>
      </c>
      <c r="ER492" s="15" t="s">
        <v>59</v>
      </c>
      <c r="ET492" s="15" t="s">
        <v>59</v>
      </c>
      <c r="EV492" s="15" t="s">
        <v>59</v>
      </c>
      <c r="EX492" s="15" t="s">
        <v>59</v>
      </c>
      <c r="EZ492" s="15" t="s">
        <v>59</v>
      </c>
      <c r="FB492" s="15" t="s">
        <v>59</v>
      </c>
      <c r="FD492" s="15" t="s">
        <v>59</v>
      </c>
      <c r="FF492" s="15" t="s">
        <v>59</v>
      </c>
      <c r="FH492" s="15" t="s">
        <v>59</v>
      </c>
      <c r="FJ492" s="15" t="s">
        <v>59</v>
      </c>
      <c r="FL492" s="15" t="s">
        <v>59</v>
      </c>
      <c r="FN492" s="15" t="s">
        <v>59</v>
      </c>
      <c r="FP492" s="15" t="s">
        <v>59</v>
      </c>
      <c r="FR492" s="15" t="s">
        <v>59</v>
      </c>
      <c r="FT492" s="15" t="s">
        <v>59</v>
      </c>
    </row>
    <row r="493" spans="1:176" ht="15.95" customHeight="1">
      <c r="A493" s="39" t="s">
        <v>955</v>
      </c>
      <c r="B493" s="39">
        <v>1</v>
      </c>
      <c r="C493" s="39"/>
      <c r="D493" s="39">
        <v>2002</v>
      </c>
      <c r="E493" s="18" t="s">
        <v>964</v>
      </c>
      <c r="G493" s="9">
        <f t="shared" ref="G493:G523" si="15">SUM(O493,Q493,S493,U493,W493,Y493,AA493,AE493,AG493,AI493,AM493,AO493,AQ493,AS493,AU493,AW493,AY493,BA493,BC493,BE493,BG493)</f>
        <v>0</v>
      </c>
      <c r="H493" s="15" t="s">
        <v>59</v>
      </c>
      <c r="I493" t="s">
        <v>47</v>
      </c>
      <c r="J493" s="15" t="s">
        <v>59</v>
      </c>
      <c r="K493" s="3" t="s">
        <v>47</v>
      </c>
      <c r="L493" s="12" t="s">
        <v>59</v>
      </c>
      <c r="M493" s="3" t="s">
        <v>47</v>
      </c>
      <c r="N493" s="12" t="s">
        <v>59</v>
      </c>
      <c r="O493" s="3" t="s">
        <v>47</v>
      </c>
      <c r="P493" s="12" t="s">
        <v>59</v>
      </c>
      <c r="Q493" t="s">
        <v>47</v>
      </c>
      <c r="R493" s="15" t="s">
        <v>59</v>
      </c>
      <c r="S493" t="s">
        <v>47</v>
      </c>
      <c r="T493" s="15" t="s">
        <v>59</v>
      </c>
      <c r="U493" t="s">
        <v>47</v>
      </c>
      <c r="V493" s="15" t="s">
        <v>59</v>
      </c>
      <c r="W493" t="s">
        <v>47</v>
      </c>
      <c r="X493" s="15" t="s">
        <v>59</v>
      </c>
      <c r="Y493" t="s">
        <v>47</v>
      </c>
      <c r="Z493" s="15" t="s">
        <v>59</v>
      </c>
      <c r="AA493" t="s">
        <v>47</v>
      </c>
      <c r="AB493" s="15" t="s">
        <v>59</v>
      </c>
      <c r="AC493">
        <v>2.1000000000000001E-2</v>
      </c>
      <c r="AD493" s="15">
        <v>4.5999999999999999E-3</v>
      </c>
      <c r="AE493" t="s">
        <v>47</v>
      </c>
      <c r="AF493" s="15" t="s">
        <v>59</v>
      </c>
      <c r="AG493" t="s">
        <v>47</v>
      </c>
      <c r="AH493" s="15" t="s">
        <v>59</v>
      </c>
      <c r="AI493" t="s">
        <v>47</v>
      </c>
      <c r="AJ493" s="15" t="s">
        <v>59</v>
      </c>
      <c r="AK493" t="s">
        <v>47</v>
      </c>
      <c r="AL493" s="15" t="s">
        <v>59</v>
      </c>
      <c r="AM493" t="s">
        <v>47</v>
      </c>
      <c r="AN493" s="15" t="s">
        <v>59</v>
      </c>
      <c r="AO493" t="s">
        <v>47</v>
      </c>
      <c r="AP493" s="15" t="s">
        <v>59</v>
      </c>
      <c r="AQ493" t="s">
        <v>47</v>
      </c>
      <c r="AR493" s="15" t="s">
        <v>59</v>
      </c>
      <c r="AS493" t="s">
        <v>47</v>
      </c>
      <c r="AT493" s="15" t="s">
        <v>59</v>
      </c>
      <c r="AU493" t="s">
        <v>47</v>
      </c>
      <c r="AV493" s="15" t="s">
        <v>59</v>
      </c>
      <c r="AW493" s="3" t="s">
        <v>47</v>
      </c>
      <c r="AX493" s="15" t="s">
        <v>59</v>
      </c>
      <c r="AY493" t="s">
        <v>47</v>
      </c>
      <c r="AZ493" s="15" t="s">
        <v>59</v>
      </c>
      <c r="BA493" t="s">
        <v>47</v>
      </c>
      <c r="BB493" s="15" t="s">
        <v>59</v>
      </c>
      <c r="BC493" t="s">
        <v>47</v>
      </c>
      <c r="BD493" s="15" t="s">
        <v>59</v>
      </c>
      <c r="BE493" s="3" t="s">
        <v>47</v>
      </c>
      <c r="BF493" s="15" t="s">
        <v>59</v>
      </c>
      <c r="BH493" s="15" t="s">
        <v>59</v>
      </c>
      <c r="BJ493" s="15" t="s">
        <v>59</v>
      </c>
      <c r="BL493" s="15" t="s">
        <v>59</v>
      </c>
      <c r="BN493" s="15" t="s">
        <v>59</v>
      </c>
      <c r="BP493" s="15" t="s">
        <v>59</v>
      </c>
      <c r="BR493" s="15" t="s">
        <v>59</v>
      </c>
      <c r="BT493" s="15" t="s">
        <v>59</v>
      </c>
      <c r="BV493" s="15" t="s">
        <v>59</v>
      </c>
      <c r="BX493" s="15" t="s">
        <v>59</v>
      </c>
      <c r="BZ493" s="15" t="s">
        <v>59</v>
      </c>
      <c r="CB493" s="15" t="s">
        <v>59</v>
      </c>
      <c r="CD493" s="15" t="s">
        <v>59</v>
      </c>
      <c r="CF493" s="15" t="s">
        <v>59</v>
      </c>
      <c r="CH493" s="15" t="s">
        <v>59</v>
      </c>
      <c r="CJ493" s="15" t="s">
        <v>59</v>
      </c>
      <c r="CL493" s="15" t="s">
        <v>59</v>
      </c>
      <c r="CN493" s="15" t="s">
        <v>59</v>
      </c>
      <c r="CP493" s="15" t="s">
        <v>59</v>
      </c>
      <c r="CR493" s="15" t="s">
        <v>59</v>
      </c>
      <c r="CT493" s="15" t="s">
        <v>59</v>
      </c>
      <c r="CV493" s="15" t="s">
        <v>59</v>
      </c>
      <c r="CX493" s="15" t="s">
        <v>59</v>
      </c>
      <c r="CZ493" s="15" t="s">
        <v>59</v>
      </c>
      <c r="DB493" s="15" t="s">
        <v>59</v>
      </c>
      <c r="DD493" s="15" t="s">
        <v>59</v>
      </c>
      <c r="DF493" s="15" t="s">
        <v>59</v>
      </c>
      <c r="DH493" s="15" t="s">
        <v>59</v>
      </c>
      <c r="DJ493" s="15" t="s">
        <v>59</v>
      </c>
      <c r="DL493" s="15" t="s">
        <v>59</v>
      </c>
      <c r="DN493" s="15" t="s">
        <v>59</v>
      </c>
      <c r="DP493" s="15" t="s">
        <v>59</v>
      </c>
      <c r="DR493" s="15" t="s">
        <v>59</v>
      </c>
      <c r="DT493" s="15" t="s">
        <v>59</v>
      </c>
      <c r="DV493" s="15" t="s">
        <v>59</v>
      </c>
      <c r="DX493" s="15" t="s">
        <v>59</v>
      </c>
      <c r="DZ493" s="15" t="s">
        <v>59</v>
      </c>
      <c r="EB493" s="15" t="s">
        <v>59</v>
      </c>
      <c r="ED493" s="15" t="s">
        <v>59</v>
      </c>
      <c r="EF493" s="15" t="s">
        <v>59</v>
      </c>
      <c r="EH493" s="15" t="s">
        <v>59</v>
      </c>
      <c r="EJ493" s="15" t="s">
        <v>59</v>
      </c>
      <c r="EL493" s="15" t="s">
        <v>59</v>
      </c>
      <c r="EN493" s="15" t="s">
        <v>59</v>
      </c>
      <c r="EP493" s="15" t="s">
        <v>59</v>
      </c>
      <c r="ER493" s="15" t="s">
        <v>59</v>
      </c>
      <c r="ET493" s="15" t="s">
        <v>59</v>
      </c>
      <c r="EV493" s="15" t="s">
        <v>59</v>
      </c>
      <c r="EX493" s="15" t="s">
        <v>59</v>
      </c>
      <c r="EZ493" s="15" t="s">
        <v>59</v>
      </c>
      <c r="FB493" s="15" t="s">
        <v>59</v>
      </c>
      <c r="FD493" s="15" t="s">
        <v>59</v>
      </c>
      <c r="FF493" s="15" t="s">
        <v>59</v>
      </c>
      <c r="FH493" s="15" t="s">
        <v>59</v>
      </c>
      <c r="FJ493" s="15" t="s">
        <v>59</v>
      </c>
      <c r="FL493" s="15" t="s">
        <v>59</v>
      </c>
      <c r="FN493" s="15" t="s">
        <v>59</v>
      </c>
      <c r="FP493" s="15" t="s">
        <v>59</v>
      </c>
      <c r="FR493" s="15" t="s">
        <v>59</v>
      </c>
      <c r="FT493" s="15" t="s">
        <v>59</v>
      </c>
    </row>
    <row r="494" spans="1:176" ht="15.95" customHeight="1">
      <c r="A494" s="39" t="s">
        <v>956</v>
      </c>
      <c r="B494" s="39">
        <v>1</v>
      </c>
      <c r="C494" s="39"/>
      <c r="D494" s="39">
        <v>2008</v>
      </c>
      <c r="E494" s="18" t="s">
        <v>964</v>
      </c>
      <c r="G494" s="9">
        <f t="shared" si="15"/>
        <v>0</v>
      </c>
      <c r="H494" s="15" t="s">
        <v>59</v>
      </c>
      <c r="I494" t="s">
        <v>47</v>
      </c>
      <c r="J494" s="15" t="s">
        <v>59</v>
      </c>
      <c r="K494" s="3" t="s">
        <v>47</v>
      </c>
      <c r="L494" s="12" t="s">
        <v>59</v>
      </c>
      <c r="M494" s="3" t="s">
        <v>47</v>
      </c>
      <c r="N494" s="12" t="s">
        <v>59</v>
      </c>
      <c r="O494" s="3" t="s">
        <v>47</v>
      </c>
      <c r="P494" s="12" t="s">
        <v>59</v>
      </c>
      <c r="Q494" t="s">
        <v>47</v>
      </c>
      <c r="R494" s="15" t="s">
        <v>59</v>
      </c>
      <c r="S494" t="s">
        <v>47</v>
      </c>
      <c r="T494" s="15" t="s">
        <v>59</v>
      </c>
      <c r="U494" t="s">
        <v>47</v>
      </c>
      <c r="V494" s="15" t="s">
        <v>59</v>
      </c>
      <c r="W494" t="s">
        <v>47</v>
      </c>
      <c r="X494" s="15" t="s">
        <v>59</v>
      </c>
      <c r="Y494" t="s">
        <v>47</v>
      </c>
      <c r="Z494" s="15" t="s">
        <v>59</v>
      </c>
      <c r="AA494" t="s">
        <v>47</v>
      </c>
      <c r="AB494" s="15" t="s">
        <v>59</v>
      </c>
      <c r="AC494">
        <v>1.17E-2</v>
      </c>
      <c r="AD494" s="15">
        <v>4.0000000000000002E-4</v>
      </c>
      <c r="AE494" t="s">
        <v>47</v>
      </c>
      <c r="AF494" s="15" t="s">
        <v>59</v>
      </c>
      <c r="AG494" t="s">
        <v>47</v>
      </c>
      <c r="AH494" s="15" t="s">
        <v>59</v>
      </c>
      <c r="AI494" t="s">
        <v>47</v>
      </c>
      <c r="AJ494" s="15" t="s">
        <v>59</v>
      </c>
      <c r="AK494" t="s">
        <v>47</v>
      </c>
      <c r="AL494" s="15" t="s">
        <v>59</v>
      </c>
      <c r="AM494" t="s">
        <v>47</v>
      </c>
      <c r="AN494" s="15" t="s">
        <v>59</v>
      </c>
      <c r="AO494" t="s">
        <v>47</v>
      </c>
      <c r="AP494" s="15" t="s">
        <v>59</v>
      </c>
      <c r="AQ494" t="s">
        <v>47</v>
      </c>
      <c r="AR494" s="15" t="s">
        <v>59</v>
      </c>
      <c r="AS494" t="s">
        <v>47</v>
      </c>
      <c r="AT494" s="15" t="s">
        <v>59</v>
      </c>
      <c r="AU494" t="s">
        <v>47</v>
      </c>
      <c r="AV494" s="15" t="s">
        <v>59</v>
      </c>
      <c r="AW494" s="3" t="s">
        <v>47</v>
      </c>
      <c r="AX494" s="15" t="s">
        <v>59</v>
      </c>
      <c r="AY494" t="s">
        <v>47</v>
      </c>
      <c r="AZ494" s="15" t="s">
        <v>59</v>
      </c>
      <c r="BA494" t="s">
        <v>47</v>
      </c>
      <c r="BB494" s="15" t="s">
        <v>59</v>
      </c>
      <c r="BC494" t="s">
        <v>47</v>
      </c>
      <c r="BD494" s="15" t="s">
        <v>59</v>
      </c>
      <c r="BE494" s="3" t="s">
        <v>47</v>
      </c>
      <c r="BF494" s="15" t="s">
        <v>59</v>
      </c>
      <c r="BH494" s="15" t="s">
        <v>59</v>
      </c>
      <c r="BJ494" s="15" t="s">
        <v>59</v>
      </c>
      <c r="BL494" s="15" t="s">
        <v>59</v>
      </c>
      <c r="BN494" s="15" t="s">
        <v>59</v>
      </c>
      <c r="BP494" s="15" t="s">
        <v>59</v>
      </c>
      <c r="BR494" s="15" t="s">
        <v>59</v>
      </c>
      <c r="BT494" s="15" t="s">
        <v>59</v>
      </c>
      <c r="BV494" s="15" t="s">
        <v>59</v>
      </c>
      <c r="BX494" s="15" t="s">
        <v>59</v>
      </c>
      <c r="BZ494" s="15" t="s">
        <v>59</v>
      </c>
      <c r="CB494" s="15" t="s">
        <v>59</v>
      </c>
      <c r="CD494" s="15" t="s">
        <v>59</v>
      </c>
      <c r="CF494" s="15" t="s">
        <v>59</v>
      </c>
      <c r="CH494" s="15" t="s">
        <v>59</v>
      </c>
      <c r="CJ494" s="15" t="s">
        <v>59</v>
      </c>
      <c r="CL494" s="15" t="s">
        <v>59</v>
      </c>
      <c r="CN494" s="15" t="s">
        <v>59</v>
      </c>
      <c r="CP494" s="15" t="s">
        <v>59</v>
      </c>
      <c r="CR494" s="15" t="s">
        <v>59</v>
      </c>
      <c r="CT494" s="15" t="s">
        <v>59</v>
      </c>
      <c r="CV494" s="15" t="s">
        <v>59</v>
      </c>
      <c r="CX494" s="15" t="s">
        <v>59</v>
      </c>
      <c r="CZ494" s="15" t="s">
        <v>59</v>
      </c>
      <c r="DB494" s="15" t="s">
        <v>59</v>
      </c>
      <c r="DD494" s="15" t="s">
        <v>59</v>
      </c>
      <c r="DF494" s="15" t="s">
        <v>59</v>
      </c>
      <c r="DH494" s="15" t="s">
        <v>59</v>
      </c>
      <c r="DJ494" s="15" t="s">
        <v>59</v>
      </c>
      <c r="DL494" s="15" t="s">
        <v>59</v>
      </c>
      <c r="DN494" s="15" t="s">
        <v>59</v>
      </c>
      <c r="DP494" s="15" t="s">
        <v>59</v>
      </c>
      <c r="DR494" s="15" t="s">
        <v>59</v>
      </c>
      <c r="DT494" s="15" t="s">
        <v>59</v>
      </c>
      <c r="DV494" s="15" t="s">
        <v>59</v>
      </c>
      <c r="DX494" s="15" t="s">
        <v>59</v>
      </c>
      <c r="DZ494" s="15" t="s">
        <v>59</v>
      </c>
      <c r="EB494" s="15" t="s">
        <v>59</v>
      </c>
      <c r="ED494" s="15" t="s">
        <v>59</v>
      </c>
      <c r="EF494" s="15" t="s">
        <v>59</v>
      </c>
      <c r="EH494" s="15" t="s">
        <v>59</v>
      </c>
      <c r="EJ494" s="15" t="s">
        <v>59</v>
      </c>
      <c r="EL494" s="15" t="s">
        <v>59</v>
      </c>
      <c r="EN494" s="15" t="s">
        <v>59</v>
      </c>
      <c r="EP494" s="15" t="s">
        <v>59</v>
      </c>
      <c r="ER494" s="15" t="s">
        <v>59</v>
      </c>
      <c r="ET494" s="15" t="s">
        <v>59</v>
      </c>
      <c r="EV494" s="15" t="s">
        <v>59</v>
      </c>
      <c r="EX494" s="15" t="s">
        <v>59</v>
      </c>
      <c r="EZ494" s="15" t="s">
        <v>59</v>
      </c>
      <c r="FB494" s="15" t="s">
        <v>59</v>
      </c>
      <c r="FD494" s="15" t="s">
        <v>59</v>
      </c>
      <c r="FF494" s="15" t="s">
        <v>59</v>
      </c>
      <c r="FH494" s="15" t="s">
        <v>59</v>
      </c>
      <c r="FJ494" s="15" t="s">
        <v>59</v>
      </c>
      <c r="FL494" s="15" t="s">
        <v>59</v>
      </c>
      <c r="FN494" s="15" t="s">
        <v>59</v>
      </c>
      <c r="FP494" s="15" t="s">
        <v>59</v>
      </c>
      <c r="FR494" s="15" t="s">
        <v>59</v>
      </c>
      <c r="FT494" s="15" t="s">
        <v>59</v>
      </c>
    </row>
    <row r="495" spans="1:176" ht="15.95" customHeight="1">
      <c r="A495" s="39" t="s">
        <v>957</v>
      </c>
      <c r="B495" s="39">
        <v>1</v>
      </c>
      <c r="C495" s="39"/>
      <c r="D495" s="39">
        <v>2008</v>
      </c>
      <c r="E495" s="18" t="s">
        <v>964</v>
      </c>
      <c r="G495" s="9">
        <f t="shared" si="15"/>
        <v>0</v>
      </c>
      <c r="H495" s="15" t="s">
        <v>59</v>
      </c>
      <c r="I495" t="s">
        <v>47</v>
      </c>
      <c r="J495" s="15" t="s">
        <v>59</v>
      </c>
      <c r="K495" s="3" t="s">
        <v>47</v>
      </c>
      <c r="L495" s="12" t="s">
        <v>59</v>
      </c>
      <c r="M495" s="3" t="s">
        <v>47</v>
      </c>
      <c r="N495" s="12" t="s">
        <v>59</v>
      </c>
      <c r="O495" s="3" t="s">
        <v>47</v>
      </c>
      <c r="P495" s="12" t="s">
        <v>59</v>
      </c>
      <c r="Q495" t="s">
        <v>47</v>
      </c>
      <c r="R495" s="15" t="s">
        <v>59</v>
      </c>
      <c r="S495" t="s">
        <v>47</v>
      </c>
      <c r="T495" s="15" t="s">
        <v>59</v>
      </c>
      <c r="U495" t="s">
        <v>47</v>
      </c>
      <c r="V495" s="15" t="s">
        <v>59</v>
      </c>
      <c r="W495" t="s">
        <v>47</v>
      </c>
      <c r="X495" s="15" t="s">
        <v>59</v>
      </c>
      <c r="Y495" t="s">
        <v>47</v>
      </c>
      <c r="Z495" s="15" t="s">
        <v>59</v>
      </c>
      <c r="AA495" t="s">
        <v>47</v>
      </c>
      <c r="AB495" s="15" t="s">
        <v>59</v>
      </c>
      <c r="AC495">
        <v>1.2800000000000001E-2</v>
      </c>
      <c r="AD495" s="15">
        <v>6.4000000000000003E-3</v>
      </c>
      <c r="AE495" t="s">
        <v>47</v>
      </c>
      <c r="AF495" s="15" t="s">
        <v>59</v>
      </c>
      <c r="AG495" t="s">
        <v>47</v>
      </c>
      <c r="AH495" s="15" t="s">
        <v>59</v>
      </c>
      <c r="AI495" t="s">
        <v>47</v>
      </c>
      <c r="AJ495" s="15" t="s">
        <v>59</v>
      </c>
      <c r="AK495" t="s">
        <v>47</v>
      </c>
      <c r="AL495" s="15" t="s">
        <v>59</v>
      </c>
      <c r="AM495" t="s">
        <v>47</v>
      </c>
      <c r="AN495" s="15" t="s">
        <v>59</v>
      </c>
      <c r="AO495" t="s">
        <v>47</v>
      </c>
      <c r="AP495" s="15" t="s">
        <v>59</v>
      </c>
      <c r="AQ495" t="s">
        <v>47</v>
      </c>
      <c r="AR495" s="15" t="s">
        <v>59</v>
      </c>
      <c r="AS495" t="s">
        <v>47</v>
      </c>
      <c r="AT495" s="15" t="s">
        <v>59</v>
      </c>
      <c r="AU495" t="s">
        <v>47</v>
      </c>
      <c r="AV495" s="15" t="s">
        <v>59</v>
      </c>
      <c r="AW495" s="3" t="s">
        <v>47</v>
      </c>
      <c r="AX495" s="15" t="s">
        <v>59</v>
      </c>
      <c r="AY495" t="s">
        <v>47</v>
      </c>
      <c r="AZ495" s="15" t="s">
        <v>59</v>
      </c>
      <c r="BA495" t="s">
        <v>47</v>
      </c>
      <c r="BB495" s="15" t="s">
        <v>59</v>
      </c>
      <c r="BC495" t="s">
        <v>47</v>
      </c>
      <c r="BD495" s="15" t="s">
        <v>59</v>
      </c>
      <c r="BE495" s="3" t="s">
        <v>47</v>
      </c>
      <c r="BF495" s="15" t="s">
        <v>59</v>
      </c>
      <c r="BH495" s="15" t="s">
        <v>59</v>
      </c>
      <c r="BJ495" s="15" t="s">
        <v>59</v>
      </c>
      <c r="BL495" s="15" t="s">
        <v>59</v>
      </c>
      <c r="BN495" s="15" t="s">
        <v>59</v>
      </c>
      <c r="BP495" s="15" t="s">
        <v>59</v>
      </c>
      <c r="BR495" s="15" t="s">
        <v>59</v>
      </c>
      <c r="BT495" s="15" t="s">
        <v>59</v>
      </c>
      <c r="BV495" s="15" t="s">
        <v>59</v>
      </c>
      <c r="BX495" s="15" t="s">
        <v>59</v>
      </c>
      <c r="BZ495" s="15" t="s">
        <v>59</v>
      </c>
      <c r="CB495" s="15" t="s">
        <v>59</v>
      </c>
      <c r="CD495" s="15" t="s">
        <v>59</v>
      </c>
      <c r="CF495" s="15" t="s">
        <v>59</v>
      </c>
      <c r="CH495" s="15" t="s">
        <v>59</v>
      </c>
      <c r="CJ495" s="15" t="s">
        <v>59</v>
      </c>
      <c r="CL495" s="15" t="s">
        <v>59</v>
      </c>
      <c r="CN495" s="15" t="s">
        <v>59</v>
      </c>
      <c r="CP495" s="15" t="s">
        <v>59</v>
      </c>
      <c r="CR495" s="15" t="s">
        <v>59</v>
      </c>
      <c r="CT495" s="15" t="s">
        <v>59</v>
      </c>
      <c r="CV495" s="15" t="s">
        <v>59</v>
      </c>
      <c r="CX495" s="15" t="s">
        <v>59</v>
      </c>
      <c r="CZ495" s="15" t="s">
        <v>59</v>
      </c>
      <c r="DB495" s="15" t="s">
        <v>59</v>
      </c>
      <c r="DD495" s="15" t="s">
        <v>59</v>
      </c>
      <c r="DF495" s="15" t="s">
        <v>59</v>
      </c>
      <c r="DH495" s="15" t="s">
        <v>59</v>
      </c>
      <c r="DJ495" s="15" t="s">
        <v>59</v>
      </c>
      <c r="DL495" s="15" t="s">
        <v>59</v>
      </c>
      <c r="DN495" s="15" t="s">
        <v>59</v>
      </c>
      <c r="DP495" s="15" t="s">
        <v>59</v>
      </c>
      <c r="DR495" s="15" t="s">
        <v>59</v>
      </c>
      <c r="DT495" s="15" t="s">
        <v>59</v>
      </c>
      <c r="DV495" s="15" t="s">
        <v>59</v>
      </c>
      <c r="DX495" s="15" t="s">
        <v>59</v>
      </c>
      <c r="DZ495" s="15" t="s">
        <v>59</v>
      </c>
      <c r="EB495" s="15" t="s">
        <v>59</v>
      </c>
      <c r="ED495" s="15" t="s">
        <v>59</v>
      </c>
      <c r="EF495" s="15" t="s">
        <v>59</v>
      </c>
      <c r="EH495" s="15" t="s">
        <v>59</v>
      </c>
      <c r="EJ495" s="15" t="s">
        <v>59</v>
      </c>
      <c r="EL495" s="15" t="s">
        <v>59</v>
      </c>
      <c r="EN495" s="15" t="s">
        <v>59</v>
      </c>
      <c r="EP495" s="15" t="s">
        <v>59</v>
      </c>
      <c r="ER495" s="15" t="s">
        <v>59</v>
      </c>
      <c r="ET495" s="15" t="s">
        <v>59</v>
      </c>
      <c r="EV495" s="15" t="s">
        <v>59</v>
      </c>
      <c r="EX495" s="15" t="s">
        <v>59</v>
      </c>
      <c r="EZ495" s="15" t="s">
        <v>59</v>
      </c>
      <c r="FB495" s="15" t="s">
        <v>59</v>
      </c>
      <c r="FD495" s="15" t="s">
        <v>59</v>
      </c>
      <c r="FF495" s="15" t="s">
        <v>59</v>
      </c>
      <c r="FH495" s="15" t="s">
        <v>59</v>
      </c>
      <c r="FJ495" s="15" t="s">
        <v>59</v>
      </c>
      <c r="FL495" s="15" t="s">
        <v>59</v>
      </c>
      <c r="FN495" s="15" t="s">
        <v>59</v>
      </c>
      <c r="FP495" s="15" t="s">
        <v>59</v>
      </c>
      <c r="FR495" s="15" t="s">
        <v>59</v>
      </c>
      <c r="FT495" s="15" t="s">
        <v>59</v>
      </c>
    </row>
    <row r="496" spans="1:176" ht="15.95" customHeight="1">
      <c r="A496" s="39" t="s">
        <v>958</v>
      </c>
      <c r="B496" s="39">
        <v>1</v>
      </c>
      <c r="C496" s="39"/>
      <c r="D496" s="39">
        <v>2002</v>
      </c>
      <c r="E496" s="18" t="s">
        <v>964</v>
      </c>
      <c r="G496" s="9">
        <f t="shared" si="15"/>
        <v>0</v>
      </c>
      <c r="H496" s="15" t="s">
        <v>59</v>
      </c>
      <c r="I496" t="s">
        <v>47</v>
      </c>
      <c r="J496" s="15" t="s">
        <v>59</v>
      </c>
      <c r="K496" s="3" t="s">
        <v>47</v>
      </c>
      <c r="L496" s="12" t="s">
        <v>59</v>
      </c>
      <c r="M496" s="3" t="s">
        <v>47</v>
      </c>
      <c r="N496" s="12" t="s">
        <v>59</v>
      </c>
      <c r="O496" s="3" t="s">
        <v>47</v>
      </c>
      <c r="P496" s="12" t="s">
        <v>59</v>
      </c>
      <c r="Q496" t="s">
        <v>47</v>
      </c>
      <c r="R496" s="15" t="s">
        <v>59</v>
      </c>
      <c r="S496" t="s">
        <v>47</v>
      </c>
      <c r="T496" s="15" t="s">
        <v>59</v>
      </c>
      <c r="U496" t="s">
        <v>47</v>
      </c>
      <c r="V496" s="15" t="s">
        <v>59</v>
      </c>
      <c r="W496" t="s">
        <v>47</v>
      </c>
      <c r="X496" s="15" t="s">
        <v>59</v>
      </c>
      <c r="Y496" t="s">
        <v>47</v>
      </c>
      <c r="Z496" s="15" t="s">
        <v>59</v>
      </c>
      <c r="AA496" t="s">
        <v>47</v>
      </c>
      <c r="AB496" s="15" t="s">
        <v>59</v>
      </c>
      <c r="AC496">
        <v>5.7999999999999996E-3</v>
      </c>
      <c r="AD496" s="15">
        <v>1.1999999999999999E-3</v>
      </c>
      <c r="AE496" t="s">
        <v>47</v>
      </c>
      <c r="AF496" s="15" t="s">
        <v>59</v>
      </c>
      <c r="AG496" t="s">
        <v>47</v>
      </c>
      <c r="AH496" s="15" t="s">
        <v>59</v>
      </c>
      <c r="AI496" t="s">
        <v>47</v>
      </c>
      <c r="AJ496" s="15" t="s">
        <v>59</v>
      </c>
      <c r="AK496" t="s">
        <v>47</v>
      </c>
      <c r="AL496" s="15" t="s">
        <v>59</v>
      </c>
      <c r="AM496" t="s">
        <v>47</v>
      </c>
      <c r="AN496" s="15" t="s">
        <v>59</v>
      </c>
      <c r="AO496" t="s">
        <v>47</v>
      </c>
      <c r="AP496" s="15" t="s">
        <v>59</v>
      </c>
      <c r="AQ496" t="s">
        <v>47</v>
      </c>
      <c r="AR496" s="15" t="s">
        <v>59</v>
      </c>
      <c r="AS496" t="s">
        <v>47</v>
      </c>
      <c r="AT496" s="15" t="s">
        <v>59</v>
      </c>
      <c r="AU496" t="s">
        <v>47</v>
      </c>
      <c r="AV496" s="15" t="s">
        <v>59</v>
      </c>
      <c r="AW496" s="3" t="s">
        <v>47</v>
      </c>
      <c r="AX496" s="15" t="s">
        <v>59</v>
      </c>
      <c r="AY496" t="s">
        <v>47</v>
      </c>
      <c r="AZ496" s="15" t="s">
        <v>59</v>
      </c>
      <c r="BA496" t="s">
        <v>47</v>
      </c>
      <c r="BB496" s="15" t="s">
        <v>59</v>
      </c>
      <c r="BC496" t="s">
        <v>47</v>
      </c>
      <c r="BD496" s="15" t="s">
        <v>59</v>
      </c>
      <c r="BE496" s="3" t="s">
        <v>47</v>
      </c>
      <c r="BF496" s="15" t="s">
        <v>59</v>
      </c>
      <c r="BH496" s="15" t="s">
        <v>59</v>
      </c>
      <c r="BJ496" s="15" t="s">
        <v>59</v>
      </c>
      <c r="BL496" s="15" t="s">
        <v>59</v>
      </c>
      <c r="BN496" s="15" t="s">
        <v>59</v>
      </c>
      <c r="BP496" s="15" t="s">
        <v>59</v>
      </c>
      <c r="BR496" s="15" t="s">
        <v>59</v>
      </c>
      <c r="BT496" s="15" t="s">
        <v>59</v>
      </c>
      <c r="BV496" s="15" t="s">
        <v>59</v>
      </c>
      <c r="BX496" s="15" t="s">
        <v>59</v>
      </c>
      <c r="BZ496" s="15" t="s">
        <v>59</v>
      </c>
      <c r="CB496" s="15" t="s">
        <v>59</v>
      </c>
      <c r="CD496" s="15" t="s">
        <v>59</v>
      </c>
      <c r="CF496" s="15" t="s">
        <v>59</v>
      </c>
      <c r="CH496" s="15" t="s">
        <v>59</v>
      </c>
      <c r="CJ496" s="15" t="s">
        <v>59</v>
      </c>
      <c r="CL496" s="15" t="s">
        <v>59</v>
      </c>
      <c r="CN496" s="15" t="s">
        <v>59</v>
      </c>
      <c r="CP496" s="15" t="s">
        <v>59</v>
      </c>
      <c r="CR496" s="15" t="s">
        <v>59</v>
      </c>
      <c r="CT496" s="15" t="s">
        <v>59</v>
      </c>
      <c r="CV496" s="15" t="s">
        <v>59</v>
      </c>
      <c r="CX496" s="15" t="s">
        <v>59</v>
      </c>
      <c r="CZ496" s="15" t="s">
        <v>59</v>
      </c>
      <c r="DB496" s="15" t="s">
        <v>59</v>
      </c>
      <c r="DD496" s="15" t="s">
        <v>59</v>
      </c>
      <c r="DF496" s="15" t="s">
        <v>59</v>
      </c>
      <c r="DH496" s="15" t="s">
        <v>59</v>
      </c>
      <c r="DJ496" s="15" t="s">
        <v>59</v>
      </c>
      <c r="DL496" s="15" t="s">
        <v>59</v>
      </c>
      <c r="DN496" s="15" t="s">
        <v>59</v>
      </c>
      <c r="DP496" s="15" t="s">
        <v>59</v>
      </c>
      <c r="DR496" s="15" t="s">
        <v>59</v>
      </c>
      <c r="DT496" s="15" t="s">
        <v>59</v>
      </c>
      <c r="DV496" s="15" t="s">
        <v>59</v>
      </c>
      <c r="DX496" s="15" t="s">
        <v>59</v>
      </c>
      <c r="DZ496" s="15" t="s">
        <v>59</v>
      </c>
      <c r="EB496" s="15" t="s">
        <v>59</v>
      </c>
      <c r="ED496" s="15" t="s">
        <v>59</v>
      </c>
      <c r="EF496" s="15" t="s">
        <v>59</v>
      </c>
      <c r="EH496" s="15" t="s">
        <v>59</v>
      </c>
      <c r="EJ496" s="15" t="s">
        <v>59</v>
      </c>
      <c r="EL496" s="15" t="s">
        <v>59</v>
      </c>
      <c r="EN496" s="15" t="s">
        <v>59</v>
      </c>
      <c r="EP496" s="15" t="s">
        <v>59</v>
      </c>
      <c r="ER496" s="15" t="s">
        <v>59</v>
      </c>
      <c r="ET496" s="15" t="s">
        <v>59</v>
      </c>
      <c r="EV496" s="15" t="s">
        <v>59</v>
      </c>
      <c r="EX496" s="15" t="s">
        <v>59</v>
      </c>
      <c r="EZ496" s="15" t="s">
        <v>59</v>
      </c>
      <c r="FB496" s="15" t="s">
        <v>59</v>
      </c>
      <c r="FD496" s="15" t="s">
        <v>59</v>
      </c>
      <c r="FF496" s="15" t="s">
        <v>59</v>
      </c>
      <c r="FH496" s="15" t="s">
        <v>59</v>
      </c>
      <c r="FJ496" s="15" t="s">
        <v>59</v>
      </c>
      <c r="FL496" s="15" t="s">
        <v>59</v>
      </c>
      <c r="FN496" s="15" t="s">
        <v>59</v>
      </c>
      <c r="FP496" s="15" t="s">
        <v>59</v>
      </c>
      <c r="FR496" s="15" t="s">
        <v>59</v>
      </c>
      <c r="FT496" s="15" t="s">
        <v>59</v>
      </c>
    </row>
    <row r="497" spans="1:176" ht="15.95" customHeight="1">
      <c r="A497" s="39" t="s">
        <v>959</v>
      </c>
      <c r="B497" s="39">
        <v>1</v>
      </c>
      <c r="C497" s="39"/>
      <c r="D497" s="39">
        <v>2404</v>
      </c>
      <c r="E497" s="18" t="s">
        <v>964</v>
      </c>
      <c r="G497" s="9">
        <f t="shared" si="15"/>
        <v>0</v>
      </c>
      <c r="H497" s="15" t="s">
        <v>59</v>
      </c>
      <c r="I497" t="s">
        <v>47</v>
      </c>
      <c r="J497" s="15" t="s">
        <v>59</v>
      </c>
      <c r="K497" s="3" t="s">
        <v>47</v>
      </c>
      <c r="L497" s="12" t="s">
        <v>59</v>
      </c>
      <c r="M497" s="3" t="s">
        <v>47</v>
      </c>
      <c r="N497" s="12" t="s">
        <v>59</v>
      </c>
      <c r="O497" s="3" t="s">
        <v>47</v>
      </c>
      <c r="P497" s="12" t="s">
        <v>59</v>
      </c>
      <c r="Q497" t="s">
        <v>47</v>
      </c>
      <c r="R497" s="15" t="s">
        <v>59</v>
      </c>
      <c r="S497" t="s">
        <v>47</v>
      </c>
      <c r="T497" s="15" t="s">
        <v>59</v>
      </c>
      <c r="U497" t="s">
        <v>47</v>
      </c>
      <c r="V497" s="15" t="s">
        <v>59</v>
      </c>
      <c r="W497" t="s">
        <v>47</v>
      </c>
      <c r="X497" s="15" t="s">
        <v>59</v>
      </c>
      <c r="Y497" t="s">
        <v>47</v>
      </c>
      <c r="Z497" s="15" t="s">
        <v>59</v>
      </c>
      <c r="AA497" t="s">
        <v>47</v>
      </c>
      <c r="AB497" s="15" t="s">
        <v>59</v>
      </c>
      <c r="AC497">
        <v>1.8200000000000001E-2</v>
      </c>
      <c r="AD497" s="15">
        <v>6.8999999999999999E-3</v>
      </c>
      <c r="AE497" t="s">
        <v>47</v>
      </c>
      <c r="AF497" s="15" t="s">
        <v>59</v>
      </c>
      <c r="AG497" t="s">
        <v>47</v>
      </c>
      <c r="AH497" s="15" t="s">
        <v>59</v>
      </c>
      <c r="AI497" t="s">
        <v>47</v>
      </c>
      <c r="AJ497" s="15" t="s">
        <v>59</v>
      </c>
      <c r="AK497" t="s">
        <v>47</v>
      </c>
      <c r="AL497" s="15" t="s">
        <v>59</v>
      </c>
      <c r="AM497" t="s">
        <v>47</v>
      </c>
      <c r="AN497" s="15" t="s">
        <v>59</v>
      </c>
      <c r="AO497" t="s">
        <v>47</v>
      </c>
      <c r="AP497" s="15" t="s">
        <v>59</v>
      </c>
      <c r="AQ497" t="s">
        <v>47</v>
      </c>
      <c r="AR497" s="15" t="s">
        <v>59</v>
      </c>
      <c r="AS497" t="s">
        <v>47</v>
      </c>
      <c r="AT497" s="15" t="s">
        <v>59</v>
      </c>
      <c r="AU497" t="s">
        <v>47</v>
      </c>
      <c r="AV497" s="15" t="s">
        <v>59</v>
      </c>
      <c r="AW497" s="3" t="s">
        <v>47</v>
      </c>
      <c r="AX497" s="15" t="s">
        <v>59</v>
      </c>
      <c r="AY497" t="s">
        <v>47</v>
      </c>
      <c r="AZ497" s="15" t="s">
        <v>59</v>
      </c>
      <c r="BA497" t="s">
        <v>47</v>
      </c>
      <c r="BB497" s="15" t="s">
        <v>59</v>
      </c>
      <c r="BC497" t="s">
        <v>47</v>
      </c>
      <c r="BD497" s="15" t="s">
        <v>59</v>
      </c>
      <c r="BE497" s="3" t="s">
        <v>47</v>
      </c>
      <c r="BF497" s="15" t="s">
        <v>59</v>
      </c>
      <c r="BH497" s="15" t="s">
        <v>59</v>
      </c>
      <c r="BJ497" s="15" t="s">
        <v>59</v>
      </c>
      <c r="BL497" s="15" t="s">
        <v>59</v>
      </c>
      <c r="BN497" s="15" t="s">
        <v>59</v>
      </c>
      <c r="BP497" s="15" t="s">
        <v>59</v>
      </c>
      <c r="BR497" s="15" t="s">
        <v>59</v>
      </c>
      <c r="BT497" s="15" t="s">
        <v>59</v>
      </c>
      <c r="BV497" s="15" t="s">
        <v>59</v>
      </c>
      <c r="BX497" s="15" t="s">
        <v>59</v>
      </c>
      <c r="BZ497" s="15" t="s">
        <v>59</v>
      </c>
      <c r="CB497" s="15" t="s">
        <v>59</v>
      </c>
      <c r="CD497" s="15" t="s">
        <v>59</v>
      </c>
      <c r="CF497" s="15" t="s">
        <v>59</v>
      </c>
      <c r="CH497" s="15" t="s">
        <v>59</v>
      </c>
      <c r="CJ497" s="15" t="s">
        <v>59</v>
      </c>
      <c r="CL497" s="15" t="s">
        <v>59</v>
      </c>
      <c r="CN497" s="15" t="s">
        <v>59</v>
      </c>
      <c r="CP497" s="15" t="s">
        <v>59</v>
      </c>
      <c r="CR497" s="15" t="s">
        <v>59</v>
      </c>
      <c r="CT497" s="15" t="s">
        <v>59</v>
      </c>
      <c r="CV497" s="15" t="s">
        <v>59</v>
      </c>
      <c r="CX497" s="15" t="s">
        <v>59</v>
      </c>
      <c r="CZ497" s="15" t="s">
        <v>59</v>
      </c>
      <c r="DB497" s="15" t="s">
        <v>59</v>
      </c>
      <c r="DD497" s="15" t="s">
        <v>59</v>
      </c>
      <c r="DF497" s="15" t="s">
        <v>59</v>
      </c>
      <c r="DH497" s="15" t="s">
        <v>59</v>
      </c>
      <c r="DJ497" s="15" t="s">
        <v>59</v>
      </c>
      <c r="DL497" s="15" t="s">
        <v>59</v>
      </c>
      <c r="DN497" s="15" t="s">
        <v>59</v>
      </c>
      <c r="DP497" s="15" t="s">
        <v>59</v>
      </c>
      <c r="DR497" s="15" t="s">
        <v>59</v>
      </c>
      <c r="DT497" s="15" t="s">
        <v>59</v>
      </c>
      <c r="DV497" s="15" t="s">
        <v>59</v>
      </c>
      <c r="DX497" s="15" t="s">
        <v>59</v>
      </c>
      <c r="DZ497" s="15" t="s">
        <v>59</v>
      </c>
      <c r="EB497" s="15" t="s">
        <v>59</v>
      </c>
      <c r="ED497" s="15" t="s">
        <v>59</v>
      </c>
      <c r="EF497" s="15" t="s">
        <v>59</v>
      </c>
      <c r="EH497" s="15" t="s">
        <v>59</v>
      </c>
      <c r="EJ497" s="15" t="s">
        <v>59</v>
      </c>
      <c r="EL497" s="15" t="s">
        <v>59</v>
      </c>
      <c r="EN497" s="15" t="s">
        <v>59</v>
      </c>
      <c r="EP497" s="15" t="s">
        <v>59</v>
      </c>
      <c r="ER497" s="15" t="s">
        <v>59</v>
      </c>
      <c r="ET497" s="15" t="s">
        <v>59</v>
      </c>
      <c r="EV497" s="15" t="s">
        <v>59</v>
      </c>
      <c r="EX497" s="15" t="s">
        <v>59</v>
      </c>
      <c r="EZ497" s="15" t="s">
        <v>59</v>
      </c>
      <c r="FB497" s="15" t="s">
        <v>59</v>
      </c>
      <c r="FD497" s="15" t="s">
        <v>59</v>
      </c>
      <c r="FF497" s="15" t="s">
        <v>59</v>
      </c>
      <c r="FH497" s="15" t="s">
        <v>59</v>
      </c>
      <c r="FJ497" s="15" t="s">
        <v>59</v>
      </c>
      <c r="FL497" s="15" t="s">
        <v>59</v>
      </c>
      <c r="FN497" s="15" t="s">
        <v>59</v>
      </c>
      <c r="FP497" s="15" t="s">
        <v>59</v>
      </c>
      <c r="FR497" s="15" t="s">
        <v>59</v>
      </c>
      <c r="FT497" s="15" t="s">
        <v>59</v>
      </c>
    </row>
    <row r="498" spans="1:176" ht="15.95" customHeight="1">
      <c r="A498" s="39" t="s">
        <v>960</v>
      </c>
      <c r="B498" s="39">
        <v>1</v>
      </c>
      <c r="C498" s="39"/>
      <c r="D498" s="39">
        <v>2202</v>
      </c>
      <c r="E498" s="18" t="s">
        <v>964</v>
      </c>
      <c r="G498" s="9">
        <f t="shared" si="15"/>
        <v>0</v>
      </c>
      <c r="H498" s="15" t="s">
        <v>59</v>
      </c>
      <c r="I498" t="s">
        <v>47</v>
      </c>
      <c r="J498" s="15" t="s">
        <v>59</v>
      </c>
      <c r="K498" s="3" t="s">
        <v>47</v>
      </c>
      <c r="L498" s="12" t="s">
        <v>59</v>
      </c>
      <c r="M498" s="3" t="s">
        <v>47</v>
      </c>
      <c r="N498" s="12" t="s">
        <v>59</v>
      </c>
      <c r="O498" s="3" t="s">
        <v>47</v>
      </c>
      <c r="P498" s="12" t="s">
        <v>59</v>
      </c>
      <c r="Q498" t="s">
        <v>47</v>
      </c>
      <c r="R498" s="15" t="s">
        <v>59</v>
      </c>
      <c r="S498" t="s">
        <v>47</v>
      </c>
      <c r="T498" s="15" t="s">
        <v>59</v>
      </c>
      <c r="U498" t="s">
        <v>47</v>
      </c>
      <c r="V498" s="15" t="s">
        <v>59</v>
      </c>
      <c r="W498" t="s">
        <v>47</v>
      </c>
      <c r="X498" s="15" t="s">
        <v>59</v>
      </c>
      <c r="Y498" t="s">
        <v>47</v>
      </c>
      <c r="Z498" s="15" t="s">
        <v>59</v>
      </c>
      <c r="AA498" t="s">
        <v>47</v>
      </c>
      <c r="AB498" s="15" t="s">
        <v>59</v>
      </c>
      <c r="AC498" t="s">
        <v>54</v>
      </c>
      <c r="AD498" s="15" t="s">
        <v>59</v>
      </c>
      <c r="AE498" t="s">
        <v>47</v>
      </c>
      <c r="AF498" s="15" t="s">
        <v>59</v>
      </c>
      <c r="AG498" t="s">
        <v>47</v>
      </c>
      <c r="AH498" s="15" t="s">
        <v>59</v>
      </c>
      <c r="AI498" t="s">
        <v>47</v>
      </c>
      <c r="AJ498" s="15" t="s">
        <v>59</v>
      </c>
      <c r="AK498" t="s">
        <v>47</v>
      </c>
      <c r="AL498" s="15" t="s">
        <v>59</v>
      </c>
      <c r="AM498" t="s">
        <v>47</v>
      </c>
      <c r="AN498" s="15" t="s">
        <v>59</v>
      </c>
      <c r="AO498" t="s">
        <v>47</v>
      </c>
      <c r="AP498" s="15" t="s">
        <v>59</v>
      </c>
      <c r="AQ498" t="s">
        <v>47</v>
      </c>
      <c r="AR498" s="15" t="s">
        <v>59</v>
      </c>
      <c r="AS498" t="s">
        <v>47</v>
      </c>
      <c r="AT498" s="15" t="s">
        <v>59</v>
      </c>
      <c r="AU498" t="s">
        <v>47</v>
      </c>
      <c r="AV498" s="15" t="s">
        <v>59</v>
      </c>
      <c r="AW498" s="3" t="s">
        <v>47</v>
      </c>
      <c r="AX498" s="15" t="s">
        <v>59</v>
      </c>
      <c r="AY498" t="s">
        <v>47</v>
      </c>
      <c r="AZ498" s="15" t="s">
        <v>59</v>
      </c>
      <c r="BA498" t="s">
        <v>47</v>
      </c>
      <c r="BB498" s="15" t="s">
        <v>59</v>
      </c>
      <c r="BC498" t="s">
        <v>47</v>
      </c>
      <c r="BD498" s="15" t="s">
        <v>59</v>
      </c>
      <c r="BE498" s="3" t="s">
        <v>47</v>
      </c>
      <c r="BF498" s="15" t="s">
        <v>59</v>
      </c>
      <c r="BH498" s="15" t="s">
        <v>59</v>
      </c>
      <c r="BJ498" s="15" t="s">
        <v>59</v>
      </c>
      <c r="BL498" s="15" t="s">
        <v>59</v>
      </c>
      <c r="BN498" s="15" t="s">
        <v>59</v>
      </c>
      <c r="BP498" s="15" t="s">
        <v>59</v>
      </c>
      <c r="BR498" s="15" t="s">
        <v>59</v>
      </c>
      <c r="BT498" s="15" t="s">
        <v>59</v>
      </c>
      <c r="BV498" s="15" t="s">
        <v>59</v>
      </c>
      <c r="BX498" s="15" t="s">
        <v>59</v>
      </c>
      <c r="BZ498" s="15" t="s">
        <v>59</v>
      </c>
      <c r="CB498" s="15" t="s">
        <v>59</v>
      </c>
      <c r="CD498" s="15" t="s">
        <v>59</v>
      </c>
      <c r="CF498" s="15" t="s">
        <v>59</v>
      </c>
      <c r="CH498" s="15" t="s">
        <v>59</v>
      </c>
      <c r="CJ498" s="15" t="s">
        <v>59</v>
      </c>
      <c r="CL498" s="15" t="s">
        <v>59</v>
      </c>
      <c r="CN498" s="15" t="s">
        <v>59</v>
      </c>
      <c r="CP498" s="15" t="s">
        <v>59</v>
      </c>
      <c r="CR498" s="15" t="s">
        <v>59</v>
      </c>
      <c r="CT498" s="15" t="s">
        <v>59</v>
      </c>
      <c r="CV498" s="15" t="s">
        <v>59</v>
      </c>
      <c r="CX498" s="15" t="s">
        <v>59</v>
      </c>
      <c r="CZ498" s="15" t="s">
        <v>59</v>
      </c>
      <c r="DB498" s="15" t="s">
        <v>59</v>
      </c>
      <c r="DD498" s="15" t="s">
        <v>59</v>
      </c>
      <c r="DF498" s="15" t="s">
        <v>59</v>
      </c>
      <c r="DH498" s="15" t="s">
        <v>59</v>
      </c>
      <c r="DJ498" s="15" t="s">
        <v>59</v>
      </c>
      <c r="DL498" s="15" t="s">
        <v>59</v>
      </c>
      <c r="DN498" s="15" t="s">
        <v>59</v>
      </c>
      <c r="DP498" s="15" t="s">
        <v>59</v>
      </c>
      <c r="DR498" s="15" t="s">
        <v>59</v>
      </c>
      <c r="DT498" s="15" t="s">
        <v>59</v>
      </c>
      <c r="DV498" s="15" t="s">
        <v>59</v>
      </c>
      <c r="DX498" s="15" t="s">
        <v>59</v>
      </c>
      <c r="DZ498" s="15" t="s">
        <v>59</v>
      </c>
      <c r="EB498" s="15" t="s">
        <v>59</v>
      </c>
      <c r="ED498" s="15" t="s">
        <v>59</v>
      </c>
      <c r="EF498" s="15" t="s">
        <v>59</v>
      </c>
      <c r="EH498" s="15" t="s">
        <v>59</v>
      </c>
      <c r="EJ498" s="15" t="s">
        <v>59</v>
      </c>
      <c r="EL498" s="15" t="s">
        <v>59</v>
      </c>
      <c r="EN498" s="15" t="s">
        <v>59</v>
      </c>
      <c r="EP498" s="15" t="s">
        <v>59</v>
      </c>
      <c r="ER498" s="15" t="s">
        <v>59</v>
      </c>
      <c r="ET498" s="15" t="s">
        <v>59</v>
      </c>
      <c r="EV498" s="15" t="s">
        <v>59</v>
      </c>
      <c r="EX498" s="15" t="s">
        <v>59</v>
      </c>
      <c r="EZ498" s="15" t="s">
        <v>59</v>
      </c>
      <c r="FB498" s="15" t="s">
        <v>59</v>
      </c>
      <c r="FD498" s="15" t="s">
        <v>59</v>
      </c>
      <c r="FF498" s="15" t="s">
        <v>59</v>
      </c>
      <c r="FH498" s="15" t="s">
        <v>59</v>
      </c>
      <c r="FJ498" s="15" t="s">
        <v>59</v>
      </c>
      <c r="FL498" s="15" t="s">
        <v>59</v>
      </c>
      <c r="FN498" s="15" t="s">
        <v>59</v>
      </c>
      <c r="FP498" s="15" t="s">
        <v>59</v>
      </c>
      <c r="FR498" s="15" t="s">
        <v>59</v>
      </c>
      <c r="FT498" s="15" t="s">
        <v>59</v>
      </c>
    </row>
    <row r="499" spans="1:176" ht="15.95" customHeight="1">
      <c r="A499" s="39" t="s">
        <v>961</v>
      </c>
      <c r="B499" s="39">
        <v>1</v>
      </c>
      <c r="C499" s="39"/>
      <c r="D499" s="39">
        <v>2202</v>
      </c>
      <c r="E499" s="18" t="s">
        <v>964</v>
      </c>
      <c r="G499" s="9">
        <f t="shared" si="15"/>
        <v>0</v>
      </c>
      <c r="H499" s="15" t="s">
        <v>59</v>
      </c>
      <c r="I499" t="s">
        <v>47</v>
      </c>
      <c r="J499" s="15" t="s">
        <v>59</v>
      </c>
      <c r="K499" s="3" t="s">
        <v>47</v>
      </c>
      <c r="L499" s="12" t="s">
        <v>59</v>
      </c>
      <c r="M499" s="3" t="s">
        <v>47</v>
      </c>
      <c r="N499" s="12" t="s">
        <v>59</v>
      </c>
      <c r="O499" s="3" t="s">
        <v>47</v>
      </c>
      <c r="P499" s="12" t="s">
        <v>59</v>
      </c>
      <c r="Q499" t="s">
        <v>47</v>
      </c>
      <c r="R499" s="15" t="s">
        <v>59</v>
      </c>
      <c r="S499" t="s">
        <v>47</v>
      </c>
      <c r="T499" s="15" t="s">
        <v>59</v>
      </c>
      <c r="U499" t="s">
        <v>47</v>
      </c>
      <c r="V499" s="15" t="s">
        <v>59</v>
      </c>
      <c r="W499" t="s">
        <v>47</v>
      </c>
      <c r="X499" s="15" t="s">
        <v>59</v>
      </c>
      <c r="Y499" t="s">
        <v>47</v>
      </c>
      <c r="Z499" s="15" t="s">
        <v>59</v>
      </c>
      <c r="AA499" t="s">
        <v>47</v>
      </c>
      <c r="AB499" s="15" t="s">
        <v>59</v>
      </c>
      <c r="AC499" t="s">
        <v>54</v>
      </c>
      <c r="AD499" s="15" t="s">
        <v>59</v>
      </c>
      <c r="AE499" t="s">
        <v>47</v>
      </c>
      <c r="AF499" s="15" t="s">
        <v>59</v>
      </c>
      <c r="AG499" t="s">
        <v>47</v>
      </c>
      <c r="AH499" s="15" t="s">
        <v>59</v>
      </c>
      <c r="AI499" t="s">
        <v>47</v>
      </c>
      <c r="AJ499" s="15" t="s">
        <v>59</v>
      </c>
      <c r="AK499" t="s">
        <v>47</v>
      </c>
      <c r="AL499" s="15" t="s">
        <v>59</v>
      </c>
      <c r="AM499" t="s">
        <v>47</v>
      </c>
      <c r="AN499" s="15" t="s">
        <v>59</v>
      </c>
      <c r="AO499" t="s">
        <v>47</v>
      </c>
      <c r="AP499" s="15" t="s">
        <v>59</v>
      </c>
      <c r="AQ499" t="s">
        <v>47</v>
      </c>
      <c r="AR499" s="15" t="s">
        <v>59</v>
      </c>
      <c r="AS499" t="s">
        <v>47</v>
      </c>
      <c r="AT499" s="15" t="s">
        <v>59</v>
      </c>
      <c r="AU499" t="s">
        <v>47</v>
      </c>
      <c r="AV499" s="15" t="s">
        <v>59</v>
      </c>
      <c r="AW499" s="3" t="s">
        <v>47</v>
      </c>
      <c r="AX499" s="15" t="s">
        <v>59</v>
      </c>
      <c r="AY499" t="s">
        <v>47</v>
      </c>
      <c r="AZ499" s="15" t="s">
        <v>59</v>
      </c>
      <c r="BA499" t="s">
        <v>47</v>
      </c>
      <c r="BB499" s="15" t="s">
        <v>59</v>
      </c>
      <c r="BC499" t="s">
        <v>47</v>
      </c>
      <c r="BD499" s="15" t="s">
        <v>59</v>
      </c>
      <c r="BE499" s="3" t="s">
        <v>47</v>
      </c>
      <c r="BF499" s="15" t="s">
        <v>59</v>
      </c>
      <c r="BH499" s="15" t="s">
        <v>59</v>
      </c>
      <c r="BJ499" s="15" t="s">
        <v>59</v>
      </c>
      <c r="BL499" s="15" t="s">
        <v>59</v>
      </c>
      <c r="BN499" s="15" t="s">
        <v>59</v>
      </c>
      <c r="BP499" s="15" t="s">
        <v>59</v>
      </c>
      <c r="BR499" s="15" t="s">
        <v>59</v>
      </c>
      <c r="BT499" s="15" t="s">
        <v>59</v>
      </c>
      <c r="BV499" s="15" t="s">
        <v>59</v>
      </c>
      <c r="BX499" s="15" t="s">
        <v>59</v>
      </c>
      <c r="BZ499" s="15" t="s">
        <v>59</v>
      </c>
      <c r="CB499" s="15" t="s">
        <v>59</v>
      </c>
      <c r="CD499" s="15" t="s">
        <v>59</v>
      </c>
      <c r="CF499" s="15" t="s">
        <v>59</v>
      </c>
      <c r="CH499" s="15" t="s">
        <v>59</v>
      </c>
      <c r="CJ499" s="15" t="s">
        <v>59</v>
      </c>
      <c r="CL499" s="15" t="s">
        <v>59</v>
      </c>
      <c r="CN499" s="15" t="s">
        <v>59</v>
      </c>
      <c r="CP499" s="15" t="s">
        <v>59</v>
      </c>
      <c r="CR499" s="15" t="s">
        <v>59</v>
      </c>
      <c r="CT499" s="15" t="s">
        <v>59</v>
      </c>
      <c r="CV499" s="15" t="s">
        <v>59</v>
      </c>
      <c r="CX499" s="15" t="s">
        <v>59</v>
      </c>
      <c r="CZ499" s="15" t="s">
        <v>59</v>
      </c>
      <c r="DB499" s="15" t="s">
        <v>59</v>
      </c>
      <c r="DD499" s="15" t="s">
        <v>59</v>
      </c>
      <c r="DF499" s="15" t="s">
        <v>59</v>
      </c>
      <c r="DH499" s="15" t="s">
        <v>59</v>
      </c>
      <c r="DJ499" s="15" t="s">
        <v>59</v>
      </c>
      <c r="DL499" s="15" t="s">
        <v>59</v>
      </c>
      <c r="DN499" s="15" t="s">
        <v>59</v>
      </c>
      <c r="DP499" s="15" t="s">
        <v>59</v>
      </c>
      <c r="DR499" s="15" t="s">
        <v>59</v>
      </c>
      <c r="DT499" s="15" t="s">
        <v>59</v>
      </c>
      <c r="DV499" s="15" t="s">
        <v>59</v>
      </c>
      <c r="DX499" s="15" t="s">
        <v>59</v>
      </c>
      <c r="DZ499" s="15" t="s">
        <v>59</v>
      </c>
      <c r="EB499" s="15" t="s">
        <v>59</v>
      </c>
      <c r="ED499" s="15" t="s">
        <v>59</v>
      </c>
      <c r="EF499" s="15" t="s">
        <v>59</v>
      </c>
      <c r="EH499" s="15" t="s">
        <v>59</v>
      </c>
      <c r="EJ499" s="15" t="s">
        <v>59</v>
      </c>
      <c r="EL499" s="15" t="s">
        <v>59</v>
      </c>
      <c r="EN499" s="15" t="s">
        <v>59</v>
      </c>
      <c r="EP499" s="15" t="s">
        <v>59</v>
      </c>
      <c r="ER499" s="15" t="s">
        <v>59</v>
      </c>
      <c r="ET499" s="15" t="s">
        <v>59</v>
      </c>
      <c r="EV499" s="15" t="s">
        <v>59</v>
      </c>
      <c r="EX499" s="15" t="s">
        <v>59</v>
      </c>
      <c r="EZ499" s="15" t="s">
        <v>59</v>
      </c>
      <c r="FB499" s="15" t="s">
        <v>59</v>
      </c>
      <c r="FD499" s="15" t="s">
        <v>59</v>
      </c>
      <c r="FF499" s="15" t="s">
        <v>59</v>
      </c>
      <c r="FH499" s="15" t="s">
        <v>59</v>
      </c>
      <c r="FJ499" s="15" t="s">
        <v>59</v>
      </c>
      <c r="FL499" s="15" t="s">
        <v>59</v>
      </c>
      <c r="FN499" s="15" t="s">
        <v>59</v>
      </c>
      <c r="FP499" s="15" t="s">
        <v>59</v>
      </c>
      <c r="FR499" s="15" t="s">
        <v>59</v>
      </c>
      <c r="FT499" s="15" t="s">
        <v>59</v>
      </c>
    </row>
    <row r="500" spans="1:176" ht="15.95" customHeight="1">
      <c r="A500" s="39" t="s">
        <v>962</v>
      </c>
      <c r="B500" s="39">
        <v>1</v>
      </c>
      <c r="C500" s="39"/>
      <c r="D500" s="39">
        <v>2202</v>
      </c>
      <c r="E500" s="18" t="s">
        <v>964</v>
      </c>
      <c r="G500" s="9">
        <f t="shared" si="15"/>
        <v>0</v>
      </c>
      <c r="H500" s="15" t="s">
        <v>59</v>
      </c>
      <c r="I500" t="s">
        <v>47</v>
      </c>
      <c r="J500" s="15" t="s">
        <v>59</v>
      </c>
      <c r="K500" s="3" t="s">
        <v>47</v>
      </c>
      <c r="L500" s="12" t="s">
        <v>59</v>
      </c>
      <c r="M500" s="3" t="s">
        <v>47</v>
      </c>
      <c r="N500" s="12" t="s">
        <v>59</v>
      </c>
      <c r="O500" s="3" t="s">
        <v>47</v>
      </c>
      <c r="P500" s="12" t="s">
        <v>59</v>
      </c>
      <c r="Q500" t="s">
        <v>47</v>
      </c>
      <c r="R500" s="15" t="s">
        <v>59</v>
      </c>
      <c r="S500" t="s">
        <v>47</v>
      </c>
      <c r="T500" s="15" t="s">
        <v>59</v>
      </c>
      <c r="U500" t="s">
        <v>47</v>
      </c>
      <c r="V500" s="15" t="s">
        <v>59</v>
      </c>
      <c r="W500" t="s">
        <v>47</v>
      </c>
      <c r="X500" s="15" t="s">
        <v>59</v>
      </c>
      <c r="Y500" t="s">
        <v>47</v>
      </c>
      <c r="Z500" s="15" t="s">
        <v>59</v>
      </c>
      <c r="AA500" t="s">
        <v>47</v>
      </c>
      <c r="AB500" s="15" t="s">
        <v>59</v>
      </c>
      <c r="AC500" t="s">
        <v>54</v>
      </c>
      <c r="AD500" s="15" t="s">
        <v>59</v>
      </c>
      <c r="AE500" t="s">
        <v>47</v>
      </c>
      <c r="AF500" s="15" t="s">
        <v>59</v>
      </c>
      <c r="AG500" t="s">
        <v>47</v>
      </c>
      <c r="AH500" s="15" t="s">
        <v>59</v>
      </c>
      <c r="AI500" t="s">
        <v>47</v>
      </c>
      <c r="AJ500" s="15" t="s">
        <v>59</v>
      </c>
      <c r="AK500" t="s">
        <v>47</v>
      </c>
      <c r="AL500" s="15" t="s">
        <v>59</v>
      </c>
      <c r="AM500" t="s">
        <v>47</v>
      </c>
      <c r="AN500" s="15" t="s">
        <v>59</v>
      </c>
      <c r="AO500" t="s">
        <v>47</v>
      </c>
      <c r="AP500" s="15" t="s">
        <v>59</v>
      </c>
      <c r="AQ500" t="s">
        <v>47</v>
      </c>
      <c r="AR500" s="15" t="s">
        <v>59</v>
      </c>
      <c r="AS500" t="s">
        <v>47</v>
      </c>
      <c r="AT500" s="15" t="s">
        <v>59</v>
      </c>
      <c r="AU500" t="s">
        <v>47</v>
      </c>
      <c r="AV500" s="15" t="s">
        <v>59</v>
      </c>
      <c r="AW500" s="3" t="s">
        <v>47</v>
      </c>
      <c r="AX500" s="15" t="s">
        <v>59</v>
      </c>
      <c r="AY500" t="s">
        <v>47</v>
      </c>
      <c r="AZ500" s="15" t="s">
        <v>59</v>
      </c>
      <c r="BA500" t="s">
        <v>47</v>
      </c>
      <c r="BB500" s="15" t="s">
        <v>59</v>
      </c>
      <c r="BC500" t="s">
        <v>47</v>
      </c>
      <c r="BD500" s="15" t="s">
        <v>59</v>
      </c>
      <c r="BE500" s="3" t="s">
        <v>47</v>
      </c>
      <c r="BF500" s="15" t="s">
        <v>59</v>
      </c>
      <c r="BH500" s="15" t="s">
        <v>59</v>
      </c>
      <c r="BJ500" s="15" t="s">
        <v>59</v>
      </c>
      <c r="BL500" s="15" t="s">
        <v>59</v>
      </c>
      <c r="BN500" s="15" t="s">
        <v>59</v>
      </c>
      <c r="BP500" s="15" t="s">
        <v>59</v>
      </c>
      <c r="BR500" s="15" t="s">
        <v>59</v>
      </c>
      <c r="BT500" s="15" t="s">
        <v>59</v>
      </c>
      <c r="BV500" s="15" t="s">
        <v>59</v>
      </c>
      <c r="BX500" s="15" t="s">
        <v>59</v>
      </c>
      <c r="BZ500" s="15" t="s">
        <v>59</v>
      </c>
      <c r="CB500" s="15" t="s">
        <v>59</v>
      </c>
      <c r="CD500" s="15" t="s">
        <v>59</v>
      </c>
      <c r="CF500" s="15" t="s">
        <v>59</v>
      </c>
      <c r="CH500" s="15" t="s">
        <v>59</v>
      </c>
      <c r="CJ500" s="15" t="s">
        <v>59</v>
      </c>
      <c r="CL500" s="15" t="s">
        <v>59</v>
      </c>
      <c r="CN500" s="15" t="s">
        <v>59</v>
      </c>
      <c r="CP500" s="15" t="s">
        <v>59</v>
      </c>
      <c r="CR500" s="15" t="s">
        <v>59</v>
      </c>
      <c r="CT500" s="15" t="s">
        <v>59</v>
      </c>
      <c r="CV500" s="15" t="s">
        <v>59</v>
      </c>
      <c r="CX500" s="15" t="s">
        <v>59</v>
      </c>
      <c r="CZ500" s="15" t="s">
        <v>59</v>
      </c>
      <c r="DB500" s="15" t="s">
        <v>59</v>
      </c>
      <c r="DD500" s="15" t="s">
        <v>59</v>
      </c>
      <c r="DF500" s="15" t="s">
        <v>59</v>
      </c>
      <c r="DH500" s="15" t="s">
        <v>59</v>
      </c>
      <c r="DJ500" s="15" t="s">
        <v>59</v>
      </c>
      <c r="DL500" s="15" t="s">
        <v>59</v>
      </c>
      <c r="DN500" s="15" t="s">
        <v>59</v>
      </c>
      <c r="DP500" s="15" t="s">
        <v>59</v>
      </c>
      <c r="DR500" s="15" t="s">
        <v>59</v>
      </c>
      <c r="DT500" s="15" t="s">
        <v>59</v>
      </c>
      <c r="DV500" s="15" t="s">
        <v>59</v>
      </c>
      <c r="DX500" s="15" t="s">
        <v>59</v>
      </c>
      <c r="DZ500" s="15" t="s">
        <v>59</v>
      </c>
      <c r="EB500" s="15" t="s">
        <v>59</v>
      </c>
      <c r="ED500" s="15" t="s">
        <v>59</v>
      </c>
      <c r="EF500" s="15" t="s">
        <v>59</v>
      </c>
      <c r="EH500" s="15" t="s">
        <v>59</v>
      </c>
      <c r="EJ500" s="15" t="s">
        <v>59</v>
      </c>
      <c r="EL500" s="15" t="s">
        <v>59</v>
      </c>
      <c r="EN500" s="15" t="s">
        <v>59</v>
      </c>
      <c r="EP500" s="15" t="s">
        <v>59</v>
      </c>
      <c r="ER500" s="15" t="s">
        <v>59</v>
      </c>
      <c r="ET500" s="15" t="s">
        <v>59</v>
      </c>
      <c r="EV500" s="15" t="s">
        <v>59</v>
      </c>
      <c r="EX500" s="15" t="s">
        <v>59</v>
      </c>
      <c r="EZ500" s="15" t="s">
        <v>59</v>
      </c>
      <c r="FB500" s="15" t="s">
        <v>59</v>
      </c>
      <c r="FD500" s="15" t="s">
        <v>59</v>
      </c>
      <c r="FF500" s="15" t="s">
        <v>59</v>
      </c>
      <c r="FH500" s="15" t="s">
        <v>59</v>
      </c>
      <c r="FJ500" s="15" t="s">
        <v>59</v>
      </c>
      <c r="FL500" s="15" t="s">
        <v>59</v>
      </c>
      <c r="FN500" s="15" t="s">
        <v>59</v>
      </c>
      <c r="FP500" s="15" t="s">
        <v>59</v>
      </c>
      <c r="FR500" s="15" t="s">
        <v>59</v>
      </c>
      <c r="FT500" s="15" t="s">
        <v>59</v>
      </c>
    </row>
    <row r="501" spans="1:176" ht="15.95" customHeight="1">
      <c r="A501" s="39" t="s">
        <v>963</v>
      </c>
      <c r="B501" s="39">
        <v>1</v>
      </c>
      <c r="C501" s="39"/>
      <c r="D501" s="39">
        <v>2202</v>
      </c>
      <c r="E501" s="18" t="s">
        <v>964</v>
      </c>
      <c r="G501" s="9">
        <f t="shared" si="15"/>
        <v>0</v>
      </c>
      <c r="H501" s="15" t="s">
        <v>59</v>
      </c>
      <c r="I501" t="s">
        <v>47</v>
      </c>
      <c r="J501" s="15" t="s">
        <v>59</v>
      </c>
      <c r="K501" s="3" t="s">
        <v>47</v>
      </c>
      <c r="L501" s="12" t="s">
        <v>59</v>
      </c>
      <c r="M501" s="3" t="s">
        <v>47</v>
      </c>
      <c r="N501" s="12" t="s">
        <v>59</v>
      </c>
      <c r="O501" s="3" t="s">
        <v>47</v>
      </c>
      <c r="P501" s="12" t="s">
        <v>59</v>
      </c>
      <c r="Q501" t="s">
        <v>47</v>
      </c>
      <c r="R501" s="15" t="s">
        <v>59</v>
      </c>
      <c r="S501" t="s">
        <v>47</v>
      </c>
      <c r="T501" s="15" t="s">
        <v>59</v>
      </c>
      <c r="U501" t="s">
        <v>47</v>
      </c>
      <c r="V501" s="15" t="s">
        <v>59</v>
      </c>
      <c r="W501" t="s">
        <v>47</v>
      </c>
      <c r="X501" s="15" t="s">
        <v>59</v>
      </c>
      <c r="Y501" t="s">
        <v>47</v>
      </c>
      <c r="Z501" s="15" t="s">
        <v>59</v>
      </c>
      <c r="AA501" t="s">
        <v>47</v>
      </c>
      <c r="AB501" s="15" t="s">
        <v>59</v>
      </c>
      <c r="AC501" t="s">
        <v>54</v>
      </c>
      <c r="AD501" s="15" t="s">
        <v>59</v>
      </c>
      <c r="AE501" t="s">
        <v>47</v>
      </c>
      <c r="AF501" s="15" t="s">
        <v>59</v>
      </c>
      <c r="AG501" t="s">
        <v>47</v>
      </c>
      <c r="AH501" s="15" t="s">
        <v>59</v>
      </c>
      <c r="AI501" t="s">
        <v>47</v>
      </c>
      <c r="AJ501" s="15" t="s">
        <v>59</v>
      </c>
      <c r="AK501" t="s">
        <v>47</v>
      </c>
      <c r="AL501" s="15" t="s">
        <v>59</v>
      </c>
      <c r="AM501" t="s">
        <v>47</v>
      </c>
      <c r="AN501" s="15" t="s">
        <v>59</v>
      </c>
      <c r="AO501" t="s">
        <v>47</v>
      </c>
      <c r="AP501" s="15" t="s">
        <v>59</v>
      </c>
      <c r="AQ501" t="s">
        <v>47</v>
      </c>
      <c r="AR501" s="15" t="s">
        <v>59</v>
      </c>
      <c r="AS501" t="s">
        <v>47</v>
      </c>
      <c r="AT501" s="15" t="s">
        <v>59</v>
      </c>
      <c r="AU501" t="s">
        <v>47</v>
      </c>
      <c r="AV501" s="15" t="s">
        <v>59</v>
      </c>
      <c r="AW501" s="3" t="s">
        <v>47</v>
      </c>
      <c r="AX501" s="15" t="s">
        <v>59</v>
      </c>
      <c r="AY501" t="s">
        <v>47</v>
      </c>
      <c r="AZ501" s="15" t="s">
        <v>59</v>
      </c>
      <c r="BA501" t="s">
        <v>47</v>
      </c>
      <c r="BB501" s="15" t="s">
        <v>59</v>
      </c>
      <c r="BC501" t="s">
        <v>47</v>
      </c>
      <c r="BD501" s="15" t="s">
        <v>59</v>
      </c>
      <c r="BE501" s="3" t="s">
        <v>47</v>
      </c>
      <c r="BF501" s="15" t="s">
        <v>59</v>
      </c>
      <c r="BH501" s="15" t="s">
        <v>59</v>
      </c>
      <c r="BJ501" s="15" t="s">
        <v>59</v>
      </c>
      <c r="BL501" s="15" t="s">
        <v>59</v>
      </c>
      <c r="BN501" s="15" t="s">
        <v>59</v>
      </c>
      <c r="BP501" s="15" t="s">
        <v>59</v>
      </c>
      <c r="BR501" s="15" t="s">
        <v>59</v>
      </c>
      <c r="BT501" s="15" t="s">
        <v>59</v>
      </c>
      <c r="BV501" s="15" t="s">
        <v>59</v>
      </c>
      <c r="BX501" s="15" t="s">
        <v>59</v>
      </c>
      <c r="BZ501" s="15" t="s">
        <v>59</v>
      </c>
      <c r="CB501" s="15" t="s">
        <v>59</v>
      </c>
      <c r="CD501" s="15" t="s">
        <v>59</v>
      </c>
      <c r="CF501" s="15" t="s">
        <v>59</v>
      </c>
      <c r="CH501" s="15" t="s">
        <v>59</v>
      </c>
      <c r="CJ501" s="15" t="s">
        <v>59</v>
      </c>
      <c r="CL501" s="15" t="s">
        <v>59</v>
      </c>
      <c r="CN501" s="15" t="s">
        <v>59</v>
      </c>
      <c r="CP501" s="15" t="s">
        <v>59</v>
      </c>
      <c r="CR501" s="15" t="s">
        <v>59</v>
      </c>
      <c r="CT501" s="15" t="s">
        <v>59</v>
      </c>
      <c r="CV501" s="15" t="s">
        <v>59</v>
      </c>
      <c r="CX501" s="15" t="s">
        <v>59</v>
      </c>
      <c r="CZ501" s="15" t="s">
        <v>59</v>
      </c>
      <c r="DB501" s="15" t="s">
        <v>59</v>
      </c>
      <c r="DD501" s="15" t="s">
        <v>59</v>
      </c>
      <c r="DF501" s="15" t="s">
        <v>59</v>
      </c>
      <c r="DH501" s="15" t="s">
        <v>59</v>
      </c>
      <c r="DJ501" s="15" t="s">
        <v>59</v>
      </c>
      <c r="DL501" s="15" t="s">
        <v>59</v>
      </c>
      <c r="DN501" s="15" t="s">
        <v>59</v>
      </c>
      <c r="DP501" s="15" t="s">
        <v>59</v>
      </c>
      <c r="DR501" s="15" t="s">
        <v>59</v>
      </c>
      <c r="DT501" s="15" t="s">
        <v>59</v>
      </c>
      <c r="DV501" s="15" t="s">
        <v>59</v>
      </c>
      <c r="DX501" s="15" t="s">
        <v>59</v>
      </c>
      <c r="DZ501" s="15" t="s">
        <v>59</v>
      </c>
      <c r="EB501" s="15" t="s">
        <v>59</v>
      </c>
      <c r="ED501" s="15" t="s">
        <v>59</v>
      </c>
      <c r="EF501" s="15" t="s">
        <v>59</v>
      </c>
      <c r="EH501" s="15" t="s">
        <v>59</v>
      </c>
      <c r="EJ501" s="15" t="s">
        <v>59</v>
      </c>
      <c r="EL501" s="15" t="s">
        <v>59</v>
      </c>
      <c r="EN501" s="15" t="s">
        <v>59</v>
      </c>
      <c r="EP501" s="15" t="s">
        <v>59</v>
      </c>
      <c r="ER501" s="15" t="s">
        <v>59</v>
      </c>
      <c r="ET501" s="15" t="s">
        <v>59</v>
      </c>
      <c r="EV501" s="15" t="s">
        <v>59</v>
      </c>
      <c r="EX501" s="15" t="s">
        <v>59</v>
      </c>
      <c r="EZ501" s="15" t="s">
        <v>59</v>
      </c>
      <c r="FB501" s="15" t="s">
        <v>59</v>
      </c>
      <c r="FD501" s="15" t="s">
        <v>59</v>
      </c>
      <c r="FF501" s="15" t="s">
        <v>59</v>
      </c>
      <c r="FH501" s="15" t="s">
        <v>59</v>
      </c>
      <c r="FJ501" s="15" t="s">
        <v>59</v>
      </c>
      <c r="FL501" s="15" t="s">
        <v>59</v>
      </c>
      <c r="FN501" s="15" t="s">
        <v>59</v>
      </c>
      <c r="FP501" s="15" t="s">
        <v>59</v>
      </c>
      <c r="FR501" s="15" t="s">
        <v>59</v>
      </c>
      <c r="FT501" s="15" t="s">
        <v>59</v>
      </c>
    </row>
    <row r="502" spans="1:176" ht="15.95" customHeight="1">
      <c r="A502" s="39" t="s">
        <v>965</v>
      </c>
      <c r="B502" s="39">
        <v>1</v>
      </c>
      <c r="C502" s="39"/>
      <c r="D502" s="39">
        <v>2202</v>
      </c>
      <c r="E502" s="18" t="s">
        <v>964</v>
      </c>
      <c r="G502" s="9">
        <f t="shared" si="15"/>
        <v>0</v>
      </c>
      <c r="H502" s="15" t="s">
        <v>59</v>
      </c>
      <c r="I502" t="s">
        <v>47</v>
      </c>
      <c r="J502" s="15" t="s">
        <v>59</v>
      </c>
      <c r="K502" s="3" t="s">
        <v>47</v>
      </c>
      <c r="L502" s="12" t="s">
        <v>59</v>
      </c>
      <c r="M502" s="3" t="s">
        <v>47</v>
      </c>
      <c r="N502" s="12" t="s">
        <v>59</v>
      </c>
      <c r="O502" s="3" t="s">
        <v>47</v>
      </c>
      <c r="P502" s="12" t="s">
        <v>59</v>
      </c>
      <c r="Q502" t="s">
        <v>47</v>
      </c>
      <c r="R502" s="15" t="s">
        <v>59</v>
      </c>
      <c r="S502" t="s">
        <v>47</v>
      </c>
      <c r="T502" s="15" t="s">
        <v>59</v>
      </c>
      <c r="U502" t="s">
        <v>47</v>
      </c>
      <c r="V502" s="15" t="s">
        <v>59</v>
      </c>
      <c r="W502" t="s">
        <v>47</v>
      </c>
      <c r="X502" s="15" t="s">
        <v>59</v>
      </c>
      <c r="Y502" t="s">
        <v>47</v>
      </c>
      <c r="Z502" s="15" t="s">
        <v>59</v>
      </c>
      <c r="AA502" t="s">
        <v>47</v>
      </c>
      <c r="AB502" s="15" t="s">
        <v>59</v>
      </c>
      <c r="AC502" t="s">
        <v>54</v>
      </c>
      <c r="AD502" s="15" t="s">
        <v>59</v>
      </c>
      <c r="AE502" t="s">
        <v>47</v>
      </c>
      <c r="AF502" s="15" t="s">
        <v>59</v>
      </c>
      <c r="AG502" t="s">
        <v>47</v>
      </c>
      <c r="AH502" s="15" t="s">
        <v>59</v>
      </c>
      <c r="AI502" t="s">
        <v>47</v>
      </c>
      <c r="AJ502" s="15" t="s">
        <v>59</v>
      </c>
      <c r="AK502" t="s">
        <v>47</v>
      </c>
      <c r="AL502" s="15" t="s">
        <v>59</v>
      </c>
      <c r="AM502" t="s">
        <v>47</v>
      </c>
      <c r="AN502" s="15" t="s">
        <v>59</v>
      </c>
      <c r="AO502" t="s">
        <v>47</v>
      </c>
      <c r="AP502" s="15" t="s">
        <v>59</v>
      </c>
      <c r="AQ502" t="s">
        <v>47</v>
      </c>
      <c r="AR502" s="15" t="s">
        <v>59</v>
      </c>
      <c r="AS502" t="s">
        <v>47</v>
      </c>
      <c r="AT502" s="15" t="s">
        <v>59</v>
      </c>
      <c r="AU502" t="s">
        <v>47</v>
      </c>
      <c r="AV502" s="15" t="s">
        <v>59</v>
      </c>
      <c r="AW502" s="3" t="s">
        <v>47</v>
      </c>
      <c r="AX502" s="15" t="s">
        <v>59</v>
      </c>
      <c r="AY502" t="s">
        <v>47</v>
      </c>
      <c r="AZ502" s="15" t="s">
        <v>59</v>
      </c>
      <c r="BA502" t="s">
        <v>47</v>
      </c>
      <c r="BB502" s="15" t="s">
        <v>59</v>
      </c>
      <c r="BC502" t="s">
        <v>47</v>
      </c>
      <c r="BD502" s="15" t="s">
        <v>59</v>
      </c>
      <c r="BE502" s="3" t="s">
        <v>47</v>
      </c>
      <c r="BF502" s="15" t="s">
        <v>59</v>
      </c>
      <c r="BH502" s="15" t="s">
        <v>59</v>
      </c>
      <c r="BJ502" s="15" t="s">
        <v>59</v>
      </c>
      <c r="BL502" s="15" t="s">
        <v>59</v>
      </c>
      <c r="BN502" s="15" t="s">
        <v>59</v>
      </c>
      <c r="BP502" s="15" t="s">
        <v>59</v>
      </c>
      <c r="BR502" s="15" t="s">
        <v>59</v>
      </c>
      <c r="BT502" s="15" t="s">
        <v>59</v>
      </c>
      <c r="BV502" s="15" t="s">
        <v>59</v>
      </c>
      <c r="BX502" s="15" t="s">
        <v>59</v>
      </c>
      <c r="BZ502" s="15" t="s">
        <v>59</v>
      </c>
      <c r="CB502" s="15" t="s">
        <v>59</v>
      </c>
      <c r="CD502" s="15" t="s">
        <v>59</v>
      </c>
      <c r="CF502" s="15" t="s">
        <v>59</v>
      </c>
      <c r="CH502" s="15" t="s">
        <v>59</v>
      </c>
      <c r="CJ502" s="15" t="s">
        <v>59</v>
      </c>
      <c r="CL502" s="15" t="s">
        <v>59</v>
      </c>
      <c r="CN502" s="15" t="s">
        <v>59</v>
      </c>
      <c r="CP502" s="15" t="s">
        <v>59</v>
      </c>
      <c r="CR502" s="15" t="s">
        <v>59</v>
      </c>
      <c r="CT502" s="15" t="s">
        <v>59</v>
      </c>
      <c r="CV502" s="15" t="s">
        <v>59</v>
      </c>
      <c r="CX502" s="15" t="s">
        <v>59</v>
      </c>
      <c r="CZ502" s="15" t="s">
        <v>59</v>
      </c>
      <c r="DB502" s="15" t="s">
        <v>59</v>
      </c>
      <c r="DD502" s="15" t="s">
        <v>59</v>
      </c>
      <c r="DF502" s="15" t="s">
        <v>59</v>
      </c>
      <c r="DH502" s="15" t="s">
        <v>59</v>
      </c>
      <c r="DJ502" s="15" t="s">
        <v>59</v>
      </c>
      <c r="DL502" s="15" t="s">
        <v>59</v>
      </c>
      <c r="DN502" s="15" t="s">
        <v>59</v>
      </c>
      <c r="DP502" s="15" t="s">
        <v>59</v>
      </c>
      <c r="DR502" s="15" t="s">
        <v>59</v>
      </c>
      <c r="DT502" s="15" t="s">
        <v>59</v>
      </c>
      <c r="DV502" s="15" t="s">
        <v>59</v>
      </c>
      <c r="DX502" s="15" t="s">
        <v>59</v>
      </c>
      <c r="DZ502" s="15" t="s">
        <v>59</v>
      </c>
      <c r="EB502" s="15" t="s">
        <v>59</v>
      </c>
      <c r="ED502" s="15" t="s">
        <v>59</v>
      </c>
      <c r="EF502" s="15" t="s">
        <v>59</v>
      </c>
      <c r="EH502" s="15" t="s">
        <v>59</v>
      </c>
      <c r="EJ502" s="15" t="s">
        <v>59</v>
      </c>
      <c r="EL502" s="15" t="s">
        <v>59</v>
      </c>
      <c r="EN502" s="15" t="s">
        <v>59</v>
      </c>
      <c r="EP502" s="15" t="s">
        <v>59</v>
      </c>
      <c r="ER502" s="15" t="s">
        <v>59</v>
      </c>
      <c r="ET502" s="15" t="s">
        <v>59</v>
      </c>
      <c r="EV502" s="15" t="s">
        <v>59</v>
      </c>
      <c r="EX502" s="15" t="s">
        <v>59</v>
      </c>
      <c r="EZ502" s="15" t="s">
        <v>59</v>
      </c>
      <c r="FB502" s="15" t="s">
        <v>59</v>
      </c>
      <c r="FD502" s="15" t="s">
        <v>59</v>
      </c>
      <c r="FF502" s="15" t="s">
        <v>59</v>
      </c>
      <c r="FH502" s="15" t="s">
        <v>59</v>
      </c>
      <c r="FJ502" s="15" t="s">
        <v>59</v>
      </c>
      <c r="FL502" s="15" t="s">
        <v>59</v>
      </c>
      <c r="FN502" s="15" t="s">
        <v>59</v>
      </c>
      <c r="FP502" s="15" t="s">
        <v>59</v>
      </c>
      <c r="FR502" s="15" t="s">
        <v>59</v>
      </c>
      <c r="FT502" s="15" t="s">
        <v>59</v>
      </c>
    </row>
    <row r="503" spans="1:176" ht="15.95" customHeight="1">
      <c r="A503" s="39" t="s">
        <v>966</v>
      </c>
      <c r="B503" s="39">
        <v>1</v>
      </c>
      <c r="C503" s="39"/>
      <c r="D503" s="39">
        <v>2202</v>
      </c>
      <c r="E503" s="18" t="s">
        <v>964</v>
      </c>
      <c r="G503" s="9">
        <f t="shared" si="15"/>
        <v>0</v>
      </c>
      <c r="H503" s="15" t="s">
        <v>59</v>
      </c>
      <c r="I503" t="s">
        <v>47</v>
      </c>
      <c r="J503" s="15" t="s">
        <v>59</v>
      </c>
      <c r="K503" s="3" t="s">
        <v>47</v>
      </c>
      <c r="L503" s="12" t="s">
        <v>59</v>
      </c>
      <c r="M503" s="3" t="s">
        <v>47</v>
      </c>
      <c r="N503" s="12" t="s">
        <v>59</v>
      </c>
      <c r="O503" s="3" t="s">
        <v>47</v>
      </c>
      <c r="P503" s="12" t="s">
        <v>59</v>
      </c>
      <c r="Q503" t="s">
        <v>47</v>
      </c>
      <c r="R503" s="15" t="s">
        <v>59</v>
      </c>
      <c r="S503" t="s">
        <v>47</v>
      </c>
      <c r="T503" s="15" t="s">
        <v>59</v>
      </c>
      <c r="U503" t="s">
        <v>47</v>
      </c>
      <c r="V503" s="15" t="s">
        <v>59</v>
      </c>
      <c r="W503" t="s">
        <v>47</v>
      </c>
      <c r="X503" s="15" t="s">
        <v>59</v>
      </c>
      <c r="Y503" t="s">
        <v>47</v>
      </c>
      <c r="Z503" s="15" t="s">
        <v>59</v>
      </c>
      <c r="AA503" t="s">
        <v>47</v>
      </c>
      <c r="AB503" s="15" t="s">
        <v>59</v>
      </c>
      <c r="AC503" t="s">
        <v>47</v>
      </c>
      <c r="AD503" s="15" t="s">
        <v>59</v>
      </c>
      <c r="AE503" t="s">
        <v>47</v>
      </c>
      <c r="AF503" s="15" t="s">
        <v>59</v>
      </c>
      <c r="AG503" t="s">
        <v>47</v>
      </c>
      <c r="AH503" s="15" t="s">
        <v>59</v>
      </c>
      <c r="AI503" t="s">
        <v>47</v>
      </c>
      <c r="AJ503" s="15" t="s">
        <v>59</v>
      </c>
      <c r="AK503" t="s">
        <v>47</v>
      </c>
      <c r="AL503" s="15" t="s">
        <v>59</v>
      </c>
      <c r="AM503" t="s">
        <v>47</v>
      </c>
      <c r="AN503" s="15" t="s">
        <v>59</v>
      </c>
      <c r="AO503" t="s">
        <v>47</v>
      </c>
      <c r="AP503" s="15" t="s">
        <v>59</v>
      </c>
      <c r="AQ503" t="s">
        <v>47</v>
      </c>
      <c r="AR503" s="15" t="s">
        <v>59</v>
      </c>
      <c r="AS503" t="s">
        <v>47</v>
      </c>
      <c r="AT503" s="15" t="s">
        <v>59</v>
      </c>
      <c r="AU503" t="s">
        <v>47</v>
      </c>
      <c r="AV503" s="15" t="s">
        <v>59</v>
      </c>
      <c r="AW503" s="3" t="s">
        <v>47</v>
      </c>
      <c r="AX503" s="15" t="s">
        <v>59</v>
      </c>
      <c r="AY503" t="s">
        <v>47</v>
      </c>
      <c r="AZ503" s="15" t="s">
        <v>59</v>
      </c>
      <c r="BA503" t="s">
        <v>47</v>
      </c>
      <c r="BB503" s="15" t="s">
        <v>59</v>
      </c>
      <c r="BC503" t="s">
        <v>47</v>
      </c>
      <c r="BD503" s="15" t="s">
        <v>59</v>
      </c>
      <c r="BE503" s="3" t="s">
        <v>47</v>
      </c>
      <c r="BF503" s="15" t="s">
        <v>59</v>
      </c>
      <c r="BH503" s="15" t="s">
        <v>59</v>
      </c>
      <c r="BJ503" s="15" t="s">
        <v>59</v>
      </c>
      <c r="BL503" s="15" t="s">
        <v>59</v>
      </c>
      <c r="BN503" s="15" t="s">
        <v>59</v>
      </c>
      <c r="BP503" s="15" t="s">
        <v>59</v>
      </c>
      <c r="BR503" s="15" t="s">
        <v>59</v>
      </c>
      <c r="BT503" s="15" t="s">
        <v>59</v>
      </c>
      <c r="BV503" s="15" t="s">
        <v>59</v>
      </c>
      <c r="BX503" s="15" t="s">
        <v>59</v>
      </c>
      <c r="BZ503" s="15" t="s">
        <v>59</v>
      </c>
      <c r="CB503" s="15" t="s">
        <v>59</v>
      </c>
      <c r="CD503" s="15" t="s">
        <v>59</v>
      </c>
      <c r="CF503" s="15" t="s">
        <v>59</v>
      </c>
      <c r="CH503" s="15" t="s">
        <v>59</v>
      </c>
      <c r="CJ503" s="15" t="s">
        <v>59</v>
      </c>
      <c r="CL503" s="15" t="s">
        <v>59</v>
      </c>
      <c r="CN503" s="15" t="s">
        <v>59</v>
      </c>
      <c r="CP503" s="15" t="s">
        <v>59</v>
      </c>
      <c r="CR503" s="15" t="s">
        <v>59</v>
      </c>
      <c r="CT503" s="15" t="s">
        <v>59</v>
      </c>
      <c r="CV503" s="15" t="s">
        <v>59</v>
      </c>
      <c r="CX503" s="15" t="s">
        <v>59</v>
      </c>
      <c r="CZ503" s="15" t="s">
        <v>59</v>
      </c>
      <c r="DB503" s="15" t="s">
        <v>59</v>
      </c>
      <c r="DD503" s="15" t="s">
        <v>59</v>
      </c>
      <c r="DF503" s="15" t="s">
        <v>59</v>
      </c>
      <c r="DH503" s="15" t="s">
        <v>59</v>
      </c>
      <c r="DJ503" s="15" t="s">
        <v>59</v>
      </c>
      <c r="DL503" s="15" t="s">
        <v>59</v>
      </c>
      <c r="DN503" s="15" t="s">
        <v>59</v>
      </c>
      <c r="DP503" s="15" t="s">
        <v>59</v>
      </c>
      <c r="DR503" s="15" t="s">
        <v>59</v>
      </c>
      <c r="DT503" s="15" t="s">
        <v>59</v>
      </c>
      <c r="DV503" s="15" t="s">
        <v>59</v>
      </c>
      <c r="DX503" s="15" t="s">
        <v>59</v>
      </c>
      <c r="DZ503" s="15" t="s">
        <v>59</v>
      </c>
      <c r="EB503" s="15" t="s">
        <v>59</v>
      </c>
      <c r="ED503" s="15" t="s">
        <v>59</v>
      </c>
      <c r="EF503" s="15" t="s">
        <v>59</v>
      </c>
      <c r="EH503" s="15" t="s">
        <v>59</v>
      </c>
      <c r="EJ503" s="15" t="s">
        <v>59</v>
      </c>
      <c r="EL503" s="15" t="s">
        <v>59</v>
      </c>
      <c r="EN503" s="15" t="s">
        <v>59</v>
      </c>
      <c r="EP503" s="15" t="s">
        <v>59</v>
      </c>
      <c r="ER503" s="15" t="s">
        <v>59</v>
      </c>
      <c r="ET503" s="15" t="s">
        <v>59</v>
      </c>
      <c r="EV503" s="15" t="s">
        <v>59</v>
      </c>
      <c r="EX503" s="15" t="s">
        <v>59</v>
      </c>
      <c r="EZ503" s="15" t="s">
        <v>59</v>
      </c>
      <c r="FB503" s="15" t="s">
        <v>59</v>
      </c>
      <c r="FD503" s="15" t="s">
        <v>59</v>
      </c>
      <c r="FF503" s="15" t="s">
        <v>59</v>
      </c>
      <c r="FH503" s="15" t="s">
        <v>59</v>
      </c>
      <c r="FJ503" s="15" t="s">
        <v>59</v>
      </c>
      <c r="FL503" s="15" t="s">
        <v>59</v>
      </c>
      <c r="FN503" s="15" t="s">
        <v>59</v>
      </c>
      <c r="FP503" s="15" t="s">
        <v>59</v>
      </c>
      <c r="FR503" s="15" t="s">
        <v>59</v>
      </c>
      <c r="FT503" s="15" t="s">
        <v>59</v>
      </c>
    </row>
    <row r="504" spans="1:176" ht="15.95" customHeight="1">
      <c r="A504" s="39" t="s">
        <v>967</v>
      </c>
      <c r="B504" s="39">
        <v>1</v>
      </c>
      <c r="C504" s="39"/>
      <c r="D504" s="39">
        <v>2202</v>
      </c>
      <c r="E504" s="18" t="s">
        <v>964</v>
      </c>
      <c r="G504" s="9">
        <f t="shared" si="15"/>
        <v>0</v>
      </c>
      <c r="H504" s="15" t="s">
        <v>59</v>
      </c>
      <c r="I504" t="s">
        <v>47</v>
      </c>
      <c r="J504" s="15" t="s">
        <v>59</v>
      </c>
      <c r="K504" s="3" t="s">
        <v>47</v>
      </c>
      <c r="L504" s="12" t="s">
        <v>59</v>
      </c>
      <c r="M504" s="3" t="s">
        <v>47</v>
      </c>
      <c r="N504" s="12" t="s">
        <v>59</v>
      </c>
      <c r="O504" s="3" t="s">
        <v>47</v>
      </c>
      <c r="P504" s="12" t="s">
        <v>59</v>
      </c>
      <c r="Q504" t="s">
        <v>47</v>
      </c>
      <c r="R504" s="15" t="s">
        <v>59</v>
      </c>
      <c r="S504" t="s">
        <v>47</v>
      </c>
      <c r="T504" s="15" t="s">
        <v>59</v>
      </c>
      <c r="U504" t="s">
        <v>47</v>
      </c>
      <c r="V504" s="15" t="s">
        <v>59</v>
      </c>
      <c r="W504" t="s">
        <v>47</v>
      </c>
      <c r="X504" s="15" t="s">
        <v>59</v>
      </c>
      <c r="Y504" t="s">
        <v>47</v>
      </c>
      <c r="Z504" s="15" t="s">
        <v>59</v>
      </c>
      <c r="AA504" t="s">
        <v>47</v>
      </c>
      <c r="AB504" s="15" t="s">
        <v>59</v>
      </c>
      <c r="AC504" t="s">
        <v>47</v>
      </c>
      <c r="AD504" s="15" t="s">
        <v>59</v>
      </c>
      <c r="AE504" t="s">
        <v>47</v>
      </c>
      <c r="AF504" s="15" t="s">
        <v>59</v>
      </c>
      <c r="AG504" t="s">
        <v>47</v>
      </c>
      <c r="AH504" s="15" t="s">
        <v>59</v>
      </c>
      <c r="AI504" t="s">
        <v>47</v>
      </c>
      <c r="AJ504" s="15" t="s">
        <v>59</v>
      </c>
      <c r="AK504" t="s">
        <v>47</v>
      </c>
      <c r="AL504" s="15" t="s">
        <v>59</v>
      </c>
      <c r="AM504" t="s">
        <v>47</v>
      </c>
      <c r="AN504" s="15" t="s">
        <v>59</v>
      </c>
      <c r="AO504" t="s">
        <v>47</v>
      </c>
      <c r="AP504" s="15" t="s">
        <v>59</v>
      </c>
      <c r="AQ504" t="s">
        <v>47</v>
      </c>
      <c r="AR504" s="15" t="s">
        <v>59</v>
      </c>
      <c r="AS504" t="s">
        <v>47</v>
      </c>
      <c r="AT504" s="15" t="s">
        <v>59</v>
      </c>
      <c r="AU504" t="s">
        <v>47</v>
      </c>
      <c r="AV504" s="15" t="s">
        <v>59</v>
      </c>
      <c r="AW504" s="3" t="s">
        <v>47</v>
      </c>
      <c r="AX504" s="15" t="s">
        <v>59</v>
      </c>
      <c r="AY504" t="s">
        <v>47</v>
      </c>
      <c r="AZ504" s="15" t="s">
        <v>59</v>
      </c>
      <c r="BA504" t="s">
        <v>47</v>
      </c>
      <c r="BB504" s="15" t="s">
        <v>59</v>
      </c>
      <c r="BC504" t="s">
        <v>47</v>
      </c>
      <c r="BD504" s="15" t="s">
        <v>59</v>
      </c>
      <c r="BE504" s="3" t="s">
        <v>47</v>
      </c>
      <c r="BF504" s="15" t="s">
        <v>59</v>
      </c>
      <c r="BH504" s="15" t="s">
        <v>59</v>
      </c>
      <c r="BJ504" s="15" t="s">
        <v>59</v>
      </c>
      <c r="BL504" s="15" t="s">
        <v>59</v>
      </c>
      <c r="BN504" s="15" t="s">
        <v>59</v>
      </c>
      <c r="BP504" s="15" t="s">
        <v>59</v>
      </c>
      <c r="BR504" s="15" t="s">
        <v>59</v>
      </c>
      <c r="BT504" s="15" t="s">
        <v>59</v>
      </c>
      <c r="BV504" s="15" t="s">
        <v>59</v>
      </c>
      <c r="BX504" s="15" t="s">
        <v>59</v>
      </c>
      <c r="BZ504" s="15" t="s">
        <v>59</v>
      </c>
      <c r="CB504" s="15" t="s">
        <v>59</v>
      </c>
      <c r="CD504" s="15" t="s">
        <v>59</v>
      </c>
      <c r="CF504" s="15" t="s">
        <v>59</v>
      </c>
      <c r="CH504" s="15" t="s">
        <v>59</v>
      </c>
      <c r="CJ504" s="15" t="s">
        <v>59</v>
      </c>
      <c r="CL504" s="15" t="s">
        <v>59</v>
      </c>
      <c r="CN504" s="15" t="s">
        <v>59</v>
      </c>
      <c r="CP504" s="15" t="s">
        <v>59</v>
      </c>
      <c r="CR504" s="15" t="s">
        <v>59</v>
      </c>
      <c r="CT504" s="15" t="s">
        <v>59</v>
      </c>
      <c r="CV504" s="15" t="s">
        <v>59</v>
      </c>
      <c r="CX504" s="15" t="s">
        <v>59</v>
      </c>
      <c r="CZ504" s="15" t="s">
        <v>59</v>
      </c>
      <c r="DB504" s="15" t="s">
        <v>59</v>
      </c>
      <c r="DD504" s="15" t="s">
        <v>59</v>
      </c>
      <c r="DF504" s="15" t="s">
        <v>59</v>
      </c>
      <c r="DH504" s="15" t="s">
        <v>59</v>
      </c>
      <c r="DJ504" s="15" t="s">
        <v>59</v>
      </c>
      <c r="DL504" s="15" t="s">
        <v>59</v>
      </c>
      <c r="DN504" s="15" t="s">
        <v>59</v>
      </c>
      <c r="DP504" s="15" t="s">
        <v>59</v>
      </c>
      <c r="DR504" s="15" t="s">
        <v>59</v>
      </c>
      <c r="DT504" s="15" t="s">
        <v>59</v>
      </c>
      <c r="DV504" s="15" t="s">
        <v>59</v>
      </c>
      <c r="DX504" s="15" t="s">
        <v>59</v>
      </c>
      <c r="DZ504" s="15" t="s">
        <v>59</v>
      </c>
      <c r="EB504" s="15" t="s">
        <v>59</v>
      </c>
      <c r="ED504" s="15" t="s">
        <v>59</v>
      </c>
      <c r="EF504" s="15" t="s">
        <v>59</v>
      </c>
      <c r="EH504" s="15" t="s">
        <v>59</v>
      </c>
      <c r="EJ504" s="15" t="s">
        <v>59</v>
      </c>
      <c r="EL504" s="15" t="s">
        <v>59</v>
      </c>
      <c r="EN504" s="15" t="s">
        <v>59</v>
      </c>
      <c r="EP504" s="15" t="s">
        <v>59</v>
      </c>
      <c r="ER504" s="15" t="s">
        <v>59</v>
      </c>
      <c r="ET504" s="15" t="s">
        <v>59</v>
      </c>
      <c r="EV504" s="15" t="s">
        <v>59</v>
      </c>
      <c r="EX504" s="15" t="s">
        <v>59</v>
      </c>
      <c r="EZ504" s="15" t="s">
        <v>59</v>
      </c>
      <c r="FB504" s="15" t="s">
        <v>59</v>
      </c>
      <c r="FD504" s="15" t="s">
        <v>59</v>
      </c>
      <c r="FF504" s="15" t="s">
        <v>59</v>
      </c>
      <c r="FH504" s="15" t="s">
        <v>59</v>
      </c>
      <c r="FJ504" s="15" t="s">
        <v>59</v>
      </c>
      <c r="FL504" s="15" t="s">
        <v>59</v>
      </c>
      <c r="FN504" s="15" t="s">
        <v>59</v>
      </c>
      <c r="FP504" s="15" t="s">
        <v>59</v>
      </c>
      <c r="FR504" s="15" t="s">
        <v>59</v>
      </c>
      <c r="FT504" s="15" t="s">
        <v>59</v>
      </c>
    </row>
    <row r="505" spans="1:176" ht="15.95" customHeight="1">
      <c r="A505" t="str">
        <f>SUBSTITUTE(A493,"unirradiated","irradiated")</f>
        <v>Beef, bottom round, irradiated</v>
      </c>
      <c r="B505" s="39">
        <v>1</v>
      </c>
      <c r="C505" s="39"/>
      <c r="D505" s="39">
        <v>2002</v>
      </c>
      <c r="E505" s="18" t="s">
        <v>964</v>
      </c>
      <c r="G505" s="9">
        <f t="shared" si="15"/>
        <v>0</v>
      </c>
      <c r="H505" s="15" t="s">
        <v>59</v>
      </c>
      <c r="I505" t="s">
        <v>47</v>
      </c>
      <c r="J505" s="15" t="s">
        <v>59</v>
      </c>
      <c r="K505" s="3" t="s">
        <v>47</v>
      </c>
      <c r="L505" s="12" t="s">
        <v>59</v>
      </c>
      <c r="M505" s="3" t="s">
        <v>47</v>
      </c>
      <c r="N505" s="12" t="s">
        <v>59</v>
      </c>
      <c r="O505" s="3" t="s">
        <v>47</v>
      </c>
      <c r="P505" s="12" t="s">
        <v>59</v>
      </c>
      <c r="Q505" t="s">
        <v>47</v>
      </c>
      <c r="R505" s="15" t="s">
        <v>59</v>
      </c>
      <c r="S505" t="s">
        <v>47</v>
      </c>
      <c r="T505" s="15" t="s">
        <v>59</v>
      </c>
      <c r="U505" t="s">
        <v>47</v>
      </c>
      <c r="V505" s="15" t="s">
        <v>59</v>
      </c>
      <c r="W505" t="s">
        <v>47</v>
      </c>
      <c r="X505" s="15" t="s">
        <v>59</v>
      </c>
      <c r="Y505" t="s">
        <v>47</v>
      </c>
      <c r="Z505" s="15" t="s">
        <v>59</v>
      </c>
      <c r="AA505" t="s">
        <v>47</v>
      </c>
      <c r="AB505" s="15" t="s">
        <v>59</v>
      </c>
      <c r="AC505">
        <v>3.1300000000000001E-2</v>
      </c>
      <c r="AD505" s="15">
        <v>4.4000000000000003E-3</v>
      </c>
      <c r="AE505" t="s">
        <v>47</v>
      </c>
      <c r="AF505" s="15" t="s">
        <v>59</v>
      </c>
      <c r="AG505" t="s">
        <v>47</v>
      </c>
      <c r="AH505" s="15" t="s">
        <v>59</v>
      </c>
      <c r="AI505" t="s">
        <v>47</v>
      </c>
      <c r="AJ505" s="15" t="s">
        <v>59</v>
      </c>
      <c r="AK505" t="s">
        <v>47</v>
      </c>
      <c r="AL505" s="15" t="s">
        <v>59</v>
      </c>
      <c r="AM505" t="s">
        <v>47</v>
      </c>
      <c r="AN505" s="15" t="s">
        <v>59</v>
      </c>
      <c r="AO505" t="s">
        <v>47</v>
      </c>
      <c r="AP505" s="15" t="s">
        <v>59</v>
      </c>
      <c r="AQ505" t="s">
        <v>47</v>
      </c>
      <c r="AR505" s="15" t="s">
        <v>59</v>
      </c>
      <c r="AS505" t="s">
        <v>47</v>
      </c>
      <c r="AT505" s="15" t="s">
        <v>59</v>
      </c>
      <c r="AU505" t="s">
        <v>47</v>
      </c>
      <c r="AV505" s="15" t="s">
        <v>59</v>
      </c>
      <c r="AW505" s="3" t="s">
        <v>47</v>
      </c>
      <c r="AX505" s="15" t="s">
        <v>59</v>
      </c>
      <c r="AY505" t="s">
        <v>47</v>
      </c>
      <c r="AZ505" s="15" t="s">
        <v>59</v>
      </c>
      <c r="BA505" t="s">
        <v>47</v>
      </c>
      <c r="BB505" s="15" t="s">
        <v>59</v>
      </c>
      <c r="BC505" t="s">
        <v>47</v>
      </c>
      <c r="BD505" s="15" t="s">
        <v>59</v>
      </c>
      <c r="BE505" s="3" t="s">
        <v>47</v>
      </c>
      <c r="BF505" s="15" t="s">
        <v>59</v>
      </c>
      <c r="BH505" s="15" t="s">
        <v>59</v>
      </c>
      <c r="BJ505" s="15" t="s">
        <v>59</v>
      </c>
      <c r="BL505" s="15" t="s">
        <v>59</v>
      </c>
      <c r="BN505" s="15" t="s">
        <v>59</v>
      </c>
      <c r="BP505" s="15" t="s">
        <v>59</v>
      </c>
      <c r="BR505" s="15" t="s">
        <v>59</v>
      </c>
      <c r="BT505" s="15" t="s">
        <v>59</v>
      </c>
      <c r="BV505" s="15" t="s">
        <v>59</v>
      </c>
      <c r="BX505" s="15" t="s">
        <v>59</v>
      </c>
      <c r="BZ505" s="15" t="s">
        <v>59</v>
      </c>
      <c r="CB505" s="15" t="s">
        <v>59</v>
      </c>
      <c r="CD505" s="15" t="s">
        <v>59</v>
      </c>
      <c r="CF505" s="15" t="s">
        <v>59</v>
      </c>
      <c r="CH505" s="15" t="s">
        <v>59</v>
      </c>
      <c r="CJ505" s="15" t="s">
        <v>59</v>
      </c>
      <c r="CL505" s="15" t="s">
        <v>59</v>
      </c>
      <c r="CN505" s="15" t="s">
        <v>59</v>
      </c>
      <c r="CP505" s="15" t="s">
        <v>59</v>
      </c>
      <c r="CR505" s="15" t="s">
        <v>59</v>
      </c>
      <c r="CT505" s="15" t="s">
        <v>59</v>
      </c>
      <c r="CV505" s="15" t="s">
        <v>59</v>
      </c>
      <c r="CX505" s="15" t="s">
        <v>59</v>
      </c>
      <c r="CZ505" s="15" t="s">
        <v>59</v>
      </c>
      <c r="DB505" s="15" t="s">
        <v>59</v>
      </c>
      <c r="DD505" s="15" t="s">
        <v>59</v>
      </c>
      <c r="DF505" s="15" t="s">
        <v>59</v>
      </c>
      <c r="DH505" s="15" t="s">
        <v>59</v>
      </c>
      <c r="DJ505" s="15" t="s">
        <v>59</v>
      </c>
      <c r="DL505" s="15" t="s">
        <v>59</v>
      </c>
      <c r="DN505" s="15" t="s">
        <v>59</v>
      </c>
      <c r="DP505" s="15" t="s">
        <v>59</v>
      </c>
      <c r="DR505" s="15" t="s">
        <v>59</v>
      </c>
      <c r="DT505" s="15" t="s">
        <v>59</v>
      </c>
      <c r="DV505" s="15" t="s">
        <v>59</v>
      </c>
      <c r="DX505" s="15" t="s">
        <v>59</v>
      </c>
      <c r="DZ505" s="15" t="s">
        <v>59</v>
      </c>
      <c r="EB505" s="15" t="s">
        <v>59</v>
      </c>
      <c r="ED505" s="15" t="s">
        <v>59</v>
      </c>
      <c r="EF505" s="15" t="s">
        <v>59</v>
      </c>
      <c r="EH505" s="15" t="s">
        <v>59</v>
      </c>
      <c r="EJ505" s="15" t="s">
        <v>59</v>
      </c>
      <c r="EL505" s="15" t="s">
        <v>59</v>
      </c>
      <c r="EN505" s="15" t="s">
        <v>59</v>
      </c>
      <c r="EP505" s="15" t="s">
        <v>59</v>
      </c>
      <c r="ER505" s="15" t="s">
        <v>59</v>
      </c>
      <c r="ET505" s="15" t="s">
        <v>59</v>
      </c>
      <c r="EV505" s="15" t="s">
        <v>59</v>
      </c>
      <c r="EX505" s="15" t="s">
        <v>59</v>
      </c>
      <c r="EZ505" s="15" t="s">
        <v>59</v>
      </c>
      <c r="FB505" s="15" t="s">
        <v>59</v>
      </c>
      <c r="FD505" s="15" t="s">
        <v>59</v>
      </c>
      <c r="FF505" s="15" t="s">
        <v>59</v>
      </c>
      <c r="FH505" s="15" t="s">
        <v>59</v>
      </c>
      <c r="FJ505" s="15" t="s">
        <v>59</v>
      </c>
      <c r="FL505" s="15" t="s">
        <v>59</v>
      </c>
      <c r="FN505" s="15" t="s">
        <v>59</v>
      </c>
      <c r="FP505" s="15" t="s">
        <v>59</v>
      </c>
      <c r="FR505" s="15" t="s">
        <v>59</v>
      </c>
      <c r="FT505" s="15" t="s">
        <v>59</v>
      </c>
    </row>
    <row r="506" spans="1:176" ht="15.95" customHeight="1">
      <c r="A506" t="str">
        <f t="shared" ref="A506:A516" si="16">SUBSTITUTE(A494,"unirradiated","irradiated")</f>
        <v>Lamb, loin chop, detection method 1, irradiated</v>
      </c>
      <c r="B506" s="39">
        <v>1</v>
      </c>
      <c r="C506" s="39"/>
      <c r="D506" s="39">
        <v>2008</v>
      </c>
      <c r="E506" s="18" t="s">
        <v>964</v>
      </c>
      <c r="G506" s="9">
        <f t="shared" si="15"/>
        <v>0</v>
      </c>
      <c r="H506" s="15" t="s">
        <v>59</v>
      </c>
      <c r="I506" t="s">
        <v>47</v>
      </c>
      <c r="J506" s="15" t="s">
        <v>59</v>
      </c>
      <c r="K506" s="3" t="s">
        <v>47</v>
      </c>
      <c r="L506" s="12" t="s">
        <v>59</v>
      </c>
      <c r="M506" s="3" t="s">
        <v>47</v>
      </c>
      <c r="N506" s="12" t="s">
        <v>59</v>
      </c>
      <c r="O506" s="3" t="s">
        <v>47</v>
      </c>
      <c r="P506" s="12" t="s">
        <v>59</v>
      </c>
      <c r="Q506" t="s">
        <v>47</v>
      </c>
      <c r="R506" s="15" t="s">
        <v>59</v>
      </c>
      <c r="S506" t="s">
        <v>47</v>
      </c>
      <c r="T506" s="15" t="s">
        <v>59</v>
      </c>
      <c r="U506" t="s">
        <v>47</v>
      </c>
      <c r="V506" s="15" t="s">
        <v>59</v>
      </c>
      <c r="W506" t="s">
        <v>47</v>
      </c>
      <c r="X506" s="15" t="s">
        <v>59</v>
      </c>
      <c r="Y506" t="s">
        <v>47</v>
      </c>
      <c r="Z506" s="15" t="s">
        <v>59</v>
      </c>
      <c r="AA506" t="s">
        <v>47</v>
      </c>
      <c r="AB506" s="15" t="s">
        <v>59</v>
      </c>
      <c r="AC506">
        <v>1.1599999999999999E-2</v>
      </c>
      <c r="AD506" s="15">
        <v>4.7999999999999996E-3</v>
      </c>
      <c r="AE506" t="s">
        <v>47</v>
      </c>
      <c r="AF506" s="15" t="s">
        <v>59</v>
      </c>
      <c r="AG506" t="s">
        <v>47</v>
      </c>
      <c r="AH506" s="15" t="s">
        <v>59</v>
      </c>
      <c r="AI506" t="s">
        <v>47</v>
      </c>
      <c r="AJ506" s="15" t="s">
        <v>59</v>
      </c>
      <c r="AK506" t="s">
        <v>47</v>
      </c>
      <c r="AL506" s="15" t="s">
        <v>59</v>
      </c>
      <c r="AM506" t="s">
        <v>47</v>
      </c>
      <c r="AN506" s="15" t="s">
        <v>59</v>
      </c>
      <c r="AO506" t="s">
        <v>47</v>
      </c>
      <c r="AP506" s="15" t="s">
        <v>59</v>
      </c>
      <c r="AQ506" t="s">
        <v>47</v>
      </c>
      <c r="AR506" s="15" t="s">
        <v>59</v>
      </c>
      <c r="AS506" t="s">
        <v>47</v>
      </c>
      <c r="AT506" s="15" t="s">
        <v>59</v>
      </c>
      <c r="AU506" t="s">
        <v>47</v>
      </c>
      <c r="AV506" s="15" t="s">
        <v>59</v>
      </c>
      <c r="AW506" s="3" t="s">
        <v>47</v>
      </c>
      <c r="AX506" s="15" t="s">
        <v>59</v>
      </c>
      <c r="AY506" t="s">
        <v>47</v>
      </c>
      <c r="AZ506" s="15" t="s">
        <v>59</v>
      </c>
      <c r="BA506" t="s">
        <v>47</v>
      </c>
      <c r="BB506" s="15" t="s">
        <v>59</v>
      </c>
      <c r="BC506" t="s">
        <v>47</v>
      </c>
      <c r="BD506" s="15" t="s">
        <v>59</v>
      </c>
      <c r="BE506" s="3" t="s">
        <v>47</v>
      </c>
      <c r="BF506" s="15" t="s">
        <v>59</v>
      </c>
      <c r="BH506" s="15" t="s">
        <v>59</v>
      </c>
      <c r="BJ506" s="15" t="s">
        <v>59</v>
      </c>
      <c r="BL506" s="15" t="s">
        <v>59</v>
      </c>
      <c r="BN506" s="15" t="s">
        <v>59</v>
      </c>
      <c r="BP506" s="15" t="s">
        <v>59</v>
      </c>
      <c r="BR506" s="15" t="s">
        <v>59</v>
      </c>
      <c r="BT506" s="15" t="s">
        <v>59</v>
      </c>
      <c r="BV506" s="15" t="s">
        <v>59</v>
      </c>
      <c r="BX506" s="15" t="s">
        <v>59</v>
      </c>
      <c r="BZ506" s="15" t="s">
        <v>59</v>
      </c>
      <c r="CB506" s="15" t="s">
        <v>59</v>
      </c>
      <c r="CD506" s="15" t="s">
        <v>59</v>
      </c>
      <c r="CF506" s="15" t="s">
        <v>59</v>
      </c>
      <c r="CH506" s="15" t="s">
        <v>59</v>
      </c>
      <c r="CJ506" s="15" t="s">
        <v>59</v>
      </c>
      <c r="CL506" s="15" t="s">
        <v>59</v>
      </c>
      <c r="CN506" s="15" t="s">
        <v>59</v>
      </c>
      <c r="CP506" s="15" t="s">
        <v>59</v>
      </c>
      <c r="CR506" s="15" t="s">
        <v>59</v>
      </c>
      <c r="CT506" s="15" t="s">
        <v>59</v>
      </c>
      <c r="CV506" s="15" t="s">
        <v>59</v>
      </c>
      <c r="CX506" s="15" t="s">
        <v>59</v>
      </c>
      <c r="CZ506" s="15" t="s">
        <v>59</v>
      </c>
      <c r="DB506" s="15" t="s">
        <v>59</v>
      </c>
      <c r="DD506" s="15" t="s">
        <v>59</v>
      </c>
      <c r="DF506" s="15" t="s">
        <v>59</v>
      </c>
      <c r="DH506" s="15" t="s">
        <v>59</v>
      </c>
      <c r="DJ506" s="15" t="s">
        <v>59</v>
      </c>
      <c r="DL506" s="15" t="s">
        <v>59</v>
      </c>
      <c r="DN506" s="15" t="s">
        <v>59</v>
      </c>
      <c r="DP506" s="15" t="s">
        <v>59</v>
      </c>
      <c r="DR506" s="15" t="s">
        <v>59</v>
      </c>
      <c r="DT506" s="15" t="s">
        <v>59</v>
      </c>
      <c r="DV506" s="15" t="s">
        <v>59</v>
      </c>
      <c r="DX506" s="15" t="s">
        <v>59</v>
      </c>
      <c r="DZ506" s="15" t="s">
        <v>59</v>
      </c>
      <c r="EB506" s="15" t="s">
        <v>59</v>
      </c>
      <c r="ED506" s="15" t="s">
        <v>59</v>
      </c>
      <c r="EF506" s="15" t="s">
        <v>59</v>
      </c>
      <c r="EH506" s="15" t="s">
        <v>59</v>
      </c>
      <c r="EJ506" s="15" t="s">
        <v>59</v>
      </c>
      <c r="EL506" s="15" t="s">
        <v>59</v>
      </c>
      <c r="EN506" s="15" t="s">
        <v>59</v>
      </c>
      <c r="EP506" s="15" t="s">
        <v>59</v>
      </c>
      <c r="ER506" s="15" t="s">
        <v>59</v>
      </c>
      <c r="ET506" s="15" t="s">
        <v>59</v>
      </c>
      <c r="EV506" s="15" t="s">
        <v>59</v>
      </c>
      <c r="EX506" s="15" t="s">
        <v>59</v>
      </c>
      <c r="EZ506" s="15" t="s">
        <v>59</v>
      </c>
      <c r="FB506" s="15" t="s">
        <v>59</v>
      </c>
      <c r="FD506" s="15" t="s">
        <v>59</v>
      </c>
      <c r="FF506" s="15" t="s">
        <v>59</v>
      </c>
      <c r="FH506" s="15" t="s">
        <v>59</v>
      </c>
      <c r="FJ506" s="15" t="s">
        <v>59</v>
      </c>
      <c r="FL506" s="15" t="s">
        <v>59</v>
      </c>
      <c r="FN506" s="15" t="s">
        <v>59</v>
      </c>
      <c r="FP506" s="15" t="s">
        <v>59</v>
      </c>
      <c r="FR506" s="15" t="s">
        <v>59</v>
      </c>
      <c r="FT506" s="15" t="s">
        <v>59</v>
      </c>
    </row>
    <row r="507" spans="1:176" ht="15.95" customHeight="1">
      <c r="A507" t="str">
        <f t="shared" si="16"/>
        <v>Lamb, loin chop, detection method 2, irradiated</v>
      </c>
      <c r="B507" s="39">
        <v>1</v>
      </c>
      <c r="C507" s="39"/>
      <c r="D507" s="39">
        <v>2008</v>
      </c>
      <c r="E507" s="18" t="s">
        <v>964</v>
      </c>
      <c r="G507" s="9">
        <f t="shared" si="15"/>
        <v>0</v>
      </c>
      <c r="H507" s="15" t="s">
        <v>59</v>
      </c>
      <c r="I507" t="s">
        <v>47</v>
      </c>
      <c r="J507" s="15" t="s">
        <v>59</v>
      </c>
      <c r="K507" s="3" t="s">
        <v>47</v>
      </c>
      <c r="L507" s="12" t="s">
        <v>59</v>
      </c>
      <c r="M507" s="3" t="s">
        <v>47</v>
      </c>
      <c r="N507" s="12" t="s">
        <v>59</v>
      </c>
      <c r="O507" s="3" t="s">
        <v>47</v>
      </c>
      <c r="P507" s="12" t="s">
        <v>59</v>
      </c>
      <c r="Q507" t="s">
        <v>47</v>
      </c>
      <c r="R507" s="15" t="s">
        <v>59</v>
      </c>
      <c r="S507" t="s">
        <v>47</v>
      </c>
      <c r="T507" s="15" t="s">
        <v>59</v>
      </c>
      <c r="U507" t="s">
        <v>47</v>
      </c>
      <c r="V507" s="15" t="s">
        <v>59</v>
      </c>
      <c r="W507" t="s">
        <v>47</v>
      </c>
      <c r="X507" s="15" t="s">
        <v>59</v>
      </c>
      <c r="Y507" t="s">
        <v>47</v>
      </c>
      <c r="Z507" s="15" t="s">
        <v>59</v>
      </c>
      <c r="AA507" t="s">
        <v>47</v>
      </c>
      <c r="AB507" s="15" t="s">
        <v>59</v>
      </c>
      <c r="AC507">
        <v>3.2099999999999997E-2</v>
      </c>
      <c r="AD507" s="15">
        <v>1.67E-2</v>
      </c>
      <c r="AE507" t="s">
        <v>47</v>
      </c>
      <c r="AF507" s="15" t="s">
        <v>59</v>
      </c>
      <c r="AG507" t="s">
        <v>47</v>
      </c>
      <c r="AH507" s="15" t="s">
        <v>59</v>
      </c>
      <c r="AI507" t="s">
        <v>47</v>
      </c>
      <c r="AJ507" s="15" t="s">
        <v>59</v>
      </c>
      <c r="AK507" t="s">
        <v>47</v>
      </c>
      <c r="AL507" s="15" t="s">
        <v>59</v>
      </c>
      <c r="AM507" t="s">
        <v>47</v>
      </c>
      <c r="AN507" s="15" t="s">
        <v>59</v>
      </c>
      <c r="AO507" t="s">
        <v>47</v>
      </c>
      <c r="AP507" s="15" t="s">
        <v>59</v>
      </c>
      <c r="AQ507" t="s">
        <v>47</v>
      </c>
      <c r="AR507" s="15" t="s">
        <v>59</v>
      </c>
      <c r="AS507" t="s">
        <v>47</v>
      </c>
      <c r="AT507" s="15" t="s">
        <v>59</v>
      </c>
      <c r="AU507" t="s">
        <v>47</v>
      </c>
      <c r="AV507" s="15" t="s">
        <v>59</v>
      </c>
      <c r="AW507" s="3" t="s">
        <v>47</v>
      </c>
      <c r="AX507" s="15" t="s">
        <v>59</v>
      </c>
      <c r="AY507" t="s">
        <v>47</v>
      </c>
      <c r="AZ507" s="15" t="s">
        <v>59</v>
      </c>
      <c r="BA507" t="s">
        <v>47</v>
      </c>
      <c r="BB507" s="15" t="s">
        <v>59</v>
      </c>
      <c r="BC507" t="s">
        <v>47</v>
      </c>
      <c r="BD507" s="15" t="s">
        <v>59</v>
      </c>
      <c r="BE507" s="3" t="s">
        <v>47</v>
      </c>
      <c r="BF507" s="15" t="s">
        <v>59</v>
      </c>
      <c r="BH507" s="15" t="s">
        <v>59</v>
      </c>
      <c r="BJ507" s="15" t="s">
        <v>59</v>
      </c>
      <c r="BL507" s="15" t="s">
        <v>59</v>
      </c>
      <c r="BN507" s="15" t="s">
        <v>59</v>
      </c>
      <c r="BP507" s="15" t="s">
        <v>59</v>
      </c>
      <c r="BR507" s="15" t="s">
        <v>59</v>
      </c>
      <c r="BT507" s="15" t="s">
        <v>59</v>
      </c>
      <c r="BV507" s="15" t="s">
        <v>59</v>
      </c>
      <c r="BX507" s="15" t="s">
        <v>59</v>
      </c>
      <c r="BZ507" s="15" t="s">
        <v>59</v>
      </c>
      <c r="CB507" s="15" t="s">
        <v>59</v>
      </c>
      <c r="CD507" s="15" t="s">
        <v>59</v>
      </c>
      <c r="CF507" s="15" t="s">
        <v>59</v>
      </c>
      <c r="CH507" s="15" t="s">
        <v>59</v>
      </c>
      <c r="CJ507" s="15" t="s">
        <v>59</v>
      </c>
      <c r="CL507" s="15" t="s">
        <v>59</v>
      </c>
      <c r="CN507" s="15" t="s">
        <v>59</v>
      </c>
      <c r="CP507" s="15" t="s">
        <v>59</v>
      </c>
      <c r="CR507" s="15" t="s">
        <v>59</v>
      </c>
      <c r="CT507" s="15" t="s">
        <v>59</v>
      </c>
      <c r="CV507" s="15" t="s">
        <v>59</v>
      </c>
      <c r="CX507" s="15" t="s">
        <v>59</v>
      </c>
      <c r="CZ507" s="15" t="s">
        <v>59</v>
      </c>
      <c r="DB507" s="15" t="s">
        <v>59</v>
      </c>
      <c r="DD507" s="15" t="s">
        <v>59</v>
      </c>
      <c r="DF507" s="15" t="s">
        <v>59</v>
      </c>
      <c r="DH507" s="15" t="s">
        <v>59</v>
      </c>
      <c r="DJ507" s="15" t="s">
        <v>59</v>
      </c>
      <c r="DL507" s="15" t="s">
        <v>59</v>
      </c>
      <c r="DN507" s="15" t="s">
        <v>59</v>
      </c>
      <c r="DP507" s="15" t="s">
        <v>59</v>
      </c>
      <c r="DR507" s="15" t="s">
        <v>59</v>
      </c>
      <c r="DT507" s="15" t="s">
        <v>59</v>
      </c>
      <c r="DV507" s="15" t="s">
        <v>59</v>
      </c>
      <c r="DX507" s="15" t="s">
        <v>59</v>
      </c>
      <c r="DZ507" s="15" t="s">
        <v>59</v>
      </c>
      <c r="EB507" s="15" t="s">
        <v>59</v>
      </c>
      <c r="ED507" s="15" t="s">
        <v>59</v>
      </c>
      <c r="EF507" s="15" t="s">
        <v>59</v>
      </c>
      <c r="EH507" s="15" t="s">
        <v>59</v>
      </c>
      <c r="EJ507" s="15" t="s">
        <v>59</v>
      </c>
      <c r="EL507" s="15" t="s">
        <v>59</v>
      </c>
      <c r="EN507" s="15" t="s">
        <v>59</v>
      </c>
      <c r="EP507" s="15" t="s">
        <v>59</v>
      </c>
      <c r="ER507" s="15" t="s">
        <v>59</v>
      </c>
      <c r="ET507" s="15" t="s">
        <v>59</v>
      </c>
      <c r="EV507" s="15" t="s">
        <v>59</v>
      </c>
      <c r="EX507" s="15" t="s">
        <v>59</v>
      </c>
      <c r="EZ507" s="15" t="s">
        <v>59</v>
      </c>
      <c r="FB507" s="15" t="s">
        <v>59</v>
      </c>
      <c r="FD507" s="15" t="s">
        <v>59</v>
      </c>
      <c r="FF507" s="15" t="s">
        <v>59</v>
      </c>
      <c r="FH507" s="15" t="s">
        <v>59</v>
      </c>
      <c r="FJ507" s="15" t="s">
        <v>59</v>
      </c>
      <c r="FL507" s="15" t="s">
        <v>59</v>
      </c>
      <c r="FN507" s="15" t="s">
        <v>59</v>
      </c>
      <c r="FP507" s="15" t="s">
        <v>59</v>
      </c>
      <c r="FR507" s="15" t="s">
        <v>59</v>
      </c>
      <c r="FT507" s="15" t="s">
        <v>59</v>
      </c>
    </row>
    <row r="508" spans="1:176" ht="15.95" customHeight="1">
      <c r="A508" t="str">
        <f t="shared" si="16"/>
        <v>Veal, loin chop, irradiated</v>
      </c>
      <c r="B508" s="39">
        <v>1</v>
      </c>
      <c r="C508" s="39"/>
      <c r="D508" s="39">
        <v>2002</v>
      </c>
      <c r="E508" s="18" t="s">
        <v>964</v>
      </c>
      <c r="G508" s="9">
        <f t="shared" si="15"/>
        <v>0</v>
      </c>
      <c r="H508" s="15" t="s">
        <v>59</v>
      </c>
      <c r="I508" t="s">
        <v>47</v>
      </c>
      <c r="J508" s="15" t="s">
        <v>59</v>
      </c>
      <c r="K508" s="3" t="s">
        <v>47</v>
      </c>
      <c r="L508" s="12" t="s">
        <v>59</v>
      </c>
      <c r="M508" s="3" t="s">
        <v>47</v>
      </c>
      <c r="N508" s="12" t="s">
        <v>59</v>
      </c>
      <c r="O508" s="3" t="s">
        <v>47</v>
      </c>
      <c r="P508" s="12" t="s">
        <v>59</v>
      </c>
      <c r="Q508" t="s">
        <v>47</v>
      </c>
      <c r="R508" s="15" t="s">
        <v>59</v>
      </c>
      <c r="S508" t="s">
        <v>47</v>
      </c>
      <c r="T508" s="15" t="s">
        <v>59</v>
      </c>
      <c r="U508" t="s">
        <v>47</v>
      </c>
      <c r="V508" s="15" t="s">
        <v>59</v>
      </c>
      <c r="W508" t="s">
        <v>47</v>
      </c>
      <c r="X508" s="15" t="s">
        <v>59</v>
      </c>
      <c r="Y508" t="s">
        <v>47</v>
      </c>
      <c r="Z508" s="15" t="s">
        <v>59</v>
      </c>
      <c r="AA508" t="s">
        <v>47</v>
      </c>
      <c r="AB508" s="15" t="s">
        <v>59</v>
      </c>
      <c r="AC508">
        <v>3.0099999999999998E-2</v>
      </c>
      <c r="AD508" s="15">
        <v>1.2500000000000001E-2</v>
      </c>
      <c r="AE508" t="s">
        <v>47</v>
      </c>
      <c r="AF508" s="15" t="s">
        <v>59</v>
      </c>
      <c r="AG508" t="s">
        <v>47</v>
      </c>
      <c r="AH508" s="15" t="s">
        <v>59</v>
      </c>
      <c r="AI508" t="s">
        <v>47</v>
      </c>
      <c r="AJ508" s="15" t="s">
        <v>59</v>
      </c>
      <c r="AK508" t="s">
        <v>47</v>
      </c>
      <c r="AL508" s="15" t="s">
        <v>59</v>
      </c>
      <c r="AM508" t="s">
        <v>47</v>
      </c>
      <c r="AN508" s="15" t="s">
        <v>59</v>
      </c>
      <c r="AO508" t="s">
        <v>47</v>
      </c>
      <c r="AP508" s="15" t="s">
        <v>59</v>
      </c>
      <c r="AQ508" t="s">
        <v>47</v>
      </c>
      <c r="AR508" s="15" t="s">
        <v>59</v>
      </c>
      <c r="AS508" t="s">
        <v>47</v>
      </c>
      <c r="AT508" s="15" t="s">
        <v>59</v>
      </c>
      <c r="AU508" t="s">
        <v>47</v>
      </c>
      <c r="AV508" s="15" t="s">
        <v>59</v>
      </c>
      <c r="AW508" s="3" t="s">
        <v>47</v>
      </c>
      <c r="AX508" s="15" t="s">
        <v>59</v>
      </c>
      <c r="AY508" t="s">
        <v>47</v>
      </c>
      <c r="AZ508" s="15" t="s">
        <v>59</v>
      </c>
      <c r="BA508" t="s">
        <v>47</v>
      </c>
      <c r="BB508" s="15" t="s">
        <v>59</v>
      </c>
      <c r="BC508" t="s">
        <v>47</v>
      </c>
      <c r="BD508" s="15" t="s">
        <v>59</v>
      </c>
      <c r="BE508" s="3" t="s">
        <v>47</v>
      </c>
      <c r="BF508" s="15" t="s">
        <v>59</v>
      </c>
      <c r="BH508" s="15" t="s">
        <v>59</v>
      </c>
      <c r="BJ508" s="15" t="s">
        <v>59</v>
      </c>
      <c r="BL508" s="15" t="s">
        <v>59</v>
      </c>
      <c r="BN508" s="15" t="s">
        <v>59</v>
      </c>
      <c r="BP508" s="15" t="s">
        <v>59</v>
      </c>
      <c r="BR508" s="15" t="s">
        <v>59</v>
      </c>
      <c r="BT508" s="15" t="s">
        <v>59</v>
      </c>
      <c r="BV508" s="15" t="s">
        <v>59</v>
      </c>
      <c r="BX508" s="15" t="s">
        <v>59</v>
      </c>
      <c r="BZ508" s="15" t="s">
        <v>59</v>
      </c>
      <c r="CB508" s="15" t="s">
        <v>59</v>
      </c>
      <c r="CD508" s="15" t="s">
        <v>59</v>
      </c>
      <c r="CF508" s="15" t="s">
        <v>59</v>
      </c>
      <c r="CH508" s="15" t="s">
        <v>59</v>
      </c>
      <c r="CJ508" s="15" t="s">
        <v>59</v>
      </c>
      <c r="CL508" s="15" t="s">
        <v>59</v>
      </c>
      <c r="CN508" s="15" t="s">
        <v>59</v>
      </c>
      <c r="CP508" s="15" t="s">
        <v>59</v>
      </c>
      <c r="CR508" s="15" t="s">
        <v>59</v>
      </c>
      <c r="CT508" s="15" t="s">
        <v>59</v>
      </c>
      <c r="CV508" s="15" t="s">
        <v>59</v>
      </c>
      <c r="CX508" s="15" t="s">
        <v>59</v>
      </c>
      <c r="CZ508" s="15" t="s">
        <v>59</v>
      </c>
      <c r="DB508" s="15" t="s">
        <v>59</v>
      </c>
      <c r="DD508" s="15" t="s">
        <v>59</v>
      </c>
      <c r="DF508" s="15" t="s">
        <v>59</v>
      </c>
      <c r="DH508" s="15" t="s">
        <v>59</v>
      </c>
      <c r="DJ508" s="15" t="s">
        <v>59</v>
      </c>
      <c r="DL508" s="15" t="s">
        <v>59</v>
      </c>
      <c r="DN508" s="15" t="s">
        <v>59</v>
      </c>
      <c r="DP508" s="15" t="s">
        <v>59</v>
      </c>
      <c r="DR508" s="15" t="s">
        <v>59</v>
      </c>
      <c r="DT508" s="15" t="s">
        <v>59</v>
      </c>
      <c r="DV508" s="15" t="s">
        <v>59</v>
      </c>
      <c r="DX508" s="15" t="s">
        <v>59</v>
      </c>
      <c r="DZ508" s="15" t="s">
        <v>59</v>
      </c>
      <c r="EB508" s="15" t="s">
        <v>59</v>
      </c>
      <c r="ED508" s="15" t="s">
        <v>59</v>
      </c>
      <c r="EF508" s="15" t="s">
        <v>59</v>
      </c>
      <c r="EH508" s="15" t="s">
        <v>59</v>
      </c>
      <c r="EJ508" s="15" t="s">
        <v>59</v>
      </c>
      <c r="EL508" s="15" t="s">
        <v>59</v>
      </c>
      <c r="EN508" s="15" t="s">
        <v>59</v>
      </c>
      <c r="EP508" s="15" t="s">
        <v>59</v>
      </c>
      <c r="ER508" s="15" t="s">
        <v>59</v>
      </c>
      <c r="ET508" s="15" t="s">
        <v>59</v>
      </c>
      <c r="EV508" s="15" t="s">
        <v>59</v>
      </c>
      <c r="EX508" s="15" t="s">
        <v>59</v>
      </c>
      <c r="EZ508" s="15" t="s">
        <v>59</v>
      </c>
      <c r="FB508" s="15" t="s">
        <v>59</v>
      </c>
      <c r="FD508" s="15" t="s">
        <v>59</v>
      </c>
      <c r="FF508" s="15" t="s">
        <v>59</v>
      </c>
      <c r="FH508" s="15" t="s">
        <v>59</v>
      </c>
      <c r="FJ508" s="15" t="s">
        <v>59</v>
      </c>
      <c r="FL508" s="15" t="s">
        <v>59</v>
      </c>
      <c r="FN508" s="15" t="s">
        <v>59</v>
      </c>
      <c r="FP508" s="15" t="s">
        <v>59</v>
      </c>
      <c r="FR508" s="15" t="s">
        <v>59</v>
      </c>
      <c r="FT508" s="15" t="s">
        <v>59</v>
      </c>
    </row>
    <row r="509" spans="1:176" ht="15.95" customHeight="1">
      <c r="A509" t="str">
        <f t="shared" si="16"/>
        <v>Shrimp, irradiated</v>
      </c>
      <c r="B509" s="39">
        <v>1</v>
      </c>
      <c r="C509" s="39"/>
      <c r="D509" s="39">
        <v>2404</v>
      </c>
      <c r="E509" s="18" t="s">
        <v>964</v>
      </c>
      <c r="G509" s="9">
        <f t="shared" si="15"/>
        <v>0</v>
      </c>
      <c r="H509" s="15" t="s">
        <v>59</v>
      </c>
      <c r="I509" t="s">
        <v>47</v>
      </c>
      <c r="J509" s="15" t="s">
        <v>59</v>
      </c>
      <c r="K509" s="3" t="s">
        <v>47</v>
      </c>
      <c r="L509" s="12" t="s">
        <v>59</v>
      </c>
      <c r="M509" s="3" t="s">
        <v>47</v>
      </c>
      <c r="N509" s="12" t="s">
        <v>59</v>
      </c>
      <c r="O509" s="3" t="s">
        <v>47</v>
      </c>
      <c r="P509" s="12" t="s">
        <v>59</v>
      </c>
      <c r="Q509" t="s">
        <v>47</v>
      </c>
      <c r="R509" s="15" t="s">
        <v>59</v>
      </c>
      <c r="S509" t="s">
        <v>47</v>
      </c>
      <c r="T509" s="15" t="s">
        <v>59</v>
      </c>
      <c r="U509" t="s">
        <v>47</v>
      </c>
      <c r="V509" s="15" t="s">
        <v>59</v>
      </c>
      <c r="W509" t="s">
        <v>47</v>
      </c>
      <c r="X509" s="15" t="s">
        <v>59</v>
      </c>
      <c r="Y509" t="s">
        <v>47</v>
      </c>
      <c r="Z509" s="15" t="s">
        <v>59</v>
      </c>
      <c r="AA509" t="s">
        <v>47</v>
      </c>
      <c r="AB509" s="15" t="s">
        <v>59</v>
      </c>
      <c r="AC509">
        <v>5.1499999999999997E-2</v>
      </c>
      <c r="AD509" s="15">
        <v>3.3E-3</v>
      </c>
      <c r="AE509" t="s">
        <v>47</v>
      </c>
      <c r="AF509" s="15" t="s">
        <v>59</v>
      </c>
      <c r="AG509" t="s">
        <v>47</v>
      </c>
      <c r="AH509" s="15" t="s">
        <v>59</v>
      </c>
      <c r="AI509" t="s">
        <v>47</v>
      </c>
      <c r="AJ509" s="15" t="s">
        <v>59</v>
      </c>
      <c r="AK509" t="s">
        <v>47</v>
      </c>
      <c r="AL509" s="15" t="s">
        <v>59</v>
      </c>
      <c r="AM509" t="s">
        <v>47</v>
      </c>
      <c r="AN509" s="15" t="s">
        <v>59</v>
      </c>
      <c r="AO509" t="s">
        <v>47</v>
      </c>
      <c r="AP509" s="15" t="s">
        <v>59</v>
      </c>
      <c r="AQ509" t="s">
        <v>47</v>
      </c>
      <c r="AR509" s="15" t="s">
        <v>59</v>
      </c>
      <c r="AS509" t="s">
        <v>47</v>
      </c>
      <c r="AT509" s="15" t="s">
        <v>59</v>
      </c>
      <c r="AU509" t="s">
        <v>47</v>
      </c>
      <c r="AV509" s="15" t="s">
        <v>59</v>
      </c>
      <c r="AW509" s="3" t="s">
        <v>47</v>
      </c>
      <c r="AX509" s="15" t="s">
        <v>59</v>
      </c>
      <c r="AY509" t="s">
        <v>47</v>
      </c>
      <c r="AZ509" s="15" t="s">
        <v>59</v>
      </c>
      <c r="BA509" t="s">
        <v>47</v>
      </c>
      <c r="BB509" s="15" t="s">
        <v>59</v>
      </c>
      <c r="BC509" t="s">
        <v>47</v>
      </c>
      <c r="BD509" s="15" t="s">
        <v>59</v>
      </c>
      <c r="BE509" s="3" t="s">
        <v>47</v>
      </c>
      <c r="BF509" s="15" t="s">
        <v>59</v>
      </c>
      <c r="BH509" s="15" t="s">
        <v>59</v>
      </c>
      <c r="BJ509" s="15" t="s">
        <v>59</v>
      </c>
      <c r="BL509" s="15" t="s">
        <v>59</v>
      </c>
      <c r="BN509" s="15" t="s">
        <v>59</v>
      </c>
      <c r="BP509" s="15" t="s">
        <v>59</v>
      </c>
      <c r="BR509" s="15" t="s">
        <v>59</v>
      </c>
      <c r="BT509" s="15" t="s">
        <v>59</v>
      </c>
      <c r="BV509" s="15" t="s">
        <v>59</v>
      </c>
      <c r="BX509" s="15" t="s">
        <v>59</v>
      </c>
      <c r="BZ509" s="15" t="s">
        <v>59</v>
      </c>
      <c r="CB509" s="15" t="s">
        <v>59</v>
      </c>
      <c r="CD509" s="15" t="s">
        <v>59</v>
      </c>
      <c r="CF509" s="15" t="s">
        <v>59</v>
      </c>
      <c r="CH509" s="15" t="s">
        <v>59</v>
      </c>
      <c r="CJ509" s="15" t="s">
        <v>59</v>
      </c>
      <c r="CL509" s="15" t="s">
        <v>59</v>
      </c>
      <c r="CN509" s="15" t="s">
        <v>59</v>
      </c>
      <c r="CP509" s="15" t="s">
        <v>59</v>
      </c>
      <c r="CR509" s="15" t="s">
        <v>59</v>
      </c>
      <c r="CT509" s="15" t="s">
        <v>59</v>
      </c>
      <c r="CV509" s="15" t="s">
        <v>59</v>
      </c>
      <c r="CX509" s="15" t="s">
        <v>59</v>
      </c>
      <c r="CZ509" s="15" t="s">
        <v>59</v>
      </c>
      <c r="DB509" s="15" t="s">
        <v>59</v>
      </c>
      <c r="DD509" s="15" t="s">
        <v>59</v>
      </c>
      <c r="DF509" s="15" t="s">
        <v>59</v>
      </c>
      <c r="DH509" s="15" t="s">
        <v>59</v>
      </c>
      <c r="DJ509" s="15" t="s">
        <v>59</v>
      </c>
      <c r="DL509" s="15" t="s">
        <v>59</v>
      </c>
      <c r="DN509" s="15" t="s">
        <v>59</v>
      </c>
      <c r="DP509" s="15" t="s">
        <v>59</v>
      </c>
      <c r="DR509" s="15" t="s">
        <v>59</v>
      </c>
      <c r="DT509" s="15" t="s">
        <v>59</v>
      </c>
      <c r="DV509" s="15" t="s">
        <v>59</v>
      </c>
      <c r="DX509" s="15" t="s">
        <v>59</v>
      </c>
      <c r="DZ509" s="15" t="s">
        <v>59</v>
      </c>
      <c r="EB509" s="15" t="s">
        <v>59</v>
      </c>
      <c r="ED509" s="15" t="s">
        <v>59</v>
      </c>
      <c r="EF509" s="15" t="s">
        <v>59</v>
      </c>
      <c r="EH509" s="15" t="s">
        <v>59</v>
      </c>
      <c r="EJ509" s="15" t="s">
        <v>59</v>
      </c>
      <c r="EL509" s="15" t="s">
        <v>59</v>
      </c>
      <c r="EN509" s="15" t="s">
        <v>59</v>
      </c>
      <c r="EP509" s="15" t="s">
        <v>59</v>
      </c>
      <c r="ER509" s="15" t="s">
        <v>59</v>
      </c>
      <c r="ET509" s="15" t="s">
        <v>59</v>
      </c>
      <c r="EV509" s="15" t="s">
        <v>59</v>
      </c>
      <c r="EX509" s="15" t="s">
        <v>59</v>
      </c>
      <c r="EZ509" s="15" t="s">
        <v>59</v>
      </c>
      <c r="FB509" s="15" t="s">
        <v>59</v>
      </c>
      <c r="FD509" s="15" t="s">
        <v>59</v>
      </c>
      <c r="FF509" s="15" t="s">
        <v>59</v>
      </c>
      <c r="FH509" s="15" t="s">
        <v>59</v>
      </c>
      <c r="FJ509" s="15" t="s">
        <v>59</v>
      </c>
      <c r="FL509" s="15" t="s">
        <v>59</v>
      </c>
      <c r="FN509" s="15" t="s">
        <v>59</v>
      </c>
      <c r="FP509" s="15" t="s">
        <v>59</v>
      </c>
      <c r="FR509" s="15" t="s">
        <v>59</v>
      </c>
      <c r="FT509" s="15" t="s">
        <v>59</v>
      </c>
    </row>
    <row r="510" spans="1:176" ht="15.95" customHeight="1">
      <c r="A510" t="str">
        <f t="shared" si="16"/>
        <v>Chicken breast, tender loin, detection method 1, irradiated</v>
      </c>
      <c r="B510" s="39">
        <v>1</v>
      </c>
      <c r="C510" s="39"/>
      <c r="D510" s="39">
        <v>2202</v>
      </c>
      <c r="E510" s="18" t="s">
        <v>964</v>
      </c>
      <c r="G510" s="9">
        <f t="shared" si="15"/>
        <v>0</v>
      </c>
      <c r="H510" s="15" t="s">
        <v>59</v>
      </c>
      <c r="I510" t="s">
        <v>47</v>
      </c>
      <c r="J510" s="15" t="s">
        <v>59</v>
      </c>
      <c r="K510" s="3" t="s">
        <v>47</v>
      </c>
      <c r="L510" s="12" t="s">
        <v>59</v>
      </c>
      <c r="M510" s="3" t="s">
        <v>47</v>
      </c>
      <c r="N510" s="12" t="s">
        <v>59</v>
      </c>
      <c r="O510" s="3" t="s">
        <v>47</v>
      </c>
      <c r="P510" s="12" t="s">
        <v>59</v>
      </c>
      <c r="Q510" t="s">
        <v>47</v>
      </c>
      <c r="R510" s="15" t="s">
        <v>59</v>
      </c>
      <c r="S510" t="s">
        <v>47</v>
      </c>
      <c r="T510" s="15" t="s">
        <v>59</v>
      </c>
      <c r="U510" t="s">
        <v>47</v>
      </c>
      <c r="V510" s="15" t="s">
        <v>59</v>
      </c>
      <c r="W510" t="s">
        <v>47</v>
      </c>
      <c r="X510" s="15" t="s">
        <v>59</v>
      </c>
      <c r="Y510" t="s">
        <v>47</v>
      </c>
      <c r="Z510" s="15" t="s">
        <v>59</v>
      </c>
      <c r="AA510" t="s">
        <v>47</v>
      </c>
      <c r="AB510" s="15" t="s">
        <v>59</v>
      </c>
      <c r="AC510">
        <v>1.7399999999999999E-2</v>
      </c>
      <c r="AD510" s="15">
        <v>4.8999999999999998E-3</v>
      </c>
      <c r="AE510" t="s">
        <v>47</v>
      </c>
      <c r="AF510" s="15" t="s">
        <v>59</v>
      </c>
      <c r="AG510" t="s">
        <v>47</v>
      </c>
      <c r="AH510" s="15" t="s">
        <v>59</v>
      </c>
      <c r="AI510" t="s">
        <v>47</v>
      </c>
      <c r="AJ510" s="15" t="s">
        <v>59</v>
      </c>
      <c r="AK510" t="s">
        <v>47</v>
      </c>
      <c r="AL510" s="15" t="s">
        <v>59</v>
      </c>
      <c r="AM510" t="s">
        <v>47</v>
      </c>
      <c r="AN510" s="15" t="s">
        <v>59</v>
      </c>
      <c r="AO510" t="s">
        <v>47</v>
      </c>
      <c r="AP510" s="15" t="s">
        <v>59</v>
      </c>
      <c r="AQ510" t="s">
        <v>47</v>
      </c>
      <c r="AR510" s="15" t="s">
        <v>59</v>
      </c>
      <c r="AS510" t="s">
        <v>47</v>
      </c>
      <c r="AT510" s="15" t="s">
        <v>59</v>
      </c>
      <c r="AU510" t="s">
        <v>47</v>
      </c>
      <c r="AV510" s="15" t="s">
        <v>59</v>
      </c>
      <c r="AW510" s="3" t="s">
        <v>47</v>
      </c>
      <c r="AX510" s="15" t="s">
        <v>59</v>
      </c>
      <c r="AY510" t="s">
        <v>47</v>
      </c>
      <c r="AZ510" s="15" t="s">
        <v>59</v>
      </c>
      <c r="BA510" t="s">
        <v>47</v>
      </c>
      <c r="BB510" s="15" t="s">
        <v>59</v>
      </c>
      <c r="BC510" t="s">
        <v>47</v>
      </c>
      <c r="BD510" s="15" t="s">
        <v>59</v>
      </c>
      <c r="BE510" s="3" t="s">
        <v>47</v>
      </c>
      <c r="BF510" s="15" t="s">
        <v>59</v>
      </c>
      <c r="BH510" s="15" t="s">
        <v>59</v>
      </c>
      <c r="BJ510" s="15" t="s">
        <v>59</v>
      </c>
      <c r="BL510" s="15" t="s">
        <v>59</v>
      </c>
      <c r="BN510" s="15" t="s">
        <v>59</v>
      </c>
      <c r="BP510" s="15" t="s">
        <v>59</v>
      </c>
      <c r="BR510" s="15" t="s">
        <v>59</v>
      </c>
      <c r="BT510" s="15" t="s">
        <v>59</v>
      </c>
      <c r="BV510" s="15" t="s">
        <v>59</v>
      </c>
      <c r="BX510" s="15" t="s">
        <v>59</v>
      </c>
      <c r="BZ510" s="15" t="s">
        <v>59</v>
      </c>
      <c r="CB510" s="15" t="s">
        <v>59</v>
      </c>
      <c r="CD510" s="15" t="s">
        <v>59</v>
      </c>
      <c r="CF510" s="15" t="s">
        <v>59</v>
      </c>
      <c r="CH510" s="15" t="s">
        <v>59</v>
      </c>
      <c r="CJ510" s="15" t="s">
        <v>59</v>
      </c>
      <c r="CL510" s="15" t="s">
        <v>59</v>
      </c>
      <c r="CN510" s="15" t="s">
        <v>59</v>
      </c>
      <c r="CP510" s="15" t="s">
        <v>59</v>
      </c>
      <c r="CR510" s="15" t="s">
        <v>59</v>
      </c>
      <c r="CT510" s="15" t="s">
        <v>59</v>
      </c>
      <c r="CV510" s="15" t="s">
        <v>59</v>
      </c>
      <c r="CX510" s="15" t="s">
        <v>59</v>
      </c>
      <c r="CZ510" s="15" t="s">
        <v>59</v>
      </c>
      <c r="DB510" s="15" t="s">
        <v>59</v>
      </c>
      <c r="DD510" s="15" t="s">
        <v>59</v>
      </c>
      <c r="DF510" s="15" t="s">
        <v>59</v>
      </c>
      <c r="DH510" s="15" t="s">
        <v>59</v>
      </c>
      <c r="DJ510" s="15" t="s">
        <v>59</v>
      </c>
      <c r="DL510" s="15" t="s">
        <v>59</v>
      </c>
      <c r="DN510" s="15" t="s">
        <v>59</v>
      </c>
      <c r="DP510" s="15" t="s">
        <v>59</v>
      </c>
      <c r="DR510" s="15" t="s">
        <v>59</v>
      </c>
      <c r="DT510" s="15" t="s">
        <v>59</v>
      </c>
      <c r="DV510" s="15" t="s">
        <v>59</v>
      </c>
      <c r="DX510" s="15" t="s">
        <v>59</v>
      </c>
      <c r="DZ510" s="15" t="s">
        <v>59</v>
      </c>
      <c r="EB510" s="15" t="s">
        <v>59</v>
      </c>
      <c r="ED510" s="15" t="s">
        <v>59</v>
      </c>
      <c r="EF510" s="15" t="s">
        <v>59</v>
      </c>
      <c r="EH510" s="15" t="s">
        <v>59</v>
      </c>
      <c r="EJ510" s="15" t="s">
        <v>59</v>
      </c>
      <c r="EL510" s="15" t="s">
        <v>59</v>
      </c>
      <c r="EN510" s="15" t="s">
        <v>59</v>
      </c>
      <c r="EP510" s="15" t="s">
        <v>59</v>
      </c>
      <c r="ER510" s="15" t="s">
        <v>59</v>
      </c>
      <c r="ET510" s="15" t="s">
        <v>59</v>
      </c>
      <c r="EV510" s="15" t="s">
        <v>59</v>
      </c>
      <c r="EX510" s="15" t="s">
        <v>59</v>
      </c>
      <c r="EZ510" s="15" t="s">
        <v>59</v>
      </c>
      <c r="FB510" s="15" t="s">
        <v>59</v>
      </c>
      <c r="FD510" s="15" t="s">
        <v>59</v>
      </c>
      <c r="FF510" s="15" t="s">
        <v>59</v>
      </c>
      <c r="FH510" s="15" t="s">
        <v>59</v>
      </c>
      <c r="FJ510" s="15" t="s">
        <v>59</v>
      </c>
      <c r="FL510" s="15" t="s">
        <v>59</v>
      </c>
      <c r="FN510" s="15" t="s">
        <v>59</v>
      </c>
      <c r="FP510" s="15" t="s">
        <v>59</v>
      </c>
      <c r="FR510" s="15" t="s">
        <v>59</v>
      </c>
      <c r="FT510" s="15" t="s">
        <v>59</v>
      </c>
    </row>
    <row r="511" spans="1:176" ht="15.95" customHeight="1">
      <c r="A511" t="str">
        <f t="shared" si="16"/>
        <v>Chicken breast, thin slice, detection method 2, irradiated</v>
      </c>
      <c r="B511" s="39">
        <v>1</v>
      </c>
      <c r="C511" s="39"/>
      <c r="D511" s="39">
        <v>2202</v>
      </c>
      <c r="E511" s="18" t="s">
        <v>964</v>
      </c>
      <c r="G511" s="9">
        <f t="shared" si="15"/>
        <v>0</v>
      </c>
      <c r="H511" s="15" t="s">
        <v>59</v>
      </c>
      <c r="I511" t="s">
        <v>47</v>
      </c>
      <c r="J511" s="15" t="s">
        <v>59</v>
      </c>
      <c r="K511" s="3" t="s">
        <v>47</v>
      </c>
      <c r="L511" s="12" t="s">
        <v>59</v>
      </c>
      <c r="M511" s="3" t="s">
        <v>47</v>
      </c>
      <c r="N511" s="12" t="s">
        <v>59</v>
      </c>
      <c r="O511" s="3" t="s">
        <v>47</v>
      </c>
      <c r="P511" s="12" t="s">
        <v>59</v>
      </c>
      <c r="Q511" t="s">
        <v>47</v>
      </c>
      <c r="R511" s="15" t="s">
        <v>59</v>
      </c>
      <c r="S511" t="s">
        <v>47</v>
      </c>
      <c r="T511" s="15" t="s">
        <v>59</v>
      </c>
      <c r="U511" t="s">
        <v>47</v>
      </c>
      <c r="V511" s="15" t="s">
        <v>59</v>
      </c>
      <c r="W511" t="s">
        <v>47</v>
      </c>
      <c r="X511" s="15" t="s">
        <v>59</v>
      </c>
      <c r="Y511" t="s">
        <v>47</v>
      </c>
      <c r="Z511" s="15" t="s">
        <v>59</v>
      </c>
      <c r="AA511" t="s">
        <v>47</v>
      </c>
      <c r="AB511" s="15" t="s">
        <v>59</v>
      </c>
      <c r="AC511">
        <v>9.5999999999999992E-3</v>
      </c>
      <c r="AD511" s="15">
        <v>5.9999999999999995E-4</v>
      </c>
      <c r="AE511" t="s">
        <v>47</v>
      </c>
      <c r="AF511" s="15" t="s">
        <v>59</v>
      </c>
      <c r="AG511" t="s">
        <v>47</v>
      </c>
      <c r="AH511" s="15" t="s">
        <v>59</v>
      </c>
      <c r="AI511" t="s">
        <v>47</v>
      </c>
      <c r="AJ511" s="15" t="s">
        <v>59</v>
      </c>
      <c r="AK511" t="s">
        <v>47</v>
      </c>
      <c r="AL511" s="15" t="s">
        <v>59</v>
      </c>
      <c r="AM511" t="s">
        <v>47</v>
      </c>
      <c r="AN511" s="15" t="s">
        <v>59</v>
      </c>
      <c r="AO511" t="s">
        <v>47</v>
      </c>
      <c r="AP511" s="15" t="s">
        <v>59</v>
      </c>
      <c r="AQ511" t="s">
        <v>47</v>
      </c>
      <c r="AR511" s="15" t="s">
        <v>59</v>
      </c>
      <c r="AS511" t="s">
        <v>47</v>
      </c>
      <c r="AT511" s="15" t="s">
        <v>59</v>
      </c>
      <c r="AU511" t="s">
        <v>47</v>
      </c>
      <c r="AV511" s="15" t="s">
        <v>59</v>
      </c>
      <c r="AW511" s="3" t="s">
        <v>47</v>
      </c>
      <c r="AX511" s="15" t="s">
        <v>59</v>
      </c>
      <c r="AY511" t="s">
        <v>47</v>
      </c>
      <c r="AZ511" s="15" t="s">
        <v>59</v>
      </c>
      <c r="BA511" t="s">
        <v>47</v>
      </c>
      <c r="BB511" s="15" t="s">
        <v>59</v>
      </c>
      <c r="BC511" t="s">
        <v>47</v>
      </c>
      <c r="BD511" s="15" t="s">
        <v>59</v>
      </c>
      <c r="BE511" s="3" t="s">
        <v>47</v>
      </c>
      <c r="BF511" s="15" t="s">
        <v>59</v>
      </c>
      <c r="BH511" s="15" t="s">
        <v>59</v>
      </c>
      <c r="BJ511" s="15" t="s">
        <v>59</v>
      </c>
      <c r="BL511" s="15" t="s">
        <v>59</v>
      </c>
      <c r="BN511" s="15" t="s">
        <v>59</v>
      </c>
      <c r="BP511" s="15" t="s">
        <v>59</v>
      </c>
      <c r="BR511" s="15" t="s">
        <v>59</v>
      </c>
      <c r="BT511" s="15" t="s">
        <v>59</v>
      </c>
      <c r="BV511" s="15" t="s">
        <v>59</v>
      </c>
      <c r="BX511" s="15" t="s">
        <v>59</v>
      </c>
      <c r="BZ511" s="15" t="s">
        <v>59</v>
      </c>
      <c r="CB511" s="15" t="s">
        <v>59</v>
      </c>
      <c r="CD511" s="15" t="s">
        <v>59</v>
      </c>
      <c r="CF511" s="15" t="s">
        <v>59</v>
      </c>
      <c r="CH511" s="15" t="s">
        <v>59</v>
      </c>
      <c r="CJ511" s="15" t="s">
        <v>59</v>
      </c>
      <c r="CL511" s="15" t="s">
        <v>59</v>
      </c>
      <c r="CN511" s="15" t="s">
        <v>59</v>
      </c>
      <c r="CP511" s="15" t="s">
        <v>59</v>
      </c>
      <c r="CR511" s="15" t="s">
        <v>59</v>
      </c>
      <c r="CT511" s="15" t="s">
        <v>59</v>
      </c>
      <c r="CV511" s="15" t="s">
        <v>59</v>
      </c>
      <c r="CX511" s="15" t="s">
        <v>59</v>
      </c>
      <c r="CZ511" s="15" t="s">
        <v>59</v>
      </c>
      <c r="DB511" s="15" t="s">
        <v>59</v>
      </c>
      <c r="DD511" s="15" t="s">
        <v>59</v>
      </c>
      <c r="DF511" s="15" t="s">
        <v>59</v>
      </c>
      <c r="DH511" s="15" t="s">
        <v>59</v>
      </c>
      <c r="DJ511" s="15" t="s">
        <v>59</v>
      </c>
      <c r="DL511" s="15" t="s">
        <v>59</v>
      </c>
      <c r="DN511" s="15" t="s">
        <v>59</v>
      </c>
      <c r="DP511" s="15" t="s">
        <v>59</v>
      </c>
      <c r="DR511" s="15" t="s">
        <v>59</v>
      </c>
      <c r="DT511" s="15" t="s">
        <v>59</v>
      </c>
      <c r="DV511" s="15" t="s">
        <v>59</v>
      </c>
      <c r="DX511" s="15" t="s">
        <v>59</v>
      </c>
      <c r="DZ511" s="15" t="s">
        <v>59</v>
      </c>
      <c r="EB511" s="15" t="s">
        <v>59</v>
      </c>
      <c r="ED511" s="15" t="s">
        <v>59</v>
      </c>
      <c r="EF511" s="15" t="s">
        <v>59</v>
      </c>
      <c r="EH511" s="15" t="s">
        <v>59</v>
      </c>
      <c r="EJ511" s="15" t="s">
        <v>59</v>
      </c>
      <c r="EL511" s="15" t="s">
        <v>59</v>
      </c>
      <c r="EN511" s="15" t="s">
        <v>59</v>
      </c>
      <c r="EP511" s="15" t="s">
        <v>59</v>
      </c>
      <c r="ER511" s="15" t="s">
        <v>59</v>
      </c>
      <c r="ET511" s="15" t="s">
        <v>59</v>
      </c>
      <c r="EV511" s="15" t="s">
        <v>59</v>
      </c>
      <c r="EX511" s="15" t="s">
        <v>59</v>
      </c>
      <c r="EZ511" s="15" t="s">
        <v>59</v>
      </c>
      <c r="FB511" s="15" t="s">
        <v>59</v>
      </c>
      <c r="FD511" s="15" t="s">
        <v>59</v>
      </c>
      <c r="FF511" s="15" t="s">
        <v>59</v>
      </c>
      <c r="FH511" s="15" t="s">
        <v>59</v>
      </c>
      <c r="FJ511" s="15" t="s">
        <v>59</v>
      </c>
      <c r="FL511" s="15" t="s">
        <v>59</v>
      </c>
      <c r="FN511" s="15" t="s">
        <v>59</v>
      </c>
      <c r="FP511" s="15" t="s">
        <v>59</v>
      </c>
      <c r="FR511" s="15" t="s">
        <v>59</v>
      </c>
      <c r="FT511" s="15" t="s">
        <v>59</v>
      </c>
    </row>
    <row r="512" spans="1:176" ht="15.95" customHeight="1">
      <c r="A512" t="str">
        <f t="shared" si="16"/>
        <v>Chicken drumsticks, detection method 1, irradiated</v>
      </c>
      <c r="B512" s="39">
        <v>1</v>
      </c>
      <c r="C512" s="39"/>
      <c r="D512" s="39">
        <v>2202</v>
      </c>
      <c r="E512" s="18" t="s">
        <v>964</v>
      </c>
      <c r="G512" s="9">
        <f t="shared" si="15"/>
        <v>0</v>
      </c>
      <c r="H512" s="15" t="s">
        <v>59</v>
      </c>
      <c r="I512" t="s">
        <v>47</v>
      </c>
      <c r="J512" s="15" t="s">
        <v>59</v>
      </c>
      <c r="K512" s="3" t="s">
        <v>47</v>
      </c>
      <c r="L512" s="12" t="s">
        <v>59</v>
      </c>
      <c r="M512" s="3" t="s">
        <v>47</v>
      </c>
      <c r="N512" s="12" t="s">
        <v>59</v>
      </c>
      <c r="O512" s="3" t="s">
        <v>47</v>
      </c>
      <c r="P512" s="12" t="s">
        <v>59</v>
      </c>
      <c r="Q512" t="s">
        <v>47</v>
      </c>
      <c r="R512" s="15" t="s">
        <v>59</v>
      </c>
      <c r="S512" t="s">
        <v>47</v>
      </c>
      <c r="T512" s="15" t="s">
        <v>59</v>
      </c>
      <c r="U512" t="s">
        <v>47</v>
      </c>
      <c r="V512" s="15" t="s">
        <v>59</v>
      </c>
      <c r="W512" t="s">
        <v>47</v>
      </c>
      <c r="X512" s="15" t="s">
        <v>59</v>
      </c>
      <c r="Y512" t="s">
        <v>47</v>
      </c>
      <c r="Z512" s="15" t="s">
        <v>59</v>
      </c>
      <c r="AA512" t="s">
        <v>47</v>
      </c>
      <c r="AB512" s="15" t="s">
        <v>59</v>
      </c>
      <c r="AC512">
        <v>2.7E-2</v>
      </c>
      <c r="AD512" s="15">
        <v>4.1000000000000003E-3</v>
      </c>
      <c r="AE512" t="s">
        <v>47</v>
      </c>
      <c r="AF512" s="15" t="s">
        <v>59</v>
      </c>
      <c r="AG512" t="s">
        <v>47</v>
      </c>
      <c r="AH512" s="15" t="s">
        <v>59</v>
      </c>
      <c r="AI512" t="s">
        <v>47</v>
      </c>
      <c r="AJ512" s="15" t="s">
        <v>59</v>
      </c>
      <c r="AK512" t="s">
        <v>47</v>
      </c>
      <c r="AL512" s="15" t="s">
        <v>59</v>
      </c>
      <c r="AM512" t="s">
        <v>47</v>
      </c>
      <c r="AN512" s="15" t="s">
        <v>59</v>
      </c>
      <c r="AO512" t="s">
        <v>47</v>
      </c>
      <c r="AP512" s="15" t="s">
        <v>59</v>
      </c>
      <c r="AQ512" t="s">
        <v>47</v>
      </c>
      <c r="AR512" s="15" t="s">
        <v>59</v>
      </c>
      <c r="AS512" t="s">
        <v>47</v>
      </c>
      <c r="AT512" s="15" t="s">
        <v>59</v>
      </c>
      <c r="AU512" t="s">
        <v>47</v>
      </c>
      <c r="AV512" s="15" t="s">
        <v>59</v>
      </c>
      <c r="AW512" s="3" t="s">
        <v>47</v>
      </c>
      <c r="AX512" s="15" t="s">
        <v>59</v>
      </c>
      <c r="AY512" t="s">
        <v>47</v>
      </c>
      <c r="AZ512" s="15" t="s">
        <v>59</v>
      </c>
      <c r="BA512" t="s">
        <v>47</v>
      </c>
      <c r="BB512" s="15" t="s">
        <v>59</v>
      </c>
      <c r="BC512" t="s">
        <v>47</v>
      </c>
      <c r="BD512" s="15" t="s">
        <v>59</v>
      </c>
      <c r="BE512" s="3" t="s">
        <v>47</v>
      </c>
      <c r="BF512" s="15" t="s">
        <v>59</v>
      </c>
      <c r="BH512" s="15" t="s">
        <v>59</v>
      </c>
      <c r="BJ512" s="15" t="s">
        <v>59</v>
      </c>
      <c r="BL512" s="15" t="s">
        <v>59</v>
      </c>
      <c r="BN512" s="15" t="s">
        <v>59</v>
      </c>
      <c r="BP512" s="15" t="s">
        <v>59</v>
      </c>
      <c r="BR512" s="15" t="s">
        <v>59</v>
      </c>
      <c r="BT512" s="15" t="s">
        <v>59</v>
      </c>
      <c r="BV512" s="15" t="s">
        <v>59</v>
      </c>
      <c r="BX512" s="15" t="s">
        <v>59</v>
      </c>
      <c r="BZ512" s="15" t="s">
        <v>59</v>
      </c>
      <c r="CB512" s="15" t="s">
        <v>59</v>
      </c>
      <c r="CD512" s="15" t="s">
        <v>59</v>
      </c>
      <c r="CF512" s="15" t="s">
        <v>59</v>
      </c>
      <c r="CH512" s="15" t="s">
        <v>59</v>
      </c>
      <c r="CJ512" s="15" t="s">
        <v>59</v>
      </c>
      <c r="CL512" s="15" t="s">
        <v>59</v>
      </c>
      <c r="CN512" s="15" t="s">
        <v>59</v>
      </c>
      <c r="CP512" s="15" t="s">
        <v>59</v>
      </c>
      <c r="CR512" s="15" t="s">
        <v>59</v>
      </c>
      <c r="CT512" s="15" t="s">
        <v>59</v>
      </c>
      <c r="CV512" s="15" t="s">
        <v>59</v>
      </c>
      <c r="CX512" s="15" t="s">
        <v>59</v>
      </c>
      <c r="CZ512" s="15" t="s">
        <v>59</v>
      </c>
      <c r="DB512" s="15" t="s">
        <v>59</v>
      </c>
      <c r="DD512" s="15" t="s">
        <v>59</v>
      </c>
      <c r="DF512" s="15" t="s">
        <v>59</v>
      </c>
      <c r="DH512" s="15" t="s">
        <v>59</v>
      </c>
      <c r="DJ512" s="15" t="s">
        <v>59</v>
      </c>
      <c r="DL512" s="15" t="s">
        <v>59</v>
      </c>
      <c r="DN512" s="15" t="s">
        <v>59</v>
      </c>
      <c r="DP512" s="15" t="s">
        <v>59</v>
      </c>
      <c r="DR512" s="15" t="s">
        <v>59</v>
      </c>
      <c r="DT512" s="15" t="s">
        <v>59</v>
      </c>
      <c r="DV512" s="15" t="s">
        <v>59</v>
      </c>
      <c r="DX512" s="15" t="s">
        <v>59</v>
      </c>
      <c r="DZ512" s="15" t="s">
        <v>59</v>
      </c>
      <c r="EB512" s="15" t="s">
        <v>59</v>
      </c>
      <c r="ED512" s="15" t="s">
        <v>59</v>
      </c>
      <c r="EF512" s="15" t="s">
        <v>59</v>
      </c>
      <c r="EH512" s="15" t="s">
        <v>59</v>
      </c>
      <c r="EJ512" s="15" t="s">
        <v>59</v>
      </c>
      <c r="EL512" s="15" t="s">
        <v>59</v>
      </c>
      <c r="EN512" s="15" t="s">
        <v>59</v>
      </c>
      <c r="EP512" s="15" t="s">
        <v>59</v>
      </c>
      <c r="ER512" s="15" t="s">
        <v>59</v>
      </c>
      <c r="ET512" s="15" t="s">
        <v>59</v>
      </c>
      <c r="EV512" s="15" t="s">
        <v>59</v>
      </c>
      <c r="EX512" s="15" t="s">
        <v>59</v>
      </c>
      <c r="EZ512" s="15" t="s">
        <v>59</v>
      </c>
      <c r="FB512" s="15" t="s">
        <v>59</v>
      </c>
      <c r="FD512" s="15" t="s">
        <v>59</v>
      </c>
      <c r="FF512" s="15" t="s">
        <v>59</v>
      </c>
      <c r="FH512" s="15" t="s">
        <v>59</v>
      </c>
      <c r="FJ512" s="15" t="s">
        <v>59</v>
      </c>
      <c r="FL512" s="15" t="s">
        <v>59</v>
      </c>
      <c r="FN512" s="15" t="s">
        <v>59</v>
      </c>
      <c r="FP512" s="15" t="s">
        <v>59</v>
      </c>
      <c r="FR512" s="15" t="s">
        <v>59</v>
      </c>
      <c r="FT512" s="15" t="s">
        <v>59</v>
      </c>
    </row>
    <row r="513" spans="1:176" ht="15.95" customHeight="1">
      <c r="A513" t="str">
        <f t="shared" si="16"/>
        <v>Chicken drumsticks, detection method 2, irradiated</v>
      </c>
      <c r="B513" s="39">
        <v>1</v>
      </c>
      <c r="C513" s="39"/>
      <c r="D513" s="39">
        <v>2202</v>
      </c>
      <c r="E513" s="18" t="s">
        <v>964</v>
      </c>
      <c r="G513" s="9">
        <f t="shared" si="15"/>
        <v>0</v>
      </c>
      <c r="H513" s="15" t="s">
        <v>59</v>
      </c>
      <c r="I513" t="s">
        <v>47</v>
      </c>
      <c r="J513" s="15" t="s">
        <v>59</v>
      </c>
      <c r="K513" s="3" t="s">
        <v>47</v>
      </c>
      <c r="L513" s="12" t="s">
        <v>59</v>
      </c>
      <c r="M513" s="3" t="s">
        <v>47</v>
      </c>
      <c r="N513" s="12" t="s">
        <v>59</v>
      </c>
      <c r="O513" s="3" t="s">
        <v>47</v>
      </c>
      <c r="P513" s="12" t="s">
        <v>59</v>
      </c>
      <c r="Q513" t="s">
        <v>47</v>
      </c>
      <c r="R513" s="15" t="s">
        <v>59</v>
      </c>
      <c r="S513" t="s">
        <v>47</v>
      </c>
      <c r="T513" s="15" t="s">
        <v>59</v>
      </c>
      <c r="U513" t="s">
        <v>47</v>
      </c>
      <c r="V513" s="15" t="s">
        <v>59</v>
      </c>
      <c r="W513" t="s">
        <v>47</v>
      </c>
      <c r="X513" s="15" t="s">
        <v>59</v>
      </c>
      <c r="Y513" t="s">
        <v>47</v>
      </c>
      <c r="Z513" s="15" t="s">
        <v>59</v>
      </c>
      <c r="AA513" t="s">
        <v>47</v>
      </c>
      <c r="AB513" s="15" t="s">
        <v>59</v>
      </c>
      <c r="AC513">
        <v>1.52E-2</v>
      </c>
      <c r="AD513" s="15">
        <v>1.6999999999999999E-3</v>
      </c>
      <c r="AE513" t="s">
        <v>47</v>
      </c>
      <c r="AF513" s="15" t="s">
        <v>59</v>
      </c>
      <c r="AG513" t="s">
        <v>47</v>
      </c>
      <c r="AH513" s="15" t="s">
        <v>59</v>
      </c>
      <c r="AI513" t="s">
        <v>47</v>
      </c>
      <c r="AJ513" s="15" t="s">
        <v>59</v>
      </c>
      <c r="AK513" t="s">
        <v>47</v>
      </c>
      <c r="AL513" s="15" t="s">
        <v>59</v>
      </c>
      <c r="AM513" t="s">
        <v>47</v>
      </c>
      <c r="AN513" s="15" t="s">
        <v>59</v>
      </c>
      <c r="AO513" t="s">
        <v>47</v>
      </c>
      <c r="AP513" s="15" t="s">
        <v>59</v>
      </c>
      <c r="AQ513" t="s">
        <v>47</v>
      </c>
      <c r="AR513" s="15" t="s">
        <v>59</v>
      </c>
      <c r="AS513" t="s">
        <v>47</v>
      </c>
      <c r="AT513" s="15" t="s">
        <v>59</v>
      </c>
      <c r="AU513" t="s">
        <v>47</v>
      </c>
      <c r="AV513" s="15" t="s">
        <v>59</v>
      </c>
      <c r="AW513" s="3" t="s">
        <v>47</v>
      </c>
      <c r="AX513" s="15" t="s">
        <v>59</v>
      </c>
      <c r="AY513" t="s">
        <v>47</v>
      </c>
      <c r="AZ513" s="15" t="s">
        <v>59</v>
      </c>
      <c r="BA513" t="s">
        <v>47</v>
      </c>
      <c r="BB513" s="15" t="s">
        <v>59</v>
      </c>
      <c r="BC513" t="s">
        <v>47</v>
      </c>
      <c r="BD513" s="15" t="s">
        <v>59</v>
      </c>
      <c r="BE513" s="3" t="s">
        <v>47</v>
      </c>
      <c r="BF513" s="15" t="s">
        <v>59</v>
      </c>
      <c r="BH513" s="15" t="s">
        <v>59</v>
      </c>
      <c r="BJ513" s="15" t="s">
        <v>59</v>
      </c>
      <c r="BL513" s="15" t="s">
        <v>59</v>
      </c>
      <c r="BN513" s="15" t="s">
        <v>59</v>
      </c>
      <c r="BP513" s="15" t="s">
        <v>59</v>
      </c>
      <c r="BR513" s="15" t="s">
        <v>59</v>
      </c>
      <c r="BT513" s="15" t="s">
        <v>59</v>
      </c>
      <c r="BV513" s="15" t="s">
        <v>59</v>
      </c>
      <c r="BX513" s="15" t="s">
        <v>59</v>
      </c>
      <c r="BZ513" s="15" t="s">
        <v>59</v>
      </c>
      <c r="CB513" s="15" t="s">
        <v>59</v>
      </c>
      <c r="CD513" s="15" t="s">
        <v>59</v>
      </c>
      <c r="CF513" s="15" t="s">
        <v>59</v>
      </c>
      <c r="CH513" s="15" t="s">
        <v>59</v>
      </c>
      <c r="CJ513" s="15" t="s">
        <v>59</v>
      </c>
      <c r="CL513" s="15" t="s">
        <v>59</v>
      </c>
      <c r="CN513" s="15" t="s">
        <v>59</v>
      </c>
      <c r="CP513" s="15" t="s">
        <v>59</v>
      </c>
      <c r="CR513" s="15" t="s">
        <v>59</v>
      </c>
      <c r="CT513" s="15" t="s">
        <v>59</v>
      </c>
      <c r="CV513" s="15" t="s">
        <v>59</v>
      </c>
      <c r="CX513" s="15" t="s">
        <v>59</v>
      </c>
      <c r="CZ513" s="15" t="s">
        <v>59</v>
      </c>
      <c r="DB513" s="15" t="s">
        <v>59</v>
      </c>
      <c r="DD513" s="15" t="s">
        <v>59</v>
      </c>
      <c r="DF513" s="15" t="s">
        <v>59</v>
      </c>
      <c r="DH513" s="15" t="s">
        <v>59</v>
      </c>
      <c r="DJ513" s="15" t="s">
        <v>59</v>
      </c>
      <c r="DL513" s="15" t="s">
        <v>59</v>
      </c>
      <c r="DN513" s="15" t="s">
        <v>59</v>
      </c>
      <c r="DP513" s="15" t="s">
        <v>59</v>
      </c>
      <c r="DR513" s="15" t="s">
        <v>59</v>
      </c>
      <c r="DT513" s="15" t="s">
        <v>59</v>
      </c>
      <c r="DV513" s="15" t="s">
        <v>59</v>
      </c>
      <c r="DX513" s="15" t="s">
        <v>59</v>
      </c>
      <c r="DZ513" s="15" t="s">
        <v>59</v>
      </c>
      <c r="EB513" s="15" t="s">
        <v>59</v>
      </c>
      <c r="ED513" s="15" t="s">
        <v>59</v>
      </c>
      <c r="EF513" s="15" t="s">
        <v>59</v>
      </c>
      <c r="EH513" s="15" t="s">
        <v>59</v>
      </c>
      <c r="EJ513" s="15" t="s">
        <v>59</v>
      </c>
      <c r="EL513" s="15" t="s">
        <v>59</v>
      </c>
      <c r="EN513" s="15" t="s">
        <v>59</v>
      </c>
      <c r="EP513" s="15" t="s">
        <v>59</v>
      </c>
      <c r="ER513" s="15" t="s">
        <v>59</v>
      </c>
      <c r="ET513" s="15" t="s">
        <v>59</v>
      </c>
      <c r="EV513" s="15" t="s">
        <v>59</v>
      </c>
      <c r="EX513" s="15" t="s">
        <v>59</v>
      </c>
      <c r="EZ513" s="15" t="s">
        <v>59</v>
      </c>
      <c r="FB513" s="15" t="s">
        <v>59</v>
      </c>
      <c r="FD513" s="15" t="s">
        <v>59</v>
      </c>
      <c r="FF513" s="15" t="s">
        <v>59</v>
      </c>
      <c r="FH513" s="15" t="s">
        <v>59</v>
      </c>
      <c r="FJ513" s="15" t="s">
        <v>59</v>
      </c>
      <c r="FL513" s="15" t="s">
        <v>59</v>
      </c>
      <c r="FN513" s="15" t="s">
        <v>59</v>
      </c>
      <c r="FP513" s="15" t="s">
        <v>59</v>
      </c>
      <c r="FR513" s="15" t="s">
        <v>59</v>
      </c>
      <c r="FT513" s="15" t="s">
        <v>59</v>
      </c>
    </row>
    <row r="514" spans="1:176" ht="15.95" customHeight="1">
      <c r="A514" t="str">
        <f t="shared" si="16"/>
        <v>Chicken drumsticks, storage 0 days, irradiated</v>
      </c>
      <c r="B514" s="39">
        <v>1</v>
      </c>
      <c r="C514" s="39"/>
      <c r="D514" s="39">
        <v>2202</v>
      </c>
      <c r="E514" s="18" t="s">
        <v>964</v>
      </c>
      <c r="G514" s="9">
        <f t="shared" si="15"/>
        <v>0</v>
      </c>
      <c r="H514" s="15" t="s">
        <v>59</v>
      </c>
      <c r="I514" t="s">
        <v>47</v>
      </c>
      <c r="J514" s="15" t="s">
        <v>59</v>
      </c>
      <c r="K514" s="3" t="s">
        <v>47</v>
      </c>
      <c r="L514" s="12" t="s">
        <v>59</v>
      </c>
      <c r="M514" s="3" t="s">
        <v>47</v>
      </c>
      <c r="N514" s="12" t="s">
        <v>59</v>
      </c>
      <c r="O514" s="3" t="s">
        <v>47</v>
      </c>
      <c r="P514" s="12" t="s">
        <v>59</v>
      </c>
      <c r="Q514" t="s">
        <v>47</v>
      </c>
      <c r="R514" s="15" t="s">
        <v>59</v>
      </c>
      <c r="S514" t="s">
        <v>47</v>
      </c>
      <c r="T514" s="15" t="s">
        <v>59</v>
      </c>
      <c r="U514" t="s">
        <v>47</v>
      </c>
      <c r="V514" s="15" t="s">
        <v>59</v>
      </c>
      <c r="W514" t="s">
        <v>47</v>
      </c>
      <c r="X514" s="15" t="s">
        <v>59</v>
      </c>
      <c r="Y514" t="s">
        <v>47</v>
      </c>
      <c r="Z514" s="15" t="s">
        <v>59</v>
      </c>
      <c r="AA514" t="s">
        <v>47</v>
      </c>
      <c r="AB514" s="15" t="s">
        <v>59</v>
      </c>
      <c r="AC514">
        <v>2.5499999999999998E-2</v>
      </c>
      <c r="AD514" s="15">
        <v>6.4999999999999997E-3</v>
      </c>
      <c r="AE514" t="s">
        <v>47</v>
      </c>
      <c r="AF514" s="15" t="s">
        <v>59</v>
      </c>
      <c r="AG514" t="s">
        <v>47</v>
      </c>
      <c r="AH514" s="15" t="s">
        <v>59</v>
      </c>
      <c r="AI514" t="s">
        <v>47</v>
      </c>
      <c r="AJ514" s="15" t="s">
        <v>59</v>
      </c>
      <c r="AK514" t="s">
        <v>47</v>
      </c>
      <c r="AL514" s="15" t="s">
        <v>59</v>
      </c>
      <c r="AM514" t="s">
        <v>47</v>
      </c>
      <c r="AN514" s="15" t="s">
        <v>59</v>
      </c>
      <c r="AO514" t="s">
        <v>47</v>
      </c>
      <c r="AP514" s="15" t="s">
        <v>59</v>
      </c>
      <c r="AQ514" t="s">
        <v>47</v>
      </c>
      <c r="AR514" s="15" t="s">
        <v>59</v>
      </c>
      <c r="AS514" t="s">
        <v>47</v>
      </c>
      <c r="AT514" s="15" t="s">
        <v>59</v>
      </c>
      <c r="AU514" t="s">
        <v>47</v>
      </c>
      <c r="AV514" s="15" t="s">
        <v>59</v>
      </c>
      <c r="AW514" s="3" t="s">
        <v>47</v>
      </c>
      <c r="AX514" s="15" t="s">
        <v>59</v>
      </c>
      <c r="AY514" t="s">
        <v>47</v>
      </c>
      <c r="AZ514" s="15" t="s">
        <v>59</v>
      </c>
      <c r="BA514" t="s">
        <v>47</v>
      </c>
      <c r="BB514" s="15" t="s">
        <v>59</v>
      </c>
      <c r="BC514" t="s">
        <v>47</v>
      </c>
      <c r="BD514" s="15" t="s">
        <v>59</v>
      </c>
      <c r="BE514" s="3" t="s">
        <v>47</v>
      </c>
      <c r="BF514" s="15" t="s">
        <v>59</v>
      </c>
      <c r="BH514" s="15" t="s">
        <v>59</v>
      </c>
      <c r="BJ514" s="15" t="s">
        <v>59</v>
      </c>
      <c r="BL514" s="15" t="s">
        <v>59</v>
      </c>
      <c r="BN514" s="15" t="s">
        <v>59</v>
      </c>
      <c r="BP514" s="15" t="s">
        <v>59</v>
      </c>
      <c r="BR514" s="15" t="s">
        <v>59</v>
      </c>
      <c r="BT514" s="15" t="s">
        <v>59</v>
      </c>
      <c r="BV514" s="15" t="s">
        <v>59</v>
      </c>
      <c r="BX514" s="15" t="s">
        <v>59</v>
      </c>
      <c r="BZ514" s="15" t="s">
        <v>59</v>
      </c>
      <c r="CB514" s="15" t="s">
        <v>59</v>
      </c>
      <c r="CD514" s="15" t="s">
        <v>59</v>
      </c>
      <c r="CF514" s="15" t="s">
        <v>59</v>
      </c>
      <c r="CH514" s="15" t="s">
        <v>59</v>
      </c>
      <c r="CJ514" s="15" t="s">
        <v>59</v>
      </c>
      <c r="CL514" s="15" t="s">
        <v>59</v>
      </c>
      <c r="CN514" s="15" t="s">
        <v>59</v>
      </c>
      <c r="CP514" s="15" t="s">
        <v>59</v>
      </c>
      <c r="CR514" s="15" t="s">
        <v>59</v>
      </c>
      <c r="CT514" s="15" t="s">
        <v>59</v>
      </c>
      <c r="CV514" s="15" t="s">
        <v>59</v>
      </c>
      <c r="CX514" s="15" t="s">
        <v>59</v>
      </c>
      <c r="CZ514" s="15" t="s">
        <v>59</v>
      </c>
      <c r="DB514" s="15" t="s">
        <v>59</v>
      </c>
      <c r="DD514" s="15" t="s">
        <v>59</v>
      </c>
      <c r="DF514" s="15" t="s">
        <v>59</v>
      </c>
      <c r="DH514" s="15" t="s">
        <v>59</v>
      </c>
      <c r="DJ514" s="15" t="s">
        <v>59</v>
      </c>
      <c r="DL514" s="15" t="s">
        <v>59</v>
      </c>
      <c r="DN514" s="15" t="s">
        <v>59</v>
      </c>
      <c r="DP514" s="15" t="s">
        <v>59</v>
      </c>
      <c r="DR514" s="15" t="s">
        <v>59</v>
      </c>
      <c r="DT514" s="15" t="s">
        <v>59</v>
      </c>
      <c r="DV514" s="15" t="s">
        <v>59</v>
      </c>
      <c r="DX514" s="15" t="s">
        <v>59</v>
      </c>
      <c r="DZ514" s="15" t="s">
        <v>59</v>
      </c>
      <c r="EB514" s="15" t="s">
        <v>59</v>
      </c>
      <c r="ED514" s="15" t="s">
        <v>59</v>
      </c>
      <c r="EF514" s="15" t="s">
        <v>59</v>
      </c>
      <c r="EH514" s="15" t="s">
        <v>59</v>
      </c>
      <c r="EJ514" s="15" t="s">
        <v>59</v>
      </c>
      <c r="EL514" s="15" t="s">
        <v>59</v>
      </c>
      <c r="EN514" s="15" t="s">
        <v>59</v>
      </c>
      <c r="EP514" s="15" t="s">
        <v>59</v>
      </c>
      <c r="ER514" s="15" t="s">
        <v>59</v>
      </c>
      <c r="ET514" s="15" t="s">
        <v>59</v>
      </c>
      <c r="EV514" s="15" t="s">
        <v>59</v>
      </c>
      <c r="EX514" s="15" t="s">
        <v>59</v>
      </c>
      <c r="EZ514" s="15" t="s">
        <v>59</v>
      </c>
      <c r="FB514" s="15" t="s">
        <v>59</v>
      </c>
      <c r="FD514" s="15" t="s">
        <v>59</v>
      </c>
      <c r="FF514" s="15" t="s">
        <v>59</v>
      </c>
      <c r="FH514" s="15" t="s">
        <v>59</v>
      </c>
      <c r="FJ514" s="15" t="s">
        <v>59</v>
      </c>
      <c r="FL514" s="15" t="s">
        <v>59</v>
      </c>
      <c r="FN514" s="15" t="s">
        <v>59</v>
      </c>
      <c r="FP514" s="15" t="s">
        <v>59</v>
      </c>
      <c r="FR514" s="15" t="s">
        <v>59</v>
      </c>
      <c r="FT514" s="15" t="s">
        <v>59</v>
      </c>
    </row>
    <row r="515" spans="1:176" ht="15.95" customHeight="1">
      <c r="A515" t="str">
        <f t="shared" si="16"/>
        <v>Chicken drumsticks, storage 2 weeks, irradiated</v>
      </c>
      <c r="B515" s="39">
        <v>1</v>
      </c>
      <c r="C515" s="39"/>
      <c r="D515" s="39">
        <v>2202</v>
      </c>
      <c r="E515" s="18" t="s">
        <v>964</v>
      </c>
      <c r="G515" s="9">
        <f t="shared" si="15"/>
        <v>0</v>
      </c>
      <c r="H515" s="15" t="s">
        <v>59</v>
      </c>
      <c r="I515" t="s">
        <v>47</v>
      </c>
      <c r="J515" s="15" t="s">
        <v>59</v>
      </c>
      <c r="K515" s="3" t="s">
        <v>47</v>
      </c>
      <c r="L515" s="12" t="s">
        <v>59</v>
      </c>
      <c r="M515" s="3" t="s">
        <v>47</v>
      </c>
      <c r="N515" s="12" t="s">
        <v>59</v>
      </c>
      <c r="O515" s="3" t="s">
        <v>47</v>
      </c>
      <c r="P515" s="12" t="s">
        <v>59</v>
      </c>
      <c r="Q515" t="s">
        <v>47</v>
      </c>
      <c r="R515" s="15" t="s">
        <v>59</v>
      </c>
      <c r="S515" t="s">
        <v>47</v>
      </c>
      <c r="T515" s="15" t="s">
        <v>59</v>
      </c>
      <c r="U515" t="s">
        <v>47</v>
      </c>
      <c r="V515" s="15" t="s">
        <v>59</v>
      </c>
      <c r="W515" t="s">
        <v>47</v>
      </c>
      <c r="X515" s="15" t="s">
        <v>59</v>
      </c>
      <c r="Y515" t="s">
        <v>47</v>
      </c>
      <c r="Z515" s="15" t="s">
        <v>59</v>
      </c>
      <c r="AA515" t="s">
        <v>47</v>
      </c>
      <c r="AB515" s="15" t="s">
        <v>59</v>
      </c>
      <c r="AC515">
        <v>2.69E-2</v>
      </c>
      <c r="AD515" s="15">
        <v>1E-4</v>
      </c>
      <c r="AE515" t="s">
        <v>47</v>
      </c>
      <c r="AF515" s="15" t="s">
        <v>59</v>
      </c>
      <c r="AG515" t="s">
        <v>47</v>
      </c>
      <c r="AH515" s="15" t="s">
        <v>59</v>
      </c>
      <c r="AI515" t="s">
        <v>47</v>
      </c>
      <c r="AJ515" s="15" t="s">
        <v>59</v>
      </c>
      <c r="AK515" t="s">
        <v>47</v>
      </c>
      <c r="AL515" s="15" t="s">
        <v>59</v>
      </c>
      <c r="AM515" t="s">
        <v>47</v>
      </c>
      <c r="AN515" s="15" t="s">
        <v>59</v>
      </c>
      <c r="AO515" t="s">
        <v>47</v>
      </c>
      <c r="AP515" s="15" t="s">
        <v>59</v>
      </c>
      <c r="AQ515" t="s">
        <v>47</v>
      </c>
      <c r="AR515" s="15" t="s">
        <v>59</v>
      </c>
      <c r="AS515" t="s">
        <v>47</v>
      </c>
      <c r="AT515" s="15" t="s">
        <v>59</v>
      </c>
      <c r="AU515" t="s">
        <v>47</v>
      </c>
      <c r="AV515" s="15" t="s">
        <v>59</v>
      </c>
      <c r="AW515" s="3" t="s">
        <v>47</v>
      </c>
      <c r="AX515" s="15" t="s">
        <v>59</v>
      </c>
      <c r="AY515" t="s">
        <v>47</v>
      </c>
      <c r="AZ515" s="15" t="s">
        <v>59</v>
      </c>
      <c r="BA515" t="s">
        <v>47</v>
      </c>
      <c r="BB515" s="15" t="s">
        <v>59</v>
      </c>
      <c r="BC515" t="s">
        <v>47</v>
      </c>
      <c r="BD515" s="15" t="s">
        <v>59</v>
      </c>
      <c r="BE515" s="3" t="s">
        <v>47</v>
      </c>
      <c r="BF515" s="15" t="s">
        <v>59</v>
      </c>
      <c r="BH515" s="15" t="s">
        <v>59</v>
      </c>
      <c r="BJ515" s="15" t="s">
        <v>59</v>
      </c>
      <c r="BL515" s="15" t="s">
        <v>59</v>
      </c>
      <c r="BN515" s="15" t="s">
        <v>59</v>
      </c>
      <c r="BP515" s="15" t="s">
        <v>59</v>
      </c>
      <c r="BR515" s="15" t="s">
        <v>59</v>
      </c>
      <c r="BT515" s="15" t="s">
        <v>59</v>
      </c>
      <c r="BV515" s="15" t="s">
        <v>59</v>
      </c>
      <c r="BX515" s="15" t="s">
        <v>59</v>
      </c>
      <c r="BZ515" s="15" t="s">
        <v>59</v>
      </c>
      <c r="CB515" s="15" t="s">
        <v>59</v>
      </c>
      <c r="CD515" s="15" t="s">
        <v>59</v>
      </c>
      <c r="CF515" s="15" t="s">
        <v>59</v>
      </c>
      <c r="CH515" s="15" t="s">
        <v>59</v>
      </c>
      <c r="CJ515" s="15" t="s">
        <v>59</v>
      </c>
      <c r="CL515" s="15" t="s">
        <v>59</v>
      </c>
      <c r="CN515" s="15" t="s">
        <v>59</v>
      </c>
      <c r="CP515" s="15" t="s">
        <v>59</v>
      </c>
      <c r="CR515" s="15" t="s">
        <v>59</v>
      </c>
      <c r="CT515" s="15" t="s">
        <v>59</v>
      </c>
      <c r="CV515" s="15" t="s">
        <v>59</v>
      </c>
      <c r="CX515" s="15" t="s">
        <v>59</v>
      </c>
      <c r="CZ515" s="15" t="s">
        <v>59</v>
      </c>
      <c r="DB515" s="15" t="s">
        <v>59</v>
      </c>
      <c r="DD515" s="15" t="s">
        <v>59</v>
      </c>
      <c r="DF515" s="15" t="s">
        <v>59</v>
      </c>
      <c r="DH515" s="15" t="s">
        <v>59</v>
      </c>
      <c r="DJ515" s="15" t="s">
        <v>59</v>
      </c>
      <c r="DL515" s="15" t="s">
        <v>59</v>
      </c>
      <c r="DN515" s="15" t="s">
        <v>59</v>
      </c>
      <c r="DP515" s="15" t="s">
        <v>59</v>
      </c>
      <c r="DR515" s="15" t="s">
        <v>59</v>
      </c>
      <c r="DT515" s="15" t="s">
        <v>59</v>
      </c>
      <c r="DV515" s="15" t="s">
        <v>59</v>
      </c>
      <c r="DX515" s="15" t="s">
        <v>59</v>
      </c>
      <c r="DZ515" s="15" t="s">
        <v>59</v>
      </c>
      <c r="EB515" s="15" t="s">
        <v>59</v>
      </c>
      <c r="ED515" s="15" t="s">
        <v>59</v>
      </c>
      <c r="EF515" s="15" t="s">
        <v>59</v>
      </c>
      <c r="EH515" s="15" t="s">
        <v>59</v>
      </c>
      <c r="EJ515" s="15" t="s">
        <v>59</v>
      </c>
      <c r="EL515" s="15" t="s">
        <v>59</v>
      </c>
      <c r="EN515" s="15" t="s">
        <v>59</v>
      </c>
      <c r="EP515" s="15" t="s">
        <v>59</v>
      </c>
      <c r="ER515" s="15" t="s">
        <v>59</v>
      </c>
      <c r="ET515" s="15" t="s">
        <v>59</v>
      </c>
      <c r="EV515" s="15" t="s">
        <v>59</v>
      </c>
      <c r="EX515" s="15" t="s">
        <v>59</v>
      </c>
      <c r="EZ515" s="15" t="s">
        <v>59</v>
      </c>
      <c r="FB515" s="15" t="s">
        <v>59</v>
      </c>
      <c r="FD515" s="15" t="s">
        <v>59</v>
      </c>
      <c r="FF515" s="15" t="s">
        <v>59</v>
      </c>
      <c r="FH515" s="15" t="s">
        <v>59</v>
      </c>
      <c r="FJ515" s="15" t="s">
        <v>59</v>
      </c>
      <c r="FL515" s="15" t="s">
        <v>59</v>
      </c>
      <c r="FN515" s="15" t="s">
        <v>59</v>
      </c>
      <c r="FP515" s="15" t="s">
        <v>59</v>
      </c>
      <c r="FR515" s="15" t="s">
        <v>59</v>
      </c>
      <c r="FT515" s="15" t="s">
        <v>59</v>
      </c>
    </row>
    <row r="516" spans="1:176" ht="15.95" customHeight="1">
      <c r="A516" t="str">
        <f t="shared" si="16"/>
        <v>Chicken drumsticks, storage 3 weeks, irradiated</v>
      </c>
      <c r="B516" s="39">
        <v>1</v>
      </c>
      <c r="C516" s="39"/>
      <c r="D516" s="39">
        <v>2202</v>
      </c>
      <c r="E516" s="18" t="s">
        <v>964</v>
      </c>
      <c r="G516" s="9">
        <f t="shared" si="15"/>
        <v>0</v>
      </c>
      <c r="H516" s="15" t="s">
        <v>59</v>
      </c>
      <c r="I516" t="s">
        <v>47</v>
      </c>
      <c r="J516" s="15" t="s">
        <v>59</v>
      </c>
      <c r="K516" s="3" t="s">
        <v>47</v>
      </c>
      <c r="L516" s="12" t="s">
        <v>59</v>
      </c>
      <c r="M516" s="3" t="s">
        <v>47</v>
      </c>
      <c r="N516" s="12" t="s">
        <v>59</v>
      </c>
      <c r="O516" s="3" t="s">
        <v>47</v>
      </c>
      <c r="P516" s="12" t="s">
        <v>59</v>
      </c>
      <c r="Q516" t="s">
        <v>47</v>
      </c>
      <c r="R516" s="15" t="s">
        <v>59</v>
      </c>
      <c r="S516" t="s">
        <v>47</v>
      </c>
      <c r="T516" s="15" t="s">
        <v>59</v>
      </c>
      <c r="U516" t="s">
        <v>47</v>
      </c>
      <c r="V516" s="15" t="s">
        <v>59</v>
      </c>
      <c r="W516" t="s">
        <v>47</v>
      </c>
      <c r="X516" s="15" t="s">
        <v>59</v>
      </c>
      <c r="Y516" t="s">
        <v>47</v>
      </c>
      <c r="Z516" s="15" t="s">
        <v>59</v>
      </c>
      <c r="AA516" t="s">
        <v>47</v>
      </c>
      <c r="AB516" s="15" t="s">
        <v>59</v>
      </c>
      <c r="AC516">
        <v>3.4599999999999999E-2</v>
      </c>
      <c r="AD516" s="15">
        <v>5.0000000000000001E-4</v>
      </c>
      <c r="AE516" t="s">
        <v>47</v>
      </c>
      <c r="AF516" s="15" t="s">
        <v>59</v>
      </c>
      <c r="AG516" t="s">
        <v>47</v>
      </c>
      <c r="AH516" s="15" t="s">
        <v>59</v>
      </c>
      <c r="AI516" t="s">
        <v>47</v>
      </c>
      <c r="AJ516" s="15" t="s">
        <v>59</v>
      </c>
      <c r="AK516" t="s">
        <v>47</v>
      </c>
      <c r="AL516" s="15" t="s">
        <v>59</v>
      </c>
      <c r="AM516" t="s">
        <v>47</v>
      </c>
      <c r="AN516" s="15" t="s">
        <v>59</v>
      </c>
      <c r="AO516" t="s">
        <v>47</v>
      </c>
      <c r="AP516" s="15" t="s">
        <v>59</v>
      </c>
      <c r="AQ516" t="s">
        <v>47</v>
      </c>
      <c r="AR516" s="15" t="s">
        <v>59</v>
      </c>
      <c r="AS516" t="s">
        <v>47</v>
      </c>
      <c r="AT516" s="15" t="s">
        <v>59</v>
      </c>
      <c r="AU516" t="s">
        <v>47</v>
      </c>
      <c r="AV516" s="15" t="s">
        <v>59</v>
      </c>
      <c r="AW516" s="3" t="s">
        <v>47</v>
      </c>
      <c r="AX516" s="15" t="s">
        <v>59</v>
      </c>
      <c r="AY516" t="s">
        <v>47</v>
      </c>
      <c r="AZ516" s="15" t="s">
        <v>59</v>
      </c>
      <c r="BA516" t="s">
        <v>47</v>
      </c>
      <c r="BB516" s="15" t="s">
        <v>59</v>
      </c>
      <c r="BC516" t="s">
        <v>47</v>
      </c>
      <c r="BD516" s="15" t="s">
        <v>59</v>
      </c>
      <c r="BE516" s="3" t="s">
        <v>47</v>
      </c>
      <c r="BF516" s="15" t="s">
        <v>59</v>
      </c>
      <c r="BH516" s="15" t="s">
        <v>59</v>
      </c>
      <c r="BJ516" s="15" t="s">
        <v>59</v>
      </c>
      <c r="BL516" s="15" t="s">
        <v>59</v>
      </c>
      <c r="BN516" s="15" t="s">
        <v>59</v>
      </c>
      <c r="BP516" s="15" t="s">
        <v>59</v>
      </c>
      <c r="BR516" s="15" t="s">
        <v>59</v>
      </c>
      <c r="BT516" s="15" t="s">
        <v>59</v>
      </c>
      <c r="BV516" s="15" t="s">
        <v>59</v>
      </c>
      <c r="BX516" s="15" t="s">
        <v>59</v>
      </c>
      <c r="BZ516" s="15" t="s">
        <v>59</v>
      </c>
      <c r="CB516" s="15" t="s">
        <v>59</v>
      </c>
      <c r="CD516" s="15" t="s">
        <v>59</v>
      </c>
      <c r="CF516" s="15" t="s">
        <v>59</v>
      </c>
      <c r="CH516" s="15" t="s">
        <v>59</v>
      </c>
      <c r="CJ516" s="15" t="s">
        <v>59</v>
      </c>
      <c r="CL516" s="15" t="s">
        <v>59</v>
      </c>
      <c r="CN516" s="15" t="s">
        <v>59</v>
      </c>
      <c r="CP516" s="15" t="s">
        <v>59</v>
      </c>
      <c r="CR516" s="15" t="s">
        <v>59</v>
      </c>
      <c r="CT516" s="15" t="s">
        <v>59</v>
      </c>
      <c r="CV516" s="15" t="s">
        <v>59</v>
      </c>
      <c r="CX516" s="15" t="s">
        <v>59</v>
      </c>
      <c r="CZ516" s="15" t="s">
        <v>59</v>
      </c>
      <c r="DB516" s="15" t="s">
        <v>59</v>
      </c>
      <c r="DD516" s="15" t="s">
        <v>59</v>
      </c>
      <c r="DF516" s="15" t="s">
        <v>59</v>
      </c>
      <c r="DH516" s="15" t="s">
        <v>59</v>
      </c>
      <c r="DJ516" s="15" t="s">
        <v>59</v>
      </c>
      <c r="DL516" s="15" t="s">
        <v>59</v>
      </c>
      <c r="DN516" s="15" t="s">
        <v>59</v>
      </c>
      <c r="DP516" s="15" t="s">
        <v>59</v>
      </c>
      <c r="DR516" s="15" t="s">
        <v>59</v>
      </c>
      <c r="DT516" s="15" t="s">
        <v>59</v>
      </c>
      <c r="DV516" s="15" t="s">
        <v>59</v>
      </c>
      <c r="DX516" s="15" t="s">
        <v>59</v>
      </c>
      <c r="DZ516" s="15" t="s">
        <v>59</v>
      </c>
      <c r="EB516" s="15" t="s">
        <v>59</v>
      </c>
      <c r="ED516" s="15" t="s">
        <v>59</v>
      </c>
      <c r="EF516" s="15" t="s">
        <v>59</v>
      </c>
      <c r="EH516" s="15" t="s">
        <v>59</v>
      </c>
      <c r="EJ516" s="15" t="s">
        <v>59</v>
      </c>
      <c r="EL516" s="15" t="s">
        <v>59</v>
      </c>
      <c r="EN516" s="15" t="s">
        <v>59</v>
      </c>
      <c r="EP516" s="15" t="s">
        <v>59</v>
      </c>
      <c r="ER516" s="15" t="s">
        <v>59</v>
      </c>
      <c r="ET516" s="15" t="s">
        <v>59</v>
      </c>
      <c r="EV516" s="15" t="s">
        <v>59</v>
      </c>
      <c r="EX516" s="15" t="s">
        <v>59</v>
      </c>
      <c r="EZ516" s="15" t="s">
        <v>59</v>
      </c>
      <c r="FB516" s="15" t="s">
        <v>59</v>
      </c>
      <c r="FD516" s="15" t="s">
        <v>59</v>
      </c>
      <c r="FF516" s="15" t="s">
        <v>59</v>
      </c>
      <c r="FH516" s="15" t="s">
        <v>59</v>
      </c>
      <c r="FJ516" s="15" t="s">
        <v>59</v>
      </c>
      <c r="FL516" s="15" t="s">
        <v>59</v>
      </c>
      <c r="FN516" s="15" t="s">
        <v>59</v>
      </c>
      <c r="FP516" s="15" t="s">
        <v>59</v>
      </c>
      <c r="FR516" s="15" t="s">
        <v>59</v>
      </c>
      <c r="FT516" s="15" t="s">
        <v>59</v>
      </c>
    </row>
    <row r="517" spans="1:176" ht="15.95" customHeight="1">
      <c r="A517" t="s">
        <v>969</v>
      </c>
      <c r="B517">
        <v>2</v>
      </c>
      <c r="D517" s="39">
        <v>8002</v>
      </c>
      <c r="E517" s="18" t="s">
        <v>968</v>
      </c>
      <c r="G517" s="9">
        <f t="shared" si="15"/>
        <v>0.77</v>
      </c>
      <c r="H517" s="15" t="s">
        <v>59</v>
      </c>
      <c r="I517" t="s">
        <v>47</v>
      </c>
      <c r="J517" s="15" t="s">
        <v>59</v>
      </c>
      <c r="K517" s="3" t="s">
        <v>47</v>
      </c>
      <c r="L517" s="12" t="s">
        <v>59</v>
      </c>
      <c r="M517" s="3" t="s">
        <v>47</v>
      </c>
      <c r="N517" s="12" t="s">
        <v>59</v>
      </c>
      <c r="O517" s="3" t="s">
        <v>47</v>
      </c>
      <c r="P517" s="12" t="s">
        <v>59</v>
      </c>
      <c r="Q517" t="s">
        <v>47</v>
      </c>
      <c r="R517" s="15" t="s">
        <v>59</v>
      </c>
      <c r="S517" t="s">
        <v>47</v>
      </c>
      <c r="T517" s="15" t="s">
        <v>59</v>
      </c>
      <c r="U517" t="s">
        <v>47</v>
      </c>
      <c r="V517" s="15" t="s">
        <v>59</v>
      </c>
      <c r="W517">
        <v>0.17</v>
      </c>
      <c r="X517" s="15">
        <v>0.03</v>
      </c>
      <c r="Y517" t="s">
        <v>47</v>
      </c>
      <c r="Z517" s="15" t="s">
        <v>59</v>
      </c>
      <c r="AA517">
        <v>0.6</v>
      </c>
      <c r="AB517" s="15">
        <v>0.15</v>
      </c>
      <c r="AC517" t="s">
        <v>47</v>
      </c>
      <c r="AD517" s="15" t="s">
        <v>59</v>
      </c>
      <c r="AE517" t="s">
        <v>47</v>
      </c>
      <c r="AF517" s="15" t="s">
        <v>59</v>
      </c>
      <c r="AG517" t="s">
        <v>47</v>
      </c>
      <c r="AH517" s="15" t="s">
        <v>59</v>
      </c>
      <c r="AI517" t="s">
        <v>47</v>
      </c>
      <c r="AJ517" s="15" t="s">
        <v>59</v>
      </c>
      <c r="AK517" t="s">
        <v>47</v>
      </c>
      <c r="AL517" s="15" t="s">
        <v>59</v>
      </c>
      <c r="AM517" t="s">
        <v>47</v>
      </c>
      <c r="AN517" s="15" t="s">
        <v>59</v>
      </c>
      <c r="AO517" t="s">
        <v>47</v>
      </c>
      <c r="AP517" s="15" t="s">
        <v>59</v>
      </c>
      <c r="AQ517" t="s">
        <v>47</v>
      </c>
      <c r="AR517" s="15" t="s">
        <v>59</v>
      </c>
      <c r="AS517" t="s">
        <v>47</v>
      </c>
      <c r="AT517" s="15" t="s">
        <v>59</v>
      </c>
      <c r="AU517" t="s">
        <v>47</v>
      </c>
      <c r="AV517" s="15" t="s">
        <v>59</v>
      </c>
      <c r="AW517" s="3" t="s">
        <v>47</v>
      </c>
      <c r="AX517" s="15" t="s">
        <v>59</v>
      </c>
      <c r="AY517" t="s">
        <v>47</v>
      </c>
      <c r="AZ517" s="15" t="s">
        <v>59</v>
      </c>
      <c r="BA517" t="s">
        <v>47</v>
      </c>
      <c r="BB517" s="15" t="s">
        <v>59</v>
      </c>
      <c r="BC517" t="s">
        <v>47</v>
      </c>
      <c r="BD517" s="15" t="s">
        <v>59</v>
      </c>
      <c r="BE517" s="3" t="s">
        <v>47</v>
      </c>
      <c r="BF517" s="15" t="s">
        <v>59</v>
      </c>
      <c r="BH517" s="15" t="s">
        <v>59</v>
      </c>
      <c r="BJ517" s="15" t="s">
        <v>59</v>
      </c>
      <c r="BL517" s="15" t="s">
        <v>59</v>
      </c>
      <c r="BN517" s="15" t="s">
        <v>59</v>
      </c>
      <c r="BP517" s="15" t="s">
        <v>59</v>
      </c>
      <c r="BR517" s="15" t="s">
        <v>59</v>
      </c>
      <c r="BT517" s="15" t="s">
        <v>59</v>
      </c>
      <c r="BV517" s="15" t="s">
        <v>59</v>
      </c>
      <c r="BX517" s="15" t="s">
        <v>59</v>
      </c>
      <c r="BZ517" s="15" t="s">
        <v>59</v>
      </c>
      <c r="CB517" s="15" t="s">
        <v>59</v>
      </c>
      <c r="CD517" s="15" t="s">
        <v>59</v>
      </c>
      <c r="CF517" s="15" t="s">
        <v>59</v>
      </c>
      <c r="CH517" s="15" t="s">
        <v>59</v>
      </c>
      <c r="CJ517" s="15" t="s">
        <v>59</v>
      </c>
      <c r="CL517" s="15" t="s">
        <v>59</v>
      </c>
      <c r="CN517" s="15" t="s">
        <v>59</v>
      </c>
      <c r="CP517" s="15" t="s">
        <v>59</v>
      </c>
      <c r="CR517" s="15" t="s">
        <v>59</v>
      </c>
      <c r="CT517" s="15" t="s">
        <v>59</v>
      </c>
      <c r="CV517" s="15" t="s">
        <v>59</v>
      </c>
      <c r="CX517" s="15" t="s">
        <v>59</v>
      </c>
      <c r="CZ517" s="15" t="s">
        <v>59</v>
      </c>
      <c r="DB517" s="15" t="s">
        <v>59</v>
      </c>
      <c r="DD517" s="15" t="s">
        <v>59</v>
      </c>
      <c r="DF517" s="15" t="s">
        <v>59</v>
      </c>
      <c r="DH517" s="15" t="s">
        <v>59</v>
      </c>
      <c r="DJ517" s="15" t="s">
        <v>59</v>
      </c>
      <c r="DL517" s="15" t="s">
        <v>59</v>
      </c>
      <c r="DN517" s="15" t="s">
        <v>59</v>
      </c>
      <c r="DP517" s="15" t="s">
        <v>59</v>
      </c>
      <c r="DR517" s="15" t="s">
        <v>59</v>
      </c>
      <c r="DT517" s="15" t="s">
        <v>59</v>
      </c>
      <c r="DV517" s="15" t="s">
        <v>59</v>
      </c>
      <c r="DX517" s="15" t="s">
        <v>59</v>
      </c>
      <c r="DZ517" s="15" t="s">
        <v>59</v>
      </c>
      <c r="EB517" s="15" t="s">
        <v>59</v>
      </c>
      <c r="ED517" s="15" t="s">
        <v>59</v>
      </c>
      <c r="EF517" s="15" t="s">
        <v>59</v>
      </c>
      <c r="EH517" s="15" t="s">
        <v>59</v>
      </c>
      <c r="EJ517" s="15" t="s">
        <v>59</v>
      </c>
      <c r="EL517" s="15" t="s">
        <v>59</v>
      </c>
      <c r="EN517" s="15" t="s">
        <v>59</v>
      </c>
      <c r="EP517" s="15" t="s">
        <v>59</v>
      </c>
      <c r="ER517" s="15" t="s">
        <v>59</v>
      </c>
      <c r="ET517" s="15" t="s">
        <v>59</v>
      </c>
      <c r="EV517" s="15" t="s">
        <v>59</v>
      </c>
      <c r="EX517" s="15" t="s">
        <v>59</v>
      </c>
      <c r="EZ517" s="15" t="s">
        <v>59</v>
      </c>
      <c r="FB517" s="15" t="s">
        <v>59</v>
      </c>
      <c r="FD517" s="15" t="s">
        <v>59</v>
      </c>
      <c r="FF517" s="15" t="s">
        <v>59</v>
      </c>
      <c r="FH517" s="15" t="s">
        <v>59</v>
      </c>
      <c r="FJ517" s="15" t="s">
        <v>59</v>
      </c>
      <c r="FL517" s="15" t="s">
        <v>59</v>
      </c>
      <c r="FN517" s="15" t="s">
        <v>59</v>
      </c>
      <c r="FP517" s="15" t="s">
        <v>59</v>
      </c>
      <c r="FR517" s="15" t="s">
        <v>59</v>
      </c>
      <c r="FT517" s="15" t="s">
        <v>59</v>
      </c>
    </row>
    <row r="518" spans="1:176" ht="15.95" customHeight="1">
      <c r="A518" t="s">
        <v>970</v>
      </c>
      <c r="B518">
        <v>3</v>
      </c>
      <c r="D518" s="39">
        <v>8002</v>
      </c>
      <c r="E518" s="18" t="s">
        <v>968</v>
      </c>
      <c r="G518" s="9">
        <f t="shared" si="15"/>
        <v>3.34</v>
      </c>
      <c r="H518" s="15" t="s">
        <v>59</v>
      </c>
      <c r="I518" t="s">
        <v>47</v>
      </c>
      <c r="J518" s="15" t="s">
        <v>59</v>
      </c>
      <c r="K518" s="3" t="s">
        <v>47</v>
      </c>
      <c r="L518" s="12" t="s">
        <v>59</v>
      </c>
      <c r="M518" s="3" t="s">
        <v>47</v>
      </c>
      <c r="N518" s="12" t="s">
        <v>59</v>
      </c>
      <c r="O518" s="3" t="s">
        <v>47</v>
      </c>
      <c r="P518" s="12" t="s">
        <v>59</v>
      </c>
      <c r="Q518" t="s">
        <v>47</v>
      </c>
      <c r="R518" s="15" t="s">
        <v>59</v>
      </c>
      <c r="S518" t="s">
        <v>47</v>
      </c>
      <c r="T518" s="15" t="s">
        <v>59</v>
      </c>
      <c r="U518" t="s">
        <v>47</v>
      </c>
      <c r="V518" s="15" t="s">
        <v>59</v>
      </c>
      <c r="W518">
        <v>0.69</v>
      </c>
      <c r="X518" s="15">
        <v>0.02</v>
      </c>
      <c r="Y518" t="s">
        <v>47</v>
      </c>
      <c r="Z518" s="15" t="s">
        <v>59</v>
      </c>
      <c r="AA518">
        <v>2.65</v>
      </c>
      <c r="AB518" s="15">
        <v>0.6</v>
      </c>
      <c r="AC518" t="s">
        <v>47</v>
      </c>
      <c r="AD518" s="15" t="s">
        <v>59</v>
      </c>
      <c r="AE518" t="s">
        <v>47</v>
      </c>
      <c r="AF518" s="15" t="s">
        <v>59</v>
      </c>
      <c r="AG518" t="s">
        <v>47</v>
      </c>
      <c r="AH518" s="15" t="s">
        <v>59</v>
      </c>
      <c r="AI518" t="s">
        <v>47</v>
      </c>
      <c r="AJ518" s="15" t="s">
        <v>59</v>
      </c>
      <c r="AK518" t="s">
        <v>47</v>
      </c>
      <c r="AL518" s="15" t="s">
        <v>59</v>
      </c>
      <c r="AM518" t="s">
        <v>47</v>
      </c>
      <c r="AN518" s="15" t="s">
        <v>59</v>
      </c>
      <c r="AO518" t="s">
        <v>47</v>
      </c>
      <c r="AP518" s="15" t="s">
        <v>59</v>
      </c>
      <c r="AQ518" t="s">
        <v>47</v>
      </c>
      <c r="AR518" s="15" t="s">
        <v>59</v>
      </c>
      <c r="AS518" t="s">
        <v>47</v>
      </c>
      <c r="AT518" s="15" t="s">
        <v>59</v>
      </c>
      <c r="AU518" t="s">
        <v>47</v>
      </c>
      <c r="AV518" s="15" t="s">
        <v>59</v>
      </c>
      <c r="AW518" s="3" t="s">
        <v>47</v>
      </c>
      <c r="AX518" s="15" t="s">
        <v>59</v>
      </c>
      <c r="AY518" t="s">
        <v>47</v>
      </c>
      <c r="AZ518" s="15" t="s">
        <v>59</v>
      </c>
      <c r="BA518" t="s">
        <v>47</v>
      </c>
      <c r="BB518" s="15" t="s">
        <v>59</v>
      </c>
      <c r="BC518" t="s">
        <v>47</v>
      </c>
      <c r="BD518" s="15" t="s">
        <v>59</v>
      </c>
      <c r="BE518" s="3" t="s">
        <v>47</v>
      </c>
      <c r="BF518" s="15" t="s">
        <v>59</v>
      </c>
      <c r="BH518" s="15" t="s">
        <v>59</v>
      </c>
      <c r="BJ518" s="15" t="s">
        <v>59</v>
      </c>
      <c r="BL518" s="15" t="s">
        <v>59</v>
      </c>
      <c r="BN518" s="15" t="s">
        <v>59</v>
      </c>
      <c r="BP518" s="15" t="s">
        <v>59</v>
      </c>
      <c r="BR518" s="15" t="s">
        <v>59</v>
      </c>
      <c r="BT518" s="15" t="s">
        <v>59</v>
      </c>
      <c r="BV518" s="15" t="s">
        <v>59</v>
      </c>
      <c r="BX518" s="15" t="s">
        <v>59</v>
      </c>
      <c r="BZ518" s="15" t="s">
        <v>59</v>
      </c>
      <c r="CB518" s="15" t="s">
        <v>59</v>
      </c>
      <c r="CD518" s="15" t="s">
        <v>59</v>
      </c>
      <c r="CF518" s="15" t="s">
        <v>59</v>
      </c>
      <c r="CH518" s="15" t="s">
        <v>59</v>
      </c>
      <c r="CJ518" s="15" t="s">
        <v>59</v>
      </c>
      <c r="CL518" s="15" t="s">
        <v>59</v>
      </c>
      <c r="CN518" s="15" t="s">
        <v>59</v>
      </c>
      <c r="CP518" s="15" t="s">
        <v>59</v>
      </c>
      <c r="CR518" s="15" t="s">
        <v>59</v>
      </c>
      <c r="CT518" s="15" t="s">
        <v>59</v>
      </c>
      <c r="CV518" s="15" t="s">
        <v>59</v>
      </c>
      <c r="CX518" s="15" t="s">
        <v>59</v>
      </c>
      <c r="CZ518" s="15" t="s">
        <v>59</v>
      </c>
      <c r="DB518" s="15" t="s">
        <v>59</v>
      </c>
      <c r="DD518" s="15" t="s">
        <v>59</v>
      </c>
      <c r="DF518" s="15" t="s">
        <v>59</v>
      </c>
      <c r="DH518" s="15" t="s">
        <v>59</v>
      </c>
      <c r="DJ518" s="15" t="s">
        <v>59</v>
      </c>
      <c r="DL518" s="15" t="s">
        <v>59</v>
      </c>
      <c r="DN518" s="15" t="s">
        <v>59</v>
      </c>
      <c r="DP518" s="15" t="s">
        <v>59</v>
      </c>
      <c r="DR518" s="15" t="s">
        <v>59</v>
      </c>
      <c r="DT518" s="15" t="s">
        <v>59</v>
      </c>
      <c r="DV518" s="15" t="s">
        <v>59</v>
      </c>
      <c r="DX518" s="15" t="s">
        <v>59</v>
      </c>
      <c r="DZ518" s="15" t="s">
        <v>59</v>
      </c>
      <c r="EB518" s="15" t="s">
        <v>59</v>
      </c>
      <c r="ED518" s="15" t="s">
        <v>59</v>
      </c>
      <c r="EF518" s="15" t="s">
        <v>59</v>
      </c>
      <c r="EH518" s="15" t="s">
        <v>59</v>
      </c>
      <c r="EJ518" s="15" t="s">
        <v>59</v>
      </c>
      <c r="EL518" s="15" t="s">
        <v>59</v>
      </c>
      <c r="EN518" s="15" t="s">
        <v>59</v>
      </c>
      <c r="EP518" s="15" t="s">
        <v>59</v>
      </c>
      <c r="ER518" s="15" t="s">
        <v>59</v>
      </c>
      <c r="ET518" s="15" t="s">
        <v>59</v>
      </c>
      <c r="EV518" s="15" t="s">
        <v>59</v>
      </c>
      <c r="EX518" s="15" t="s">
        <v>59</v>
      </c>
      <c r="EZ518" s="15" t="s">
        <v>59</v>
      </c>
      <c r="FB518" s="15" t="s">
        <v>59</v>
      </c>
      <c r="FD518" s="15" t="s">
        <v>59</v>
      </c>
      <c r="FF518" s="15" t="s">
        <v>59</v>
      </c>
      <c r="FH518" s="15" t="s">
        <v>59</v>
      </c>
      <c r="FJ518" s="15" t="s">
        <v>59</v>
      </c>
      <c r="FL518" s="15" t="s">
        <v>59</v>
      </c>
      <c r="FN518" s="15" t="s">
        <v>59</v>
      </c>
      <c r="FP518" s="15" t="s">
        <v>59</v>
      </c>
      <c r="FR518" s="15" t="s">
        <v>59</v>
      </c>
      <c r="FT518" s="15" t="s">
        <v>59</v>
      </c>
    </row>
    <row r="519" spans="1:176" ht="15.95" customHeight="1">
      <c r="A519" t="s">
        <v>971</v>
      </c>
      <c r="B519">
        <v>3</v>
      </c>
      <c r="D519" s="39">
        <v>8002</v>
      </c>
      <c r="E519" s="18" t="s">
        <v>968</v>
      </c>
      <c r="G519" s="9">
        <f t="shared" si="15"/>
        <v>4.0600000000000005</v>
      </c>
      <c r="H519" s="15" t="s">
        <v>59</v>
      </c>
      <c r="I519" t="s">
        <v>47</v>
      </c>
      <c r="J519" s="15" t="s">
        <v>59</v>
      </c>
      <c r="K519" s="3" t="s">
        <v>47</v>
      </c>
      <c r="L519" s="12" t="s">
        <v>59</v>
      </c>
      <c r="M519" s="3" t="s">
        <v>47</v>
      </c>
      <c r="N519" s="12" t="s">
        <v>59</v>
      </c>
      <c r="O519" s="3" t="s">
        <v>47</v>
      </c>
      <c r="P519" s="12" t="s">
        <v>59</v>
      </c>
      <c r="Q519" t="s">
        <v>47</v>
      </c>
      <c r="R519" s="15" t="s">
        <v>59</v>
      </c>
      <c r="S519" t="s">
        <v>47</v>
      </c>
      <c r="T519" s="15" t="s">
        <v>59</v>
      </c>
      <c r="U519" t="s">
        <v>47</v>
      </c>
      <c r="V519" s="15" t="s">
        <v>59</v>
      </c>
      <c r="W519">
        <v>0.69</v>
      </c>
      <c r="X519" s="15">
        <v>7.0000000000000007E-2</v>
      </c>
      <c r="Y519" t="s">
        <v>47</v>
      </c>
      <c r="Z519" s="15" t="s">
        <v>59</v>
      </c>
      <c r="AA519">
        <v>3.37</v>
      </c>
      <c r="AB519" s="15">
        <v>0.23</v>
      </c>
      <c r="AC519" t="s">
        <v>47</v>
      </c>
      <c r="AD519" s="15" t="s">
        <v>59</v>
      </c>
      <c r="AE519" t="s">
        <v>47</v>
      </c>
      <c r="AF519" s="15" t="s">
        <v>59</v>
      </c>
      <c r="AG519" t="s">
        <v>47</v>
      </c>
      <c r="AH519" s="15" t="s">
        <v>59</v>
      </c>
      <c r="AI519" t="s">
        <v>47</v>
      </c>
      <c r="AJ519" s="15" t="s">
        <v>59</v>
      </c>
      <c r="AK519" t="s">
        <v>47</v>
      </c>
      <c r="AL519" s="15" t="s">
        <v>59</v>
      </c>
      <c r="AM519" t="s">
        <v>47</v>
      </c>
      <c r="AN519" s="15" t="s">
        <v>59</v>
      </c>
      <c r="AO519" t="s">
        <v>47</v>
      </c>
      <c r="AP519" s="15" t="s">
        <v>59</v>
      </c>
      <c r="AQ519" t="s">
        <v>47</v>
      </c>
      <c r="AR519" s="15" t="s">
        <v>59</v>
      </c>
      <c r="AS519" t="s">
        <v>47</v>
      </c>
      <c r="AT519" s="15" t="s">
        <v>59</v>
      </c>
      <c r="AU519" t="s">
        <v>47</v>
      </c>
      <c r="AV519" s="15" t="s">
        <v>59</v>
      </c>
      <c r="AW519" s="3" t="s">
        <v>47</v>
      </c>
      <c r="AX519" s="15" t="s">
        <v>59</v>
      </c>
      <c r="AY519" t="s">
        <v>47</v>
      </c>
      <c r="AZ519" s="15" t="s">
        <v>59</v>
      </c>
      <c r="BA519" t="s">
        <v>47</v>
      </c>
      <c r="BB519" s="15" t="s">
        <v>59</v>
      </c>
      <c r="BC519" t="s">
        <v>47</v>
      </c>
      <c r="BD519" s="15" t="s">
        <v>59</v>
      </c>
      <c r="BE519" s="3" t="s">
        <v>47</v>
      </c>
      <c r="BF519" s="15" t="s">
        <v>59</v>
      </c>
      <c r="BH519" s="15" t="s">
        <v>59</v>
      </c>
      <c r="BJ519" s="15" t="s">
        <v>59</v>
      </c>
      <c r="BL519" s="15" t="s">
        <v>59</v>
      </c>
      <c r="BN519" s="15" t="s">
        <v>59</v>
      </c>
      <c r="BP519" s="15" t="s">
        <v>59</v>
      </c>
      <c r="BR519" s="15" t="s">
        <v>59</v>
      </c>
      <c r="BT519" s="15" t="s">
        <v>59</v>
      </c>
      <c r="BV519" s="15" t="s">
        <v>59</v>
      </c>
      <c r="BX519" s="15" t="s">
        <v>59</v>
      </c>
      <c r="BZ519" s="15" t="s">
        <v>59</v>
      </c>
      <c r="CB519" s="15" t="s">
        <v>59</v>
      </c>
      <c r="CD519" s="15" t="s">
        <v>59</v>
      </c>
      <c r="CF519" s="15" t="s">
        <v>59</v>
      </c>
      <c r="CH519" s="15" t="s">
        <v>59</v>
      </c>
      <c r="CJ519" s="15" t="s">
        <v>59</v>
      </c>
      <c r="CL519" s="15" t="s">
        <v>59</v>
      </c>
      <c r="CN519" s="15" t="s">
        <v>59</v>
      </c>
      <c r="CP519" s="15" t="s">
        <v>59</v>
      </c>
      <c r="CR519" s="15" t="s">
        <v>59</v>
      </c>
      <c r="CT519" s="15" t="s">
        <v>59</v>
      </c>
      <c r="CV519" s="15" t="s">
        <v>59</v>
      </c>
      <c r="CX519" s="15" t="s">
        <v>59</v>
      </c>
      <c r="CZ519" s="15" t="s">
        <v>59</v>
      </c>
      <c r="DB519" s="15" t="s">
        <v>59</v>
      </c>
      <c r="DD519" s="15" t="s">
        <v>59</v>
      </c>
      <c r="DF519" s="15" t="s">
        <v>59</v>
      </c>
      <c r="DH519" s="15" t="s">
        <v>59</v>
      </c>
      <c r="DJ519" s="15" t="s">
        <v>59</v>
      </c>
      <c r="DL519" s="15" t="s">
        <v>59</v>
      </c>
      <c r="DN519" s="15" t="s">
        <v>59</v>
      </c>
      <c r="DP519" s="15" t="s">
        <v>59</v>
      </c>
      <c r="DR519" s="15" t="s">
        <v>59</v>
      </c>
      <c r="DT519" s="15" t="s">
        <v>59</v>
      </c>
      <c r="DV519" s="15" t="s">
        <v>59</v>
      </c>
      <c r="DX519" s="15" t="s">
        <v>59</v>
      </c>
      <c r="DZ519" s="15" t="s">
        <v>59</v>
      </c>
      <c r="EB519" s="15" t="s">
        <v>59</v>
      </c>
      <c r="ED519" s="15" t="s">
        <v>59</v>
      </c>
      <c r="EF519" s="15" t="s">
        <v>59</v>
      </c>
      <c r="EH519" s="15" t="s">
        <v>59</v>
      </c>
      <c r="EJ519" s="15" t="s">
        <v>59</v>
      </c>
      <c r="EL519" s="15" t="s">
        <v>59</v>
      </c>
      <c r="EN519" s="15" t="s">
        <v>59</v>
      </c>
      <c r="EP519" s="15" t="s">
        <v>59</v>
      </c>
      <c r="ER519" s="15" t="s">
        <v>59</v>
      </c>
      <c r="ET519" s="15" t="s">
        <v>59</v>
      </c>
      <c r="EV519" s="15" t="s">
        <v>59</v>
      </c>
      <c r="EX519" s="15" t="s">
        <v>59</v>
      </c>
      <c r="EZ519" s="15" t="s">
        <v>59</v>
      </c>
      <c r="FB519" s="15" t="s">
        <v>59</v>
      </c>
      <c r="FD519" s="15" t="s">
        <v>59</v>
      </c>
      <c r="FF519" s="15" t="s">
        <v>59</v>
      </c>
      <c r="FH519" s="15" t="s">
        <v>59</v>
      </c>
      <c r="FJ519" s="15" t="s">
        <v>59</v>
      </c>
      <c r="FL519" s="15" t="s">
        <v>59</v>
      </c>
      <c r="FN519" s="15" t="s">
        <v>59</v>
      </c>
      <c r="FP519" s="15" t="s">
        <v>59</v>
      </c>
      <c r="FR519" s="15" t="s">
        <v>59</v>
      </c>
      <c r="FT519" s="15" t="s">
        <v>59</v>
      </c>
    </row>
    <row r="520" spans="1:176" ht="15.95" customHeight="1">
      <c r="A520" t="s">
        <v>972</v>
      </c>
      <c r="B520">
        <v>3</v>
      </c>
      <c r="D520" s="39">
        <v>8002</v>
      </c>
      <c r="E520" s="18" t="s">
        <v>968</v>
      </c>
      <c r="G520" s="9">
        <f t="shared" si="15"/>
        <v>1.97</v>
      </c>
      <c r="H520" s="15" t="s">
        <v>59</v>
      </c>
      <c r="I520" t="s">
        <v>47</v>
      </c>
      <c r="J520" s="15" t="s">
        <v>59</v>
      </c>
      <c r="K520" s="3" t="s">
        <v>47</v>
      </c>
      <c r="L520" s="12" t="s">
        <v>59</v>
      </c>
      <c r="M520" s="3" t="s">
        <v>47</v>
      </c>
      <c r="N520" s="12" t="s">
        <v>59</v>
      </c>
      <c r="O520" s="3" t="s">
        <v>47</v>
      </c>
      <c r="P520" s="12" t="s">
        <v>59</v>
      </c>
      <c r="Q520" t="s">
        <v>47</v>
      </c>
      <c r="R520" s="15" t="s">
        <v>59</v>
      </c>
      <c r="S520" t="s">
        <v>47</v>
      </c>
      <c r="T520" s="15" t="s">
        <v>59</v>
      </c>
      <c r="U520" t="s">
        <v>47</v>
      </c>
      <c r="V520" s="15" t="s">
        <v>59</v>
      </c>
      <c r="W520">
        <v>0.49</v>
      </c>
      <c r="X520" s="15">
        <v>0.01</v>
      </c>
      <c r="Y520" t="s">
        <v>47</v>
      </c>
      <c r="Z520" s="15" t="s">
        <v>59</v>
      </c>
      <c r="AA520">
        <v>1.48</v>
      </c>
      <c r="AB520" s="15">
        <v>0.28999999999999998</v>
      </c>
      <c r="AC520" t="s">
        <v>47</v>
      </c>
      <c r="AD520" s="15" t="s">
        <v>59</v>
      </c>
      <c r="AE520" t="s">
        <v>47</v>
      </c>
      <c r="AF520" s="15" t="s">
        <v>59</v>
      </c>
      <c r="AG520" t="s">
        <v>47</v>
      </c>
      <c r="AH520" s="15" t="s">
        <v>59</v>
      </c>
      <c r="AI520" t="s">
        <v>47</v>
      </c>
      <c r="AJ520" s="15" t="s">
        <v>59</v>
      </c>
      <c r="AK520" t="s">
        <v>47</v>
      </c>
      <c r="AL520" s="15" t="s">
        <v>59</v>
      </c>
      <c r="AM520" t="s">
        <v>47</v>
      </c>
      <c r="AN520" s="15" t="s">
        <v>59</v>
      </c>
      <c r="AO520" t="s">
        <v>47</v>
      </c>
      <c r="AP520" s="15" t="s">
        <v>59</v>
      </c>
      <c r="AQ520" t="s">
        <v>47</v>
      </c>
      <c r="AR520" s="15" t="s">
        <v>59</v>
      </c>
      <c r="AS520" t="s">
        <v>47</v>
      </c>
      <c r="AT520" s="15" t="s">
        <v>59</v>
      </c>
      <c r="AU520" t="s">
        <v>47</v>
      </c>
      <c r="AV520" s="15" t="s">
        <v>59</v>
      </c>
      <c r="AW520" s="3" t="s">
        <v>47</v>
      </c>
      <c r="AX520" s="15" t="s">
        <v>59</v>
      </c>
      <c r="AY520" t="s">
        <v>47</v>
      </c>
      <c r="AZ520" s="15" t="s">
        <v>59</v>
      </c>
      <c r="BA520" t="s">
        <v>47</v>
      </c>
      <c r="BB520" s="15" t="s">
        <v>59</v>
      </c>
      <c r="BC520" t="s">
        <v>47</v>
      </c>
      <c r="BD520" s="15" t="s">
        <v>59</v>
      </c>
      <c r="BE520" s="3" t="s">
        <v>47</v>
      </c>
      <c r="BF520" s="15" t="s">
        <v>59</v>
      </c>
      <c r="BH520" s="15" t="s">
        <v>59</v>
      </c>
      <c r="BJ520" s="15" t="s">
        <v>59</v>
      </c>
      <c r="BL520" s="15" t="s">
        <v>59</v>
      </c>
      <c r="BN520" s="15" t="s">
        <v>59</v>
      </c>
      <c r="BP520" s="15" t="s">
        <v>59</v>
      </c>
      <c r="BR520" s="15" t="s">
        <v>59</v>
      </c>
      <c r="BT520" s="15" t="s">
        <v>59</v>
      </c>
      <c r="BV520" s="15" t="s">
        <v>59</v>
      </c>
      <c r="BX520" s="15" t="s">
        <v>59</v>
      </c>
      <c r="BZ520" s="15" t="s">
        <v>59</v>
      </c>
      <c r="CB520" s="15" t="s">
        <v>59</v>
      </c>
      <c r="CD520" s="15" t="s">
        <v>59</v>
      </c>
      <c r="CF520" s="15" t="s">
        <v>59</v>
      </c>
      <c r="CH520" s="15" t="s">
        <v>59</v>
      </c>
      <c r="CJ520" s="15" t="s">
        <v>59</v>
      </c>
      <c r="CL520" s="15" t="s">
        <v>59</v>
      </c>
      <c r="CN520" s="15" t="s">
        <v>59</v>
      </c>
      <c r="CP520" s="15" t="s">
        <v>59</v>
      </c>
      <c r="CR520" s="15" t="s">
        <v>59</v>
      </c>
      <c r="CT520" s="15" t="s">
        <v>59</v>
      </c>
      <c r="CV520" s="15" t="s">
        <v>59</v>
      </c>
      <c r="CX520" s="15" t="s">
        <v>59</v>
      </c>
      <c r="CZ520" s="15" t="s">
        <v>59</v>
      </c>
      <c r="DB520" s="15" t="s">
        <v>59</v>
      </c>
      <c r="DD520" s="15" t="s">
        <v>59</v>
      </c>
      <c r="DF520" s="15" t="s">
        <v>59</v>
      </c>
      <c r="DH520" s="15" t="s">
        <v>59</v>
      </c>
      <c r="DJ520" s="15" t="s">
        <v>59</v>
      </c>
      <c r="DL520" s="15" t="s">
        <v>59</v>
      </c>
      <c r="DN520" s="15" t="s">
        <v>59</v>
      </c>
      <c r="DP520" s="15" t="s">
        <v>59</v>
      </c>
      <c r="DR520" s="15" t="s">
        <v>59</v>
      </c>
      <c r="DT520" s="15" t="s">
        <v>59</v>
      </c>
      <c r="DV520" s="15" t="s">
        <v>59</v>
      </c>
      <c r="DX520" s="15" t="s">
        <v>59</v>
      </c>
      <c r="DZ520" s="15" t="s">
        <v>59</v>
      </c>
      <c r="EB520" s="15" t="s">
        <v>59</v>
      </c>
      <c r="ED520" s="15" t="s">
        <v>59</v>
      </c>
      <c r="EF520" s="15" t="s">
        <v>59</v>
      </c>
      <c r="EH520" s="15" t="s">
        <v>59</v>
      </c>
      <c r="EJ520" s="15" t="s">
        <v>59</v>
      </c>
      <c r="EL520" s="15" t="s">
        <v>59</v>
      </c>
      <c r="EN520" s="15" t="s">
        <v>59</v>
      </c>
      <c r="EP520" s="15" t="s">
        <v>59</v>
      </c>
      <c r="ER520" s="15" t="s">
        <v>59</v>
      </c>
      <c r="ET520" s="15" t="s">
        <v>59</v>
      </c>
      <c r="EV520" s="15" t="s">
        <v>59</v>
      </c>
      <c r="EX520" s="15" t="s">
        <v>59</v>
      </c>
      <c r="EZ520" s="15" t="s">
        <v>59</v>
      </c>
      <c r="FB520" s="15" t="s">
        <v>59</v>
      </c>
      <c r="FD520" s="15" t="s">
        <v>59</v>
      </c>
      <c r="FF520" s="15" t="s">
        <v>59</v>
      </c>
      <c r="FH520" s="15" t="s">
        <v>59</v>
      </c>
      <c r="FJ520" s="15" t="s">
        <v>59</v>
      </c>
      <c r="FL520" s="15" t="s">
        <v>59</v>
      </c>
      <c r="FN520" s="15" t="s">
        <v>59</v>
      </c>
      <c r="FP520" s="15" t="s">
        <v>59</v>
      </c>
      <c r="FR520" s="15" t="s">
        <v>59</v>
      </c>
      <c r="FT520" s="15" t="s">
        <v>59</v>
      </c>
    </row>
    <row r="521" spans="1:176" ht="15.95" customHeight="1">
      <c r="A521" t="s">
        <v>974</v>
      </c>
      <c r="B521">
        <v>3</v>
      </c>
      <c r="D521" s="39">
        <v>8002</v>
      </c>
      <c r="E521" s="18" t="s">
        <v>968</v>
      </c>
      <c r="G521" s="9">
        <f t="shared" si="15"/>
        <v>2.58</v>
      </c>
      <c r="H521" s="15" t="s">
        <v>59</v>
      </c>
      <c r="I521" t="s">
        <v>47</v>
      </c>
      <c r="J521" s="15" t="s">
        <v>59</v>
      </c>
      <c r="K521" s="3" t="s">
        <v>47</v>
      </c>
      <c r="L521" s="12" t="s">
        <v>59</v>
      </c>
      <c r="M521" s="3" t="s">
        <v>47</v>
      </c>
      <c r="N521" s="12" t="s">
        <v>59</v>
      </c>
      <c r="O521" s="3" t="s">
        <v>47</v>
      </c>
      <c r="P521" s="12" t="s">
        <v>59</v>
      </c>
      <c r="Q521" t="s">
        <v>47</v>
      </c>
      <c r="R521" s="15" t="s">
        <v>59</v>
      </c>
      <c r="S521" t="s">
        <v>47</v>
      </c>
      <c r="T521" s="15" t="s">
        <v>59</v>
      </c>
      <c r="U521" t="s">
        <v>47</v>
      </c>
      <c r="V521" s="15" t="s">
        <v>59</v>
      </c>
      <c r="W521">
        <v>0.6</v>
      </c>
      <c r="X521" s="15">
        <v>0.09</v>
      </c>
      <c r="Y521" t="s">
        <v>47</v>
      </c>
      <c r="Z521" s="15" t="s">
        <v>59</v>
      </c>
      <c r="AA521">
        <v>1.98</v>
      </c>
      <c r="AB521" s="15">
        <v>0.45</v>
      </c>
      <c r="AC521" t="s">
        <v>47</v>
      </c>
      <c r="AD521" s="15" t="s">
        <v>59</v>
      </c>
      <c r="AE521" t="s">
        <v>47</v>
      </c>
      <c r="AF521" s="15" t="s">
        <v>59</v>
      </c>
      <c r="AG521" t="s">
        <v>47</v>
      </c>
      <c r="AH521" s="15" t="s">
        <v>59</v>
      </c>
      <c r="AI521" t="s">
        <v>47</v>
      </c>
      <c r="AJ521" s="15" t="s">
        <v>59</v>
      </c>
      <c r="AK521" t="s">
        <v>47</v>
      </c>
      <c r="AL521" s="15" t="s">
        <v>59</v>
      </c>
      <c r="AM521" t="s">
        <v>47</v>
      </c>
      <c r="AN521" s="15" t="s">
        <v>59</v>
      </c>
      <c r="AO521" t="s">
        <v>47</v>
      </c>
      <c r="AP521" s="15" t="s">
        <v>59</v>
      </c>
      <c r="AQ521" t="s">
        <v>47</v>
      </c>
      <c r="AR521" s="15" t="s">
        <v>59</v>
      </c>
      <c r="AS521" t="s">
        <v>47</v>
      </c>
      <c r="AT521" s="15" t="s">
        <v>59</v>
      </c>
      <c r="AU521" t="s">
        <v>47</v>
      </c>
      <c r="AV521" s="15" t="s">
        <v>59</v>
      </c>
      <c r="AW521" s="3" t="s">
        <v>47</v>
      </c>
      <c r="AX521" s="15" t="s">
        <v>59</v>
      </c>
      <c r="AY521" t="s">
        <v>47</v>
      </c>
      <c r="AZ521" s="15" t="s">
        <v>59</v>
      </c>
      <c r="BA521" t="s">
        <v>47</v>
      </c>
      <c r="BB521" s="15" t="s">
        <v>59</v>
      </c>
      <c r="BC521" t="s">
        <v>47</v>
      </c>
      <c r="BD521" s="15" t="s">
        <v>59</v>
      </c>
      <c r="BE521" s="3" t="s">
        <v>47</v>
      </c>
      <c r="BF521" s="15" t="s">
        <v>59</v>
      </c>
      <c r="BH521" s="15" t="s">
        <v>59</v>
      </c>
      <c r="BJ521" s="15" t="s">
        <v>59</v>
      </c>
      <c r="BL521" s="15" t="s">
        <v>59</v>
      </c>
      <c r="BN521" s="15" t="s">
        <v>59</v>
      </c>
      <c r="BP521" s="15" t="s">
        <v>59</v>
      </c>
      <c r="BR521" s="15" t="s">
        <v>59</v>
      </c>
      <c r="BT521" s="15" t="s">
        <v>59</v>
      </c>
      <c r="BV521" s="15" t="s">
        <v>59</v>
      </c>
      <c r="BX521" s="15" t="s">
        <v>59</v>
      </c>
      <c r="BZ521" s="15" t="s">
        <v>59</v>
      </c>
      <c r="CB521" s="15" t="s">
        <v>59</v>
      </c>
      <c r="CD521" s="15" t="s">
        <v>59</v>
      </c>
      <c r="CF521" s="15" t="s">
        <v>59</v>
      </c>
      <c r="CH521" s="15" t="s">
        <v>59</v>
      </c>
      <c r="CJ521" s="15" t="s">
        <v>59</v>
      </c>
      <c r="CL521" s="15" t="s">
        <v>59</v>
      </c>
      <c r="CN521" s="15" t="s">
        <v>59</v>
      </c>
      <c r="CP521" s="15" t="s">
        <v>59</v>
      </c>
      <c r="CR521" s="15" t="s">
        <v>59</v>
      </c>
      <c r="CT521" s="15" t="s">
        <v>59</v>
      </c>
      <c r="CV521" s="15" t="s">
        <v>59</v>
      </c>
      <c r="CX521" s="15" t="s">
        <v>59</v>
      </c>
      <c r="CZ521" s="15" t="s">
        <v>59</v>
      </c>
      <c r="DB521" s="15" t="s">
        <v>59</v>
      </c>
      <c r="DD521" s="15" t="s">
        <v>59</v>
      </c>
      <c r="DF521" s="15" t="s">
        <v>59</v>
      </c>
      <c r="DH521" s="15" t="s">
        <v>59</v>
      </c>
      <c r="DJ521" s="15" t="s">
        <v>59</v>
      </c>
      <c r="DL521" s="15" t="s">
        <v>59</v>
      </c>
      <c r="DN521" s="15" t="s">
        <v>59</v>
      </c>
      <c r="DP521" s="15" t="s">
        <v>59</v>
      </c>
      <c r="DR521" s="15" t="s">
        <v>59</v>
      </c>
      <c r="DT521" s="15" t="s">
        <v>59</v>
      </c>
      <c r="DV521" s="15" t="s">
        <v>59</v>
      </c>
      <c r="DX521" s="15" t="s">
        <v>59</v>
      </c>
      <c r="DZ521" s="15" t="s">
        <v>59</v>
      </c>
      <c r="EB521" s="15" t="s">
        <v>59</v>
      </c>
      <c r="ED521" s="15" t="s">
        <v>59</v>
      </c>
      <c r="EF521" s="15" t="s">
        <v>59</v>
      </c>
      <c r="EH521" s="15" t="s">
        <v>59</v>
      </c>
      <c r="EJ521" s="15" t="s">
        <v>59</v>
      </c>
      <c r="EL521" s="15" t="s">
        <v>59</v>
      </c>
      <c r="EN521" s="15" t="s">
        <v>59</v>
      </c>
      <c r="EP521" s="15" t="s">
        <v>59</v>
      </c>
      <c r="ER521" s="15" t="s">
        <v>59</v>
      </c>
      <c r="ET521" s="15" t="s">
        <v>59</v>
      </c>
      <c r="EV521" s="15" t="s">
        <v>59</v>
      </c>
      <c r="EX521" s="15" t="s">
        <v>59</v>
      </c>
      <c r="EZ521" s="15" t="s">
        <v>59</v>
      </c>
      <c r="FB521" s="15" t="s">
        <v>59</v>
      </c>
      <c r="FD521" s="15" t="s">
        <v>59</v>
      </c>
      <c r="FF521" s="15" t="s">
        <v>59</v>
      </c>
      <c r="FH521" s="15" t="s">
        <v>59</v>
      </c>
      <c r="FJ521" s="15" t="s">
        <v>59</v>
      </c>
      <c r="FL521" s="15" t="s">
        <v>59</v>
      </c>
      <c r="FN521" s="15" t="s">
        <v>59</v>
      </c>
      <c r="FP521" s="15" t="s">
        <v>59</v>
      </c>
      <c r="FR521" s="15" t="s">
        <v>59</v>
      </c>
      <c r="FT521" s="15" t="s">
        <v>59</v>
      </c>
    </row>
    <row r="522" spans="1:176" ht="15.95" customHeight="1">
      <c r="A522" t="s">
        <v>973</v>
      </c>
      <c r="B522">
        <v>3</v>
      </c>
      <c r="D522" s="39">
        <v>8002</v>
      </c>
      <c r="E522" s="18" t="s">
        <v>968</v>
      </c>
      <c r="G522" s="9">
        <f t="shared" si="15"/>
        <v>1.5</v>
      </c>
      <c r="H522" s="15" t="s">
        <v>59</v>
      </c>
      <c r="I522" t="s">
        <v>47</v>
      </c>
      <c r="J522" s="15" t="s">
        <v>59</v>
      </c>
      <c r="K522" s="3" t="s">
        <v>47</v>
      </c>
      <c r="L522" s="12" t="s">
        <v>59</v>
      </c>
      <c r="M522" s="3" t="s">
        <v>47</v>
      </c>
      <c r="N522" s="12" t="s">
        <v>59</v>
      </c>
      <c r="O522" s="3" t="s">
        <v>47</v>
      </c>
      <c r="P522" s="12" t="s">
        <v>59</v>
      </c>
      <c r="Q522" t="s">
        <v>47</v>
      </c>
      <c r="R522" s="15" t="s">
        <v>59</v>
      </c>
      <c r="S522" t="s">
        <v>47</v>
      </c>
      <c r="T522" s="15" t="s">
        <v>59</v>
      </c>
      <c r="U522" t="s">
        <v>47</v>
      </c>
      <c r="V522" s="15" t="s">
        <v>59</v>
      </c>
      <c r="W522">
        <v>0.69</v>
      </c>
      <c r="X522" s="15">
        <v>0.08</v>
      </c>
      <c r="Y522" t="s">
        <v>47</v>
      </c>
      <c r="Z522" s="15" t="s">
        <v>59</v>
      </c>
      <c r="AA522">
        <v>0.81</v>
      </c>
      <c r="AB522" s="15">
        <v>0.12</v>
      </c>
      <c r="AC522" t="s">
        <v>47</v>
      </c>
      <c r="AD522" s="15" t="s">
        <v>59</v>
      </c>
      <c r="AE522" t="s">
        <v>47</v>
      </c>
      <c r="AF522" s="15" t="s">
        <v>59</v>
      </c>
      <c r="AG522" t="s">
        <v>47</v>
      </c>
      <c r="AH522" s="15" t="s">
        <v>59</v>
      </c>
      <c r="AI522" t="s">
        <v>47</v>
      </c>
      <c r="AJ522" s="15" t="s">
        <v>59</v>
      </c>
      <c r="AK522" t="s">
        <v>47</v>
      </c>
      <c r="AL522" s="15" t="s">
        <v>59</v>
      </c>
      <c r="AM522" t="s">
        <v>47</v>
      </c>
      <c r="AN522" s="15" t="s">
        <v>59</v>
      </c>
      <c r="AO522" t="s">
        <v>47</v>
      </c>
      <c r="AP522" s="15" t="s">
        <v>59</v>
      </c>
      <c r="AQ522" t="s">
        <v>47</v>
      </c>
      <c r="AR522" s="15" t="s">
        <v>59</v>
      </c>
      <c r="AS522" t="s">
        <v>47</v>
      </c>
      <c r="AT522" s="15" t="s">
        <v>59</v>
      </c>
      <c r="AU522" t="s">
        <v>47</v>
      </c>
      <c r="AV522" s="15" t="s">
        <v>59</v>
      </c>
      <c r="AW522" s="3" t="s">
        <v>47</v>
      </c>
      <c r="AX522" s="15" t="s">
        <v>59</v>
      </c>
      <c r="AY522" t="s">
        <v>47</v>
      </c>
      <c r="AZ522" s="15" t="s">
        <v>59</v>
      </c>
      <c r="BA522" t="s">
        <v>47</v>
      </c>
      <c r="BB522" s="15" t="s">
        <v>59</v>
      </c>
      <c r="BC522" t="s">
        <v>47</v>
      </c>
      <c r="BD522" s="15" t="s">
        <v>59</v>
      </c>
      <c r="BE522" s="3" t="s">
        <v>47</v>
      </c>
      <c r="BF522" s="15" t="s">
        <v>59</v>
      </c>
      <c r="BH522" s="15" t="s">
        <v>59</v>
      </c>
      <c r="BJ522" s="15" t="s">
        <v>59</v>
      </c>
      <c r="BL522" s="15" t="s">
        <v>59</v>
      </c>
      <c r="BN522" s="15" t="s">
        <v>59</v>
      </c>
      <c r="BP522" s="15" t="s">
        <v>59</v>
      </c>
      <c r="BR522" s="15" t="s">
        <v>59</v>
      </c>
      <c r="BT522" s="15" t="s">
        <v>59</v>
      </c>
      <c r="BV522" s="15" t="s">
        <v>59</v>
      </c>
      <c r="BX522" s="15" t="s">
        <v>59</v>
      </c>
      <c r="BZ522" s="15" t="s">
        <v>59</v>
      </c>
      <c r="CB522" s="15" t="s">
        <v>59</v>
      </c>
      <c r="CD522" s="15" t="s">
        <v>59</v>
      </c>
      <c r="CF522" s="15" t="s">
        <v>59</v>
      </c>
      <c r="CH522" s="15" t="s">
        <v>59</v>
      </c>
      <c r="CJ522" s="15" t="s">
        <v>59</v>
      </c>
      <c r="CL522" s="15" t="s">
        <v>59</v>
      </c>
      <c r="CN522" s="15" t="s">
        <v>59</v>
      </c>
      <c r="CP522" s="15" t="s">
        <v>59</v>
      </c>
      <c r="CR522" s="15" t="s">
        <v>59</v>
      </c>
      <c r="CT522" s="15" t="s">
        <v>59</v>
      </c>
      <c r="CV522" s="15" t="s">
        <v>59</v>
      </c>
      <c r="CX522" s="15" t="s">
        <v>59</v>
      </c>
      <c r="CZ522" s="15" t="s">
        <v>59</v>
      </c>
      <c r="DB522" s="15" t="s">
        <v>59</v>
      </c>
      <c r="DD522" s="15" t="s">
        <v>59</v>
      </c>
      <c r="DF522" s="15" t="s">
        <v>59</v>
      </c>
      <c r="DH522" s="15" t="s">
        <v>59</v>
      </c>
      <c r="DJ522" s="15" t="s">
        <v>59</v>
      </c>
      <c r="DL522" s="15" t="s">
        <v>59</v>
      </c>
      <c r="DN522" s="15" t="s">
        <v>59</v>
      </c>
      <c r="DP522" s="15" t="s">
        <v>59</v>
      </c>
      <c r="DR522" s="15" t="s">
        <v>59</v>
      </c>
      <c r="DT522" s="15" t="s">
        <v>59</v>
      </c>
      <c r="DV522" s="15" t="s">
        <v>59</v>
      </c>
      <c r="DX522" s="15" t="s">
        <v>59</v>
      </c>
      <c r="DZ522" s="15" t="s">
        <v>59</v>
      </c>
      <c r="EB522" s="15" t="s">
        <v>59</v>
      </c>
      <c r="ED522" s="15" t="s">
        <v>59</v>
      </c>
      <c r="EF522" s="15" t="s">
        <v>59</v>
      </c>
      <c r="EH522" s="15" t="s">
        <v>59</v>
      </c>
      <c r="EJ522" s="15" t="s">
        <v>59</v>
      </c>
      <c r="EL522" s="15" t="s">
        <v>59</v>
      </c>
      <c r="EN522" s="15" t="s">
        <v>59</v>
      </c>
      <c r="EP522" s="15" t="s">
        <v>59</v>
      </c>
      <c r="ER522" s="15" t="s">
        <v>59</v>
      </c>
      <c r="ET522" s="15" t="s">
        <v>59</v>
      </c>
      <c r="EV522" s="15" t="s">
        <v>59</v>
      </c>
      <c r="EX522" s="15" t="s">
        <v>59</v>
      </c>
      <c r="EZ522" s="15" t="s">
        <v>59</v>
      </c>
      <c r="FB522" s="15" t="s">
        <v>59</v>
      </c>
      <c r="FD522" s="15" t="s">
        <v>59</v>
      </c>
      <c r="FF522" s="15" t="s">
        <v>59</v>
      </c>
      <c r="FH522" s="15" t="s">
        <v>59</v>
      </c>
      <c r="FJ522" s="15" t="s">
        <v>59</v>
      </c>
      <c r="FL522" s="15" t="s">
        <v>59</v>
      </c>
      <c r="FN522" s="15" t="s">
        <v>59</v>
      </c>
      <c r="FP522" s="15" t="s">
        <v>59</v>
      </c>
      <c r="FR522" s="15" t="s">
        <v>59</v>
      </c>
      <c r="FT522" s="15" t="s">
        <v>59</v>
      </c>
    </row>
    <row r="523" spans="1:176" ht="15.95" customHeight="1">
      <c r="A523" t="s">
        <v>975</v>
      </c>
      <c r="B523">
        <v>3</v>
      </c>
      <c r="D523" s="39">
        <v>8002</v>
      </c>
      <c r="E523" s="18" t="s">
        <v>968</v>
      </c>
      <c r="G523" s="9">
        <f t="shared" si="15"/>
        <v>2.69</v>
      </c>
      <c r="H523" s="15" t="s">
        <v>59</v>
      </c>
      <c r="I523" t="s">
        <v>47</v>
      </c>
      <c r="J523" s="15" t="s">
        <v>59</v>
      </c>
      <c r="K523" s="3" t="s">
        <v>47</v>
      </c>
      <c r="L523" s="12" t="s">
        <v>59</v>
      </c>
      <c r="M523" s="3" t="s">
        <v>47</v>
      </c>
      <c r="N523" s="12" t="s">
        <v>59</v>
      </c>
      <c r="O523" s="3" t="s">
        <v>47</v>
      </c>
      <c r="P523" s="12" t="s">
        <v>59</v>
      </c>
      <c r="Q523" t="s">
        <v>47</v>
      </c>
      <c r="R523" s="15" t="s">
        <v>59</v>
      </c>
      <c r="S523" t="s">
        <v>47</v>
      </c>
      <c r="T523" s="15" t="s">
        <v>59</v>
      </c>
      <c r="U523" t="s">
        <v>47</v>
      </c>
      <c r="V523" s="15" t="s">
        <v>59</v>
      </c>
      <c r="W523">
        <v>0.6</v>
      </c>
      <c r="X523" s="15">
        <v>7.0000000000000007E-2</v>
      </c>
      <c r="Y523" t="s">
        <v>47</v>
      </c>
      <c r="Z523" s="15" t="s">
        <v>59</v>
      </c>
      <c r="AA523">
        <v>2.09</v>
      </c>
      <c r="AB523" s="15">
        <v>0.36</v>
      </c>
      <c r="AC523" t="s">
        <v>47</v>
      </c>
      <c r="AD523" s="15" t="s">
        <v>59</v>
      </c>
      <c r="AE523" t="s">
        <v>47</v>
      </c>
      <c r="AF523" s="15" t="s">
        <v>59</v>
      </c>
      <c r="AG523" t="s">
        <v>47</v>
      </c>
      <c r="AH523" s="15" t="s">
        <v>59</v>
      </c>
      <c r="AI523" t="s">
        <v>47</v>
      </c>
      <c r="AJ523" s="15" t="s">
        <v>59</v>
      </c>
      <c r="AK523" t="s">
        <v>47</v>
      </c>
      <c r="AL523" s="15" t="s">
        <v>59</v>
      </c>
      <c r="AM523" t="s">
        <v>47</v>
      </c>
      <c r="AN523" s="15" t="s">
        <v>59</v>
      </c>
      <c r="AO523" t="s">
        <v>47</v>
      </c>
      <c r="AP523" s="15" t="s">
        <v>59</v>
      </c>
      <c r="AQ523" t="s">
        <v>47</v>
      </c>
      <c r="AR523" s="15" t="s">
        <v>59</v>
      </c>
      <c r="AS523" t="s">
        <v>47</v>
      </c>
      <c r="AT523" s="15" t="s">
        <v>59</v>
      </c>
      <c r="AU523" t="s">
        <v>47</v>
      </c>
      <c r="AV523" s="15" t="s">
        <v>59</v>
      </c>
      <c r="AW523" s="3" t="s">
        <v>47</v>
      </c>
      <c r="AX523" s="15" t="s">
        <v>59</v>
      </c>
      <c r="AY523" t="s">
        <v>47</v>
      </c>
      <c r="AZ523" s="15" t="s">
        <v>59</v>
      </c>
      <c r="BA523" t="s">
        <v>47</v>
      </c>
      <c r="BB523" s="15" t="s">
        <v>59</v>
      </c>
      <c r="BC523" t="s">
        <v>47</v>
      </c>
      <c r="BD523" s="15" t="s">
        <v>59</v>
      </c>
      <c r="BE523" s="3" t="s">
        <v>47</v>
      </c>
      <c r="BF523" s="15" t="s">
        <v>59</v>
      </c>
      <c r="BH523" s="15" t="s">
        <v>59</v>
      </c>
      <c r="BJ523" s="15" t="s">
        <v>59</v>
      </c>
      <c r="BL523" s="15" t="s">
        <v>59</v>
      </c>
      <c r="BN523" s="15" t="s">
        <v>59</v>
      </c>
      <c r="BP523" s="15" t="s">
        <v>59</v>
      </c>
      <c r="BR523" s="15" t="s">
        <v>59</v>
      </c>
      <c r="BT523" s="15" t="s">
        <v>59</v>
      </c>
      <c r="BV523" s="15" t="s">
        <v>59</v>
      </c>
      <c r="BX523" s="15" t="s">
        <v>59</v>
      </c>
      <c r="BZ523" s="15" t="s">
        <v>59</v>
      </c>
      <c r="CB523" s="15" t="s">
        <v>59</v>
      </c>
      <c r="CD523" s="15" t="s">
        <v>59</v>
      </c>
      <c r="CF523" s="15" t="s">
        <v>59</v>
      </c>
      <c r="CH523" s="15" t="s">
        <v>59</v>
      </c>
      <c r="CJ523" s="15" t="s">
        <v>59</v>
      </c>
      <c r="CL523" s="15" t="s">
        <v>59</v>
      </c>
      <c r="CN523" s="15" t="s">
        <v>59</v>
      </c>
      <c r="CP523" s="15" t="s">
        <v>59</v>
      </c>
      <c r="CR523" s="15" t="s">
        <v>59</v>
      </c>
      <c r="CT523" s="15" t="s">
        <v>59</v>
      </c>
      <c r="CV523" s="15" t="s">
        <v>59</v>
      </c>
      <c r="CX523" s="15" t="s">
        <v>59</v>
      </c>
      <c r="CZ523" s="15" t="s">
        <v>59</v>
      </c>
      <c r="DB523" s="15" t="s">
        <v>59</v>
      </c>
      <c r="DD523" s="15" t="s">
        <v>59</v>
      </c>
      <c r="DF523" s="15" t="s">
        <v>59</v>
      </c>
      <c r="DH523" s="15" t="s">
        <v>59</v>
      </c>
      <c r="DJ523" s="15" t="s">
        <v>59</v>
      </c>
      <c r="DL523" s="15" t="s">
        <v>59</v>
      </c>
      <c r="DN523" s="15" t="s">
        <v>59</v>
      </c>
      <c r="DP523" s="15" t="s">
        <v>59</v>
      </c>
      <c r="DR523" s="15" t="s">
        <v>59</v>
      </c>
      <c r="DT523" s="15" t="s">
        <v>59</v>
      </c>
      <c r="DV523" s="15" t="s">
        <v>59</v>
      </c>
      <c r="DX523" s="15" t="s">
        <v>59</v>
      </c>
      <c r="DZ523" s="15" t="s">
        <v>59</v>
      </c>
      <c r="EB523" s="15" t="s">
        <v>59</v>
      </c>
      <c r="ED523" s="15" t="s">
        <v>59</v>
      </c>
      <c r="EF523" s="15" t="s">
        <v>59</v>
      </c>
      <c r="EH523" s="15" t="s">
        <v>59</v>
      </c>
      <c r="EJ523" s="15" t="s">
        <v>59</v>
      </c>
      <c r="EL523" s="15" t="s">
        <v>59</v>
      </c>
      <c r="EN523" s="15" t="s">
        <v>59</v>
      </c>
      <c r="EP523" s="15" t="s">
        <v>59</v>
      </c>
      <c r="ER523" s="15" t="s">
        <v>59</v>
      </c>
      <c r="ET523" s="15" t="s">
        <v>59</v>
      </c>
      <c r="EV523" s="15" t="s">
        <v>59</v>
      </c>
      <c r="EX523" s="15" t="s">
        <v>59</v>
      </c>
      <c r="EZ523" s="15" t="s">
        <v>59</v>
      </c>
      <c r="FB523" s="15" t="s">
        <v>59</v>
      </c>
      <c r="FD523" s="15" t="s">
        <v>59</v>
      </c>
      <c r="FF523" s="15" t="s">
        <v>59</v>
      </c>
      <c r="FH523" s="15" t="s">
        <v>59</v>
      </c>
      <c r="FJ523" s="15" t="s">
        <v>59</v>
      </c>
      <c r="FL523" s="15" t="s">
        <v>59</v>
      </c>
      <c r="FN523" s="15" t="s">
        <v>59</v>
      </c>
      <c r="FP523" s="15" t="s">
        <v>59</v>
      </c>
      <c r="FR523" s="15" t="s">
        <v>59</v>
      </c>
      <c r="FT523" s="15" t="s">
        <v>59</v>
      </c>
    </row>
    <row r="524" spans="1:176" ht="15.95" customHeight="1">
      <c r="A524" t="s">
        <v>976</v>
      </c>
      <c r="B524">
        <v>1</v>
      </c>
      <c r="D524" s="39">
        <v>2002</v>
      </c>
      <c r="E524" s="18" t="s">
        <v>978</v>
      </c>
      <c r="G524">
        <v>1.4</v>
      </c>
      <c r="H524" s="15" t="s">
        <v>59</v>
      </c>
      <c r="I524">
        <v>1.4</v>
      </c>
      <c r="J524" s="15" t="s">
        <v>59</v>
      </c>
      <c r="K524" s="3" t="s">
        <v>47</v>
      </c>
      <c r="L524" s="12" t="s">
        <v>59</v>
      </c>
      <c r="M524" s="3" t="s">
        <v>47</v>
      </c>
      <c r="N524" s="12" t="s">
        <v>59</v>
      </c>
      <c r="O524" s="3" t="s">
        <v>47</v>
      </c>
      <c r="P524" s="12" t="s">
        <v>59</v>
      </c>
      <c r="Q524" t="s">
        <v>53</v>
      </c>
      <c r="R524" s="15" t="s">
        <v>59</v>
      </c>
      <c r="S524" t="s">
        <v>54</v>
      </c>
      <c r="T524" s="15" t="s">
        <v>59</v>
      </c>
      <c r="U524" t="s">
        <v>47</v>
      </c>
      <c r="V524" s="15" t="s">
        <v>59</v>
      </c>
      <c r="W524">
        <v>1.4</v>
      </c>
      <c r="X524" s="15" t="s">
        <v>59</v>
      </c>
      <c r="Y524" t="s">
        <v>53</v>
      </c>
      <c r="Z524" s="15" t="s">
        <v>59</v>
      </c>
      <c r="AA524" t="s">
        <v>53</v>
      </c>
      <c r="AB524" s="15" t="s">
        <v>59</v>
      </c>
      <c r="AC524" t="s">
        <v>47</v>
      </c>
      <c r="AD524" s="15" t="s">
        <v>59</v>
      </c>
      <c r="AE524" t="s">
        <v>47</v>
      </c>
      <c r="AF524" s="15" t="s">
        <v>59</v>
      </c>
      <c r="AG524" t="s">
        <v>54</v>
      </c>
      <c r="AH524" s="15" t="s">
        <v>59</v>
      </c>
      <c r="AI524" t="s">
        <v>47</v>
      </c>
      <c r="AJ524" s="15" t="s">
        <v>59</v>
      </c>
      <c r="AK524" t="s">
        <v>47</v>
      </c>
      <c r="AL524" s="15" t="s">
        <v>59</v>
      </c>
      <c r="AM524" t="s">
        <v>47</v>
      </c>
      <c r="AN524" s="15" t="s">
        <v>59</v>
      </c>
      <c r="AO524" t="s">
        <v>47</v>
      </c>
      <c r="AP524" s="15" t="s">
        <v>59</v>
      </c>
      <c r="AQ524" t="s">
        <v>47</v>
      </c>
      <c r="AR524" s="15" t="s">
        <v>59</v>
      </c>
      <c r="AS524" t="s">
        <v>47</v>
      </c>
      <c r="AT524" s="15" t="s">
        <v>59</v>
      </c>
      <c r="AU524" t="s">
        <v>47</v>
      </c>
      <c r="AV524" s="15" t="s">
        <v>59</v>
      </c>
      <c r="AW524" s="3" t="s">
        <v>47</v>
      </c>
      <c r="AX524" s="15" t="s">
        <v>59</v>
      </c>
      <c r="AY524" t="s">
        <v>47</v>
      </c>
      <c r="AZ524" s="15" t="s">
        <v>59</v>
      </c>
      <c r="BA524" t="s">
        <v>47</v>
      </c>
      <c r="BB524" s="15" t="s">
        <v>59</v>
      </c>
      <c r="BC524" t="s">
        <v>47</v>
      </c>
      <c r="BD524" s="15" t="s">
        <v>59</v>
      </c>
      <c r="BE524" s="3" t="s">
        <v>47</v>
      </c>
      <c r="BF524" s="15" t="s">
        <v>59</v>
      </c>
      <c r="BH524" s="15" t="s">
        <v>59</v>
      </c>
      <c r="BJ524" s="15" t="s">
        <v>59</v>
      </c>
      <c r="BL524" s="15" t="s">
        <v>59</v>
      </c>
      <c r="BN524" s="15" t="s">
        <v>59</v>
      </c>
      <c r="BP524" s="15" t="s">
        <v>59</v>
      </c>
      <c r="BR524" s="15" t="s">
        <v>59</v>
      </c>
      <c r="BT524" s="15" t="s">
        <v>59</v>
      </c>
      <c r="BV524" s="15" t="s">
        <v>59</v>
      </c>
      <c r="BX524" s="15" t="s">
        <v>59</v>
      </c>
      <c r="BZ524" s="15" t="s">
        <v>59</v>
      </c>
      <c r="CB524" s="15" t="s">
        <v>59</v>
      </c>
      <c r="CD524" s="15" t="s">
        <v>59</v>
      </c>
      <c r="CF524" s="15" t="s">
        <v>59</v>
      </c>
      <c r="CH524" s="15" t="s">
        <v>59</v>
      </c>
      <c r="CJ524" s="15" t="s">
        <v>59</v>
      </c>
      <c r="CL524" s="15" t="s">
        <v>59</v>
      </c>
      <c r="CN524" s="15" t="s">
        <v>59</v>
      </c>
      <c r="CP524" s="15" t="s">
        <v>59</v>
      </c>
      <c r="CR524" s="15" t="s">
        <v>59</v>
      </c>
      <c r="CT524" s="15" t="s">
        <v>59</v>
      </c>
      <c r="CV524" s="15" t="s">
        <v>59</v>
      </c>
      <c r="CX524" s="15" t="s">
        <v>59</v>
      </c>
      <c r="CZ524" s="15" t="s">
        <v>59</v>
      </c>
      <c r="DB524" s="15" t="s">
        <v>59</v>
      </c>
      <c r="DD524" s="15" t="s">
        <v>59</v>
      </c>
      <c r="DF524" s="15" t="s">
        <v>59</v>
      </c>
      <c r="DH524" s="15" t="s">
        <v>59</v>
      </c>
      <c r="DJ524" s="15" t="s">
        <v>59</v>
      </c>
      <c r="DL524" s="15" t="s">
        <v>59</v>
      </c>
      <c r="DN524" s="15" t="s">
        <v>59</v>
      </c>
      <c r="DP524" s="15" t="s">
        <v>59</v>
      </c>
      <c r="DR524" s="15" t="s">
        <v>59</v>
      </c>
      <c r="DT524" s="15" t="s">
        <v>59</v>
      </c>
      <c r="DV524" s="15" t="s">
        <v>59</v>
      </c>
      <c r="DX524" s="15" t="s">
        <v>59</v>
      </c>
      <c r="DZ524" s="15" t="s">
        <v>59</v>
      </c>
      <c r="EB524" s="15" t="s">
        <v>59</v>
      </c>
      <c r="ED524" s="15" t="s">
        <v>59</v>
      </c>
      <c r="EF524" s="15" t="s">
        <v>59</v>
      </c>
      <c r="EH524" s="15" t="s">
        <v>59</v>
      </c>
      <c r="EJ524" s="15" t="s">
        <v>59</v>
      </c>
      <c r="EL524" s="15" t="s">
        <v>59</v>
      </c>
      <c r="EN524" s="15" t="s">
        <v>59</v>
      </c>
      <c r="EP524" s="15" t="s">
        <v>59</v>
      </c>
      <c r="ER524" s="15" t="s">
        <v>59</v>
      </c>
      <c r="ET524" s="15" t="s">
        <v>59</v>
      </c>
      <c r="EV524" s="15" t="s">
        <v>59</v>
      </c>
      <c r="EX524" s="15" t="s">
        <v>59</v>
      </c>
      <c r="EZ524" s="15" t="s">
        <v>59</v>
      </c>
      <c r="FB524" s="15" t="s">
        <v>59</v>
      </c>
      <c r="FD524" s="15" t="s">
        <v>59</v>
      </c>
      <c r="FF524" s="15" t="s">
        <v>59</v>
      </c>
      <c r="FH524" s="15" t="s">
        <v>59</v>
      </c>
      <c r="FJ524" s="15" t="s">
        <v>59</v>
      </c>
      <c r="FL524" s="15" t="s">
        <v>59</v>
      </c>
      <c r="FN524" s="15" t="s">
        <v>59</v>
      </c>
      <c r="FP524" s="15" t="s">
        <v>59</v>
      </c>
      <c r="FR524" s="15" t="s">
        <v>59</v>
      </c>
      <c r="FT524" s="15" t="s">
        <v>59</v>
      </c>
    </row>
    <row r="525" spans="1:176" ht="15.95" customHeight="1">
      <c r="A525" t="s">
        <v>977</v>
      </c>
      <c r="B525">
        <v>1</v>
      </c>
      <c r="D525" s="39">
        <v>2002</v>
      </c>
      <c r="E525" s="18" t="s">
        <v>978</v>
      </c>
      <c r="G525">
        <v>5.9</v>
      </c>
      <c r="H525" s="15" t="s">
        <v>59</v>
      </c>
      <c r="I525">
        <v>5.9</v>
      </c>
      <c r="J525" s="15" t="s">
        <v>59</v>
      </c>
      <c r="K525" s="3" t="s">
        <v>47</v>
      </c>
      <c r="L525" s="12" t="s">
        <v>59</v>
      </c>
      <c r="M525" s="3" t="s">
        <v>47</v>
      </c>
      <c r="N525" s="12" t="s">
        <v>59</v>
      </c>
      <c r="O525" s="3" t="s">
        <v>47</v>
      </c>
      <c r="P525" s="12" t="s">
        <v>59</v>
      </c>
      <c r="Q525" t="s">
        <v>53</v>
      </c>
      <c r="R525" s="15" t="s">
        <v>59</v>
      </c>
      <c r="S525" t="s">
        <v>54</v>
      </c>
      <c r="T525" s="15" t="s">
        <v>59</v>
      </c>
      <c r="U525" t="s">
        <v>47</v>
      </c>
      <c r="V525" s="15" t="s">
        <v>59</v>
      </c>
      <c r="W525">
        <v>0.7</v>
      </c>
      <c r="X525" s="15" t="s">
        <v>59</v>
      </c>
      <c r="Y525" t="s">
        <v>53</v>
      </c>
      <c r="Z525" s="15" t="s">
        <v>59</v>
      </c>
      <c r="AA525">
        <v>5.2</v>
      </c>
      <c r="AB525" s="15" t="s">
        <v>59</v>
      </c>
      <c r="AC525" t="s">
        <v>47</v>
      </c>
      <c r="AD525" s="15" t="s">
        <v>59</v>
      </c>
      <c r="AE525" t="s">
        <v>47</v>
      </c>
      <c r="AF525" s="15" t="s">
        <v>59</v>
      </c>
      <c r="AG525" t="s">
        <v>54</v>
      </c>
      <c r="AH525" s="15" t="s">
        <v>59</v>
      </c>
      <c r="AI525" t="s">
        <v>47</v>
      </c>
      <c r="AJ525" s="15" t="s">
        <v>59</v>
      </c>
      <c r="AK525" t="s">
        <v>47</v>
      </c>
      <c r="AL525" s="15" t="s">
        <v>59</v>
      </c>
      <c r="AM525" t="s">
        <v>47</v>
      </c>
      <c r="AN525" s="15" t="s">
        <v>59</v>
      </c>
      <c r="AO525" t="s">
        <v>47</v>
      </c>
      <c r="AP525" s="15" t="s">
        <v>59</v>
      </c>
      <c r="AQ525" t="s">
        <v>47</v>
      </c>
      <c r="AR525" s="15" t="s">
        <v>59</v>
      </c>
      <c r="AS525" t="s">
        <v>47</v>
      </c>
      <c r="AT525" s="15" t="s">
        <v>59</v>
      </c>
      <c r="AU525" t="s">
        <v>47</v>
      </c>
      <c r="AV525" s="15" t="s">
        <v>59</v>
      </c>
      <c r="AW525" s="3" t="s">
        <v>47</v>
      </c>
      <c r="AX525" s="15" t="s">
        <v>59</v>
      </c>
      <c r="AY525" t="s">
        <v>47</v>
      </c>
      <c r="AZ525" s="15" t="s">
        <v>59</v>
      </c>
      <c r="BA525" t="s">
        <v>47</v>
      </c>
      <c r="BB525" s="15" t="s">
        <v>59</v>
      </c>
      <c r="BC525" t="s">
        <v>47</v>
      </c>
      <c r="BD525" s="15" t="s">
        <v>59</v>
      </c>
      <c r="BE525" s="3" t="s">
        <v>47</v>
      </c>
      <c r="BF525" s="15" t="s">
        <v>59</v>
      </c>
      <c r="BH525" s="15" t="s">
        <v>59</v>
      </c>
      <c r="BJ525" s="15" t="s">
        <v>59</v>
      </c>
      <c r="BL525" s="15" t="s">
        <v>59</v>
      </c>
      <c r="BN525" s="15" t="s">
        <v>59</v>
      </c>
      <c r="BP525" s="15" t="s">
        <v>59</v>
      </c>
      <c r="BR525" s="15" t="s">
        <v>59</v>
      </c>
      <c r="BT525" s="15" t="s">
        <v>59</v>
      </c>
      <c r="BV525" s="15" t="s">
        <v>59</v>
      </c>
      <c r="BX525" s="15" t="s">
        <v>59</v>
      </c>
      <c r="BZ525" s="15" t="s">
        <v>59</v>
      </c>
      <c r="CB525" s="15" t="s">
        <v>59</v>
      </c>
      <c r="CD525" s="15" t="s">
        <v>59</v>
      </c>
      <c r="CF525" s="15" t="s">
        <v>59</v>
      </c>
      <c r="CH525" s="15" t="s">
        <v>59</v>
      </c>
      <c r="CJ525" s="15" t="s">
        <v>59</v>
      </c>
      <c r="CL525" s="15" t="s">
        <v>59</v>
      </c>
      <c r="CN525" s="15" t="s">
        <v>59</v>
      </c>
      <c r="CP525" s="15" t="s">
        <v>59</v>
      </c>
      <c r="CR525" s="15" t="s">
        <v>59</v>
      </c>
      <c r="CT525" s="15" t="s">
        <v>59</v>
      </c>
      <c r="CV525" s="15" t="s">
        <v>59</v>
      </c>
      <c r="CX525" s="15" t="s">
        <v>59</v>
      </c>
      <c r="CZ525" s="15" t="s">
        <v>59</v>
      </c>
      <c r="DB525" s="15" t="s">
        <v>59</v>
      </c>
      <c r="DD525" s="15" t="s">
        <v>59</v>
      </c>
      <c r="DF525" s="15" t="s">
        <v>59</v>
      </c>
      <c r="DH525" s="15" t="s">
        <v>59</v>
      </c>
      <c r="DJ525" s="15" t="s">
        <v>59</v>
      </c>
      <c r="DL525" s="15" t="s">
        <v>59</v>
      </c>
      <c r="DN525" s="15" t="s">
        <v>59</v>
      </c>
      <c r="DP525" s="15" t="s">
        <v>59</v>
      </c>
      <c r="DR525" s="15" t="s">
        <v>59</v>
      </c>
      <c r="DT525" s="15" t="s">
        <v>59</v>
      </c>
      <c r="DV525" s="15" t="s">
        <v>59</v>
      </c>
      <c r="DX525" s="15" t="s">
        <v>59</v>
      </c>
      <c r="DZ525" s="15" t="s">
        <v>59</v>
      </c>
      <c r="EB525" s="15" t="s">
        <v>59</v>
      </c>
      <c r="ED525" s="15" t="s">
        <v>59</v>
      </c>
      <c r="EF525" s="15" t="s">
        <v>59</v>
      </c>
      <c r="EH525" s="15" t="s">
        <v>59</v>
      </c>
      <c r="EJ525" s="15" t="s">
        <v>59</v>
      </c>
      <c r="EL525" s="15" t="s">
        <v>59</v>
      </c>
      <c r="EN525" s="15" t="s">
        <v>59</v>
      </c>
      <c r="EP525" s="15" t="s">
        <v>59</v>
      </c>
      <c r="ER525" s="15" t="s">
        <v>59</v>
      </c>
      <c r="ET525" s="15" t="s">
        <v>59</v>
      </c>
      <c r="EV525" s="15" t="s">
        <v>59</v>
      </c>
      <c r="EX525" s="15" t="s">
        <v>59</v>
      </c>
      <c r="EZ525" s="15" t="s">
        <v>59</v>
      </c>
      <c r="FB525" s="15" t="s">
        <v>59</v>
      </c>
      <c r="FD525" s="15" t="s">
        <v>59</v>
      </c>
      <c r="FF525" s="15" t="s">
        <v>59</v>
      </c>
      <c r="FH525" s="15" t="s">
        <v>59</v>
      </c>
      <c r="FJ525" s="15" t="s">
        <v>59</v>
      </c>
      <c r="FL525" s="15" t="s">
        <v>59</v>
      </c>
      <c r="FN525" s="15" t="s">
        <v>59</v>
      </c>
      <c r="FP525" s="15" t="s">
        <v>59</v>
      </c>
      <c r="FR525" s="15" t="s">
        <v>59</v>
      </c>
      <c r="FT525" s="15" t="s">
        <v>59</v>
      </c>
    </row>
    <row r="526" spans="1:176" ht="15.95" customHeight="1">
      <c r="A526" t="str">
        <f>SUBSTITUTE(A524,"raw","cooked")</f>
        <v>Beef, round steak, cooked, fresh</v>
      </c>
      <c r="B526">
        <v>1</v>
      </c>
      <c r="D526" s="39">
        <v>2002</v>
      </c>
      <c r="E526" s="18" t="s">
        <v>978</v>
      </c>
      <c r="G526">
        <v>3.1</v>
      </c>
      <c r="H526" s="15" t="s">
        <v>59</v>
      </c>
      <c r="I526">
        <v>3.1</v>
      </c>
      <c r="J526" s="15" t="s">
        <v>59</v>
      </c>
      <c r="K526" s="3" t="s">
        <v>47</v>
      </c>
      <c r="L526" s="12" t="s">
        <v>59</v>
      </c>
      <c r="M526" s="3" t="s">
        <v>47</v>
      </c>
      <c r="N526" s="12" t="s">
        <v>59</v>
      </c>
      <c r="O526" s="3" t="s">
        <v>47</v>
      </c>
      <c r="P526" s="12" t="s">
        <v>59</v>
      </c>
      <c r="Q526" t="s">
        <v>53</v>
      </c>
      <c r="R526" s="15" t="s">
        <v>59</v>
      </c>
      <c r="S526" t="s">
        <v>54</v>
      </c>
      <c r="T526" s="15" t="s">
        <v>59</v>
      </c>
      <c r="U526" t="s">
        <v>47</v>
      </c>
      <c r="V526" s="15" t="s">
        <v>59</v>
      </c>
      <c r="W526">
        <v>3.1</v>
      </c>
      <c r="X526" s="15" t="s">
        <v>59</v>
      </c>
      <c r="Y526" t="s">
        <v>53</v>
      </c>
      <c r="Z526" s="15" t="s">
        <v>59</v>
      </c>
      <c r="AA526" t="s">
        <v>53</v>
      </c>
      <c r="AB526" s="15" t="s">
        <v>59</v>
      </c>
      <c r="AC526" t="s">
        <v>47</v>
      </c>
      <c r="AD526" s="15" t="s">
        <v>59</v>
      </c>
      <c r="AE526" t="s">
        <v>47</v>
      </c>
      <c r="AF526" s="15" t="s">
        <v>59</v>
      </c>
      <c r="AG526" t="s">
        <v>54</v>
      </c>
      <c r="AH526" s="15" t="s">
        <v>59</v>
      </c>
      <c r="AI526" t="s">
        <v>47</v>
      </c>
      <c r="AJ526" s="15" t="s">
        <v>59</v>
      </c>
      <c r="AK526" t="s">
        <v>47</v>
      </c>
      <c r="AL526" s="15" t="s">
        <v>59</v>
      </c>
      <c r="AM526" t="s">
        <v>47</v>
      </c>
      <c r="AN526" s="15" t="s">
        <v>59</v>
      </c>
      <c r="AO526" t="s">
        <v>47</v>
      </c>
      <c r="AP526" s="15" t="s">
        <v>59</v>
      </c>
      <c r="AQ526" t="s">
        <v>47</v>
      </c>
      <c r="AR526" s="15" t="s">
        <v>59</v>
      </c>
      <c r="AS526" t="s">
        <v>47</v>
      </c>
      <c r="AT526" s="15" t="s">
        <v>59</v>
      </c>
      <c r="AU526" t="s">
        <v>47</v>
      </c>
      <c r="AV526" s="15" t="s">
        <v>59</v>
      </c>
      <c r="AW526" s="3" t="s">
        <v>47</v>
      </c>
      <c r="AX526" s="15" t="s">
        <v>59</v>
      </c>
      <c r="AY526" t="s">
        <v>47</v>
      </c>
      <c r="AZ526" s="15" t="s">
        <v>59</v>
      </c>
      <c r="BA526" t="s">
        <v>47</v>
      </c>
      <c r="BB526" s="15" t="s">
        <v>59</v>
      </c>
      <c r="BC526" t="s">
        <v>47</v>
      </c>
      <c r="BD526" s="15" t="s">
        <v>59</v>
      </c>
      <c r="BE526" s="3" t="s">
        <v>47</v>
      </c>
      <c r="BF526" s="15" t="s">
        <v>59</v>
      </c>
      <c r="BH526" s="15" t="s">
        <v>59</v>
      </c>
      <c r="BJ526" s="15" t="s">
        <v>59</v>
      </c>
      <c r="BL526" s="15" t="s">
        <v>59</v>
      </c>
      <c r="BN526" s="15" t="s">
        <v>59</v>
      </c>
      <c r="BP526" s="15" t="s">
        <v>59</v>
      </c>
      <c r="BR526" s="15" t="s">
        <v>59</v>
      </c>
      <c r="BT526" s="15" t="s">
        <v>59</v>
      </c>
      <c r="BV526" s="15" t="s">
        <v>59</v>
      </c>
      <c r="BX526" s="15" t="s">
        <v>59</v>
      </c>
      <c r="BZ526" s="15" t="s">
        <v>59</v>
      </c>
      <c r="CB526" s="15" t="s">
        <v>59</v>
      </c>
      <c r="CD526" s="15" t="s">
        <v>59</v>
      </c>
      <c r="CF526" s="15" t="s">
        <v>59</v>
      </c>
      <c r="CH526" s="15" t="s">
        <v>59</v>
      </c>
      <c r="CJ526" s="15" t="s">
        <v>59</v>
      </c>
      <c r="CL526" s="15" t="s">
        <v>59</v>
      </c>
      <c r="CN526" s="15" t="s">
        <v>59</v>
      </c>
      <c r="CP526" s="15" t="s">
        <v>59</v>
      </c>
      <c r="CR526" s="15" t="s">
        <v>59</v>
      </c>
      <c r="CT526" s="15" t="s">
        <v>59</v>
      </c>
      <c r="CV526" s="15" t="s">
        <v>59</v>
      </c>
      <c r="CX526" s="15" t="s">
        <v>59</v>
      </c>
      <c r="CZ526" s="15" t="s">
        <v>59</v>
      </c>
      <c r="DB526" s="15" t="s">
        <v>59</v>
      </c>
      <c r="DD526" s="15" t="s">
        <v>59</v>
      </c>
      <c r="DF526" s="15" t="s">
        <v>59</v>
      </c>
      <c r="DH526" s="15" t="s">
        <v>59</v>
      </c>
      <c r="DJ526" s="15" t="s">
        <v>59</v>
      </c>
      <c r="DL526" s="15" t="s">
        <v>59</v>
      </c>
      <c r="DN526" s="15" t="s">
        <v>59</v>
      </c>
      <c r="DP526" s="15" t="s">
        <v>59</v>
      </c>
      <c r="DR526" s="15" t="s">
        <v>59</v>
      </c>
      <c r="DT526" s="15" t="s">
        <v>59</v>
      </c>
      <c r="DV526" s="15" t="s">
        <v>59</v>
      </c>
      <c r="DX526" s="15" t="s">
        <v>59</v>
      </c>
      <c r="DZ526" s="15" t="s">
        <v>59</v>
      </c>
      <c r="EB526" s="15" t="s">
        <v>59</v>
      </c>
      <c r="ED526" s="15" t="s">
        <v>59</v>
      </c>
      <c r="EF526" s="15" t="s">
        <v>59</v>
      </c>
      <c r="EH526" s="15" t="s">
        <v>59</v>
      </c>
      <c r="EJ526" s="15" t="s">
        <v>59</v>
      </c>
      <c r="EL526" s="15" t="s">
        <v>59</v>
      </c>
      <c r="EN526" s="15" t="s">
        <v>59</v>
      </c>
      <c r="EP526" s="15" t="s">
        <v>59</v>
      </c>
      <c r="ER526" s="15" t="s">
        <v>59</v>
      </c>
      <c r="ET526" s="15" t="s">
        <v>59</v>
      </c>
      <c r="EV526" s="15" t="s">
        <v>59</v>
      </c>
      <c r="EX526" s="15" t="s">
        <v>59</v>
      </c>
      <c r="EZ526" s="15" t="s">
        <v>59</v>
      </c>
      <c r="FB526" s="15" t="s">
        <v>59</v>
      </c>
      <c r="FD526" s="15" t="s">
        <v>59</v>
      </c>
      <c r="FF526" s="15" t="s">
        <v>59</v>
      </c>
      <c r="FH526" s="15" t="s">
        <v>59</v>
      </c>
      <c r="FJ526" s="15" t="s">
        <v>59</v>
      </c>
      <c r="FL526" s="15" t="s">
        <v>59</v>
      </c>
      <c r="FN526" s="15" t="s">
        <v>59</v>
      </c>
      <c r="FP526" s="15" t="s">
        <v>59</v>
      </c>
      <c r="FR526" s="15" t="s">
        <v>59</v>
      </c>
      <c r="FT526" s="15" t="s">
        <v>59</v>
      </c>
    </row>
    <row r="527" spans="1:176" ht="15.95" customHeight="1">
      <c r="A527" t="str">
        <f>SUBSTITUTE(A525,"raw","cooked")</f>
        <v>Beef, round steak, cooked, storage at 4°C for 4 days</v>
      </c>
      <c r="B527">
        <v>1</v>
      </c>
      <c r="D527" s="39">
        <v>2002</v>
      </c>
      <c r="E527" s="18" t="s">
        <v>978</v>
      </c>
      <c r="G527">
        <v>17.3</v>
      </c>
      <c r="H527" s="15" t="s">
        <v>59</v>
      </c>
      <c r="I527">
        <v>17.3</v>
      </c>
      <c r="J527" s="15" t="s">
        <v>59</v>
      </c>
      <c r="K527" s="3" t="s">
        <v>47</v>
      </c>
      <c r="L527" s="12" t="s">
        <v>59</v>
      </c>
      <c r="M527" s="3" t="s">
        <v>47</v>
      </c>
      <c r="N527" s="12" t="s">
        <v>59</v>
      </c>
      <c r="O527" s="3" t="s">
        <v>47</v>
      </c>
      <c r="P527" s="12" t="s">
        <v>59</v>
      </c>
      <c r="Q527">
        <v>4.8</v>
      </c>
      <c r="R527" s="15" t="s">
        <v>59</v>
      </c>
      <c r="S527" t="s">
        <v>54</v>
      </c>
      <c r="T527" s="15" t="s">
        <v>59</v>
      </c>
      <c r="U527" t="s">
        <v>47</v>
      </c>
      <c r="V527" s="15" t="s">
        <v>59</v>
      </c>
      <c r="W527">
        <v>4.8</v>
      </c>
      <c r="X527" s="15" t="s">
        <v>59</v>
      </c>
      <c r="Y527" t="s">
        <v>53</v>
      </c>
      <c r="Z527" s="15" t="s">
        <v>59</v>
      </c>
      <c r="AA527">
        <v>7.7</v>
      </c>
      <c r="AB527" s="15" t="s">
        <v>59</v>
      </c>
      <c r="AC527" t="s">
        <v>47</v>
      </c>
      <c r="AD527" s="15" t="s">
        <v>59</v>
      </c>
      <c r="AE527" t="s">
        <v>47</v>
      </c>
      <c r="AF527" s="15" t="s">
        <v>59</v>
      </c>
      <c r="AG527" t="s">
        <v>54</v>
      </c>
      <c r="AH527" s="15" t="s">
        <v>59</v>
      </c>
      <c r="AI527" t="s">
        <v>47</v>
      </c>
      <c r="AJ527" s="15" t="s">
        <v>59</v>
      </c>
      <c r="AK527" t="s">
        <v>47</v>
      </c>
      <c r="AL527" s="15" t="s">
        <v>59</v>
      </c>
      <c r="AM527" t="s">
        <v>47</v>
      </c>
      <c r="AN527" s="15" t="s">
        <v>59</v>
      </c>
      <c r="AO527" t="s">
        <v>47</v>
      </c>
      <c r="AP527" s="15" t="s">
        <v>59</v>
      </c>
      <c r="AQ527" t="s">
        <v>47</v>
      </c>
      <c r="AR527" s="15" t="s">
        <v>59</v>
      </c>
      <c r="AS527" t="s">
        <v>47</v>
      </c>
      <c r="AT527" s="15" t="s">
        <v>59</v>
      </c>
      <c r="AU527" t="s">
        <v>47</v>
      </c>
      <c r="AV527" s="15" t="s">
        <v>59</v>
      </c>
      <c r="AW527" s="3" t="s">
        <v>47</v>
      </c>
      <c r="AX527" s="15" t="s">
        <v>59</v>
      </c>
      <c r="AY527" t="s">
        <v>47</v>
      </c>
      <c r="AZ527" s="15" t="s">
        <v>59</v>
      </c>
      <c r="BA527" t="s">
        <v>47</v>
      </c>
      <c r="BB527" s="15" t="s">
        <v>59</v>
      </c>
      <c r="BC527" t="s">
        <v>47</v>
      </c>
      <c r="BD527" s="15" t="s">
        <v>59</v>
      </c>
      <c r="BE527" s="3" t="s">
        <v>47</v>
      </c>
      <c r="BF527" s="15" t="s">
        <v>59</v>
      </c>
      <c r="BH527" s="15" t="s">
        <v>59</v>
      </c>
      <c r="BJ527" s="15" t="s">
        <v>59</v>
      </c>
      <c r="BL527" s="15" t="s">
        <v>59</v>
      </c>
      <c r="BN527" s="15" t="s">
        <v>59</v>
      </c>
      <c r="BP527" s="15" t="s">
        <v>59</v>
      </c>
      <c r="BR527" s="15" t="s">
        <v>59</v>
      </c>
      <c r="BT527" s="15" t="s">
        <v>59</v>
      </c>
      <c r="BV527" s="15" t="s">
        <v>59</v>
      </c>
      <c r="BX527" s="15" t="s">
        <v>59</v>
      </c>
      <c r="BZ527" s="15" t="s">
        <v>59</v>
      </c>
      <c r="CB527" s="15" t="s">
        <v>59</v>
      </c>
      <c r="CD527" s="15" t="s">
        <v>59</v>
      </c>
      <c r="CF527" s="15" t="s">
        <v>59</v>
      </c>
      <c r="CH527" s="15" t="s">
        <v>59</v>
      </c>
      <c r="CJ527" s="15" t="s">
        <v>59</v>
      </c>
      <c r="CL527" s="15" t="s">
        <v>59</v>
      </c>
      <c r="CN527" s="15" t="s">
        <v>59</v>
      </c>
      <c r="CP527" s="15" t="s">
        <v>59</v>
      </c>
      <c r="CR527" s="15" t="s">
        <v>59</v>
      </c>
      <c r="CT527" s="15" t="s">
        <v>59</v>
      </c>
      <c r="CV527" s="15" t="s">
        <v>59</v>
      </c>
      <c r="CX527" s="15" t="s">
        <v>59</v>
      </c>
      <c r="CZ527" s="15" t="s">
        <v>59</v>
      </c>
      <c r="DB527" s="15" t="s">
        <v>59</v>
      </c>
      <c r="DD527" s="15" t="s">
        <v>59</v>
      </c>
      <c r="DF527" s="15" t="s">
        <v>59</v>
      </c>
      <c r="DH527" s="15" t="s">
        <v>59</v>
      </c>
      <c r="DJ527" s="15" t="s">
        <v>59</v>
      </c>
      <c r="DL527" s="15" t="s">
        <v>59</v>
      </c>
      <c r="DN527" s="15" t="s">
        <v>59</v>
      </c>
      <c r="DP527" s="15" t="s">
        <v>59</v>
      </c>
      <c r="DR527" s="15" t="s">
        <v>59</v>
      </c>
      <c r="DT527" s="15" t="s">
        <v>59</v>
      </c>
      <c r="DV527" s="15" t="s">
        <v>59</v>
      </c>
      <c r="DX527" s="15" t="s">
        <v>59</v>
      </c>
      <c r="DZ527" s="15" t="s">
        <v>59</v>
      </c>
      <c r="EB527" s="15" t="s">
        <v>59</v>
      </c>
      <c r="ED527" s="15" t="s">
        <v>59</v>
      </c>
      <c r="EF527" s="15" t="s">
        <v>59</v>
      </c>
      <c r="EH527" s="15" t="s">
        <v>59</v>
      </c>
      <c r="EJ527" s="15" t="s">
        <v>59</v>
      </c>
      <c r="EL527" s="15" t="s">
        <v>59</v>
      </c>
      <c r="EN527" s="15" t="s">
        <v>59</v>
      </c>
      <c r="EP527" s="15" t="s">
        <v>59</v>
      </c>
      <c r="ER527" s="15" t="s">
        <v>59</v>
      </c>
      <c r="ET527" s="15" t="s">
        <v>59</v>
      </c>
      <c r="EV527" s="15" t="s">
        <v>59</v>
      </c>
      <c r="EX527" s="15" t="s">
        <v>59</v>
      </c>
      <c r="EZ527" s="15" t="s">
        <v>59</v>
      </c>
      <c r="FB527" s="15" t="s">
        <v>59</v>
      </c>
      <c r="FD527" s="15" t="s">
        <v>59</v>
      </c>
      <c r="FF527" s="15" t="s">
        <v>59</v>
      </c>
      <c r="FH527" s="15" t="s">
        <v>59</v>
      </c>
      <c r="FJ527" s="15" t="s">
        <v>59</v>
      </c>
      <c r="FL527" s="15" t="s">
        <v>59</v>
      </c>
      <c r="FN527" s="15" t="s">
        <v>59</v>
      </c>
      <c r="FP527" s="15" t="s">
        <v>59</v>
      </c>
      <c r="FR527" s="15" t="s">
        <v>59</v>
      </c>
      <c r="FT527" s="15" t="s">
        <v>59</v>
      </c>
    </row>
    <row r="528" spans="1:176" ht="15.75">
      <c r="A528" t="s">
        <v>980</v>
      </c>
      <c r="B528">
        <v>1</v>
      </c>
      <c r="D528" s="39">
        <v>2202</v>
      </c>
      <c r="E528" t="s">
        <v>979</v>
      </c>
      <c r="G528">
        <v>1.26</v>
      </c>
      <c r="H528" s="15" t="s">
        <v>59</v>
      </c>
      <c r="I528">
        <v>1.26</v>
      </c>
      <c r="J528" s="15" t="s">
        <v>59</v>
      </c>
      <c r="K528" s="3" t="s">
        <v>47</v>
      </c>
      <c r="L528" s="12" t="s">
        <v>59</v>
      </c>
      <c r="M528" s="3" t="s">
        <v>47</v>
      </c>
      <c r="N528" s="12" t="s">
        <v>59</v>
      </c>
      <c r="O528" s="3" t="s">
        <v>47</v>
      </c>
      <c r="P528" s="12" t="s">
        <v>59</v>
      </c>
      <c r="Q528">
        <v>0.12</v>
      </c>
      <c r="R528" s="15" t="s">
        <v>59</v>
      </c>
      <c r="S528" t="s">
        <v>47</v>
      </c>
      <c r="T528" s="15" t="s">
        <v>59</v>
      </c>
      <c r="U528">
        <v>0.52</v>
      </c>
      <c r="V528" s="15" t="s">
        <v>59</v>
      </c>
      <c r="W528">
        <v>0.35</v>
      </c>
      <c r="X528" s="15" t="s">
        <v>59</v>
      </c>
      <c r="Y528">
        <v>0.18</v>
      </c>
      <c r="Z528" s="15" t="s">
        <v>59</v>
      </c>
      <c r="AA528">
        <v>0.09</v>
      </c>
      <c r="AB528" s="15" t="s">
        <v>59</v>
      </c>
      <c r="AC528" t="s">
        <v>47</v>
      </c>
      <c r="AD528" s="15" t="s">
        <v>59</v>
      </c>
      <c r="AE528" t="s">
        <v>53</v>
      </c>
      <c r="AF528" s="15" t="s">
        <v>59</v>
      </c>
      <c r="AG528" t="s">
        <v>47</v>
      </c>
      <c r="AH528" s="15" t="s">
        <v>59</v>
      </c>
      <c r="AI528" t="s">
        <v>47</v>
      </c>
      <c r="AJ528" s="15" t="s">
        <v>59</v>
      </c>
      <c r="AL528" s="15" t="s">
        <v>59</v>
      </c>
      <c r="AM528" t="s">
        <v>47</v>
      </c>
      <c r="AN528" s="15" t="s">
        <v>59</v>
      </c>
      <c r="AO528" t="s">
        <v>47</v>
      </c>
      <c r="AP528" s="15" t="s">
        <v>59</v>
      </c>
      <c r="AQ528" t="s">
        <v>47</v>
      </c>
      <c r="AR528" s="15" t="s">
        <v>59</v>
      </c>
      <c r="AS528" t="s">
        <v>47</v>
      </c>
      <c r="AT528" s="15" t="s">
        <v>59</v>
      </c>
      <c r="AU528" t="s">
        <v>47</v>
      </c>
      <c r="AV528" s="15" t="s">
        <v>59</v>
      </c>
      <c r="AW528" s="3" t="s">
        <v>47</v>
      </c>
      <c r="AX528" s="15" t="s">
        <v>59</v>
      </c>
      <c r="AZ528" s="15" t="s">
        <v>59</v>
      </c>
      <c r="BA528" t="s">
        <v>47</v>
      </c>
      <c r="BB528" s="15" t="s">
        <v>59</v>
      </c>
      <c r="BC528" t="s">
        <v>47</v>
      </c>
      <c r="BD528" s="15" t="s">
        <v>59</v>
      </c>
      <c r="BE528" s="3" t="s">
        <v>47</v>
      </c>
      <c r="BF528" s="15" t="s">
        <v>59</v>
      </c>
      <c r="BH528" s="15" t="s">
        <v>59</v>
      </c>
      <c r="BJ528" s="15" t="s">
        <v>59</v>
      </c>
      <c r="BL528" s="15" t="s">
        <v>59</v>
      </c>
      <c r="BN528" s="15" t="s">
        <v>59</v>
      </c>
      <c r="BP528" s="15" t="s">
        <v>59</v>
      </c>
      <c r="BR528" s="15" t="s">
        <v>59</v>
      </c>
      <c r="BT528" s="15" t="s">
        <v>59</v>
      </c>
      <c r="BV528" s="15" t="s">
        <v>59</v>
      </c>
      <c r="BX528" s="15" t="s">
        <v>59</v>
      </c>
      <c r="BZ528" s="15" t="s">
        <v>59</v>
      </c>
      <c r="CB528" s="15" t="s">
        <v>59</v>
      </c>
      <c r="CD528" s="15" t="s">
        <v>59</v>
      </c>
      <c r="CF528" s="15" t="s">
        <v>59</v>
      </c>
      <c r="CH528" s="15" t="s">
        <v>59</v>
      </c>
      <c r="CJ528" s="15" t="s">
        <v>59</v>
      </c>
      <c r="CL528" s="15" t="s">
        <v>59</v>
      </c>
      <c r="CN528" s="15" t="s">
        <v>59</v>
      </c>
      <c r="CP528" s="15" t="s">
        <v>59</v>
      </c>
      <c r="CR528" s="15" t="s">
        <v>59</v>
      </c>
      <c r="CT528" s="15" t="s">
        <v>59</v>
      </c>
      <c r="CV528" s="15" t="s">
        <v>59</v>
      </c>
      <c r="CX528" s="15" t="s">
        <v>59</v>
      </c>
      <c r="CZ528" s="15" t="s">
        <v>59</v>
      </c>
      <c r="DB528" s="15" t="s">
        <v>59</v>
      </c>
      <c r="DD528" s="15" t="s">
        <v>59</v>
      </c>
      <c r="DF528" s="15" t="s">
        <v>59</v>
      </c>
      <c r="DH528" s="15" t="s">
        <v>59</v>
      </c>
      <c r="DJ528" s="15" t="s">
        <v>59</v>
      </c>
      <c r="DL528" s="15" t="s">
        <v>59</v>
      </c>
      <c r="DN528" s="15" t="s">
        <v>59</v>
      </c>
      <c r="DP528" s="15" t="s">
        <v>59</v>
      </c>
      <c r="DR528" s="15" t="s">
        <v>59</v>
      </c>
      <c r="DT528" s="15" t="s">
        <v>59</v>
      </c>
      <c r="DV528" s="15" t="s">
        <v>59</v>
      </c>
      <c r="DX528" s="15" t="s">
        <v>59</v>
      </c>
      <c r="DZ528" s="15" t="s">
        <v>59</v>
      </c>
      <c r="EB528" s="15" t="s">
        <v>59</v>
      </c>
      <c r="ED528" s="15" t="s">
        <v>59</v>
      </c>
      <c r="EF528" s="15" t="s">
        <v>59</v>
      </c>
      <c r="EH528" s="15" t="s">
        <v>59</v>
      </c>
      <c r="EJ528" s="15" t="s">
        <v>59</v>
      </c>
      <c r="EL528" s="15" t="s">
        <v>59</v>
      </c>
      <c r="EN528" s="15" t="s">
        <v>59</v>
      </c>
      <c r="EP528" s="15" t="s">
        <v>59</v>
      </c>
      <c r="ER528" s="15" t="s">
        <v>59</v>
      </c>
      <c r="ET528" s="15" t="s">
        <v>59</v>
      </c>
      <c r="EV528" s="15" t="s">
        <v>59</v>
      </c>
      <c r="EX528" s="15" t="s">
        <v>59</v>
      </c>
      <c r="EZ528" s="15" t="s">
        <v>59</v>
      </c>
      <c r="FB528" s="15" t="s">
        <v>59</v>
      </c>
      <c r="FD528" s="15" t="s">
        <v>59</v>
      </c>
      <c r="FF528" s="15" t="s">
        <v>59</v>
      </c>
      <c r="FH528" s="15" t="s">
        <v>59</v>
      </c>
      <c r="FJ528" s="15" t="s">
        <v>59</v>
      </c>
      <c r="FL528" s="15" t="s">
        <v>59</v>
      </c>
      <c r="FN528" s="15" t="s">
        <v>59</v>
      </c>
      <c r="FP528" s="15" t="s">
        <v>59</v>
      </c>
      <c r="FR528" s="15" t="s">
        <v>59</v>
      </c>
      <c r="FT528" s="15" t="s">
        <v>59</v>
      </c>
    </row>
    <row r="529" spans="1:176" ht="15.75">
      <c r="A529" t="s">
        <v>981</v>
      </c>
      <c r="B529">
        <v>1</v>
      </c>
      <c r="D529" s="39">
        <v>2202</v>
      </c>
      <c r="E529" t="s">
        <v>979</v>
      </c>
      <c r="G529">
        <v>1.9</v>
      </c>
      <c r="H529" s="15" t="s">
        <v>59</v>
      </c>
      <c r="I529">
        <v>1.9</v>
      </c>
      <c r="J529" s="15" t="s">
        <v>59</v>
      </c>
      <c r="K529" s="3" t="s">
        <v>47</v>
      </c>
      <c r="L529" s="12" t="s">
        <v>59</v>
      </c>
      <c r="M529" s="3" t="s">
        <v>47</v>
      </c>
      <c r="N529" s="12" t="s">
        <v>59</v>
      </c>
      <c r="O529" s="3" t="s">
        <v>47</v>
      </c>
      <c r="P529" s="12" t="s">
        <v>59</v>
      </c>
      <c r="Q529">
        <v>0.26</v>
      </c>
      <c r="R529" s="15" t="s">
        <v>59</v>
      </c>
      <c r="S529" t="s">
        <v>47</v>
      </c>
      <c r="T529" s="15" t="s">
        <v>59</v>
      </c>
      <c r="U529">
        <v>0.9</v>
      </c>
      <c r="V529" s="15" t="s">
        <v>59</v>
      </c>
      <c r="W529">
        <v>0.41</v>
      </c>
      <c r="X529" s="15" t="s">
        <v>59</v>
      </c>
      <c r="Y529">
        <v>0.23</v>
      </c>
      <c r="Z529" s="15" t="s">
        <v>59</v>
      </c>
      <c r="AA529">
        <v>0.1</v>
      </c>
      <c r="AB529" s="15" t="s">
        <v>59</v>
      </c>
      <c r="AC529" t="s">
        <v>47</v>
      </c>
      <c r="AD529" s="15" t="s">
        <v>59</v>
      </c>
      <c r="AE529" t="s">
        <v>53</v>
      </c>
      <c r="AF529" s="15" t="s">
        <v>59</v>
      </c>
      <c r="AG529" t="s">
        <v>47</v>
      </c>
      <c r="AH529" s="15" t="s">
        <v>59</v>
      </c>
      <c r="AI529" t="s">
        <v>47</v>
      </c>
      <c r="AJ529" s="15" t="s">
        <v>59</v>
      </c>
      <c r="AL529" s="15" t="s">
        <v>59</v>
      </c>
      <c r="AM529" t="s">
        <v>47</v>
      </c>
      <c r="AN529" s="15" t="s">
        <v>59</v>
      </c>
      <c r="AO529" t="s">
        <v>47</v>
      </c>
      <c r="AP529" s="15" t="s">
        <v>59</v>
      </c>
      <c r="AQ529" t="s">
        <v>47</v>
      </c>
      <c r="AR529" s="15" t="s">
        <v>59</v>
      </c>
      <c r="AS529" t="s">
        <v>47</v>
      </c>
      <c r="AT529" s="15" t="s">
        <v>59</v>
      </c>
      <c r="AU529" t="s">
        <v>47</v>
      </c>
      <c r="AV529" s="15" t="s">
        <v>59</v>
      </c>
      <c r="AW529" s="3" t="s">
        <v>47</v>
      </c>
      <c r="AX529" s="15" t="s">
        <v>59</v>
      </c>
      <c r="AZ529" s="15" t="s">
        <v>59</v>
      </c>
      <c r="BA529" t="s">
        <v>47</v>
      </c>
      <c r="BB529" s="15" t="s">
        <v>59</v>
      </c>
      <c r="BC529" t="s">
        <v>47</v>
      </c>
      <c r="BD529" s="15" t="s">
        <v>59</v>
      </c>
      <c r="BE529" s="3" t="s">
        <v>47</v>
      </c>
      <c r="BF529" s="15" t="s">
        <v>59</v>
      </c>
      <c r="BH529" s="15" t="s">
        <v>59</v>
      </c>
      <c r="BJ529" s="15" t="s">
        <v>59</v>
      </c>
      <c r="BL529" s="15" t="s">
        <v>59</v>
      </c>
      <c r="BN529" s="15" t="s">
        <v>59</v>
      </c>
      <c r="BP529" s="15" t="s">
        <v>59</v>
      </c>
      <c r="BR529" s="15" t="s">
        <v>59</v>
      </c>
      <c r="BT529" s="15" t="s">
        <v>59</v>
      </c>
      <c r="BV529" s="15" t="s">
        <v>59</v>
      </c>
      <c r="BX529" s="15" t="s">
        <v>59</v>
      </c>
      <c r="BZ529" s="15" t="s">
        <v>59</v>
      </c>
      <c r="CB529" s="15" t="s">
        <v>59</v>
      </c>
      <c r="CD529" s="15" t="s">
        <v>59</v>
      </c>
      <c r="CF529" s="15" t="s">
        <v>59</v>
      </c>
      <c r="CH529" s="15" t="s">
        <v>59</v>
      </c>
      <c r="CJ529" s="15" t="s">
        <v>59</v>
      </c>
      <c r="CL529" s="15" t="s">
        <v>59</v>
      </c>
      <c r="CN529" s="15" t="s">
        <v>59</v>
      </c>
      <c r="CP529" s="15" t="s">
        <v>59</v>
      </c>
      <c r="CR529" s="15" t="s">
        <v>59</v>
      </c>
      <c r="CT529" s="15" t="s">
        <v>59</v>
      </c>
      <c r="CV529" s="15" t="s">
        <v>59</v>
      </c>
      <c r="CX529" s="15" t="s">
        <v>59</v>
      </c>
      <c r="CZ529" s="15" t="s">
        <v>59</v>
      </c>
      <c r="DB529" s="15" t="s">
        <v>59</v>
      </c>
      <c r="DD529" s="15" t="s">
        <v>59</v>
      </c>
      <c r="DF529" s="15" t="s">
        <v>59</v>
      </c>
      <c r="DH529" s="15" t="s">
        <v>59</v>
      </c>
      <c r="DJ529" s="15" t="s">
        <v>59</v>
      </c>
      <c r="DL529" s="15" t="s">
        <v>59</v>
      </c>
      <c r="DN529" s="15" t="s">
        <v>59</v>
      </c>
      <c r="DP529" s="15" t="s">
        <v>59</v>
      </c>
      <c r="DR529" s="15" t="s">
        <v>59</v>
      </c>
      <c r="DT529" s="15" t="s">
        <v>59</v>
      </c>
      <c r="DV529" s="15" t="s">
        <v>59</v>
      </c>
      <c r="DX529" s="15" t="s">
        <v>59</v>
      </c>
      <c r="DZ529" s="15" t="s">
        <v>59</v>
      </c>
      <c r="EB529" s="15" t="s">
        <v>59</v>
      </c>
      <c r="ED529" s="15" t="s">
        <v>59</v>
      </c>
      <c r="EF529" s="15" t="s">
        <v>59</v>
      </c>
      <c r="EH529" s="15" t="s">
        <v>59</v>
      </c>
      <c r="EJ529" s="15" t="s">
        <v>59</v>
      </c>
      <c r="EL529" s="15" t="s">
        <v>59</v>
      </c>
      <c r="EN529" s="15" t="s">
        <v>59</v>
      </c>
      <c r="EP529" s="15" t="s">
        <v>59</v>
      </c>
      <c r="ER529" s="15" t="s">
        <v>59</v>
      </c>
      <c r="ET529" s="15" t="s">
        <v>59</v>
      </c>
      <c r="EV529" s="15" t="s">
        <v>59</v>
      </c>
      <c r="EX529" s="15" t="s">
        <v>59</v>
      </c>
      <c r="EZ529" s="15" t="s">
        <v>59</v>
      </c>
      <c r="FB529" s="15" t="s">
        <v>59</v>
      </c>
      <c r="FD529" s="15" t="s">
        <v>59</v>
      </c>
      <c r="FF529" s="15" t="s">
        <v>59</v>
      </c>
      <c r="FH529" s="15" t="s">
        <v>59</v>
      </c>
      <c r="FJ529" s="15" t="s">
        <v>59</v>
      </c>
      <c r="FL529" s="15" t="s">
        <v>59</v>
      </c>
      <c r="FN529" s="15" t="s">
        <v>59</v>
      </c>
      <c r="FP529" s="15" t="s">
        <v>59</v>
      </c>
      <c r="FR529" s="15" t="s">
        <v>59</v>
      </c>
      <c r="FT529" s="15" t="s">
        <v>59</v>
      </c>
    </row>
    <row r="530" spans="1:176" ht="15.75">
      <c r="A530" t="s">
        <v>982</v>
      </c>
      <c r="B530">
        <v>1</v>
      </c>
      <c r="D530" s="39">
        <v>2202</v>
      </c>
      <c r="E530" t="s">
        <v>979</v>
      </c>
      <c r="G530">
        <v>1.42</v>
      </c>
      <c r="H530" s="15" t="s">
        <v>59</v>
      </c>
      <c r="I530">
        <v>1.42</v>
      </c>
      <c r="J530" s="15" t="s">
        <v>59</v>
      </c>
      <c r="K530" s="3" t="s">
        <v>47</v>
      </c>
      <c r="L530" s="12" t="s">
        <v>59</v>
      </c>
      <c r="M530" s="3" t="s">
        <v>47</v>
      </c>
      <c r="N530" s="12" t="s">
        <v>59</v>
      </c>
      <c r="O530" s="3" t="s">
        <v>47</v>
      </c>
      <c r="P530" s="12" t="s">
        <v>59</v>
      </c>
      <c r="Q530">
        <v>0.17</v>
      </c>
      <c r="R530" s="15" t="s">
        <v>59</v>
      </c>
      <c r="S530" t="s">
        <v>47</v>
      </c>
      <c r="T530" s="15" t="s">
        <v>59</v>
      </c>
      <c r="U530">
        <v>0.57999999999999996</v>
      </c>
      <c r="V530" s="15" t="s">
        <v>59</v>
      </c>
      <c r="W530">
        <v>0.4</v>
      </c>
      <c r="X530" s="15" t="s">
        <v>59</v>
      </c>
      <c r="Y530">
        <v>0.2</v>
      </c>
      <c r="Z530" s="15" t="s">
        <v>59</v>
      </c>
      <c r="AA530">
        <v>0.09</v>
      </c>
      <c r="AB530" s="15" t="s">
        <v>59</v>
      </c>
      <c r="AC530" t="s">
        <v>47</v>
      </c>
      <c r="AD530" s="15" t="s">
        <v>59</v>
      </c>
      <c r="AE530" t="s">
        <v>53</v>
      </c>
      <c r="AF530" s="15" t="s">
        <v>59</v>
      </c>
      <c r="AG530" t="s">
        <v>47</v>
      </c>
      <c r="AH530" s="15" t="s">
        <v>59</v>
      </c>
      <c r="AI530" t="s">
        <v>47</v>
      </c>
      <c r="AJ530" s="15" t="s">
        <v>59</v>
      </c>
      <c r="AL530" s="15" t="s">
        <v>59</v>
      </c>
      <c r="AM530" t="s">
        <v>47</v>
      </c>
      <c r="AN530" s="15" t="s">
        <v>59</v>
      </c>
      <c r="AO530" t="s">
        <v>47</v>
      </c>
      <c r="AP530" s="15" t="s">
        <v>59</v>
      </c>
      <c r="AQ530" t="s">
        <v>47</v>
      </c>
      <c r="AR530" s="15" t="s">
        <v>59</v>
      </c>
      <c r="AS530" t="s">
        <v>47</v>
      </c>
      <c r="AT530" s="15" t="s">
        <v>59</v>
      </c>
      <c r="AU530" t="s">
        <v>47</v>
      </c>
      <c r="AV530" s="15" t="s">
        <v>59</v>
      </c>
      <c r="AW530" s="3" t="s">
        <v>47</v>
      </c>
      <c r="AX530" s="15" t="s">
        <v>59</v>
      </c>
      <c r="AZ530" s="15" t="s">
        <v>59</v>
      </c>
      <c r="BA530" t="s">
        <v>47</v>
      </c>
      <c r="BB530" s="15" t="s">
        <v>59</v>
      </c>
      <c r="BC530" t="s">
        <v>47</v>
      </c>
      <c r="BD530" s="15" t="s">
        <v>59</v>
      </c>
      <c r="BE530" s="3" t="s">
        <v>47</v>
      </c>
      <c r="BF530" s="15" t="s">
        <v>59</v>
      </c>
      <c r="BH530" s="15" t="s">
        <v>59</v>
      </c>
      <c r="BJ530" s="15" t="s">
        <v>59</v>
      </c>
      <c r="BL530" s="15" t="s">
        <v>59</v>
      </c>
      <c r="BN530" s="15" t="s">
        <v>59</v>
      </c>
      <c r="BP530" s="15" t="s">
        <v>59</v>
      </c>
      <c r="BR530" s="15" t="s">
        <v>59</v>
      </c>
      <c r="BT530" s="15" t="s">
        <v>59</v>
      </c>
      <c r="BV530" s="15" t="s">
        <v>59</v>
      </c>
      <c r="BX530" s="15" t="s">
        <v>59</v>
      </c>
      <c r="BZ530" s="15" t="s">
        <v>59</v>
      </c>
      <c r="CB530" s="15" t="s">
        <v>59</v>
      </c>
      <c r="CD530" s="15" t="s">
        <v>59</v>
      </c>
      <c r="CF530" s="15" t="s">
        <v>59</v>
      </c>
      <c r="CH530" s="15" t="s">
        <v>59</v>
      </c>
      <c r="CJ530" s="15" t="s">
        <v>59</v>
      </c>
      <c r="CL530" s="15" t="s">
        <v>59</v>
      </c>
      <c r="CN530" s="15" t="s">
        <v>59</v>
      </c>
      <c r="CP530" s="15" t="s">
        <v>59</v>
      </c>
      <c r="CR530" s="15" t="s">
        <v>59</v>
      </c>
      <c r="CT530" s="15" t="s">
        <v>59</v>
      </c>
      <c r="CV530" s="15" t="s">
        <v>59</v>
      </c>
      <c r="CX530" s="15" t="s">
        <v>59</v>
      </c>
      <c r="CZ530" s="15" t="s">
        <v>59</v>
      </c>
      <c r="DB530" s="15" t="s">
        <v>59</v>
      </c>
      <c r="DD530" s="15" t="s">
        <v>59</v>
      </c>
      <c r="DF530" s="15" t="s">
        <v>59</v>
      </c>
      <c r="DH530" s="15" t="s">
        <v>59</v>
      </c>
      <c r="DJ530" s="15" t="s">
        <v>59</v>
      </c>
      <c r="DL530" s="15" t="s">
        <v>59</v>
      </c>
      <c r="DN530" s="15" t="s">
        <v>59</v>
      </c>
      <c r="DP530" s="15" t="s">
        <v>59</v>
      </c>
      <c r="DR530" s="15" t="s">
        <v>59</v>
      </c>
      <c r="DT530" s="15" t="s">
        <v>59</v>
      </c>
      <c r="DV530" s="15" t="s">
        <v>59</v>
      </c>
      <c r="DX530" s="15" t="s">
        <v>59</v>
      </c>
      <c r="DZ530" s="15" t="s">
        <v>59</v>
      </c>
      <c r="EB530" s="15" t="s">
        <v>59</v>
      </c>
      <c r="ED530" s="15" t="s">
        <v>59</v>
      </c>
      <c r="EF530" s="15" t="s">
        <v>59</v>
      </c>
      <c r="EH530" s="15" t="s">
        <v>59</v>
      </c>
      <c r="EJ530" s="15" t="s">
        <v>59</v>
      </c>
      <c r="EL530" s="15" t="s">
        <v>59</v>
      </c>
      <c r="EN530" s="15" t="s">
        <v>59</v>
      </c>
      <c r="EP530" s="15" t="s">
        <v>59</v>
      </c>
      <c r="ER530" s="15" t="s">
        <v>59</v>
      </c>
      <c r="ET530" s="15" t="s">
        <v>59</v>
      </c>
      <c r="EV530" s="15" t="s">
        <v>59</v>
      </c>
      <c r="EX530" s="15" t="s">
        <v>59</v>
      </c>
      <c r="EZ530" s="15" t="s">
        <v>59</v>
      </c>
      <c r="FB530" s="15" t="s">
        <v>59</v>
      </c>
      <c r="FD530" s="15" t="s">
        <v>59</v>
      </c>
      <c r="FF530" s="15" t="s">
        <v>59</v>
      </c>
      <c r="FH530" s="15" t="s">
        <v>59</v>
      </c>
      <c r="FJ530" s="15" t="s">
        <v>59</v>
      </c>
      <c r="FL530" s="15" t="s">
        <v>59</v>
      </c>
      <c r="FN530" s="15" t="s">
        <v>59</v>
      </c>
      <c r="FP530" s="15" t="s">
        <v>59</v>
      </c>
      <c r="FR530" s="15" t="s">
        <v>59</v>
      </c>
      <c r="FT530" s="15" t="s">
        <v>59</v>
      </c>
    </row>
    <row r="531" spans="1:176" ht="15.75">
      <c r="A531" t="s">
        <v>983</v>
      </c>
      <c r="B531">
        <v>1</v>
      </c>
      <c r="D531" s="39">
        <v>2202</v>
      </c>
      <c r="E531" t="s">
        <v>979</v>
      </c>
      <c r="G531">
        <v>1.43</v>
      </c>
      <c r="H531" s="15" t="s">
        <v>59</v>
      </c>
      <c r="I531">
        <v>1.43</v>
      </c>
      <c r="J531" s="15" t="s">
        <v>59</v>
      </c>
      <c r="K531" s="3" t="s">
        <v>47</v>
      </c>
      <c r="L531" s="12" t="s">
        <v>59</v>
      </c>
      <c r="M531" s="3" t="s">
        <v>47</v>
      </c>
      <c r="N531" s="12" t="s">
        <v>59</v>
      </c>
      <c r="O531" s="3" t="s">
        <v>47</v>
      </c>
      <c r="P531" s="12" t="s">
        <v>59</v>
      </c>
      <c r="Q531">
        <v>0.21</v>
      </c>
      <c r="R531" s="15" t="s">
        <v>59</v>
      </c>
      <c r="S531" t="s">
        <v>47</v>
      </c>
      <c r="T531" s="15" t="s">
        <v>59</v>
      </c>
      <c r="U531">
        <v>0.59</v>
      </c>
      <c r="V531" s="15" t="s">
        <v>59</v>
      </c>
      <c r="W531">
        <v>0.35</v>
      </c>
      <c r="X531" s="15" t="s">
        <v>59</v>
      </c>
      <c r="Y531">
        <v>0.12</v>
      </c>
      <c r="Z531" s="15" t="s">
        <v>59</v>
      </c>
      <c r="AA531">
        <v>0.12</v>
      </c>
      <c r="AB531" s="15" t="s">
        <v>59</v>
      </c>
      <c r="AC531" t="s">
        <v>47</v>
      </c>
      <c r="AD531" s="15" t="s">
        <v>59</v>
      </c>
      <c r="AE531" t="s">
        <v>53</v>
      </c>
      <c r="AF531" s="15" t="s">
        <v>59</v>
      </c>
      <c r="AG531" t="s">
        <v>47</v>
      </c>
      <c r="AH531" s="15" t="s">
        <v>59</v>
      </c>
      <c r="AI531" t="s">
        <v>47</v>
      </c>
      <c r="AJ531" s="15" t="s">
        <v>59</v>
      </c>
      <c r="AL531" s="15" t="s">
        <v>59</v>
      </c>
      <c r="AM531" t="s">
        <v>47</v>
      </c>
      <c r="AN531" s="15" t="s">
        <v>59</v>
      </c>
      <c r="AO531" t="s">
        <v>47</v>
      </c>
      <c r="AP531" s="15" t="s">
        <v>59</v>
      </c>
      <c r="AQ531" t="s">
        <v>47</v>
      </c>
      <c r="AR531" s="15" t="s">
        <v>59</v>
      </c>
      <c r="AS531" t="s">
        <v>47</v>
      </c>
      <c r="AT531" s="15" t="s">
        <v>59</v>
      </c>
      <c r="AU531" t="s">
        <v>47</v>
      </c>
      <c r="AV531" s="15" t="s">
        <v>59</v>
      </c>
      <c r="AW531" s="3" t="s">
        <v>47</v>
      </c>
      <c r="AX531" s="15" t="s">
        <v>59</v>
      </c>
      <c r="AZ531" s="15" t="s">
        <v>59</v>
      </c>
      <c r="BA531" t="s">
        <v>47</v>
      </c>
      <c r="BB531" s="15" t="s">
        <v>59</v>
      </c>
      <c r="BC531" t="s">
        <v>47</v>
      </c>
      <c r="BD531" s="15" t="s">
        <v>59</v>
      </c>
      <c r="BE531" s="3" t="s">
        <v>47</v>
      </c>
      <c r="BF531" s="15" t="s">
        <v>59</v>
      </c>
      <c r="BH531" s="15" t="s">
        <v>59</v>
      </c>
      <c r="BJ531" s="15" t="s">
        <v>59</v>
      </c>
      <c r="BL531" s="15" t="s">
        <v>59</v>
      </c>
      <c r="BN531" s="15" t="s">
        <v>59</v>
      </c>
      <c r="BP531" s="15" t="s">
        <v>59</v>
      </c>
      <c r="BR531" s="15" t="s">
        <v>59</v>
      </c>
      <c r="BT531" s="15" t="s">
        <v>59</v>
      </c>
      <c r="BV531" s="15" t="s">
        <v>59</v>
      </c>
      <c r="BX531" s="15" t="s">
        <v>59</v>
      </c>
      <c r="BZ531" s="15" t="s">
        <v>59</v>
      </c>
      <c r="CB531" s="15" t="s">
        <v>59</v>
      </c>
      <c r="CD531" s="15" t="s">
        <v>59</v>
      </c>
      <c r="CF531" s="15" t="s">
        <v>59</v>
      </c>
      <c r="CH531" s="15" t="s">
        <v>59</v>
      </c>
      <c r="CJ531" s="15" t="s">
        <v>59</v>
      </c>
      <c r="CL531" s="15" t="s">
        <v>59</v>
      </c>
      <c r="CN531" s="15" t="s">
        <v>59</v>
      </c>
      <c r="CP531" s="15" t="s">
        <v>59</v>
      </c>
      <c r="CR531" s="15" t="s">
        <v>59</v>
      </c>
      <c r="CT531" s="15" t="s">
        <v>59</v>
      </c>
      <c r="CV531" s="15" t="s">
        <v>59</v>
      </c>
      <c r="CX531" s="15" t="s">
        <v>59</v>
      </c>
      <c r="CZ531" s="15" t="s">
        <v>59</v>
      </c>
      <c r="DB531" s="15" t="s">
        <v>59</v>
      </c>
      <c r="DD531" s="15" t="s">
        <v>59</v>
      </c>
      <c r="DF531" s="15" t="s">
        <v>59</v>
      </c>
      <c r="DH531" s="15" t="s">
        <v>59</v>
      </c>
      <c r="DJ531" s="15" t="s">
        <v>59</v>
      </c>
      <c r="DL531" s="15" t="s">
        <v>59</v>
      </c>
      <c r="DN531" s="15" t="s">
        <v>59</v>
      </c>
      <c r="DP531" s="15" t="s">
        <v>59</v>
      </c>
      <c r="DR531" s="15" t="s">
        <v>59</v>
      </c>
      <c r="DT531" s="15" t="s">
        <v>59</v>
      </c>
      <c r="DV531" s="15" t="s">
        <v>59</v>
      </c>
      <c r="DX531" s="15" t="s">
        <v>59</v>
      </c>
      <c r="DZ531" s="15" t="s">
        <v>59</v>
      </c>
      <c r="EB531" s="15" t="s">
        <v>59</v>
      </c>
      <c r="ED531" s="15" t="s">
        <v>59</v>
      </c>
      <c r="EF531" s="15" t="s">
        <v>59</v>
      </c>
      <c r="EH531" s="15" t="s">
        <v>59</v>
      </c>
      <c r="EJ531" s="15" t="s">
        <v>59</v>
      </c>
      <c r="EL531" s="15" t="s">
        <v>59</v>
      </c>
      <c r="EN531" s="15" t="s">
        <v>59</v>
      </c>
      <c r="EP531" s="15" t="s">
        <v>59</v>
      </c>
      <c r="ER531" s="15" t="s">
        <v>59</v>
      </c>
      <c r="ET531" s="15" t="s">
        <v>59</v>
      </c>
      <c r="EV531" s="15" t="s">
        <v>59</v>
      </c>
      <c r="EX531" s="15" t="s">
        <v>59</v>
      </c>
      <c r="EZ531" s="15" t="s">
        <v>59</v>
      </c>
      <c r="FB531" s="15" t="s">
        <v>59</v>
      </c>
      <c r="FD531" s="15" t="s">
        <v>59</v>
      </c>
      <c r="FF531" s="15" t="s">
        <v>59</v>
      </c>
      <c r="FH531" s="15" t="s">
        <v>59</v>
      </c>
      <c r="FJ531" s="15" t="s">
        <v>59</v>
      </c>
      <c r="FL531" s="15" t="s">
        <v>59</v>
      </c>
      <c r="FN531" s="15" t="s">
        <v>59</v>
      </c>
      <c r="FP531" s="15" t="s">
        <v>59</v>
      </c>
      <c r="FR531" s="15" t="s">
        <v>59</v>
      </c>
      <c r="FT531" s="15" t="s">
        <v>59</v>
      </c>
    </row>
    <row r="532" spans="1:176" ht="15.75">
      <c r="A532" t="str">
        <f>SUBSTITUTE(A528,"raw","cooked")</f>
        <v>Chicken, beef tallow fed, cooked</v>
      </c>
      <c r="B532">
        <v>1</v>
      </c>
      <c r="D532" s="39">
        <v>2202</v>
      </c>
      <c r="E532" t="s">
        <v>979</v>
      </c>
      <c r="G532">
        <v>3.7</v>
      </c>
      <c r="H532" s="15" t="s">
        <v>59</v>
      </c>
      <c r="I532">
        <v>3.7</v>
      </c>
      <c r="J532" s="15" t="s">
        <v>59</v>
      </c>
      <c r="K532" s="3" t="s">
        <v>47</v>
      </c>
      <c r="L532" s="12" t="s">
        <v>59</v>
      </c>
      <c r="M532" s="3" t="s">
        <v>47</v>
      </c>
      <c r="N532" s="12" t="s">
        <v>59</v>
      </c>
      <c r="O532" s="3" t="s">
        <v>47</v>
      </c>
      <c r="P532" s="12" t="s">
        <v>59</v>
      </c>
      <c r="Q532">
        <v>0.9</v>
      </c>
      <c r="R532" s="15" t="s">
        <v>59</v>
      </c>
      <c r="S532" t="s">
        <v>47</v>
      </c>
      <c r="T532" s="15" t="s">
        <v>59</v>
      </c>
      <c r="U532">
        <v>1.48</v>
      </c>
      <c r="V532" s="15" t="s">
        <v>59</v>
      </c>
      <c r="W532">
        <v>0.53</v>
      </c>
      <c r="X532" s="15" t="s">
        <v>59</v>
      </c>
      <c r="Y532">
        <v>0.61</v>
      </c>
      <c r="Z532" s="15" t="s">
        <v>59</v>
      </c>
      <c r="AA532">
        <v>0.1</v>
      </c>
      <c r="AB532" s="15" t="s">
        <v>59</v>
      </c>
      <c r="AC532" t="s">
        <v>47</v>
      </c>
      <c r="AD532" s="15" t="s">
        <v>59</v>
      </c>
      <c r="AE532">
        <v>0.09</v>
      </c>
      <c r="AF532" s="15" t="s">
        <v>59</v>
      </c>
      <c r="AG532" t="s">
        <v>47</v>
      </c>
      <c r="AH532" s="15" t="s">
        <v>59</v>
      </c>
      <c r="AI532" t="s">
        <v>47</v>
      </c>
      <c r="AJ532" s="15" t="s">
        <v>59</v>
      </c>
      <c r="AL532" s="15" t="s">
        <v>59</v>
      </c>
      <c r="AM532" t="s">
        <v>47</v>
      </c>
      <c r="AN532" s="15" t="s">
        <v>59</v>
      </c>
      <c r="AO532" t="s">
        <v>47</v>
      </c>
      <c r="AP532" s="15" t="s">
        <v>59</v>
      </c>
      <c r="AQ532" t="s">
        <v>47</v>
      </c>
      <c r="AR532" s="15" t="s">
        <v>59</v>
      </c>
      <c r="AS532" t="s">
        <v>47</v>
      </c>
      <c r="AT532" s="15" t="s">
        <v>59</v>
      </c>
      <c r="AU532" t="s">
        <v>47</v>
      </c>
      <c r="AV532" s="15" t="s">
        <v>59</v>
      </c>
      <c r="AW532" s="3" t="s">
        <v>47</v>
      </c>
      <c r="AX532" s="15" t="s">
        <v>59</v>
      </c>
      <c r="AZ532" s="15" t="s">
        <v>59</v>
      </c>
      <c r="BA532" t="s">
        <v>47</v>
      </c>
      <c r="BB532" s="15" t="s">
        <v>59</v>
      </c>
      <c r="BC532" t="s">
        <v>47</v>
      </c>
      <c r="BD532" s="15" t="s">
        <v>59</v>
      </c>
      <c r="BE532" s="3" t="s">
        <v>47</v>
      </c>
      <c r="BF532" s="15" t="s">
        <v>59</v>
      </c>
      <c r="BH532" s="15" t="s">
        <v>59</v>
      </c>
      <c r="BJ532" s="15" t="s">
        <v>59</v>
      </c>
      <c r="BL532" s="15" t="s">
        <v>59</v>
      </c>
      <c r="BN532" s="15" t="s">
        <v>59</v>
      </c>
      <c r="BP532" s="15" t="s">
        <v>59</v>
      </c>
      <c r="BR532" s="15" t="s">
        <v>59</v>
      </c>
      <c r="BT532" s="15" t="s">
        <v>59</v>
      </c>
      <c r="BV532" s="15" t="s">
        <v>59</v>
      </c>
      <c r="BX532" s="15" t="s">
        <v>59</v>
      </c>
      <c r="BZ532" s="15" t="s">
        <v>59</v>
      </c>
      <c r="CB532" s="15" t="s">
        <v>59</v>
      </c>
      <c r="CD532" s="15" t="s">
        <v>59</v>
      </c>
      <c r="CF532" s="15" t="s">
        <v>59</v>
      </c>
      <c r="CH532" s="15" t="s">
        <v>59</v>
      </c>
      <c r="CJ532" s="15" t="s">
        <v>59</v>
      </c>
      <c r="CL532" s="15" t="s">
        <v>59</v>
      </c>
      <c r="CN532" s="15" t="s">
        <v>59</v>
      </c>
      <c r="CP532" s="15" t="s">
        <v>59</v>
      </c>
      <c r="CR532" s="15" t="s">
        <v>59</v>
      </c>
      <c r="CT532" s="15" t="s">
        <v>59</v>
      </c>
      <c r="CV532" s="15" t="s">
        <v>59</v>
      </c>
      <c r="CX532" s="15" t="s">
        <v>59</v>
      </c>
      <c r="CZ532" s="15" t="s">
        <v>59</v>
      </c>
      <c r="DB532" s="15" t="s">
        <v>59</v>
      </c>
      <c r="DD532" s="15" t="s">
        <v>59</v>
      </c>
      <c r="DF532" s="15" t="s">
        <v>59</v>
      </c>
      <c r="DH532" s="15" t="s">
        <v>59</v>
      </c>
      <c r="DJ532" s="15" t="s">
        <v>59</v>
      </c>
      <c r="DL532" s="15" t="s">
        <v>59</v>
      </c>
      <c r="DN532" s="15" t="s">
        <v>59</v>
      </c>
      <c r="DP532" s="15" t="s">
        <v>59</v>
      </c>
      <c r="DR532" s="15" t="s">
        <v>59</v>
      </c>
      <c r="DT532" s="15" t="s">
        <v>59</v>
      </c>
      <c r="DV532" s="15" t="s">
        <v>59</v>
      </c>
      <c r="DX532" s="15" t="s">
        <v>59</v>
      </c>
      <c r="DZ532" s="15" t="s">
        <v>59</v>
      </c>
      <c r="EB532" s="15" t="s">
        <v>59</v>
      </c>
      <c r="ED532" s="15" t="s">
        <v>59</v>
      </c>
      <c r="EF532" s="15" t="s">
        <v>59</v>
      </c>
      <c r="EH532" s="15" t="s">
        <v>59</v>
      </c>
      <c r="EJ532" s="15" t="s">
        <v>59</v>
      </c>
      <c r="EL532" s="15" t="s">
        <v>59</v>
      </c>
      <c r="EN532" s="15" t="s">
        <v>59</v>
      </c>
      <c r="EP532" s="15" t="s">
        <v>59</v>
      </c>
      <c r="ER532" s="15" t="s">
        <v>59</v>
      </c>
      <c r="ET532" s="15" t="s">
        <v>59</v>
      </c>
      <c r="EV532" s="15" t="s">
        <v>59</v>
      </c>
      <c r="EX532" s="15" t="s">
        <v>59</v>
      </c>
      <c r="EZ532" s="15" t="s">
        <v>59</v>
      </c>
      <c r="FB532" s="15" t="s">
        <v>59</v>
      </c>
      <c r="FD532" s="15" t="s">
        <v>59</v>
      </c>
      <c r="FF532" s="15" t="s">
        <v>59</v>
      </c>
      <c r="FH532" s="15" t="s">
        <v>59</v>
      </c>
      <c r="FJ532" s="15" t="s">
        <v>59</v>
      </c>
      <c r="FL532" s="15" t="s">
        <v>59</v>
      </c>
      <c r="FN532" s="15" t="s">
        <v>59</v>
      </c>
      <c r="FP532" s="15" t="s">
        <v>59</v>
      </c>
      <c r="FR532" s="15" t="s">
        <v>59</v>
      </c>
      <c r="FT532" s="15" t="s">
        <v>59</v>
      </c>
    </row>
    <row r="533" spans="1:176" ht="15.75">
      <c r="A533" t="str">
        <f>SUBSTITUTE(A529,"raw","cooked")</f>
        <v>Chicken, sunflower oil feed, cooked</v>
      </c>
      <c r="B533">
        <v>1</v>
      </c>
      <c r="D533" s="39">
        <v>2202</v>
      </c>
      <c r="E533" t="s">
        <v>979</v>
      </c>
      <c r="G533">
        <v>3.59</v>
      </c>
      <c r="H533" s="15" t="s">
        <v>59</v>
      </c>
      <c r="I533">
        <v>3.59</v>
      </c>
      <c r="J533" s="15" t="s">
        <v>59</v>
      </c>
      <c r="K533" s="3" t="s">
        <v>47</v>
      </c>
      <c r="L533" s="12" t="s">
        <v>59</v>
      </c>
      <c r="M533" s="3" t="s">
        <v>47</v>
      </c>
      <c r="N533" s="12" t="s">
        <v>59</v>
      </c>
      <c r="O533" s="3" t="s">
        <v>47</v>
      </c>
      <c r="P533" s="12" t="s">
        <v>59</v>
      </c>
      <c r="Q533">
        <v>0.91</v>
      </c>
      <c r="R533" s="15" t="s">
        <v>59</v>
      </c>
      <c r="S533" t="s">
        <v>47</v>
      </c>
      <c r="T533" s="15" t="s">
        <v>59</v>
      </c>
      <c r="U533">
        <v>1.49</v>
      </c>
      <c r="V533" s="15" t="s">
        <v>59</v>
      </c>
      <c r="W533">
        <v>0.37</v>
      </c>
      <c r="X533" s="15" t="s">
        <v>59</v>
      </c>
      <c r="Y533">
        <v>0.57999999999999996</v>
      </c>
      <c r="Z533" s="15" t="s">
        <v>59</v>
      </c>
      <c r="AA533">
        <v>0.11</v>
      </c>
      <c r="AB533" s="15" t="s">
        <v>59</v>
      </c>
      <c r="AC533" t="s">
        <v>47</v>
      </c>
      <c r="AD533" s="15" t="s">
        <v>59</v>
      </c>
      <c r="AE533">
        <v>0.12</v>
      </c>
      <c r="AF533" s="15" t="s">
        <v>59</v>
      </c>
      <c r="AG533" t="s">
        <v>47</v>
      </c>
      <c r="AH533" s="15" t="s">
        <v>59</v>
      </c>
      <c r="AI533" t="s">
        <v>47</v>
      </c>
      <c r="AJ533" s="15" t="s">
        <v>59</v>
      </c>
      <c r="AL533" s="15" t="s">
        <v>59</v>
      </c>
      <c r="AM533" t="s">
        <v>47</v>
      </c>
      <c r="AN533" s="15" t="s">
        <v>59</v>
      </c>
      <c r="AO533" t="s">
        <v>47</v>
      </c>
      <c r="AP533" s="15" t="s">
        <v>59</v>
      </c>
      <c r="AQ533" t="s">
        <v>47</v>
      </c>
      <c r="AR533" s="15" t="s">
        <v>59</v>
      </c>
      <c r="AS533" t="s">
        <v>47</v>
      </c>
      <c r="AT533" s="15" t="s">
        <v>59</v>
      </c>
      <c r="AU533" t="s">
        <v>47</v>
      </c>
      <c r="AV533" s="15" t="s">
        <v>59</v>
      </c>
      <c r="AW533" s="3" t="s">
        <v>47</v>
      </c>
      <c r="AX533" s="15" t="s">
        <v>59</v>
      </c>
      <c r="AZ533" s="15" t="s">
        <v>59</v>
      </c>
      <c r="BA533" t="s">
        <v>47</v>
      </c>
      <c r="BB533" s="15" t="s">
        <v>59</v>
      </c>
      <c r="BC533" t="s">
        <v>47</v>
      </c>
      <c r="BD533" s="15" t="s">
        <v>59</v>
      </c>
      <c r="BE533" s="3" t="s">
        <v>47</v>
      </c>
      <c r="BF533" s="15" t="s">
        <v>59</v>
      </c>
      <c r="BH533" s="15" t="s">
        <v>59</v>
      </c>
      <c r="BJ533" s="15" t="s">
        <v>59</v>
      </c>
      <c r="BL533" s="15" t="s">
        <v>59</v>
      </c>
      <c r="BN533" s="15" t="s">
        <v>59</v>
      </c>
      <c r="BP533" s="15" t="s">
        <v>59</v>
      </c>
      <c r="BR533" s="15" t="s">
        <v>59</v>
      </c>
      <c r="BT533" s="15" t="s">
        <v>59</v>
      </c>
      <c r="BV533" s="15" t="s">
        <v>59</v>
      </c>
      <c r="BX533" s="15" t="s">
        <v>59</v>
      </c>
      <c r="BZ533" s="15" t="s">
        <v>59</v>
      </c>
      <c r="CB533" s="15" t="s">
        <v>59</v>
      </c>
      <c r="CD533" s="15" t="s">
        <v>59</v>
      </c>
      <c r="CF533" s="15" t="s">
        <v>59</v>
      </c>
      <c r="CH533" s="15" t="s">
        <v>59</v>
      </c>
      <c r="CJ533" s="15" t="s">
        <v>59</v>
      </c>
      <c r="CL533" s="15" t="s">
        <v>59</v>
      </c>
      <c r="CN533" s="15" t="s">
        <v>59</v>
      </c>
      <c r="CP533" s="15" t="s">
        <v>59</v>
      </c>
      <c r="CR533" s="15" t="s">
        <v>59</v>
      </c>
      <c r="CT533" s="15" t="s">
        <v>59</v>
      </c>
      <c r="CV533" s="15" t="s">
        <v>59</v>
      </c>
      <c r="CX533" s="15" t="s">
        <v>59</v>
      </c>
      <c r="CZ533" s="15" t="s">
        <v>59</v>
      </c>
      <c r="DB533" s="15" t="s">
        <v>59</v>
      </c>
      <c r="DD533" s="15" t="s">
        <v>59</v>
      </c>
      <c r="DF533" s="15" t="s">
        <v>59</v>
      </c>
      <c r="DH533" s="15" t="s">
        <v>59</v>
      </c>
      <c r="DJ533" s="15" t="s">
        <v>59</v>
      </c>
      <c r="DL533" s="15" t="s">
        <v>59</v>
      </c>
      <c r="DN533" s="15" t="s">
        <v>59</v>
      </c>
      <c r="DP533" s="15" t="s">
        <v>59</v>
      </c>
      <c r="DR533" s="15" t="s">
        <v>59</v>
      </c>
      <c r="DT533" s="15" t="s">
        <v>59</v>
      </c>
      <c r="DV533" s="15" t="s">
        <v>59</v>
      </c>
      <c r="DX533" s="15" t="s">
        <v>59</v>
      </c>
      <c r="DZ533" s="15" t="s">
        <v>59</v>
      </c>
      <c r="EB533" s="15" t="s">
        <v>59</v>
      </c>
      <c r="ED533" s="15" t="s">
        <v>59</v>
      </c>
      <c r="EF533" s="15" t="s">
        <v>59</v>
      </c>
      <c r="EH533" s="15" t="s">
        <v>59</v>
      </c>
      <c r="EJ533" s="15" t="s">
        <v>59</v>
      </c>
      <c r="EL533" s="15" t="s">
        <v>59</v>
      </c>
      <c r="EN533" s="15" t="s">
        <v>59</v>
      </c>
      <c r="EP533" s="15" t="s">
        <v>59</v>
      </c>
      <c r="ER533" s="15" t="s">
        <v>59</v>
      </c>
      <c r="ET533" s="15" t="s">
        <v>59</v>
      </c>
      <c r="EV533" s="15" t="s">
        <v>59</v>
      </c>
      <c r="EX533" s="15" t="s">
        <v>59</v>
      </c>
      <c r="EZ533" s="15" t="s">
        <v>59</v>
      </c>
      <c r="FB533" s="15" t="s">
        <v>59</v>
      </c>
      <c r="FD533" s="15" t="s">
        <v>59</v>
      </c>
      <c r="FF533" s="15" t="s">
        <v>59</v>
      </c>
      <c r="FH533" s="15" t="s">
        <v>59</v>
      </c>
      <c r="FJ533" s="15" t="s">
        <v>59</v>
      </c>
      <c r="FL533" s="15" t="s">
        <v>59</v>
      </c>
      <c r="FN533" s="15" t="s">
        <v>59</v>
      </c>
      <c r="FP533" s="15" t="s">
        <v>59</v>
      </c>
      <c r="FR533" s="15" t="s">
        <v>59</v>
      </c>
      <c r="FT533" s="15" t="s">
        <v>59</v>
      </c>
    </row>
    <row r="534" spans="1:176" ht="15.75">
      <c r="A534" t="str">
        <f>SUBSTITUTE(A530,"raw","cooked")</f>
        <v>Chicken, oxidized sunflower oil feed, cooked</v>
      </c>
      <c r="B534">
        <v>1</v>
      </c>
      <c r="D534" s="39">
        <v>2202</v>
      </c>
      <c r="E534" t="s">
        <v>979</v>
      </c>
      <c r="G534">
        <v>3.31</v>
      </c>
      <c r="H534" s="15" t="s">
        <v>59</v>
      </c>
      <c r="I534">
        <v>3.31</v>
      </c>
      <c r="J534" s="15" t="s">
        <v>59</v>
      </c>
      <c r="K534" s="3" t="s">
        <v>47</v>
      </c>
      <c r="L534" s="12" t="s">
        <v>59</v>
      </c>
      <c r="M534" s="3" t="s">
        <v>47</v>
      </c>
      <c r="N534" s="12" t="s">
        <v>59</v>
      </c>
      <c r="O534" s="3" t="s">
        <v>47</v>
      </c>
      <c r="P534" s="12" t="s">
        <v>59</v>
      </c>
      <c r="Q534">
        <v>0.79</v>
      </c>
      <c r="R534" s="15" t="s">
        <v>59</v>
      </c>
      <c r="S534" t="s">
        <v>47</v>
      </c>
      <c r="T534" s="15" t="s">
        <v>59</v>
      </c>
      <c r="U534">
        <v>1.27</v>
      </c>
      <c r="V534" s="15" t="s">
        <v>59</v>
      </c>
      <c r="W534">
        <v>0.46</v>
      </c>
      <c r="X534" s="15" t="s">
        <v>59</v>
      </c>
      <c r="Y534">
        <v>0.56000000000000005</v>
      </c>
      <c r="Z534" s="15" t="s">
        <v>59</v>
      </c>
      <c r="AA534">
        <v>0.11</v>
      </c>
      <c r="AB534" s="15" t="s">
        <v>59</v>
      </c>
      <c r="AC534" t="s">
        <v>47</v>
      </c>
      <c r="AD534" s="15" t="s">
        <v>59</v>
      </c>
      <c r="AE534">
        <v>0.12</v>
      </c>
      <c r="AF534" s="15" t="s">
        <v>59</v>
      </c>
      <c r="AG534" t="s">
        <v>47</v>
      </c>
      <c r="AH534" s="15" t="s">
        <v>59</v>
      </c>
      <c r="AI534" t="s">
        <v>47</v>
      </c>
      <c r="AJ534" s="15" t="s">
        <v>59</v>
      </c>
      <c r="AL534" s="15" t="s">
        <v>59</v>
      </c>
      <c r="AM534" t="s">
        <v>47</v>
      </c>
      <c r="AN534" s="15" t="s">
        <v>59</v>
      </c>
      <c r="AO534" t="s">
        <v>47</v>
      </c>
      <c r="AP534" s="15" t="s">
        <v>59</v>
      </c>
      <c r="AQ534" t="s">
        <v>47</v>
      </c>
      <c r="AR534" s="15" t="s">
        <v>59</v>
      </c>
      <c r="AS534" t="s">
        <v>47</v>
      </c>
      <c r="AT534" s="15" t="s">
        <v>59</v>
      </c>
      <c r="AU534" t="s">
        <v>47</v>
      </c>
      <c r="AV534" s="15" t="s">
        <v>59</v>
      </c>
      <c r="AW534" s="3" t="s">
        <v>47</v>
      </c>
      <c r="AX534" s="15" t="s">
        <v>59</v>
      </c>
      <c r="AZ534" s="15" t="s">
        <v>59</v>
      </c>
      <c r="BA534" t="s">
        <v>47</v>
      </c>
      <c r="BB534" s="15" t="s">
        <v>59</v>
      </c>
      <c r="BC534" t="s">
        <v>47</v>
      </c>
      <c r="BD534" s="15" t="s">
        <v>59</v>
      </c>
      <c r="BE534" s="3" t="s">
        <v>47</v>
      </c>
      <c r="BF534" s="15" t="s">
        <v>59</v>
      </c>
      <c r="BH534" s="15" t="s">
        <v>59</v>
      </c>
      <c r="BJ534" s="15" t="s">
        <v>59</v>
      </c>
      <c r="BL534" s="15" t="s">
        <v>59</v>
      </c>
      <c r="BN534" s="15" t="s">
        <v>59</v>
      </c>
      <c r="BP534" s="15" t="s">
        <v>59</v>
      </c>
      <c r="BR534" s="15" t="s">
        <v>59</v>
      </c>
      <c r="BT534" s="15" t="s">
        <v>59</v>
      </c>
      <c r="BV534" s="15" t="s">
        <v>59</v>
      </c>
      <c r="BX534" s="15" t="s">
        <v>59</v>
      </c>
      <c r="BZ534" s="15" t="s">
        <v>59</v>
      </c>
      <c r="CB534" s="15" t="s">
        <v>59</v>
      </c>
      <c r="CD534" s="15" t="s">
        <v>59</v>
      </c>
      <c r="CF534" s="15" t="s">
        <v>59</v>
      </c>
      <c r="CH534" s="15" t="s">
        <v>59</v>
      </c>
      <c r="CJ534" s="15" t="s">
        <v>59</v>
      </c>
      <c r="CL534" s="15" t="s">
        <v>59</v>
      </c>
      <c r="CN534" s="15" t="s">
        <v>59</v>
      </c>
      <c r="CP534" s="15" t="s">
        <v>59</v>
      </c>
      <c r="CR534" s="15" t="s">
        <v>59</v>
      </c>
      <c r="CT534" s="15" t="s">
        <v>59</v>
      </c>
      <c r="CV534" s="15" t="s">
        <v>59</v>
      </c>
      <c r="CX534" s="15" t="s">
        <v>59</v>
      </c>
      <c r="CZ534" s="15" t="s">
        <v>59</v>
      </c>
      <c r="DB534" s="15" t="s">
        <v>59</v>
      </c>
      <c r="DD534" s="15" t="s">
        <v>59</v>
      </c>
      <c r="DF534" s="15" t="s">
        <v>59</v>
      </c>
      <c r="DH534" s="15" t="s">
        <v>59</v>
      </c>
      <c r="DJ534" s="15" t="s">
        <v>59</v>
      </c>
      <c r="DL534" s="15" t="s">
        <v>59</v>
      </c>
      <c r="DN534" s="15" t="s">
        <v>59</v>
      </c>
      <c r="DP534" s="15" t="s">
        <v>59</v>
      </c>
      <c r="DR534" s="15" t="s">
        <v>59</v>
      </c>
      <c r="DT534" s="15" t="s">
        <v>59</v>
      </c>
      <c r="DV534" s="15" t="s">
        <v>59</v>
      </c>
      <c r="DX534" s="15" t="s">
        <v>59</v>
      </c>
      <c r="DZ534" s="15" t="s">
        <v>59</v>
      </c>
      <c r="EB534" s="15" t="s">
        <v>59</v>
      </c>
      <c r="ED534" s="15" t="s">
        <v>59</v>
      </c>
      <c r="EF534" s="15" t="s">
        <v>59</v>
      </c>
      <c r="EH534" s="15" t="s">
        <v>59</v>
      </c>
      <c r="EJ534" s="15" t="s">
        <v>59</v>
      </c>
      <c r="EL534" s="15" t="s">
        <v>59</v>
      </c>
      <c r="EN534" s="15" t="s">
        <v>59</v>
      </c>
      <c r="EP534" s="15" t="s">
        <v>59</v>
      </c>
      <c r="ER534" s="15" t="s">
        <v>59</v>
      </c>
      <c r="ET534" s="15" t="s">
        <v>59</v>
      </c>
      <c r="EV534" s="15" t="s">
        <v>59</v>
      </c>
      <c r="EX534" s="15" t="s">
        <v>59</v>
      </c>
      <c r="EZ534" s="15" t="s">
        <v>59</v>
      </c>
      <c r="FB534" s="15" t="s">
        <v>59</v>
      </c>
      <c r="FD534" s="15" t="s">
        <v>59</v>
      </c>
      <c r="FF534" s="15" t="s">
        <v>59</v>
      </c>
      <c r="FH534" s="15" t="s">
        <v>59</v>
      </c>
      <c r="FJ534" s="15" t="s">
        <v>59</v>
      </c>
      <c r="FL534" s="15" t="s">
        <v>59</v>
      </c>
      <c r="FN534" s="15" t="s">
        <v>59</v>
      </c>
      <c r="FP534" s="15" t="s">
        <v>59</v>
      </c>
      <c r="FR534" s="15" t="s">
        <v>59</v>
      </c>
      <c r="FT534" s="15" t="s">
        <v>59</v>
      </c>
    </row>
    <row r="535" spans="1:176" ht="15.75">
      <c r="A535" t="str">
        <f>SUBSTITUTE(A531,"raw","cooked")</f>
        <v>Chicken, linseed oil feed, cooked</v>
      </c>
      <c r="B535">
        <v>1</v>
      </c>
      <c r="D535" s="39">
        <v>2202</v>
      </c>
      <c r="E535" t="s">
        <v>979</v>
      </c>
      <c r="G535">
        <v>2.4500000000000002</v>
      </c>
      <c r="H535" s="15" t="s">
        <v>59</v>
      </c>
      <c r="I535">
        <v>2.4500000000000002</v>
      </c>
      <c r="J535" s="15" t="s">
        <v>59</v>
      </c>
      <c r="K535" s="3" t="s">
        <v>47</v>
      </c>
      <c r="L535" s="12" t="s">
        <v>59</v>
      </c>
      <c r="M535" s="3" t="s">
        <v>47</v>
      </c>
      <c r="N535" s="12" t="s">
        <v>59</v>
      </c>
      <c r="O535" s="3" t="s">
        <v>47</v>
      </c>
      <c r="P535" s="12" t="s">
        <v>59</v>
      </c>
      <c r="Q535">
        <v>0.55000000000000004</v>
      </c>
      <c r="R535" s="15" t="s">
        <v>59</v>
      </c>
      <c r="S535" t="s">
        <v>47</v>
      </c>
      <c r="T535" s="15" t="s">
        <v>59</v>
      </c>
      <c r="U535">
        <v>0.94</v>
      </c>
      <c r="V535" s="15" t="s">
        <v>59</v>
      </c>
      <c r="W535">
        <v>0.36</v>
      </c>
      <c r="X535" s="15" t="s">
        <v>59</v>
      </c>
      <c r="Y535">
        <v>0.38</v>
      </c>
      <c r="Z535" s="15" t="s">
        <v>59</v>
      </c>
      <c r="AA535">
        <v>0.12</v>
      </c>
      <c r="AB535" s="15" t="s">
        <v>59</v>
      </c>
      <c r="AC535" t="s">
        <v>47</v>
      </c>
      <c r="AD535" s="15" t="s">
        <v>59</v>
      </c>
      <c r="AE535">
        <v>0.09</v>
      </c>
      <c r="AF535" s="15" t="s">
        <v>59</v>
      </c>
      <c r="AG535" t="s">
        <v>47</v>
      </c>
      <c r="AH535" s="15" t="s">
        <v>59</v>
      </c>
      <c r="AI535" t="s">
        <v>47</v>
      </c>
      <c r="AJ535" s="15" t="s">
        <v>59</v>
      </c>
      <c r="AL535" s="15" t="s">
        <v>59</v>
      </c>
      <c r="AM535" t="s">
        <v>47</v>
      </c>
      <c r="AN535" s="15" t="s">
        <v>59</v>
      </c>
      <c r="AO535" t="s">
        <v>47</v>
      </c>
      <c r="AP535" s="15" t="s">
        <v>59</v>
      </c>
      <c r="AQ535" t="s">
        <v>47</v>
      </c>
      <c r="AR535" s="15" t="s">
        <v>59</v>
      </c>
      <c r="AS535" t="s">
        <v>47</v>
      </c>
      <c r="AT535" s="15" t="s">
        <v>59</v>
      </c>
      <c r="AU535" t="s">
        <v>47</v>
      </c>
      <c r="AV535" s="15" t="s">
        <v>59</v>
      </c>
      <c r="AW535" s="3" t="s">
        <v>47</v>
      </c>
      <c r="AX535" s="15" t="s">
        <v>59</v>
      </c>
      <c r="AZ535" s="15" t="s">
        <v>59</v>
      </c>
      <c r="BA535" t="s">
        <v>47</v>
      </c>
      <c r="BB535" s="15" t="s">
        <v>59</v>
      </c>
      <c r="BC535" t="s">
        <v>47</v>
      </c>
      <c r="BD535" s="15" t="s">
        <v>59</v>
      </c>
      <c r="BE535" s="3" t="s">
        <v>47</v>
      </c>
      <c r="BF535" s="15" t="s">
        <v>59</v>
      </c>
      <c r="BH535" s="15" t="s">
        <v>59</v>
      </c>
      <c r="BJ535" s="15" t="s">
        <v>59</v>
      </c>
      <c r="BL535" s="15" t="s">
        <v>59</v>
      </c>
      <c r="BN535" s="15" t="s">
        <v>59</v>
      </c>
      <c r="BP535" s="15" t="s">
        <v>59</v>
      </c>
      <c r="BR535" s="15" t="s">
        <v>59</v>
      </c>
      <c r="BT535" s="15" t="s">
        <v>59</v>
      </c>
      <c r="BV535" s="15" t="s">
        <v>59</v>
      </c>
      <c r="BX535" s="15" t="s">
        <v>59</v>
      </c>
      <c r="BZ535" s="15" t="s">
        <v>59</v>
      </c>
      <c r="CB535" s="15" t="s">
        <v>59</v>
      </c>
      <c r="CD535" s="15" t="s">
        <v>59</v>
      </c>
      <c r="CF535" s="15" t="s">
        <v>59</v>
      </c>
      <c r="CH535" s="15" t="s">
        <v>59</v>
      </c>
      <c r="CJ535" s="15" t="s">
        <v>59</v>
      </c>
      <c r="CL535" s="15" t="s">
        <v>59</v>
      </c>
      <c r="CN535" s="15" t="s">
        <v>59</v>
      </c>
      <c r="CP535" s="15" t="s">
        <v>59</v>
      </c>
      <c r="CR535" s="15" t="s">
        <v>59</v>
      </c>
      <c r="CT535" s="15" t="s">
        <v>59</v>
      </c>
      <c r="CV535" s="15" t="s">
        <v>59</v>
      </c>
      <c r="CX535" s="15" t="s">
        <v>59</v>
      </c>
      <c r="CZ535" s="15" t="s">
        <v>59</v>
      </c>
      <c r="DB535" s="15" t="s">
        <v>59</v>
      </c>
      <c r="DD535" s="15" t="s">
        <v>59</v>
      </c>
      <c r="DF535" s="15" t="s">
        <v>59</v>
      </c>
      <c r="DH535" s="15" t="s">
        <v>59</v>
      </c>
      <c r="DJ535" s="15" t="s">
        <v>59</v>
      </c>
      <c r="DL535" s="15" t="s">
        <v>59</v>
      </c>
      <c r="DN535" s="15" t="s">
        <v>59</v>
      </c>
      <c r="DP535" s="15" t="s">
        <v>59</v>
      </c>
      <c r="DR535" s="15" t="s">
        <v>59</v>
      </c>
      <c r="DT535" s="15" t="s">
        <v>59</v>
      </c>
      <c r="DV535" s="15" t="s">
        <v>59</v>
      </c>
      <c r="DX535" s="15" t="s">
        <v>59</v>
      </c>
      <c r="DZ535" s="15" t="s">
        <v>59</v>
      </c>
      <c r="EB535" s="15" t="s">
        <v>59</v>
      </c>
      <c r="ED535" s="15" t="s">
        <v>59</v>
      </c>
      <c r="EF535" s="15" t="s">
        <v>59</v>
      </c>
      <c r="EH535" s="15" t="s">
        <v>59</v>
      </c>
      <c r="EJ535" s="15" t="s">
        <v>59</v>
      </c>
      <c r="EL535" s="15" t="s">
        <v>59</v>
      </c>
      <c r="EN535" s="15" t="s">
        <v>59</v>
      </c>
      <c r="EP535" s="15" t="s">
        <v>59</v>
      </c>
      <c r="ER535" s="15" t="s">
        <v>59</v>
      </c>
      <c r="ET535" s="15" t="s">
        <v>59</v>
      </c>
      <c r="EV535" s="15" t="s">
        <v>59</v>
      </c>
      <c r="EX535" s="15" t="s">
        <v>59</v>
      </c>
      <c r="EZ535" s="15" t="s">
        <v>59</v>
      </c>
      <c r="FB535" s="15" t="s">
        <v>59</v>
      </c>
      <c r="FD535" s="15" t="s">
        <v>59</v>
      </c>
      <c r="FF535" s="15" t="s">
        <v>59</v>
      </c>
      <c r="FH535" s="15" t="s">
        <v>59</v>
      </c>
      <c r="FJ535" s="15" t="s">
        <v>59</v>
      </c>
      <c r="FL535" s="15" t="s">
        <v>59</v>
      </c>
      <c r="FN535" s="15" t="s">
        <v>59</v>
      </c>
      <c r="FP535" s="15" t="s">
        <v>59</v>
      </c>
      <c r="FR535" s="15" t="s">
        <v>59</v>
      </c>
      <c r="FT535" s="15" t="s">
        <v>59</v>
      </c>
    </row>
    <row r="536" spans="1:176" ht="15.95" customHeight="1">
      <c r="A536" t="s">
        <v>984</v>
      </c>
      <c r="B536">
        <v>3</v>
      </c>
      <c r="D536" s="39">
        <v>2602</v>
      </c>
      <c r="E536" t="s">
        <v>988</v>
      </c>
      <c r="G536" s="9">
        <f t="shared" ref="G536:G569" si="17">SUM(O536,Q536,S536,U536,W536,Y536,AA536,AE536,AG536,AI536,AM536,AO536,AQ536,AS536,AU536,AW536,AY536,BA536,BC536,BE536,BG536)</f>
        <v>0.6</v>
      </c>
      <c r="H536" s="15" t="s">
        <v>59</v>
      </c>
      <c r="I536" t="s">
        <v>47</v>
      </c>
      <c r="J536" s="15" t="s">
        <v>59</v>
      </c>
      <c r="K536" s="3" t="s">
        <v>47</v>
      </c>
      <c r="L536" s="12" t="s">
        <v>59</v>
      </c>
      <c r="M536" s="3" t="s">
        <v>47</v>
      </c>
      <c r="N536" s="12" t="s">
        <v>59</v>
      </c>
      <c r="O536" s="3" t="s">
        <v>47</v>
      </c>
      <c r="P536" s="12" t="s">
        <v>59</v>
      </c>
      <c r="Q536">
        <v>0.3</v>
      </c>
      <c r="R536" s="15">
        <v>0.2</v>
      </c>
      <c r="S536">
        <v>0</v>
      </c>
      <c r="T536" s="15">
        <v>0</v>
      </c>
      <c r="U536" t="s">
        <v>47</v>
      </c>
      <c r="V536" s="15" t="s">
        <v>59</v>
      </c>
      <c r="W536">
        <v>0.2</v>
      </c>
      <c r="X536" s="15">
        <v>0.1</v>
      </c>
      <c r="Y536">
        <v>0.1</v>
      </c>
      <c r="Z536" s="15">
        <v>0.2</v>
      </c>
      <c r="AA536" t="s">
        <v>47</v>
      </c>
      <c r="AB536" s="15" t="s">
        <v>59</v>
      </c>
      <c r="AC536" t="s">
        <v>47</v>
      </c>
      <c r="AD536" s="15" t="s">
        <v>59</v>
      </c>
      <c r="AE536" t="s">
        <v>47</v>
      </c>
      <c r="AF536" s="15" t="s">
        <v>59</v>
      </c>
      <c r="AG536">
        <v>0</v>
      </c>
      <c r="AH536" s="15">
        <v>0</v>
      </c>
      <c r="AI536" t="s">
        <v>47</v>
      </c>
      <c r="AJ536" s="15" t="s">
        <v>59</v>
      </c>
      <c r="AK536" t="s">
        <v>47</v>
      </c>
      <c r="AL536" s="15" t="s">
        <v>59</v>
      </c>
      <c r="AM536" t="s">
        <v>47</v>
      </c>
      <c r="AN536" s="15" t="s">
        <v>59</v>
      </c>
      <c r="AO536" t="s">
        <v>47</v>
      </c>
      <c r="AP536" s="15" t="s">
        <v>59</v>
      </c>
      <c r="AQ536" t="s">
        <v>47</v>
      </c>
      <c r="AR536" s="15" t="s">
        <v>59</v>
      </c>
      <c r="AS536" t="s">
        <v>47</v>
      </c>
      <c r="AT536" s="15" t="s">
        <v>59</v>
      </c>
      <c r="AU536" t="s">
        <v>47</v>
      </c>
      <c r="AV536" s="15" t="s">
        <v>59</v>
      </c>
      <c r="AW536" s="3" t="s">
        <v>47</v>
      </c>
      <c r="AX536" s="15" t="s">
        <v>59</v>
      </c>
      <c r="AY536" t="s">
        <v>47</v>
      </c>
      <c r="AZ536" s="15" t="s">
        <v>59</v>
      </c>
      <c r="BA536" t="s">
        <v>47</v>
      </c>
      <c r="BB536" s="15" t="s">
        <v>59</v>
      </c>
      <c r="BC536" t="s">
        <v>47</v>
      </c>
      <c r="BD536" s="15" t="s">
        <v>59</v>
      </c>
      <c r="BE536" s="3" t="s">
        <v>47</v>
      </c>
      <c r="BF536" s="15" t="s">
        <v>59</v>
      </c>
      <c r="BH536" s="15" t="s">
        <v>59</v>
      </c>
      <c r="BJ536" s="15" t="s">
        <v>59</v>
      </c>
      <c r="BL536" s="15" t="s">
        <v>59</v>
      </c>
      <c r="BN536" s="15" t="s">
        <v>59</v>
      </c>
      <c r="BP536" s="15" t="s">
        <v>59</v>
      </c>
      <c r="BR536" s="15" t="s">
        <v>59</v>
      </c>
      <c r="BT536" s="15" t="s">
        <v>59</v>
      </c>
      <c r="BV536" s="15" t="s">
        <v>59</v>
      </c>
      <c r="BX536" s="15" t="s">
        <v>59</v>
      </c>
      <c r="BZ536" s="15" t="s">
        <v>59</v>
      </c>
      <c r="CB536" s="15" t="s">
        <v>59</v>
      </c>
      <c r="CD536" s="15" t="s">
        <v>59</v>
      </c>
      <c r="CF536" s="15" t="s">
        <v>59</v>
      </c>
      <c r="CH536" s="15" t="s">
        <v>59</v>
      </c>
      <c r="CJ536" s="15" t="s">
        <v>59</v>
      </c>
      <c r="CL536" s="15" t="s">
        <v>59</v>
      </c>
      <c r="CN536" s="15" t="s">
        <v>59</v>
      </c>
      <c r="CP536" s="15" t="s">
        <v>59</v>
      </c>
      <c r="CR536" s="15" t="s">
        <v>59</v>
      </c>
      <c r="CT536" s="15" t="s">
        <v>59</v>
      </c>
      <c r="CV536" s="15" t="s">
        <v>59</v>
      </c>
      <c r="CX536" s="15" t="s">
        <v>59</v>
      </c>
      <c r="CZ536" s="15" t="s">
        <v>59</v>
      </c>
      <c r="DB536" s="15" t="s">
        <v>59</v>
      </c>
      <c r="DD536" s="15" t="s">
        <v>59</v>
      </c>
      <c r="DF536" s="15" t="s">
        <v>59</v>
      </c>
      <c r="DH536" s="15" t="s">
        <v>59</v>
      </c>
      <c r="DJ536" s="15" t="s">
        <v>59</v>
      </c>
      <c r="DL536" s="15" t="s">
        <v>59</v>
      </c>
      <c r="DN536" s="15" t="s">
        <v>59</v>
      </c>
      <c r="DP536" s="15" t="s">
        <v>59</v>
      </c>
      <c r="DR536" s="15" t="s">
        <v>59</v>
      </c>
      <c r="DT536" s="15" t="s">
        <v>59</v>
      </c>
      <c r="DV536" s="15" t="s">
        <v>59</v>
      </c>
      <c r="DX536" s="15" t="s">
        <v>59</v>
      </c>
      <c r="DZ536" s="15" t="s">
        <v>59</v>
      </c>
      <c r="EB536" s="15" t="s">
        <v>59</v>
      </c>
      <c r="ED536" s="15" t="s">
        <v>59</v>
      </c>
      <c r="EF536" s="15" t="s">
        <v>59</v>
      </c>
      <c r="EH536" s="15" t="s">
        <v>59</v>
      </c>
      <c r="EJ536" s="15" t="s">
        <v>59</v>
      </c>
      <c r="EL536" s="15" t="s">
        <v>59</v>
      </c>
      <c r="EN536" s="15" t="s">
        <v>59</v>
      </c>
      <c r="EP536" s="15" t="s">
        <v>59</v>
      </c>
      <c r="ER536" s="15" t="s">
        <v>59</v>
      </c>
      <c r="ET536" s="15" t="s">
        <v>59</v>
      </c>
      <c r="EV536" s="15" t="s">
        <v>59</v>
      </c>
      <c r="EX536" s="15" t="s">
        <v>59</v>
      </c>
      <c r="EZ536" s="15" t="s">
        <v>59</v>
      </c>
      <c r="FB536" s="15" t="s">
        <v>59</v>
      </c>
      <c r="FD536" s="15" t="s">
        <v>59</v>
      </c>
      <c r="FF536" s="15" t="s">
        <v>59</v>
      </c>
      <c r="FH536" s="15" t="s">
        <v>59</v>
      </c>
      <c r="FJ536" s="15" t="s">
        <v>59</v>
      </c>
      <c r="FL536" s="15" t="s">
        <v>59</v>
      </c>
      <c r="FN536" s="15" t="s">
        <v>59</v>
      </c>
      <c r="FP536" s="15" t="s">
        <v>59</v>
      </c>
      <c r="FR536" s="15" t="s">
        <v>59</v>
      </c>
      <c r="FT536" s="15" t="s">
        <v>59</v>
      </c>
    </row>
    <row r="537" spans="1:176" ht="15.95" customHeight="1">
      <c r="A537" t="s">
        <v>985</v>
      </c>
      <c r="B537">
        <v>3</v>
      </c>
      <c r="D537" s="39">
        <v>2602</v>
      </c>
      <c r="E537" t="s">
        <v>988</v>
      </c>
      <c r="G537" s="9">
        <f t="shared" si="17"/>
        <v>2.1</v>
      </c>
      <c r="H537" s="15" t="s">
        <v>59</v>
      </c>
      <c r="I537" t="s">
        <v>47</v>
      </c>
      <c r="J537" s="15" t="s">
        <v>59</v>
      </c>
      <c r="K537" s="3" t="s">
        <v>47</v>
      </c>
      <c r="L537" s="12" t="s">
        <v>59</v>
      </c>
      <c r="M537" s="3" t="s">
        <v>47</v>
      </c>
      <c r="N537" s="12" t="s">
        <v>59</v>
      </c>
      <c r="O537" s="3" t="s">
        <v>47</v>
      </c>
      <c r="P537" s="12" t="s">
        <v>59</v>
      </c>
      <c r="Q537">
        <v>0.5</v>
      </c>
      <c r="R537" s="15">
        <v>0.2</v>
      </c>
      <c r="S537">
        <v>0.1</v>
      </c>
      <c r="T537" s="15">
        <v>0.2</v>
      </c>
      <c r="U537" t="s">
        <v>47</v>
      </c>
      <c r="V537" s="15" t="s">
        <v>59</v>
      </c>
      <c r="W537">
        <v>0.6</v>
      </c>
      <c r="X537" s="15">
        <v>0.4</v>
      </c>
      <c r="Y537">
        <v>0.5</v>
      </c>
      <c r="Z537" s="15">
        <v>0.7</v>
      </c>
      <c r="AA537" t="s">
        <v>47</v>
      </c>
      <c r="AB537" s="15" t="s">
        <v>59</v>
      </c>
      <c r="AC537" t="s">
        <v>47</v>
      </c>
      <c r="AD537" s="15" t="s">
        <v>59</v>
      </c>
      <c r="AE537" t="s">
        <v>47</v>
      </c>
      <c r="AF537" s="15" t="s">
        <v>59</v>
      </c>
      <c r="AG537">
        <v>0.4</v>
      </c>
      <c r="AH537" s="15">
        <v>0.5</v>
      </c>
      <c r="AI537" t="s">
        <v>47</v>
      </c>
      <c r="AJ537" s="15" t="s">
        <v>59</v>
      </c>
      <c r="AK537" t="s">
        <v>47</v>
      </c>
      <c r="AL537" s="15" t="s">
        <v>59</v>
      </c>
      <c r="AM537" t="s">
        <v>47</v>
      </c>
      <c r="AN537" s="15" t="s">
        <v>59</v>
      </c>
      <c r="AO537" t="s">
        <v>47</v>
      </c>
      <c r="AP537" s="15" t="s">
        <v>59</v>
      </c>
      <c r="AQ537" t="s">
        <v>47</v>
      </c>
      <c r="AR537" s="15" t="s">
        <v>59</v>
      </c>
      <c r="AS537" t="s">
        <v>47</v>
      </c>
      <c r="AT537" s="15" t="s">
        <v>59</v>
      </c>
      <c r="AU537" t="s">
        <v>47</v>
      </c>
      <c r="AV537" s="15" t="s">
        <v>59</v>
      </c>
      <c r="AW537" s="3" t="s">
        <v>47</v>
      </c>
      <c r="AX537" s="15" t="s">
        <v>59</v>
      </c>
      <c r="AY537" t="s">
        <v>47</v>
      </c>
      <c r="AZ537" s="15" t="s">
        <v>59</v>
      </c>
      <c r="BA537" t="s">
        <v>47</v>
      </c>
      <c r="BB537" s="15" t="s">
        <v>59</v>
      </c>
      <c r="BC537" t="s">
        <v>47</v>
      </c>
      <c r="BD537" s="15" t="s">
        <v>59</v>
      </c>
      <c r="BE537" s="3" t="s">
        <v>47</v>
      </c>
      <c r="BF537" s="15" t="s">
        <v>59</v>
      </c>
      <c r="BH537" s="15" t="s">
        <v>59</v>
      </c>
      <c r="BJ537" s="15" t="s">
        <v>59</v>
      </c>
      <c r="BL537" s="15" t="s">
        <v>59</v>
      </c>
      <c r="BN537" s="15" t="s">
        <v>59</v>
      </c>
      <c r="BP537" s="15" t="s">
        <v>59</v>
      </c>
      <c r="BR537" s="15" t="s">
        <v>59</v>
      </c>
      <c r="BT537" s="15" t="s">
        <v>59</v>
      </c>
      <c r="BV537" s="15" t="s">
        <v>59</v>
      </c>
      <c r="BX537" s="15" t="s">
        <v>59</v>
      </c>
      <c r="BZ537" s="15" t="s">
        <v>59</v>
      </c>
      <c r="CB537" s="15" t="s">
        <v>59</v>
      </c>
      <c r="CD537" s="15" t="s">
        <v>59</v>
      </c>
      <c r="CF537" s="15" t="s">
        <v>59</v>
      </c>
      <c r="CH537" s="15" t="s">
        <v>59</v>
      </c>
      <c r="CJ537" s="15" t="s">
        <v>59</v>
      </c>
      <c r="CL537" s="15" t="s">
        <v>59</v>
      </c>
      <c r="CN537" s="15" t="s">
        <v>59</v>
      </c>
      <c r="CP537" s="15" t="s">
        <v>59</v>
      </c>
      <c r="CR537" s="15" t="s">
        <v>59</v>
      </c>
      <c r="CT537" s="15" t="s">
        <v>59</v>
      </c>
      <c r="CV537" s="15" t="s">
        <v>59</v>
      </c>
      <c r="CX537" s="15" t="s">
        <v>59</v>
      </c>
      <c r="CZ537" s="15" t="s">
        <v>59</v>
      </c>
      <c r="DB537" s="15" t="s">
        <v>59</v>
      </c>
      <c r="DD537" s="15" t="s">
        <v>59</v>
      </c>
      <c r="DF537" s="15" t="s">
        <v>59</v>
      </c>
      <c r="DH537" s="15" t="s">
        <v>59</v>
      </c>
      <c r="DJ537" s="15" t="s">
        <v>59</v>
      </c>
      <c r="DL537" s="15" t="s">
        <v>59</v>
      </c>
      <c r="DN537" s="15" t="s">
        <v>59</v>
      </c>
      <c r="DP537" s="15" t="s">
        <v>59</v>
      </c>
      <c r="DR537" s="15" t="s">
        <v>59</v>
      </c>
      <c r="DT537" s="15" t="s">
        <v>59</v>
      </c>
      <c r="DV537" s="15" t="s">
        <v>59</v>
      </c>
      <c r="DX537" s="15" t="s">
        <v>59</v>
      </c>
      <c r="DZ537" s="15" t="s">
        <v>59</v>
      </c>
      <c r="EB537" s="15" t="s">
        <v>59</v>
      </c>
      <c r="ED537" s="15" t="s">
        <v>59</v>
      </c>
      <c r="EF537" s="15" t="s">
        <v>59</v>
      </c>
      <c r="EH537" s="15" t="s">
        <v>59</v>
      </c>
      <c r="EJ537" s="15" t="s">
        <v>59</v>
      </c>
      <c r="EL537" s="15" t="s">
        <v>59</v>
      </c>
      <c r="EN537" s="15" t="s">
        <v>59</v>
      </c>
      <c r="EP537" s="15" t="s">
        <v>59</v>
      </c>
      <c r="ER537" s="15" t="s">
        <v>59</v>
      </c>
      <c r="ET537" s="15" t="s">
        <v>59</v>
      </c>
      <c r="EV537" s="15" t="s">
        <v>59</v>
      </c>
      <c r="EX537" s="15" t="s">
        <v>59</v>
      </c>
      <c r="EZ537" s="15" t="s">
        <v>59</v>
      </c>
      <c r="FB537" s="15" t="s">
        <v>59</v>
      </c>
      <c r="FD537" s="15" t="s">
        <v>59</v>
      </c>
      <c r="FF537" s="15" t="s">
        <v>59</v>
      </c>
      <c r="FH537" s="15" t="s">
        <v>59</v>
      </c>
      <c r="FJ537" s="15" t="s">
        <v>59</v>
      </c>
      <c r="FL537" s="15" t="s">
        <v>59</v>
      </c>
      <c r="FN537" s="15" t="s">
        <v>59</v>
      </c>
      <c r="FP537" s="15" t="s">
        <v>59</v>
      </c>
      <c r="FR537" s="15" t="s">
        <v>59</v>
      </c>
      <c r="FT537" s="15" t="s">
        <v>59</v>
      </c>
    </row>
    <row r="538" spans="1:176" ht="15.95" customHeight="1">
      <c r="A538" t="s">
        <v>986</v>
      </c>
      <c r="B538">
        <v>3</v>
      </c>
      <c r="D538" s="39">
        <v>2602</v>
      </c>
      <c r="E538" t="s">
        <v>988</v>
      </c>
      <c r="G538" s="9">
        <f t="shared" si="17"/>
        <v>4.5999999999999996</v>
      </c>
      <c r="H538" s="15" t="s">
        <v>59</v>
      </c>
      <c r="I538" t="s">
        <v>47</v>
      </c>
      <c r="J538" s="15" t="s">
        <v>59</v>
      </c>
      <c r="K538" s="3" t="s">
        <v>47</v>
      </c>
      <c r="L538" s="12" t="s">
        <v>59</v>
      </c>
      <c r="M538" s="3" t="s">
        <v>47</v>
      </c>
      <c r="N538" s="12" t="s">
        <v>59</v>
      </c>
      <c r="O538" s="3" t="s">
        <v>47</v>
      </c>
      <c r="P538" s="12" t="s">
        <v>59</v>
      </c>
      <c r="Q538">
        <v>1.8</v>
      </c>
      <c r="R538" s="15">
        <v>0.5</v>
      </c>
      <c r="S538">
        <v>0.5</v>
      </c>
      <c r="T538" s="15">
        <v>0.4</v>
      </c>
      <c r="U538" t="s">
        <v>47</v>
      </c>
      <c r="V538" s="15" t="s">
        <v>59</v>
      </c>
      <c r="W538">
        <v>0.7</v>
      </c>
      <c r="X538" s="15">
        <v>0.2</v>
      </c>
      <c r="Y538">
        <v>0.6</v>
      </c>
      <c r="Z538" s="15">
        <v>0.3</v>
      </c>
      <c r="AA538" t="s">
        <v>47</v>
      </c>
      <c r="AB538" s="15" t="s">
        <v>59</v>
      </c>
      <c r="AC538" t="s">
        <v>47</v>
      </c>
      <c r="AD538" s="15" t="s">
        <v>59</v>
      </c>
      <c r="AE538" t="s">
        <v>47</v>
      </c>
      <c r="AF538" s="15" t="s">
        <v>59</v>
      </c>
      <c r="AG538">
        <v>1</v>
      </c>
      <c r="AH538" s="15">
        <v>0.2</v>
      </c>
      <c r="AI538" t="s">
        <v>47</v>
      </c>
      <c r="AJ538" s="15" t="s">
        <v>59</v>
      </c>
      <c r="AK538" t="s">
        <v>47</v>
      </c>
      <c r="AL538" s="15" t="s">
        <v>59</v>
      </c>
      <c r="AM538" t="s">
        <v>47</v>
      </c>
      <c r="AN538" s="15" t="s">
        <v>59</v>
      </c>
      <c r="AO538" t="s">
        <v>47</v>
      </c>
      <c r="AP538" s="15" t="s">
        <v>59</v>
      </c>
      <c r="AQ538" t="s">
        <v>47</v>
      </c>
      <c r="AR538" s="15" t="s">
        <v>59</v>
      </c>
      <c r="AS538" t="s">
        <v>47</v>
      </c>
      <c r="AT538" s="15" t="s">
        <v>59</v>
      </c>
      <c r="AU538" t="s">
        <v>47</v>
      </c>
      <c r="AV538" s="15" t="s">
        <v>59</v>
      </c>
      <c r="AW538" s="3" t="s">
        <v>47</v>
      </c>
      <c r="AX538" s="15" t="s">
        <v>59</v>
      </c>
      <c r="AY538" t="s">
        <v>47</v>
      </c>
      <c r="AZ538" s="15" t="s">
        <v>59</v>
      </c>
      <c r="BA538" t="s">
        <v>47</v>
      </c>
      <c r="BB538" s="15" t="s">
        <v>59</v>
      </c>
      <c r="BC538" t="s">
        <v>47</v>
      </c>
      <c r="BD538" s="15" t="s">
        <v>59</v>
      </c>
      <c r="BE538" s="3" t="s">
        <v>47</v>
      </c>
      <c r="BF538" s="15" t="s">
        <v>59</v>
      </c>
      <c r="BH538" s="15" t="s">
        <v>59</v>
      </c>
      <c r="BJ538" s="15" t="s">
        <v>59</v>
      </c>
      <c r="BL538" s="15" t="s">
        <v>59</v>
      </c>
      <c r="BN538" s="15" t="s">
        <v>59</v>
      </c>
      <c r="BP538" s="15" t="s">
        <v>59</v>
      </c>
      <c r="BR538" s="15" t="s">
        <v>59</v>
      </c>
      <c r="BT538" s="15" t="s">
        <v>59</v>
      </c>
      <c r="BV538" s="15" t="s">
        <v>59</v>
      </c>
      <c r="BX538" s="15" t="s">
        <v>59</v>
      </c>
      <c r="BZ538" s="15" t="s">
        <v>59</v>
      </c>
      <c r="CB538" s="15" t="s">
        <v>59</v>
      </c>
      <c r="CD538" s="15" t="s">
        <v>59</v>
      </c>
      <c r="CF538" s="15" t="s">
        <v>59</v>
      </c>
      <c r="CH538" s="15" t="s">
        <v>59</v>
      </c>
      <c r="CJ538" s="15" t="s">
        <v>59</v>
      </c>
      <c r="CL538" s="15" t="s">
        <v>59</v>
      </c>
      <c r="CN538" s="15" t="s">
        <v>59</v>
      </c>
      <c r="CP538" s="15" t="s">
        <v>59</v>
      </c>
      <c r="CR538" s="15" t="s">
        <v>59</v>
      </c>
      <c r="CT538" s="15" t="s">
        <v>59</v>
      </c>
      <c r="CV538" s="15" t="s">
        <v>59</v>
      </c>
      <c r="CX538" s="15" t="s">
        <v>59</v>
      </c>
      <c r="CZ538" s="15" t="s">
        <v>59</v>
      </c>
      <c r="DB538" s="15" t="s">
        <v>59</v>
      </c>
      <c r="DD538" s="15" t="s">
        <v>59</v>
      </c>
      <c r="DF538" s="15" t="s">
        <v>59</v>
      </c>
      <c r="DH538" s="15" t="s">
        <v>59</v>
      </c>
      <c r="DJ538" s="15" t="s">
        <v>59</v>
      </c>
      <c r="DL538" s="15" t="s">
        <v>59</v>
      </c>
      <c r="DN538" s="15" t="s">
        <v>59</v>
      </c>
      <c r="DP538" s="15" t="s">
        <v>59</v>
      </c>
      <c r="DR538" s="15" t="s">
        <v>59</v>
      </c>
      <c r="DT538" s="15" t="s">
        <v>59</v>
      </c>
      <c r="DV538" s="15" t="s">
        <v>59</v>
      </c>
      <c r="DX538" s="15" t="s">
        <v>59</v>
      </c>
      <c r="DZ538" s="15" t="s">
        <v>59</v>
      </c>
      <c r="EB538" s="15" t="s">
        <v>59</v>
      </c>
      <c r="ED538" s="15" t="s">
        <v>59</v>
      </c>
      <c r="EF538" s="15" t="s">
        <v>59</v>
      </c>
      <c r="EH538" s="15" t="s">
        <v>59</v>
      </c>
      <c r="EJ538" s="15" t="s">
        <v>59</v>
      </c>
      <c r="EL538" s="15" t="s">
        <v>59</v>
      </c>
      <c r="EN538" s="15" t="s">
        <v>59</v>
      </c>
      <c r="EP538" s="15" t="s">
        <v>59</v>
      </c>
      <c r="ER538" s="15" t="s">
        <v>59</v>
      </c>
      <c r="ET538" s="15" t="s">
        <v>59</v>
      </c>
      <c r="EV538" s="15" t="s">
        <v>59</v>
      </c>
      <c r="EX538" s="15" t="s">
        <v>59</v>
      </c>
      <c r="EZ538" s="15" t="s">
        <v>59</v>
      </c>
      <c r="FB538" s="15" t="s">
        <v>59</v>
      </c>
      <c r="FD538" s="15" t="s">
        <v>59</v>
      </c>
      <c r="FF538" s="15" t="s">
        <v>59</v>
      </c>
      <c r="FH538" s="15" t="s">
        <v>59</v>
      </c>
      <c r="FJ538" s="15" t="s">
        <v>59</v>
      </c>
      <c r="FL538" s="15" t="s">
        <v>59</v>
      </c>
      <c r="FN538" s="15" t="s">
        <v>59</v>
      </c>
      <c r="FP538" s="15" t="s">
        <v>59</v>
      </c>
      <c r="FR538" s="15" t="s">
        <v>59</v>
      </c>
      <c r="FT538" s="15" t="s">
        <v>59</v>
      </c>
    </row>
    <row r="539" spans="1:176" ht="15.95" customHeight="1">
      <c r="A539" t="s">
        <v>987</v>
      </c>
      <c r="B539">
        <v>3</v>
      </c>
      <c r="D539" s="39">
        <v>2602</v>
      </c>
      <c r="E539" t="s">
        <v>988</v>
      </c>
      <c r="G539" s="9">
        <f t="shared" si="17"/>
        <v>2.5999999999999996</v>
      </c>
      <c r="H539" s="15" t="s">
        <v>59</v>
      </c>
      <c r="I539" t="s">
        <v>47</v>
      </c>
      <c r="J539" s="15" t="s">
        <v>59</v>
      </c>
      <c r="K539" s="3" t="s">
        <v>47</v>
      </c>
      <c r="L539" s="12" t="s">
        <v>59</v>
      </c>
      <c r="M539" s="3" t="s">
        <v>47</v>
      </c>
      <c r="N539" s="12" t="s">
        <v>59</v>
      </c>
      <c r="O539" s="3" t="s">
        <v>47</v>
      </c>
      <c r="P539" s="12" t="s">
        <v>59</v>
      </c>
      <c r="Q539">
        <v>1</v>
      </c>
      <c r="R539" s="15">
        <v>0.8</v>
      </c>
      <c r="S539">
        <v>0.4</v>
      </c>
      <c r="T539" s="15">
        <v>0.4</v>
      </c>
      <c r="U539" t="s">
        <v>47</v>
      </c>
      <c r="V539" s="15" t="s">
        <v>59</v>
      </c>
      <c r="W539">
        <v>0.4</v>
      </c>
      <c r="X539" s="15">
        <v>0.3</v>
      </c>
      <c r="Y539">
        <v>0.4</v>
      </c>
      <c r="Z539" s="15">
        <v>0.3</v>
      </c>
      <c r="AA539" t="s">
        <v>47</v>
      </c>
      <c r="AB539" s="15" t="s">
        <v>59</v>
      </c>
      <c r="AC539" t="s">
        <v>47</v>
      </c>
      <c r="AD539" s="15" t="s">
        <v>59</v>
      </c>
      <c r="AE539" t="s">
        <v>47</v>
      </c>
      <c r="AF539" s="15" t="s">
        <v>59</v>
      </c>
      <c r="AG539">
        <v>0.4</v>
      </c>
      <c r="AH539" s="15">
        <v>0.5</v>
      </c>
      <c r="AI539" t="s">
        <v>47</v>
      </c>
      <c r="AJ539" s="15" t="s">
        <v>59</v>
      </c>
      <c r="AK539" t="s">
        <v>47</v>
      </c>
      <c r="AL539" s="15" t="s">
        <v>59</v>
      </c>
      <c r="AM539" t="s">
        <v>47</v>
      </c>
      <c r="AN539" s="15" t="s">
        <v>59</v>
      </c>
      <c r="AO539" t="s">
        <v>47</v>
      </c>
      <c r="AP539" s="15" t="s">
        <v>59</v>
      </c>
      <c r="AQ539" t="s">
        <v>47</v>
      </c>
      <c r="AR539" s="15" t="s">
        <v>59</v>
      </c>
      <c r="AS539" t="s">
        <v>47</v>
      </c>
      <c r="AT539" s="15" t="s">
        <v>59</v>
      </c>
      <c r="AU539" t="s">
        <v>47</v>
      </c>
      <c r="AV539" s="15" t="s">
        <v>59</v>
      </c>
      <c r="AW539" s="3" t="s">
        <v>47</v>
      </c>
      <c r="AX539" s="15" t="s">
        <v>59</v>
      </c>
      <c r="AY539" t="s">
        <v>47</v>
      </c>
      <c r="AZ539" s="15" t="s">
        <v>59</v>
      </c>
      <c r="BA539" t="s">
        <v>47</v>
      </c>
      <c r="BB539" s="15" t="s">
        <v>59</v>
      </c>
      <c r="BC539" t="s">
        <v>47</v>
      </c>
      <c r="BD539" s="15" t="s">
        <v>59</v>
      </c>
      <c r="BE539" s="3" t="s">
        <v>47</v>
      </c>
      <c r="BF539" s="15" t="s">
        <v>59</v>
      </c>
      <c r="BH539" s="15" t="s">
        <v>59</v>
      </c>
      <c r="BJ539" s="15" t="s">
        <v>59</v>
      </c>
      <c r="BL539" s="15" t="s">
        <v>59</v>
      </c>
      <c r="BN539" s="15" t="s">
        <v>59</v>
      </c>
      <c r="BP539" s="15" t="s">
        <v>59</v>
      </c>
      <c r="BR539" s="15" t="s">
        <v>59</v>
      </c>
      <c r="BT539" s="15" t="s">
        <v>59</v>
      </c>
      <c r="BV539" s="15" t="s">
        <v>59</v>
      </c>
      <c r="BX539" s="15" t="s">
        <v>59</v>
      </c>
      <c r="BZ539" s="15" t="s">
        <v>59</v>
      </c>
      <c r="CB539" s="15" t="s">
        <v>59</v>
      </c>
      <c r="CD539" s="15" t="s">
        <v>59</v>
      </c>
      <c r="CF539" s="15" t="s">
        <v>59</v>
      </c>
      <c r="CH539" s="15" t="s">
        <v>59</v>
      </c>
      <c r="CJ539" s="15" t="s">
        <v>59</v>
      </c>
      <c r="CL539" s="15" t="s">
        <v>59</v>
      </c>
      <c r="CN539" s="15" t="s">
        <v>59</v>
      </c>
      <c r="CP539" s="15" t="s">
        <v>59</v>
      </c>
      <c r="CR539" s="15" t="s">
        <v>59</v>
      </c>
      <c r="CT539" s="15" t="s">
        <v>59</v>
      </c>
      <c r="CV539" s="15" t="s">
        <v>59</v>
      </c>
      <c r="CX539" s="15" t="s">
        <v>59</v>
      </c>
      <c r="CZ539" s="15" t="s">
        <v>59</v>
      </c>
      <c r="DB539" s="15" t="s">
        <v>59</v>
      </c>
      <c r="DD539" s="15" t="s">
        <v>59</v>
      </c>
      <c r="DF539" s="15" t="s">
        <v>59</v>
      </c>
      <c r="DH539" s="15" t="s">
        <v>59</v>
      </c>
      <c r="DJ539" s="15" t="s">
        <v>59</v>
      </c>
      <c r="DL539" s="15" t="s">
        <v>59</v>
      </c>
      <c r="DN539" s="15" t="s">
        <v>59</v>
      </c>
      <c r="DP539" s="15" t="s">
        <v>59</v>
      </c>
      <c r="DR539" s="15" t="s">
        <v>59</v>
      </c>
      <c r="DT539" s="15" t="s">
        <v>59</v>
      </c>
      <c r="DV539" s="15" t="s">
        <v>59</v>
      </c>
      <c r="DX539" s="15" t="s">
        <v>59</v>
      </c>
      <c r="DZ539" s="15" t="s">
        <v>59</v>
      </c>
      <c r="EB539" s="15" t="s">
        <v>59</v>
      </c>
      <c r="ED539" s="15" t="s">
        <v>59</v>
      </c>
      <c r="EF539" s="15" t="s">
        <v>59</v>
      </c>
      <c r="EH539" s="15" t="s">
        <v>59</v>
      </c>
      <c r="EJ539" s="15" t="s">
        <v>59</v>
      </c>
      <c r="EL539" s="15" t="s">
        <v>59</v>
      </c>
      <c r="EN539" s="15" t="s">
        <v>59</v>
      </c>
      <c r="EP539" s="15" t="s">
        <v>59</v>
      </c>
      <c r="ER539" s="15" t="s">
        <v>59</v>
      </c>
      <c r="ET539" s="15" t="s">
        <v>59</v>
      </c>
      <c r="EV539" s="15" t="s">
        <v>59</v>
      </c>
      <c r="EX539" s="15" t="s">
        <v>59</v>
      </c>
      <c r="EZ539" s="15" t="s">
        <v>59</v>
      </c>
      <c r="FB539" s="15" t="s">
        <v>59</v>
      </c>
      <c r="FD539" s="15" t="s">
        <v>59</v>
      </c>
      <c r="FF539" s="15" t="s">
        <v>59</v>
      </c>
      <c r="FH539" s="15" t="s">
        <v>59</v>
      </c>
      <c r="FJ539" s="15" t="s">
        <v>59</v>
      </c>
      <c r="FL539" s="15" t="s">
        <v>59</v>
      </c>
      <c r="FN539" s="15" t="s">
        <v>59</v>
      </c>
      <c r="FP539" s="15" t="s">
        <v>59</v>
      </c>
      <c r="FR539" s="15" t="s">
        <v>59</v>
      </c>
      <c r="FT539" s="15" t="s">
        <v>59</v>
      </c>
    </row>
    <row r="540" spans="1:176" ht="15.95" customHeight="1">
      <c r="A540" t="str">
        <f>SUBSTITUTE(A536,"lean","fat")</f>
        <v>Ham, dry-cured, aged for 12 months, fat fraction</v>
      </c>
      <c r="B540">
        <v>3</v>
      </c>
      <c r="D540" s="39">
        <v>2602</v>
      </c>
      <c r="E540" t="s">
        <v>988</v>
      </c>
      <c r="G540" s="9">
        <f t="shared" si="17"/>
        <v>2.8</v>
      </c>
      <c r="H540" s="15" t="s">
        <v>59</v>
      </c>
      <c r="I540" t="s">
        <v>47</v>
      </c>
      <c r="J540" s="15" t="s">
        <v>59</v>
      </c>
      <c r="K540" s="3" t="s">
        <v>47</v>
      </c>
      <c r="L540" s="12" t="s">
        <v>59</v>
      </c>
      <c r="M540" s="3" t="s">
        <v>47</v>
      </c>
      <c r="N540" s="12" t="s">
        <v>59</v>
      </c>
      <c r="O540" s="3" t="s">
        <v>47</v>
      </c>
      <c r="P540" s="12" t="s">
        <v>59</v>
      </c>
      <c r="Q540">
        <v>1.1000000000000001</v>
      </c>
      <c r="R540" s="15">
        <v>0.1</v>
      </c>
      <c r="S540">
        <v>0.2</v>
      </c>
      <c r="T540" s="15">
        <v>0.3</v>
      </c>
      <c r="U540" t="s">
        <v>47</v>
      </c>
      <c r="V540" s="15" t="s">
        <v>59</v>
      </c>
      <c r="W540">
        <v>0.4</v>
      </c>
      <c r="X540" s="15">
        <v>0.1</v>
      </c>
      <c r="Y540">
        <v>0.4</v>
      </c>
      <c r="Z540" s="15">
        <v>0</v>
      </c>
      <c r="AA540" t="s">
        <v>47</v>
      </c>
      <c r="AB540" s="15" t="s">
        <v>59</v>
      </c>
      <c r="AC540" t="s">
        <v>47</v>
      </c>
      <c r="AD540" s="15" t="s">
        <v>59</v>
      </c>
      <c r="AE540" t="s">
        <v>47</v>
      </c>
      <c r="AF540" s="15" t="s">
        <v>59</v>
      </c>
      <c r="AG540">
        <v>0.7</v>
      </c>
      <c r="AH540" s="15">
        <v>1.2</v>
      </c>
      <c r="AI540" t="s">
        <v>47</v>
      </c>
      <c r="AJ540" s="15" t="s">
        <v>59</v>
      </c>
      <c r="AK540" t="s">
        <v>47</v>
      </c>
      <c r="AL540" s="15" t="s">
        <v>59</v>
      </c>
      <c r="AM540" t="s">
        <v>47</v>
      </c>
      <c r="AN540" s="15" t="s">
        <v>59</v>
      </c>
      <c r="AO540" t="s">
        <v>47</v>
      </c>
      <c r="AP540" s="15" t="s">
        <v>59</v>
      </c>
      <c r="AQ540" t="s">
        <v>47</v>
      </c>
      <c r="AR540" s="15" t="s">
        <v>59</v>
      </c>
      <c r="AS540" t="s">
        <v>47</v>
      </c>
      <c r="AT540" s="15" t="s">
        <v>59</v>
      </c>
      <c r="AU540" t="s">
        <v>47</v>
      </c>
      <c r="AV540" s="15" t="s">
        <v>59</v>
      </c>
      <c r="AW540" s="3" t="s">
        <v>47</v>
      </c>
      <c r="AX540" s="15" t="s">
        <v>59</v>
      </c>
      <c r="AY540" t="s">
        <v>47</v>
      </c>
      <c r="AZ540" s="15" t="s">
        <v>59</v>
      </c>
      <c r="BA540" t="s">
        <v>47</v>
      </c>
      <c r="BB540" s="15" t="s">
        <v>59</v>
      </c>
      <c r="BC540" t="s">
        <v>47</v>
      </c>
      <c r="BD540" s="15" t="s">
        <v>59</v>
      </c>
      <c r="BE540" s="3" t="s">
        <v>47</v>
      </c>
      <c r="BF540" s="15" t="s">
        <v>59</v>
      </c>
      <c r="BH540" s="15" t="s">
        <v>59</v>
      </c>
      <c r="BJ540" s="15" t="s">
        <v>59</v>
      </c>
      <c r="BL540" s="15" t="s">
        <v>59</v>
      </c>
      <c r="BN540" s="15" t="s">
        <v>59</v>
      </c>
      <c r="BP540" s="15" t="s">
        <v>59</v>
      </c>
      <c r="BR540" s="15" t="s">
        <v>59</v>
      </c>
      <c r="BT540" s="15" t="s">
        <v>59</v>
      </c>
      <c r="BV540" s="15" t="s">
        <v>59</v>
      </c>
      <c r="BX540" s="15" t="s">
        <v>59</v>
      </c>
      <c r="BZ540" s="15" t="s">
        <v>59</v>
      </c>
      <c r="CB540" s="15" t="s">
        <v>59</v>
      </c>
      <c r="CD540" s="15" t="s">
        <v>59</v>
      </c>
      <c r="CF540" s="15" t="s">
        <v>59</v>
      </c>
      <c r="CH540" s="15" t="s">
        <v>59</v>
      </c>
      <c r="CJ540" s="15" t="s">
        <v>59</v>
      </c>
      <c r="CL540" s="15" t="s">
        <v>59</v>
      </c>
      <c r="CN540" s="15" t="s">
        <v>59</v>
      </c>
      <c r="CP540" s="15" t="s">
        <v>59</v>
      </c>
      <c r="CR540" s="15" t="s">
        <v>59</v>
      </c>
      <c r="CT540" s="15" t="s">
        <v>59</v>
      </c>
      <c r="CV540" s="15" t="s">
        <v>59</v>
      </c>
      <c r="CX540" s="15" t="s">
        <v>59</v>
      </c>
      <c r="CZ540" s="15" t="s">
        <v>59</v>
      </c>
      <c r="DB540" s="15" t="s">
        <v>59</v>
      </c>
      <c r="DD540" s="15" t="s">
        <v>59</v>
      </c>
      <c r="DF540" s="15" t="s">
        <v>59</v>
      </c>
      <c r="DH540" s="15" t="s">
        <v>59</v>
      </c>
      <c r="DJ540" s="15" t="s">
        <v>59</v>
      </c>
      <c r="DL540" s="15" t="s">
        <v>59</v>
      </c>
      <c r="DN540" s="15" t="s">
        <v>59</v>
      </c>
      <c r="DP540" s="15" t="s">
        <v>59</v>
      </c>
      <c r="DR540" s="15" t="s">
        <v>59</v>
      </c>
      <c r="DT540" s="15" t="s">
        <v>59</v>
      </c>
      <c r="DV540" s="15" t="s">
        <v>59</v>
      </c>
      <c r="DX540" s="15" t="s">
        <v>59</v>
      </c>
      <c r="DZ540" s="15" t="s">
        <v>59</v>
      </c>
      <c r="EB540" s="15" t="s">
        <v>59</v>
      </c>
      <c r="ED540" s="15" t="s">
        <v>59</v>
      </c>
      <c r="EF540" s="15" t="s">
        <v>59</v>
      </c>
      <c r="EH540" s="15" t="s">
        <v>59</v>
      </c>
      <c r="EJ540" s="15" t="s">
        <v>59</v>
      </c>
      <c r="EL540" s="15" t="s">
        <v>59</v>
      </c>
      <c r="EN540" s="15" t="s">
        <v>59</v>
      </c>
      <c r="EP540" s="15" t="s">
        <v>59</v>
      </c>
      <c r="ER540" s="15" t="s">
        <v>59</v>
      </c>
      <c r="ET540" s="15" t="s">
        <v>59</v>
      </c>
      <c r="EV540" s="15" t="s">
        <v>59</v>
      </c>
      <c r="EX540" s="15" t="s">
        <v>59</v>
      </c>
      <c r="EZ540" s="15" t="s">
        <v>59</v>
      </c>
      <c r="FB540" s="15" t="s">
        <v>59</v>
      </c>
      <c r="FD540" s="15" t="s">
        <v>59</v>
      </c>
      <c r="FF540" s="15" t="s">
        <v>59</v>
      </c>
      <c r="FH540" s="15" t="s">
        <v>59</v>
      </c>
      <c r="FJ540" s="15" t="s">
        <v>59</v>
      </c>
      <c r="FL540" s="15" t="s">
        <v>59</v>
      </c>
      <c r="FN540" s="15" t="s">
        <v>59</v>
      </c>
      <c r="FP540" s="15" t="s">
        <v>59</v>
      </c>
      <c r="FR540" s="15" t="s">
        <v>59</v>
      </c>
      <c r="FT540" s="15" t="s">
        <v>59</v>
      </c>
    </row>
    <row r="541" spans="1:176" ht="15.95" customHeight="1">
      <c r="A541" t="str">
        <f>SUBSTITUTE(A537,"lean","fat")</f>
        <v>Ham, dry-cured, aged for 15 months, fat fraction</v>
      </c>
      <c r="B541">
        <v>3</v>
      </c>
      <c r="D541" s="39">
        <v>2602</v>
      </c>
      <c r="E541" t="s">
        <v>988</v>
      </c>
      <c r="G541" s="9">
        <f t="shared" si="17"/>
        <v>3.6999999999999997</v>
      </c>
      <c r="H541" s="15" t="s">
        <v>59</v>
      </c>
      <c r="I541" t="s">
        <v>47</v>
      </c>
      <c r="J541" s="15" t="s">
        <v>59</v>
      </c>
      <c r="K541" s="3" t="s">
        <v>47</v>
      </c>
      <c r="L541" s="12" t="s">
        <v>59</v>
      </c>
      <c r="M541" s="3" t="s">
        <v>47</v>
      </c>
      <c r="N541" s="12" t="s">
        <v>59</v>
      </c>
      <c r="O541" s="3" t="s">
        <v>47</v>
      </c>
      <c r="P541" s="12" t="s">
        <v>59</v>
      </c>
      <c r="Q541">
        <v>1.7</v>
      </c>
      <c r="R541" s="15">
        <v>1.6</v>
      </c>
      <c r="S541">
        <v>0.2</v>
      </c>
      <c r="T541" s="15">
        <v>0.2</v>
      </c>
      <c r="U541" t="s">
        <v>47</v>
      </c>
      <c r="V541" s="15" t="s">
        <v>59</v>
      </c>
      <c r="W541">
        <v>0.3</v>
      </c>
      <c r="X541" s="15">
        <v>0.3</v>
      </c>
      <c r="Y541">
        <v>0.4</v>
      </c>
      <c r="Z541" s="15">
        <v>0.1</v>
      </c>
      <c r="AA541" t="s">
        <v>47</v>
      </c>
      <c r="AB541" s="15" t="s">
        <v>59</v>
      </c>
      <c r="AC541" t="s">
        <v>47</v>
      </c>
      <c r="AD541" s="15" t="s">
        <v>59</v>
      </c>
      <c r="AE541" t="s">
        <v>47</v>
      </c>
      <c r="AF541" s="15" t="s">
        <v>59</v>
      </c>
      <c r="AG541">
        <v>1.1000000000000001</v>
      </c>
      <c r="AH541" s="15">
        <v>1.2</v>
      </c>
      <c r="AI541" t="s">
        <v>47</v>
      </c>
      <c r="AJ541" s="15" t="s">
        <v>59</v>
      </c>
      <c r="AK541" t="s">
        <v>47</v>
      </c>
      <c r="AL541" s="15" t="s">
        <v>59</v>
      </c>
      <c r="AM541" t="s">
        <v>47</v>
      </c>
      <c r="AN541" s="15" t="s">
        <v>59</v>
      </c>
      <c r="AO541" t="s">
        <v>47</v>
      </c>
      <c r="AP541" s="15" t="s">
        <v>59</v>
      </c>
      <c r="AQ541" t="s">
        <v>47</v>
      </c>
      <c r="AR541" s="15" t="s">
        <v>59</v>
      </c>
      <c r="AS541" t="s">
        <v>47</v>
      </c>
      <c r="AT541" s="15" t="s">
        <v>59</v>
      </c>
      <c r="AU541" t="s">
        <v>47</v>
      </c>
      <c r="AV541" s="15" t="s">
        <v>59</v>
      </c>
      <c r="AW541" s="3" t="s">
        <v>47</v>
      </c>
      <c r="AX541" s="15" t="s">
        <v>59</v>
      </c>
      <c r="AY541" t="s">
        <v>47</v>
      </c>
      <c r="AZ541" s="15" t="s">
        <v>59</v>
      </c>
      <c r="BA541" t="s">
        <v>47</v>
      </c>
      <c r="BB541" s="15" t="s">
        <v>59</v>
      </c>
      <c r="BC541" t="s">
        <v>47</v>
      </c>
      <c r="BD541" s="15" t="s">
        <v>59</v>
      </c>
      <c r="BE541" s="3" t="s">
        <v>47</v>
      </c>
      <c r="BF541" s="15" t="s">
        <v>59</v>
      </c>
      <c r="BH541" s="15" t="s">
        <v>59</v>
      </c>
      <c r="BJ541" s="15" t="s">
        <v>59</v>
      </c>
      <c r="BL541" s="15" t="s">
        <v>59</v>
      </c>
      <c r="BN541" s="15" t="s">
        <v>59</v>
      </c>
      <c r="BP541" s="15" t="s">
        <v>59</v>
      </c>
      <c r="BR541" s="15" t="s">
        <v>59</v>
      </c>
      <c r="BT541" s="15" t="s">
        <v>59</v>
      </c>
      <c r="BV541" s="15" t="s">
        <v>59</v>
      </c>
      <c r="BX541" s="15" t="s">
        <v>59</v>
      </c>
      <c r="BZ541" s="15" t="s">
        <v>59</v>
      </c>
      <c r="CB541" s="15" t="s">
        <v>59</v>
      </c>
      <c r="CD541" s="15" t="s">
        <v>59</v>
      </c>
      <c r="CF541" s="15" t="s">
        <v>59</v>
      </c>
      <c r="CH541" s="15" t="s">
        <v>59</v>
      </c>
      <c r="CJ541" s="15" t="s">
        <v>59</v>
      </c>
      <c r="CL541" s="15" t="s">
        <v>59</v>
      </c>
      <c r="CN541" s="15" t="s">
        <v>59</v>
      </c>
      <c r="CP541" s="15" t="s">
        <v>59</v>
      </c>
      <c r="CR541" s="15" t="s">
        <v>59</v>
      </c>
      <c r="CT541" s="15" t="s">
        <v>59</v>
      </c>
      <c r="CV541" s="15" t="s">
        <v>59</v>
      </c>
      <c r="CX541" s="15" t="s">
        <v>59</v>
      </c>
      <c r="CZ541" s="15" t="s">
        <v>59</v>
      </c>
      <c r="DB541" s="15" t="s">
        <v>59</v>
      </c>
      <c r="DD541" s="15" t="s">
        <v>59</v>
      </c>
      <c r="DF541" s="15" t="s">
        <v>59</v>
      </c>
      <c r="DH541" s="15" t="s">
        <v>59</v>
      </c>
      <c r="DJ541" s="15" t="s">
        <v>59</v>
      </c>
      <c r="DL541" s="15" t="s">
        <v>59</v>
      </c>
      <c r="DN541" s="15" t="s">
        <v>59</v>
      </c>
      <c r="DP541" s="15" t="s">
        <v>59</v>
      </c>
      <c r="DR541" s="15" t="s">
        <v>59</v>
      </c>
      <c r="DT541" s="15" t="s">
        <v>59</v>
      </c>
      <c r="DV541" s="15" t="s">
        <v>59</v>
      </c>
      <c r="DX541" s="15" t="s">
        <v>59</v>
      </c>
      <c r="DZ541" s="15" t="s">
        <v>59</v>
      </c>
      <c r="EB541" s="15" t="s">
        <v>59</v>
      </c>
      <c r="ED541" s="15" t="s">
        <v>59</v>
      </c>
      <c r="EF541" s="15" t="s">
        <v>59</v>
      </c>
      <c r="EH541" s="15" t="s">
        <v>59</v>
      </c>
      <c r="EJ541" s="15" t="s">
        <v>59</v>
      </c>
      <c r="EL541" s="15" t="s">
        <v>59</v>
      </c>
      <c r="EN541" s="15" t="s">
        <v>59</v>
      </c>
      <c r="EP541" s="15" t="s">
        <v>59</v>
      </c>
      <c r="ER541" s="15" t="s">
        <v>59</v>
      </c>
      <c r="ET541" s="15" t="s">
        <v>59</v>
      </c>
      <c r="EV541" s="15" t="s">
        <v>59</v>
      </c>
      <c r="EX541" s="15" t="s">
        <v>59</v>
      </c>
      <c r="EZ541" s="15" t="s">
        <v>59</v>
      </c>
      <c r="FB541" s="15" t="s">
        <v>59</v>
      </c>
      <c r="FD541" s="15" t="s">
        <v>59</v>
      </c>
      <c r="FF541" s="15" t="s">
        <v>59</v>
      </c>
      <c r="FH541" s="15" t="s">
        <v>59</v>
      </c>
      <c r="FJ541" s="15" t="s">
        <v>59</v>
      </c>
      <c r="FL541" s="15" t="s">
        <v>59</v>
      </c>
      <c r="FN541" s="15" t="s">
        <v>59</v>
      </c>
      <c r="FP541" s="15" t="s">
        <v>59</v>
      </c>
      <c r="FR541" s="15" t="s">
        <v>59</v>
      </c>
      <c r="FT541" s="15" t="s">
        <v>59</v>
      </c>
    </row>
    <row r="542" spans="1:176" ht="15.95" customHeight="1">
      <c r="A542" t="str">
        <f>SUBSTITUTE(A538,"lean","fat")</f>
        <v>Ham, dry-cured, aged for 18 months, fat fraction</v>
      </c>
      <c r="B542">
        <v>3</v>
      </c>
      <c r="D542" s="39">
        <v>2602</v>
      </c>
      <c r="E542" t="s">
        <v>988</v>
      </c>
      <c r="G542" s="9">
        <f t="shared" si="17"/>
        <v>5.8</v>
      </c>
      <c r="H542" s="15" t="s">
        <v>59</v>
      </c>
      <c r="I542" t="s">
        <v>47</v>
      </c>
      <c r="J542" s="15" t="s">
        <v>59</v>
      </c>
      <c r="K542" s="3" t="s">
        <v>47</v>
      </c>
      <c r="L542" s="12" t="s">
        <v>59</v>
      </c>
      <c r="M542" s="3" t="s">
        <v>47</v>
      </c>
      <c r="N542" s="12" t="s">
        <v>59</v>
      </c>
      <c r="O542" s="3" t="s">
        <v>47</v>
      </c>
      <c r="P542" s="12" t="s">
        <v>59</v>
      </c>
      <c r="Q542">
        <v>1.8</v>
      </c>
      <c r="R542" s="15">
        <v>0.3</v>
      </c>
      <c r="S542">
        <v>0.5</v>
      </c>
      <c r="T542" s="15">
        <v>0.3</v>
      </c>
      <c r="U542" t="s">
        <v>47</v>
      </c>
      <c r="V542" s="15" t="s">
        <v>59</v>
      </c>
      <c r="W542">
        <v>0.6</v>
      </c>
      <c r="X542" s="15">
        <v>0.3</v>
      </c>
      <c r="Y542">
        <v>0.7</v>
      </c>
      <c r="Z542" s="15">
        <v>0.4</v>
      </c>
      <c r="AA542" t="s">
        <v>47</v>
      </c>
      <c r="AB542" s="15" t="s">
        <v>59</v>
      </c>
      <c r="AC542" t="s">
        <v>47</v>
      </c>
      <c r="AD542" s="15" t="s">
        <v>59</v>
      </c>
      <c r="AE542" t="s">
        <v>47</v>
      </c>
      <c r="AF542" s="15" t="s">
        <v>59</v>
      </c>
      <c r="AG542">
        <v>2.2000000000000002</v>
      </c>
      <c r="AH542" s="15">
        <v>0.6</v>
      </c>
      <c r="AI542" t="s">
        <v>47</v>
      </c>
      <c r="AJ542" s="15" t="s">
        <v>59</v>
      </c>
      <c r="AK542" t="s">
        <v>47</v>
      </c>
      <c r="AL542" s="15" t="s">
        <v>59</v>
      </c>
      <c r="AM542" t="s">
        <v>47</v>
      </c>
      <c r="AN542" s="15" t="s">
        <v>59</v>
      </c>
      <c r="AO542" t="s">
        <v>47</v>
      </c>
      <c r="AP542" s="15" t="s">
        <v>59</v>
      </c>
      <c r="AQ542" t="s">
        <v>47</v>
      </c>
      <c r="AR542" s="15" t="s">
        <v>59</v>
      </c>
      <c r="AS542" t="s">
        <v>47</v>
      </c>
      <c r="AT542" s="15" t="s">
        <v>59</v>
      </c>
      <c r="AU542" t="s">
        <v>47</v>
      </c>
      <c r="AV542" s="15" t="s">
        <v>59</v>
      </c>
      <c r="AW542" s="3" t="s">
        <v>47</v>
      </c>
      <c r="AX542" s="15" t="s">
        <v>59</v>
      </c>
      <c r="AY542" t="s">
        <v>47</v>
      </c>
      <c r="AZ542" s="15" t="s">
        <v>59</v>
      </c>
      <c r="BA542" t="s">
        <v>47</v>
      </c>
      <c r="BB542" s="15" t="s">
        <v>59</v>
      </c>
      <c r="BC542" t="s">
        <v>47</v>
      </c>
      <c r="BD542" s="15" t="s">
        <v>59</v>
      </c>
      <c r="BE542" s="3" t="s">
        <v>47</v>
      </c>
      <c r="BF542" s="15" t="s">
        <v>59</v>
      </c>
      <c r="BH542" s="15" t="s">
        <v>59</v>
      </c>
      <c r="BJ542" s="15" t="s">
        <v>59</v>
      </c>
      <c r="BL542" s="15" t="s">
        <v>59</v>
      </c>
      <c r="BN542" s="15" t="s">
        <v>59</v>
      </c>
      <c r="BP542" s="15" t="s">
        <v>59</v>
      </c>
      <c r="BR542" s="15" t="s">
        <v>59</v>
      </c>
      <c r="BT542" s="15" t="s">
        <v>59</v>
      </c>
      <c r="BV542" s="15" t="s">
        <v>59</v>
      </c>
      <c r="BX542" s="15" t="s">
        <v>59</v>
      </c>
      <c r="BZ542" s="15" t="s">
        <v>59</v>
      </c>
      <c r="CB542" s="15" t="s">
        <v>59</v>
      </c>
      <c r="CD542" s="15" t="s">
        <v>59</v>
      </c>
      <c r="CF542" s="15" t="s">
        <v>59</v>
      </c>
      <c r="CH542" s="15" t="s">
        <v>59</v>
      </c>
      <c r="CJ542" s="15" t="s">
        <v>59</v>
      </c>
      <c r="CL542" s="15" t="s">
        <v>59</v>
      </c>
      <c r="CN542" s="15" t="s">
        <v>59</v>
      </c>
      <c r="CP542" s="15" t="s">
        <v>59</v>
      </c>
      <c r="CR542" s="15" t="s">
        <v>59</v>
      </c>
      <c r="CT542" s="15" t="s">
        <v>59</v>
      </c>
      <c r="CV542" s="15" t="s">
        <v>59</v>
      </c>
      <c r="CX542" s="15" t="s">
        <v>59</v>
      </c>
      <c r="CZ542" s="15" t="s">
        <v>59</v>
      </c>
      <c r="DB542" s="15" t="s">
        <v>59</v>
      </c>
      <c r="DD542" s="15" t="s">
        <v>59</v>
      </c>
      <c r="DF542" s="15" t="s">
        <v>59</v>
      </c>
      <c r="DH542" s="15" t="s">
        <v>59</v>
      </c>
      <c r="DJ542" s="15" t="s">
        <v>59</v>
      </c>
      <c r="DL542" s="15" t="s">
        <v>59</v>
      </c>
      <c r="DN542" s="15" t="s">
        <v>59</v>
      </c>
      <c r="DP542" s="15" t="s">
        <v>59</v>
      </c>
      <c r="DR542" s="15" t="s">
        <v>59</v>
      </c>
      <c r="DT542" s="15" t="s">
        <v>59</v>
      </c>
      <c r="DV542" s="15" t="s">
        <v>59</v>
      </c>
      <c r="DX542" s="15" t="s">
        <v>59</v>
      </c>
      <c r="DZ542" s="15" t="s">
        <v>59</v>
      </c>
      <c r="EB542" s="15" t="s">
        <v>59</v>
      </c>
      <c r="ED542" s="15" t="s">
        <v>59</v>
      </c>
      <c r="EF542" s="15" t="s">
        <v>59</v>
      </c>
      <c r="EH542" s="15" t="s">
        <v>59</v>
      </c>
      <c r="EJ542" s="15" t="s">
        <v>59</v>
      </c>
      <c r="EL542" s="15" t="s">
        <v>59</v>
      </c>
      <c r="EN542" s="15" t="s">
        <v>59</v>
      </c>
      <c r="EP542" s="15" t="s">
        <v>59</v>
      </c>
      <c r="ER542" s="15" t="s">
        <v>59</v>
      </c>
      <c r="ET542" s="15" t="s">
        <v>59</v>
      </c>
      <c r="EV542" s="15" t="s">
        <v>59</v>
      </c>
      <c r="EX542" s="15" t="s">
        <v>59</v>
      </c>
      <c r="EZ542" s="15" t="s">
        <v>59</v>
      </c>
      <c r="FB542" s="15" t="s">
        <v>59</v>
      </c>
      <c r="FD542" s="15" t="s">
        <v>59</v>
      </c>
      <c r="FF542" s="15" t="s">
        <v>59</v>
      </c>
      <c r="FH542" s="15" t="s">
        <v>59</v>
      </c>
      <c r="FJ542" s="15" t="s">
        <v>59</v>
      </c>
      <c r="FL542" s="15" t="s">
        <v>59</v>
      </c>
      <c r="FN542" s="15" t="s">
        <v>59</v>
      </c>
      <c r="FP542" s="15" t="s">
        <v>59</v>
      </c>
      <c r="FR542" s="15" t="s">
        <v>59</v>
      </c>
      <c r="FT542" s="15" t="s">
        <v>59</v>
      </c>
    </row>
    <row r="543" spans="1:176" ht="15.95" customHeight="1">
      <c r="A543" t="str">
        <f>SUBSTITUTE(A539,"lean","fat")</f>
        <v>Ham, dry-cured, aged for 24 months, fat fraction</v>
      </c>
      <c r="B543">
        <v>3</v>
      </c>
      <c r="D543" s="39">
        <v>2602</v>
      </c>
      <c r="E543" t="s">
        <v>988</v>
      </c>
      <c r="G543" s="9">
        <f t="shared" si="17"/>
        <v>4.5</v>
      </c>
      <c r="H543" s="15" t="s">
        <v>59</v>
      </c>
      <c r="I543" t="s">
        <v>47</v>
      </c>
      <c r="J543" s="15" t="s">
        <v>59</v>
      </c>
      <c r="K543" s="3" t="s">
        <v>47</v>
      </c>
      <c r="L543" s="12" t="s">
        <v>59</v>
      </c>
      <c r="M543" s="3" t="s">
        <v>47</v>
      </c>
      <c r="N543" s="12" t="s">
        <v>59</v>
      </c>
      <c r="O543" s="3" t="s">
        <v>47</v>
      </c>
      <c r="P543" s="12" t="s">
        <v>59</v>
      </c>
      <c r="Q543">
        <v>1.2</v>
      </c>
      <c r="R543" s="15">
        <v>0.9</v>
      </c>
      <c r="S543">
        <v>0.5</v>
      </c>
      <c r="T543" s="15">
        <v>0.5</v>
      </c>
      <c r="U543" t="s">
        <v>47</v>
      </c>
      <c r="V543" s="15" t="s">
        <v>59</v>
      </c>
      <c r="W543">
        <v>0.7</v>
      </c>
      <c r="X543" s="15">
        <v>0.4</v>
      </c>
      <c r="Y543">
        <v>0.7</v>
      </c>
      <c r="Z543" s="15">
        <v>0.4</v>
      </c>
      <c r="AA543" t="s">
        <v>47</v>
      </c>
      <c r="AB543" s="15" t="s">
        <v>59</v>
      </c>
      <c r="AC543" t="s">
        <v>47</v>
      </c>
      <c r="AD543" s="15" t="s">
        <v>59</v>
      </c>
      <c r="AE543" t="s">
        <v>47</v>
      </c>
      <c r="AF543" s="15" t="s">
        <v>59</v>
      </c>
      <c r="AG543">
        <v>1.4</v>
      </c>
      <c r="AH543" s="15">
        <v>1.3</v>
      </c>
      <c r="AI543" t="s">
        <v>47</v>
      </c>
      <c r="AJ543" s="15" t="s">
        <v>59</v>
      </c>
      <c r="AK543" t="s">
        <v>47</v>
      </c>
      <c r="AL543" s="15" t="s">
        <v>59</v>
      </c>
      <c r="AM543" t="s">
        <v>47</v>
      </c>
      <c r="AN543" s="15" t="s">
        <v>59</v>
      </c>
      <c r="AO543" t="s">
        <v>47</v>
      </c>
      <c r="AP543" s="15" t="s">
        <v>59</v>
      </c>
      <c r="AQ543" t="s">
        <v>47</v>
      </c>
      <c r="AR543" s="15" t="s">
        <v>59</v>
      </c>
      <c r="AS543" t="s">
        <v>47</v>
      </c>
      <c r="AT543" s="15" t="s">
        <v>59</v>
      </c>
      <c r="AU543" t="s">
        <v>47</v>
      </c>
      <c r="AV543" s="15" t="s">
        <v>59</v>
      </c>
      <c r="AW543" s="3" t="s">
        <v>47</v>
      </c>
      <c r="AX543" s="15" t="s">
        <v>59</v>
      </c>
      <c r="AY543" t="s">
        <v>47</v>
      </c>
      <c r="AZ543" s="15" t="s">
        <v>59</v>
      </c>
      <c r="BA543" t="s">
        <v>47</v>
      </c>
      <c r="BB543" s="15" t="s">
        <v>59</v>
      </c>
      <c r="BC543" t="s">
        <v>47</v>
      </c>
      <c r="BD543" s="15" t="s">
        <v>59</v>
      </c>
      <c r="BE543" s="3" t="s">
        <v>47</v>
      </c>
      <c r="BF543" s="15" t="s">
        <v>59</v>
      </c>
      <c r="BH543" s="15" t="s">
        <v>59</v>
      </c>
      <c r="BJ543" s="15" t="s">
        <v>59</v>
      </c>
      <c r="BL543" s="15" t="s">
        <v>59</v>
      </c>
      <c r="BN543" s="15" t="s">
        <v>59</v>
      </c>
      <c r="BP543" s="15" t="s">
        <v>59</v>
      </c>
      <c r="BR543" s="15" t="s">
        <v>59</v>
      </c>
      <c r="BT543" s="15" t="s">
        <v>59</v>
      </c>
      <c r="BV543" s="15" t="s">
        <v>59</v>
      </c>
      <c r="BX543" s="15" t="s">
        <v>59</v>
      </c>
      <c r="BZ543" s="15" t="s">
        <v>59</v>
      </c>
      <c r="CB543" s="15" t="s">
        <v>59</v>
      </c>
      <c r="CD543" s="15" t="s">
        <v>59</v>
      </c>
      <c r="CF543" s="15" t="s">
        <v>59</v>
      </c>
      <c r="CH543" s="15" t="s">
        <v>59</v>
      </c>
      <c r="CJ543" s="15" t="s">
        <v>59</v>
      </c>
      <c r="CL543" s="15" t="s">
        <v>59</v>
      </c>
      <c r="CN543" s="15" t="s">
        <v>59</v>
      </c>
      <c r="CP543" s="15" t="s">
        <v>59</v>
      </c>
      <c r="CR543" s="15" t="s">
        <v>59</v>
      </c>
      <c r="CT543" s="15" t="s">
        <v>59</v>
      </c>
      <c r="CV543" s="15" t="s">
        <v>59</v>
      </c>
      <c r="CX543" s="15" t="s">
        <v>59</v>
      </c>
      <c r="CZ543" s="15" t="s">
        <v>59</v>
      </c>
      <c r="DB543" s="15" t="s">
        <v>59</v>
      </c>
      <c r="DD543" s="15" t="s">
        <v>59</v>
      </c>
      <c r="DF543" s="15" t="s">
        <v>59</v>
      </c>
      <c r="DH543" s="15" t="s">
        <v>59</v>
      </c>
      <c r="DJ543" s="15" t="s">
        <v>59</v>
      </c>
      <c r="DL543" s="15" t="s">
        <v>59</v>
      </c>
      <c r="DN543" s="15" t="s">
        <v>59</v>
      </c>
      <c r="DP543" s="15" t="s">
        <v>59</v>
      </c>
      <c r="DR543" s="15" t="s">
        <v>59</v>
      </c>
      <c r="DT543" s="15" t="s">
        <v>59</v>
      </c>
      <c r="DV543" s="15" t="s">
        <v>59</v>
      </c>
      <c r="DX543" s="15" t="s">
        <v>59</v>
      </c>
      <c r="DZ543" s="15" t="s">
        <v>59</v>
      </c>
      <c r="EB543" s="15" t="s">
        <v>59</v>
      </c>
      <c r="ED543" s="15" t="s">
        <v>59</v>
      </c>
      <c r="EF543" s="15" t="s">
        <v>59</v>
      </c>
      <c r="EH543" s="15" t="s">
        <v>59</v>
      </c>
      <c r="EJ543" s="15" t="s">
        <v>59</v>
      </c>
      <c r="EL543" s="15" t="s">
        <v>59</v>
      </c>
      <c r="EN543" s="15" t="s">
        <v>59</v>
      </c>
      <c r="EP543" s="15" t="s">
        <v>59</v>
      </c>
      <c r="ER543" s="15" t="s">
        <v>59</v>
      </c>
      <c r="ET543" s="15" t="s">
        <v>59</v>
      </c>
      <c r="EV543" s="15" t="s">
        <v>59</v>
      </c>
      <c r="EX543" s="15" t="s">
        <v>59</v>
      </c>
      <c r="EZ543" s="15" t="s">
        <v>59</v>
      </c>
      <c r="FB543" s="15" t="s">
        <v>59</v>
      </c>
      <c r="FD543" s="15" t="s">
        <v>59</v>
      </c>
      <c r="FF543" s="15" t="s">
        <v>59</v>
      </c>
      <c r="FH543" s="15" t="s">
        <v>59</v>
      </c>
      <c r="FJ543" s="15" t="s">
        <v>59</v>
      </c>
      <c r="FL543" s="15" t="s">
        <v>59</v>
      </c>
      <c r="FN543" s="15" t="s">
        <v>59</v>
      </c>
      <c r="FP543" s="15" t="s">
        <v>59</v>
      </c>
      <c r="FR543" s="15" t="s">
        <v>59</v>
      </c>
      <c r="FT543" s="15" t="s">
        <v>59</v>
      </c>
    </row>
    <row r="544" spans="1:176" ht="15.95" customHeight="1">
      <c r="A544" t="s">
        <v>991</v>
      </c>
      <c r="B544">
        <v>3</v>
      </c>
      <c r="D544" s="39">
        <v>8002</v>
      </c>
      <c r="E544" t="s">
        <v>989</v>
      </c>
      <c r="G544" s="9">
        <f t="shared" si="17"/>
        <v>30</v>
      </c>
      <c r="H544" s="15" t="s">
        <v>59</v>
      </c>
      <c r="I544" t="s">
        <v>47</v>
      </c>
      <c r="J544" s="15" t="s">
        <v>59</v>
      </c>
      <c r="K544" s="3" t="s">
        <v>47</v>
      </c>
      <c r="L544" s="12" t="s">
        <v>59</v>
      </c>
      <c r="M544" s="3" t="s">
        <v>47</v>
      </c>
      <c r="N544" s="12" t="s">
        <v>59</v>
      </c>
      <c r="O544" s="3" t="s">
        <v>47</v>
      </c>
      <c r="P544" s="12" t="s">
        <v>59</v>
      </c>
      <c r="Q544" t="s">
        <v>47</v>
      </c>
      <c r="R544" s="15" t="s">
        <v>59</v>
      </c>
      <c r="S544" t="s">
        <v>47</v>
      </c>
      <c r="T544" s="15" t="s">
        <v>59</v>
      </c>
      <c r="U544">
        <v>10</v>
      </c>
      <c r="V544" s="15">
        <v>3</v>
      </c>
      <c r="W544">
        <v>20</v>
      </c>
      <c r="X544" s="15">
        <v>3</v>
      </c>
      <c r="Y544" t="s">
        <v>54</v>
      </c>
      <c r="Z544" s="15" t="s">
        <v>59</v>
      </c>
      <c r="AA544" t="s">
        <v>47</v>
      </c>
      <c r="AB544" s="15" t="s">
        <v>59</v>
      </c>
      <c r="AC544" t="s">
        <v>47</v>
      </c>
      <c r="AD544" s="15" t="s">
        <v>59</v>
      </c>
      <c r="AE544" t="s">
        <v>47</v>
      </c>
      <c r="AF544" s="15" t="s">
        <v>59</v>
      </c>
      <c r="AG544" t="s">
        <v>54</v>
      </c>
      <c r="AH544" s="15" t="s">
        <v>59</v>
      </c>
      <c r="AI544" t="s">
        <v>47</v>
      </c>
      <c r="AJ544" s="15" t="s">
        <v>59</v>
      </c>
      <c r="AK544" t="s">
        <v>47</v>
      </c>
      <c r="AL544" s="15" t="s">
        <v>59</v>
      </c>
      <c r="AM544" t="s">
        <v>47</v>
      </c>
      <c r="AN544" s="15" t="s">
        <v>59</v>
      </c>
      <c r="AO544" t="s">
        <v>47</v>
      </c>
      <c r="AP544" s="15" t="s">
        <v>59</v>
      </c>
      <c r="AQ544" t="s">
        <v>47</v>
      </c>
      <c r="AR544" s="15" t="s">
        <v>59</v>
      </c>
      <c r="AS544" t="s">
        <v>47</v>
      </c>
      <c r="AT544" s="15" t="s">
        <v>59</v>
      </c>
      <c r="AU544" t="s">
        <v>47</v>
      </c>
      <c r="AV544" s="15" t="s">
        <v>59</v>
      </c>
      <c r="AW544" s="3" t="s">
        <v>47</v>
      </c>
      <c r="AX544" s="15" t="s">
        <v>59</v>
      </c>
      <c r="AY544" t="s">
        <v>47</v>
      </c>
      <c r="AZ544" s="15" t="s">
        <v>59</v>
      </c>
      <c r="BA544" t="s">
        <v>47</v>
      </c>
      <c r="BB544" s="15" t="s">
        <v>59</v>
      </c>
      <c r="BC544" t="s">
        <v>47</v>
      </c>
      <c r="BD544" s="15" t="s">
        <v>59</v>
      </c>
      <c r="BE544" s="3" t="s">
        <v>47</v>
      </c>
      <c r="BF544" s="15" t="s">
        <v>59</v>
      </c>
      <c r="BH544" s="15" t="s">
        <v>59</v>
      </c>
      <c r="BJ544" s="15" t="s">
        <v>59</v>
      </c>
      <c r="BL544" s="15" t="s">
        <v>59</v>
      </c>
      <c r="BN544" s="15" t="s">
        <v>59</v>
      </c>
      <c r="BP544" s="15" t="s">
        <v>59</v>
      </c>
      <c r="BR544" s="15" t="s">
        <v>59</v>
      </c>
      <c r="BT544" s="15" t="s">
        <v>59</v>
      </c>
      <c r="BV544" s="15" t="s">
        <v>59</v>
      </c>
      <c r="BX544" s="15" t="s">
        <v>59</v>
      </c>
      <c r="BZ544" s="15" t="s">
        <v>59</v>
      </c>
      <c r="CB544" s="15" t="s">
        <v>59</v>
      </c>
      <c r="CD544" s="15" t="s">
        <v>59</v>
      </c>
      <c r="CF544" s="15" t="s">
        <v>59</v>
      </c>
      <c r="CH544" s="15" t="s">
        <v>59</v>
      </c>
      <c r="CJ544" s="15" t="s">
        <v>59</v>
      </c>
      <c r="CL544" s="15" t="s">
        <v>59</v>
      </c>
      <c r="CN544" s="15" t="s">
        <v>59</v>
      </c>
      <c r="CP544" s="15" t="s">
        <v>59</v>
      </c>
      <c r="CR544" s="15" t="s">
        <v>59</v>
      </c>
      <c r="CT544" s="15" t="s">
        <v>59</v>
      </c>
      <c r="CV544" s="15" t="s">
        <v>59</v>
      </c>
      <c r="CX544" s="15" t="s">
        <v>59</v>
      </c>
      <c r="CZ544" s="15" t="s">
        <v>59</v>
      </c>
      <c r="DB544" s="15" t="s">
        <v>59</v>
      </c>
      <c r="DD544" s="15" t="s">
        <v>59</v>
      </c>
      <c r="DF544" s="15" t="s">
        <v>59</v>
      </c>
      <c r="DH544" s="15" t="s">
        <v>59</v>
      </c>
      <c r="DJ544" s="15" t="s">
        <v>59</v>
      </c>
      <c r="DL544" s="15" t="s">
        <v>59</v>
      </c>
      <c r="DN544" s="15" t="s">
        <v>59</v>
      </c>
      <c r="DP544" s="15" t="s">
        <v>59</v>
      </c>
      <c r="DR544" s="15" t="s">
        <v>59</v>
      </c>
      <c r="DT544" s="15" t="s">
        <v>59</v>
      </c>
      <c r="DV544" s="15" t="s">
        <v>59</v>
      </c>
      <c r="DX544" s="15" t="s">
        <v>59</v>
      </c>
      <c r="DZ544" s="15" t="s">
        <v>59</v>
      </c>
      <c r="EB544" s="15" t="s">
        <v>59</v>
      </c>
      <c r="ED544" s="15" t="s">
        <v>59</v>
      </c>
      <c r="EF544" s="15" t="s">
        <v>59</v>
      </c>
      <c r="EH544" s="15" t="s">
        <v>59</v>
      </c>
      <c r="EJ544" s="15" t="s">
        <v>59</v>
      </c>
      <c r="EL544" s="15" t="s">
        <v>59</v>
      </c>
      <c r="EN544" s="15" t="s">
        <v>59</v>
      </c>
      <c r="EP544" s="15" t="s">
        <v>59</v>
      </c>
      <c r="ER544" s="15" t="s">
        <v>59</v>
      </c>
      <c r="ET544" s="15" t="s">
        <v>59</v>
      </c>
      <c r="EV544" s="15" t="s">
        <v>59</v>
      </c>
      <c r="EX544" s="15" t="s">
        <v>59</v>
      </c>
      <c r="EZ544" s="15" t="s">
        <v>59</v>
      </c>
      <c r="FB544" s="15" t="s">
        <v>59</v>
      </c>
      <c r="FD544" s="15" t="s">
        <v>59</v>
      </c>
      <c r="FF544" s="15" t="s">
        <v>59</v>
      </c>
      <c r="FH544" s="15" t="s">
        <v>59</v>
      </c>
      <c r="FJ544" s="15" t="s">
        <v>59</v>
      </c>
      <c r="FL544" s="15" t="s">
        <v>59</v>
      </c>
      <c r="FN544" s="15" t="s">
        <v>59</v>
      </c>
      <c r="FP544" s="15" t="s">
        <v>59</v>
      </c>
      <c r="FR544" s="15" t="s">
        <v>59</v>
      </c>
      <c r="FT544" s="15" t="s">
        <v>59</v>
      </c>
    </row>
    <row r="545" spans="1:176" ht="15.95" customHeight="1">
      <c r="A545" t="s">
        <v>990</v>
      </c>
      <c r="B545">
        <v>3</v>
      </c>
      <c r="D545" s="39">
        <v>8002</v>
      </c>
      <c r="E545" t="s">
        <v>989</v>
      </c>
      <c r="G545" s="9">
        <f t="shared" si="17"/>
        <v>70</v>
      </c>
      <c r="H545" s="15" t="s">
        <v>59</v>
      </c>
      <c r="I545" t="s">
        <v>47</v>
      </c>
      <c r="J545" s="15" t="s">
        <v>59</v>
      </c>
      <c r="K545" s="3" t="s">
        <v>47</v>
      </c>
      <c r="L545" s="12" t="s">
        <v>59</v>
      </c>
      <c r="M545" s="3" t="s">
        <v>47</v>
      </c>
      <c r="N545" s="12" t="s">
        <v>59</v>
      </c>
      <c r="O545" s="3" t="s">
        <v>47</v>
      </c>
      <c r="P545" s="12" t="s">
        <v>59</v>
      </c>
      <c r="Q545" t="s">
        <v>47</v>
      </c>
      <c r="R545" s="15" t="s">
        <v>59</v>
      </c>
      <c r="S545" t="s">
        <v>47</v>
      </c>
      <c r="T545" s="15" t="s">
        <v>59</v>
      </c>
      <c r="U545">
        <v>20</v>
      </c>
      <c r="V545" s="15">
        <v>6</v>
      </c>
      <c r="W545">
        <v>30</v>
      </c>
      <c r="X545" s="15">
        <v>6</v>
      </c>
      <c r="Y545">
        <v>20</v>
      </c>
      <c r="Z545" s="15">
        <v>3</v>
      </c>
      <c r="AA545" t="s">
        <v>47</v>
      </c>
      <c r="AB545" s="15" t="s">
        <v>59</v>
      </c>
      <c r="AC545" t="s">
        <v>47</v>
      </c>
      <c r="AD545" s="15" t="s">
        <v>59</v>
      </c>
      <c r="AE545" t="s">
        <v>47</v>
      </c>
      <c r="AF545" s="15" t="s">
        <v>59</v>
      </c>
      <c r="AG545" t="s">
        <v>296</v>
      </c>
      <c r="AH545" s="15" t="s">
        <v>59</v>
      </c>
      <c r="AI545" t="s">
        <v>47</v>
      </c>
      <c r="AJ545" s="15" t="s">
        <v>59</v>
      </c>
      <c r="AK545" t="s">
        <v>47</v>
      </c>
      <c r="AL545" s="15" t="s">
        <v>59</v>
      </c>
      <c r="AM545" t="s">
        <v>47</v>
      </c>
      <c r="AN545" s="15" t="s">
        <v>59</v>
      </c>
      <c r="AO545" t="s">
        <v>47</v>
      </c>
      <c r="AP545" s="15" t="s">
        <v>59</v>
      </c>
      <c r="AQ545" t="s">
        <v>47</v>
      </c>
      <c r="AR545" s="15" t="s">
        <v>59</v>
      </c>
      <c r="AS545" t="s">
        <v>47</v>
      </c>
      <c r="AT545" s="15" t="s">
        <v>59</v>
      </c>
      <c r="AU545" t="s">
        <v>47</v>
      </c>
      <c r="AV545" s="15" t="s">
        <v>59</v>
      </c>
      <c r="AW545" s="3" t="s">
        <v>47</v>
      </c>
      <c r="AX545" s="15" t="s">
        <v>59</v>
      </c>
      <c r="AY545" t="s">
        <v>47</v>
      </c>
      <c r="AZ545" s="15" t="s">
        <v>59</v>
      </c>
      <c r="BA545" t="s">
        <v>47</v>
      </c>
      <c r="BB545" s="15" t="s">
        <v>59</v>
      </c>
      <c r="BC545" t="s">
        <v>47</v>
      </c>
      <c r="BD545" s="15" t="s">
        <v>59</v>
      </c>
      <c r="BE545" s="3" t="s">
        <v>47</v>
      </c>
      <c r="BF545" s="15" t="s">
        <v>59</v>
      </c>
      <c r="BH545" s="15" t="s">
        <v>59</v>
      </c>
      <c r="BJ545" s="15" t="s">
        <v>59</v>
      </c>
      <c r="BL545" s="15" t="s">
        <v>59</v>
      </c>
      <c r="BN545" s="15" t="s">
        <v>59</v>
      </c>
      <c r="BP545" s="15" t="s">
        <v>59</v>
      </c>
      <c r="BR545" s="15" t="s">
        <v>59</v>
      </c>
      <c r="BT545" s="15" t="s">
        <v>59</v>
      </c>
      <c r="BV545" s="15" t="s">
        <v>59</v>
      </c>
      <c r="BX545" s="15" t="s">
        <v>59</v>
      </c>
      <c r="BZ545" s="15" t="s">
        <v>59</v>
      </c>
      <c r="CB545" s="15" t="s">
        <v>59</v>
      </c>
      <c r="CD545" s="15" t="s">
        <v>59</v>
      </c>
      <c r="CF545" s="15" t="s">
        <v>59</v>
      </c>
      <c r="CH545" s="15" t="s">
        <v>59</v>
      </c>
      <c r="CJ545" s="15" t="s">
        <v>59</v>
      </c>
      <c r="CL545" s="15" t="s">
        <v>59</v>
      </c>
      <c r="CN545" s="15" t="s">
        <v>59</v>
      </c>
      <c r="CP545" s="15" t="s">
        <v>59</v>
      </c>
      <c r="CR545" s="15" t="s">
        <v>59</v>
      </c>
      <c r="CT545" s="15" t="s">
        <v>59</v>
      </c>
      <c r="CV545" s="15" t="s">
        <v>59</v>
      </c>
      <c r="CX545" s="15" t="s">
        <v>59</v>
      </c>
      <c r="CZ545" s="15" t="s">
        <v>59</v>
      </c>
      <c r="DB545" s="15" t="s">
        <v>59</v>
      </c>
      <c r="DD545" s="15" t="s">
        <v>59</v>
      </c>
      <c r="DF545" s="15" t="s">
        <v>59</v>
      </c>
      <c r="DH545" s="15" t="s">
        <v>59</v>
      </c>
      <c r="DJ545" s="15" t="s">
        <v>59</v>
      </c>
      <c r="DL545" s="15" t="s">
        <v>59</v>
      </c>
      <c r="DN545" s="15" t="s">
        <v>59</v>
      </c>
      <c r="DP545" s="15" t="s">
        <v>59</v>
      </c>
      <c r="DR545" s="15" t="s">
        <v>59</v>
      </c>
      <c r="DT545" s="15" t="s">
        <v>59</v>
      </c>
      <c r="DV545" s="15" t="s">
        <v>59</v>
      </c>
      <c r="DX545" s="15" t="s">
        <v>59</v>
      </c>
      <c r="DZ545" s="15" t="s">
        <v>59</v>
      </c>
      <c r="EB545" s="15" t="s">
        <v>59</v>
      </c>
      <c r="ED545" s="15" t="s">
        <v>59</v>
      </c>
      <c r="EF545" s="15" t="s">
        <v>59</v>
      </c>
      <c r="EH545" s="15" t="s">
        <v>59</v>
      </c>
      <c r="EJ545" s="15" t="s">
        <v>59</v>
      </c>
      <c r="EL545" s="15" t="s">
        <v>59</v>
      </c>
      <c r="EN545" s="15" t="s">
        <v>59</v>
      </c>
      <c r="EP545" s="15" t="s">
        <v>59</v>
      </c>
      <c r="ER545" s="15" t="s">
        <v>59</v>
      </c>
      <c r="ET545" s="15" t="s">
        <v>59</v>
      </c>
      <c r="EV545" s="15" t="s">
        <v>59</v>
      </c>
      <c r="EX545" s="15" t="s">
        <v>59</v>
      </c>
      <c r="EZ545" s="15" t="s">
        <v>59</v>
      </c>
      <c r="FB545" s="15" t="s">
        <v>59</v>
      </c>
      <c r="FD545" s="15" t="s">
        <v>59</v>
      </c>
      <c r="FF545" s="15" t="s">
        <v>59</v>
      </c>
      <c r="FH545" s="15" t="s">
        <v>59</v>
      </c>
      <c r="FJ545" s="15" t="s">
        <v>59</v>
      </c>
      <c r="FL545" s="15" t="s">
        <v>59</v>
      </c>
      <c r="FN545" s="15" t="s">
        <v>59</v>
      </c>
      <c r="FP545" s="15" t="s">
        <v>59</v>
      </c>
      <c r="FR545" s="15" t="s">
        <v>59</v>
      </c>
      <c r="FT545" s="15" t="s">
        <v>59</v>
      </c>
    </row>
    <row r="546" spans="1:176" ht="15.95" customHeight="1">
      <c r="A546" t="str">
        <f>SUBSTITUTE(A544,"nitrogen","air")</f>
        <v>Butter oil, bleached, air, storage at 15°C for 90 days</v>
      </c>
      <c r="B546">
        <v>2</v>
      </c>
      <c r="D546" s="39">
        <v>8002</v>
      </c>
      <c r="E546" t="s">
        <v>989</v>
      </c>
      <c r="G546" s="9">
        <f t="shared" si="17"/>
        <v>60</v>
      </c>
      <c r="H546" s="15" t="s">
        <v>59</v>
      </c>
      <c r="I546" t="s">
        <v>47</v>
      </c>
      <c r="J546" s="15" t="s">
        <v>59</v>
      </c>
      <c r="K546" s="3" t="s">
        <v>47</v>
      </c>
      <c r="L546" s="12" t="s">
        <v>59</v>
      </c>
      <c r="M546" s="3" t="s">
        <v>47</v>
      </c>
      <c r="N546" s="12" t="s">
        <v>59</v>
      </c>
      <c r="O546" s="3" t="s">
        <v>47</v>
      </c>
      <c r="P546" s="12" t="s">
        <v>59</v>
      </c>
      <c r="Q546" t="s">
        <v>47</v>
      </c>
      <c r="R546" s="15" t="s">
        <v>59</v>
      </c>
      <c r="S546" t="s">
        <v>47</v>
      </c>
      <c r="T546" s="15" t="s">
        <v>59</v>
      </c>
      <c r="U546">
        <v>30</v>
      </c>
      <c r="V546" s="15">
        <v>2</v>
      </c>
      <c r="W546">
        <v>30</v>
      </c>
      <c r="X546" s="15">
        <v>2</v>
      </c>
      <c r="Y546" t="s">
        <v>54</v>
      </c>
      <c r="Z546" s="15" t="s">
        <v>59</v>
      </c>
      <c r="AA546" t="s">
        <v>47</v>
      </c>
      <c r="AB546" s="15" t="s">
        <v>59</v>
      </c>
      <c r="AC546" t="s">
        <v>47</v>
      </c>
      <c r="AD546" s="15" t="s">
        <v>59</v>
      </c>
      <c r="AE546" t="s">
        <v>47</v>
      </c>
      <c r="AF546" s="15" t="s">
        <v>59</v>
      </c>
      <c r="AG546" t="s">
        <v>54</v>
      </c>
      <c r="AH546" s="15" t="s">
        <v>59</v>
      </c>
      <c r="AI546" t="s">
        <v>47</v>
      </c>
      <c r="AJ546" s="15" t="s">
        <v>59</v>
      </c>
      <c r="AK546" t="s">
        <v>47</v>
      </c>
      <c r="AL546" s="15" t="s">
        <v>59</v>
      </c>
      <c r="AM546" t="s">
        <v>47</v>
      </c>
      <c r="AN546" s="15" t="s">
        <v>59</v>
      </c>
      <c r="AO546" t="s">
        <v>47</v>
      </c>
      <c r="AP546" s="15" t="s">
        <v>59</v>
      </c>
      <c r="AQ546" t="s">
        <v>47</v>
      </c>
      <c r="AR546" s="15" t="s">
        <v>59</v>
      </c>
      <c r="AS546" t="s">
        <v>47</v>
      </c>
      <c r="AT546" s="15" t="s">
        <v>59</v>
      </c>
      <c r="AU546" t="s">
        <v>47</v>
      </c>
      <c r="AV546" s="15" t="s">
        <v>59</v>
      </c>
      <c r="AW546" s="3" t="s">
        <v>47</v>
      </c>
      <c r="AX546" s="15" t="s">
        <v>59</v>
      </c>
      <c r="AY546" t="s">
        <v>47</v>
      </c>
      <c r="AZ546" s="15" t="s">
        <v>59</v>
      </c>
      <c r="BA546" t="s">
        <v>47</v>
      </c>
      <c r="BB546" s="15" t="s">
        <v>59</v>
      </c>
      <c r="BC546" t="s">
        <v>47</v>
      </c>
      <c r="BD546" s="15" t="s">
        <v>59</v>
      </c>
      <c r="BE546" s="3" t="s">
        <v>47</v>
      </c>
      <c r="BF546" s="15" t="s">
        <v>59</v>
      </c>
      <c r="BH546" s="15" t="s">
        <v>59</v>
      </c>
      <c r="BJ546" s="15" t="s">
        <v>59</v>
      </c>
      <c r="BL546" s="15" t="s">
        <v>59</v>
      </c>
      <c r="BN546" s="15" t="s">
        <v>59</v>
      </c>
      <c r="BP546" s="15" t="s">
        <v>59</v>
      </c>
      <c r="BR546" s="15" t="s">
        <v>59</v>
      </c>
      <c r="BT546" s="15" t="s">
        <v>59</v>
      </c>
      <c r="BV546" s="15" t="s">
        <v>59</v>
      </c>
      <c r="BX546" s="15" t="s">
        <v>59</v>
      </c>
      <c r="BZ546" s="15" t="s">
        <v>59</v>
      </c>
      <c r="CB546" s="15" t="s">
        <v>59</v>
      </c>
      <c r="CD546" s="15" t="s">
        <v>59</v>
      </c>
      <c r="CF546" s="15" t="s">
        <v>59</v>
      </c>
      <c r="CH546" s="15" t="s">
        <v>59</v>
      </c>
      <c r="CJ546" s="15" t="s">
        <v>59</v>
      </c>
      <c r="CL546" s="15" t="s">
        <v>59</v>
      </c>
      <c r="CN546" s="15" t="s">
        <v>59</v>
      </c>
      <c r="CP546" s="15" t="s">
        <v>59</v>
      </c>
      <c r="CR546" s="15" t="s">
        <v>59</v>
      </c>
      <c r="CT546" s="15" t="s">
        <v>59</v>
      </c>
      <c r="CV546" s="15" t="s">
        <v>59</v>
      </c>
      <c r="CX546" s="15" t="s">
        <v>59</v>
      </c>
      <c r="CZ546" s="15" t="s">
        <v>59</v>
      </c>
      <c r="DB546" s="15" t="s">
        <v>59</v>
      </c>
      <c r="DD546" s="15" t="s">
        <v>59</v>
      </c>
      <c r="DF546" s="15" t="s">
        <v>59</v>
      </c>
      <c r="DH546" s="15" t="s">
        <v>59</v>
      </c>
      <c r="DJ546" s="15" t="s">
        <v>59</v>
      </c>
      <c r="DL546" s="15" t="s">
        <v>59</v>
      </c>
      <c r="DN546" s="15" t="s">
        <v>59</v>
      </c>
      <c r="DP546" s="15" t="s">
        <v>59</v>
      </c>
      <c r="DR546" s="15" t="s">
        <v>59</v>
      </c>
      <c r="DT546" s="15" t="s">
        <v>59</v>
      </c>
      <c r="DV546" s="15" t="s">
        <v>59</v>
      </c>
      <c r="DX546" s="15" t="s">
        <v>59</v>
      </c>
      <c r="DZ546" s="15" t="s">
        <v>59</v>
      </c>
      <c r="EB546" s="15" t="s">
        <v>59</v>
      </c>
      <c r="ED546" s="15" t="s">
        <v>59</v>
      </c>
      <c r="EF546" s="15" t="s">
        <v>59</v>
      </c>
      <c r="EH546" s="15" t="s">
        <v>59</v>
      </c>
      <c r="EJ546" s="15" t="s">
        <v>59</v>
      </c>
      <c r="EL546" s="15" t="s">
        <v>59</v>
      </c>
      <c r="EN546" s="15" t="s">
        <v>59</v>
      </c>
      <c r="EP546" s="15" t="s">
        <v>59</v>
      </c>
      <c r="ER546" s="15" t="s">
        <v>59</v>
      </c>
      <c r="ET546" s="15" t="s">
        <v>59</v>
      </c>
      <c r="EV546" s="15" t="s">
        <v>59</v>
      </c>
      <c r="EX546" s="15" t="s">
        <v>59</v>
      </c>
      <c r="EZ546" s="15" t="s">
        <v>59</v>
      </c>
      <c r="FB546" s="15" t="s">
        <v>59</v>
      </c>
      <c r="FD546" s="15" t="s">
        <v>59</v>
      </c>
      <c r="FF546" s="15" t="s">
        <v>59</v>
      </c>
      <c r="FH546" s="15" t="s">
        <v>59</v>
      </c>
      <c r="FJ546" s="15" t="s">
        <v>59</v>
      </c>
      <c r="FL546" s="15" t="s">
        <v>59</v>
      </c>
      <c r="FN546" s="15" t="s">
        <v>59</v>
      </c>
      <c r="FP546" s="15" t="s">
        <v>59</v>
      </c>
      <c r="FR546" s="15" t="s">
        <v>59</v>
      </c>
      <c r="FT546" s="15" t="s">
        <v>59</v>
      </c>
    </row>
    <row r="547" spans="1:176" ht="15.95" customHeight="1">
      <c r="A547" t="str">
        <f>SUBSTITUTE(A545,"nitrogen","air")</f>
        <v>Butter oil, bleached, air, storage at 15°C for 90 days then at 20°C for one year</v>
      </c>
      <c r="B547">
        <v>2</v>
      </c>
      <c r="D547" s="39">
        <v>8002</v>
      </c>
      <c r="E547" t="s">
        <v>989</v>
      </c>
      <c r="G547" s="9">
        <f t="shared" si="17"/>
        <v>180</v>
      </c>
      <c r="H547" s="15" t="s">
        <v>59</v>
      </c>
      <c r="I547" t="s">
        <v>47</v>
      </c>
      <c r="J547" s="15" t="s">
        <v>59</v>
      </c>
      <c r="K547" s="3" t="s">
        <v>47</v>
      </c>
      <c r="L547" s="12" t="s">
        <v>59</v>
      </c>
      <c r="M547" s="3" t="s">
        <v>47</v>
      </c>
      <c r="N547" s="12" t="s">
        <v>59</v>
      </c>
      <c r="O547" s="3" t="s">
        <v>47</v>
      </c>
      <c r="P547" s="12" t="s">
        <v>59</v>
      </c>
      <c r="Q547" t="s">
        <v>47</v>
      </c>
      <c r="R547" s="15" t="s">
        <v>59</v>
      </c>
      <c r="S547" t="s">
        <v>47</v>
      </c>
      <c r="T547" s="15" t="s">
        <v>59</v>
      </c>
      <c r="U547">
        <v>60</v>
      </c>
      <c r="V547" s="15">
        <v>4</v>
      </c>
      <c r="W547">
        <v>90</v>
      </c>
      <c r="X547" s="15">
        <v>5</v>
      </c>
      <c r="Y547">
        <v>30</v>
      </c>
      <c r="Z547" s="15">
        <v>5</v>
      </c>
      <c r="AA547" t="s">
        <v>47</v>
      </c>
      <c r="AB547" s="15" t="s">
        <v>59</v>
      </c>
      <c r="AC547" t="s">
        <v>47</v>
      </c>
      <c r="AD547" s="15" t="s">
        <v>59</v>
      </c>
      <c r="AE547" t="s">
        <v>47</v>
      </c>
      <c r="AF547" s="15" t="s">
        <v>59</v>
      </c>
      <c r="AG547" t="s">
        <v>296</v>
      </c>
      <c r="AH547" s="15" t="s">
        <v>59</v>
      </c>
      <c r="AI547" t="s">
        <v>47</v>
      </c>
      <c r="AJ547" s="15" t="s">
        <v>59</v>
      </c>
      <c r="AK547" t="s">
        <v>47</v>
      </c>
      <c r="AL547" s="15" t="s">
        <v>59</v>
      </c>
      <c r="AM547" t="s">
        <v>47</v>
      </c>
      <c r="AN547" s="15" t="s">
        <v>59</v>
      </c>
      <c r="AO547" t="s">
        <v>47</v>
      </c>
      <c r="AP547" s="15" t="s">
        <v>59</v>
      </c>
      <c r="AQ547" t="s">
        <v>47</v>
      </c>
      <c r="AR547" s="15" t="s">
        <v>59</v>
      </c>
      <c r="AS547" t="s">
        <v>47</v>
      </c>
      <c r="AT547" s="15" t="s">
        <v>59</v>
      </c>
      <c r="AU547" t="s">
        <v>47</v>
      </c>
      <c r="AV547" s="15" t="s">
        <v>59</v>
      </c>
      <c r="AW547" s="3" t="s">
        <v>47</v>
      </c>
      <c r="AX547" s="15" t="s">
        <v>59</v>
      </c>
      <c r="AY547" t="s">
        <v>47</v>
      </c>
      <c r="AZ547" s="15" t="s">
        <v>59</v>
      </c>
      <c r="BA547" t="s">
        <v>47</v>
      </c>
      <c r="BB547" s="15" t="s">
        <v>59</v>
      </c>
      <c r="BC547" t="s">
        <v>47</v>
      </c>
      <c r="BD547" s="15" t="s">
        <v>59</v>
      </c>
      <c r="BE547" s="3" t="s">
        <v>47</v>
      </c>
      <c r="BF547" s="15" t="s">
        <v>59</v>
      </c>
      <c r="BH547" s="15" t="s">
        <v>59</v>
      </c>
      <c r="BJ547" s="15" t="s">
        <v>59</v>
      </c>
      <c r="BL547" s="15" t="s">
        <v>59</v>
      </c>
      <c r="BN547" s="15" t="s">
        <v>59</v>
      </c>
      <c r="BP547" s="15" t="s">
        <v>59</v>
      </c>
      <c r="BR547" s="15" t="s">
        <v>59</v>
      </c>
      <c r="BT547" s="15" t="s">
        <v>59</v>
      </c>
      <c r="BV547" s="15" t="s">
        <v>59</v>
      </c>
      <c r="BX547" s="15" t="s">
        <v>59</v>
      </c>
      <c r="BZ547" s="15" t="s">
        <v>59</v>
      </c>
      <c r="CB547" s="15" t="s">
        <v>59</v>
      </c>
      <c r="CD547" s="15" t="s">
        <v>59</v>
      </c>
      <c r="CF547" s="15" t="s">
        <v>59</v>
      </c>
      <c r="CH547" s="15" t="s">
        <v>59</v>
      </c>
      <c r="CJ547" s="15" t="s">
        <v>59</v>
      </c>
      <c r="CL547" s="15" t="s">
        <v>59</v>
      </c>
      <c r="CN547" s="15" t="s">
        <v>59</v>
      </c>
      <c r="CP547" s="15" t="s">
        <v>59</v>
      </c>
      <c r="CR547" s="15" t="s">
        <v>59</v>
      </c>
      <c r="CT547" s="15" t="s">
        <v>59</v>
      </c>
      <c r="CV547" s="15" t="s">
        <v>59</v>
      </c>
      <c r="CX547" s="15" t="s">
        <v>59</v>
      </c>
      <c r="CZ547" s="15" t="s">
        <v>59</v>
      </c>
      <c r="DB547" s="15" t="s">
        <v>59</v>
      </c>
      <c r="DD547" s="15" t="s">
        <v>59</v>
      </c>
      <c r="DF547" s="15" t="s">
        <v>59</v>
      </c>
      <c r="DH547" s="15" t="s">
        <v>59</v>
      </c>
      <c r="DJ547" s="15" t="s">
        <v>59</v>
      </c>
      <c r="DL547" s="15" t="s">
        <v>59</v>
      </c>
      <c r="DN547" s="15" t="s">
        <v>59</v>
      </c>
      <c r="DP547" s="15" t="s">
        <v>59</v>
      </c>
      <c r="DR547" s="15" t="s">
        <v>59</v>
      </c>
      <c r="DT547" s="15" t="s">
        <v>59</v>
      </c>
      <c r="DV547" s="15" t="s">
        <v>59</v>
      </c>
      <c r="DX547" s="15" t="s">
        <v>59</v>
      </c>
      <c r="DZ547" s="15" t="s">
        <v>59</v>
      </c>
      <c r="EB547" s="15" t="s">
        <v>59</v>
      </c>
      <c r="ED547" s="15" t="s">
        <v>59</v>
      </c>
      <c r="EF547" s="15" t="s">
        <v>59</v>
      </c>
      <c r="EH547" s="15" t="s">
        <v>59</v>
      </c>
      <c r="EJ547" s="15" t="s">
        <v>59</v>
      </c>
      <c r="EL547" s="15" t="s">
        <v>59</v>
      </c>
      <c r="EN547" s="15" t="s">
        <v>59</v>
      </c>
      <c r="EP547" s="15" t="s">
        <v>59</v>
      </c>
      <c r="ER547" s="15" t="s">
        <v>59</v>
      </c>
      <c r="ET547" s="15" t="s">
        <v>59</v>
      </c>
      <c r="EV547" s="15" t="s">
        <v>59</v>
      </c>
      <c r="EX547" s="15" t="s">
        <v>59</v>
      </c>
      <c r="EZ547" s="15" t="s">
        <v>59</v>
      </c>
      <c r="FB547" s="15" t="s">
        <v>59</v>
      </c>
      <c r="FD547" s="15" t="s">
        <v>59</v>
      </c>
      <c r="FF547" s="15" t="s">
        <v>59</v>
      </c>
      <c r="FH547" s="15" t="s">
        <v>59</v>
      </c>
      <c r="FJ547" s="15" t="s">
        <v>59</v>
      </c>
      <c r="FL547" s="15" t="s">
        <v>59</v>
      </c>
      <c r="FN547" s="15" t="s">
        <v>59</v>
      </c>
      <c r="FP547" s="15" t="s">
        <v>59</v>
      </c>
      <c r="FR547" s="15" t="s">
        <v>59</v>
      </c>
      <c r="FT547" s="15" t="s">
        <v>59</v>
      </c>
    </row>
    <row r="548" spans="1:176" ht="15.95" customHeight="1">
      <c r="A548" t="s">
        <v>995</v>
      </c>
      <c r="B548">
        <v>3</v>
      </c>
      <c r="D548" s="39">
        <v>1602</v>
      </c>
      <c r="E548" t="s">
        <v>989</v>
      </c>
      <c r="G548" s="9">
        <f t="shared" si="17"/>
        <v>46</v>
      </c>
      <c r="H548" s="15" t="s">
        <v>59</v>
      </c>
      <c r="I548" t="s">
        <v>47</v>
      </c>
      <c r="J548" s="15" t="s">
        <v>59</v>
      </c>
      <c r="K548" s="3" t="s">
        <v>47</v>
      </c>
      <c r="L548" s="12" t="s">
        <v>59</v>
      </c>
      <c r="M548" s="3" t="s">
        <v>47</v>
      </c>
      <c r="N548" s="12" t="s">
        <v>59</v>
      </c>
      <c r="O548" s="3" t="s">
        <v>47</v>
      </c>
      <c r="P548" s="12" t="s">
        <v>59</v>
      </c>
      <c r="Q548" t="s">
        <v>47</v>
      </c>
      <c r="R548" s="15" t="s">
        <v>59</v>
      </c>
      <c r="S548" t="s">
        <v>47</v>
      </c>
      <c r="T548" s="15" t="s">
        <v>59</v>
      </c>
      <c r="U548">
        <v>6</v>
      </c>
      <c r="V548" s="15">
        <v>0.6</v>
      </c>
      <c r="W548">
        <v>6</v>
      </c>
      <c r="X548" s="15">
        <v>0.6</v>
      </c>
      <c r="Y548">
        <v>32</v>
      </c>
      <c r="Z548" s="15">
        <v>2.9</v>
      </c>
      <c r="AA548" t="s">
        <v>47</v>
      </c>
      <c r="AB548" s="15" t="s">
        <v>59</v>
      </c>
      <c r="AC548" t="s">
        <v>47</v>
      </c>
      <c r="AD548" s="15" t="s">
        <v>59</v>
      </c>
      <c r="AE548" t="s">
        <v>47</v>
      </c>
      <c r="AF548" s="15" t="s">
        <v>59</v>
      </c>
      <c r="AG548">
        <v>2</v>
      </c>
      <c r="AH548" s="15">
        <v>0.6</v>
      </c>
      <c r="AI548" t="s">
        <v>47</v>
      </c>
      <c r="AJ548" s="15" t="s">
        <v>59</v>
      </c>
      <c r="AK548" t="s">
        <v>47</v>
      </c>
      <c r="AL548" s="15" t="s">
        <v>59</v>
      </c>
      <c r="AM548" t="s">
        <v>47</v>
      </c>
      <c r="AN548" s="15" t="s">
        <v>59</v>
      </c>
      <c r="AO548" t="s">
        <v>47</v>
      </c>
      <c r="AP548" s="15" t="s">
        <v>59</v>
      </c>
      <c r="AQ548" t="s">
        <v>47</v>
      </c>
      <c r="AR548" s="15" t="s">
        <v>59</v>
      </c>
      <c r="AS548" t="s">
        <v>47</v>
      </c>
      <c r="AT548" s="15" t="s">
        <v>59</v>
      </c>
      <c r="AU548" t="s">
        <v>47</v>
      </c>
      <c r="AV548" s="15" t="s">
        <v>59</v>
      </c>
      <c r="AW548" s="3" t="s">
        <v>47</v>
      </c>
      <c r="AX548" s="15" t="s">
        <v>59</v>
      </c>
      <c r="AY548" t="s">
        <v>47</v>
      </c>
      <c r="AZ548" s="15" t="s">
        <v>59</v>
      </c>
      <c r="BA548" t="s">
        <v>47</v>
      </c>
      <c r="BB548" s="15" t="s">
        <v>59</v>
      </c>
      <c r="BC548" t="s">
        <v>47</v>
      </c>
      <c r="BD548" s="15" t="s">
        <v>59</v>
      </c>
      <c r="BE548" s="3" t="s">
        <v>47</v>
      </c>
      <c r="BF548" s="15" t="s">
        <v>59</v>
      </c>
      <c r="BH548" s="15" t="s">
        <v>59</v>
      </c>
      <c r="BJ548" s="15" t="s">
        <v>59</v>
      </c>
      <c r="BL548" s="15" t="s">
        <v>59</v>
      </c>
      <c r="BN548" s="15" t="s">
        <v>59</v>
      </c>
      <c r="BP548" s="15" t="s">
        <v>59</v>
      </c>
      <c r="BR548" s="15" t="s">
        <v>59</v>
      </c>
      <c r="BT548" s="15" t="s">
        <v>59</v>
      </c>
      <c r="BV548" s="15" t="s">
        <v>59</v>
      </c>
      <c r="BX548" s="15" t="s">
        <v>59</v>
      </c>
      <c r="BZ548" s="15" t="s">
        <v>59</v>
      </c>
      <c r="CB548" s="15" t="s">
        <v>59</v>
      </c>
      <c r="CD548" s="15" t="s">
        <v>59</v>
      </c>
      <c r="CF548" s="15" t="s">
        <v>59</v>
      </c>
      <c r="CH548" s="15" t="s">
        <v>59</v>
      </c>
      <c r="CJ548" s="15" t="s">
        <v>59</v>
      </c>
      <c r="CL548" s="15" t="s">
        <v>59</v>
      </c>
      <c r="CN548" s="15" t="s">
        <v>59</v>
      </c>
      <c r="CP548" s="15" t="s">
        <v>59</v>
      </c>
      <c r="CR548" s="15" t="s">
        <v>59</v>
      </c>
      <c r="CT548" s="15" t="s">
        <v>59</v>
      </c>
      <c r="CV548" s="15" t="s">
        <v>59</v>
      </c>
      <c r="CX548" s="15" t="s">
        <v>59</v>
      </c>
      <c r="CZ548" s="15" t="s">
        <v>59</v>
      </c>
      <c r="DB548" s="15" t="s">
        <v>59</v>
      </c>
      <c r="DD548" s="15" t="s">
        <v>59</v>
      </c>
      <c r="DF548" s="15" t="s">
        <v>59</v>
      </c>
      <c r="DH548" s="15" t="s">
        <v>59</v>
      </c>
      <c r="DJ548" s="15" t="s">
        <v>59</v>
      </c>
      <c r="DL548" s="15" t="s">
        <v>59</v>
      </c>
      <c r="DN548" s="15" t="s">
        <v>59</v>
      </c>
      <c r="DP548" s="15" t="s">
        <v>59</v>
      </c>
      <c r="DR548" s="15" t="s">
        <v>59</v>
      </c>
      <c r="DT548" s="15" t="s">
        <v>59</v>
      </c>
      <c r="DV548" s="15" t="s">
        <v>59</v>
      </c>
      <c r="DX548" s="15" t="s">
        <v>59</v>
      </c>
      <c r="DZ548" s="15" t="s">
        <v>59</v>
      </c>
      <c r="EB548" s="15" t="s">
        <v>59</v>
      </c>
      <c r="ED548" s="15" t="s">
        <v>59</v>
      </c>
      <c r="EF548" s="15" t="s">
        <v>59</v>
      </c>
      <c r="EH548" s="15" t="s">
        <v>59</v>
      </c>
      <c r="EJ548" s="15" t="s">
        <v>59</v>
      </c>
      <c r="EL548" s="15" t="s">
        <v>59</v>
      </c>
      <c r="EN548" s="15" t="s">
        <v>59</v>
      </c>
      <c r="EP548" s="15" t="s">
        <v>59</v>
      </c>
      <c r="ER548" s="15" t="s">
        <v>59</v>
      </c>
      <c r="ET548" s="15" t="s">
        <v>59</v>
      </c>
      <c r="EV548" s="15" t="s">
        <v>59</v>
      </c>
      <c r="EX548" s="15" t="s">
        <v>59</v>
      </c>
      <c r="EZ548" s="15" t="s">
        <v>59</v>
      </c>
      <c r="FB548" s="15" t="s">
        <v>59</v>
      </c>
      <c r="FD548" s="15" t="s">
        <v>59</v>
      </c>
      <c r="FF548" s="15" t="s">
        <v>59</v>
      </c>
      <c r="FH548" s="15" t="s">
        <v>59</v>
      </c>
      <c r="FJ548" s="15" t="s">
        <v>59</v>
      </c>
      <c r="FL548" s="15" t="s">
        <v>59</v>
      </c>
      <c r="FN548" s="15" t="s">
        <v>59</v>
      </c>
      <c r="FP548" s="15" t="s">
        <v>59</v>
      </c>
      <c r="FR548" s="15" t="s">
        <v>59</v>
      </c>
      <c r="FT548" s="15" t="s">
        <v>59</v>
      </c>
    </row>
    <row r="549" spans="1:176" ht="15.95" customHeight="1">
      <c r="A549" t="s">
        <v>992</v>
      </c>
      <c r="B549">
        <v>3</v>
      </c>
      <c r="D549" s="39">
        <v>1602</v>
      </c>
      <c r="E549" t="s">
        <v>989</v>
      </c>
      <c r="G549" s="9">
        <f t="shared" si="17"/>
        <v>15</v>
      </c>
      <c r="H549" s="15" t="s">
        <v>59</v>
      </c>
      <c r="I549" t="s">
        <v>47</v>
      </c>
      <c r="J549" s="15" t="s">
        <v>59</v>
      </c>
      <c r="K549" s="3" t="s">
        <v>47</v>
      </c>
      <c r="L549" s="12" t="s">
        <v>59</v>
      </c>
      <c r="M549" s="3" t="s">
        <v>47</v>
      </c>
      <c r="N549" s="12" t="s">
        <v>59</v>
      </c>
      <c r="O549" s="3" t="s">
        <v>47</v>
      </c>
      <c r="P549" s="12" t="s">
        <v>59</v>
      </c>
      <c r="Q549" t="s">
        <v>47</v>
      </c>
      <c r="R549" s="15" t="s">
        <v>59</v>
      </c>
      <c r="S549" t="s">
        <v>47</v>
      </c>
      <c r="T549" s="15" t="s">
        <v>59</v>
      </c>
      <c r="U549">
        <v>3</v>
      </c>
      <c r="V549" s="15">
        <v>1.2</v>
      </c>
      <c r="W549">
        <v>3</v>
      </c>
      <c r="X549" s="15">
        <v>1.2</v>
      </c>
      <c r="Y549">
        <v>9</v>
      </c>
      <c r="Z549" s="15">
        <v>1.2</v>
      </c>
      <c r="AA549" t="s">
        <v>47</v>
      </c>
      <c r="AB549" s="15" t="s">
        <v>59</v>
      </c>
      <c r="AC549" t="s">
        <v>47</v>
      </c>
      <c r="AD549" s="15" t="s">
        <v>59</v>
      </c>
      <c r="AE549" t="s">
        <v>47</v>
      </c>
      <c r="AF549" s="15" t="s">
        <v>59</v>
      </c>
      <c r="AG549" t="s">
        <v>296</v>
      </c>
      <c r="AH549" s="15" t="s">
        <v>59</v>
      </c>
      <c r="AI549" t="s">
        <v>47</v>
      </c>
      <c r="AJ549" s="15" t="s">
        <v>59</v>
      </c>
      <c r="AK549" t="s">
        <v>47</v>
      </c>
      <c r="AL549" s="15" t="s">
        <v>59</v>
      </c>
      <c r="AM549" t="s">
        <v>47</v>
      </c>
      <c r="AN549" s="15" t="s">
        <v>59</v>
      </c>
      <c r="AO549" t="s">
        <v>47</v>
      </c>
      <c r="AP549" s="15" t="s">
        <v>59</v>
      </c>
      <c r="AQ549" t="s">
        <v>47</v>
      </c>
      <c r="AR549" s="15" t="s">
        <v>59</v>
      </c>
      <c r="AS549" t="s">
        <v>47</v>
      </c>
      <c r="AT549" s="15" t="s">
        <v>59</v>
      </c>
      <c r="AU549" t="s">
        <v>47</v>
      </c>
      <c r="AV549" s="15" t="s">
        <v>59</v>
      </c>
      <c r="AW549" s="3" t="s">
        <v>47</v>
      </c>
      <c r="AX549" s="15" t="s">
        <v>59</v>
      </c>
      <c r="AY549" t="s">
        <v>47</v>
      </c>
      <c r="AZ549" s="15" t="s">
        <v>59</v>
      </c>
      <c r="BA549" t="s">
        <v>47</v>
      </c>
      <c r="BB549" s="15" t="s">
        <v>59</v>
      </c>
      <c r="BC549" t="s">
        <v>47</v>
      </c>
      <c r="BD549" s="15" t="s">
        <v>59</v>
      </c>
      <c r="BE549" s="3" t="s">
        <v>47</v>
      </c>
      <c r="BF549" s="15" t="s">
        <v>59</v>
      </c>
      <c r="BH549" s="15" t="s">
        <v>59</v>
      </c>
      <c r="BJ549" s="15" t="s">
        <v>59</v>
      </c>
      <c r="BL549" s="15" t="s">
        <v>59</v>
      </c>
      <c r="BN549" s="15" t="s">
        <v>59</v>
      </c>
      <c r="BP549" s="15" t="s">
        <v>59</v>
      </c>
      <c r="BR549" s="15" t="s">
        <v>59</v>
      </c>
      <c r="BT549" s="15" t="s">
        <v>59</v>
      </c>
      <c r="BV549" s="15" t="s">
        <v>59</v>
      </c>
      <c r="BX549" s="15" t="s">
        <v>59</v>
      </c>
      <c r="BZ549" s="15" t="s">
        <v>59</v>
      </c>
      <c r="CB549" s="15" t="s">
        <v>59</v>
      </c>
      <c r="CD549" s="15" t="s">
        <v>59</v>
      </c>
      <c r="CF549" s="15" t="s">
        <v>59</v>
      </c>
      <c r="CH549" s="15" t="s">
        <v>59</v>
      </c>
      <c r="CJ549" s="15" t="s">
        <v>59</v>
      </c>
      <c r="CL549" s="15" t="s">
        <v>59</v>
      </c>
      <c r="CN549" s="15" t="s">
        <v>59</v>
      </c>
      <c r="CP549" s="15" t="s">
        <v>59</v>
      </c>
      <c r="CR549" s="15" t="s">
        <v>59</v>
      </c>
      <c r="CT549" s="15" t="s">
        <v>59</v>
      </c>
      <c r="CV549" s="15" t="s">
        <v>59</v>
      </c>
      <c r="CX549" s="15" t="s">
        <v>59</v>
      </c>
      <c r="CZ549" s="15" t="s">
        <v>59</v>
      </c>
      <c r="DB549" s="15" t="s">
        <v>59</v>
      </c>
      <c r="DD549" s="15" t="s">
        <v>59</v>
      </c>
      <c r="DF549" s="15" t="s">
        <v>59</v>
      </c>
      <c r="DH549" s="15" t="s">
        <v>59</v>
      </c>
      <c r="DJ549" s="15" t="s">
        <v>59</v>
      </c>
      <c r="DL549" s="15" t="s">
        <v>59</v>
      </c>
      <c r="DN549" s="15" t="s">
        <v>59</v>
      </c>
      <c r="DP549" s="15" t="s">
        <v>59</v>
      </c>
      <c r="DR549" s="15" t="s">
        <v>59</v>
      </c>
      <c r="DT549" s="15" t="s">
        <v>59</v>
      </c>
      <c r="DV549" s="15" t="s">
        <v>59</v>
      </c>
      <c r="DX549" s="15" t="s">
        <v>59</v>
      </c>
      <c r="DZ549" s="15" t="s">
        <v>59</v>
      </c>
      <c r="EB549" s="15" t="s">
        <v>59</v>
      </c>
      <c r="ED549" s="15" t="s">
        <v>59</v>
      </c>
      <c r="EF549" s="15" t="s">
        <v>59</v>
      </c>
      <c r="EH549" s="15" t="s">
        <v>59</v>
      </c>
      <c r="EJ549" s="15" t="s">
        <v>59</v>
      </c>
      <c r="EL549" s="15" t="s">
        <v>59</v>
      </c>
      <c r="EN549" s="15" t="s">
        <v>59</v>
      </c>
      <c r="EP549" s="15" t="s">
        <v>59</v>
      </c>
      <c r="ER549" s="15" t="s">
        <v>59</v>
      </c>
      <c r="ET549" s="15" t="s">
        <v>59</v>
      </c>
      <c r="EV549" s="15" t="s">
        <v>59</v>
      </c>
      <c r="EX549" s="15" t="s">
        <v>59</v>
      </c>
      <c r="EZ549" s="15" t="s">
        <v>59</v>
      </c>
      <c r="FB549" s="15" t="s">
        <v>59</v>
      </c>
      <c r="FD549" s="15" t="s">
        <v>59</v>
      </c>
      <c r="FF549" s="15" t="s">
        <v>59</v>
      </c>
      <c r="FH549" s="15" t="s">
        <v>59</v>
      </c>
      <c r="FJ549" s="15" t="s">
        <v>59</v>
      </c>
      <c r="FL549" s="15" t="s">
        <v>59</v>
      </c>
      <c r="FN549" s="15" t="s">
        <v>59</v>
      </c>
      <c r="FP549" s="15" t="s">
        <v>59</v>
      </c>
      <c r="FR549" s="15" t="s">
        <v>59</v>
      </c>
      <c r="FT549" s="15" t="s">
        <v>59</v>
      </c>
    </row>
    <row r="550" spans="1:176" ht="15.95" customHeight="1">
      <c r="A550" t="s">
        <v>993</v>
      </c>
      <c r="B550">
        <v>3</v>
      </c>
      <c r="D550" s="39">
        <v>1602</v>
      </c>
      <c r="E550" t="s">
        <v>989</v>
      </c>
      <c r="G550" s="9">
        <f t="shared" si="17"/>
        <v>6</v>
      </c>
      <c r="H550" s="15" t="s">
        <v>59</v>
      </c>
      <c r="I550" t="s">
        <v>47</v>
      </c>
      <c r="J550" s="15" t="s">
        <v>59</v>
      </c>
      <c r="K550" s="3" t="s">
        <v>47</v>
      </c>
      <c r="L550" s="12" t="s">
        <v>59</v>
      </c>
      <c r="M550" s="3" t="s">
        <v>47</v>
      </c>
      <c r="N550" s="12" t="s">
        <v>59</v>
      </c>
      <c r="O550" s="3" t="s">
        <v>47</v>
      </c>
      <c r="P550" s="12" t="s">
        <v>59</v>
      </c>
      <c r="Q550" t="s">
        <v>47</v>
      </c>
      <c r="R550" s="15" t="s">
        <v>59</v>
      </c>
      <c r="S550" t="s">
        <v>47</v>
      </c>
      <c r="T550" s="15" t="s">
        <v>59</v>
      </c>
      <c r="U550" t="s">
        <v>296</v>
      </c>
      <c r="V550" s="15" t="s">
        <v>59</v>
      </c>
      <c r="W550" t="s">
        <v>296</v>
      </c>
      <c r="X550" s="15" t="s">
        <v>59</v>
      </c>
      <c r="Y550">
        <v>6</v>
      </c>
      <c r="Z550" s="15">
        <v>1.2</v>
      </c>
      <c r="AA550" t="s">
        <v>47</v>
      </c>
      <c r="AB550" s="15" t="s">
        <v>59</v>
      </c>
      <c r="AC550" t="s">
        <v>47</v>
      </c>
      <c r="AD550" s="15" t="s">
        <v>59</v>
      </c>
      <c r="AE550" t="s">
        <v>47</v>
      </c>
      <c r="AF550" s="15" t="s">
        <v>59</v>
      </c>
      <c r="AG550" t="s">
        <v>296</v>
      </c>
      <c r="AH550" s="15" t="s">
        <v>59</v>
      </c>
      <c r="AI550" t="s">
        <v>47</v>
      </c>
      <c r="AJ550" s="15" t="s">
        <v>59</v>
      </c>
      <c r="AK550" t="s">
        <v>47</v>
      </c>
      <c r="AL550" s="15" t="s">
        <v>59</v>
      </c>
      <c r="AM550" t="s">
        <v>47</v>
      </c>
      <c r="AN550" s="15" t="s">
        <v>59</v>
      </c>
      <c r="AO550" t="s">
        <v>47</v>
      </c>
      <c r="AP550" s="15" t="s">
        <v>59</v>
      </c>
      <c r="AQ550" t="s">
        <v>47</v>
      </c>
      <c r="AR550" s="15" t="s">
        <v>59</v>
      </c>
      <c r="AS550" t="s">
        <v>47</v>
      </c>
      <c r="AT550" s="15" t="s">
        <v>59</v>
      </c>
      <c r="AU550" t="s">
        <v>47</v>
      </c>
      <c r="AV550" s="15" t="s">
        <v>59</v>
      </c>
      <c r="AW550" s="3" t="s">
        <v>47</v>
      </c>
      <c r="AX550" s="15" t="s">
        <v>59</v>
      </c>
      <c r="AY550" t="s">
        <v>47</v>
      </c>
      <c r="AZ550" s="15" t="s">
        <v>59</v>
      </c>
      <c r="BA550" t="s">
        <v>47</v>
      </c>
      <c r="BB550" s="15" t="s">
        <v>59</v>
      </c>
      <c r="BC550" t="s">
        <v>47</v>
      </c>
      <c r="BD550" s="15" t="s">
        <v>59</v>
      </c>
      <c r="BE550" s="3" t="s">
        <v>47</v>
      </c>
      <c r="BF550" s="15" t="s">
        <v>59</v>
      </c>
      <c r="BH550" s="15" t="s">
        <v>59</v>
      </c>
      <c r="BJ550" s="15" t="s">
        <v>59</v>
      </c>
      <c r="BL550" s="15" t="s">
        <v>59</v>
      </c>
      <c r="BN550" s="15" t="s">
        <v>59</v>
      </c>
      <c r="BP550" s="15" t="s">
        <v>59</v>
      </c>
      <c r="BR550" s="15" t="s">
        <v>59</v>
      </c>
      <c r="BT550" s="15" t="s">
        <v>59</v>
      </c>
      <c r="BV550" s="15" t="s">
        <v>59</v>
      </c>
      <c r="BX550" s="15" t="s">
        <v>59</v>
      </c>
      <c r="BZ550" s="15" t="s">
        <v>59</v>
      </c>
      <c r="CB550" s="15" t="s">
        <v>59</v>
      </c>
      <c r="CD550" s="15" t="s">
        <v>59</v>
      </c>
      <c r="CF550" s="15" t="s">
        <v>59</v>
      </c>
      <c r="CH550" s="15" t="s">
        <v>59</v>
      </c>
      <c r="CJ550" s="15" t="s">
        <v>59</v>
      </c>
      <c r="CL550" s="15" t="s">
        <v>59</v>
      </c>
      <c r="CN550" s="15" t="s">
        <v>59</v>
      </c>
      <c r="CP550" s="15" t="s">
        <v>59</v>
      </c>
      <c r="CR550" s="15" t="s">
        <v>59</v>
      </c>
      <c r="CT550" s="15" t="s">
        <v>59</v>
      </c>
      <c r="CV550" s="15" t="s">
        <v>59</v>
      </c>
      <c r="CX550" s="15" t="s">
        <v>59</v>
      </c>
      <c r="CZ550" s="15" t="s">
        <v>59</v>
      </c>
      <c r="DB550" s="15" t="s">
        <v>59</v>
      </c>
      <c r="DD550" s="15" t="s">
        <v>59</v>
      </c>
      <c r="DF550" s="15" t="s">
        <v>59</v>
      </c>
      <c r="DH550" s="15" t="s">
        <v>59</v>
      </c>
      <c r="DJ550" s="15" t="s">
        <v>59</v>
      </c>
      <c r="DL550" s="15" t="s">
        <v>59</v>
      </c>
      <c r="DN550" s="15" t="s">
        <v>59</v>
      </c>
      <c r="DP550" s="15" t="s">
        <v>59</v>
      </c>
      <c r="DR550" s="15" t="s">
        <v>59</v>
      </c>
      <c r="DT550" s="15" t="s">
        <v>59</v>
      </c>
      <c r="DV550" s="15" t="s">
        <v>59</v>
      </c>
      <c r="DX550" s="15" t="s">
        <v>59</v>
      </c>
      <c r="DZ550" s="15" t="s">
        <v>59</v>
      </c>
      <c r="EB550" s="15" t="s">
        <v>59</v>
      </c>
      <c r="ED550" s="15" t="s">
        <v>59</v>
      </c>
      <c r="EF550" s="15" t="s">
        <v>59</v>
      </c>
      <c r="EH550" s="15" t="s">
        <v>59</v>
      </c>
      <c r="EJ550" s="15" t="s">
        <v>59</v>
      </c>
      <c r="EL550" s="15" t="s">
        <v>59</v>
      </c>
      <c r="EN550" s="15" t="s">
        <v>59</v>
      </c>
      <c r="EP550" s="15" t="s">
        <v>59</v>
      </c>
      <c r="ER550" s="15" t="s">
        <v>59</v>
      </c>
      <c r="ET550" s="15" t="s">
        <v>59</v>
      </c>
      <c r="EV550" s="15" t="s">
        <v>59</v>
      </c>
      <c r="EX550" s="15" t="s">
        <v>59</v>
      </c>
      <c r="EZ550" s="15" t="s">
        <v>59</v>
      </c>
      <c r="FB550" s="15" t="s">
        <v>59</v>
      </c>
      <c r="FD550" s="15" t="s">
        <v>59</v>
      </c>
      <c r="FF550" s="15" t="s">
        <v>59</v>
      </c>
      <c r="FH550" s="15" t="s">
        <v>59</v>
      </c>
      <c r="FJ550" s="15" t="s">
        <v>59</v>
      </c>
      <c r="FL550" s="15" t="s">
        <v>59</v>
      </c>
      <c r="FN550" s="15" t="s">
        <v>59</v>
      </c>
      <c r="FP550" s="15" t="s">
        <v>59</v>
      </c>
      <c r="FR550" s="15" t="s">
        <v>59</v>
      </c>
      <c r="FT550" s="15" t="s">
        <v>59</v>
      </c>
    </row>
    <row r="551" spans="1:176" ht="15.95" customHeight="1">
      <c r="A551" t="s">
        <v>994</v>
      </c>
      <c r="B551">
        <v>3</v>
      </c>
      <c r="D551" s="39">
        <v>1602</v>
      </c>
      <c r="E551" t="s">
        <v>989</v>
      </c>
      <c r="G551" s="9">
        <f t="shared" si="17"/>
        <v>22</v>
      </c>
      <c r="H551" s="15" t="s">
        <v>59</v>
      </c>
      <c r="I551" t="s">
        <v>47</v>
      </c>
      <c r="J551" s="15" t="s">
        <v>59</v>
      </c>
      <c r="K551" s="3" t="s">
        <v>47</v>
      </c>
      <c r="L551" s="12" t="s">
        <v>59</v>
      </c>
      <c r="M551" s="3" t="s">
        <v>47</v>
      </c>
      <c r="N551" s="12" t="s">
        <v>59</v>
      </c>
      <c r="O551" s="3" t="s">
        <v>47</v>
      </c>
      <c r="P551" s="12" t="s">
        <v>59</v>
      </c>
      <c r="Q551" t="s">
        <v>47</v>
      </c>
      <c r="R551" s="15" t="s">
        <v>59</v>
      </c>
      <c r="S551" t="s">
        <v>47</v>
      </c>
      <c r="T551" s="15" t="s">
        <v>59</v>
      </c>
      <c r="U551">
        <v>3</v>
      </c>
      <c r="V551" s="15">
        <v>0.6</v>
      </c>
      <c r="W551">
        <v>3</v>
      </c>
      <c r="X551" s="15">
        <v>0.6</v>
      </c>
      <c r="Y551">
        <v>16</v>
      </c>
      <c r="Z551" s="15">
        <v>1.6</v>
      </c>
      <c r="AA551" t="s">
        <v>47</v>
      </c>
      <c r="AB551" s="15" t="s">
        <v>59</v>
      </c>
      <c r="AC551" t="s">
        <v>47</v>
      </c>
      <c r="AD551" s="15" t="s">
        <v>59</v>
      </c>
      <c r="AE551" t="s">
        <v>47</v>
      </c>
      <c r="AF551" s="15" t="s">
        <v>59</v>
      </c>
      <c r="AG551" t="s">
        <v>296</v>
      </c>
      <c r="AH551" s="15" t="s">
        <v>59</v>
      </c>
      <c r="AI551" t="s">
        <v>47</v>
      </c>
      <c r="AJ551" s="15" t="s">
        <v>59</v>
      </c>
      <c r="AK551" t="s">
        <v>47</v>
      </c>
      <c r="AL551" s="15" t="s">
        <v>59</v>
      </c>
      <c r="AM551" t="s">
        <v>47</v>
      </c>
      <c r="AN551" s="15" t="s">
        <v>59</v>
      </c>
      <c r="AO551" t="s">
        <v>47</v>
      </c>
      <c r="AP551" s="15" t="s">
        <v>59</v>
      </c>
      <c r="AQ551" t="s">
        <v>47</v>
      </c>
      <c r="AR551" s="15" t="s">
        <v>59</v>
      </c>
      <c r="AS551" t="s">
        <v>47</v>
      </c>
      <c r="AT551" s="15" t="s">
        <v>59</v>
      </c>
      <c r="AU551" t="s">
        <v>47</v>
      </c>
      <c r="AV551" s="15" t="s">
        <v>59</v>
      </c>
      <c r="AW551" s="3" t="s">
        <v>47</v>
      </c>
      <c r="AX551" s="15" t="s">
        <v>59</v>
      </c>
      <c r="AY551" t="s">
        <v>47</v>
      </c>
      <c r="AZ551" s="15" t="s">
        <v>59</v>
      </c>
      <c r="BA551" t="s">
        <v>47</v>
      </c>
      <c r="BB551" s="15" t="s">
        <v>59</v>
      </c>
      <c r="BC551" t="s">
        <v>47</v>
      </c>
      <c r="BD551" s="15" t="s">
        <v>59</v>
      </c>
      <c r="BE551" s="3" t="s">
        <v>47</v>
      </c>
      <c r="BF551" s="15" t="s">
        <v>59</v>
      </c>
      <c r="BH551" s="15" t="s">
        <v>59</v>
      </c>
      <c r="BJ551" s="15" t="s">
        <v>59</v>
      </c>
      <c r="BL551" s="15" t="s">
        <v>59</v>
      </c>
      <c r="BN551" s="15" t="s">
        <v>59</v>
      </c>
      <c r="BP551" s="15" t="s">
        <v>59</v>
      </c>
      <c r="BR551" s="15" t="s">
        <v>59</v>
      </c>
      <c r="BT551" s="15" t="s">
        <v>59</v>
      </c>
      <c r="BV551" s="15" t="s">
        <v>59</v>
      </c>
      <c r="BX551" s="15" t="s">
        <v>59</v>
      </c>
      <c r="BZ551" s="15" t="s">
        <v>59</v>
      </c>
      <c r="CB551" s="15" t="s">
        <v>59</v>
      </c>
      <c r="CD551" s="15" t="s">
        <v>59</v>
      </c>
      <c r="CF551" s="15" t="s">
        <v>59</v>
      </c>
      <c r="CH551" s="15" t="s">
        <v>59</v>
      </c>
      <c r="CJ551" s="15" t="s">
        <v>59</v>
      </c>
      <c r="CL551" s="15" t="s">
        <v>59</v>
      </c>
      <c r="CN551" s="15" t="s">
        <v>59</v>
      </c>
      <c r="CP551" s="15" t="s">
        <v>59</v>
      </c>
      <c r="CR551" s="15" t="s">
        <v>59</v>
      </c>
      <c r="CT551" s="15" t="s">
        <v>59</v>
      </c>
      <c r="CV551" s="15" t="s">
        <v>59</v>
      </c>
      <c r="CX551" s="15" t="s">
        <v>59</v>
      </c>
      <c r="CZ551" s="15" t="s">
        <v>59</v>
      </c>
      <c r="DB551" s="15" t="s">
        <v>59</v>
      </c>
      <c r="DD551" s="15" t="s">
        <v>59</v>
      </c>
      <c r="DF551" s="15" t="s">
        <v>59</v>
      </c>
      <c r="DH551" s="15" t="s">
        <v>59</v>
      </c>
      <c r="DJ551" s="15" t="s">
        <v>59</v>
      </c>
      <c r="DL551" s="15" t="s">
        <v>59</v>
      </c>
      <c r="DN551" s="15" t="s">
        <v>59</v>
      </c>
      <c r="DP551" s="15" t="s">
        <v>59</v>
      </c>
      <c r="DR551" s="15" t="s">
        <v>59</v>
      </c>
      <c r="DT551" s="15" t="s">
        <v>59</v>
      </c>
      <c r="DV551" s="15" t="s">
        <v>59</v>
      </c>
      <c r="DX551" s="15" t="s">
        <v>59</v>
      </c>
      <c r="DZ551" s="15" t="s">
        <v>59</v>
      </c>
      <c r="EB551" s="15" t="s">
        <v>59</v>
      </c>
      <c r="ED551" s="15" t="s">
        <v>59</v>
      </c>
      <c r="EF551" s="15" t="s">
        <v>59</v>
      </c>
      <c r="EH551" s="15" t="s">
        <v>59</v>
      </c>
      <c r="EJ551" s="15" t="s">
        <v>59</v>
      </c>
      <c r="EL551" s="15" t="s">
        <v>59</v>
      </c>
      <c r="EN551" s="15" t="s">
        <v>59</v>
      </c>
      <c r="EP551" s="15" t="s">
        <v>59</v>
      </c>
      <c r="ER551" s="15" t="s">
        <v>59</v>
      </c>
      <c r="ET551" s="15" t="s">
        <v>59</v>
      </c>
      <c r="EV551" s="15" t="s">
        <v>59</v>
      </c>
      <c r="EX551" s="15" t="s">
        <v>59</v>
      </c>
      <c r="EZ551" s="15" t="s">
        <v>59</v>
      </c>
      <c r="FB551" s="15" t="s">
        <v>59</v>
      </c>
      <c r="FD551" s="15" t="s">
        <v>59</v>
      </c>
      <c r="FF551" s="15" t="s">
        <v>59</v>
      </c>
      <c r="FH551" s="15" t="s">
        <v>59</v>
      </c>
      <c r="FJ551" s="15" t="s">
        <v>59</v>
      </c>
      <c r="FL551" s="15" t="s">
        <v>59</v>
      </c>
      <c r="FN551" s="15" t="s">
        <v>59</v>
      </c>
      <c r="FP551" s="15" t="s">
        <v>59</v>
      </c>
      <c r="FR551" s="15" t="s">
        <v>59</v>
      </c>
      <c r="FT551" s="15" t="s">
        <v>59</v>
      </c>
    </row>
    <row r="552" spans="1:176" ht="15.95" customHeight="1">
      <c r="A552" t="s">
        <v>996</v>
      </c>
      <c r="B552">
        <v>4</v>
      </c>
      <c r="D552" s="39">
        <v>9404</v>
      </c>
      <c r="E552" t="s">
        <v>1014</v>
      </c>
      <c r="F552" t="s">
        <v>1613</v>
      </c>
      <c r="G552" s="9">
        <f t="shared" si="17"/>
        <v>4.8000000000000001E-2</v>
      </c>
      <c r="H552" s="15" t="s">
        <v>59</v>
      </c>
      <c r="I552" t="s">
        <v>47</v>
      </c>
      <c r="J552" s="15" t="s">
        <v>59</v>
      </c>
      <c r="K552" s="3" t="s">
        <v>47</v>
      </c>
      <c r="L552" s="12" t="s">
        <v>59</v>
      </c>
      <c r="M552" s="3" t="s">
        <v>47</v>
      </c>
      <c r="N552" s="12" t="s">
        <v>59</v>
      </c>
      <c r="O552" s="3" t="s">
        <v>47</v>
      </c>
      <c r="P552" s="12" t="s">
        <v>59</v>
      </c>
      <c r="Q552">
        <v>4.8000000000000001E-2</v>
      </c>
      <c r="R552" s="15">
        <v>4.0000000000000001E-3</v>
      </c>
      <c r="S552" t="s">
        <v>47</v>
      </c>
      <c r="T552" s="15" t="s">
        <v>59</v>
      </c>
      <c r="U552" t="s">
        <v>47</v>
      </c>
      <c r="V552" s="15" t="s">
        <v>59</v>
      </c>
      <c r="W552" t="s">
        <v>47</v>
      </c>
      <c r="X552" s="15" t="s">
        <v>59</v>
      </c>
      <c r="Y552" t="s">
        <v>47</v>
      </c>
      <c r="Z552" s="15" t="s">
        <v>59</v>
      </c>
      <c r="AA552" t="s">
        <v>47</v>
      </c>
      <c r="AB552" s="15" t="s">
        <v>59</v>
      </c>
      <c r="AC552" t="s">
        <v>47</v>
      </c>
      <c r="AD552" s="15" t="s">
        <v>59</v>
      </c>
      <c r="AE552" t="s">
        <v>47</v>
      </c>
      <c r="AF552" s="15" t="s">
        <v>59</v>
      </c>
      <c r="AG552" t="s">
        <v>47</v>
      </c>
      <c r="AH552" s="15" t="s">
        <v>59</v>
      </c>
      <c r="AI552" t="s">
        <v>47</v>
      </c>
      <c r="AJ552" s="15" t="s">
        <v>59</v>
      </c>
      <c r="AL552" s="15" t="s">
        <v>59</v>
      </c>
      <c r="AM552" t="s">
        <v>47</v>
      </c>
      <c r="AN552" s="15" t="s">
        <v>59</v>
      </c>
      <c r="AO552" t="s">
        <v>47</v>
      </c>
      <c r="AP552" s="15" t="s">
        <v>59</v>
      </c>
      <c r="AQ552" t="s">
        <v>47</v>
      </c>
      <c r="AR552" s="15" t="s">
        <v>59</v>
      </c>
      <c r="AS552" t="s">
        <v>47</v>
      </c>
      <c r="AT552" s="15" t="s">
        <v>59</v>
      </c>
      <c r="AU552" t="s">
        <v>47</v>
      </c>
      <c r="AV552" s="15" t="s">
        <v>59</v>
      </c>
      <c r="AW552" s="3" t="s">
        <v>47</v>
      </c>
      <c r="AX552" s="15" t="s">
        <v>59</v>
      </c>
      <c r="AZ552" s="15" t="s">
        <v>59</v>
      </c>
      <c r="BA552" t="s">
        <v>47</v>
      </c>
      <c r="BB552" s="15" t="s">
        <v>59</v>
      </c>
      <c r="BC552" t="s">
        <v>47</v>
      </c>
      <c r="BD552" s="15" t="s">
        <v>59</v>
      </c>
      <c r="BE552" s="3" t="s">
        <v>47</v>
      </c>
      <c r="BF552" s="15" t="s">
        <v>59</v>
      </c>
      <c r="BH552" s="15" t="s">
        <v>59</v>
      </c>
      <c r="BJ552" s="15" t="s">
        <v>59</v>
      </c>
      <c r="BL552" s="15" t="s">
        <v>59</v>
      </c>
      <c r="BN552" s="15" t="s">
        <v>59</v>
      </c>
      <c r="BP552" s="15" t="s">
        <v>59</v>
      </c>
      <c r="BR552" s="15" t="s">
        <v>59</v>
      </c>
      <c r="BT552" s="15" t="s">
        <v>59</v>
      </c>
      <c r="BV552" s="15" t="s">
        <v>59</v>
      </c>
      <c r="BX552" s="15" t="s">
        <v>59</v>
      </c>
      <c r="BY552">
        <v>1.3999999999999999E-2</v>
      </c>
      <c r="BZ552" s="15" t="s">
        <v>59</v>
      </c>
      <c r="CB552" s="15" t="s">
        <v>59</v>
      </c>
      <c r="CD552" s="15" t="s">
        <v>59</v>
      </c>
      <c r="CF552" s="15" t="s">
        <v>59</v>
      </c>
      <c r="CH552" s="15" t="s">
        <v>59</v>
      </c>
      <c r="CJ552" s="15" t="s">
        <v>59</v>
      </c>
      <c r="CL552" s="15" t="s">
        <v>59</v>
      </c>
      <c r="CN552" s="15" t="s">
        <v>59</v>
      </c>
      <c r="CP552" s="15" t="s">
        <v>59</v>
      </c>
      <c r="CR552" s="15" t="s">
        <v>59</v>
      </c>
      <c r="CT552" s="15" t="s">
        <v>59</v>
      </c>
      <c r="CV552" s="15" t="s">
        <v>59</v>
      </c>
      <c r="CX552" s="15" t="s">
        <v>59</v>
      </c>
      <c r="CZ552" s="15" t="s">
        <v>59</v>
      </c>
      <c r="DB552" s="15" t="s">
        <v>59</v>
      </c>
      <c r="DD552" s="15" t="s">
        <v>59</v>
      </c>
      <c r="DF552" s="15" t="s">
        <v>59</v>
      </c>
      <c r="DH552" s="15" t="s">
        <v>59</v>
      </c>
      <c r="DJ552" s="15" t="s">
        <v>59</v>
      </c>
      <c r="DL552" s="15" t="s">
        <v>59</v>
      </c>
      <c r="DN552" s="15" t="s">
        <v>59</v>
      </c>
      <c r="DP552" s="15" t="s">
        <v>59</v>
      </c>
      <c r="DR552" s="15" t="s">
        <v>59</v>
      </c>
      <c r="DT552" s="15" t="s">
        <v>59</v>
      </c>
      <c r="DV552" s="15" t="s">
        <v>59</v>
      </c>
      <c r="DX552" s="15" t="s">
        <v>59</v>
      </c>
      <c r="DZ552" s="15" t="s">
        <v>59</v>
      </c>
      <c r="EB552" s="15" t="s">
        <v>59</v>
      </c>
      <c r="ED552" s="15" t="s">
        <v>59</v>
      </c>
      <c r="EF552" s="15" t="s">
        <v>59</v>
      </c>
      <c r="EH552" s="15" t="s">
        <v>59</v>
      </c>
      <c r="EJ552" s="15" t="s">
        <v>59</v>
      </c>
      <c r="EL552" s="15" t="s">
        <v>59</v>
      </c>
      <c r="EN552" s="15" t="s">
        <v>59</v>
      </c>
      <c r="EP552" s="15" t="s">
        <v>59</v>
      </c>
      <c r="ER552" s="15" t="s">
        <v>59</v>
      </c>
      <c r="ET552" s="15" t="s">
        <v>59</v>
      </c>
      <c r="EV552" s="15" t="s">
        <v>59</v>
      </c>
      <c r="EX552" s="15" t="s">
        <v>59</v>
      </c>
      <c r="EZ552" s="15" t="s">
        <v>59</v>
      </c>
      <c r="FB552" s="15" t="s">
        <v>59</v>
      </c>
      <c r="FD552" s="15" t="s">
        <v>59</v>
      </c>
      <c r="FF552" s="15" t="s">
        <v>59</v>
      </c>
      <c r="FH552" s="15" t="s">
        <v>59</v>
      </c>
      <c r="FJ552" s="15" t="s">
        <v>59</v>
      </c>
      <c r="FL552" s="15" t="s">
        <v>59</v>
      </c>
      <c r="FM552">
        <v>3.2000000000000008E-2</v>
      </c>
      <c r="FN552" s="15">
        <v>4.000000000000001E-3</v>
      </c>
      <c r="FP552" s="15" t="s">
        <v>59</v>
      </c>
      <c r="FR552" s="15" t="s">
        <v>59</v>
      </c>
      <c r="FT552" s="15" t="s">
        <v>59</v>
      </c>
    </row>
    <row r="553" spans="1:176" ht="15.95" customHeight="1">
      <c r="A553" t="s">
        <v>997</v>
      </c>
      <c r="B553">
        <v>4</v>
      </c>
      <c r="D553" s="39">
        <v>9404</v>
      </c>
      <c r="E553" t="s">
        <v>1014</v>
      </c>
      <c r="F553" t="s">
        <v>1613</v>
      </c>
      <c r="G553" s="9">
        <f t="shared" si="17"/>
        <v>0</v>
      </c>
      <c r="H553" s="15" t="s">
        <v>59</v>
      </c>
      <c r="I553" t="s">
        <v>47</v>
      </c>
      <c r="J553" s="15" t="s">
        <v>59</v>
      </c>
      <c r="K553" s="3" t="s">
        <v>47</v>
      </c>
      <c r="L553" s="12" t="s">
        <v>59</v>
      </c>
      <c r="M553" s="3" t="s">
        <v>47</v>
      </c>
      <c r="N553" s="12" t="s">
        <v>59</v>
      </c>
      <c r="O553" s="3" t="s">
        <v>47</v>
      </c>
      <c r="P553" s="12" t="s">
        <v>59</v>
      </c>
      <c r="Q553" t="s">
        <v>54</v>
      </c>
      <c r="R553" s="15" t="s">
        <v>59</v>
      </c>
      <c r="S553" t="s">
        <v>47</v>
      </c>
      <c r="T553" s="15" t="s">
        <v>59</v>
      </c>
      <c r="U553" t="s">
        <v>47</v>
      </c>
      <c r="V553" s="15" t="s">
        <v>59</v>
      </c>
      <c r="W553" t="s">
        <v>47</v>
      </c>
      <c r="X553" s="15" t="s">
        <v>59</v>
      </c>
      <c r="Y553" t="s">
        <v>47</v>
      </c>
      <c r="Z553" s="15" t="s">
        <v>59</v>
      </c>
      <c r="AA553" t="s">
        <v>47</v>
      </c>
      <c r="AB553" s="15" t="s">
        <v>59</v>
      </c>
      <c r="AC553" t="s">
        <v>47</v>
      </c>
      <c r="AD553" s="15" t="s">
        <v>59</v>
      </c>
      <c r="AE553" t="s">
        <v>47</v>
      </c>
      <c r="AF553" s="15" t="s">
        <v>59</v>
      </c>
      <c r="AG553" t="s">
        <v>47</v>
      </c>
      <c r="AH553" s="15" t="s">
        <v>59</v>
      </c>
      <c r="AI553" t="s">
        <v>47</v>
      </c>
      <c r="AJ553" s="15" t="s">
        <v>59</v>
      </c>
      <c r="AL553" s="15" t="s">
        <v>59</v>
      </c>
      <c r="AM553" t="s">
        <v>47</v>
      </c>
      <c r="AN553" s="15" t="s">
        <v>59</v>
      </c>
      <c r="AO553" t="s">
        <v>47</v>
      </c>
      <c r="AP553" s="15" t="s">
        <v>59</v>
      </c>
      <c r="AQ553" t="s">
        <v>47</v>
      </c>
      <c r="AR553" s="15" t="s">
        <v>59</v>
      </c>
      <c r="AS553" t="s">
        <v>47</v>
      </c>
      <c r="AT553" s="15" t="s">
        <v>59</v>
      </c>
      <c r="AU553" t="s">
        <v>47</v>
      </c>
      <c r="AV553" s="15" t="s">
        <v>59</v>
      </c>
      <c r="AW553" s="3" t="s">
        <v>47</v>
      </c>
      <c r="AX553" s="15" t="s">
        <v>59</v>
      </c>
      <c r="AZ553" s="15" t="s">
        <v>59</v>
      </c>
      <c r="BA553" t="s">
        <v>47</v>
      </c>
      <c r="BB553" s="15" t="s">
        <v>59</v>
      </c>
      <c r="BC553" t="s">
        <v>47</v>
      </c>
      <c r="BD553" s="15" t="s">
        <v>59</v>
      </c>
      <c r="BE553" s="3" t="s">
        <v>47</v>
      </c>
      <c r="BF553" s="15" t="s">
        <v>59</v>
      </c>
      <c r="BH553" s="15" t="s">
        <v>59</v>
      </c>
      <c r="BJ553" s="15" t="s">
        <v>59</v>
      </c>
      <c r="BL553" s="15" t="s">
        <v>59</v>
      </c>
      <c r="BN553" s="15" t="s">
        <v>59</v>
      </c>
      <c r="BP553" s="15" t="s">
        <v>59</v>
      </c>
      <c r="BR553" s="15" t="s">
        <v>59</v>
      </c>
      <c r="BT553" s="15" t="s">
        <v>59</v>
      </c>
      <c r="BV553" s="15" t="s">
        <v>59</v>
      </c>
      <c r="BX553" s="15" t="s">
        <v>59</v>
      </c>
      <c r="BY553">
        <v>2.4400000000000002E-2</v>
      </c>
      <c r="BZ553" s="15" t="s">
        <v>59</v>
      </c>
      <c r="CB553" s="15" t="s">
        <v>59</v>
      </c>
      <c r="CD553" s="15" t="s">
        <v>59</v>
      </c>
      <c r="CF553" s="15" t="s">
        <v>59</v>
      </c>
      <c r="CH553" s="15" t="s">
        <v>59</v>
      </c>
      <c r="CJ553" s="15" t="s">
        <v>59</v>
      </c>
      <c r="CL553" s="15" t="s">
        <v>59</v>
      </c>
      <c r="CN553" s="15" t="s">
        <v>59</v>
      </c>
      <c r="CP553" s="15" t="s">
        <v>59</v>
      </c>
      <c r="CR553" s="15" t="s">
        <v>59</v>
      </c>
      <c r="CT553" s="15" t="s">
        <v>59</v>
      </c>
      <c r="CV553" s="15" t="s">
        <v>59</v>
      </c>
      <c r="CX553" s="15" t="s">
        <v>59</v>
      </c>
      <c r="CZ553" s="15" t="s">
        <v>59</v>
      </c>
      <c r="DB553" s="15" t="s">
        <v>59</v>
      </c>
      <c r="DD553" s="15" t="s">
        <v>59</v>
      </c>
      <c r="DF553" s="15" t="s">
        <v>59</v>
      </c>
      <c r="DH553" s="15" t="s">
        <v>59</v>
      </c>
      <c r="DJ553" s="15" t="s">
        <v>59</v>
      </c>
      <c r="DL553" s="15" t="s">
        <v>59</v>
      </c>
      <c r="DN553" s="15" t="s">
        <v>59</v>
      </c>
      <c r="DP553" s="15" t="s">
        <v>59</v>
      </c>
      <c r="DR553" s="15" t="s">
        <v>59</v>
      </c>
      <c r="DT553" s="15" t="s">
        <v>59</v>
      </c>
      <c r="DV553" s="15" t="s">
        <v>59</v>
      </c>
      <c r="DX553" s="15" t="s">
        <v>59</v>
      </c>
      <c r="DZ553" s="15" t="s">
        <v>59</v>
      </c>
      <c r="EB553" s="15" t="s">
        <v>59</v>
      </c>
      <c r="ED553" s="15" t="s">
        <v>59</v>
      </c>
      <c r="EF553" s="15" t="s">
        <v>59</v>
      </c>
      <c r="EH553" s="15" t="s">
        <v>59</v>
      </c>
      <c r="EJ553" s="15" t="s">
        <v>59</v>
      </c>
      <c r="EL553" s="15" t="s">
        <v>59</v>
      </c>
      <c r="EN553" s="15" t="s">
        <v>59</v>
      </c>
      <c r="EP553" s="15" t="s">
        <v>59</v>
      </c>
      <c r="ER553" s="15" t="s">
        <v>59</v>
      </c>
      <c r="ET553" s="15" t="s">
        <v>59</v>
      </c>
      <c r="EV553" s="15" t="s">
        <v>59</v>
      </c>
      <c r="EX553" s="15" t="s">
        <v>59</v>
      </c>
      <c r="EZ553" s="15" t="s">
        <v>59</v>
      </c>
      <c r="FB553" s="15" t="s">
        <v>59</v>
      </c>
      <c r="FD553" s="15" t="s">
        <v>59</v>
      </c>
      <c r="FF553" s="15" t="s">
        <v>59</v>
      </c>
      <c r="FH553" s="15" t="s">
        <v>59</v>
      </c>
      <c r="FJ553" s="15" t="s">
        <v>59</v>
      </c>
      <c r="FL553" s="15" t="s">
        <v>59</v>
      </c>
      <c r="FM553" t="s">
        <v>54</v>
      </c>
      <c r="FN553" s="15" t="s">
        <v>59</v>
      </c>
      <c r="FP553" s="15" t="s">
        <v>59</v>
      </c>
      <c r="FR553" s="15" t="s">
        <v>59</v>
      </c>
      <c r="FT553" s="15" t="s">
        <v>59</v>
      </c>
    </row>
    <row r="554" spans="1:176" ht="15.95" customHeight="1">
      <c r="A554" t="s">
        <v>998</v>
      </c>
      <c r="B554">
        <v>4</v>
      </c>
      <c r="D554" s="39">
        <v>9404</v>
      </c>
      <c r="E554" t="s">
        <v>1014</v>
      </c>
      <c r="F554" t="s">
        <v>1613</v>
      </c>
      <c r="G554" s="9">
        <f t="shared" si="17"/>
        <v>0.10800000000000001</v>
      </c>
      <c r="H554" s="15" t="s">
        <v>59</v>
      </c>
      <c r="I554" t="s">
        <v>47</v>
      </c>
      <c r="J554" s="15" t="s">
        <v>59</v>
      </c>
      <c r="K554" s="3" t="s">
        <v>47</v>
      </c>
      <c r="L554" s="12" t="s">
        <v>59</v>
      </c>
      <c r="M554" s="3" t="s">
        <v>47</v>
      </c>
      <c r="N554" s="12" t="s">
        <v>59</v>
      </c>
      <c r="O554" s="3" t="s">
        <v>47</v>
      </c>
      <c r="P554" s="12" t="s">
        <v>59</v>
      </c>
      <c r="Q554">
        <v>0.10800000000000001</v>
      </c>
      <c r="R554" s="15">
        <v>8.0000000000000002E-3</v>
      </c>
      <c r="S554" t="s">
        <v>47</v>
      </c>
      <c r="T554" s="15" t="s">
        <v>59</v>
      </c>
      <c r="U554" t="s">
        <v>47</v>
      </c>
      <c r="V554" s="15" t="s">
        <v>59</v>
      </c>
      <c r="W554" t="s">
        <v>47</v>
      </c>
      <c r="X554" s="15" t="s">
        <v>59</v>
      </c>
      <c r="Y554" t="s">
        <v>47</v>
      </c>
      <c r="Z554" s="15" t="s">
        <v>59</v>
      </c>
      <c r="AA554" t="s">
        <v>47</v>
      </c>
      <c r="AB554" s="15" t="s">
        <v>59</v>
      </c>
      <c r="AC554" t="s">
        <v>47</v>
      </c>
      <c r="AD554" s="15" t="s">
        <v>59</v>
      </c>
      <c r="AE554" t="s">
        <v>47</v>
      </c>
      <c r="AF554" s="15" t="s">
        <v>59</v>
      </c>
      <c r="AG554" t="s">
        <v>47</v>
      </c>
      <c r="AH554" s="15" t="s">
        <v>59</v>
      </c>
      <c r="AI554" t="s">
        <v>47</v>
      </c>
      <c r="AJ554" s="15" t="s">
        <v>59</v>
      </c>
      <c r="AL554" s="15" t="s">
        <v>59</v>
      </c>
      <c r="AM554" t="s">
        <v>47</v>
      </c>
      <c r="AN554" s="15" t="s">
        <v>59</v>
      </c>
      <c r="AO554" t="s">
        <v>47</v>
      </c>
      <c r="AP554" s="15" t="s">
        <v>59</v>
      </c>
      <c r="AQ554" t="s">
        <v>47</v>
      </c>
      <c r="AR554" s="15" t="s">
        <v>59</v>
      </c>
      <c r="AS554" t="s">
        <v>47</v>
      </c>
      <c r="AT554" s="15" t="s">
        <v>59</v>
      </c>
      <c r="AU554" t="s">
        <v>47</v>
      </c>
      <c r="AV554" s="15" t="s">
        <v>59</v>
      </c>
      <c r="AW554" s="3" t="s">
        <v>47</v>
      </c>
      <c r="AX554" s="15" t="s">
        <v>59</v>
      </c>
      <c r="AZ554" s="15" t="s">
        <v>59</v>
      </c>
      <c r="BA554" t="s">
        <v>47</v>
      </c>
      <c r="BB554" s="15" t="s">
        <v>59</v>
      </c>
      <c r="BC554" t="s">
        <v>47</v>
      </c>
      <c r="BD554" s="15" t="s">
        <v>59</v>
      </c>
      <c r="BE554" s="3" t="s">
        <v>47</v>
      </c>
      <c r="BF554" s="15" t="s">
        <v>59</v>
      </c>
      <c r="BH554" s="15" t="s">
        <v>59</v>
      </c>
      <c r="BJ554" s="15" t="s">
        <v>59</v>
      </c>
      <c r="BL554" s="15" t="s">
        <v>59</v>
      </c>
      <c r="BN554" s="15" t="s">
        <v>59</v>
      </c>
      <c r="BP554" s="15" t="s">
        <v>59</v>
      </c>
      <c r="BR554" s="15" t="s">
        <v>59</v>
      </c>
      <c r="BT554" s="15" t="s">
        <v>59</v>
      </c>
      <c r="BV554" s="15" t="s">
        <v>59</v>
      </c>
      <c r="BX554" s="15" t="s">
        <v>59</v>
      </c>
      <c r="BY554">
        <v>4.5599999999999995E-2</v>
      </c>
      <c r="BZ554" s="15" t="s">
        <v>59</v>
      </c>
      <c r="CB554" s="15" t="s">
        <v>59</v>
      </c>
      <c r="CD554" s="15" t="s">
        <v>59</v>
      </c>
      <c r="CF554" s="15" t="s">
        <v>59</v>
      </c>
      <c r="CH554" s="15" t="s">
        <v>59</v>
      </c>
      <c r="CJ554" s="15" t="s">
        <v>59</v>
      </c>
      <c r="CL554" s="15" t="s">
        <v>59</v>
      </c>
      <c r="CN554" s="15" t="s">
        <v>59</v>
      </c>
      <c r="CP554" s="15" t="s">
        <v>59</v>
      </c>
      <c r="CR554" s="15" t="s">
        <v>59</v>
      </c>
      <c r="CT554" s="15" t="s">
        <v>59</v>
      </c>
      <c r="CV554" s="15" t="s">
        <v>59</v>
      </c>
      <c r="CX554" s="15" t="s">
        <v>59</v>
      </c>
      <c r="CZ554" s="15" t="s">
        <v>59</v>
      </c>
      <c r="DB554" s="15" t="s">
        <v>59</v>
      </c>
      <c r="DD554" s="15" t="s">
        <v>59</v>
      </c>
      <c r="DF554" s="15" t="s">
        <v>59</v>
      </c>
      <c r="DH554" s="15" t="s">
        <v>59</v>
      </c>
      <c r="DJ554" s="15" t="s">
        <v>59</v>
      </c>
      <c r="DL554" s="15" t="s">
        <v>59</v>
      </c>
      <c r="DN554" s="15" t="s">
        <v>59</v>
      </c>
      <c r="DP554" s="15" t="s">
        <v>59</v>
      </c>
      <c r="DR554" s="15" t="s">
        <v>59</v>
      </c>
      <c r="DT554" s="15" t="s">
        <v>59</v>
      </c>
      <c r="DV554" s="15" t="s">
        <v>59</v>
      </c>
      <c r="DX554" s="15" t="s">
        <v>59</v>
      </c>
      <c r="DZ554" s="15" t="s">
        <v>59</v>
      </c>
      <c r="EB554" s="15" t="s">
        <v>59</v>
      </c>
      <c r="ED554" s="15" t="s">
        <v>59</v>
      </c>
      <c r="EF554" s="15" t="s">
        <v>59</v>
      </c>
      <c r="EH554" s="15" t="s">
        <v>59</v>
      </c>
      <c r="EJ554" s="15" t="s">
        <v>59</v>
      </c>
      <c r="EL554" s="15" t="s">
        <v>59</v>
      </c>
      <c r="EN554" s="15" t="s">
        <v>59</v>
      </c>
      <c r="EP554" s="15" t="s">
        <v>59</v>
      </c>
      <c r="ER554" s="15" t="s">
        <v>59</v>
      </c>
      <c r="ET554" s="15" t="s">
        <v>59</v>
      </c>
      <c r="EV554" s="15" t="s">
        <v>59</v>
      </c>
      <c r="EX554" s="15" t="s">
        <v>59</v>
      </c>
      <c r="EZ554" s="15" t="s">
        <v>59</v>
      </c>
      <c r="FB554" s="15" t="s">
        <v>59</v>
      </c>
      <c r="FD554" s="15" t="s">
        <v>59</v>
      </c>
      <c r="FF554" s="15" t="s">
        <v>59</v>
      </c>
      <c r="FH554" s="15" t="s">
        <v>59</v>
      </c>
      <c r="FJ554" s="15" t="s">
        <v>59</v>
      </c>
      <c r="FL554" s="15" t="s">
        <v>59</v>
      </c>
      <c r="FM554">
        <v>4.4000000000000004E-2</v>
      </c>
      <c r="FN554" s="15">
        <v>4.000000000000001E-3</v>
      </c>
      <c r="FP554" s="15" t="s">
        <v>59</v>
      </c>
      <c r="FR554" s="15" t="s">
        <v>59</v>
      </c>
      <c r="FT554" s="15" t="s">
        <v>59</v>
      </c>
    </row>
    <row r="555" spans="1:176" ht="15.95" customHeight="1">
      <c r="A555" t="s">
        <v>999</v>
      </c>
      <c r="B555">
        <v>4</v>
      </c>
      <c r="D555" s="39">
        <v>9404</v>
      </c>
      <c r="E555" t="s">
        <v>1014</v>
      </c>
      <c r="F555" t="s">
        <v>1613</v>
      </c>
      <c r="G555" s="9">
        <f t="shared" si="17"/>
        <v>0.14400000000000002</v>
      </c>
      <c r="H555" s="15" t="s">
        <v>59</v>
      </c>
      <c r="I555" t="s">
        <v>47</v>
      </c>
      <c r="J555" s="15" t="s">
        <v>59</v>
      </c>
      <c r="K555" s="3" t="s">
        <v>47</v>
      </c>
      <c r="L555" s="12" t="s">
        <v>59</v>
      </c>
      <c r="M555" s="3" t="s">
        <v>47</v>
      </c>
      <c r="N555" s="12" t="s">
        <v>59</v>
      </c>
      <c r="O555" s="3" t="s">
        <v>47</v>
      </c>
      <c r="P555" s="12" t="s">
        <v>59</v>
      </c>
      <c r="Q555">
        <v>0.14400000000000002</v>
      </c>
      <c r="R555" s="15">
        <v>8.0000000000000002E-3</v>
      </c>
      <c r="S555" t="s">
        <v>47</v>
      </c>
      <c r="T555" s="15" t="s">
        <v>59</v>
      </c>
      <c r="U555" t="s">
        <v>47</v>
      </c>
      <c r="V555" s="15" t="s">
        <v>59</v>
      </c>
      <c r="W555" t="s">
        <v>47</v>
      </c>
      <c r="X555" s="15" t="s">
        <v>59</v>
      </c>
      <c r="Y555" t="s">
        <v>47</v>
      </c>
      <c r="Z555" s="15" t="s">
        <v>59</v>
      </c>
      <c r="AA555" t="s">
        <v>47</v>
      </c>
      <c r="AB555" s="15" t="s">
        <v>59</v>
      </c>
      <c r="AC555" t="s">
        <v>47</v>
      </c>
      <c r="AD555" s="15" t="s">
        <v>59</v>
      </c>
      <c r="AE555" t="s">
        <v>47</v>
      </c>
      <c r="AF555" s="15" t="s">
        <v>59</v>
      </c>
      <c r="AG555" t="s">
        <v>47</v>
      </c>
      <c r="AH555" s="15" t="s">
        <v>59</v>
      </c>
      <c r="AI555" t="s">
        <v>47</v>
      </c>
      <c r="AJ555" s="15" t="s">
        <v>59</v>
      </c>
      <c r="AL555" s="15" t="s">
        <v>59</v>
      </c>
      <c r="AM555" t="s">
        <v>47</v>
      </c>
      <c r="AN555" s="15" t="s">
        <v>59</v>
      </c>
      <c r="AO555" t="s">
        <v>47</v>
      </c>
      <c r="AP555" s="15" t="s">
        <v>59</v>
      </c>
      <c r="AQ555" t="s">
        <v>47</v>
      </c>
      <c r="AR555" s="15" t="s">
        <v>59</v>
      </c>
      <c r="AS555" t="s">
        <v>47</v>
      </c>
      <c r="AT555" s="15" t="s">
        <v>59</v>
      </c>
      <c r="AU555" t="s">
        <v>47</v>
      </c>
      <c r="AV555" s="15" t="s">
        <v>59</v>
      </c>
      <c r="AW555" s="3" t="s">
        <v>47</v>
      </c>
      <c r="AX555" s="15" t="s">
        <v>59</v>
      </c>
      <c r="AZ555" s="15" t="s">
        <v>59</v>
      </c>
      <c r="BA555" t="s">
        <v>47</v>
      </c>
      <c r="BB555" s="15" t="s">
        <v>59</v>
      </c>
      <c r="BC555" t="s">
        <v>47</v>
      </c>
      <c r="BD555" s="15" t="s">
        <v>59</v>
      </c>
      <c r="BE555" s="3" t="s">
        <v>47</v>
      </c>
      <c r="BF555" s="15" t="s">
        <v>59</v>
      </c>
      <c r="BH555" s="15" t="s">
        <v>59</v>
      </c>
      <c r="BJ555" s="15" t="s">
        <v>59</v>
      </c>
      <c r="BL555" s="15" t="s">
        <v>59</v>
      </c>
      <c r="BN555" s="15" t="s">
        <v>59</v>
      </c>
      <c r="BP555" s="15" t="s">
        <v>59</v>
      </c>
      <c r="BR555" s="15" t="s">
        <v>59</v>
      </c>
      <c r="BT555" s="15" t="s">
        <v>59</v>
      </c>
      <c r="BV555" s="15" t="s">
        <v>59</v>
      </c>
      <c r="BX555" s="15" t="s">
        <v>59</v>
      </c>
      <c r="BY555">
        <v>3.1600000000000003E-2</v>
      </c>
      <c r="BZ555" s="15" t="s">
        <v>59</v>
      </c>
      <c r="CB555" s="15" t="s">
        <v>59</v>
      </c>
      <c r="CD555" s="15" t="s">
        <v>59</v>
      </c>
      <c r="CF555" s="15" t="s">
        <v>59</v>
      </c>
      <c r="CH555" s="15" t="s">
        <v>59</v>
      </c>
      <c r="CJ555" s="15" t="s">
        <v>59</v>
      </c>
      <c r="CL555" s="15" t="s">
        <v>59</v>
      </c>
      <c r="CN555" s="15" t="s">
        <v>59</v>
      </c>
      <c r="CP555" s="15" t="s">
        <v>59</v>
      </c>
      <c r="CR555" s="15" t="s">
        <v>59</v>
      </c>
      <c r="CT555" s="15" t="s">
        <v>59</v>
      </c>
      <c r="CV555" s="15" t="s">
        <v>59</v>
      </c>
      <c r="CX555" s="15" t="s">
        <v>59</v>
      </c>
      <c r="CZ555" s="15" t="s">
        <v>59</v>
      </c>
      <c r="DB555" s="15" t="s">
        <v>59</v>
      </c>
      <c r="DD555" s="15" t="s">
        <v>59</v>
      </c>
      <c r="DF555" s="15" t="s">
        <v>59</v>
      </c>
      <c r="DH555" s="15" t="s">
        <v>59</v>
      </c>
      <c r="DJ555" s="15" t="s">
        <v>59</v>
      </c>
      <c r="DL555" s="15" t="s">
        <v>59</v>
      </c>
      <c r="DN555" s="15" t="s">
        <v>59</v>
      </c>
      <c r="DP555" s="15" t="s">
        <v>59</v>
      </c>
      <c r="DR555" s="15" t="s">
        <v>59</v>
      </c>
      <c r="DT555" s="15" t="s">
        <v>59</v>
      </c>
      <c r="DV555" s="15" t="s">
        <v>59</v>
      </c>
      <c r="DX555" s="15" t="s">
        <v>59</v>
      </c>
      <c r="DZ555" s="15" t="s">
        <v>59</v>
      </c>
      <c r="EB555" s="15" t="s">
        <v>59</v>
      </c>
      <c r="ED555" s="15" t="s">
        <v>59</v>
      </c>
      <c r="EF555" s="15" t="s">
        <v>59</v>
      </c>
      <c r="EH555" s="15" t="s">
        <v>59</v>
      </c>
      <c r="EJ555" s="15" t="s">
        <v>59</v>
      </c>
      <c r="EL555" s="15" t="s">
        <v>59</v>
      </c>
      <c r="EN555" s="15" t="s">
        <v>59</v>
      </c>
      <c r="EP555" s="15" t="s">
        <v>59</v>
      </c>
      <c r="ER555" s="15" t="s">
        <v>59</v>
      </c>
      <c r="ET555" s="15" t="s">
        <v>59</v>
      </c>
      <c r="EV555" s="15" t="s">
        <v>59</v>
      </c>
      <c r="EX555" s="15" t="s">
        <v>59</v>
      </c>
      <c r="EZ555" s="15" t="s">
        <v>59</v>
      </c>
      <c r="FB555" s="15" t="s">
        <v>59</v>
      </c>
      <c r="FD555" s="15" t="s">
        <v>59</v>
      </c>
      <c r="FF555" s="15" t="s">
        <v>59</v>
      </c>
      <c r="FH555" s="15" t="s">
        <v>59</v>
      </c>
      <c r="FJ555" s="15" t="s">
        <v>59</v>
      </c>
      <c r="FL555" s="15" t="s">
        <v>59</v>
      </c>
      <c r="FM555">
        <v>0.16399999999999998</v>
      </c>
      <c r="FN555" s="15">
        <v>8.0000000000000019E-3</v>
      </c>
      <c r="FP555" s="15" t="s">
        <v>59</v>
      </c>
      <c r="FR555" s="15" t="s">
        <v>59</v>
      </c>
      <c r="FT555" s="15" t="s">
        <v>59</v>
      </c>
    </row>
    <row r="556" spans="1:176" ht="15.95" customHeight="1">
      <c r="A556" t="s">
        <v>1000</v>
      </c>
      <c r="B556">
        <v>4</v>
      </c>
      <c r="D556" s="39">
        <v>9404</v>
      </c>
      <c r="E556" t="s">
        <v>1014</v>
      </c>
      <c r="F556" t="s">
        <v>1613</v>
      </c>
      <c r="G556" s="9">
        <f t="shared" si="17"/>
        <v>0.44799999999999995</v>
      </c>
      <c r="H556" s="15" t="s">
        <v>59</v>
      </c>
      <c r="I556" t="s">
        <v>47</v>
      </c>
      <c r="J556" s="15" t="s">
        <v>59</v>
      </c>
      <c r="K556" s="3" t="s">
        <v>47</v>
      </c>
      <c r="L556" s="12" t="s">
        <v>59</v>
      </c>
      <c r="M556" s="3" t="s">
        <v>47</v>
      </c>
      <c r="N556" s="12" t="s">
        <v>59</v>
      </c>
      <c r="O556" s="3" t="s">
        <v>47</v>
      </c>
      <c r="P556" s="12" t="s">
        <v>59</v>
      </c>
      <c r="Q556">
        <v>0.44799999999999995</v>
      </c>
      <c r="R556" s="15">
        <v>1.2E-2</v>
      </c>
      <c r="S556" t="s">
        <v>47</v>
      </c>
      <c r="T556" s="15" t="s">
        <v>59</v>
      </c>
      <c r="U556" t="s">
        <v>47</v>
      </c>
      <c r="V556" s="15" t="s">
        <v>59</v>
      </c>
      <c r="W556" t="s">
        <v>47</v>
      </c>
      <c r="X556" s="15" t="s">
        <v>59</v>
      </c>
      <c r="Y556" t="s">
        <v>47</v>
      </c>
      <c r="Z556" s="15" t="s">
        <v>59</v>
      </c>
      <c r="AA556" t="s">
        <v>47</v>
      </c>
      <c r="AB556" s="15" t="s">
        <v>59</v>
      </c>
      <c r="AC556" t="s">
        <v>47</v>
      </c>
      <c r="AD556" s="15" t="s">
        <v>59</v>
      </c>
      <c r="AE556" t="s">
        <v>47</v>
      </c>
      <c r="AF556" s="15" t="s">
        <v>59</v>
      </c>
      <c r="AG556" t="s">
        <v>47</v>
      </c>
      <c r="AH556" s="15" t="s">
        <v>59</v>
      </c>
      <c r="AI556" t="s">
        <v>47</v>
      </c>
      <c r="AJ556" s="15" t="s">
        <v>59</v>
      </c>
      <c r="AL556" s="15" t="s">
        <v>59</v>
      </c>
      <c r="AM556" t="s">
        <v>47</v>
      </c>
      <c r="AN556" s="15" t="s">
        <v>59</v>
      </c>
      <c r="AO556" t="s">
        <v>47</v>
      </c>
      <c r="AP556" s="15" t="s">
        <v>59</v>
      </c>
      <c r="AQ556" t="s">
        <v>47</v>
      </c>
      <c r="AR556" s="15" t="s">
        <v>59</v>
      </c>
      <c r="AS556" t="s">
        <v>47</v>
      </c>
      <c r="AT556" s="15" t="s">
        <v>59</v>
      </c>
      <c r="AU556" t="s">
        <v>47</v>
      </c>
      <c r="AV556" s="15" t="s">
        <v>59</v>
      </c>
      <c r="AW556" s="3" t="s">
        <v>47</v>
      </c>
      <c r="AX556" s="15" t="s">
        <v>59</v>
      </c>
      <c r="AZ556" s="15" t="s">
        <v>59</v>
      </c>
      <c r="BA556" t="s">
        <v>47</v>
      </c>
      <c r="BB556" s="15" t="s">
        <v>59</v>
      </c>
      <c r="BC556" t="s">
        <v>47</v>
      </c>
      <c r="BD556" s="15" t="s">
        <v>59</v>
      </c>
      <c r="BE556" s="3" t="s">
        <v>47</v>
      </c>
      <c r="BF556" s="15" t="s">
        <v>59</v>
      </c>
      <c r="BH556" s="15" t="s">
        <v>59</v>
      </c>
      <c r="BJ556" s="15" t="s">
        <v>59</v>
      </c>
      <c r="BL556" s="15" t="s">
        <v>59</v>
      </c>
      <c r="BN556" s="15" t="s">
        <v>59</v>
      </c>
      <c r="BP556" s="15" t="s">
        <v>59</v>
      </c>
      <c r="BR556" s="15" t="s">
        <v>59</v>
      </c>
      <c r="BT556" s="15" t="s">
        <v>59</v>
      </c>
      <c r="BV556" s="15" t="s">
        <v>59</v>
      </c>
      <c r="BX556" s="15" t="s">
        <v>59</v>
      </c>
      <c r="BY556">
        <v>1.52E-2</v>
      </c>
      <c r="BZ556" s="15" t="s">
        <v>59</v>
      </c>
      <c r="CB556" s="15" t="s">
        <v>59</v>
      </c>
      <c r="CD556" s="15" t="s">
        <v>59</v>
      </c>
      <c r="CF556" s="15" t="s">
        <v>59</v>
      </c>
      <c r="CH556" s="15" t="s">
        <v>59</v>
      </c>
      <c r="CJ556" s="15" t="s">
        <v>59</v>
      </c>
      <c r="CL556" s="15" t="s">
        <v>59</v>
      </c>
      <c r="CN556" s="15" t="s">
        <v>59</v>
      </c>
      <c r="CP556" s="15" t="s">
        <v>59</v>
      </c>
      <c r="CR556" s="15" t="s">
        <v>59</v>
      </c>
      <c r="CT556" s="15" t="s">
        <v>59</v>
      </c>
      <c r="CV556" s="15" t="s">
        <v>59</v>
      </c>
      <c r="CX556" s="15" t="s">
        <v>59</v>
      </c>
      <c r="CZ556" s="15" t="s">
        <v>59</v>
      </c>
      <c r="DB556" s="15" t="s">
        <v>59</v>
      </c>
      <c r="DD556" s="15" t="s">
        <v>59</v>
      </c>
      <c r="DF556" s="15" t="s">
        <v>59</v>
      </c>
      <c r="DH556" s="15" t="s">
        <v>59</v>
      </c>
      <c r="DJ556" s="15" t="s">
        <v>59</v>
      </c>
      <c r="DL556" s="15" t="s">
        <v>59</v>
      </c>
      <c r="DN556" s="15" t="s">
        <v>59</v>
      </c>
      <c r="DP556" s="15" t="s">
        <v>59</v>
      </c>
      <c r="DR556" s="15" t="s">
        <v>59</v>
      </c>
      <c r="DT556" s="15" t="s">
        <v>59</v>
      </c>
      <c r="DV556" s="15" t="s">
        <v>59</v>
      </c>
      <c r="DX556" s="15" t="s">
        <v>59</v>
      </c>
      <c r="DZ556" s="15" t="s">
        <v>59</v>
      </c>
      <c r="EB556" s="15" t="s">
        <v>59</v>
      </c>
      <c r="ED556" s="15" t="s">
        <v>59</v>
      </c>
      <c r="EF556" s="15" t="s">
        <v>59</v>
      </c>
      <c r="EH556" s="15" t="s">
        <v>59</v>
      </c>
      <c r="EJ556" s="15" t="s">
        <v>59</v>
      </c>
      <c r="EL556" s="15" t="s">
        <v>59</v>
      </c>
      <c r="EN556" s="15" t="s">
        <v>59</v>
      </c>
      <c r="EP556" s="15" t="s">
        <v>59</v>
      </c>
      <c r="ER556" s="15" t="s">
        <v>59</v>
      </c>
      <c r="ET556" s="15" t="s">
        <v>59</v>
      </c>
      <c r="EV556" s="15" t="s">
        <v>59</v>
      </c>
      <c r="EX556" s="15" t="s">
        <v>59</v>
      </c>
      <c r="EZ556" s="15" t="s">
        <v>59</v>
      </c>
      <c r="FB556" s="15" t="s">
        <v>59</v>
      </c>
      <c r="FD556" s="15" t="s">
        <v>59</v>
      </c>
      <c r="FF556" s="15" t="s">
        <v>59</v>
      </c>
      <c r="FH556" s="15" t="s">
        <v>59</v>
      </c>
      <c r="FJ556" s="15" t="s">
        <v>59</v>
      </c>
      <c r="FL556" s="15" t="s">
        <v>59</v>
      </c>
      <c r="FM556">
        <v>2.7999999999999997E-2</v>
      </c>
      <c r="FN556" s="15">
        <v>4.000000000000001E-3</v>
      </c>
      <c r="FP556" s="15" t="s">
        <v>59</v>
      </c>
      <c r="FR556" s="15" t="s">
        <v>59</v>
      </c>
      <c r="FT556" s="15" t="s">
        <v>59</v>
      </c>
    </row>
    <row r="557" spans="1:176" ht="15.95" customHeight="1">
      <c r="A557" t="s">
        <v>1001</v>
      </c>
      <c r="B557">
        <v>4</v>
      </c>
      <c r="D557" s="39">
        <v>9404</v>
      </c>
      <c r="E557" t="s">
        <v>1014</v>
      </c>
      <c r="F557" t="s">
        <v>1613</v>
      </c>
      <c r="G557" s="9">
        <f t="shared" si="17"/>
        <v>0.40399999999999997</v>
      </c>
      <c r="H557" s="15" t="s">
        <v>59</v>
      </c>
      <c r="I557" t="s">
        <v>47</v>
      </c>
      <c r="J557" s="15" t="s">
        <v>59</v>
      </c>
      <c r="K557" s="3" t="s">
        <v>47</v>
      </c>
      <c r="L557" s="12" t="s">
        <v>59</v>
      </c>
      <c r="M557" s="3" t="s">
        <v>47</v>
      </c>
      <c r="N557" s="12" t="s">
        <v>59</v>
      </c>
      <c r="O557" s="3" t="s">
        <v>47</v>
      </c>
      <c r="P557" s="12" t="s">
        <v>59</v>
      </c>
      <c r="Q557">
        <v>0.40399999999999997</v>
      </c>
      <c r="R557" s="15">
        <v>1.2E-2</v>
      </c>
      <c r="S557" t="s">
        <v>47</v>
      </c>
      <c r="T557" s="15" t="s">
        <v>59</v>
      </c>
      <c r="U557" t="s">
        <v>47</v>
      </c>
      <c r="V557" s="15" t="s">
        <v>59</v>
      </c>
      <c r="W557" t="s">
        <v>47</v>
      </c>
      <c r="X557" s="15" t="s">
        <v>59</v>
      </c>
      <c r="Y557" t="s">
        <v>47</v>
      </c>
      <c r="Z557" s="15" t="s">
        <v>59</v>
      </c>
      <c r="AA557" t="s">
        <v>47</v>
      </c>
      <c r="AB557" s="15" t="s">
        <v>59</v>
      </c>
      <c r="AC557" t="s">
        <v>47</v>
      </c>
      <c r="AD557" s="15" t="s">
        <v>59</v>
      </c>
      <c r="AE557" t="s">
        <v>47</v>
      </c>
      <c r="AF557" s="15" t="s">
        <v>59</v>
      </c>
      <c r="AG557" t="s">
        <v>47</v>
      </c>
      <c r="AH557" s="15" t="s">
        <v>59</v>
      </c>
      <c r="AI557" t="s">
        <v>47</v>
      </c>
      <c r="AJ557" s="15" t="s">
        <v>59</v>
      </c>
      <c r="AL557" s="15" t="s">
        <v>59</v>
      </c>
      <c r="AM557" t="s">
        <v>47</v>
      </c>
      <c r="AN557" s="15" t="s">
        <v>59</v>
      </c>
      <c r="AO557" t="s">
        <v>47</v>
      </c>
      <c r="AP557" s="15" t="s">
        <v>59</v>
      </c>
      <c r="AQ557" t="s">
        <v>47</v>
      </c>
      <c r="AR557" s="15" t="s">
        <v>59</v>
      </c>
      <c r="AS557" t="s">
        <v>47</v>
      </c>
      <c r="AT557" s="15" t="s">
        <v>59</v>
      </c>
      <c r="AU557" t="s">
        <v>47</v>
      </c>
      <c r="AV557" s="15" t="s">
        <v>59</v>
      </c>
      <c r="AW557" s="3" t="s">
        <v>47</v>
      </c>
      <c r="AX557" s="15" t="s">
        <v>59</v>
      </c>
      <c r="AZ557" s="15" t="s">
        <v>59</v>
      </c>
      <c r="BA557" t="s">
        <v>47</v>
      </c>
      <c r="BB557" s="15" t="s">
        <v>59</v>
      </c>
      <c r="BC557" t="s">
        <v>47</v>
      </c>
      <c r="BD557" s="15" t="s">
        <v>59</v>
      </c>
      <c r="BE557" s="3" t="s">
        <v>47</v>
      </c>
      <c r="BF557" s="15" t="s">
        <v>59</v>
      </c>
      <c r="BH557" s="15" t="s">
        <v>59</v>
      </c>
      <c r="BJ557" s="15" t="s">
        <v>59</v>
      </c>
      <c r="BL557" s="15" t="s">
        <v>59</v>
      </c>
      <c r="BN557" s="15" t="s">
        <v>59</v>
      </c>
      <c r="BP557" s="15" t="s">
        <v>59</v>
      </c>
      <c r="BR557" s="15" t="s">
        <v>59</v>
      </c>
      <c r="BT557" s="15" t="s">
        <v>59</v>
      </c>
      <c r="BV557" s="15" t="s">
        <v>59</v>
      </c>
      <c r="BX557" s="15" t="s">
        <v>59</v>
      </c>
      <c r="BY557">
        <v>2.12E-2</v>
      </c>
      <c r="BZ557" s="15" t="s">
        <v>59</v>
      </c>
      <c r="CB557" s="15" t="s">
        <v>59</v>
      </c>
      <c r="CD557" s="15" t="s">
        <v>59</v>
      </c>
      <c r="CF557" s="15" t="s">
        <v>59</v>
      </c>
      <c r="CH557" s="15" t="s">
        <v>59</v>
      </c>
      <c r="CJ557" s="15" t="s">
        <v>59</v>
      </c>
      <c r="CL557" s="15" t="s">
        <v>59</v>
      </c>
      <c r="CN557" s="15" t="s">
        <v>59</v>
      </c>
      <c r="CP557" s="15" t="s">
        <v>59</v>
      </c>
      <c r="CR557" s="15" t="s">
        <v>59</v>
      </c>
      <c r="CT557" s="15" t="s">
        <v>59</v>
      </c>
      <c r="CV557" s="15" t="s">
        <v>59</v>
      </c>
      <c r="CX557" s="15" t="s">
        <v>59</v>
      </c>
      <c r="CZ557" s="15" t="s">
        <v>59</v>
      </c>
      <c r="DB557" s="15" t="s">
        <v>59</v>
      </c>
      <c r="DD557" s="15" t="s">
        <v>59</v>
      </c>
      <c r="DF557" s="15" t="s">
        <v>59</v>
      </c>
      <c r="DH557" s="15" t="s">
        <v>59</v>
      </c>
      <c r="DJ557" s="15" t="s">
        <v>59</v>
      </c>
      <c r="DL557" s="15" t="s">
        <v>59</v>
      </c>
      <c r="DN557" s="15" t="s">
        <v>59</v>
      </c>
      <c r="DP557" s="15" t="s">
        <v>59</v>
      </c>
      <c r="DR557" s="15" t="s">
        <v>59</v>
      </c>
      <c r="DT557" s="15" t="s">
        <v>59</v>
      </c>
      <c r="DV557" s="15" t="s">
        <v>59</v>
      </c>
      <c r="DX557" s="15" t="s">
        <v>59</v>
      </c>
      <c r="DZ557" s="15" t="s">
        <v>59</v>
      </c>
      <c r="EB557" s="15" t="s">
        <v>59</v>
      </c>
      <c r="ED557" s="15" t="s">
        <v>59</v>
      </c>
      <c r="EF557" s="15" t="s">
        <v>59</v>
      </c>
      <c r="EH557" s="15" t="s">
        <v>59</v>
      </c>
      <c r="EJ557" s="15" t="s">
        <v>59</v>
      </c>
      <c r="EL557" s="15" t="s">
        <v>59</v>
      </c>
      <c r="EN557" s="15" t="s">
        <v>59</v>
      </c>
      <c r="EP557" s="15" t="s">
        <v>59</v>
      </c>
      <c r="ER557" s="15" t="s">
        <v>59</v>
      </c>
      <c r="ET557" s="15" t="s">
        <v>59</v>
      </c>
      <c r="EV557" s="15" t="s">
        <v>59</v>
      </c>
      <c r="EX557" s="15" t="s">
        <v>59</v>
      </c>
      <c r="EZ557" s="15" t="s">
        <v>59</v>
      </c>
      <c r="FB557" s="15" t="s">
        <v>59</v>
      </c>
      <c r="FD557" s="15" t="s">
        <v>59</v>
      </c>
      <c r="FF557" s="15" t="s">
        <v>59</v>
      </c>
      <c r="FH557" s="15" t="s">
        <v>59</v>
      </c>
      <c r="FJ557" s="15" t="s">
        <v>59</v>
      </c>
      <c r="FL557" s="15" t="s">
        <v>59</v>
      </c>
      <c r="FM557">
        <v>6.0000000000000012E-2</v>
      </c>
      <c r="FN557" s="15">
        <v>4.000000000000001E-3</v>
      </c>
      <c r="FP557" s="15" t="s">
        <v>59</v>
      </c>
      <c r="FR557" s="15" t="s">
        <v>59</v>
      </c>
      <c r="FT557" s="15" t="s">
        <v>59</v>
      </c>
    </row>
    <row r="558" spans="1:176" ht="15.95" customHeight="1">
      <c r="A558" t="s">
        <v>1002</v>
      </c>
      <c r="B558">
        <v>4</v>
      </c>
      <c r="D558" s="39">
        <v>9404</v>
      </c>
      <c r="E558" t="s">
        <v>1014</v>
      </c>
      <c r="F558" t="s">
        <v>1613</v>
      </c>
      <c r="G558" s="9">
        <f t="shared" si="17"/>
        <v>2.7999999999999997E-2</v>
      </c>
      <c r="H558" s="15" t="s">
        <v>59</v>
      </c>
      <c r="I558" t="s">
        <v>47</v>
      </c>
      <c r="J558" s="15" t="s">
        <v>59</v>
      </c>
      <c r="K558" s="3" t="s">
        <v>47</v>
      </c>
      <c r="L558" s="12" t="s">
        <v>59</v>
      </c>
      <c r="M558" s="3" t="s">
        <v>47</v>
      </c>
      <c r="N558" s="12" t="s">
        <v>59</v>
      </c>
      <c r="O558" s="3" t="s">
        <v>47</v>
      </c>
      <c r="P558" s="12" t="s">
        <v>59</v>
      </c>
      <c r="Q558">
        <v>2.7999999999999997E-2</v>
      </c>
      <c r="R558" s="15">
        <v>4.0000000000000001E-3</v>
      </c>
      <c r="S558" t="s">
        <v>47</v>
      </c>
      <c r="T558" s="15" t="s">
        <v>59</v>
      </c>
      <c r="U558" t="s">
        <v>47</v>
      </c>
      <c r="V558" s="15" t="s">
        <v>59</v>
      </c>
      <c r="W558" t="s">
        <v>47</v>
      </c>
      <c r="X558" s="15" t="s">
        <v>59</v>
      </c>
      <c r="Y558" t="s">
        <v>47</v>
      </c>
      <c r="Z558" s="15" t="s">
        <v>59</v>
      </c>
      <c r="AA558" t="s">
        <v>47</v>
      </c>
      <c r="AB558" s="15" t="s">
        <v>59</v>
      </c>
      <c r="AC558" t="s">
        <v>47</v>
      </c>
      <c r="AD558" s="15" t="s">
        <v>59</v>
      </c>
      <c r="AE558" t="s">
        <v>47</v>
      </c>
      <c r="AF558" s="15" t="s">
        <v>59</v>
      </c>
      <c r="AG558" t="s">
        <v>47</v>
      </c>
      <c r="AH558" s="15" t="s">
        <v>59</v>
      </c>
      <c r="AI558" t="s">
        <v>47</v>
      </c>
      <c r="AJ558" s="15" t="s">
        <v>59</v>
      </c>
      <c r="AL558" s="15" t="s">
        <v>59</v>
      </c>
      <c r="AM558" t="s">
        <v>47</v>
      </c>
      <c r="AN558" s="15" t="s">
        <v>59</v>
      </c>
      <c r="AO558" t="s">
        <v>47</v>
      </c>
      <c r="AP558" s="15" t="s">
        <v>59</v>
      </c>
      <c r="AQ558" t="s">
        <v>47</v>
      </c>
      <c r="AR558" s="15" t="s">
        <v>59</v>
      </c>
      <c r="AS558" t="s">
        <v>47</v>
      </c>
      <c r="AT558" s="15" t="s">
        <v>59</v>
      </c>
      <c r="AU558" t="s">
        <v>47</v>
      </c>
      <c r="AV558" s="15" t="s">
        <v>59</v>
      </c>
      <c r="AW558" s="3" t="s">
        <v>47</v>
      </c>
      <c r="AX558" s="15" t="s">
        <v>59</v>
      </c>
      <c r="AZ558" s="15" t="s">
        <v>59</v>
      </c>
      <c r="BA558" t="s">
        <v>47</v>
      </c>
      <c r="BB558" s="15" t="s">
        <v>59</v>
      </c>
      <c r="BC558" t="s">
        <v>47</v>
      </c>
      <c r="BD558" s="15" t="s">
        <v>59</v>
      </c>
      <c r="BE558" s="3" t="s">
        <v>47</v>
      </c>
      <c r="BF558" s="15" t="s">
        <v>59</v>
      </c>
      <c r="BH558" s="15" t="s">
        <v>59</v>
      </c>
      <c r="BJ558" s="15" t="s">
        <v>59</v>
      </c>
      <c r="BL558" s="15" t="s">
        <v>59</v>
      </c>
      <c r="BN558" s="15" t="s">
        <v>59</v>
      </c>
      <c r="BP558" s="15" t="s">
        <v>59</v>
      </c>
      <c r="BR558" s="15" t="s">
        <v>59</v>
      </c>
      <c r="BT558" s="15" t="s">
        <v>59</v>
      </c>
      <c r="BV558" s="15" t="s">
        <v>59</v>
      </c>
      <c r="BX558" s="15" t="s">
        <v>59</v>
      </c>
      <c r="BY558">
        <v>2.52E-2</v>
      </c>
      <c r="BZ558" s="15" t="s">
        <v>59</v>
      </c>
      <c r="CB558" s="15" t="s">
        <v>59</v>
      </c>
      <c r="CD558" s="15" t="s">
        <v>59</v>
      </c>
      <c r="CF558" s="15" t="s">
        <v>59</v>
      </c>
      <c r="CH558" s="15" t="s">
        <v>59</v>
      </c>
      <c r="CJ558" s="15" t="s">
        <v>59</v>
      </c>
      <c r="CL558" s="15" t="s">
        <v>59</v>
      </c>
      <c r="CN558" s="15" t="s">
        <v>59</v>
      </c>
      <c r="CP558" s="15" t="s">
        <v>59</v>
      </c>
      <c r="CR558" s="15" t="s">
        <v>59</v>
      </c>
      <c r="CT558" s="15" t="s">
        <v>59</v>
      </c>
      <c r="CV558" s="15" t="s">
        <v>59</v>
      </c>
      <c r="CX558" s="15" t="s">
        <v>59</v>
      </c>
      <c r="CZ558" s="15" t="s">
        <v>59</v>
      </c>
      <c r="DB558" s="15" t="s">
        <v>59</v>
      </c>
      <c r="DD558" s="15" t="s">
        <v>59</v>
      </c>
      <c r="DF558" s="15" t="s">
        <v>59</v>
      </c>
      <c r="DH558" s="15" t="s">
        <v>59</v>
      </c>
      <c r="DJ558" s="15" t="s">
        <v>59</v>
      </c>
      <c r="DL558" s="15" t="s">
        <v>59</v>
      </c>
      <c r="DN558" s="15" t="s">
        <v>59</v>
      </c>
      <c r="DP558" s="15" t="s">
        <v>59</v>
      </c>
      <c r="DR558" s="15" t="s">
        <v>59</v>
      </c>
      <c r="DT558" s="15" t="s">
        <v>59</v>
      </c>
      <c r="DV558" s="15" t="s">
        <v>59</v>
      </c>
      <c r="DX558" s="15" t="s">
        <v>59</v>
      </c>
      <c r="DZ558" s="15" t="s">
        <v>59</v>
      </c>
      <c r="EB558" s="15" t="s">
        <v>59</v>
      </c>
      <c r="ED558" s="15" t="s">
        <v>59</v>
      </c>
      <c r="EF558" s="15" t="s">
        <v>59</v>
      </c>
      <c r="EH558" s="15" t="s">
        <v>59</v>
      </c>
      <c r="EJ558" s="15" t="s">
        <v>59</v>
      </c>
      <c r="EL558" s="15" t="s">
        <v>59</v>
      </c>
      <c r="EN558" s="15" t="s">
        <v>59</v>
      </c>
      <c r="EP558" s="15" t="s">
        <v>59</v>
      </c>
      <c r="ER558" s="15" t="s">
        <v>59</v>
      </c>
      <c r="ET558" s="15" t="s">
        <v>59</v>
      </c>
      <c r="EV558" s="15" t="s">
        <v>59</v>
      </c>
      <c r="EX558" s="15" t="s">
        <v>59</v>
      </c>
      <c r="EZ558" s="15" t="s">
        <v>59</v>
      </c>
      <c r="FB558" s="15" t="s">
        <v>59</v>
      </c>
      <c r="FD558" s="15" t="s">
        <v>59</v>
      </c>
      <c r="FF558" s="15" t="s">
        <v>59</v>
      </c>
      <c r="FH558" s="15" t="s">
        <v>59</v>
      </c>
      <c r="FJ558" s="15" t="s">
        <v>59</v>
      </c>
      <c r="FL558" s="15" t="s">
        <v>59</v>
      </c>
      <c r="FM558">
        <v>5.5999999999999994E-2</v>
      </c>
      <c r="FN558" s="15">
        <v>4.000000000000001E-3</v>
      </c>
      <c r="FP558" s="15" t="s">
        <v>59</v>
      </c>
      <c r="FR558" s="15" t="s">
        <v>59</v>
      </c>
      <c r="FT558" s="15" t="s">
        <v>59</v>
      </c>
    </row>
    <row r="559" spans="1:176" ht="15.95" customHeight="1">
      <c r="A559" t="s">
        <v>1003</v>
      </c>
      <c r="B559">
        <v>4</v>
      </c>
      <c r="D559" s="39">
        <v>9404</v>
      </c>
      <c r="E559" t="s">
        <v>1014</v>
      </c>
      <c r="F559" t="s">
        <v>1613</v>
      </c>
      <c r="G559" s="9">
        <f t="shared" si="17"/>
        <v>0</v>
      </c>
      <c r="H559" s="15" t="s">
        <v>59</v>
      </c>
      <c r="I559" t="s">
        <v>47</v>
      </c>
      <c r="J559" s="15" t="s">
        <v>59</v>
      </c>
      <c r="K559" s="3" t="s">
        <v>47</v>
      </c>
      <c r="L559" s="12" t="s">
        <v>59</v>
      </c>
      <c r="M559" s="3" t="s">
        <v>47</v>
      </c>
      <c r="N559" s="12" t="s">
        <v>59</v>
      </c>
      <c r="O559" s="3" t="s">
        <v>47</v>
      </c>
      <c r="P559" s="12" t="s">
        <v>59</v>
      </c>
      <c r="Q559" t="s">
        <v>54</v>
      </c>
      <c r="R559" s="15" t="s">
        <v>59</v>
      </c>
      <c r="S559" t="s">
        <v>47</v>
      </c>
      <c r="T559" s="15" t="s">
        <v>59</v>
      </c>
      <c r="U559" t="s">
        <v>47</v>
      </c>
      <c r="V559" s="15" t="s">
        <v>59</v>
      </c>
      <c r="W559" t="s">
        <v>47</v>
      </c>
      <c r="X559" s="15" t="s">
        <v>59</v>
      </c>
      <c r="Y559" t="s">
        <v>47</v>
      </c>
      <c r="Z559" s="15" t="s">
        <v>59</v>
      </c>
      <c r="AA559" t="s">
        <v>47</v>
      </c>
      <c r="AB559" s="15" t="s">
        <v>59</v>
      </c>
      <c r="AC559" t="s">
        <v>47</v>
      </c>
      <c r="AD559" s="15" t="s">
        <v>59</v>
      </c>
      <c r="AE559" t="s">
        <v>47</v>
      </c>
      <c r="AF559" s="15" t="s">
        <v>59</v>
      </c>
      <c r="AG559" t="s">
        <v>47</v>
      </c>
      <c r="AH559" s="15" t="s">
        <v>59</v>
      </c>
      <c r="AI559" t="s">
        <v>47</v>
      </c>
      <c r="AJ559" s="15" t="s">
        <v>59</v>
      </c>
      <c r="AL559" s="15" t="s">
        <v>59</v>
      </c>
      <c r="AM559" t="s">
        <v>47</v>
      </c>
      <c r="AN559" s="15" t="s">
        <v>59</v>
      </c>
      <c r="AO559" t="s">
        <v>47</v>
      </c>
      <c r="AP559" s="15" t="s">
        <v>59</v>
      </c>
      <c r="AQ559" t="s">
        <v>47</v>
      </c>
      <c r="AR559" s="15" t="s">
        <v>59</v>
      </c>
      <c r="AS559" t="s">
        <v>47</v>
      </c>
      <c r="AT559" s="15" t="s">
        <v>59</v>
      </c>
      <c r="AU559" t="s">
        <v>47</v>
      </c>
      <c r="AV559" s="15" t="s">
        <v>59</v>
      </c>
      <c r="AW559" s="3" t="s">
        <v>47</v>
      </c>
      <c r="AX559" s="15" t="s">
        <v>59</v>
      </c>
      <c r="AZ559" s="15" t="s">
        <v>59</v>
      </c>
      <c r="BA559" t="s">
        <v>47</v>
      </c>
      <c r="BB559" s="15" t="s">
        <v>59</v>
      </c>
      <c r="BC559" t="s">
        <v>47</v>
      </c>
      <c r="BD559" s="15" t="s">
        <v>59</v>
      </c>
      <c r="BE559" s="3" t="s">
        <v>47</v>
      </c>
      <c r="BF559" s="15" t="s">
        <v>59</v>
      </c>
      <c r="BH559" s="15" t="s">
        <v>59</v>
      </c>
      <c r="BJ559" s="15" t="s">
        <v>59</v>
      </c>
      <c r="BL559" s="15" t="s">
        <v>59</v>
      </c>
      <c r="BN559" s="15" t="s">
        <v>59</v>
      </c>
      <c r="BP559" s="15" t="s">
        <v>59</v>
      </c>
      <c r="BR559" s="15" t="s">
        <v>59</v>
      </c>
      <c r="BT559" s="15" t="s">
        <v>59</v>
      </c>
      <c r="BV559" s="15" t="s">
        <v>59</v>
      </c>
      <c r="BX559" s="15" t="s">
        <v>59</v>
      </c>
      <c r="BY559">
        <v>2.2400000000000003E-2</v>
      </c>
      <c r="BZ559" s="15" t="s">
        <v>59</v>
      </c>
      <c r="CB559" s="15" t="s">
        <v>59</v>
      </c>
      <c r="CD559" s="15" t="s">
        <v>59</v>
      </c>
      <c r="CF559" s="15" t="s">
        <v>59</v>
      </c>
      <c r="CH559" s="15" t="s">
        <v>59</v>
      </c>
      <c r="CJ559" s="15" t="s">
        <v>59</v>
      </c>
      <c r="CL559" s="15" t="s">
        <v>59</v>
      </c>
      <c r="CN559" s="15" t="s">
        <v>59</v>
      </c>
      <c r="CP559" s="15" t="s">
        <v>59</v>
      </c>
      <c r="CR559" s="15" t="s">
        <v>59</v>
      </c>
      <c r="CT559" s="15" t="s">
        <v>59</v>
      </c>
      <c r="CV559" s="15" t="s">
        <v>59</v>
      </c>
      <c r="CX559" s="15" t="s">
        <v>59</v>
      </c>
      <c r="CZ559" s="15" t="s">
        <v>59</v>
      </c>
      <c r="DB559" s="15" t="s">
        <v>59</v>
      </c>
      <c r="DD559" s="15" t="s">
        <v>59</v>
      </c>
      <c r="DF559" s="15" t="s">
        <v>59</v>
      </c>
      <c r="DH559" s="15" t="s">
        <v>59</v>
      </c>
      <c r="DJ559" s="15" t="s">
        <v>59</v>
      </c>
      <c r="DL559" s="15" t="s">
        <v>59</v>
      </c>
      <c r="DN559" s="15" t="s">
        <v>59</v>
      </c>
      <c r="DP559" s="15" t="s">
        <v>59</v>
      </c>
      <c r="DR559" s="15" t="s">
        <v>59</v>
      </c>
      <c r="DT559" s="15" t="s">
        <v>59</v>
      </c>
      <c r="DV559" s="15" t="s">
        <v>59</v>
      </c>
      <c r="DX559" s="15" t="s">
        <v>59</v>
      </c>
      <c r="DZ559" s="15" t="s">
        <v>59</v>
      </c>
      <c r="EB559" s="15" t="s">
        <v>59</v>
      </c>
      <c r="ED559" s="15" t="s">
        <v>59</v>
      </c>
      <c r="EF559" s="15" t="s">
        <v>59</v>
      </c>
      <c r="EH559" s="15" t="s">
        <v>59</v>
      </c>
      <c r="EJ559" s="15" t="s">
        <v>59</v>
      </c>
      <c r="EL559" s="15" t="s">
        <v>59</v>
      </c>
      <c r="EN559" s="15" t="s">
        <v>59</v>
      </c>
      <c r="EP559" s="15" t="s">
        <v>59</v>
      </c>
      <c r="ER559" s="15" t="s">
        <v>59</v>
      </c>
      <c r="ET559" s="15" t="s">
        <v>59</v>
      </c>
      <c r="EV559" s="15" t="s">
        <v>59</v>
      </c>
      <c r="EX559" s="15" t="s">
        <v>59</v>
      </c>
      <c r="EZ559" s="15" t="s">
        <v>59</v>
      </c>
      <c r="FB559" s="15" t="s">
        <v>59</v>
      </c>
      <c r="FD559" s="15" t="s">
        <v>59</v>
      </c>
      <c r="FF559" s="15" t="s">
        <v>59</v>
      </c>
      <c r="FH559" s="15" t="s">
        <v>59</v>
      </c>
      <c r="FJ559" s="15" t="s">
        <v>59</v>
      </c>
      <c r="FL559" s="15" t="s">
        <v>59</v>
      </c>
      <c r="FM559" t="s">
        <v>54</v>
      </c>
      <c r="FN559" s="15" t="s">
        <v>59</v>
      </c>
      <c r="FP559" s="15" t="s">
        <v>59</v>
      </c>
      <c r="FR559" s="15" t="s">
        <v>59</v>
      </c>
      <c r="FT559" s="15" t="s">
        <v>59</v>
      </c>
    </row>
    <row r="560" spans="1:176" ht="15.95" customHeight="1">
      <c r="A560" t="s">
        <v>1004</v>
      </c>
      <c r="B560">
        <v>4</v>
      </c>
      <c r="D560" s="39">
        <v>9404</v>
      </c>
      <c r="E560" t="s">
        <v>1014</v>
      </c>
      <c r="F560" t="s">
        <v>1613</v>
      </c>
      <c r="G560" s="9">
        <f t="shared" si="17"/>
        <v>0</v>
      </c>
      <c r="H560" s="15" t="s">
        <v>59</v>
      </c>
      <c r="I560" t="s">
        <v>47</v>
      </c>
      <c r="J560" s="15" t="s">
        <v>59</v>
      </c>
      <c r="K560" s="3" t="s">
        <v>47</v>
      </c>
      <c r="L560" s="12" t="s">
        <v>59</v>
      </c>
      <c r="M560" s="3" t="s">
        <v>47</v>
      </c>
      <c r="N560" s="12" t="s">
        <v>59</v>
      </c>
      <c r="O560" s="3" t="s">
        <v>47</v>
      </c>
      <c r="P560" s="12" t="s">
        <v>59</v>
      </c>
      <c r="Q560" t="s">
        <v>54</v>
      </c>
      <c r="R560" s="15" t="s">
        <v>59</v>
      </c>
      <c r="S560" t="s">
        <v>47</v>
      </c>
      <c r="T560" s="15" t="s">
        <v>59</v>
      </c>
      <c r="U560" t="s">
        <v>47</v>
      </c>
      <c r="V560" s="15" t="s">
        <v>59</v>
      </c>
      <c r="W560" t="s">
        <v>47</v>
      </c>
      <c r="X560" s="15" t="s">
        <v>59</v>
      </c>
      <c r="Y560" t="s">
        <v>47</v>
      </c>
      <c r="Z560" s="15" t="s">
        <v>59</v>
      </c>
      <c r="AA560" t="s">
        <v>47</v>
      </c>
      <c r="AB560" s="15" t="s">
        <v>59</v>
      </c>
      <c r="AC560" t="s">
        <v>47</v>
      </c>
      <c r="AD560" s="15" t="s">
        <v>59</v>
      </c>
      <c r="AE560" t="s">
        <v>47</v>
      </c>
      <c r="AF560" s="15" t="s">
        <v>59</v>
      </c>
      <c r="AG560" t="s">
        <v>47</v>
      </c>
      <c r="AH560" s="15" t="s">
        <v>59</v>
      </c>
      <c r="AI560" t="s">
        <v>47</v>
      </c>
      <c r="AJ560" s="15" t="s">
        <v>59</v>
      </c>
      <c r="AL560" s="15" t="s">
        <v>59</v>
      </c>
      <c r="AM560" t="s">
        <v>47</v>
      </c>
      <c r="AN560" s="15" t="s">
        <v>59</v>
      </c>
      <c r="AO560" t="s">
        <v>47</v>
      </c>
      <c r="AP560" s="15" t="s">
        <v>59</v>
      </c>
      <c r="AQ560" t="s">
        <v>47</v>
      </c>
      <c r="AR560" s="15" t="s">
        <v>59</v>
      </c>
      <c r="AS560" t="s">
        <v>47</v>
      </c>
      <c r="AT560" s="15" t="s">
        <v>59</v>
      </c>
      <c r="AU560" t="s">
        <v>47</v>
      </c>
      <c r="AV560" s="15" t="s">
        <v>59</v>
      </c>
      <c r="AW560" s="3" t="s">
        <v>47</v>
      </c>
      <c r="AX560" s="15" t="s">
        <v>59</v>
      </c>
      <c r="AZ560" s="15" t="s">
        <v>59</v>
      </c>
      <c r="BA560" t="s">
        <v>47</v>
      </c>
      <c r="BB560" s="15" t="s">
        <v>59</v>
      </c>
      <c r="BC560" t="s">
        <v>47</v>
      </c>
      <c r="BD560" s="15" t="s">
        <v>59</v>
      </c>
      <c r="BE560" s="3" t="s">
        <v>47</v>
      </c>
      <c r="BF560" s="15" t="s">
        <v>59</v>
      </c>
      <c r="BH560" s="15" t="s">
        <v>59</v>
      </c>
      <c r="BJ560" s="15" t="s">
        <v>59</v>
      </c>
      <c r="BL560" s="15" t="s">
        <v>59</v>
      </c>
      <c r="BN560" s="15" t="s">
        <v>59</v>
      </c>
      <c r="BP560" s="15" t="s">
        <v>59</v>
      </c>
      <c r="BR560" s="15" t="s">
        <v>59</v>
      </c>
      <c r="BT560" s="15" t="s">
        <v>59</v>
      </c>
      <c r="BV560" s="15" t="s">
        <v>59</v>
      </c>
      <c r="BX560" s="15" t="s">
        <v>59</v>
      </c>
      <c r="BY560">
        <v>2.76E-2</v>
      </c>
      <c r="BZ560" s="15" t="s">
        <v>59</v>
      </c>
      <c r="CB560" s="15" t="s">
        <v>59</v>
      </c>
      <c r="CD560" s="15" t="s">
        <v>59</v>
      </c>
      <c r="CF560" s="15" t="s">
        <v>59</v>
      </c>
      <c r="CH560" s="15" t="s">
        <v>59</v>
      </c>
      <c r="CJ560" s="15" t="s">
        <v>59</v>
      </c>
      <c r="CL560" s="15" t="s">
        <v>59</v>
      </c>
      <c r="CN560" s="15" t="s">
        <v>59</v>
      </c>
      <c r="CP560" s="15" t="s">
        <v>59</v>
      </c>
      <c r="CR560" s="15" t="s">
        <v>59</v>
      </c>
      <c r="CT560" s="15" t="s">
        <v>59</v>
      </c>
      <c r="CV560" s="15" t="s">
        <v>59</v>
      </c>
      <c r="CX560" s="15" t="s">
        <v>59</v>
      </c>
      <c r="CZ560" s="15" t="s">
        <v>59</v>
      </c>
      <c r="DB560" s="15" t="s">
        <v>59</v>
      </c>
      <c r="DD560" s="15" t="s">
        <v>59</v>
      </c>
      <c r="DF560" s="15" t="s">
        <v>59</v>
      </c>
      <c r="DH560" s="15" t="s">
        <v>59</v>
      </c>
      <c r="DJ560" s="15" t="s">
        <v>59</v>
      </c>
      <c r="DL560" s="15" t="s">
        <v>59</v>
      </c>
      <c r="DN560" s="15" t="s">
        <v>59</v>
      </c>
      <c r="DP560" s="15" t="s">
        <v>59</v>
      </c>
      <c r="DR560" s="15" t="s">
        <v>59</v>
      </c>
      <c r="DT560" s="15" t="s">
        <v>59</v>
      </c>
      <c r="DV560" s="15" t="s">
        <v>59</v>
      </c>
      <c r="DX560" s="15" t="s">
        <v>59</v>
      </c>
      <c r="DZ560" s="15" t="s">
        <v>59</v>
      </c>
      <c r="EB560" s="15" t="s">
        <v>59</v>
      </c>
      <c r="ED560" s="15" t="s">
        <v>59</v>
      </c>
      <c r="EF560" s="15" t="s">
        <v>59</v>
      </c>
      <c r="EH560" s="15" t="s">
        <v>59</v>
      </c>
      <c r="EJ560" s="15" t="s">
        <v>59</v>
      </c>
      <c r="EL560" s="15" t="s">
        <v>59</v>
      </c>
      <c r="EN560" s="15" t="s">
        <v>59</v>
      </c>
      <c r="EP560" s="15" t="s">
        <v>59</v>
      </c>
      <c r="ER560" s="15" t="s">
        <v>59</v>
      </c>
      <c r="ET560" s="15" t="s">
        <v>59</v>
      </c>
      <c r="EV560" s="15" t="s">
        <v>59</v>
      </c>
      <c r="EX560" s="15" t="s">
        <v>59</v>
      </c>
      <c r="EZ560" s="15" t="s">
        <v>59</v>
      </c>
      <c r="FB560" s="15" t="s">
        <v>59</v>
      </c>
      <c r="FD560" s="15" t="s">
        <v>59</v>
      </c>
      <c r="FF560" s="15" t="s">
        <v>59</v>
      </c>
      <c r="FH560" s="15" t="s">
        <v>59</v>
      </c>
      <c r="FJ560" s="15" t="s">
        <v>59</v>
      </c>
      <c r="FL560" s="15" t="s">
        <v>59</v>
      </c>
      <c r="FM560">
        <v>2.7999999999999997E-2</v>
      </c>
      <c r="FN560" s="15">
        <v>4.000000000000001E-3</v>
      </c>
      <c r="FP560" s="15" t="s">
        <v>59</v>
      </c>
      <c r="FR560" s="15" t="s">
        <v>59</v>
      </c>
      <c r="FT560" s="15" t="s">
        <v>59</v>
      </c>
    </row>
    <row r="561" spans="1:176" ht="15.95" customHeight="1">
      <c r="A561" t="s">
        <v>1005</v>
      </c>
      <c r="B561">
        <v>4</v>
      </c>
      <c r="D561" s="39">
        <v>9404</v>
      </c>
      <c r="E561" t="s">
        <v>1014</v>
      </c>
      <c r="F561" t="s">
        <v>1613</v>
      </c>
      <c r="G561" s="9">
        <f t="shared" si="17"/>
        <v>2.7999999999999997E-2</v>
      </c>
      <c r="H561" s="15" t="s">
        <v>59</v>
      </c>
      <c r="I561" t="s">
        <v>47</v>
      </c>
      <c r="J561" s="15" t="s">
        <v>59</v>
      </c>
      <c r="K561" s="3" t="s">
        <v>47</v>
      </c>
      <c r="L561" s="12" t="s">
        <v>59</v>
      </c>
      <c r="M561" s="3" t="s">
        <v>47</v>
      </c>
      <c r="N561" s="12" t="s">
        <v>59</v>
      </c>
      <c r="O561" s="3" t="s">
        <v>47</v>
      </c>
      <c r="P561" s="12" t="s">
        <v>59</v>
      </c>
      <c r="Q561">
        <v>2.7999999999999997E-2</v>
      </c>
      <c r="R561" s="15">
        <v>4.0000000000000001E-3</v>
      </c>
      <c r="S561" t="s">
        <v>47</v>
      </c>
      <c r="T561" s="15" t="s">
        <v>59</v>
      </c>
      <c r="U561" t="s">
        <v>47</v>
      </c>
      <c r="V561" s="15" t="s">
        <v>59</v>
      </c>
      <c r="W561" t="s">
        <v>47</v>
      </c>
      <c r="X561" s="15" t="s">
        <v>59</v>
      </c>
      <c r="Y561" t="s">
        <v>47</v>
      </c>
      <c r="Z561" s="15" t="s">
        <v>59</v>
      </c>
      <c r="AA561" t="s">
        <v>47</v>
      </c>
      <c r="AB561" s="15" t="s">
        <v>59</v>
      </c>
      <c r="AC561" t="s">
        <v>47</v>
      </c>
      <c r="AD561" s="15" t="s">
        <v>59</v>
      </c>
      <c r="AE561" t="s">
        <v>47</v>
      </c>
      <c r="AF561" s="15" t="s">
        <v>59</v>
      </c>
      <c r="AG561" t="s">
        <v>47</v>
      </c>
      <c r="AH561" s="15" t="s">
        <v>59</v>
      </c>
      <c r="AI561" t="s">
        <v>47</v>
      </c>
      <c r="AJ561" s="15" t="s">
        <v>59</v>
      </c>
      <c r="AL561" s="15" t="s">
        <v>59</v>
      </c>
      <c r="AM561" t="s">
        <v>47</v>
      </c>
      <c r="AN561" s="15" t="s">
        <v>59</v>
      </c>
      <c r="AO561" t="s">
        <v>47</v>
      </c>
      <c r="AP561" s="15" t="s">
        <v>59</v>
      </c>
      <c r="AQ561" t="s">
        <v>47</v>
      </c>
      <c r="AR561" s="15" t="s">
        <v>59</v>
      </c>
      <c r="AS561" t="s">
        <v>47</v>
      </c>
      <c r="AT561" s="15" t="s">
        <v>59</v>
      </c>
      <c r="AU561" t="s">
        <v>47</v>
      </c>
      <c r="AV561" s="15" t="s">
        <v>59</v>
      </c>
      <c r="AW561" s="3" t="s">
        <v>47</v>
      </c>
      <c r="AX561" s="15" t="s">
        <v>59</v>
      </c>
      <c r="AZ561" s="15" t="s">
        <v>59</v>
      </c>
      <c r="BA561" t="s">
        <v>47</v>
      </c>
      <c r="BB561" s="15" t="s">
        <v>59</v>
      </c>
      <c r="BC561" t="s">
        <v>47</v>
      </c>
      <c r="BD561" s="15" t="s">
        <v>59</v>
      </c>
      <c r="BE561" s="3" t="s">
        <v>47</v>
      </c>
      <c r="BF561" s="15" t="s">
        <v>59</v>
      </c>
      <c r="BH561" s="15" t="s">
        <v>59</v>
      </c>
      <c r="BJ561" s="15" t="s">
        <v>59</v>
      </c>
      <c r="BL561" s="15" t="s">
        <v>59</v>
      </c>
      <c r="BN561" s="15" t="s">
        <v>59</v>
      </c>
      <c r="BP561" s="15" t="s">
        <v>59</v>
      </c>
      <c r="BR561" s="15" t="s">
        <v>59</v>
      </c>
      <c r="BT561" s="15" t="s">
        <v>59</v>
      </c>
      <c r="BV561" s="15" t="s">
        <v>59</v>
      </c>
      <c r="BX561" s="15" t="s">
        <v>59</v>
      </c>
      <c r="BY561">
        <v>3.1600000000000003E-2</v>
      </c>
      <c r="BZ561" s="15" t="s">
        <v>59</v>
      </c>
      <c r="CB561" s="15" t="s">
        <v>59</v>
      </c>
      <c r="CD561" s="15" t="s">
        <v>59</v>
      </c>
      <c r="CF561" s="15" t="s">
        <v>59</v>
      </c>
      <c r="CH561" s="15" t="s">
        <v>59</v>
      </c>
      <c r="CJ561" s="15" t="s">
        <v>59</v>
      </c>
      <c r="CL561" s="15" t="s">
        <v>59</v>
      </c>
      <c r="CN561" s="15" t="s">
        <v>59</v>
      </c>
      <c r="CP561" s="15" t="s">
        <v>59</v>
      </c>
      <c r="CR561" s="15" t="s">
        <v>59</v>
      </c>
      <c r="CT561" s="15" t="s">
        <v>59</v>
      </c>
      <c r="CV561" s="15" t="s">
        <v>59</v>
      </c>
      <c r="CX561" s="15" t="s">
        <v>59</v>
      </c>
      <c r="CZ561" s="15" t="s">
        <v>59</v>
      </c>
      <c r="DB561" s="15" t="s">
        <v>59</v>
      </c>
      <c r="DD561" s="15" t="s">
        <v>59</v>
      </c>
      <c r="DF561" s="15" t="s">
        <v>59</v>
      </c>
      <c r="DH561" s="15" t="s">
        <v>59</v>
      </c>
      <c r="DJ561" s="15" t="s">
        <v>59</v>
      </c>
      <c r="DL561" s="15" t="s">
        <v>59</v>
      </c>
      <c r="DN561" s="15" t="s">
        <v>59</v>
      </c>
      <c r="DP561" s="15" t="s">
        <v>59</v>
      </c>
      <c r="DR561" s="15" t="s">
        <v>59</v>
      </c>
      <c r="DT561" s="15" t="s">
        <v>59</v>
      </c>
      <c r="DV561" s="15" t="s">
        <v>59</v>
      </c>
      <c r="DX561" s="15" t="s">
        <v>59</v>
      </c>
      <c r="DZ561" s="15" t="s">
        <v>59</v>
      </c>
      <c r="EB561" s="15" t="s">
        <v>59</v>
      </c>
      <c r="ED561" s="15" t="s">
        <v>59</v>
      </c>
      <c r="EF561" s="15" t="s">
        <v>59</v>
      </c>
      <c r="EH561" s="15" t="s">
        <v>59</v>
      </c>
      <c r="EJ561" s="15" t="s">
        <v>59</v>
      </c>
      <c r="EL561" s="15" t="s">
        <v>59</v>
      </c>
      <c r="EN561" s="15" t="s">
        <v>59</v>
      </c>
      <c r="EP561" s="15" t="s">
        <v>59</v>
      </c>
      <c r="ER561" s="15" t="s">
        <v>59</v>
      </c>
      <c r="ET561" s="15" t="s">
        <v>59</v>
      </c>
      <c r="EV561" s="15" t="s">
        <v>59</v>
      </c>
      <c r="EX561" s="15" t="s">
        <v>59</v>
      </c>
      <c r="EZ561" s="15" t="s">
        <v>59</v>
      </c>
      <c r="FB561" s="15" t="s">
        <v>59</v>
      </c>
      <c r="FD561" s="15" t="s">
        <v>59</v>
      </c>
      <c r="FF561" s="15" t="s">
        <v>59</v>
      </c>
      <c r="FH561" s="15" t="s">
        <v>59</v>
      </c>
      <c r="FJ561" s="15" t="s">
        <v>59</v>
      </c>
      <c r="FL561" s="15" t="s">
        <v>59</v>
      </c>
      <c r="FM561">
        <v>3.6000000000000004E-2</v>
      </c>
      <c r="FN561" s="15">
        <v>4.000000000000001E-3</v>
      </c>
      <c r="FP561" s="15" t="s">
        <v>59</v>
      </c>
      <c r="FR561" s="15" t="s">
        <v>59</v>
      </c>
      <c r="FT561" s="15" t="s">
        <v>59</v>
      </c>
    </row>
    <row r="562" spans="1:176" ht="15.95" customHeight="1">
      <c r="A562" t="s">
        <v>1006</v>
      </c>
      <c r="B562">
        <v>4</v>
      </c>
      <c r="D562" s="39">
        <v>9404</v>
      </c>
      <c r="E562" t="s">
        <v>1014</v>
      </c>
      <c r="F562" t="s">
        <v>1613</v>
      </c>
      <c r="G562" s="9">
        <f t="shared" si="17"/>
        <v>0.16399999999999998</v>
      </c>
      <c r="H562" s="15" t="s">
        <v>59</v>
      </c>
      <c r="I562" t="s">
        <v>47</v>
      </c>
      <c r="J562" s="15" t="s">
        <v>59</v>
      </c>
      <c r="K562" s="3" t="s">
        <v>47</v>
      </c>
      <c r="L562" s="12" t="s">
        <v>59</v>
      </c>
      <c r="M562" s="3" t="s">
        <v>47</v>
      </c>
      <c r="N562" s="12" t="s">
        <v>59</v>
      </c>
      <c r="O562" s="3" t="s">
        <v>47</v>
      </c>
      <c r="P562" s="12" t="s">
        <v>59</v>
      </c>
      <c r="Q562">
        <v>0.16399999999999998</v>
      </c>
      <c r="R562" s="15">
        <v>4.0000000000000001E-3</v>
      </c>
      <c r="T562" s="15" t="s">
        <v>59</v>
      </c>
      <c r="U562" t="s">
        <v>47</v>
      </c>
      <c r="V562" s="15" t="s">
        <v>59</v>
      </c>
      <c r="W562" t="s">
        <v>47</v>
      </c>
      <c r="X562" s="15" t="s">
        <v>59</v>
      </c>
      <c r="Y562" t="s">
        <v>47</v>
      </c>
      <c r="Z562" s="15" t="s">
        <v>59</v>
      </c>
      <c r="AA562" t="s">
        <v>47</v>
      </c>
      <c r="AB562" s="15" t="s">
        <v>59</v>
      </c>
      <c r="AC562" t="s">
        <v>47</v>
      </c>
      <c r="AD562" s="15" t="s">
        <v>59</v>
      </c>
      <c r="AE562" t="s">
        <v>47</v>
      </c>
      <c r="AF562" s="15" t="s">
        <v>59</v>
      </c>
      <c r="AG562" t="s">
        <v>47</v>
      </c>
      <c r="AH562" s="15" t="s">
        <v>59</v>
      </c>
      <c r="AI562" t="s">
        <v>47</v>
      </c>
      <c r="AJ562" s="15" t="s">
        <v>59</v>
      </c>
      <c r="AL562" s="15" t="s">
        <v>59</v>
      </c>
      <c r="AM562" t="s">
        <v>47</v>
      </c>
      <c r="AN562" s="15" t="s">
        <v>59</v>
      </c>
      <c r="AO562" t="s">
        <v>47</v>
      </c>
      <c r="AP562" s="15" t="s">
        <v>59</v>
      </c>
      <c r="AQ562" t="s">
        <v>47</v>
      </c>
      <c r="AR562" s="15" t="s">
        <v>59</v>
      </c>
      <c r="AS562" t="s">
        <v>47</v>
      </c>
      <c r="AT562" s="15" t="s">
        <v>59</v>
      </c>
      <c r="AU562" t="s">
        <v>47</v>
      </c>
      <c r="AV562" s="15" t="s">
        <v>59</v>
      </c>
      <c r="AW562" s="3" t="s">
        <v>47</v>
      </c>
      <c r="AX562" s="15" t="s">
        <v>59</v>
      </c>
      <c r="AZ562" s="15" t="s">
        <v>59</v>
      </c>
      <c r="BA562" t="s">
        <v>47</v>
      </c>
      <c r="BB562" s="15" t="s">
        <v>59</v>
      </c>
      <c r="BC562" t="s">
        <v>47</v>
      </c>
      <c r="BD562" s="15" t="s">
        <v>59</v>
      </c>
      <c r="BE562" s="3" t="s">
        <v>47</v>
      </c>
      <c r="BF562" s="15" t="s">
        <v>59</v>
      </c>
      <c r="BH562" s="15" t="s">
        <v>59</v>
      </c>
      <c r="BJ562" s="15" t="s">
        <v>59</v>
      </c>
      <c r="BL562" s="15" t="s">
        <v>59</v>
      </c>
      <c r="BN562" s="15" t="s">
        <v>59</v>
      </c>
      <c r="BP562" s="15" t="s">
        <v>59</v>
      </c>
      <c r="BR562" s="15" t="s">
        <v>59</v>
      </c>
      <c r="BT562" s="15" t="s">
        <v>59</v>
      </c>
      <c r="BV562" s="15" t="s">
        <v>59</v>
      </c>
      <c r="BX562" s="15" t="s">
        <v>59</v>
      </c>
      <c r="BY562">
        <v>2.6400000000000003E-2</v>
      </c>
      <c r="BZ562" s="15" t="s">
        <v>59</v>
      </c>
      <c r="CB562" s="15" t="s">
        <v>59</v>
      </c>
      <c r="CD562" s="15" t="s">
        <v>59</v>
      </c>
      <c r="CF562" s="15" t="s">
        <v>59</v>
      </c>
      <c r="CH562" s="15" t="s">
        <v>59</v>
      </c>
      <c r="CJ562" s="15" t="s">
        <v>59</v>
      </c>
      <c r="CL562" s="15" t="s">
        <v>59</v>
      </c>
      <c r="CN562" s="15" t="s">
        <v>59</v>
      </c>
      <c r="CP562" s="15" t="s">
        <v>59</v>
      </c>
      <c r="CR562" s="15" t="s">
        <v>59</v>
      </c>
      <c r="CT562" s="15" t="s">
        <v>59</v>
      </c>
      <c r="CV562" s="15" t="s">
        <v>59</v>
      </c>
      <c r="CX562" s="15" t="s">
        <v>59</v>
      </c>
      <c r="CZ562" s="15" t="s">
        <v>59</v>
      </c>
      <c r="DB562" s="15" t="s">
        <v>59</v>
      </c>
      <c r="DD562" s="15" t="s">
        <v>59</v>
      </c>
      <c r="DF562" s="15" t="s">
        <v>59</v>
      </c>
      <c r="DH562" s="15" t="s">
        <v>59</v>
      </c>
      <c r="DJ562" s="15" t="s">
        <v>59</v>
      </c>
      <c r="DL562" s="15" t="s">
        <v>59</v>
      </c>
      <c r="DN562" s="15" t="s">
        <v>59</v>
      </c>
      <c r="DP562" s="15" t="s">
        <v>59</v>
      </c>
      <c r="DR562" s="15" t="s">
        <v>59</v>
      </c>
      <c r="DT562" s="15" t="s">
        <v>59</v>
      </c>
      <c r="DV562" s="15" t="s">
        <v>59</v>
      </c>
      <c r="DX562" s="15" t="s">
        <v>59</v>
      </c>
      <c r="DZ562" s="15" t="s">
        <v>59</v>
      </c>
      <c r="EB562" s="15" t="s">
        <v>59</v>
      </c>
      <c r="ED562" s="15" t="s">
        <v>59</v>
      </c>
      <c r="EF562" s="15" t="s">
        <v>59</v>
      </c>
      <c r="EH562" s="15" t="s">
        <v>59</v>
      </c>
      <c r="EJ562" s="15" t="s">
        <v>59</v>
      </c>
      <c r="EL562" s="15" t="s">
        <v>59</v>
      </c>
      <c r="EN562" s="15" t="s">
        <v>59</v>
      </c>
      <c r="EP562" s="15" t="s">
        <v>59</v>
      </c>
      <c r="ER562" s="15" t="s">
        <v>59</v>
      </c>
      <c r="ET562" s="15" t="s">
        <v>59</v>
      </c>
      <c r="EV562" s="15" t="s">
        <v>59</v>
      </c>
      <c r="EX562" s="15" t="s">
        <v>59</v>
      </c>
      <c r="EZ562" s="15" t="s">
        <v>59</v>
      </c>
      <c r="FB562" s="15" t="s">
        <v>59</v>
      </c>
      <c r="FD562" s="15" t="s">
        <v>59</v>
      </c>
      <c r="FF562" s="15" t="s">
        <v>59</v>
      </c>
      <c r="FH562" s="15" t="s">
        <v>59</v>
      </c>
      <c r="FJ562" s="15" t="s">
        <v>59</v>
      </c>
      <c r="FL562" s="15" t="s">
        <v>59</v>
      </c>
      <c r="FM562">
        <v>6.4000000000000015E-2</v>
      </c>
      <c r="FN562" s="15">
        <v>8.0000000000000019E-3</v>
      </c>
      <c r="FP562" s="15" t="s">
        <v>59</v>
      </c>
      <c r="FR562" s="15" t="s">
        <v>59</v>
      </c>
      <c r="FT562" s="15" t="s">
        <v>59</v>
      </c>
    </row>
    <row r="563" spans="1:176" ht="15.95" customHeight="1">
      <c r="A563" t="s">
        <v>1007</v>
      </c>
      <c r="B563">
        <v>4</v>
      </c>
      <c r="D563" s="39">
        <v>9404</v>
      </c>
      <c r="E563" t="s">
        <v>1014</v>
      </c>
      <c r="F563" t="s">
        <v>1613</v>
      </c>
      <c r="G563" s="9">
        <f t="shared" si="17"/>
        <v>2.7999999999999997E-2</v>
      </c>
      <c r="H563" s="15" t="s">
        <v>59</v>
      </c>
      <c r="I563" t="s">
        <v>47</v>
      </c>
      <c r="J563" s="15" t="s">
        <v>59</v>
      </c>
      <c r="K563" s="3" t="s">
        <v>47</v>
      </c>
      <c r="L563" s="12" t="s">
        <v>59</v>
      </c>
      <c r="M563" s="3" t="s">
        <v>47</v>
      </c>
      <c r="N563" s="12" t="s">
        <v>59</v>
      </c>
      <c r="O563" s="3" t="s">
        <v>47</v>
      </c>
      <c r="P563" s="12" t="s">
        <v>59</v>
      </c>
      <c r="Q563">
        <v>2.7999999999999997E-2</v>
      </c>
      <c r="R563" s="15">
        <v>4.0000000000000001E-3</v>
      </c>
      <c r="T563" s="15" t="s">
        <v>59</v>
      </c>
      <c r="U563" t="s">
        <v>47</v>
      </c>
      <c r="V563" s="15" t="s">
        <v>59</v>
      </c>
      <c r="W563" t="s">
        <v>47</v>
      </c>
      <c r="X563" s="15" t="s">
        <v>59</v>
      </c>
      <c r="Y563" t="s">
        <v>47</v>
      </c>
      <c r="Z563" s="15" t="s">
        <v>59</v>
      </c>
      <c r="AA563" t="s">
        <v>47</v>
      </c>
      <c r="AB563" s="15" t="s">
        <v>59</v>
      </c>
      <c r="AC563" t="s">
        <v>47</v>
      </c>
      <c r="AD563" s="15" t="s">
        <v>59</v>
      </c>
      <c r="AE563" t="s">
        <v>47</v>
      </c>
      <c r="AF563" s="15" t="s">
        <v>59</v>
      </c>
      <c r="AG563" t="s">
        <v>47</v>
      </c>
      <c r="AH563" s="15" t="s">
        <v>59</v>
      </c>
      <c r="AI563" t="s">
        <v>47</v>
      </c>
      <c r="AJ563" s="15" t="s">
        <v>59</v>
      </c>
      <c r="AL563" s="15" t="s">
        <v>59</v>
      </c>
      <c r="AM563" t="s">
        <v>47</v>
      </c>
      <c r="AN563" s="15" t="s">
        <v>59</v>
      </c>
      <c r="AO563" t="s">
        <v>47</v>
      </c>
      <c r="AP563" s="15" t="s">
        <v>59</v>
      </c>
      <c r="AQ563" t="s">
        <v>47</v>
      </c>
      <c r="AR563" s="15" t="s">
        <v>59</v>
      </c>
      <c r="AS563" t="s">
        <v>47</v>
      </c>
      <c r="AT563" s="15" t="s">
        <v>59</v>
      </c>
      <c r="AU563" t="s">
        <v>47</v>
      </c>
      <c r="AV563" s="15" t="s">
        <v>59</v>
      </c>
      <c r="AW563" s="3" t="s">
        <v>47</v>
      </c>
      <c r="AX563" s="15" t="s">
        <v>59</v>
      </c>
      <c r="AZ563" s="15" t="s">
        <v>59</v>
      </c>
      <c r="BA563" t="s">
        <v>47</v>
      </c>
      <c r="BB563" s="15" t="s">
        <v>59</v>
      </c>
      <c r="BC563" t="s">
        <v>47</v>
      </c>
      <c r="BD563" s="15" t="s">
        <v>59</v>
      </c>
      <c r="BE563" s="3" t="s">
        <v>47</v>
      </c>
      <c r="BF563" s="15" t="s">
        <v>59</v>
      </c>
      <c r="BH563" s="15" t="s">
        <v>59</v>
      </c>
      <c r="BJ563" s="15" t="s">
        <v>59</v>
      </c>
      <c r="BL563" s="15" t="s">
        <v>59</v>
      </c>
      <c r="BN563" s="15" t="s">
        <v>59</v>
      </c>
      <c r="BP563" s="15" t="s">
        <v>59</v>
      </c>
      <c r="BR563" s="15" t="s">
        <v>59</v>
      </c>
      <c r="BT563" s="15" t="s">
        <v>59</v>
      </c>
      <c r="BV563" s="15" t="s">
        <v>59</v>
      </c>
      <c r="BX563" s="15" t="s">
        <v>59</v>
      </c>
      <c r="BY563">
        <v>4.1600000000000005E-2</v>
      </c>
      <c r="BZ563" s="15" t="s">
        <v>59</v>
      </c>
      <c r="CB563" s="15" t="s">
        <v>59</v>
      </c>
      <c r="CD563" s="15" t="s">
        <v>59</v>
      </c>
      <c r="CF563" s="15" t="s">
        <v>59</v>
      </c>
      <c r="CH563" s="15" t="s">
        <v>59</v>
      </c>
      <c r="CJ563" s="15" t="s">
        <v>59</v>
      </c>
      <c r="CL563" s="15" t="s">
        <v>59</v>
      </c>
      <c r="CN563" s="15" t="s">
        <v>59</v>
      </c>
      <c r="CP563" s="15" t="s">
        <v>59</v>
      </c>
      <c r="CR563" s="15" t="s">
        <v>59</v>
      </c>
      <c r="CT563" s="15" t="s">
        <v>59</v>
      </c>
      <c r="CV563" s="15" t="s">
        <v>59</v>
      </c>
      <c r="CX563" s="15" t="s">
        <v>59</v>
      </c>
      <c r="CZ563" s="15" t="s">
        <v>59</v>
      </c>
      <c r="DB563" s="15" t="s">
        <v>59</v>
      </c>
      <c r="DD563" s="15" t="s">
        <v>59</v>
      </c>
      <c r="DF563" s="15" t="s">
        <v>59</v>
      </c>
      <c r="DH563" s="15" t="s">
        <v>59</v>
      </c>
      <c r="DJ563" s="15" t="s">
        <v>59</v>
      </c>
      <c r="DL563" s="15" t="s">
        <v>59</v>
      </c>
      <c r="DN563" s="15" t="s">
        <v>59</v>
      </c>
      <c r="DP563" s="15" t="s">
        <v>59</v>
      </c>
      <c r="DR563" s="15" t="s">
        <v>59</v>
      </c>
      <c r="DT563" s="15" t="s">
        <v>59</v>
      </c>
      <c r="DV563" s="15" t="s">
        <v>59</v>
      </c>
      <c r="DX563" s="15" t="s">
        <v>59</v>
      </c>
      <c r="DZ563" s="15" t="s">
        <v>59</v>
      </c>
      <c r="EB563" s="15" t="s">
        <v>59</v>
      </c>
      <c r="ED563" s="15" t="s">
        <v>59</v>
      </c>
      <c r="EF563" s="15" t="s">
        <v>59</v>
      </c>
      <c r="EH563" s="15" t="s">
        <v>59</v>
      </c>
      <c r="EJ563" s="15" t="s">
        <v>59</v>
      </c>
      <c r="EL563" s="15" t="s">
        <v>59</v>
      </c>
      <c r="EN563" s="15" t="s">
        <v>59</v>
      </c>
      <c r="EP563" s="15" t="s">
        <v>59</v>
      </c>
      <c r="ER563" s="15" t="s">
        <v>59</v>
      </c>
      <c r="ET563" s="15" t="s">
        <v>59</v>
      </c>
      <c r="EV563" s="15" t="s">
        <v>59</v>
      </c>
      <c r="EX563" s="15" t="s">
        <v>59</v>
      </c>
      <c r="EZ563" s="15" t="s">
        <v>59</v>
      </c>
      <c r="FB563" s="15" t="s">
        <v>59</v>
      </c>
      <c r="FD563" s="15" t="s">
        <v>59</v>
      </c>
      <c r="FF563" s="15" t="s">
        <v>59</v>
      </c>
      <c r="FH563" s="15" t="s">
        <v>59</v>
      </c>
      <c r="FJ563" s="15" t="s">
        <v>59</v>
      </c>
      <c r="FL563" s="15" t="s">
        <v>59</v>
      </c>
      <c r="FM563">
        <v>0.04</v>
      </c>
      <c r="FN563" s="15">
        <v>4.000000000000001E-3</v>
      </c>
      <c r="FP563" s="15" t="s">
        <v>59</v>
      </c>
      <c r="FR563" s="15" t="s">
        <v>59</v>
      </c>
      <c r="FT563" s="15" t="s">
        <v>59</v>
      </c>
    </row>
    <row r="564" spans="1:176" ht="15.95" customHeight="1">
      <c r="A564" t="s">
        <v>1008</v>
      </c>
      <c r="B564">
        <v>4</v>
      </c>
      <c r="D564" s="39">
        <v>9002</v>
      </c>
      <c r="E564" t="s">
        <v>1014</v>
      </c>
      <c r="F564" t="s">
        <v>1613</v>
      </c>
      <c r="G564" s="9">
        <f t="shared" si="17"/>
        <v>0.17199999999999999</v>
      </c>
      <c r="H564" s="15" t="s">
        <v>59</v>
      </c>
      <c r="I564" t="s">
        <v>47</v>
      </c>
      <c r="J564" s="15" t="s">
        <v>59</v>
      </c>
      <c r="K564" s="3" t="s">
        <v>47</v>
      </c>
      <c r="L564" s="12" t="s">
        <v>59</v>
      </c>
      <c r="M564" s="3" t="s">
        <v>47</v>
      </c>
      <c r="N564" s="12" t="s">
        <v>59</v>
      </c>
      <c r="O564" s="3" t="s">
        <v>47</v>
      </c>
      <c r="P564" s="12" t="s">
        <v>59</v>
      </c>
      <c r="Q564">
        <v>0.17199999999999999</v>
      </c>
      <c r="R564" s="15">
        <v>8.0000000000000002E-3</v>
      </c>
      <c r="T564" s="15" t="s">
        <v>59</v>
      </c>
      <c r="U564" t="s">
        <v>47</v>
      </c>
      <c r="V564" s="15" t="s">
        <v>59</v>
      </c>
      <c r="W564" t="s">
        <v>47</v>
      </c>
      <c r="X564" s="15" t="s">
        <v>59</v>
      </c>
      <c r="Y564" t="s">
        <v>47</v>
      </c>
      <c r="Z564" s="15" t="s">
        <v>59</v>
      </c>
      <c r="AA564" t="s">
        <v>47</v>
      </c>
      <c r="AB564" s="15" t="s">
        <v>59</v>
      </c>
      <c r="AC564" t="s">
        <v>47</v>
      </c>
      <c r="AD564" s="15" t="s">
        <v>59</v>
      </c>
      <c r="AE564" t="s">
        <v>47</v>
      </c>
      <c r="AF564" s="15" t="s">
        <v>59</v>
      </c>
      <c r="AG564" t="s">
        <v>47</v>
      </c>
      <c r="AH564" s="15" t="s">
        <v>59</v>
      </c>
      <c r="AI564" t="s">
        <v>47</v>
      </c>
      <c r="AJ564" s="15" t="s">
        <v>59</v>
      </c>
      <c r="AL564" s="15" t="s">
        <v>59</v>
      </c>
      <c r="AM564" t="s">
        <v>47</v>
      </c>
      <c r="AN564" s="15" t="s">
        <v>59</v>
      </c>
      <c r="AO564" t="s">
        <v>47</v>
      </c>
      <c r="AP564" s="15" t="s">
        <v>59</v>
      </c>
      <c r="AQ564" t="s">
        <v>47</v>
      </c>
      <c r="AR564" s="15" t="s">
        <v>59</v>
      </c>
      <c r="AS564" t="s">
        <v>47</v>
      </c>
      <c r="AT564" s="15" t="s">
        <v>59</v>
      </c>
      <c r="AU564" t="s">
        <v>47</v>
      </c>
      <c r="AV564" s="15" t="s">
        <v>59</v>
      </c>
      <c r="AW564" s="3" t="s">
        <v>47</v>
      </c>
      <c r="AX564" s="15" t="s">
        <v>59</v>
      </c>
      <c r="AZ564" s="15" t="s">
        <v>59</v>
      </c>
      <c r="BA564" t="s">
        <v>47</v>
      </c>
      <c r="BB564" s="15" t="s">
        <v>59</v>
      </c>
      <c r="BC564" t="s">
        <v>47</v>
      </c>
      <c r="BD564" s="15" t="s">
        <v>59</v>
      </c>
      <c r="BE564" s="3" t="s">
        <v>47</v>
      </c>
      <c r="BF564" s="15" t="s">
        <v>59</v>
      </c>
      <c r="BH564" s="15" t="s">
        <v>59</v>
      </c>
      <c r="BJ564" s="15" t="s">
        <v>59</v>
      </c>
      <c r="BL564" s="15" t="s">
        <v>59</v>
      </c>
      <c r="BN564" s="15" t="s">
        <v>59</v>
      </c>
      <c r="BP564" s="15" t="s">
        <v>59</v>
      </c>
      <c r="BR564" s="15" t="s">
        <v>59</v>
      </c>
      <c r="BT564" s="15" t="s">
        <v>59</v>
      </c>
      <c r="BV564" s="15" t="s">
        <v>59</v>
      </c>
      <c r="BX564" s="15" t="s">
        <v>59</v>
      </c>
      <c r="BY564">
        <v>4.3600000000000007E-2</v>
      </c>
      <c r="BZ564" s="15" t="s">
        <v>59</v>
      </c>
      <c r="CB564" s="15" t="s">
        <v>59</v>
      </c>
      <c r="CD564" s="15" t="s">
        <v>59</v>
      </c>
      <c r="CF564" s="15" t="s">
        <v>59</v>
      </c>
      <c r="CH564" s="15" t="s">
        <v>59</v>
      </c>
      <c r="CJ564" s="15" t="s">
        <v>59</v>
      </c>
      <c r="CL564" s="15" t="s">
        <v>59</v>
      </c>
      <c r="CN564" s="15" t="s">
        <v>59</v>
      </c>
      <c r="CP564" s="15" t="s">
        <v>59</v>
      </c>
      <c r="CR564" s="15" t="s">
        <v>59</v>
      </c>
      <c r="CT564" s="15" t="s">
        <v>59</v>
      </c>
      <c r="CV564" s="15" t="s">
        <v>59</v>
      </c>
      <c r="CX564" s="15" t="s">
        <v>59</v>
      </c>
      <c r="CZ564" s="15" t="s">
        <v>59</v>
      </c>
      <c r="DB564" s="15" t="s">
        <v>59</v>
      </c>
      <c r="DD564" s="15" t="s">
        <v>59</v>
      </c>
      <c r="DF564" s="15" t="s">
        <v>59</v>
      </c>
      <c r="DH564" s="15" t="s">
        <v>59</v>
      </c>
      <c r="DJ564" s="15" t="s">
        <v>59</v>
      </c>
      <c r="DL564" s="15" t="s">
        <v>59</v>
      </c>
      <c r="DN564" s="15" t="s">
        <v>59</v>
      </c>
      <c r="DP564" s="15" t="s">
        <v>59</v>
      </c>
      <c r="DR564" s="15" t="s">
        <v>59</v>
      </c>
      <c r="DT564" s="15" t="s">
        <v>59</v>
      </c>
      <c r="DV564" s="15" t="s">
        <v>59</v>
      </c>
      <c r="DX564" s="15" t="s">
        <v>59</v>
      </c>
      <c r="DZ564" s="15" t="s">
        <v>59</v>
      </c>
      <c r="EB564" s="15" t="s">
        <v>59</v>
      </c>
      <c r="ED564" s="15" t="s">
        <v>59</v>
      </c>
      <c r="EF564" s="15" t="s">
        <v>59</v>
      </c>
      <c r="EH564" s="15" t="s">
        <v>59</v>
      </c>
      <c r="EJ564" s="15" t="s">
        <v>59</v>
      </c>
      <c r="EL564" s="15" t="s">
        <v>59</v>
      </c>
      <c r="EN564" s="15" t="s">
        <v>59</v>
      </c>
      <c r="EP564" s="15" t="s">
        <v>59</v>
      </c>
      <c r="ER564" s="15" t="s">
        <v>59</v>
      </c>
      <c r="ET564" s="15" t="s">
        <v>59</v>
      </c>
      <c r="EV564" s="15" t="s">
        <v>59</v>
      </c>
      <c r="EX564" s="15" t="s">
        <v>59</v>
      </c>
      <c r="EZ564" s="15" t="s">
        <v>59</v>
      </c>
      <c r="FB564" s="15" t="s">
        <v>59</v>
      </c>
      <c r="FD564" s="15" t="s">
        <v>59</v>
      </c>
      <c r="FF564" s="15" t="s">
        <v>59</v>
      </c>
      <c r="FH564" s="15" t="s">
        <v>59</v>
      </c>
      <c r="FJ564" s="15" t="s">
        <v>59</v>
      </c>
      <c r="FL564" s="15" t="s">
        <v>59</v>
      </c>
      <c r="FM564">
        <v>0.2</v>
      </c>
      <c r="FN564" s="15">
        <v>8.0000000000000019E-3</v>
      </c>
      <c r="FP564" s="15" t="s">
        <v>59</v>
      </c>
      <c r="FR564" s="15" t="s">
        <v>59</v>
      </c>
      <c r="FT564" s="15" t="s">
        <v>59</v>
      </c>
    </row>
    <row r="565" spans="1:176" ht="15.95" customHeight="1">
      <c r="A565" t="s">
        <v>1009</v>
      </c>
      <c r="B565">
        <v>4</v>
      </c>
      <c r="D565" s="39">
        <v>9002</v>
      </c>
      <c r="E565" t="s">
        <v>1014</v>
      </c>
      <c r="F565" t="s">
        <v>1613</v>
      </c>
      <c r="G565" s="9">
        <f t="shared" si="17"/>
        <v>2.7999999999999997E-2</v>
      </c>
      <c r="H565" s="15" t="s">
        <v>59</v>
      </c>
      <c r="I565" t="s">
        <v>47</v>
      </c>
      <c r="J565" s="15" t="s">
        <v>59</v>
      </c>
      <c r="K565" s="3" t="s">
        <v>47</v>
      </c>
      <c r="L565" s="12" t="s">
        <v>59</v>
      </c>
      <c r="M565" s="3" t="s">
        <v>47</v>
      </c>
      <c r="N565" s="12" t="s">
        <v>59</v>
      </c>
      <c r="O565" s="3" t="s">
        <v>47</v>
      </c>
      <c r="P565" s="12" t="s">
        <v>59</v>
      </c>
      <c r="Q565">
        <v>2.7999999999999997E-2</v>
      </c>
      <c r="R565" s="15">
        <v>4.0000000000000001E-3</v>
      </c>
      <c r="T565" s="15" t="s">
        <v>59</v>
      </c>
      <c r="U565" t="s">
        <v>47</v>
      </c>
      <c r="V565" s="15" t="s">
        <v>59</v>
      </c>
      <c r="W565" t="s">
        <v>47</v>
      </c>
      <c r="X565" s="15" t="s">
        <v>59</v>
      </c>
      <c r="Y565" t="s">
        <v>47</v>
      </c>
      <c r="Z565" s="15" t="s">
        <v>59</v>
      </c>
      <c r="AA565" t="s">
        <v>47</v>
      </c>
      <c r="AB565" s="15" t="s">
        <v>59</v>
      </c>
      <c r="AC565" t="s">
        <v>47</v>
      </c>
      <c r="AD565" s="15" t="s">
        <v>59</v>
      </c>
      <c r="AE565" t="s">
        <v>47</v>
      </c>
      <c r="AF565" s="15" t="s">
        <v>59</v>
      </c>
      <c r="AG565" t="s">
        <v>47</v>
      </c>
      <c r="AH565" s="15" t="s">
        <v>59</v>
      </c>
      <c r="AI565" t="s">
        <v>47</v>
      </c>
      <c r="AJ565" s="15" t="s">
        <v>59</v>
      </c>
      <c r="AL565" s="15" t="s">
        <v>59</v>
      </c>
      <c r="AM565" t="s">
        <v>47</v>
      </c>
      <c r="AN565" s="15" t="s">
        <v>59</v>
      </c>
      <c r="AO565" t="s">
        <v>47</v>
      </c>
      <c r="AP565" s="15" t="s">
        <v>59</v>
      </c>
      <c r="AQ565" t="s">
        <v>47</v>
      </c>
      <c r="AR565" s="15" t="s">
        <v>59</v>
      </c>
      <c r="AS565" t="s">
        <v>47</v>
      </c>
      <c r="AT565" s="15" t="s">
        <v>59</v>
      </c>
      <c r="AU565" t="s">
        <v>47</v>
      </c>
      <c r="AV565" s="15" t="s">
        <v>59</v>
      </c>
      <c r="AW565" s="3" t="s">
        <v>47</v>
      </c>
      <c r="AX565" s="15" t="s">
        <v>59</v>
      </c>
      <c r="AZ565" s="15" t="s">
        <v>59</v>
      </c>
      <c r="BA565" t="s">
        <v>47</v>
      </c>
      <c r="BB565" s="15" t="s">
        <v>59</v>
      </c>
      <c r="BC565" t="s">
        <v>47</v>
      </c>
      <c r="BD565" s="15" t="s">
        <v>59</v>
      </c>
      <c r="BE565" s="3" t="s">
        <v>47</v>
      </c>
      <c r="BF565" s="15" t="s">
        <v>59</v>
      </c>
      <c r="BH565" s="15" t="s">
        <v>59</v>
      </c>
      <c r="BJ565" s="15" t="s">
        <v>59</v>
      </c>
      <c r="BL565" s="15" t="s">
        <v>59</v>
      </c>
      <c r="BN565" s="15" t="s">
        <v>59</v>
      </c>
      <c r="BP565" s="15" t="s">
        <v>59</v>
      </c>
      <c r="BR565" s="15" t="s">
        <v>59</v>
      </c>
      <c r="BT565" s="15" t="s">
        <v>59</v>
      </c>
      <c r="BV565" s="15" t="s">
        <v>59</v>
      </c>
      <c r="BX565" s="15" t="s">
        <v>59</v>
      </c>
      <c r="BY565">
        <v>2.6800000000000001E-2</v>
      </c>
      <c r="BZ565" s="15" t="s">
        <v>59</v>
      </c>
      <c r="CB565" s="15" t="s">
        <v>59</v>
      </c>
      <c r="CD565" s="15" t="s">
        <v>59</v>
      </c>
      <c r="CF565" s="15" t="s">
        <v>59</v>
      </c>
      <c r="CH565" s="15" t="s">
        <v>59</v>
      </c>
      <c r="CJ565" s="15" t="s">
        <v>59</v>
      </c>
      <c r="CL565" s="15" t="s">
        <v>59</v>
      </c>
      <c r="CN565" s="15" t="s">
        <v>59</v>
      </c>
      <c r="CP565" s="15" t="s">
        <v>59</v>
      </c>
      <c r="CR565" s="15" t="s">
        <v>59</v>
      </c>
      <c r="CT565" s="15" t="s">
        <v>59</v>
      </c>
      <c r="CV565" s="15" t="s">
        <v>59</v>
      </c>
      <c r="CX565" s="15" t="s">
        <v>59</v>
      </c>
      <c r="CZ565" s="15" t="s">
        <v>59</v>
      </c>
      <c r="DB565" s="15" t="s">
        <v>59</v>
      </c>
      <c r="DD565" s="15" t="s">
        <v>59</v>
      </c>
      <c r="DF565" s="15" t="s">
        <v>59</v>
      </c>
      <c r="DH565" s="15" t="s">
        <v>59</v>
      </c>
      <c r="DJ565" s="15" t="s">
        <v>59</v>
      </c>
      <c r="DL565" s="15" t="s">
        <v>59</v>
      </c>
      <c r="DN565" s="15" t="s">
        <v>59</v>
      </c>
      <c r="DP565" s="15" t="s">
        <v>59</v>
      </c>
      <c r="DR565" s="15" t="s">
        <v>59</v>
      </c>
      <c r="DT565" s="15" t="s">
        <v>59</v>
      </c>
      <c r="DV565" s="15" t="s">
        <v>59</v>
      </c>
      <c r="DX565" s="15" t="s">
        <v>59</v>
      </c>
      <c r="DZ565" s="15" t="s">
        <v>59</v>
      </c>
      <c r="EB565" s="15" t="s">
        <v>59</v>
      </c>
      <c r="ED565" s="15" t="s">
        <v>59</v>
      </c>
      <c r="EF565" s="15" t="s">
        <v>59</v>
      </c>
      <c r="EH565" s="15" t="s">
        <v>59</v>
      </c>
      <c r="EJ565" s="15" t="s">
        <v>59</v>
      </c>
      <c r="EL565" s="15" t="s">
        <v>59</v>
      </c>
      <c r="EN565" s="15" t="s">
        <v>59</v>
      </c>
      <c r="EP565" s="15" t="s">
        <v>59</v>
      </c>
      <c r="ER565" s="15" t="s">
        <v>59</v>
      </c>
      <c r="ET565" s="15" t="s">
        <v>59</v>
      </c>
      <c r="EV565" s="15" t="s">
        <v>59</v>
      </c>
      <c r="EX565" s="15" t="s">
        <v>59</v>
      </c>
      <c r="EZ565" s="15" t="s">
        <v>59</v>
      </c>
      <c r="FB565" s="15" t="s">
        <v>59</v>
      </c>
      <c r="FD565" s="15" t="s">
        <v>59</v>
      </c>
      <c r="FF565" s="15" t="s">
        <v>59</v>
      </c>
      <c r="FH565" s="15" t="s">
        <v>59</v>
      </c>
      <c r="FJ565" s="15" t="s">
        <v>59</v>
      </c>
      <c r="FL565" s="15" t="s">
        <v>59</v>
      </c>
      <c r="FM565">
        <v>3.6000000000000004E-2</v>
      </c>
      <c r="FN565" s="15">
        <v>4.000000000000001E-3</v>
      </c>
      <c r="FP565" s="15" t="s">
        <v>59</v>
      </c>
      <c r="FR565" s="15" t="s">
        <v>59</v>
      </c>
      <c r="FT565" s="15" t="s">
        <v>59</v>
      </c>
    </row>
    <row r="566" spans="1:176" ht="15.95" customHeight="1">
      <c r="A566" t="s">
        <v>1010</v>
      </c>
      <c r="B566">
        <v>4</v>
      </c>
      <c r="D566" s="39">
        <v>9002</v>
      </c>
      <c r="E566" t="s">
        <v>1014</v>
      </c>
      <c r="F566" t="s">
        <v>1613</v>
      </c>
      <c r="G566" s="9">
        <f t="shared" si="17"/>
        <v>0.02</v>
      </c>
      <c r="H566" s="15" t="s">
        <v>59</v>
      </c>
      <c r="I566" t="s">
        <v>47</v>
      </c>
      <c r="J566" s="15" t="s">
        <v>59</v>
      </c>
      <c r="K566" s="3" t="s">
        <v>47</v>
      </c>
      <c r="L566" s="12" t="s">
        <v>59</v>
      </c>
      <c r="M566" s="3" t="s">
        <v>47</v>
      </c>
      <c r="N566" s="12" t="s">
        <v>59</v>
      </c>
      <c r="O566" s="3" t="s">
        <v>47</v>
      </c>
      <c r="P566" s="12" t="s">
        <v>59</v>
      </c>
      <c r="Q566">
        <v>0.02</v>
      </c>
      <c r="R566" s="15">
        <v>4.0000000000000001E-3</v>
      </c>
      <c r="T566" s="15" t="s">
        <v>59</v>
      </c>
      <c r="U566" t="s">
        <v>47</v>
      </c>
      <c r="V566" s="15" t="s">
        <v>59</v>
      </c>
      <c r="W566" t="s">
        <v>47</v>
      </c>
      <c r="X566" s="15" t="s">
        <v>59</v>
      </c>
      <c r="Y566" t="s">
        <v>47</v>
      </c>
      <c r="Z566" s="15" t="s">
        <v>59</v>
      </c>
      <c r="AA566" t="s">
        <v>47</v>
      </c>
      <c r="AB566" s="15" t="s">
        <v>59</v>
      </c>
      <c r="AC566" t="s">
        <v>47</v>
      </c>
      <c r="AD566" s="15" t="s">
        <v>59</v>
      </c>
      <c r="AE566" t="s">
        <v>47</v>
      </c>
      <c r="AF566" s="15" t="s">
        <v>59</v>
      </c>
      <c r="AG566" t="s">
        <v>47</v>
      </c>
      <c r="AH566" s="15" t="s">
        <v>59</v>
      </c>
      <c r="AI566" t="s">
        <v>47</v>
      </c>
      <c r="AJ566" s="15" t="s">
        <v>59</v>
      </c>
      <c r="AL566" s="15" t="s">
        <v>59</v>
      </c>
      <c r="AM566" t="s">
        <v>47</v>
      </c>
      <c r="AN566" s="15" t="s">
        <v>59</v>
      </c>
      <c r="AO566" t="s">
        <v>47</v>
      </c>
      <c r="AP566" s="15" t="s">
        <v>59</v>
      </c>
      <c r="AQ566" t="s">
        <v>47</v>
      </c>
      <c r="AR566" s="15" t="s">
        <v>59</v>
      </c>
      <c r="AS566" t="s">
        <v>47</v>
      </c>
      <c r="AT566" s="15" t="s">
        <v>59</v>
      </c>
      <c r="AU566" t="s">
        <v>47</v>
      </c>
      <c r="AV566" s="15" t="s">
        <v>59</v>
      </c>
      <c r="AW566" s="3" t="s">
        <v>47</v>
      </c>
      <c r="AX566" s="15" t="s">
        <v>59</v>
      </c>
      <c r="AZ566" s="15" t="s">
        <v>59</v>
      </c>
      <c r="BA566" t="s">
        <v>47</v>
      </c>
      <c r="BB566" s="15" t="s">
        <v>59</v>
      </c>
      <c r="BC566" t="s">
        <v>47</v>
      </c>
      <c r="BD566" s="15" t="s">
        <v>59</v>
      </c>
      <c r="BE566" s="3" t="s">
        <v>47</v>
      </c>
      <c r="BF566" s="15" t="s">
        <v>59</v>
      </c>
      <c r="BH566" s="15" t="s">
        <v>59</v>
      </c>
      <c r="BJ566" s="15" t="s">
        <v>59</v>
      </c>
      <c r="BL566" s="15" t="s">
        <v>59</v>
      </c>
      <c r="BN566" s="15" t="s">
        <v>59</v>
      </c>
      <c r="BP566" s="15" t="s">
        <v>59</v>
      </c>
      <c r="BR566" s="15" t="s">
        <v>59</v>
      </c>
      <c r="BT566" s="15" t="s">
        <v>59</v>
      </c>
      <c r="BV566" s="15" t="s">
        <v>59</v>
      </c>
      <c r="BX566" s="15" t="s">
        <v>59</v>
      </c>
      <c r="BY566">
        <v>2.76E-2</v>
      </c>
      <c r="BZ566" s="15" t="s">
        <v>59</v>
      </c>
      <c r="CB566" s="15" t="s">
        <v>59</v>
      </c>
      <c r="CD566" s="15" t="s">
        <v>59</v>
      </c>
      <c r="CF566" s="15" t="s">
        <v>59</v>
      </c>
      <c r="CH566" s="15" t="s">
        <v>59</v>
      </c>
      <c r="CJ566" s="15" t="s">
        <v>59</v>
      </c>
      <c r="CL566" s="15" t="s">
        <v>59</v>
      </c>
      <c r="CN566" s="15" t="s">
        <v>59</v>
      </c>
      <c r="CP566" s="15" t="s">
        <v>59</v>
      </c>
      <c r="CR566" s="15" t="s">
        <v>59</v>
      </c>
      <c r="CT566" s="15" t="s">
        <v>59</v>
      </c>
      <c r="CV566" s="15" t="s">
        <v>59</v>
      </c>
      <c r="CX566" s="15" t="s">
        <v>59</v>
      </c>
      <c r="CZ566" s="15" t="s">
        <v>59</v>
      </c>
      <c r="DB566" s="15" t="s">
        <v>59</v>
      </c>
      <c r="DD566" s="15" t="s">
        <v>59</v>
      </c>
      <c r="DF566" s="15" t="s">
        <v>59</v>
      </c>
      <c r="DH566" s="15" t="s">
        <v>59</v>
      </c>
      <c r="DJ566" s="15" t="s">
        <v>59</v>
      </c>
      <c r="DL566" s="15" t="s">
        <v>59</v>
      </c>
      <c r="DN566" s="15" t="s">
        <v>59</v>
      </c>
      <c r="DP566" s="15" t="s">
        <v>59</v>
      </c>
      <c r="DR566" s="15" t="s">
        <v>59</v>
      </c>
      <c r="DT566" s="15" t="s">
        <v>59</v>
      </c>
      <c r="DV566" s="15" t="s">
        <v>59</v>
      </c>
      <c r="DX566" s="15" t="s">
        <v>59</v>
      </c>
      <c r="DZ566" s="15" t="s">
        <v>59</v>
      </c>
      <c r="EB566" s="15" t="s">
        <v>59</v>
      </c>
      <c r="ED566" s="15" t="s">
        <v>59</v>
      </c>
      <c r="EF566" s="15" t="s">
        <v>59</v>
      </c>
      <c r="EH566" s="15" t="s">
        <v>59</v>
      </c>
      <c r="EJ566" s="15" t="s">
        <v>59</v>
      </c>
      <c r="EL566" s="15" t="s">
        <v>59</v>
      </c>
      <c r="EN566" s="15" t="s">
        <v>59</v>
      </c>
      <c r="EP566" s="15" t="s">
        <v>59</v>
      </c>
      <c r="ER566" s="15" t="s">
        <v>59</v>
      </c>
      <c r="ET566" s="15" t="s">
        <v>59</v>
      </c>
      <c r="EV566" s="15" t="s">
        <v>59</v>
      </c>
      <c r="EX566" s="15" t="s">
        <v>59</v>
      </c>
      <c r="EZ566" s="15" t="s">
        <v>59</v>
      </c>
      <c r="FB566" s="15" t="s">
        <v>59</v>
      </c>
      <c r="FD566" s="15" t="s">
        <v>59</v>
      </c>
      <c r="FF566" s="15" t="s">
        <v>59</v>
      </c>
      <c r="FH566" s="15" t="s">
        <v>59</v>
      </c>
      <c r="FJ566" s="15" t="s">
        <v>59</v>
      </c>
      <c r="FL566" s="15" t="s">
        <v>59</v>
      </c>
      <c r="FM566">
        <v>3.6000000000000004E-2</v>
      </c>
      <c r="FN566" s="15">
        <v>4.000000000000001E-3</v>
      </c>
      <c r="FP566" s="15" t="s">
        <v>59</v>
      </c>
      <c r="FR566" s="15" t="s">
        <v>59</v>
      </c>
      <c r="FT566" s="15" t="s">
        <v>59</v>
      </c>
    </row>
    <row r="567" spans="1:176" ht="15.95" customHeight="1">
      <c r="A567" t="s">
        <v>1011</v>
      </c>
      <c r="B567">
        <v>4</v>
      </c>
      <c r="D567" s="39">
        <v>9002</v>
      </c>
      <c r="E567" t="s">
        <v>1014</v>
      </c>
      <c r="F567" t="s">
        <v>1613</v>
      </c>
      <c r="G567" s="9">
        <f t="shared" si="17"/>
        <v>0.22</v>
      </c>
      <c r="H567" s="15" t="s">
        <v>59</v>
      </c>
      <c r="I567" t="s">
        <v>47</v>
      </c>
      <c r="J567" s="15" t="s">
        <v>59</v>
      </c>
      <c r="K567" s="3" t="s">
        <v>47</v>
      </c>
      <c r="L567" s="12" t="s">
        <v>59</v>
      </c>
      <c r="M567" s="3" t="s">
        <v>47</v>
      </c>
      <c r="N567" s="12" t="s">
        <v>59</v>
      </c>
      <c r="O567" s="3" t="s">
        <v>47</v>
      </c>
      <c r="P567" s="12" t="s">
        <v>59</v>
      </c>
      <c r="Q567">
        <v>0.22</v>
      </c>
      <c r="R567" s="15">
        <v>1.2E-2</v>
      </c>
      <c r="T567" s="15" t="s">
        <v>59</v>
      </c>
      <c r="U567" t="s">
        <v>47</v>
      </c>
      <c r="V567" s="15" t="s">
        <v>59</v>
      </c>
      <c r="W567" t="s">
        <v>47</v>
      </c>
      <c r="X567" s="15" t="s">
        <v>59</v>
      </c>
      <c r="Y567" t="s">
        <v>47</v>
      </c>
      <c r="Z567" s="15" t="s">
        <v>59</v>
      </c>
      <c r="AA567" t="s">
        <v>47</v>
      </c>
      <c r="AB567" s="15" t="s">
        <v>59</v>
      </c>
      <c r="AC567" t="s">
        <v>47</v>
      </c>
      <c r="AD567" s="15" t="s">
        <v>59</v>
      </c>
      <c r="AE567" t="s">
        <v>47</v>
      </c>
      <c r="AF567" s="15" t="s">
        <v>59</v>
      </c>
      <c r="AG567" t="s">
        <v>47</v>
      </c>
      <c r="AH567" s="15" t="s">
        <v>59</v>
      </c>
      <c r="AI567" t="s">
        <v>47</v>
      </c>
      <c r="AJ567" s="15" t="s">
        <v>59</v>
      </c>
      <c r="AL567" s="15" t="s">
        <v>59</v>
      </c>
      <c r="AM567" t="s">
        <v>47</v>
      </c>
      <c r="AN567" s="15" t="s">
        <v>59</v>
      </c>
      <c r="AO567" t="s">
        <v>47</v>
      </c>
      <c r="AP567" s="15" t="s">
        <v>59</v>
      </c>
      <c r="AQ567" t="s">
        <v>47</v>
      </c>
      <c r="AR567" s="15" t="s">
        <v>59</v>
      </c>
      <c r="AS567" t="s">
        <v>47</v>
      </c>
      <c r="AT567" s="15" t="s">
        <v>59</v>
      </c>
      <c r="AU567" t="s">
        <v>47</v>
      </c>
      <c r="AV567" s="15" t="s">
        <v>59</v>
      </c>
      <c r="AW567" s="3" t="s">
        <v>47</v>
      </c>
      <c r="AX567" s="15" t="s">
        <v>59</v>
      </c>
      <c r="AZ567" s="15" t="s">
        <v>59</v>
      </c>
      <c r="BA567" t="s">
        <v>47</v>
      </c>
      <c r="BB567" s="15" t="s">
        <v>59</v>
      </c>
      <c r="BC567" t="s">
        <v>47</v>
      </c>
      <c r="BD567" s="15" t="s">
        <v>59</v>
      </c>
      <c r="BE567" s="3" t="s">
        <v>47</v>
      </c>
      <c r="BF567" s="15" t="s">
        <v>59</v>
      </c>
      <c r="BH567" s="15" t="s">
        <v>59</v>
      </c>
      <c r="BJ567" s="15" t="s">
        <v>59</v>
      </c>
      <c r="BL567" s="15" t="s">
        <v>59</v>
      </c>
      <c r="BN567" s="15" t="s">
        <v>59</v>
      </c>
      <c r="BP567" s="15" t="s">
        <v>59</v>
      </c>
      <c r="BR567" s="15" t="s">
        <v>59</v>
      </c>
      <c r="BT567" s="15" t="s">
        <v>59</v>
      </c>
      <c r="BV567" s="15" t="s">
        <v>59</v>
      </c>
      <c r="BX567" s="15" t="s">
        <v>59</v>
      </c>
      <c r="BY567">
        <v>5.9200000000000003E-2</v>
      </c>
      <c r="BZ567" s="15" t="s">
        <v>59</v>
      </c>
      <c r="CB567" s="15" t="s">
        <v>59</v>
      </c>
      <c r="CD567" s="15" t="s">
        <v>59</v>
      </c>
      <c r="CF567" s="15" t="s">
        <v>59</v>
      </c>
      <c r="CH567" s="15" t="s">
        <v>59</v>
      </c>
      <c r="CJ567" s="15" t="s">
        <v>59</v>
      </c>
      <c r="CL567" s="15" t="s">
        <v>59</v>
      </c>
      <c r="CN567" s="15" t="s">
        <v>59</v>
      </c>
      <c r="CP567" s="15" t="s">
        <v>59</v>
      </c>
      <c r="CR567" s="15" t="s">
        <v>59</v>
      </c>
      <c r="CT567" s="15" t="s">
        <v>59</v>
      </c>
      <c r="CV567" s="15" t="s">
        <v>59</v>
      </c>
      <c r="CX567" s="15" t="s">
        <v>59</v>
      </c>
      <c r="CZ567" s="15" t="s">
        <v>59</v>
      </c>
      <c r="DB567" s="15" t="s">
        <v>59</v>
      </c>
      <c r="DD567" s="15" t="s">
        <v>59</v>
      </c>
      <c r="DF567" s="15" t="s">
        <v>59</v>
      </c>
      <c r="DH567" s="15" t="s">
        <v>59</v>
      </c>
      <c r="DJ567" s="15" t="s">
        <v>59</v>
      </c>
      <c r="DL567" s="15" t="s">
        <v>59</v>
      </c>
      <c r="DN567" s="15" t="s">
        <v>59</v>
      </c>
      <c r="DP567" s="15" t="s">
        <v>59</v>
      </c>
      <c r="DR567" s="15" t="s">
        <v>59</v>
      </c>
      <c r="DT567" s="15" t="s">
        <v>59</v>
      </c>
      <c r="DV567" s="15" t="s">
        <v>59</v>
      </c>
      <c r="DX567" s="15" t="s">
        <v>59</v>
      </c>
      <c r="DZ567" s="15" t="s">
        <v>59</v>
      </c>
      <c r="EB567" s="15" t="s">
        <v>59</v>
      </c>
      <c r="ED567" s="15" t="s">
        <v>59</v>
      </c>
      <c r="EF567" s="15" t="s">
        <v>59</v>
      </c>
      <c r="EH567" s="15" t="s">
        <v>59</v>
      </c>
      <c r="EJ567" s="15" t="s">
        <v>59</v>
      </c>
      <c r="EL567" s="15" t="s">
        <v>59</v>
      </c>
      <c r="EN567" s="15" t="s">
        <v>59</v>
      </c>
      <c r="EP567" s="15" t="s">
        <v>59</v>
      </c>
      <c r="ER567" s="15" t="s">
        <v>59</v>
      </c>
      <c r="ET567" s="15" t="s">
        <v>59</v>
      </c>
      <c r="EV567" s="15" t="s">
        <v>59</v>
      </c>
      <c r="EX567" s="15" t="s">
        <v>59</v>
      </c>
      <c r="EZ567" s="15" t="s">
        <v>59</v>
      </c>
      <c r="FB567" s="15" t="s">
        <v>59</v>
      </c>
      <c r="FD567" s="15" t="s">
        <v>59</v>
      </c>
      <c r="FF567" s="15" t="s">
        <v>59</v>
      </c>
      <c r="FH567" s="15" t="s">
        <v>59</v>
      </c>
      <c r="FJ567" s="15" t="s">
        <v>59</v>
      </c>
      <c r="FL567" s="15" t="s">
        <v>59</v>
      </c>
      <c r="FM567">
        <v>9.6000000000000002E-2</v>
      </c>
      <c r="FN567" s="15">
        <v>4.000000000000001E-3</v>
      </c>
      <c r="FP567" s="15" t="s">
        <v>59</v>
      </c>
      <c r="FR567" s="15" t="s">
        <v>59</v>
      </c>
      <c r="FT567" s="15" t="s">
        <v>59</v>
      </c>
    </row>
    <row r="568" spans="1:176" ht="15.95" customHeight="1">
      <c r="A568" t="s">
        <v>1012</v>
      </c>
      <c r="B568">
        <v>4</v>
      </c>
      <c r="D568" s="39">
        <v>9002</v>
      </c>
      <c r="E568" t="s">
        <v>1014</v>
      </c>
      <c r="F568" t="s">
        <v>1613</v>
      </c>
      <c r="G568" s="9">
        <f t="shared" si="17"/>
        <v>0</v>
      </c>
      <c r="H568" s="15" t="s">
        <v>59</v>
      </c>
      <c r="I568" t="s">
        <v>47</v>
      </c>
      <c r="J568" s="15" t="s">
        <v>59</v>
      </c>
      <c r="K568" s="3" t="s">
        <v>47</v>
      </c>
      <c r="L568" s="12" t="s">
        <v>59</v>
      </c>
      <c r="M568" s="3" t="s">
        <v>47</v>
      </c>
      <c r="N568" s="12" t="s">
        <v>59</v>
      </c>
      <c r="O568" s="3" t="s">
        <v>47</v>
      </c>
      <c r="P568" s="12" t="s">
        <v>59</v>
      </c>
      <c r="Q568" t="s">
        <v>54</v>
      </c>
      <c r="R568" s="15" t="s">
        <v>59</v>
      </c>
      <c r="T568" s="15" t="s">
        <v>59</v>
      </c>
      <c r="U568" t="s">
        <v>47</v>
      </c>
      <c r="V568" s="15" t="s">
        <v>59</v>
      </c>
      <c r="W568" t="s">
        <v>47</v>
      </c>
      <c r="X568" s="15" t="s">
        <v>59</v>
      </c>
      <c r="Y568" t="s">
        <v>47</v>
      </c>
      <c r="Z568" s="15" t="s">
        <v>59</v>
      </c>
      <c r="AA568" t="s">
        <v>47</v>
      </c>
      <c r="AB568" s="15" t="s">
        <v>59</v>
      </c>
      <c r="AC568" t="s">
        <v>47</v>
      </c>
      <c r="AD568" s="15" t="s">
        <v>59</v>
      </c>
      <c r="AE568" t="s">
        <v>47</v>
      </c>
      <c r="AF568" s="15" t="s">
        <v>59</v>
      </c>
      <c r="AG568" t="s">
        <v>47</v>
      </c>
      <c r="AH568" s="15" t="s">
        <v>59</v>
      </c>
      <c r="AI568" t="s">
        <v>47</v>
      </c>
      <c r="AJ568" s="15" t="s">
        <v>59</v>
      </c>
      <c r="AL568" s="15" t="s">
        <v>59</v>
      </c>
      <c r="AM568" t="s">
        <v>47</v>
      </c>
      <c r="AN568" s="15" t="s">
        <v>59</v>
      </c>
      <c r="AO568" t="s">
        <v>47</v>
      </c>
      <c r="AP568" s="15" t="s">
        <v>59</v>
      </c>
      <c r="AQ568" t="s">
        <v>47</v>
      </c>
      <c r="AR568" s="15" t="s">
        <v>59</v>
      </c>
      <c r="AS568" t="s">
        <v>47</v>
      </c>
      <c r="AT568" s="15" t="s">
        <v>59</v>
      </c>
      <c r="AU568" t="s">
        <v>47</v>
      </c>
      <c r="AV568" s="15" t="s">
        <v>59</v>
      </c>
      <c r="AW568" s="3" t="s">
        <v>47</v>
      </c>
      <c r="AX568" s="15" t="s">
        <v>59</v>
      </c>
      <c r="AZ568" s="15" t="s">
        <v>59</v>
      </c>
      <c r="BA568" t="s">
        <v>47</v>
      </c>
      <c r="BB568" s="15" t="s">
        <v>59</v>
      </c>
      <c r="BC568" t="s">
        <v>47</v>
      </c>
      <c r="BD568" s="15" t="s">
        <v>59</v>
      </c>
      <c r="BE568" s="3" t="s">
        <v>47</v>
      </c>
      <c r="BF568" s="15" t="s">
        <v>59</v>
      </c>
      <c r="BH568" s="15" t="s">
        <v>59</v>
      </c>
      <c r="BJ568" s="15" t="s">
        <v>59</v>
      </c>
      <c r="BL568" s="15" t="s">
        <v>59</v>
      </c>
      <c r="BN568" s="15" t="s">
        <v>59</v>
      </c>
      <c r="BP568" s="15" t="s">
        <v>59</v>
      </c>
      <c r="BR568" s="15" t="s">
        <v>59</v>
      </c>
      <c r="BT568" s="15" t="s">
        <v>59</v>
      </c>
      <c r="BV568" s="15" t="s">
        <v>59</v>
      </c>
      <c r="BX568" s="15" t="s">
        <v>59</v>
      </c>
      <c r="BY568">
        <v>5.2400000000000002E-2</v>
      </c>
      <c r="BZ568" s="15" t="s">
        <v>59</v>
      </c>
      <c r="CB568" s="15" t="s">
        <v>59</v>
      </c>
      <c r="CD568" s="15" t="s">
        <v>59</v>
      </c>
      <c r="CF568" s="15" t="s">
        <v>59</v>
      </c>
      <c r="CH568" s="15" t="s">
        <v>59</v>
      </c>
      <c r="CJ568" s="15" t="s">
        <v>59</v>
      </c>
      <c r="CL568" s="15" t="s">
        <v>59</v>
      </c>
      <c r="CN568" s="15" t="s">
        <v>59</v>
      </c>
      <c r="CP568" s="15" t="s">
        <v>59</v>
      </c>
      <c r="CR568" s="15" t="s">
        <v>59</v>
      </c>
      <c r="CT568" s="15" t="s">
        <v>59</v>
      </c>
      <c r="CV568" s="15" t="s">
        <v>59</v>
      </c>
      <c r="CX568" s="15" t="s">
        <v>59</v>
      </c>
      <c r="CZ568" s="15" t="s">
        <v>59</v>
      </c>
      <c r="DB568" s="15" t="s">
        <v>59</v>
      </c>
      <c r="DD568" s="15" t="s">
        <v>59</v>
      </c>
      <c r="DF568" s="15" t="s">
        <v>59</v>
      </c>
      <c r="DH568" s="15" t="s">
        <v>59</v>
      </c>
      <c r="DJ568" s="15" t="s">
        <v>59</v>
      </c>
      <c r="DL568" s="15" t="s">
        <v>59</v>
      </c>
      <c r="DN568" s="15" t="s">
        <v>59</v>
      </c>
      <c r="DP568" s="15" t="s">
        <v>59</v>
      </c>
      <c r="DR568" s="15" t="s">
        <v>59</v>
      </c>
      <c r="DT568" s="15" t="s">
        <v>59</v>
      </c>
      <c r="DV568" s="15" t="s">
        <v>59</v>
      </c>
      <c r="DX568" s="15" t="s">
        <v>59</v>
      </c>
      <c r="DZ568" s="15" t="s">
        <v>59</v>
      </c>
      <c r="EB568" s="15" t="s">
        <v>59</v>
      </c>
      <c r="ED568" s="15" t="s">
        <v>59</v>
      </c>
      <c r="EF568" s="15" t="s">
        <v>59</v>
      </c>
      <c r="EH568" s="15" t="s">
        <v>59</v>
      </c>
      <c r="EJ568" s="15" t="s">
        <v>59</v>
      </c>
      <c r="EL568" s="15" t="s">
        <v>59</v>
      </c>
      <c r="EN568" s="15" t="s">
        <v>59</v>
      </c>
      <c r="EP568" s="15" t="s">
        <v>59</v>
      </c>
      <c r="ER568" s="15" t="s">
        <v>59</v>
      </c>
      <c r="ET568" s="15" t="s">
        <v>59</v>
      </c>
      <c r="EV568" s="15" t="s">
        <v>59</v>
      </c>
      <c r="EX568" s="15" t="s">
        <v>59</v>
      </c>
      <c r="EZ568" s="15" t="s">
        <v>59</v>
      </c>
      <c r="FB568" s="15" t="s">
        <v>59</v>
      </c>
      <c r="FD568" s="15" t="s">
        <v>59</v>
      </c>
      <c r="FF568" s="15" t="s">
        <v>59</v>
      </c>
      <c r="FH568" s="15" t="s">
        <v>59</v>
      </c>
      <c r="FJ568" s="15" t="s">
        <v>59</v>
      </c>
      <c r="FL568" s="15" t="s">
        <v>59</v>
      </c>
      <c r="FM568">
        <v>0.2</v>
      </c>
      <c r="FN568" s="15">
        <v>1.2E-2</v>
      </c>
      <c r="FP568" s="15" t="s">
        <v>59</v>
      </c>
      <c r="FR568" s="15" t="s">
        <v>59</v>
      </c>
      <c r="FT568" s="15" t="s">
        <v>59</v>
      </c>
    </row>
    <row r="569" spans="1:176" ht="15.95" customHeight="1">
      <c r="A569" t="s">
        <v>1013</v>
      </c>
      <c r="B569">
        <v>4</v>
      </c>
      <c r="D569" s="39">
        <v>9002</v>
      </c>
      <c r="E569" t="s">
        <v>1014</v>
      </c>
      <c r="F569" t="s">
        <v>1613</v>
      </c>
      <c r="G569" s="9">
        <f t="shared" si="17"/>
        <v>1.3200000000000002E-3</v>
      </c>
      <c r="H569" s="15" t="s">
        <v>59</v>
      </c>
      <c r="I569" t="s">
        <v>47</v>
      </c>
      <c r="J569" s="15" t="s">
        <v>59</v>
      </c>
      <c r="K569" s="3" t="s">
        <v>47</v>
      </c>
      <c r="L569" s="12" t="s">
        <v>59</v>
      </c>
      <c r="M569" s="3" t="s">
        <v>47</v>
      </c>
      <c r="N569" s="12" t="s">
        <v>59</v>
      </c>
      <c r="O569" s="3" t="s">
        <v>47</v>
      </c>
      <c r="P569" s="12" t="s">
        <v>59</v>
      </c>
      <c r="Q569">
        <v>1.3200000000000002E-3</v>
      </c>
      <c r="R569" s="15">
        <v>2.2000000000000003E-4</v>
      </c>
      <c r="T569" s="15" t="s">
        <v>59</v>
      </c>
      <c r="U569" t="s">
        <v>47</v>
      </c>
      <c r="V569" s="15" t="s">
        <v>59</v>
      </c>
      <c r="W569" t="s">
        <v>47</v>
      </c>
      <c r="X569" s="15" t="s">
        <v>59</v>
      </c>
      <c r="Y569" t="s">
        <v>47</v>
      </c>
      <c r="Z569" s="15" t="s">
        <v>59</v>
      </c>
      <c r="AA569" t="s">
        <v>47</v>
      </c>
      <c r="AB569" s="15" t="s">
        <v>59</v>
      </c>
      <c r="AC569" t="s">
        <v>47</v>
      </c>
      <c r="AD569" s="15" t="s">
        <v>59</v>
      </c>
      <c r="AE569" t="s">
        <v>47</v>
      </c>
      <c r="AF569" s="15" t="s">
        <v>59</v>
      </c>
      <c r="AG569" t="s">
        <v>47</v>
      </c>
      <c r="AH569" s="15" t="s">
        <v>59</v>
      </c>
      <c r="AI569" t="s">
        <v>47</v>
      </c>
      <c r="AJ569" s="15" t="s">
        <v>59</v>
      </c>
      <c r="AL569" s="15" t="s">
        <v>59</v>
      </c>
      <c r="AM569" t="s">
        <v>47</v>
      </c>
      <c r="AN569" s="15" t="s">
        <v>59</v>
      </c>
      <c r="AO569" t="s">
        <v>47</v>
      </c>
      <c r="AP569" s="15" t="s">
        <v>59</v>
      </c>
      <c r="AQ569" t="s">
        <v>47</v>
      </c>
      <c r="AR569" s="15" t="s">
        <v>59</v>
      </c>
      <c r="AS569" t="s">
        <v>47</v>
      </c>
      <c r="AT569" s="15" t="s">
        <v>59</v>
      </c>
      <c r="AU569" t="s">
        <v>47</v>
      </c>
      <c r="AV569" s="15" t="s">
        <v>59</v>
      </c>
      <c r="AW569" s="3" t="s">
        <v>47</v>
      </c>
      <c r="AX569" s="15" t="s">
        <v>59</v>
      </c>
      <c r="AZ569" s="15" t="s">
        <v>59</v>
      </c>
      <c r="BA569" t="s">
        <v>47</v>
      </c>
      <c r="BB569" s="15" t="s">
        <v>59</v>
      </c>
      <c r="BC569" t="s">
        <v>47</v>
      </c>
      <c r="BD569" s="15" t="s">
        <v>59</v>
      </c>
      <c r="BE569" s="3" t="s">
        <v>47</v>
      </c>
      <c r="BF569" s="15" t="s">
        <v>59</v>
      </c>
      <c r="BH569" s="15" t="s">
        <v>59</v>
      </c>
      <c r="BJ569" s="15" t="s">
        <v>59</v>
      </c>
      <c r="BL569" s="15" t="s">
        <v>59</v>
      </c>
      <c r="BN569" s="15" t="s">
        <v>59</v>
      </c>
      <c r="BP569" s="15" t="s">
        <v>59</v>
      </c>
      <c r="BR569" s="15" t="s">
        <v>59</v>
      </c>
      <c r="BT569" s="15" t="s">
        <v>59</v>
      </c>
      <c r="BV569" s="15" t="s">
        <v>59</v>
      </c>
      <c r="BX569" s="15" t="s">
        <v>59</v>
      </c>
      <c r="BZ569" s="15" t="s">
        <v>59</v>
      </c>
      <c r="CB569" s="15" t="s">
        <v>59</v>
      </c>
      <c r="CD569" s="15" t="s">
        <v>59</v>
      </c>
      <c r="CF569" s="15" t="s">
        <v>59</v>
      </c>
      <c r="CH569" s="15" t="s">
        <v>59</v>
      </c>
      <c r="CJ569" s="15" t="s">
        <v>59</v>
      </c>
      <c r="CL569" s="15" t="s">
        <v>59</v>
      </c>
      <c r="CN569" s="15" t="s">
        <v>59</v>
      </c>
      <c r="CP569" s="15" t="s">
        <v>59</v>
      </c>
      <c r="CR569" s="15" t="s">
        <v>59</v>
      </c>
      <c r="CT569" s="15" t="s">
        <v>59</v>
      </c>
      <c r="CV569" s="15" t="s">
        <v>59</v>
      </c>
      <c r="CX569" s="15" t="s">
        <v>59</v>
      </c>
      <c r="CZ569" s="15" t="s">
        <v>59</v>
      </c>
      <c r="DB569" s="15" t="s">
        <v>59</v>
      </c>
      <c r="DD569" s="15" t="s">
        <v>59</v>
      </c>
      <c r="DF569" s="15" t="s">
        <v>59</v>
      </c>
      <c r="DH569" s="15" t="s">
        <v>59</v>
      </c>
      <c r="DJ569" s="15" t="s">
        <v>59</v>
      </c>
      <c r="DL569" s="15" t="s">
        <v>59</v>
      </c>
      <c r="DN569" s="15" t="s">
        <v>59</v>
      </c>
      <c r="DP569" s="15" t="s">
        <v>59</v>
      </c>
      <c r="DR569" s="15" t="s">
        <v>59</v>
      </c>
      <c r="DT569" s="15" t="s">
        <v>59</v>
      </c>
      <c r="DV569" s="15" t="s">
        <v>59</v>
      </c>
      <c r="DX569" s="15" t="s">
        <v>59</v>
      </c>
      <c r="DZ569" s="15" t="s">
        <v>59</v>
      </c>
      <c r="EB569" s="15" t="s">
        <v>59</v>
      </c>
      <c r="ED569" s="15" t="s">
        <v>59</v>
      </c>
      <c r="EF569" s="15" t="s">
        <v>59</v>
      </c>
      <c r="EH569" s="15" t="s">
        <v>59</v>
      </c>
      <c r="EJ569" s="15" t="s">
        <v>59</v>
      </c>
      <c r="EL569" s="15" t="s">
        <v>59</v>
      </c>
      <c r="EN569" s="15" t="s">
        <v>59</v>
      </c>
      <c r="EP569" s="15" t="s">
        <v>59</v>
      </c>
      <c r="ER569" s="15" t="s">
        <v>59</v>
      </c>
      <c r="ET569" s="15" t="s">
        <v>59</v>
      </c>
      <c r="EV569" s="15" t="s">
        <v>59</v>
      </c>
      <c r="EX569" s="15" t="s">
        <v>59</v>
      </c>
      <c r="EZ569" s="15" t="s">
        <v>59</v>
      </c>
      <c r="FB569" s="15" t="s">
        <v>59</v>
      </c>
      <c r="FD569" s="15" t="s">
        <v>59</v>
      </c>
      <c r="FF569" s="15" t="s">
        <v>59</v>
      </c>
      <c r="FH569" s="15" t="s">
        <v>59</v>
      </c>
      <c r="FJ569" s="15" t="s">
        <v>59</v>
      </c>
      <c r="FL569" s="15" t="s">
        <v>59</v>
      </c>
      <c r="FM569">
        <v>0.08</v>
      </c>
      <c r="FN569" s="15">
        <v>4.000000000000001E-3</v>
      </c>
      <c r="FP569" s="15" t="s">
        <v>59</v>
      </c>
      <c r="FR569" s="15" t="s">
        <v>59</v>
      </c>
      <c r="FT569" s="15" t="s">
        <v>59</v>
      </c>
    </row>
    <row r="570" spans="1:176" ht="15.95" customHeight="1">
      <c r="A570" t="s">
        <v>1016</v>
      </c>
      <c r="B570">
        <v>1</v>
      </c>
      <c r="D570" s="39">
        <v>2502</v>
      </c>
      <c r="E570" t="s">
        <v>1015</v>
      </c>
      <c r="F570" t="s">
        <v>1614</v>
      </c>
      <c r="G570">
        <v>2.9881500000000001</v>
      </c>
      <c r="H570" s="15">
        <v>0.12595000000000001</v>
      </c>
      <c r="I570">
        <v>2.9881500000000001</v>
      </c>
      <c r="J570" s="15">
        <v>0.12595000000000001</v>
      </c>
      <c r="K570" s="3" t="s">
        <v>47</v>
      </c>
      <c r="L570" s="12" t="s">
        <v>59</v>
      </c>
      <c r="M570" s="3" t="s">
        <v>47</v>
      </c>
      <c r="N570" s="12" t="s">
        <v>59</v>
      </c>
      <c r="O570" s="3" t="s">
        <v>47</v>
      </c>
      <c r="P570" s="12" t="s">
        <v>59</v>
      </c>
      <c r="Q570">
        <v>0.66825000000000012</v>
      </c>
      <c r="R570" s="15">
        <v>1.6500000000000002E-3</v>
      </c>
      <c r="T570" s="15" t="s">
        <v>59</v>
      </c>
      <c r="U570">
        <v>0.72215000000000018</v>
      </c>
      <c r="V570" s="15">
        <v>1.9800000000000002E-2</v>
      </c>
      <c r="W570">
        <v>0.24750000000000003</v>
      </c>
      <c r="X570" s="15">
        <v>1.4300000000000002E-2</v>
      </c>
      <c r="Y570">
        <v>0.66825000000000012</v>
      </c>
      <c r="Z570" s="15">
        <v>1.4300000000000002E-2</v>
      </c>
      <c r="AA570">
        <v>0.68200000000000016</v>
      </c>
      <c r="AB570" s="15">
        <v>0.10615000000000001</v>
      </c>
      <c r="AC570" t="s">
        <v>47</v>
      </c>
      <c r="AD570" s="15" t="s">
        <v>59</v>
      </c>
      <c r="AE570" t="s">
        <v>47</v>
      </c>
      <c r="AF570" s="15" t="s">
        <v>59</v>
      </c>
      <c r="AG570" t="s">
        <v>47</v>
      </c>
      <c r="AH570" s="15" t="s">
        <v>59</v>
      </c>
      <c r="AI570" t="s">
        <v>47</v>
      </c>
      <c r="AJ570" s="15" t="s">
        <v>59</v>
      </c>
      <c r="AL570" s="15" t="s">
        <v>59</v>
      </c>
      <c r="AM570" t="s">
        <v>47</v>
      </c>
      <c r="AN570" s="15" t="s">
        <v>59</v>
      </c>
      <c r="AO570" t="s">
        <v>47</v>
      </c>
      <c r="AP570" s="15" t="s">
        <v>59</v>
      </c>
      <c r="AQ570" t="s">
        <v>47</v>
      </c>
      <c r="AR570" s="15" t="s">
        <v>59</v>
      </c>
      <c r="AS570" t="s">
        <v>47</v>
      </c>
      <c r="AT570" s="15" t="s">
        <v>59</v>
      </c>
      <c r="AU570" t="s">
        <v>47</v>
      </c>
      <c r="AV570" s="15" t="s">
        <v>59</v>
      </c>
      <c r="AW570" s="3" t="s">
        <v>47</v>
      </c>
      <c r="AX570" s="15" t="s">
        <v>59</v>
      </c>
      <c r="AZ570" s="15" t="s">
        <v>59</v>
      </c>
      <c r="BA570" t="s">
        <v>47</v>
      </c>
      <c r="BB570" s="15" t="s">
        <v>59</v>
      </c>
      <c r="BC570" t="s">
        <v>47</v>
      </c>
      <c r="BD570" s="15" t="s">
        <v>59</v>
      </c>
      <c r="BE570" s="3" t="s">
        <v>47</v>
      </c>
      <c r="BF570" s="15" t="s">
        <v>59</v>
      </c>
      <c r="BH570" s="15" t="s">
        <v>59</v>
      </c>
      <c r="BJ570" s="15" t="s">
        <v>59</v>
      </c>
      <c r="BL570" s="15" t="s">
        <v>59</v>
      </c>
      <c r="BN570" s="15" t="s">
        <v>59</v>
      </c>
      <c r="BP570" s="15" t="s">
        <v>59</v>
      </c>
      <c r="BR570" s="15" t="s">
        <v>59</v>
      </c>
      <c r="BT570" s="15" t="s">
        <v>59</v>
      </c>
      <c r="BV570" s="15" t="s">
        <v>59</v>
      </c>
      <c r="BX570" s="15" t="s">
        <v>59</v>
      </c>
      <c r="BZ570" s="15" t="s">
        <v>59</v>
      </c>
      <c r="CB570" s="15" t="s">
        <v>59</v>
      </c>
      <c r="CD570" s="15" t="s">
        <v>59</v>
      </c>
      <c r="CF570" s="15" t="s">
        <v>59</v>
      </c>
      <c r="CH570" s="15" t="s">
        <v>59</v>
      </c>
      <c r="CJ570" s="15" t="s">
        <v>59</v>
      </c>
      <c r="CL570" s="15" t="s">
        <v>59</v>
      </c>
      <c r="CN570" s="15" t="s">
        <v>59</v>
      </c>
      <c r="CP570" s="15" t="s">
        <v>59</v>
      </c>
      <c r="CR570" s="15" t="s">
        <v>59</v>
      </c>
      <c r="CT570" s="15" t="s">
        <v>59</v>
      </c>
      <c r="CV570" s="15" t="s">
        <v>59</v>
      </c>
      <c r="CX570" s="15" t="s">
        <v>59</v>
      </c>
      <c r="CZ570" s="15" t="s">
        <v>59</v>
      </c>
      <c r="DB570" s="15" t="s">
        <v>59</v>
      </c>
      <c r="DD570" s="15" t="s">
        <v>59</v>
      </c>
      <c r="DF570" s="15" t="s">
        <v>59</v>
      </c>
      <c r="DH570" s="15" t="s">
        <v>59</v>
      </c>
      <c r="DJ570" s="15" t="s">
        <v>59</v>
      </c>
      <c r="DL570" s="15" t="s">
        <v>59</v>
      </c>
      <c r="DN570" s="15" t="s">
        <v>59</v>
      </c>
      <c r="DP570" s="15" t="s">
        <v>59</v>
      </c>
      <c r="DR570" s="15" t="s">
        <v>59</v>
      </c>
      <c r="DT570" s="15" t="s">
        <v>59</v>
      </c>
      <c r="DV570" s="15" t="s">
        <v>59</v>
      </c>
      <c r="DX570" s="15" t="s">
        <v>59</v>
      </c>
      <c r="DZ570" s="15" t="s">
        <v>59</v>
      </c>
      <c r="EB570" s="15" t="s">
        <v>59</v>
      </c>
      <c r="ED570" s="15" t="s">
        <v>59</v>
      </c>
      <c r="EF570" s="15" t="s">
        <v>59</v>
      </c>
      <c r="EH570" s="15" t="s">
        <v>59</v>
      </c>
      <c r="EJ570" s="15" t="s">
        <v>59</v>
      </c>
      <c r="EL570" s="15" t="s">
        <v>59</v>
      </c>
      <c r="EN570" s="15" t="s">
        <v>59</v>
      </c>
      <c r="EP570" s="15" t="s">
        <v>59</v>
      </c>
      <c r="ER570" s="15" t="s">
        <v>59</v>
      </c>
      <c r="ET570" s="15" t="s">
        <v>59</v>
      </c>
      <c r="EV570" s="15" t="s">
        <v>59</v>
      </c>
      <c r="EX570" s="15" t="s">
        <v>59</v>
      </c>
      <c r="EZ570" s="15" t="s">
        <v>59</v>
      </c>
      <c r="FB570" s="15" t="s">
        <v>59</v>
      </c>
      <c r="FD570" s="15" t="s">
        <v>59</v>
      </c>
      <c r="FF570" s="15" t="s">
        <v>59</v>
      </c>
      <c r="FH570" s="15" t="s">
        <v>59</v>
      </c>
      <c r="FJ570" s="15" t="s">
        <v>59</v>
      </c>
      <c r="FL570" s="15" t="s">
        <v>59</v>
      </c>
      <c r="FN570" s="15" t="s">
        <v>59</v>
      </c>
      <c r="FP570" s="15" t="s">
        <v>59</v>
      </c>
      <c r="FR570" s="15" t="s">
        <v>59</v>
      </c>
      <c r="FT570" s="15" t="s">
        <v>59</v>
      </c>
    </row>
    <row r="571" spans="1:176" ht="15.95" customHeight="1">
      <c r="A571" t="s">
        <v>1017</v>
      </c>
      <c r="B571">
        <v>1</v>
      </c>
      <c r="D571" s="39">
        <v>2502</v>
      </c>
      <c r="E571" t="s">
        <v>1015</v>
      </c>
      <c r="F571" t="s">
        <v>1614</v>
      </c>
      <c r="G571">
        <v>8.2252500000000008</v>
      </c>
      <c r="H571" s="15">
        <v>0.38280000000000003</v>
      </c>
      <c r="I571">
        <v>8.2252500000000008</v>
      </c>
      <c r="J571" s="15">
        <v>0.38280000000000003</v>
      </c>
      <c r="K571" s="3" t="s">
        <v>47</v>
      </c>
      <c r="L571" s="12" t="s">
        <v>59</v>
      </c>
      <c r="M571" s="3" t="s">
        <v>47</v>
      </c>
      <c r="N571" s="12" t="s">
        <v>59</v>
      </c>
      <c r="O571" s="3" t="s">
        <v>47</v>
      </c>
      <c r="P571" s="12" t="s">
        <v>59</v>
      </c>
      <c r="Q571">
        <v>0.70400000000000018</v>
      </c>
      <c r="R571" s="15">
        <v>2.2000000000000006E-2</v>
      </c>
      <c r="T571" s="15" t="s">
        <v>59</v>
      </c>
      <c r="U571">
        <v>1.3117500000000002</v>
      </c>
      <c r="V571" s="15">
        <v>3.0250000000000006E-2</v>
      </c>
      <c r="W571">
        <v>1.39975</v>
      </c>
      <c r="X571" s="15">
        <v>2.6950000000000002E-2</v>
      </c>
      <c r="Y571">
        <v>2.8930000000000002</v>
      </c>
      <c r="Z571" s="15">
        <v>0.20295000000000002</v>
      </c>
      <c r="AA571">
        <v>1.9167500000000004</v>
      </c>
      <c r="AB571" s="15">
        <v>0.10010000000000002</v>
      </c>
      <c r="AC571" t="s">
        <v>47</v>
      </c>
      <c r="AD571" s="15" t="s">
        <v>59</v>
      </c>
      <c r="AE571" t="s">
        <v>47</v>
      </c>
      <c r="AF571" s="15" t="s">
        <v>59</v>
      </c>
      <c r="AG571" t="s">
        <v>47</v>
      </c>
      <c r="AH571" s="15" t="s">
        <v>59</v>
      </c>
      <c r="AI571" t="s">
        <v>47</v>
      </c>
      <c r="AJ571" s="15" t="s">
        <v>59</v>
      </c>
      <c r="AL571" s="15" t="s">
        <v>59</v>
      </c>
      <c r="AM571" t="s">
        <v>47</v>
      </c>
      <c r="AN571" s="15" t="s">
        <v>59</v>
      </c>
      <c r="AO571" t="s">
        <v>47</v>
      </c>
      <c r="AP571" s="15" t="s">
        <v>59</v>
      </c>
      <c r="AQ571" t="s">
        <v>47</v>
      </c>
      <c r="AR571" s="15" t="s">
        <v>59</v>
      </c>
      <c r="AS571" t="s">
        <v>47</v>
      </c>
      <c r="AT571" s="15" t="s">
        <v>59</v>
      </c>
      <c r="AU571" t="s">
        <v>47</v>
      </c>
      <c r="AV571" s="15" t="s">
        <v>59</v>
      </c>
      <c r="AW571" s="3" t="s">
        <v>47</v>
      </c>
      <c r="AX571" s="15" t="s">
        <v>59</v>
      </c>
      <c r="AZ571" s="15" t="s">
        <v>59</v>
      </c>
      <c r="BA571" t="s">
        <v>47</v>
      </c>
      <c r="BB571" s="15" t="s">
        <v>59</v>
      </c>
      <c r="BC571" t="s">
        <v>47</v>
      </c>
      <c r="BD571" s="15" t="s">
        <v>59</v>
      </c>
      <c r="BE571" s="3" t="s">
        <v>47</v>
      </c>
      <c r="BF571" s="15" t="s">
        <v>59</v>
      </c>
      <c r="BH571" s="15" t="s">
        <v>59</v>
      </c>
      <c r="BJ571" s="15" t="s">
        <v>59</v>
      </c>
      <c r="BL571" s="15" t="s">
        <v>59</v>
      </c>
      <c r="BN571" s="15" t="s">
        <v>59</v>
      </c>
      <c r="BP571" s="15" t="s">
        <v>59</v>
      </c>
      <c r="BR571" s="15" t="s">
        <v>59</v>
      </c>
      <c r="BT571" s="15" t="s">
        <v>59</v>
      </c>
      <c r="BV571" s="15" t="s">
        <v>59</v>
      </c>
      <c r="BX571" s="15" t="s">
        <v>59</v>
      </c>
      <c r="BZ571" s="15" t="s">
        <v>59</v>
      </c>
      <c r="CB571" s="15" t="s">
        <v>59</v>
      </c>
      <c r="CD571" s="15" t="s">
        <v>59</v>
      </c>
      <c r="CF571" s="15" t="s">
        <v>59</v>
      </c>
      <c r="CH571" s="15" t="s">
        <v>59</v>
      </c>
      <c r="CJ571" s="15" t="s">
        <v>59</v>
      </c>
      <c r="CL571" s="15" t="s">
        <v>59</v>
      </c>
      <c r="CN571" s="15" t="s">
        <v>59</v>
      </c>
      <c r="CP571" s="15" t="s">
        <v>59</v>
      </c>
      <c r="CR571" s="15" t="s">
        <v>59</v>
      </c>
      <c r="CT571" s="15" t="s">
        <v>59</v>
      </c>
      <c r="CV571" s="15" t="s">
        <v>59</v>
      </c>
      <c r="CX571" s="15" t="s">
        <v>59</v>
      </c>
      <c r="CZ571" s="15" t="s">
        <v>59</v>
      </c>
      <c r="DB571" s="15" t="s">
        <v>59</v>
      </c>
      <c r="DD571" s="15" t="s">
        <v>59</v>
      </c>
      <c r="DF571" s="15" t="s">
        <v>59</v>
      </c>
      <c r="DH571" s="15" t="s">
        <v>59</v>
      </c>
      <c r="DJ571" s="15" t="s">
        <v>59</v>
      </c>
      <c r="DL571" s="15" t="s">
        <v>59</v>
      </c>
      <c r="DN571" s="15" t="s">
        <v>59</v>
      </c>
      <c r="DP571" s="15" t="s">
        <v>59</v>
      </c>
      <c r="DR571" s="15" t="s">
        <v>59</v>
      </c>
      <c r="DT571" s="15" t="s">
        <v>59</v>
      </c>
      <c r="DV571" s="15" t="s">
        <v>59</v>
      </c>
      <c r="DX571" s="15" t="s">
        <v>59</v>
      </c>
      <c r="DZ571" s="15" t="s">
        <v>59</v>
      </c>
      <c r="EB571" s="15" t="s">
        <v>59</v>
      </c>
      <c r="ED571" s="15" t="s">
        <v>59</v>
      </c>
      <c r="EF571" s="15" t="s">
        <v>59</v>
      </c>
      <c r="EH571" s="15" t="s">
        <v>59</v>
      </c>
      <c r="EJ571" s="15" t="s">
        <v>59</v>
      </c>
      <c r="EL571" s="15" t="s">
        <v>59</v>
      </c>
      <c r="EN571" s="15" t="s">
        <v>59</v>
      </c>
      <c r="EP571" s="15" t="s">
        <v>59</v>
      </c>
      <c r="ER571" s="15" t="s">
        <v>59</v>
      </c>
      <c r="ET571" s="15" t="s">
        <v>59</v>
      </c>
      <c r="EV571" s="15" t="s">
        <v>59</v>
      </c>
      <c r="EX571" s="15" t="s">
        <v>59</v>
      </c>
      <c r="EZ571" s="15" t="s">
        <v>59</v>
      </c>
      <c r="FB571" s="15" t="s">
        <v>59</v>
      </c>
      <c r="FD571" s="15" t="s">
        <v>59</v>
      </c>
      <c r="FF571" s="15" t="s">
        <v>59</v>
      </c>
      <c r="FH571" s="15" t="s">
        <v>59</v>
      </c>
      <c r="FJ571" s="15" t="s">
        <v>59</v>
      </c>
      <c r="FL571" s="15" t="s">
        <v>59</v>
      </c>
      <c r="FN571" s="15" t="s">
        <v>59</v>
      </c>
      <c r="FP571" s="15" t="s">
        <v>59</v>
      </c>
      <c r="FR571" s="15" t="s">
        <v>59</v>
      </c>
      <c r="FT571" s="15" t="s">
        <v>59</v>
      </c>
    </row>
    <row r="572" spans="1:176" ht="15.95" customHeight="1">
      <c r="A572" t="s">
        <v>1018</v>
      </c>
      <c r="B572">
        <v>1</v>
      </c>
      <c r="D572" s="39">
        <v>2502</v>
      </c>
      <c r="E572" t="s">
        <v>1015</v>
      </c>
      <c r="F572" t="s">
        <v>1614</v>
      </c>
      <c r="G572">
        <v>2.5041500000000005</v>
      </c>
      <c r="H572" s="15">
        <v>0.22880000000000003</v>
      </c>
      <c r="I572">
        <v>2.5041500000000005</v>
      </c>
      <c r="J572" s="15">
        <v>0.22880000000000003</v>
      </c>
      <c r="K572" s="3" t="s">
        <v>47</v>
      </c>
      <c r="L572" s="12" t="s">
        <v>59</v>
      </c>
      <c r="M572" s="3" t="s">
        <v>47</v>
      </c>
      <c r="N572" s="12" t="s">
        <v>59</v>
      </c>
      <c r="O572" s="3" t="s">
        <v>47</v>
      </c>
      <c r="P572" s="12" t="s">
        <v>59</v>
      </c>
      <c r="Q572">
        <v>0.42625000000000007</v>
      </c>
      <c r="R572" s="15">
        <v>6.6000000000000008E-3</v>
      </c>
      <c r="T572" s="15" t="s">
        <v>59</v>
      </c>
      <c r="U572">
        <v>0.51205000000000012</v>
      </c>
      <c r="V572" s="15">
        <v>7.3150000000000007E-2</v>
      </c>
      <c r="W572">
        <v>0.11825000000000001</v>
      </c>
      <c r="X572" s="15">
        <v>2.0350000000000004E-2</v>
      </c>
      <c r="Y572">
        <v>1.0862500000000002</v>
      </c>
      <c r="Z572" s="15">
        <v>0.14135</v>
      </c>
      <c r="AA572">
        <v>0.36190000000000005</v>
      </c>
      <c r="AB572" s="15">
        <v>2.8050000000000005E-2</v>
      </c>
      <c r="AC572" t="s">
        <v>47</v>
      </c>
      <c r="AD572" s="15" t="s">
        <v>59</v>
      </c>
      <c r="AE572" t="s">
        <v>47</v>
      </c>
      <c r="AF572" s="15" t="s">
        <v>59</v>
      </c>
      <c r="AG572" t="s">
        <v>47</v>
      </c>
      <c r="AH572" s="15" t="s">
        <v>59</v>
      </c>
      <c r="AI572" t="s">
        <v>47</v>
      </c>
      <c r="AJ572" s="15" t="s">
        <v>59</v>
      </c>
      <c r="AL572" s="15" t="s">
        <v>59</v>
      </c>
      <c r="AM572" t="s">
        <v>47</v>
      </c>
      <c r="AN572" s="15" t="s">
        <v>59</v>
      </c>
      <c r="AO572" t="s">
        <v>47</v>
      </c>
      <c r="AP572" s="15" t="s">
        <v>59</v>
      </c>
      <c r="AQ572" t="s">
        <v>47</v>
      </c>
      <c r="AR572" s="15" t="s">
        <v>59</v>
      </c>
      <c r="AS572" t="s">
        <v>47</v>
      </c>
      <c r="AT572" s="15" t="s">
        <v>59</v>
      </c>
      <c r="AU572" t="s">
        <v>47</v>
      </c>
      <c r="AV572" s="15" t="s">
        <v>59</v>
      </c>
      <c r="AW572" s="3" t="s">
        <v>47</v>
      </c>
      <c r="AX572" s="15" t="s">
        <v>59</v>
      </c>
      <c r="AZ572" s="15" t="s">
        <v>59</v>
      </c>
      <c r="BA572" t="s">
        <v>47</v>
      </c>
      <c r="BB572" s="15" t="s">
        <v>59</v>
      </c>
      <c r="BC572" t="s">
        <v>47</v>
      </c>
      <c r="BD572" s="15" t="s">
        <v>59</v>
      </c>
      <c r="BE572" s="3" t="s">
        <v>47</v>
      </c>
      <c r="BF572" s="15" t="s">
        <v>59</v>
      </c>
      <c r="BH572" s="15" t="s">
        <v>59</v>
      </c>
      <c r="BJ572" s="15" t="s">
        <v>59</v>
      </c>
      <c r="BL572" s="15" t="s">
        <v>59</v>
      </c>
      <c r="BN572" s="15" t="s">
        <v>59</v>
      </c>
      <c r="BP572" s="15" t="s">
        <v>59</v>
      </c>
      <c r="BR572" s="15" t="s">
        <v>59</v>
      </c>
      <c r="BT572" s="15" t="s">
        <v>59</v>
      </c>
      <c r="BV572" s="15" t="s">
        <v>59</v>
      </c>
      <c r="BX572" s="15" t="s">
        <v>59</v>
      </c>
      <c r="BZ572" s="15" t="s">
        <v>59</v>
      </c>
      <c r="CB572" s="15" t="s">
        <v>59</v>
      </c>
      <c r="CD572" s="15" t="s">
        <v>59</v>
      </c>
      <c r="CF572" s="15" t="s">
        <v>59</v>
      </c>
      <c r="CH572" s="15" t="s">
        <v>59</v>
      </c>
      <c r="CJ572" s="15" t="s">
        <v>59</v>
      </c>
      <c r="CL572" s="15" t="s">
        <v>59</v>
      </c>
      <c r="CN572" s="15" t="s">
        <v>59</v>
      </c>
      <c r="CP572" s="15" t="s">
        <v>59</v>
      </c>
      <c r="CR572" s="15" t="s">
        <v>59</v>
      </c>
      <c r="CT572" s="15" t="s">
        <v>59</v>
      </c>
      <c r="CV572" s="15" t="s">
        <v>59</v>
      </c>
      <c r="CX572" s="15" t="s">
        <v>59</v>
      </c>
      <c r="CZ572" s="15" t="s">
        <v>59</v>
      </c>
      <c r="DB572" s="15" t="s">
        <v>59</v>
      </c>
      <c r="DD572" s="15" t="s">
        <v>59</v>
      </c>
      <c r="DF572" s="15" t="s">
        <v>59</v>
      </c>
      <c r="DH572" s="15" t="s">
        <v>59</v>
      </c>
      <c r="DJ572" s="15" t="s">
        <v>59</v>
      </c>
      <c r="DL572" s="15" t="s">
        <v>59</v>
      </c>
      <c r="DN572" s="15" t="s">
        <v>59</v>
      </c>
      <c r="DP572" s="15" t="s">
        <v>59</v>
      </c>
      <c r="DR572" s="15" t="s">
        <v>59</v>
      </c>
      <c r="DT572" s="15" t="s">
        <v>59</v>
      </c>
      <c r="DV572" s="15" t="s">
        <v>59</v>
      </c>
      <c r="DX572" s="15" t="s">
        <v>59</v>
      </c>
      <c r="DZ572" s="15" t="s">
        <v>59</v>
      </c>
      <c r="EB572" s="15" t="s">
        <v>59</v>
      </c>
      <c r="ED572" s="15" t="s">
        <v>59</v>
      </c>
      <c r="EF572" s="15" t="s">
        <v>59</v>
      </c>
      <c r="EH572" s="15" t="s">
        <v>59</v>
      </c>
      <c r="EJ572" s="15" t="s">
        <v>59</v>
      </c>
      <c r="EL572" s="15" t="s">
        <v>59</v>
      </c>
      <c r="EN572" s="15" t="s">
        <v>59</v>
      </c>
      <c r="EP572" s="15" t="s">
        <v>59</v>
      </c>
      <c r="ER572" s="15" t="s">
        <v>59</v>
      </c>
      <c r="ET572" s="15" t="s">
        <v>59</v>
      </c>
      <c r="EV572" s="15" t="s">
        <v>59</v>
      </c>
      <c r="EX572" s="15" t="s">
        <v>59</v>
      </c>
      <c r="EZ572" s="15" t="s">
        <v>59</v>
      </c>
      <c r="FB572" s="15" t="s">
        <v>59</v>
      </c>
      <c r="FD572" s="15" t="s">
        <v>59</v>
      </c>
      <c r="FF572" s="15" t="s">
        <v>59</v>
      </c>
      <c r="FH572" s="15" t="s">
        <v>59</v>
      </c>
      <c r="FJ572" s="15" t="s">
        <v>59</v>
      </c>
      <c r="FL572" s="15" t="s">
        <v>59</v>
      </c>
      <c r="FN572" s="15" t="s">
        <v>59</v>
      </c>
      <c r="FP572" s="15" t="s">
        <v>59</v>
      </c>
      <c r="FR572" s="15" t="s">
        <v>59</v>
      </c>
      <c r="FT572" s="15" t="s">
        <v>59</v>
      </c>
    </row>
    <row r="573" spans="1:176" ht="15.95" customHeight="1">
      <c r="A573" t="s">
        <v>1019</v>
      </c>
      <c r="B573">
        <v>1</v>
      </c>
      <c r="D573" s="39">
        <v>2502</v>
      </c>
      <c r="E573" t="s">
        <v>1015</v>
      </c>
      <c r="F573" t="s">
        <v>1614</v>
      </c>
      <c r="G573">
        <v>5.0237000000000007</v>
      </c>
      <c r="H573" s="15">
        <v>3.5750000000000004E-2</v>
      </c>
      <c r="I573">
        <v>5.0237000000000007</v>
      </c>
      <c r="J573" s="15">
        <v>3.5750000000000004E-2</v>
      </c>
      <c r="K573" s="3" t="s">
        <v>47</v>
      </c>
      <c r="L573" s="12" t="s">
        <v>59</v>
      </c>
      <c r="M573" s="3" t="s">
        <v>47</v>
      </c>
      <c r="N573" s="12" t="s">
        <v>59</v>
      </c>
      <c r="O573" s="3" t="s">
        <v>47</v>
      </c>
      <c r="P573" s="12" t="s">
        <v>59</v>
      </c>
      <c r="Q573">
        <v>0.49995000000000006</v>
      </c>
      <c r="R573" s="15">
        <v>4.7850000000000004E-2</v>
      </c>
      <c r="T573" s="15" t="s">
        <v>59</v>
      </c>
      <c r="U573">
        <v>0.74800000000000011</v>
      </c>
      <c r="V573" s="15">
        <v>2.8600000000000004E-2</v>
      </c>
      <c r="W573">
        <v>0.97075</v>
      </c>
      <c r="X573" s="15">
        <v>1.4300000000000002E-2</v>
      </c>
      <c r="Y573">
        <v>1.5730000000000002</v>
      </c>
      <c r="Z573" s="15">
        <v>0.12375000000000001</v>
      </c>
      <c r="AA573">
        <v>1.232</v>
      </c>
      <c r="AB573" s="15">
        <v>2.5300000000000003E-2</v>
      </c>
      <c r="AC573" t="s">
        <v>47</v>
      </c>
      <c r="AD573" s="15" t="s">
        <v>59</v>
      </c>
      <c r="AE573" t="s">
        <v>47</v>
      </c>
      <c r="AF573" s="15" t="s">
        <v>59</v>
      </c>
      <c r="AG573" t="s">
        <v>47</v>
      </c>
      <c r="AH573" s="15" t="s">
        <v>59</v>
      </c>
      <c r="AI573" t="s">
        <v>47</v>
      </c>
      <c r="AJ573" s="15" t="s">
        <v>59</v>
      </c>
      <c r="AL573" s="15" t="s">
        <v>59</v>
      </c>
      <c r="AM573" t="s">
        <v>47</v>
      </c>
      <c r="AN573" s="15" t="s">
        <v>59</v>
      </c>
      <c r="AO573" t="s">
        <v>47</v>
      </c>
      <c r="AP573" s="15" t="s">
        <v>59</v>
      </c>
      <c r="AQ573" t="s">
        <v>47</v>
      </c>
      <c r="AR573" s="15" t="s">
        <v>59</v>
      </c>
      <c r="AS573" t="s">
        <v>47</v>
      </c>
      <c r="AT573" s="15" t="s">
        <v>59</v>
      </c>
      <c r="AU573" t="s">
        <v>47</v>
      </c>
      <c r="AV573" s="15" t="s">
        <v>59</v>
      </c>
      <c r="AW573" s="3" t="s">
        <v>47</v>
      </c>
      <c r="AX573" s="15" t="s">
        <v>59</v>
      </c>
      <c r="AZ573" s="15" t="s">
        <v>59</v>
      </c>
      <c r="BA573" t="s">
        <v>47</v>
      </c>
      <c r="BB573" s="15" t="s">
        <v>59</v>
      </c>
      <c r="BC573" t="s">
        <v>47</v>
      </c>
      <c r="BD573" s="15" t="s">
        <v>59</v>
      </c>
      <c r="BE573" s="3" t="s">
        <v>47</v>
      </c>
      <c r="BF573" s="15" t="s">
        <v>59</v>
      </c>
      <c r="BH573" s="15" t="s">
        <v>59</v>
      </c>
      <c r="BJ573" s="15" t="s">
        <v>59</v>
      </c>
      <c r="BL573" s="15" t="s">
        <v>59</v>
      </c>
      <c r="BN573" s="15" t="s">
        <v>59</v>
      </c>
      <c r="BP573" s="15" t="s">
        <v>59</v>
      </c>
      <c r="BR573" s="15" t="s">
        <v>59</v>
      </c>
      <c r="BT573" s="15" t="s">
        <v>59</v>
      </c>
      <c r="BV573" s="15" t="s">
        <v>59</v>
      </c>
      <c r="BX573" s="15" t="s">
        <v>59</v>
      </c>
      <c r="BZ573" s="15" t="s">
        <v>59</v>
      </c>
      <c r="CB573" s="15" t="s">
        <v>59</v>
      </c>
      <c r="CD573" s="15" t="s">
        <v>59</v>
      </c>
      <c r="CF573" s="15" t="s">
        <v>59</v>
      </c>
      <c r="CH573" s="15" t="s">
        <v>59</v>
      </c>
      <c r="CJ573" s="15" t="s">
        <v>59</v>
      </c>
      <c r="CL573" s="15" t="s">
        <v>59</v>
      </c>
      <c r="CN573" s="15" t="s">
        <v>59</v>
      </c>
      <c r="CP573" s="15" t="s">
        <v>59</v>
      </c>
      <c r="CR573" s="15" t="s">
        <v>59</v>
      </c>
      <c r="CT573" s="15" t="s">
        <v>59</v>
      </c>
      <c r="CV573" s="15" t="s">
        <v>59</v>
      </c>
      <c r="CX573" s="15" t="s">
        <v>59</v>
      </c>
      <c r="CZ573" s="15" t="s">
        <v>59</v>
      </c>
      <c r="DB573" s="15" t="s">
        <v>59</v>
      </c>
      <c r="DD573" s="15" t="s">
        <v>59</v>
      </c>
      <c r="DF573" s="15" t="s">
        <v>59</v>
      </c>
      <c r="DH573" s="15" t="s">
        <v>59</v>
      </c>
      <c r="DJ573" s="15" t="s">
        <v>59</v>
      </c>
      <c r="DL573" s="15" t="s">
        <v>59</v>
      </c>
      <c r="DN573" s="15" t="s">
        <v>59</v>
      </c>
      <c r="DP573" s="15" t="s">
        <v>59</v>
      </c>
      <c r="DR573" s="15" t="s">
        <v>59</v>
      </c>
      <c r="DT573" s="15" t="s">
        <v>59</v>
      </c>
      <c r="DV573" s="15" t="s">
        <v>59</v>
      </c>
      <c r="DX573" s="15" t="s">
        <v>59</v>
      </c>
      <c r="DZ573" s="15" t="s">
        <v>59</v>
      </c>
      <c r="EB573" s="15" t="s">
        <v>59</v>
      </c>
      <c r="ED573" s="15" t="s">
        <v>59</v>
      </c>
      <c r="EF573" s="15" t="s">
        <v>59</v>
      </c>
      <c r="EH573" s="15" t="s">
        <v>59</v>
      </c>
      <c r="EJ573" s="15" t="s">
        <v>59</v>
      </c>
      <c r="EL573" s="15" t="s">
        <v>59</v>
      </c>
      <c r="EN573" s="15" t="s">
        <v>59</v>
      </c>
      <c r="EP573" s="15" t="s">
        <v>59</v>
      </c>
      <c r="ER573" s="15" t="s">
        <v>59</v>
      </c>
      <c r="ET573" s="15" t="s">
        <v>59</v>
      </c>
      <c r="EV573" s="15" t="s">
        <v>59</v>
      </c>
      <c r="EX573" s="15" t="s">
        <v>59</v>
      </c>
      <c r="EZ573" s="15" t="s">
        <v>59</v>
      </c>
      <c r="FB573" s="15" t="s">
        <v>59</v>
      </c>
      <c r="FD573" s="15" t="s">
        <v>59</v>
      </c>
      <c r="FF573" s="15" t="s">
        <v>59</v>
      </c>
      <c r="FH573" s="15" t="s">
        <v>59</v>
      </c>
      <c r="FJ573" s="15" t="s">
        <v>59</v>
      </c>
      <c r="FL573" s="15" t="s">
        <v>59</v>
      </c>
      <c r="FN573" s="15" t="s">
        <v>59</v>
      </c>
      <c r="FP573" s="15" t="s">
        <v>59</v>
      </c>
      <c r="FR573" s="15" t="s">
        <v>59</v>
      </c>
      <c r="FT573" s="15" t="s">
        <v>59</v>
      </c>
    </row>
    <row r="574" spans="1:176" ht="15.95" customHeight="1">
      <c r="A574" t="s">
        <v>1020</v>
      </c>
      <c r="B574">
        <v>1</v>
      </c>
      <c r="D574" s="39">
        <v>2502</v>
      </c>
      <c r="E574" t="s">
        <v>1015</v>
      </c>
      <c r="F574" t="s">
        <v>1614</v>
      </c>
      <c r="G574">
        <v>4.1970500000000008</v>
      </c>
      <c r="H574" s="15">
        <v>1.6500000000000002E-3</v>
      </c>
      <c r="I574">
        <v>4.1970500000000008</v>
      </c>
      <c r="J574" s="15">
        <v>1.6500000000000002E-3</v>
      </c>
      <c r="K574" s="3" t="s">
        <v>47</v>
      </c>
      <c r="L574" s="12" t="s">
        <v>59</v>
      </c>
      <c r="M574" s="3" t="s">
        <v>47</v>
      </c>
      <c r="N574" s="12" t="s">
        <v>59</v>
      </c>
      <c r="O574" s="3" t="s">
        <v>47</v>
      </c>
      <c r="P574" s="12" t="s">
        <v>59</v>
      </c>
      <c r="Q574">
        <v>0.62425000000000008</v>
      </c>
      <c r="R574" s="15">
        <v>1.6500000000000002E-3</v>
      </c>
      <c r="T574" s="15" t="s">
        <v>59</v>
      </c>
      <c r="U574">
        <v>0.61325000000000007</v>
      </c>
      <c r="V574" s="15">
        <v>8.2500000000000004E-3</v>
      </c>
      <c r="W574">
        <v>0.26455000000000001</v>
      </c>
      <c r="X574" s="15">
        <v>3.3550000000000003E-2</v>
      </c>
      <c r="Y574">
        <v>1.8232500000000003</v>
      </c>
      <c r="Z574" s="15">
        <v>1.4300000000000002E-2</v>
      </c>
      <c r="AA574">
        <v>0.87175000000000014</v>
      </c>
      <c r="AB574" s="15">
        <v>2.8050000000000005E-2</v>
      </c>
      <c r="AC574" t="s">
        <v>47</v>
      </c>
      <c r="AD574" s="15" t="s">
        <v>59</v>
      </c>
      <c r="AE574" t="s">
        <v>47</v>
      </c>
      <c r="AF574" s="15" t="s">
        <v>59</v>
      </c>
      <c r="AG574" t="s">
        <v>47</v>
      </c>
      <c r="AH574" s="15" t="s">
        <v>59</v>
      </c>
      <c r="AI574" t="s">
        <v>47</v>
      </c>
      <c r="AJ574" s="15" t="s">
        <v>59</v>
      </c>
      <c r="AL574" s="15" t="s">
        <v>59</v>
      </c>
      <c r="AM574" t="s">
        <v>47</v>
      </c>
      <c r="AN574" s="15" t="s">
        <v>59</v>
      </c>
      <c r="AO574" t="s">
        <v>47</v>
      </c>
      <c r="AP574" s="15" t="s">
        <v>59</v>
      </c>
      <c r="AQ574" t="s">
        <v>47</v>
      </c>
      <c r="AR574" s="15" t="s">
        <v>59</v>
      </c>
      <c r="AS574" t="s">
        <v>47</v>
      </c>
      <c r="AT574" s="15" t="s">
        <v>59</v>
      </c>
      <c r="AU574" t="s">
        <v>47</v>
      </c>
      <c r="AV574" s="15" t="s">
        <v>59</v>
      </c>
      <c r="AW574" s="3" t="s">
        <v>47</v>
      </c>
      <c r="AX574" s="15" t="s">
        <v>59</v>
      </c>
      <c r="AZ574" s="15" t="s">
        <v>59</v>
      </c>
      <c r="BA574" t="s">
        <v>47</v>
      </c>
      <c r="BB574" s="15" t="s">
        <v>59</v>
      </c>
      <c r="BC574" t="s">
        <v>47</v>
      </c>
      <c r="BD574" s="15" t="s">
        <v>59</v>
      </c>
      <c r="BE574" s="3" t="s">
        <v>47</v>
      </c>
      <c r="BF574" s="15" t="s">
        <v>59</v>
      </c>
      <c r="BH574" s="15" t="s">
        <v>59</v>
      </c>
      <c r="BJ574" s="15" t="s">
        <v>59</v>
      </c>
      <c r="BL574" s="15" t="s">
        <v>59</v>
      </c>
      <c r="BN574" s="15" t="s">
        <v>59</v>
      </c>
      <c r="BP574" s="15" t="s">
        <v>59</v>
      </c>
      <c r="BR574" s="15" t="s">
        <v>59</v>
      </c>
      <c r="BT574" s="15" t="s">
        <v>59</v>
      </c>
      <c r="BV574" s="15" t="s">
        <v>59</v>
      </c>
      <c r="BX574" s="15" t="s">
        <v>59</v>
      </c>
      <c r="BZ574" s="15" t="s">
        <v>59</v>
      </c>
      <c r="CB574" s="15" t="s">
        <v>59</v>
      </c>
      <c r="CD574" s="15" t="s">
        <v>59</v>
      </c>
      <c r="CF574" s="15" t="s">
        <v>59</v>
      </c>
      <c r="CH574" s="15" t="s">
        <v>59</v>
      </c>
      <c r="CJ574" s="15" t="s">
        <v>59</v>
      </c>
      <c r="CL574" s="15" t="s">
        <v>59</v>
      </c>
      <c r="CN574" s="15" t="s">
        <v>59</v>
      </c>
      <c r="CP574" s="15" t="s">
        <v>59</v>
      </c>
      <c r="CR574" s="15" t="s">
        <v>59</v>
      </c>
      <c r="CT574" s="15" t="s">
        <v>59</v>
      </c>
      <c r="CV574" s="15" t="s">
        <v>59</v>
      </c>
      <c r="CX574" s="15" t="s">
        <v>59</v>
      </c>
      <c r="CZ574" s="15" t="s">
        <v>59</v>
      </c>
      <c r="DB574" s="15" t="s">
        <v>59</v>
      </c>
      <c r="DD574" s="15" t="s">
        <v>59</v>
      </c>
      <c r="DF574" s="15" t="s">
        <v>59</v>
      </c>
      <c r="DH574" s="15" t="s">
        <v>59</v>
      </c>
      <c r="DJ574" s="15" t="s">
        <v>59</v>
      </c>
      <c r="DL574" s="15" t="s">
        <v>59</v>
      </c>
      <c r="DN574" s="15" t="s">
        <v>59</v>
      </c>
      <c r="DP574" s="15" t="s">
        <v>59</v>
      </c>
      <c r="DR574" s="15" t="s">
        <v>59</v>
      </c>
      <c r="DT574" s="15" t="s">
        <v>59</v>
      </c>
      <c r="DV574" s="15" t="s">
        <v>59</v>
      </c>
      <c r="DX574" s="15" t="s">
        <v>59</v>
      </c>
      <c r="DZ574" s="15" t="s">
        <v>59</v>
      </c>
      <c r="EB574" s="15" t="s">
        <v>59</v>
      </c>
      <c r="ED574" s="15" t="s">
        <v>59</v>
      </c>
      <c r="EF574" s="15" t="s">
        <v>59</v>
      </c>
      <c r="EH574" s="15" t="s">
        <v>59</v>
      </c>
      <c r="EJ574" s="15" t="s">
        <v>59</v>
      </c>
      <c r="EL574" s="15" t="s">
        <v>59</v>
      </c>
      <c r="EN574" s="15" t="s">
        <v>59</v>
      </c>
      <c r="EP574" s="15" t="s">
        <v>59</v>
      </c>
      <c r="ER574" s="15" t="s">
        <v>59</v>
      </c>
      <c r="ET574" s="15" t="s">
        <v>59</v>
      </c>
      <c r="EV574" s="15" t="s">
        <v>59</v>
      </c>
      <c r="EX574" s="15" t="s">
        <v>59</v>
      </c>
      <c r="EZ574" s="15" t="s">
        <v>59</v>
      </c>
      <c r="FB574" s="15" t="s">
        <v>59</v>
      </c>
      <c r="FD574" s="15" t="s">
        <v>59</v>
      </c>
      <c r="FF574" s="15" t="s">
        <v>59</v>
      </c>
      <c r="FH574" s="15" t="s">
        <v>59</v>
      </c>
      <c r="FJ574" s="15" t="s">
        <v>59</v>
      </c>
      <c r="FL574" s="15" t="s">
        <v>59</v>
      </c>
      <c r="FN574" s="15" t="s">
        <v>59</v>
      </c>
      <c r="FP574" s="15" t="s">
        <v>59</v>
      </c>
      <c r="FR574" s="15" t="s">
        <v>59</v>
      </c>
      <c r="FT574" s="15" t="s">
        <v>59</v>
      </c>
    </row>
    <row r="575" spans="1:176" ht="15.95" customHeight="1">
      <c r="A575" t="s">
        <v>1021</v>
      </c>
      <c r="B575">
        <v>1</v>
      </c>
      <c r="D575" s="39">
        <v>2502</v>
      </c>
      <c r="E575" t="s">
        <v>1015</v>
      </c>
      <c r="F575" t="s">
        <v>1614</v>
      </c>
      <c r="G575">
        <v>5.8910500000000008</v>
      </c>
      <c r="H575" s="15">
        <v>4.1250000000000009E-2</v>
      </c>
      <c r="I575">
        <v>5.8910500000000008</v>
      </c>
      <c r="J575" s="15">
        <v>4.1250000000000009E-2</v>
      </c>
      <c r="K575" s="3" t="s">
        <v>47</v>
      </c>
      <c r="L575" s="12" t="s">
        <v>59</v>
      </c>
      <c r="M575" s="3" t="s">
        <v>47</v>
      </c>
      <c r="N575" s="12" t="s">
        <v>59</v>
      </c>
      <c r="O575" s="3" t="s">
        <v>47</v>
      </c>
      <c r="P575" s="12" t="s">
        <v>59</v>
      </c>
      <c r="Q575">
        <v>0.58905000000000007</v>
      </c>
      <c r="R575" s="15">
        <v>4.4000000000000011E-2</v>
      </c>
      <c r="T575" s="15" t="s">
        <v>59</v>
      </c>
      <c r="U575">
        <v>1.0477500000000002</v>
      </c>
      <c r="V575" s="15">
        <v>9.6800000000000011E-2</v>
      </c>
      <c r="W575">
        <v>1.1055000000000001</v>
      </c>
      <c r="X575" s="15">
        <v>6.3250000000000001E-2</v>
      </c>
      <c r="Y575">
        <v>1.8205000000000002</v>
      </c>
      <c r="Z575" s="15">
        <v>0.21615000000000004</v>
      </c>
      <c r="AA575">
        <v>1.2182500000000001</v>
      </c>
      <c r="AB575" s="15">
        <v>0.11605000000000001</v>
      </c>
      <c r="AC575" t="s">
        <v>47</v>
      </c>
      <c r="AD575" s="15" t="s">
        <v>59</v>
      </c>
      <c r="AE575" t="s">
        <v>47</v>
      </c>
      <c r="AF575" s="15" t="s">
        <v>59</v>
      </c>
      <c r="AG575" t="s">
        <v>47</v>
      </c>
      <c r="AH575" s="15" t="s">
        <v>59</v>
      </c>
      <c r="AI575" t="s">
        <v>47</v>
      </c>
      <c r="AJ575" s="15" t="s">
        <v>59</v>
      </c>
      <c r="AL575" s="15" t="s">
        <v>59</v>
      </c>
      <c r="AM575" t="s">
        <v>47</v>
      </c>
      <c r="AN575" s="15" t="s">
        <v>59</v>
      </c>
      <c r="AO575" t="s">
        <v>47</v>
      </c>
      <c r="AP575" s="15" t="s">
        <v>59</v>
      </c>
      <c r="AQ575" t="s">
        <v>47</v>
      </c>
      <c r="AR575" s="15" t="s">
        <v>59</v>
      </c>
      <c r="AS575" t="s">
        <v>47</v>
      </c>
      <c r="AT575" s="15" t="s">
        <v>59</v>
      </c>
      <c r="AU575" t="s">
        <v>47</v>
      </c>
      <c r="AV575" s="15" t="s">
        <v>59</v>
      </c>
      <c r="AW575" s="3" t="s">
        <v>47</v>
      </c>
      <c r="AX575" s="15" t="s">
        <v>59</v>
      </c>
      <c r="AZ575" s="15" t="s">
        <v>59</v>
      </c>
      <c r="BA575" t="s">
        <v>47</v>
      </c>
      <c r="BB575" s="15" t="s">
        <v>59</v>
      </c>
      <c r="BC575" t="s">
        <v>47</v>
      </c>
      <c r="BD575" s="15" t="s">
        <v>59</v>
      </c>
      <c r="BE575" s="3" t="s">
        <v>47</v>
      </c>
      <c r="BF575" s="15" t="s">
        <v>59</v>
      </c>
      <c r="BH575" s="15" t="s">
        <v>59</v>
      </c>
      <c r="BJ575" s="15" t="s">
        <v>59</v>
      </c>
      <c r="BL575" s="15" t="s">
        <v>59</v>
      </c>
      <c r="BN575" s="15" t="s">
        <v>59</v>
      </c>
      <c r="BP575" s="15" t="s">
        <v>59</v>
      </c>
      <c r="BR575" s="15" t="s">
        <v>59</v>
      </c>
      <c r="BT575" s="15" t="s">
        <v>59</v>
      </c>
      <c r="BV575" s="15" t="s">
        <v>59</v>
      </c>
      <c r="BX575" s="15" t="s">
        <v>59</v>
      </c>
      <c r="BZ575" s="15" t="s">
        <v>59</v>
      </c>
      <c r="CB575" s="15" t="s">
        <v>59</v>
      </c>
      <c r="CD575" s="15" t="s">
        <v>59</v>
      </c>
      <c r="CF575" s="15" t="s">
        <v>59</v>
      </c>
      <c r="CH575" s="15" t="s">
        <v>59</v>
      </c>
      <c r="CJ575" s="15" t="s">
        <v>59</v>
      </c>
      <c r="CL575" s="15" t="s">
        <v>59</v>
      </c>
      <c r="CN575" s="15" t="s">
        <v>59</v>
      </c>
      <c r="CP575" s="15" t="s">
        <v>59</v>
      </c>
      <c r="CR575" s="15" t="s">
        <v>59</v>
      </c>
      <c r="CT575" s="15" t="s">
        <v>59</v>
      </c>
      <c r="CV575" s="15" t="s">
        <v>59</v>
      </c>
      <c r="CX575" s="15" t="s">
        <v>59</v>
      </c>
      <c r="CZ575" s="15" t="s">
        <v>59</v>
      </c>
      <c r="DB575" s="15" t="s">
        <v>59</v>
      </c>
      <c r="DD575" s="15" t="s">
        <v>59</v>
      </c>
      <c r="DF575" s="15" t="s">
        <v>59</v>
      </c>
      <c r="DH575" s="15" t="s">
        <v>59</v>
      </c>
      <c r="DJ575" s="15" t="s">
        <v>59</v>
      </c>
      <c r="DL575" s="15" t="s">
        <v>59</v>
      </c>
      <c r="DN575" s="15" t="s">
        <v>59</v>
      </c>
      <c r="DP575" s="15" t="s">
        <v>59</v>
      </c>
      <c r="DR575" s="15" t="s">
        <v>59</v>
      </c>
      <c r="DT575" s="15" t="s">
        <v>59</v>
      </c>
      <c r="DV575" s="15" t="s">
        <v>59</v>
      </c>
      <c r="DX575" s="15" t="s">
        <v>59</v>
      </c>
      <c r="DZ575" s="15" t="s">
        <v>59</v>
      </c>
      <c r="EB575" s="15" t="s">
        <v>59</v>
      </c>
      <c r="ED575" s="15" t="s">
        <v>59</v>
      </c>
      <c r="EF575" s="15" t="s">
        <v>59</v>
      </c>
      <c r="EH575" s="15" t="s">
        <v>59</v>
      </c>
      <c r="EJ575" s="15" t="s">
        <v>59</v>
      </c>
      <c r="EL575" s="15" t="s">
        <v>59</v>
      </c>
      <c r="EN575" s="15" t="s">
        <v>59</v>
      </c>
      <c r="EP575" s="15" t="s">
        <v>59</v>
      </c>
      <c r="ER575" s="15" t="s">
        <v>59</v>
      </c>
      <c r="ET575" s="15" t="s">
        <v>59</v>
      </c>
      <c r="EV575" s="15" t="s">
        <v>59</v>
      </c>
      <c r="EX575" s="15" t="s">
        <v>59</v>
      </c>
      <c r="EZ575" s="15" t="s">
        <v>59</v>
      </c>
      <c r="FB575" s="15" t="s">
        <v>59</v>
      </c>
      <c r="FD575" s="15" t="s">
        <v>59</v>
      </c>
      <c r="FF575" s="15" t="s">
        <v>59</v>
      </c>
      <c r="FH575" s="15" t="s">
        <v>59</v>
      </c>
      <c r="FJ575" s="15" t="s">
        <v>59</v>
      </c>
      <c r="FL575" s="15" t="s">
        <v>59</v>
      </c>
      <c r="FN575" s="15" t="s">
        <v>59</v>
      </c>
      <c r="FP575" s="15" t="s">
        <v>59</v>
      </c>
      <c r="FR575" s="15" t="s">
        <v>59</v>
      </c>
      <c r="FT575" s="15" t="s">
        <v>59</v>
      </c>
    </row>
    <row r="576" spans="1:176" ht="15.95" customHeight="1">
      <c r="A576" t="str">
        <f t="shared" ref="A576:A581" si="18">SUBSTITUTE(A570,"freeze-dried","spray-dried")</f>
        <v>Egg powder, spray-dried, storage 0 months</v>
      </c>
      <c r="B576">
        <v>1</v>
      </c>
      <c r="D576" s="39">
        <v>2502</v>
      </c>
      <c r="E576" t="s">
        <v>1015</v>
      </c>
      <c r="F576" t="s">
        <v>1614</v>
      </c>
      <c r="G576">
        <v>3.9253500000000008</v>
      </c>
      <c r="H576" s="15">
        <v>0.38335000000000002</v>
      </c>
      <c r="I576">
        <v>3.9253500000000008</v>
      </c>
      <c r="J576" s="15">
        <v>0.38335000000000002</v>
      </c>
      <c r="K576" s="3" t="s">
        <v>47</v>
      </c>
      <c r="L576" s="12" t="s">
        <v>59</v>
      </c>
      <c r="M576" s="3" t="s">
        <v>47</v>
      </c>
      <c r="N576" s="12" t="s">
        <v>59</v>
      </c>
      <c r="O576" s="3" t="s">
        <v>47</v>
      </c>
      <c r="P576" s="12" t="s">
        <v>59</v>
      </c>
      <c r="Q576">
        <v>0.51315000000000011</v>
      </c>
      <c r="R576" s="15">
        <v>5.0050000000000011E-2</v>
      </c>
      <c r="T576" s="15" t="s">
        <v>59</v>
      </c>
      <c r="U576">
        <v>0.75075000000000014</v>
      </c>
      <c r="V576" s="15">
        <v>4.6200000000000005E-2</v>
      </c>
      <c r="W576">
        <v>0.30195000000000005</v>
      </c>
      <c r="X576" s="15">
        <v>8.2500000000000004E-3</v>
      </c>
      <c r="Y576">
        <v>1.6335000000000002</v>
      </c>
      <c r="Z576" s="15">
        <v>0.24145000000000003</v>
      </c>
      <c r="AA576">
        <v>0.72600000000000009</v>
      </c>
      <c r="AB576" s="15">
        <v>5.3900000000000003E-2</v>
      </c>
      <c r="AC576" t="s">
        <v>47</v>
      </c>
      <c r="AD576" s="15" t="s">
        <v>59</v>
      </c>
      <c r="AE576" t="s">
        <v>47</v>
      </c>
      <c r="AF576" s="15" t="s">
        <v>59</v>
      </c>
      <c r="AG576" t="s">
        <v>47</v>
      </c>
      <c r="AH576" s="15" t="s">
        <v>59</v>
      </c>
      <c r="AI576" t="s">
        <v>47</v>
      </c>
      <c r="AJ576" s="15" t="s">
        <v>59</v>
      </c>
      <c r="AL576" s="15" t="s">
        <v>59</v>
      </c>
      <c r="AM576" t="s">
        <v>47</v>
      </c>
      <c r="AN576" s="15" t="s">
        <v>59</v>
      </c>
      <c r="AO576" t="s">
        <v>47</v>
      </c>
      <c r="AP576" s="15" t="s">
        <v>59</v>
      </c>
      <c r="AQ576" t="s">
        <v>47</v>
      </c>
      <c r="AR576" s="15" t="s">
        <v>59</v>
      </c>
      <c r="AS576" t="s">
        <v>47</v>
      </c>
      <c r="AT576" s="15" t="s">
        <v>59</v>
      </c>
      <c r="AU576" t="s">
        <v>47</v>
      </c>
      <c r="AV576" s="15" t="s">
        <v>59</v>
      </c>
      <c r="AW576" s="3" t="s">
        <v>47</v>
      </c>
      <c r="AX576" s="15" t="s">
        <v>59</v>
      </c>
      <c r="AZ576" s="15" t="s">
        <v>59</v>
      </c>
      <c r="BA576" t="s">
        <v>47</v>
      </c>
      <c r="BB576" s="15" t="s">
        <v>59</v>
      </c>
      <c r="BC576" t="s">
        <v>47</v>
      </c>
      <c r="BD576" s="15" t="s">
        <v>59</v>
      </c>
      <c r="BE576" s="3" t="s">
        <v>47</v>
      </c>
      <c r="BF576" s="15" t="s">
        <v>59</v>
      </c>
      <c r="BH576" s="15" t="s">
        <v>59</v>
      </c>
      <c r="BJ576" s="15" t="s">
        <v>59</v>
      </c>
      <c r="BL576" s="15" t="s">
        <v>59</v>
      </c>
      <c r="BN576" s="15" t="s">
        <v>59</v>
      </c>
      <c r="BP576" s="15" t="s">
        <v>59</v>
      </c>
      <c r="BR576" s="15" t="s">
        <v>59</v>
      </c>
      <c r="BT576" s="15" t="s">
        <v>59</v>
      </c>
      <c r="BV576" s="15" t="s">
        <v>59</v>
      </c>
      <c r="BX576" s="15" t="s">
        <v>59</v>
      </c>
      <c r="BZ576" s="15" t="s">
        <v>59</v>
      </c>
      <c r="CB576" s="15" t="s">
        <v>59</v>
      </c>
      <c r="CD576" s="15" t="s">
        <v>59</v>
      </c>
      <c r="CF576" s="15" t="s">
        <v>59</v>
      </c>
      <c r="CH576" s="15" t="s">
        <v>59</v>
      </c>
      <c r="CJ576" s="15" t="s">
        <v>59</v>
      </c>
      <c r="CL576" s="15" t="s">
        <v>59</v>
      </c>
      <c r="CN576" s="15" t="s">
        <v>59</v>
      </c>
      <c r="CP576" s="15" t="s">
        <v>59</v>
      </c>
      <c r="CR576" s="15" t="s">
        <v>59</v>
      </c>
      <c r="CT576" s="15" t="s">
        <v>59</v>
      </c>
      <c r="CV576" s="15" t="s">
        <v>59</v>
      </c>
      <c r="CX576" s="15" t="s">
        <v>59</v>
      </c>
      <c r="CZ576" s="15" t="s">
        <v>59</v>
      </c>
      <c r="DB576" s="15" t="s">
        <v>59</v>
      </c>
      <c r="DD576" s="15" t="s">
        <v>59</v>
      </c>
      <c r="DF576" s="15" t="s">
        <v>59</v>
      </c>
      <c r="DH576" s="15" t="s">
        <v>59</v>
      </c>
      <c r="DJ576" s="15" t="s">
        <v>59</v>
      </c>
      <c r="DL576" s="15" t="s">
        <v>59</v>
      </c>
      <c r="DN576" s="15" t="s">
        <v>59</v>
      </c>
      <c r="DP576" s="15" t="s">
        <v>59</v>
      </c>
      <c r="DR576" s="15" t="s">
        <v>59</v>
      </c>
      <c r="DT576" s="15" t="s">
        <v>59</v>
      </c>
      <c r="DV576" s="15" t="s">
        <v>59</v>
      </c>
      <c r="DX576" s="15" t="s">
        <v>59</v>
      </c>
      <c r="DZ576" s="15" t="s">
        <v>59</v>
      </c>
      <c r="EB576" s="15" t="s">
        <v>59</v>
      </c>
      <c r="ED576" s="15" t="s">
        <v>59</v>
      </c>
      <c r="EF576" s="15" t="s">
        <v>59</v>
      </c>
      <c r="EH576" s="15" t="s">
        <v>59</v>
      </c>
      <c r="EJ576" s="15" t="s">
        <v>59</v>
      </c>
      <c r="EL576" s="15" t="s">
        <v>59</v>
      </c>
      <c r="EN576" s="15" t="s">
        <v>59</v>
      </c>
      <c r="EP576" s="15" t="s">
        <v>59</v>
      </c>
      <c r="ER576" s="15" t="s">
        <v>59</v>
      </c>
      <c r="ET576" s="15" t="s">
        <v>59</v>
      </c>
      <c r="EV576" s="15" t="s">
        <v>59</v>
      </c>
      <c r="EX576" s="15" t="s">
        <v>59</v>
      </c>
      <c r="EZ576" s="15" t="s">
        <v>59</v>
      </c>
      <c r="FB576" s="15" t="s">
        <v>59</v>
      </c>
      <c r="FD576" s="15" t="s">
        <v>59</v>
      </c>
      <c r="FF576" s="15" t="s">
        <v>59</v>
      </c>
      <c r="FH576" s="15" t="s">
        <v>59</v>
      </c>
      <c r="FJ576" s="15" t="s">
        <v>59</v>
      </c>
      <c r="FL576" s="15" t="s">
        <v>59</v>
      </c>
      <c r="FN576" s="15" t="s">
        <v>59</v>
      </c>
      <c r="FP576" s="15" t="s">
        <v>59</v>
      </c>
      <c r="FR576" s="15" t="s">
        <v>59</v>
      </c>
      <c r="FT576" s="15" t="s">
        <v>59</v>
      </c>
    </row>
    <row r="577" spans="1:176" ht="15.95" customHeight="1">
      <c r="A577" t="str">
        <f t="shared" si="18"/>
        <v>Egg powder, spray-dried, storage 3 months</v>
      </c>
      <c r="B577">
        <v>1</v>
      </c>
      <c r="D577" s="39">
        <v>2502</v>
      </c>
      <c r="E577" t="s">
        <v>1015</v>
      </c>
      <c r="F577" t="s">
        <v>1614</v>
      </c>
      <c r="G577">
        <v>6.4190500000000004</v>
      </c>
      <c r="H577" s="15">
        <v>1.8150000000000003E-2</v>
      </c>
      <c r="I577">
        <v>6.4190500000000004</v>
      </c>
      <c r="J577" s="15">
        <v>1.8150000000000003E-2</v>
      </c>
      <c r="K577" s="3" t="s">
        <v>47</v>
      </c>
      <c r="L577" s="12" t="s">
        <v>59</v>
      </c>
      <c r="M577" s="3" t="s">
        <v>47</v>
      </c>
      <c r="N577" s="12" t="s">
        <v>59</v>
      </c>
      <c r="O577" s="3" t="s">
        <v>47</v>
      </c>
      <c r="P577" s="12" t="s">
        <v>59</v>
      </c>
      <c r="Q577">
        <v>0.64680000000000004</v>
      </c>
      <c r="R577" s="15">
        <v>7.150000000000001E-3</v>
      </c>
      <c r="T577" s="15" t="s">
        <v>59</v>
      </c>
      <c r="U577">
        <v>0.84150000000000014</v>
      </c>
      <c r="V577" s="15">
        <v>6.6000000000000008E-3</v>
      </c>
      <c r="W577">
        <v>0.83875000000000011</v>
      </c>
      <c r="X577" s="15">
        <v>3.0250000000000006E-2</v>
      </c>
      <c r="Y577">
        <v>2.6070000000000002</v>
      </c>
      <c r="Z577" s="15">
        <v>0.23485</v>
      </c>
      <c r="AA577">
        <v>1.4850000000000001</v>
      </c>
      <c r="AB577" s="15">
        <v>0.13640000000000002</v>
      </c>
      <c r="AC577" t="s">
        <v>47</v>
      </c>
      <c r="AD577" s="15" t="s">
        <v>59</v>
      </c>
      <c r="AE577" t="s">
        <v>47</v>
      </c>
      <c r="AF577" s="15" t="s">
        <v>59</v>
      </c>
      <c r="AG577" t="s">
        <v>47</v>
      </c>
      <c r="AH577" s="15" t="s">
        <v>59</v>
      </c>
      <c r="AI577" t="s">
        <v>47</v>
      </c>
      <c r="AJ577" s="15" t="s">
        <v>59</v>
      </c>
      <c r="AL577" s="15" t="s">
        <v>59</v>
      </c>
      <c r="AM577" t="s">
        <v>47</v>
      </c>
      <c r="AN577" s="15" t="s">
        <v>59</v>
      </c>
      <c r="AO577" t="s">
        <v>47</v>
      </c>
      <c r="AP577" s="15" t="s">
        <v>59</v>
      </c>
      <c r="AQ577" t="s">
        <v>47</v>
      </c>
      <c r="AR577" s="15" t="s">
        <v>59</v>
      </c>
      <c r="AS577" t="s">
        <v>47</v>
      </c>
      <c r="AT577" s="15" t="s">
        <v>59</v>
      </c>
      <c r="AU577" t="s">
        <v>47</v>
      </c>
      <c r="AV577" s="15" t="s">
        <v>59</v>
      </c>
      <c r="AW577" s="3" t="s">
        <v>47</v>
      </c>
      <c r="AX577" s="15" t="s">
        <v>59</v>
      </c>
      <c r="AZ577" s="15" t="s">
        <v>59</v>
      </c>
      <c r="BA577" t="s">
        <v>47</v>
      </c>
      <c r="BB577" s="15" t="s">
        <v>59</v>
      </c>
      <c r="BC577" t="s">
        <v>47</v>
      </c>
      <c r="BD577" s="15" t="s">
        <v>59</v>
      </c>
      <c r="BE577" s="3" t="s">
        <v>47</v>
      </c>
      <c r="BF577" s="15" t="s">
        <v>59</v>
      </c>
      <c r="BH577" s="15" t="s">
        <v>59</v>
      </c>
      <c r="BJ577" s="15" t="s">
        <v>59</v>
      </c>
      <c r="BL577" s="15" t="s">
        <v>59</v>
      </c>
      <c r="BN577" s="15" t="s">
        <v>59</v>
      </c>
      <c r="BP577" s="15" t="s">
        <v>59</v>
      </c>
      <c r="BR577" s="15" t="s">
        <v>59</v>
      </c>
      <c r="BT577" s="15" t="s">
        <v>59</v>
      </c>
      <c r="BV577" s="15" t="s">
        <v>59</v>
      </c>
      <c r="BX577" s="15" t="s">
        <v>59</v>
      </c>
      <c r="BZ577" s="15" t="s">
        <v>59</v>
      </c>
      <c r="CB577" s="15" t="s">
        <v>59</v>
      </c>
      <c r="CD577" s="15" t="s">
        <v>59</v>
      </c>
      <c r="CF577" s="15" t="s">
        <v>59</v>
      </c>
      <c r="CH577" s="15" t="s">
        <v>59</v>
      </c>
      <c r="CJ577" s="15" t="s">
        <v>59</v>
      </c>
      <c r="CL577" s="15" t="s">
        <v>59</v>
      </c>
      <c r="CN577" s="15" t="s">
        <v>59</v>
      </c>
      <c r="CP577" s="15" t="s">
        <v>59</v>
      </c>
      <c r="CR577" s="15" t="s">
        <v>59</v>
      </c>
      <c r="CT577" s="15" t="s">
        <v>59</v>
      </c>
      <c r="CV577" s="15" t="s">
        <v>59</v>
      </c>
      <c r="CX577" s="15" t="s">
        <v>59</v>
      </c>
      <c r="CZ577" s="15" t="s">
        <v>59</v>
      </c>
      <c r="DB577" s="15" t="s">
        <v>59</v>
      </c>
      <c r="DD577" s="15" t="s">
        <v>59</v>
      </c>
      <c r="DF577" s="15" t="s">
        <v>59</v>
      </c>
      <c r="DH577" s="15" t="s">
        <v>59</v>
      </c>
      <c r="DJ577" s="15" t="s">
        <v>59</v>
      </c>
      <c r="DL577" s="15" t="s">
        <v>59</v>
      </c>
      <c r="DN577" s="15" t="s">
        <v>59</v>
      </c>
      <c r="DP577" s="15" t="s">
        <v>59</v>
      </c>
      <c r="DR577" s="15" t="s">
        <v>59</v>
      </c>
      <c r="DT577" s="15" t="s">
        <v>59</v>
      </c>
      <c r="DV577" s="15" t="s">
        <v>59</v>
      </c>
      <c r="DX577" s="15" t="s">
        <v>59</v>
      </c>
      <c r="DZ577" s="15" t="s">
        <v>59</v>
      </c>
      <c r="EB577" s="15" t="s">
        <v>59</v>
      </c>
      <c r="ED577" s="15" t="s">
        <v>59</v>
      </c>
      <c r="EF577" s="15" t="s">
        <v>59</v>
      </c>
      <c r="EH577" s="15" t="s">
        <v>59</v>
      </c>
      <c r="EJ577" s="15" t="s">
        <v>59</v>
      </c>
      <c r="EL577" s="15" t="s">
        <v>59</v>
      </c>
      <c r="EN577" s="15" t="s">
        <v>59</v>
      </c>
      <c r="EP577" s="15" t="s">
        <v>59</v>
      </c>
      <c r="ER577" s="15" t="s">
        <v>59</v>
      </c>
      <c r="ET577" s="15" t="s">
        <v>59</v>
      </c>
      <c r="EV577" s="15" t="s">
        <v>59</v>
      </c>
      <c r="EX577" s="15" t="s">
        <v>59</v>
      </c>
      <c r="EZ577" s="15" t="s">
        <v>59</v>
      </c>
      <c r="FB577" s="15" t="s">
        <v>59</v>
      </c>
      <c r="FD577" s="15" t="s">
        <v>59</v>
      </c>
      <c r="FF577" s="15" t="s">
        <v>59</v>
      </c>
      <c r="FH577" s="15" t="s">
        <v>59</v>
      </c>
      <c r="FJ577" s="15" t="s">
        <v>59</v>
      </c>
      <c r="FL577" s="15" t="s">
        <v>59</v>
      </c>
      <c r="FN577" s="15" t="s">
        <v>59</v>
      </c>
      <c r="FP577" s="15" t="s">
        <v>59</v>
      </c>
      <c r="FR577" s="15" t="s">
        <v>59</v>
      </c>
      <c r="FT577" s="15" t="s">
        <v>59</v>
      </c>
    </row>
    <row r="578" spans="1:176" ht="15.95" customHeight="1">
      <c r="A578" t="str">
        <f t="shared" si="18"/>
        <v>Egg powder, spray-dried, 7-8% water content, storage 0 months</v>
      </c>
      <c r="B578">
        <v>1</v>
      </c>
      <c r="D578" s="39">
        <v>2502</v>
      </c>
      <c r="E578" t="s">
        <v>1015</v>
      </c>
      <c r="F578" t="s">
        <v>1614</v>
      </c>
      <c r="G578">
        <v>3.2780000000000005</v>
      </c>
      <c r="H578" s="15">
        <v>0.21120000000000003</v>
      </c>
      <c r="I578">
        <v>3.2780000000000005</v>
      </c>
      <c r="J578" s="15">
        <v>0.21120000000000003</v>
      </c>
      <c r="K578" s="3" t="s">
        <v>47</v>
      </c>
      <c r="L578" s="12" t="s">
        <v>59</v>
      </c>
      <c r="M578" s="3" t="s">
        <v>47</v>
      </c>
      <c r="N578" s="12" t="s">
        <v>59</v>
      </c>
      <c r="O578" s="3" t="s">
        <v>47</v>
      </c>
      <c r="P578" s="12" t="s">
        <v>59</v>
      </c>
      <c r="Q578">
        <v>0.42075000000000007</v>
      </c>
      <c r="R578" s="15">
        <v>3.3550000000000003E-2</v>
      </c>
      <c r="T578" s="15" t="s">
        <v>59</v>
      </c>
      <c r="U578">
        <v>0.61875000000000013</v>
      </c>
      <c r="V578" s="15">
        <v>6.2150000000000004E-2</v>
      </c>
      <c r="W578">
        <v>0.29425000000000001</v>
      </c>
      <c r="X578" s="15">
        <v>2.1450000000000004E-2</v>
      </c>
      <c r="Y578">
        <v>1.4327500000000002</v>
      </c>
      <c r="Z578" s="15">
        <v>3.9600000000000003E-2</v>
      </c>
      <c r="AA578">
        <v>0.51150000000000007</v>
      </c>
      <c r="AB578" s="15">
        <v>5.3900000000000003E-2</v>
      </c>
      <c r="AC578" t="s">
        <v>47</v>
      </c>
      <c r="AD578" s="15" t="s">
        <v>59</v>
      </c>
      <c r="AE578" t="s">
        <v>47</v>
      </c>
      <c r="AF578" s="15" t="s">
        <v>59</v>
      </c>
      <c r="AG578" t="s">
        <v>47</v>
      </c>
      <c r="AH578" s="15" t="s">
        <v>59</v>
      </c>
      <c r="AI578" t="s">
        <v>47</v>
      </c>
      <c r="AJ578" s="15" t="s">
        <v>59</v>
      </c>
      <c r="AL578" s="15" t="s">
        <v>59</v>
      </c>
      <c r="AM578" t="s">
        <v>47</v>
      </c>
      <c r="AN578" s="15" t="s">
        <v>59</v>
      </c>
      <c r="AO578" t="s">
        <v>47</v>
      </c>
      <c r="AP578" s="15" t="s">
        <v>59</v>
      </c>
      <c r="AQ578" t="s">
        <v>47</v>
      </c>
      <c r="AR578" s="15" t="s">
        <v>59</v>
      </c>
      <c r="AS578" t="s">
        <v>47</v>
      </c>
      <c r="AT578" s="15" t="s">
        <v>59</v>
      </c>
      <c r="AU578" t="s">
        <v>47</v>
      </c>
      <c r="AV578" s="15" t="s">
        <v>59</v>
      </c>
      <c r="AW578" s="3" t="s">
        <v>47</v>
      </c>
      <c r="AX578" s="15" t="s">
        <v>59</v>
      </c>
      <c r="AZ578" s="15" t="s">
        <v>59</v>
      </c>
      <c r="BA578" t="s">
        <v>47</v>
      </c>
      <c r="BB578" s="15" t="s">
        <v>59</v>
      </c>
      <c r="BC578" t="s">
        <v>47</v>
      </c>
      <c r="BD578" s="15" t="s">
        <v>59</v>
      </c>
      <c r="BE578" s="3" t="s">
        <v>47</v>
      </c>
      <c r="BF578" s="15" t="s">
        <v>59</v>
      </c>
      <c r="BH578" s="15" t="s">
        <v>59</v>
      </c>
      <c r="BJ578" s="15" t="s">
        <v>59</v>
      </c>
      <c r="BL578" s="15" t="s">
        <v>59</v>
      </c>
      <c r="BN578" s="15" t="s">
        <v>59</v>
      </c>
      <c r="BP578" s="15" t="s">
        <v>59</v>
      </c>
      <c r="BR578" s="15" t="s">
        <v>59</v>
      </c>
      <c r="BT578" s="15" t="s">
        <v>59</v>
      </c>
      <c r="BV578" s="15" t="s">
        <v>59</v>
      </c>
      <c r="BX578" s="15" t="s">
        <v>59</v>
      </c>
      <c r="BZ578" s="15" t="s">
        <v>59</v>
      </c>
      <c r="CB578" s="15" t="s">
        <v>59</v>
      </c>
      <c r="CD578" s="15" t="s">
        <v>59</v>
      </c>
      <c r="CF578" s="15" t="s">
        <v>59</v>
      </c>
      <c r="CH578" s="15" t="s">
        <v>59</v>
      </c>
      <c r="CJ578" s="15" t="s">
        <v>59</v>
      </c>
      <c r="CL578" s="15" t="s">
        <v>59</v>
      </c>
      <c r="CN578" s="15" t="s">
        <v>59</v>
      </c>
      <c r="CP578" s="15" t="s">
        <v>59</v>
      </c>
      <c r="CR578" s="15" t="s">
        <v>59</v>
      </c>
      <c r="CT578" s="15" t="s">
        <v>59</v>
      </c>
      <c r="CV578" s="15" t="s">
        <v>59</v>
      </c>
      <c r="CX578" s="15" t="s">
        <v>59</v>
      </c>
      <c r="CZ578" s="15" t="s">
        <v>59</v>
      </c>
      <c r="DB578" s="15" t="s">
        <v>59</v>
      </c>
      <c r="DD578" s="15" t="s">
        <v>59</v>
      </c>
      <c r="DF578" s="15" t="s">
        <v>59</v>
      </c>
      <c r="DH578" s="15" t="s">
        <v>59</v>
      </c>
      <c r="DJ578" s="15" t="s">
        <v>59</v>
      </c>
      <c r="DL578" s="15" t="s">
        <v>59</v>
      </c>
      <c r="DN578" s="15" t="s">
        <v>59</v>
      </c>
      <c r="DP578" s="15" t="s">
        <v>59</v>
      </c>
      <c r="DR578" s="15" t="s">
        <v>59</v>
      </c>
      <c r="DT578" s="15" t="s">
        <v>59</v>
      </c>
      <c r="DV578" s="15" t="s">
        <v>59</v>
      </c>
      <c r="DX578" s="15" t="s">
        <v>59</v>
      </c>
      <c r="DZ578" s="15" t="s">
        <v>59</v>
      </c>
      <c r="EB578" s="15" t="s">
        <v>59</v>
      </c>
      <c r="ED578" s="15" t="s">
        <v>59</v>
      </c>
      <c r="EF578" s="15" t="s">
        <v>59</v>
      </c>
      <c r="EH578" s="15" t="s">
        <v>59</v>
      </c>
      <c r="EJ578" s="15" t="s">
        <v>59</v>
      </c>
      <c r="EL578" s="15" t="s">
        <v>59</v>
      </c>
      <c r="EN578" s="15" t="s">
        <v>59</v>
      </c>
      <c r="EP578" s="15" t="s">
        <v>59</v>
      </c>
      <c r="ER578" s="15" t="s">
        <v>59</v>
      </c>
      <c r="ET578" s="15" t="s">
        <v>59</v>
      </c>
      <c r="EV578" s="15" t="s">
        <v>59</v>
      </c>
      <c r="EX578" s="15" t="s">
        <v>59</v>
      </c>
      <c r="EZ578" s="15" t="s">
        <v>59</v>
      </c>
      <c r="FB578" s="15" t="s">
        <v>59</v>
      </c>
      <c r="FD578" s="15" t="s">
        <v>59</v>
      </c>
      <c r="FF578" s="15" t="s">
        <v>59</v>
      </c>
      <c r="FH578" s="15" t="s">
        <v>59</v>
      </c>
      <c r="FJ578" s="15" t="s">
        <v>59</v>
      </c>
      <c r="FL578" s="15" t="s">
        <v>59</v>
      </c>
      <c r="FN578" s="15" t="s">
        <v>59</v>
      </c>
      <c r="FP578" s="15" t="s">
        <v>59</v>
      </c>
      <c r="FR578" s="15" t="s">
        <v>59</v>
      </c>
      <c r="FT578" s="15" t="s">
        <v>59</v>
      </c>
    </row>
    <row r="579" spans="1:176" ht="15.95" customHeight="1">
      <c r="A579" t="str">
        <f t="shared" si="18"/>
        <v>Egg powder, spray-dried, 7-8% water content, storage 3 months</v>
      </c>
      <c r="B579">
        <v>1</v>
      </c>
      <c r="D579" s="39">
        <v>2502</v>
      </c>
      <c r="E579" t="s">
        <v>1015</v>
      </c>
      <c r="F579" t="s">
        <v>1614</v>
      </c>
      <c r="G579">
        <v>5.0572500000000007</v>
      </c>
      <c r="H579" s="15">
        <v>6.6000000000000008E-3</v>
      </c>
      <c r="I579">
        <v>5.0572500000000007</v>
      </c>
      <c r="J579" s="15">
        <v>6.6000000000000008E-3</v>
      </c>
      <c r="K579" s="3" t="s">
        <v>47</v>
      </c>
      <c r="L579" s="12" t="s">
        <v>59</v>
      </c>
      <c r="M579" s="3" t="s">
        <v>47</v>
      </c>
      <c r="N579" s="12" t="s">
        <v>59</v>
      </c>
      <c r="O579" s="3" t="s">
        <v>47</v>
      </c>
      <c r="P579" s="12" t="s">
        <v>59</v>
      </c>
      <c r="Q579">
        <v>0.40975000000000006</v>
      </c>
      <c r="R579" s="15">
        <v>7.150000000000001E-3</v>
      </c>
      <c r="T579" s="15" t="s">
        <v>59</v>
      </c>
      <c r="U579">
        <v>0.71500000000000008</v>
      </c>
      <c r="V579" s="15">
        <v>3.3000000000000004E-3</v>
      </c>
      <c r="W579">
        <v>0.69850000000000001</v>
      </c>
      <c r="X579" s="15">
        <v>2.2000000000000006E-2</v>
      </c>
      <c r="Y579">
        <v>2.3457500000000002</v>
      </c>
      <c r="Z579" s="15">
        <v>0.14740000000000003</v>
      </c>
      <c r="AA579">
        <v>0.88824999999999998</v>
      </c>
      <c r="AB579" s="15">
        <v>2.0900000000000002E-2</v>
      </c>
      <c r="AC579" t="s">
        <v>47</v>
      </c>
      <c r="AD579" s="15" t="s">
        <v>59</v>
      </c>
      <c r="AE579" t="s">
        <v>47</v>
      </c>
      <c r="AF579" s="15" t="s">
        <v>59</v>
      </c>
      <c r="AG579" t="s">
        <v>47</v>
      </c>
      <c r="AH579" s="15" t="s">
        <v>59</v>
      </c>
      <c r="AI579" t="s">
        <v>47</v>
      </c>
      <c r="AJ579" s="15" t="s">
        <v>59</v>
      </c>
      <c r="AL579" s="15" t="s">
        <v>59</v>
      </c>
      <c r="AM579" t="s">
        <v>47</v>
      </c>
      <c r="AN579" s="15" t="s">
        <v>59</v>
      </c>
      <c r="AO579" t="s">
        <v>47</v>
      </c>
      <c r="AP579" s="15" t="s">
        <v>59</v>
      </c>
      <c r="AQ579" t="s">
        <v>47</v>
      </c>
      <c r="AR579" s="15" t="s">
        <v>59</v>
      </c>
      <c r="AS579" t="s">
        <v>47</v>
      </c>
      <c r="AT579" s="15" t="s">
        <v>59</v>
      </c>
      <c r="AU579" t="s">
        <v>47</v>
      </c>
      <c r="AV579" s="15" t="s">
        <v>59</v>
      </c>
      <c r="AW579" s="3" t="s">
        <v>47</v>
      </c>
      <c r="AX579" s="15" t="s">
        <v>59</v>
      </c>
      <c r="AZ579" s="15" t="s">
        <v>59</v>
      </c>
      <c r="BA579" t="s">
        <v>47</v>
      </c>
      <c r="BB579" s="15" t="s">
        <v>59</v>
      </c>
      <c r="BC579" t="s">
        <v>47</v>
      </c>
      <c r="BD579" s="15" t="s">
        <v>59</v>
      </c>
      <c r="BE579" s="3" t="s">
        <v>47</v>
      </c>
      <c r="BF579" s="15" t="s">
        <v>59</v>
      </c>
      <c r="BH579" s="15" t="s">
        <v>59</v>
      </c>
      <c r="BJ579" s="15" t="s">
        <v>59</v>
      </c>
      <c r="BL579" s="15" t="s">
        <v>59</v>
      </c>
      <c r="BN579" s="15" t="s">
        <v>59</v>
      </c>
      <c r="BP579" s="15" t="s">
        <v>59</v>
      </c>
      <c r="BR579" s="15" t="s">
        <v>59</v>
      </c>
      <c r="BT579" s="15" t="s">
        <v>59</v>
      </c>
      <c r="BV579" s="15" t="s">
        <v>59</v>
      </c>
      <c r="BX579" s="15" t="s">
        <v>59</v>
      </c>
      <c r="BZ579" s="15" t="s">
        <v>59</v>
      </c>
      <c r="CB579" s="15" t="s">
        <v>59</v>
      </c>
      <c r="CD579" s="15" t="s">
        <v>59</v>
      </c>
      <c r="CF579" s="15" t="s">
        <v>59</v>
      </c>
      <c r="CH579" s="15" t="s">
        <v>59</v>
      </c>
      <c r="CJ579" s="15" t="s">
        <v>59</v>
      </c>
      <c r="CL579" s="15" t="s">
        <v>59</v>
      </c>
      <c r="CN579" s="15" t="s">
        <v>59</v>
      </c>
      <c r="CP579" s="15" t="s">
        <v>59</v>
      </c>
      <c r="CR579" s="15" t="s">
        <v>59</v>
      </c>
      <c r="CT579" s="15" t="s">
        <v>59</v>
      </c>
      <c r="CV579" s="15" t="s">
        <v>59</v>
      </c>
      <c r="CX579" s="15" t="s">
        <v>59</v>
      </c>
      <c r="CZ579" s="15" t="s">
        <v>59</v>
      </c>
      <c r="DB579" s="15" t="s">
        <v>59</v>
      </c>
      <c r="DD579" s="15" t="s">
        <v>59</v>
      </c>
      <c r="DF579" s="15" t="s">
        <v>59</v>
      </c>
      <c r="DH579" s="15" t="s">
        <v>59</v>
      </c>
      <c r="DJ579" s="15" t="s">
        <v>59</v>
      </c>
      <c r="DL579" s="15" t="s">
        <v>59</v>
      </c>
      <c r="DN579" s="15" t="s">
        <v>59</v>
      </c>
      <c r="DP579" s="15" t="s">
        <v>59</v>
      </c>
      <c r="DR579" s="15" t="s">
        <v>59</v>
      </c>
      <c r="DT579" s="15" t="s">
        <v>59</v>
      </c>
      <c r="DV579" s="15" t="s">
        <v>59</v>
      </c>
      <c r="DX579" s="15" t="s">
        <v>59</v>
      </c>
      <c r="DZ579" s="15" t="s">
        <v>59</v>
      </c>
      <c r="EB579" s="15" t="s">
        <v>59</v>
      </c>
      <c r="ED579" s="15" t="s">
        <v>59</v>
      </c>
      <c r="EF579" s="15" t="s">
        <v>59</v>
      </c>
      <c r="EH579" s="15" t="s">
        <v>59</v>
      </c>
      <c r="EJ579" s="15" t="s">
        <v>59</v>
      </c>
      <c r="EL579" s="15" t="s">
        <v>59</v>
      </c>
      <c r="EN579" s="15" t="s">
        <v>59</v>
      </c>
      <c r="EP579" s="15" t="s">
        <v>59</v>
      </c>
      <c r="ER579" s="15" t="s">
        <v>59</v>
      </c>
      <c r="ET579" s="15" t="s">
        <v>59</v>
      </c>
      <c r="EV579" s="15" t="s">
        <v>59</v>
      </c>
      <c r="EX579" s="15" t="s">
        <v>59</v>
      </c>
      <c r="EZ579" s="15" t="s">
        <v>59</v>
      </c>
      <c r="FB579" s="15" t="s">
        <v>59</v>
      </c>
      <c r="FD579" s="15" t="s">
        <v>59</v>
      </c>
      <c r="FF579" s="15" t="s">
        <v>59</v>
      </c>
      <c r="FH579" s="15" t="s">
        <v>59</v>
      </c>
      <c r="FJ579" s="15" t="s">
        <v>59</v>
      </c>
      <c r="FL579" s="15" t="s">
        <v>59</v>
      </c>
      <c r="FN579" s="15" t="s">
        <v>59</v>
      </c>
      <c r="FP579" s="15" t="s">
        <v>59</v>
      </c>
      <c r="FR579" s="15" t="s">
        <v>59</v>
      </c>
      <c r="FT579" s="15" t="s">
        <v>59</v>
      </c>
    </row>
    <row r="580" spans="1:176" ht="15.95" customHeight="1">
      <c r="A580" t="str">
        <f t="shared" si="18"/>
        <v>Egg powder, spray-dried, 11-12% water content, storage 0 months</v>
      </c>
      <c r="B580">
        <v>1</v>
      </c>
      <c r="D580" s="39">
        <v>2502</v>
      </c>
      <c r="E580" t="s">
        <v>1015</v>
      </c>
      <c r="F580" t="s">
        <v>1614</v>
      </c>
      <c r="G580">
        <v>4.7740000000000009</v>
      </c>
      <c r="H580" s="15">
        <v>3.7950000000000005E-2</v>
      </c>
      <c r="I580">
        <v>4.7740000000000009</v>
      </c>
      <c r="J580" s="15">
        <v>3.7950000000000005E-2</v>
      </c>
      <c r="K580" s="3" t="s">
        <v>47</v>
      </c>
      <c r="L580" s="12" t="s">
        <v>59</v>
      </c>
      <c r="M580" s="3" t="s">
        <v>47</v>
      </c>
      <c r="N580" s="12" t="s">
        <v>59</v>
      </c>
      <c r="O580" s="3" t="s">
        <v>47</v>
      </c>
      <c r="P580" s="12" t="s">
        <v>59</v>
      </c>
      <c r="Q580">
        <v>0.51645000000000008</v>
      </c>
      <c r="R580" s="15">
        <v>6.0500000000000007E-3</v>
      </c>
      <c r="T580" s="15" t="s">
        <v>59</v>
      </c>
      <c r="U580">
        <v>0.84425000000000006</v>
      </c>
      <c r="V580" s="15">
        <v>0.10340000000000001</v>
      </c>
      <c r="W580">
        <v>0.39985000000000004</v>
      </c>
      <c r="X580" s="15">
        <v>1.3750000000000002E-2</v>
      </c>
      <c r="Y580">
        <v>2.4392500000000004</v>
      </c>
      <c r="Z580" s="15">
        <v>0.16995000000000002</v>
      </c>
      <c r="AA580">
        <v>0.57474999999999998</v>
      </c>
      <c r="AB580" s="15">
        <v>2.0900000000000002E-2</v>
      </c>
      <c r="AC580" t="s">
        <v>47</v>
      </c>
      <c r="AD580" s="15" t="s">
        <v>59</v>
      </c>
      <c r="AE580" t="s">
        <v>47</v>
      </c>
      <c r="AF580" s="15" t="s">
        <v>59</v>
      </c>
      <c r="AG580" t="s">
        <v>47</v>
      </c>
      <c r="AH580" s="15" t="s">
        <v>59</v>
      </c>
      <c r="AI580" t="s">
        <v>47</v>
      </c>
      <c r="AJ580" s="15" t="s">
        <v>59</v>
      </c>
      <c r="AL580" s="15" t="s">
        <v>59</v>
      </c>
      <c r="AM580" t="s">
        <v>47</v>
      </c>
      <c r="AN580" s="15" t="s">
        <v>59</v>
      </c>
      <c r="AO580" t="s">
        <v>47</v>
      </c>
      <c r="AP580" s="15" t="s">
        <v>59</v>
      </c>
      <c r="AQ580" t="s">
        <v>47</v>
      </c>
      <c r="AR580" s="15" t="s">
        <v>59</v>
      </c>
      <c r="AS580" t="s">
        <v>47</v>
      </c>
      <c r="AT580" s="15" t="s">
        <v>59</v>
      </c>
      <c r="AU580" t="s">
        <v>47</v>
      </c>
      <c r="AV580" s="15" t="s">
        <v>59</v>
      </c>
      <c r="AW580" s="3" t="s">
        <v>47</v>
      </c>
      <c r="AX580" s="15" t="s">
        <v>59</v>
      </c>
      <c r="AZ580" s="15" t="s">
        <v>59</v>
      </c>
      <c r="BA580" t="s">
        <v>47</v>
      </c>
      <c r="BB580" s="15" t="s">
        <v>59</v>
      </c>
      <c r="BC580" t="s">
        <v>47</v>
      </c>
      <c r="BD580" s="15" t="s">
        <v>59</v>
      </c>
      <c r="BE580" s="3" t="s">
        <v>47</v>
      </c>
      <c r="BF580" s="15" t="s">
        <v>59</v>
      </c>
      <c r="BH580" s="15" t="s">
        <v>59</v>
      </c>
      <c r="BJ580" s="15" t="s">
        <v>59</v>
      </c>
      <c r="BL580" s="15" t="s">
        <v>59</v>
      </c>
      <c r="BN580" s="15" t="s">
        <v>59</v>
      </c>
      <c r="BP580" s="15" t="s">
        <v>59</v>
      </c>
      <c r="BR580" s="15" t="s">
        <v>59</v>
      </c>
      <c r="BT580" s="15" t="s">
        <v>59</v>
      </c>
      <c r="BV580" s="15" t="s">
        <v>59</v>
      </c>
      <c r="BX580" s="15" t="s">
        <v>59</v>
      </c>
      <c r="BZ580" s="15" t="s">
        <v>59</v>
      </c>
      <c r="CB580" s="15" t="s">
        <v>59</v>
      </c>
      <c r="CD580" s="15" t="s">
        <v>59</v>
      </c>
      <c r="CF580" s="15" t="s">
        <v>59</v>
      </c>
      <c r="CH580" s="15" t="s">
        <v>59</v>
      </c>
      <c r="CJ580" s="15" t="s">
        <v>59</v>
      </c>
      <c r="CL580" s="15" t="s">
        <v>59</v>
      </c>
      <c r="CN580" s="15" t="s">
        <v>59</v>
      </c>
      <c r="CP580" s="15" t="s">
        <v>59</v>
      </c>
      <c r="CR580" s="15" t="s">
        <v>59</v>
      </c>
      <c r="CT580" s="15" t="s">
        <v>59</v>
      </c>
      <c r="CV580" s="15" t="s">
        <v>59</v>
      </c>
      <c r="CX580" s="15" t="s">
        <v>59</v>
      </c>
      <c r="CZ580" s="15" t="s">
        <v>59</v>
      </c>
      <c r="DB580" s="15" t="s">
        <v>59</v>
      </c>
      <c r="DD580" s="15" t="s">
        <v>59</v>
      </c>
      <c r="DF580" s="15" t="s">
        <v>59</v>
      </c>
      <c r="DH580" s="15" t="s">
        <v>59</v>
      </c>
      <c r="DJ580" s="15" t="s">
        <v>59</v>
      </c>
      <c r="DL580" s="15" t="s">
        <v>59</v>
      </c>
      <c r="DN580" s="15" t="s">
        <v>59</v>
      </c>
      <c r="DP580" s="15" t="s">
        <v>59</v>
      </c>
      <c r="DR580" s="15" t="s">
        <v>59</v>
      </c>
      <c r="DT580" s="15" t="s">
        <v>59</v>
      </c>
      <c r="DV580" s="15" t="s">
        <v>59</v>
      </c>
      <c r="DX580" s="15" t="s">
        <v>59</v>
      </c>
      <c r="DZ580" s="15" t="s">
        <v>59</v>
      </c>
      <c r="EB580" s="15" t="s">
        <v>59</v>
      </c>
      <c r="ED580" s="15" t="s">
        <v>59</v>
      </c>
      <c r="EF580" s="15" t="s">
        <v>59</v>
      </c>
      <c r="EH580" s="15" t="s">
        <v>59</v>
      </c>
      <c r="EJ580" s="15" t="s">
        <v>59</v>
      </c>
      <c r="EL580" s="15" t="s">
        <v>59</v>
      </c>
      <c r="EN580" s="15" t="s">
        <v>59</v>
      </c>
      <c r="EP580" s="15" t="s">
        <v>59</v>
      </c>
      <c r="ER580" s="15" t="s">
        <v>59</v>
      </c>
      <c r="ET580" s="15" t="s">
        <v>59</v>
      </c>
      <c r="EV580" s="15" t="s">
        <v>59</v>
      </c>
      <c r="EX580" s="15" t="s">
        <v>59</v>
      </c>
      <c r="EZ580" s="15" t="s">
        <v>59</v>
      </c>
      <c r="FB580" s="15" t="s">
        <v>59</v>
      </c>
      <c r="FD580" s="15" t="s">
        <v>59</v>
      </c>
      <c r="FF580" s="15" t="s">
        <v>59</v>
      </c>
      <c r="FH580" s="15" t="s">
        <v>59</v>
      </c>
      <c r="FJ580" s="15" t="s">
        <v>59</v>
      </c>
      <c r="FL580" s="15" t="s">
        <v>59</v>
      </c>
      <c r="FN580" s="15" t="s">
        <v>59</v>
      </c>
      <c r="FP580" s="15" t="s">
        <v>59</v>
      </c>
      <c r="FR580" s="15" t="s">
        <v>59</v>
      </c>
      <c r="FT580" s="15" t="s">
        <v>59</v>
      </c>
    </row>
    <row r="581" spans="1:176" ht="15.95" customHeight="1">
      <c r="A581" t="str">
        <f t="shared" si="18"/>
        <v>Egg powder, spray-dried, 11-12% water content, storage 3 months</v>
      </c>
      <c r="B581">
        <v>1</v>
      </c>
      <c r="D581" s="39">
        <v>2502</v>
      </c>
      <c r="E581" t="s">
        <v>1015</v>
      </c>
      <c r="F581" t="s">
        <v>1614</v>
      </c>
      <c r="G581">
        <v>5.1007000000000007</v>
      </c>
      <c r="H581" s="15">
        <v>4.7850000000000004E-2</v>
      </c>
      <c r="I581">
        <v>5.1007000000000007</v>
      </c>
      <c r="J581" s="15">
        <v>4.7850000000000004E-2</v>
      </c>
      <c r="K581" s="3" t="s">
        <v>47</v>
      </c>
      <c r="L581" s="12" t="s">
        <v>59</v>
      </c>
      <c r="M581" s="3" t="s">
        <v>47</v>
      </c>
      <c r="N581" s="12" t="s">
        <v>59</v>
      </c>
      <c r="O581" s="3" t="s">
        <v>47</v>
      </c>
      <c r="P581" s="12" t="s">
        <v>59</v>
      </c>
      <c r="Q581">
        <v>0.45320000000000005</v>
      </c>
      <c r="R581" s="15">
        <v>9.3500000000000024E-3</v>
      </c>
      <c r="T581" s="15" t="s">
        <v>59</v>
      </c>
      <c r="U581">
        <v>0.78650000000000009</v>
      </c>
      <c r="V581" s="15">
        <v>2.5300000000000003E-2</v>
      </c>
      <c r="W581">
        <v>0.78100000000000003</v>
      </c>
      <c r="X581" s="15">
        <v>3.1900000000000005E-2</v>
      </c>
      <c r="Y581">
        <v>2.2935000000000003</v>
      </c>
      <c r="Z581" s="15">
        <v>3.1900000000000005E-2</v>
      </c>
      <c r="AA581">
        <v>0.78650000000000009</v>
      </c>
      <c r="AB581" s="15">
        <v>3.3000000000000004E-3</v>
      </c>
      <c r="AC581" t="s">
        <v>47</v>
      </c>
      <c r="AD581" s="15" t="s">
        <v>59</v>
      </c>
      <c r="AE581" t="s">
        <v>47</v>
      </c>
      <c r="AF581" s="15" t="s">
        <v>59</v>
      </c>
      <c r="AG581" t="s">
        <v>47</v>
      </c>
      <c r="AH581" s="15" t="s">
        <v>59</v>
      </c>
      <c r="AI581" t="s">
        <v>47</v>
      </c>
      <c r="AJ581" s="15" t="s">
        <v>59</v>
      </c>
      <c r="AL581" s="15" t="s">
        <v>59</v>
      </c>
      <c r="AM581" t="s">
        <v>47</v>
      </c>
      <c r="AN581" s="15" t="s">
        <v>59</v>
      </c>
      <c r="AO581" t="s">
        <v>47</v>
      </c>
      <c r="AP581" s="15" t="s">
        <v>59</v>
      </c>
      <c r="AQ581" t="s">
        <v>47</v>
      </c>
      <c r="AR581" s="15" t="s">
        <v>59</v>
      </c>
      <c r="AS581" t="s">
        <v>47</v>
      </c>
      <c r="AT581" s="15" t="s">
        <v>59</v>
      </c>
      <c r="AU581" t="s">
        <v>47</v>
      </c>
      <c r="AV581" s="15" t="s">
        <v>59</v>
      </c>
      <c r="AW581" s="3" t="s">
        <v>47</v>
      </c>
      <c r="AX581" s="15" t="s">
        <v>59</v>
      </c>
      <c r="AZ581" s="15" t="s">
        <v>59</v>
      </c>
      <c r="BA581" t="s">
        <v>47</v>
      </c>
      <c r="BB581" s="15" t="s">
        <v>59</v>
      </c>
      <c r="BC581" t="s">
        <v>47</v>
      </c>
      <c r="BD581" s="15" t="s">
        <v>59</v>
      </c>
      <c r="BE581" s="3" t="s">
        <v>47</v>
      </c>
      <c r="BF581" s="15" t="s">
        <v>59</v>
      </c>
      <c r="BH581" s="15" t="s">
        <v>59</v>
      </c>
      <c r="BJ581" s="15" t="s">
        <v>59</v>
      </c>
      <c r="BL581" s="15" t="s">
        <v>59</v>
      </c>
      <c r="BN581" s="15" t="s">
        <v>59</v>
      </c>
      <c r="BP581" s="15" t="s">
        <v>59</v>
      </c>
      <c r="BR581" s="15" t="s">
        <v>59</v>
      </c>
      <c r="BT581" s="15" t="s">
        <v>59</v>
      </c>
      <c r="BV581" s="15" t="s">
        <v>59</v>
      </c>
      <c r="BX581" s="15" t="s">
        <v>59</v>
      </c>
      <c r="BZ581" s="15" t="s">
        <v>59</v>
      </c>
      <c r="CB581" s="15" t="s">
        <v>59</v>
      </c>
      <c r="CD581" s="15" t="s">
        <v>59</v>
      </c>
      <c r="CF581" s="15" t="s">
        <v>59</v>
      </c>
      <c r="CH581" s="15" t="s">
        <v>59</v>
      </c>
      <c r="CJ581" s="15" t="s">
        <v>59</v>
      </c>
      <c r="CL581" s="15" t="s">
        <v>59</v>
      </c>
      <c r="CN581" s="15" t="s">
        <v>59</v>
      </c>
      <c r="CP581" s="15" t="s">
        <v>59</v>
      </c>
      <c r="CR581" s="15" t="s">
        <v>59</v>
      </c>
      <c r="CT581" s="15" t="s">
        <v>59</v>
      </c>
      <c r="CV581" s="15" t="s">
        <v>59</v>
      </c>
      <c r="CX581" s="15" t="s">
        <v>59</v>
      </c>
      <c r="CZ581" s="15" t="s">
        <v>59</v>
      </c>
      <c r="DB581" s="15" t="s">
        <v>59</v>
      </c>
      <c r="DD581" s="15" t="s">
        <v>59</v>
      </c>
      <c r="DF581" s="15" t="s">
        <v>59</v>
      </c>
      <c r="DH581" s="15" t="s">
        <v>59</v>
      </c>
      <c r="DJ581" s="15" t="s">
        <v>59</v>
      </c>
      <c r="DL581" s="15" t="s">
        <v>59</v>
      </c>
      <c r="DN581" s="15" t="s">
        <v>59</v>
      </c>
      <c r="DP581" s="15" t="s">
        <v>59</v>
      </c>
      <c r="DR581" s="15" t="s">
        <v>59</v>
      </c>
      <c r="DT581" s="15" t="s">
        <v>59</v>
      </c>
      <c r="DV581" s="15" t="s">
        <v>59</v>
      </c>
      <c r="DX581" s="15" t="s">
        <v>59</v>
      </c>
      <c r="DZ581" s="15" t="s">
        <v>59</v>
      </c>
      <c r="EB581" s="15" t="s">
        <v>59</v>
      </c>
      <c r="ED581" s="15" t="s">
        <v>59</v>
      </c>
      <c r="EF581" s="15" t="s">
        <v>59</v>
      </c>
      <c r="EH581" s="15" t="s">
        <v>59</v>
      </c>
      <c r="EJ581" s="15" t="s">
        <v>59</v>
      </c>
      <c r="EL581" s="15" t="s">
        <v>59</v>
      </c>
      <c r="EN581" s="15" t="s">
        <v>59</v>
      </c>
      <c r="EP581" s="15" t="s">
        <v>59</v>
      </c>
      <c r="ER581" s="15" t="s">
        <v>59</v>
      </c>
      <c r="ET581" s="15" t="s">
        <v>59</v>
      </c>
      <c r="EV581" s="15" t="s">
        <v>59</v>
      </c>
      <c r="EX581" s="15" t="s">
        <v>59</v>
      </c>
      <c r="EZ581" s="15" t="s">
        <v>59</v>
      </c>
      <c r="FB581" s="15" t="s">
        <v>59</v>
      </c>
      <c r="FD581" s="15" t="s">
        <v>59</v>
      </c>
      <c r="FF581" s="15" t="s">
        <v>59</v>
      </c>
      <c r="FH581" s="15" t="s">
        <v>59</v>
      </c>
      <c r="FJ581" s="15" t="s">
        <v>59</v>
      </c>
      <c r="FL581" s="15" t="s">
        <v>59</v>
      </c>
      <c r="FN581" s="15" t="s">
        <v>59</v>
      </c>
      <c r="FP581" s="15" t="s">
        <v>59</v>
      </c>
      <c r="FR581" s="15" t="s">
        <v>59</v>
      </c>
      <c r="FT581" s="15" t="s">
        <v>59</v>
      </c>
    </row>
    <row r="582" spans="1:176" ht="15.95" customHeight="1">
      <c r="A582" t="str">
        <f>SUBSTITUTE(A570,"Egg powder","Egg yolk powder")</f>
        <v>Egg yolk powder, freeze-dried, storage 0 months</v>
      </c>
      <c r="B582">
        <v>1</v>
      </c>
      <c r="D582" s="39">
        <v>2502</v>
      </c>
      <c r="E582" t="s">
        <v>1015</v>
      </c>
      <c r="F582" t="s">
        <v>1614</v>
      </c>
      <c r="G582">
        <v>44.11</v>
      </c>
      <c r="H582" s="15">
        <v>1.2</v>
      </c>
      <c r="I582">
        <v>44.11</v>
      </c>
      <c r="J582" s="15">
        <v>1.2</v>
      </c>
      <c r="K582" s="3" t="s">
        <v>47</v>
      </c>
      <c r="L582" s="12" t="s">
        <v>59</v>
      </c>
      <c r="M582" s="3" t="s">
        <v>47</v>
      </c>
      <c r="N582" s="12" t="s">
        <v>59</v>
      </c>
      <c r="O582" s="3" t="s">
        <v>47</v>
      </c>
      <c r="P582" s="12" t="s">
        <v>59</v>
      </c>
      <c r="Q582">
        <v>0.43670000000000009</v>
      </c>
      <c r="R582" s="15">
        <v>1.3750000000000002E-2</v>
      </c>
      <c r="T582" s="15" t="s">
        <v>59</v>
      </c>
      <c r="U582">
        <v>0.21725000000000003</v>
      </c>
      <c r="V582" s="15">
        <v>2.2000000000000001E-3</v>
      </c>
      <c r="W582">
        <v>0.32560000000000006</v>
      </c>
      <c r="X582" s="15">
        <v>1.3200000000000002E-2</v>
      </c>
      <c r="Y582">
        <v>0.70125000000000004</v>
      </c>
      <c r="Z582" s="15">
        <v>2.0900000000000002E-2</v>
      </c>
      <c r="AA582">
        <v>0.74525000000000019</v>
      </c>
      <c r="AB582" s="15">
        <v>4.2900000000000008E-2</v>
      </c>
      <c r="AC582" t="s">
        <v>47</v>
      </c>
      <c r="AD582" s="15" t="s">
        <v>59</v>
      </c>
      <c r="AE582" t="s">
        <v>47</v>
      </c>
      <c r="AF582" s="15" t="s">
        <v>59</v>
      </c>
      <c r="AG582" t="s">
        <v>47</v>
      </c>
      <c r="AH582" s="15" t="s">
        <v>59</v>
      </c>
      <c r="AI582" t="s">
        <v>47</v>
      </c>
      <c r="AJ582" s="15" t="s">
        <v>59</v>
      </c>
      <c r="AL582" s="15" t="s">
        <v>59</v>
      </c>
      <c r="AM582" t="s">
        <v>47</v>
      </c>
      <c r="AN582" s="15" t="s">
        <v>59</v>
      </c>
      <c r="AO582" t="s">
        <v>47</v>
      </c>
      <c r="AP582" s="15" t="s">
        <v>59</v>
      </c>
      <c r="AQ582" t="s">
        <v>47</v>
      </c>
      <c r="AR582" s="15" t="s">
        <v>59</v>
      </c>
      <c r="AS582" t="s">
        <v>47</v>
      </c>
      <c r="AT582" s="15" t="s">
        <v>59</v>
      </c>
      <c r="AU582" t="s">
        <v>47</v>
      </c>
      <c r="AV582" s="15" t="s">
        <v>59</v>
      </c>
      <c r="AW582" s="3" t="s">
        <v>47</v>
      </c>
      <c r="AX582" s="15" t="s">
        <v>59</v>
      </c>
      <c r="AZ582" s="15" t="s">
        <v>59</v>
      </c>
      <c r="BA582" t="s">
        <v>47</v>
      </c>
      <c r="BB582" s="15" t="s">
        <v>59</v>
      </c>
      <c r="BC582" t="s">
        <v>47</v>
      </c>
      <c r="BD582" s="15" t="s">
        <v>59</v>
      </c>
      <c r="BE582" s="3" t="s">
        <v>47</v>
      </c>
      <c r="BF582" s="15" t="s">
        <v>59</v>
      </c>
      <c r="BH582" s="15" t="s">
        <v>59</v>
      </c>
      <c r="BJ582" s="15" t="s">
        <v>59</v>
      </c>
      <c r="BL582" s="15" t="s">
        <v>59</v>
      </c>
      <c r="BN582" s="15" t="s">
        <v>59</v>
      </c>
      <c r="BP582" s="15" t="s">
        <v>59</v>
      </c>
      <c r="BR582" s="15" t="s">
        <v>59</v>
      </c>
      <c r="BT582" s="15" t="s">
        <v>59</v>
      </c>
      <c r="BV582" s="15" t="s">
        <v>59</v>
      </c>
      <c r="BX582" s="15" t="s">
        <v>59</v>
      </c>
      <c r="BZ582" s="15" t="s">
        <v>59</v>
      </c>
      <c r="CB582" s="15" t="s">
        <v>59</v>
      </c>
      <c r="CD582" s="15" t="s">
        <v>59</v>
      </c>
      <c r="CF582" s="15" t="s">
        <v>59</v>
      </c>
      <c r="CH582" s="15" t="s">
        <v>59</v>
      </c>
      <c r="CJ582" s="15" t="s">
        <v>59</v>
      </c>
      <c r="CL582" s="15" t="s">
        <v>59</v>
      </c>
      <c r="CN582" s="15" t="s">
        <v>59</v>
      </c>
      <c r="CP582" s="15" t="s">
        <v>59</v>
      </c>
      <c r="CR582" s="15" t="s">
        <v>59</v>
      </c>
      <c r="CT582" s="15" t="s">
        <v>59</v>
      </c>
      <c r="CV582" s="15" t="s">
        <v>59</v>
      </c>
      <c r="CX582" s="15" t="s">
        <v>59</v>
      </c>
      <c r="CZ582" s="15" t="s">
        <v>59</v>
      </c>
      <c r="DB582" s="15" t="s">
        <v>59</v>
      </c>
      <c r="DD582" s="15" t="s">
        <v>59</v>
      </c>
      <c r="DF582" s="15" t="s">
        <v>59</v>
      </c>
      <c r="DH582" s="15" t="s">
        <v>59</v>
      </c>
      <c r="DJ582" s="15" t="s">
        <v>59</v>
      </c>
      <c r="DL582" s="15" t="s">
        <v>59</v>
      </c>
      <c r="DN582" s="15" t="s">
        <v>59</v>
      </c>
      <c r="DP582" s="15" t="s">
        <v>59</v>
      </c>
      <c r="DR582" s="15" t="s">
        <v>59</v>
      </c>
      <c r="DT582" s="15" t="s">
        <v>59</v>
      </c>
      <c r="DV582" s="15" t="s">
        <v>59</v>
      </c>
      <c r="DX582" s="15" t="s">
        <v>59</v>
      </c>
      <c r="DZ582" s="15" t="s">
        <v>59</v>
      </c>
      <c r="EB582" s="15" t="s">
        <v>59</v>
      </c>
      <c r="ED582" s="15" t="s">
        <v>59</v>
      </c>
      <c r="EF582" s="15" t="s">
        <v>59</v>
      </c>
      <c r="EH582" s="15" t="s">
        <v>59</v>
      </c>
      <c r="EJ582" s="15" t="s">
        <v>59</v>
      </c>
      <c r="EL582" s="15" t="s">
        <v>59</v>
      </c>
      <c r="EN582" s="15" t="s">
        <v>59</v>
      </c>
      <c r="EP582" s="15" t="s">
        <v>59</v>
      </c>
      <c r="ER582" s="15" t="s">
        <v>59</v>
      </c>
      <c r="ET582" s="15" t="s">
        <v>59</v>
      </c>
      <c r="EV582" s="15" t="s">
        <v>59</v>
      </c>
      <c r="EX582" s="15" t="s">
        <v>59</v>
      </c>
      <c r="EZ582" s="15" t="s">
        <v>59</v>
      </c>
      <c r="FB582" s="15" t="s">
        <v>59</v>
      </c>
      <c r="FD582" s="15" t="s">
        <v>59</v>
      </c>
      <c r="FF582" s="15" t="s">
        <v>59</v>
      </c>
      <c r="FH582" s="15" t="s">
        <v>59</v>
      </c>
      <c r="FJ582" s="15" t="s">
        <v>59</v>
      </c>
      <c r="FL582" s="15" t="s">
        <v>59</v>
      </c>
      <c r="FN582" s="15" t="s">
        <v>59</v>
      </c>
      <c r="FP582" s="15" t="s">
        <v>59</v>
      </c>
      <c r="FR582" s="15" t="s">
        <v>59</v>
      </c>
      <c r="FT582" s="15" t="s">
        <v>59</v>
      </c>
    </row>
    <row r="583" spans="1:176" ht="15.95" customHeight="1">
      <c r="A583" t="str">
        <f t="shared" ref="A583:A593" si="19">SUBSTITUTE(A571,"Egg powder","Egg yolk powder")</f>
        <v>Egg yolk powder, freeze-dried, storage 3 months</v>
      </c>
      <c r="B583">
        <v>1</v>
      </c>
      <c r="D583" s="39">
        <v>2502</v>
      </c>
      <c r="E583" t="s">
        <v>1015</v>
      </c>
      <c r="F583" t="s">
        <v>1614</v>
      </c>
      <c r="G583">
        <v>71.92</v>
      </c>
      <c r="H583" s="15">
        <v>0.89</v>
      </c>
      <c r="I583">
        <v>71.92</v>
      </c>
      <c r="J583" s="15">
        <v>0.89</v>
      </c>
      <c r="K583" s="3" t="s">
        <v>47</v>
      </c>
      <c r="L583" s="12" t="s">
        <v>59</v>
      </c>
      <c r="M583" s="3" t="s">
        <v>47</v>
      </c>
      <c r="N583" s="12" t="s">
        <v>59</v>
      </c>
      <c r="O583" s="3" t="s">
        <v>47</v>
      </c>
      <c r="P583" s="12" t="s">
        <v>59</v>
      </c>
      <c r="Q583">
        <v>0.33440000000000003</v>
      </c>
      <c r="R583" s="15">
        <v>7.700000000000002E-3</v>
      </c>
      <c r="T583" s="15" t="s">
        <v>59</v>
      </c>
      <c r="U583">
        <v>0.55000000000000004</v>
      </c>
      <c r="V583" s="15">
        <v>1.5950000000000002E-2</v>
      </c>
      <c r="W583">
        <v>0.46145000000000008</v>
      </c>
      <c r="X583" s="15">
        <v>7.700000000000002E-3</v>
      </c>
      <c r="Y583">
        <v>1.9497500000000003</v>
      </c>
      <c r="Z583" s="15">
        <v>4.9500000000000004E-3</v>
      </c>
      <c r="AA583">
        <v>0.66000000000000014</v>
      </c>
      <c r="AB583" s="15">
        <v>2.2000000000000006E-2</v>
      </c>
      <c r="AC583" t="s">
        <v>47</v>
      </c>
      <c r="AD583" s="15" t="s">
        <v>59</v>
      </c>
      <c r="AE583" t="s">
        <v>47</v>
      </c>
      <c r="AF583" s="15" t="s">
        <v>59</v>
      </c>
      <c r="AG583" t="s">
        <v>47</v>
      </c>
      <c r="AH583" s="15" t="s">
        <v>59</v>
      </c>
      <c r="AI583" t="s">
        <v>47</v>
      </c>
      <c r="AJ583" s="15" t="s">
        <v>59</v>
      </c>
      <c r="AL583" s="15" t="s">
        <v>59</v>
      </c>
      <c r="AM583" t="s">
        <v>47</v>
      </c>
      <c r="AN583" s="15" t="s">
        <v>59</v>
      </c>
      <c r="AO583" t="s">
        <v>47</v>
      </c>
      <c r="AP583" s="15" t="s">
        <v>59</v>
      </c>
      <c r="AQ583" t="s">
        <v>47</v>
      </c>
      <c r="AR583" s="15" t="s">
        <v>59</v>
      </c>
      <c r="AS583" t="s">
        <v>47</v>
      </c>
      <c r="AT583" s="15" t="s">
        <v>59</v>
      </c>
      <c r="AU583" t="s">
        <v>47</v>
      </c>
      <c r="AV583" s="15" t="s">
        <v>59</v>
      </c>
      <c r="AW583" s="3" t="s">
        <v>47</v>
      </c>
      <c r="AX583" s="15" t="s">
        <v>59</v>
      </c>
      <c r="AZ583" s="15" t="s">
        <v>59</v>
      </c>
      <c r="BA583" t="s">
        <v>47</v>
      </c>
      <c r="BB583" s="15" t="s">
        <v>59</v>
      </c>
      <c r="BC583" t="s">
        <v>47</v>
      </c>
      <c r="BD583" s="15" t="s">
        <v>59</v>
      </c>
      <c r="BE583" s="3" t="s">
        <v>47</v>
      </c>
      <c r="BF583" s="15" t="s">
        <v>59</v>
      </c>
      <c r="BH583" s="15" t="s">
        <v>59</v>
      </c>
      <c r="BJ583" s="15" t="s">
        <v>59</v>
      </c>
      <c r="BL583" s="15" t="s">
        <v>59</v>
      </c>
      <c r="BN583" s="15" t="s">
        <v>59</v>
      </c>
      <c r="BP583" s="15" t="s">
        <v>59</v>
      </c>
      <c r="BR583" s="15" t="s">
        <v>59</v>
      </c>
      <c r="BT583" s="15" t="s">
        <v>59</v>
      </c>
      <c r="BV583" s="15" t="s">
        <v>59</v>
      </c>
      <c r="BX583" s="15" t="s">
        <v>59</v>
      </c>
      <c r="BZ583" s="15" t="s">
        <v>59</v>
      </c>
      <c r="CB583" s="15" t="s">
        <v>59</v>
      </c>
      <c r="CD583" s="15" t="s">
        <v>59</v>
      </c>
      <c r="CF583" s="15" t="s">
        <v>59</v>
      </c>
      <c r="CH583" s="15" t="s">
        <v>59</v>
      </c>
      <c r="CJ583" s="15" t="s">
        <v>59</v>
      </c>
      <c r="CL583" s="15" t="s">
        <v>59</v>
      </c>
      <c r="CN583" s="15" t="s">
        <v>59</v>
      </c>
      <c r="CP583" s="15" t="s">
        <v>59</v>
      </c>
      <c r="CR583" s="15" t="s">
        <v>59</v>
      </c>
      <c r="CT583" s="15" t="s">
        <v>59</v>
      </c>
      <c r="CV583" s="15" t="s">
        <v>59</v>
      </c>
      <c r="CX583" s="15" t="s">
        <v>59</v>
      </c>
      <c r="CZ583" s="15" t="s">
        <v>59</v>
      </c>
      <c r="DB583" s="15" t="s">
        <v>59</v>
      </c>
      <c r="DD583" s="15" t="s">
        <v>59</v>
      </c>
      <c r="DF583" s="15" t="s">
        <v>59</v>
      </c>
      <c r="DH583" s="15" t="s">
        <v>59</v>
      </c>
      <c r="DJ583" s="15" t="s">
        <v>59</v>
      </c>
      <c r="DL583" s="15" t="s">
        <v>59</v>
      </c>
      <c r="DN583" s="15" t="s">
        <v>59</v>
      </c>
      <c r="DP583" s="15" t="s">
        <v>59</v>
      </c>
      <c r="DR583" s="15" t="s">
        <v>59</v>
      </c>
      <c r="DT583" s="15" t="s">
        <v>59</v>
      </c>
      <c r="DV583" s="15" t="s">
        <v>59</v>
      </c>
      <c r="DX583" s="15" t="s">
        <v>59</v>
      </c>
      <c r="DZ583" s="15" t="s">
        <v>59</v>
      </c>
      <c r="EB583" s="15" t="s">
        <v>59</v>
      </c>
      <c r="ED583" s="15" t="s">
        <v>59</v>
      </c>
      <c r="EF583" s="15" t="s">
        <v>59</v>
      </c>
      <c r="EH583" s="15" t="s">
        <v>59</v>
      </c>
      <c r="EJ583" s="15" t="s">
        <v>59</v>
      </c>
      <c r="EL583" s="15" t="s">
        <v>59</v>
      </c>
      <c r="EN583" s="15" t="s">
        <v>59</v>
      </c>
      <c r="EP583" s="15" t="s">
        <v>59</v>
      </c>
      <c r="ER583" s="15" t="s">
        <v>59</v>
      </c>
      <c r="ET583" s="15" t="s">
        <v>59</v>
      </c>
      <c r="EV583" s="15" t="s">
        <v>59</v>
      </c>
      <c r="EX583" s="15" t="s">
        <v>59</v>
      </c>
      <c r="EZ583" s="15" t="s">
        <v>59</v>
      </c>
      <c r="FB583" s="15" t="s">
        <v>59</v>
      </c>
      <c r="FD583" s="15" t="s">
        <v>59</v>
      </c>
      <c r="FF583" s="15" t="s">
        <v>59</v>
      </c>
      <c r="FH583" s="15" t="s">
        <v>59</v>
      </c>
      <c r="FJ583" s="15" t="s">
        <v>59</v>
      </c>
      <c r="FL583" s="15" t="s">
        <v>59</v>
      </c>
      <c r="FN583" s="15" t="s">
        <v>59</v>
      </c>
      <c r="FP583" s="15" t="s">
        <v>59</v>
      </c>
      <c r="FR583" s="15" t="s">
        <v>59</v>
      </c>
      <c r="FT583" s="15" t="s">
        <v>59</v>
      </c>
    </row>
    <row r="584" spans="1:176" ht="15.95" customHeight="1">
      <c r="A584" t="str">
        <f t="shared" si="19"/>
        <v>Egg yolk powder, freeze-dried, 7-8% water content, storage 0 months</v>
      </c>
      <c r="B584">
        <v>1</v>
      </c>
      <c r="D584" s="39">
        <v>2502</v>
      </c>
      <c r="E584" t="s">
        <v>1015</v>
      </c>
      <c r="F584" t="s">
        <v>1614</v>
      </c>
      <c r="G584">
        <v>27.23</v>
      </c>
      <c r="H584" s="15">
        <v>4.3600000000000003</v>
      </c>
      <c r="I584">
        <v>27.23</v>
      </c>
      <c r="J584" s="15">
        <v>4.3600000000000003</v>
      </c>
      <c r="K584" s="3" t="s">
        <v>47</v>
      </c>
      <c r="L584" s="12" t="s">
        <v>59</v>
      </c>
      <c r="M584" s="3" t="s">
        <v>47</v>
      </c>
      <c r="N584" s="12" t="s">
        <v>59</v>
      </c>
      <c r="O584" s="3" t="s">
        <v>47</v>
      </c>
      <c r="P584" s="12" t="s">
        <v>59</v>
      </c>
      <c r="Q584">
        <v>0.30360000000000004</v>
      </c>
      <c r="R584" s="15">
        <v>2.2000000000000001E-3</v>
      </c>
      <c r="T584" s="15" t="s">
        <v>59</v>
      </c>
      <c r="U584">
        <v>0.43725000000000008</v>
      </c>
      <c r="V584" s="15">
        <v>8.8000000000000005E-3</v>
      </c>
      <c r="W584">
        <v>0.19085000000000005</v>
      </c>
      <c r="X584" s="15">
        <v>5.5000000000000007E-2</v>
      </c>
      <c r="Y584">
        <v>0.20020000000000004</v>
      </c>
      <c r="Z584" s="15">
        <v>8.2500000000000004E-3</v>
      </c>
      <c r="AA584">
        <v>0.36630000000000007</v>
      </c>
      <c r="AB584" s="15">
        <v>4.9500000000000004E-3</v>
      </c>
      <c r="AC584" t="s">
        <v>47</v>
      </c>
      <c r="AD584" s="15" t="s">
        <v>59</v>
      </c>
      <c r="AE584" t="s">
        <v>47</v>
      </c>
      <c r="AF584" s="15" t="s">
        <v>59</v>
      </c>
      <c r="AG584" t="s">
        <v>47</v>
      </c>
      <c r="AH584" s="15" t="s">
        <v>59</v>
      </c>
      <c r="AI584" t="s">
        <v>47</v>
      </c>
      <c r="AJ584" s="15" t="s">
        <v>59</v>
      </c>
      <c r="AL584" s="15" t="s">
        <v>59</v>
      </c>
      <c r="AM584" t="s">
        <v>47</v>
      </c>
      <c r="AN584" s="15" t="s">
        <v>59</v>
      </c>
      <c r="AO584" t="s">
        <v>47</v>
      </c>
      <c r="AP584" s="15" t="s">
        <v>59</v>
      </c>
      <c r="AQ584" t="s">
        <v>47</v>
      </c>
      <c r="AR584" s="15" t="s">
        <v>59</v>
      </c>
      <c r="AS584" t="s">
        <v>47</v>
      </c>
      <c r="AT584" s="15" t="s">
        <v>59</v>
      </c>
      <c r="AU584" t="s">
        <v>47</v>
      </c>
      <c r="AV584" s="15" t="s">
        <v>59</v>
      </c>
      <c r="AW584" s="3" t="s">
        <v>47</v>
      </c>
      <c r="AX584" s="15" t="s">
        <v>59</v>
      </c>
      <c r="AZ584" s="15" t="s">
        <v>59</v>
      </c>
      <c r="BA584" t="s">
        <v>47</v>
      </c>
      <c r="BB584" s="15" t="s">
        <v>59</v>
      </c>
      <c r="BC584" t="s">
        <v>47</v>
      </c>
      <c r="BD584" s="15" t="s">
        <v>59</v>
      </c>
      <c r="BE584" s="3" t="s">
        <v>47</v>
      </c>
      <c r="BF584" s="15" t="s">
        <v>59</v>
      </c>
      <c r="BH584" s="15" t="s">
        <v>59</v>
      </c>
      <c r="BJ584" s="15" t="s">
        <v>59</v>
      </c>
      <c r="BL584" s="15" t="s">
        <v>59</v>
      </c>
      <c r="BN584" s="15" t="s">
        <v>59</v>
      </c>
      <c r="BP584" s="15" t="s">
        <v>59</v>
      </c>
      <c r="BR584" s="15" t="s">
        <v>59</v>
      </c>
      <c r="BT584" s="15" t="s">
        <v>59</v>
      </c>
      <c r="BV584" s="15" t="s">
        <v>59</v>
      </c>
      <c r="BX584" s="15" t="s">
        <v>59</v>
      </c>
      <c r="BZ584" s="15" t="s">
        <v>59</v>
      </c>
      <c r="CB584" s="15" t="s">
        <v>59</v>
      </c>
      <c r="CD584" s="15" t="s">
        <v>59</v>
      </c>
      <c r="CF584" s="15" t="s">
        <v>59</v>
      </c>
      <c r="CH584" s="15" t="s">
        <v>59</v>
      </c>
      <c r="CJ584" s="15" t="s">
        <v>59</v>
      </c>
      <c r="CL584" s="15" t="s">
        <v>59</v>
      </c>
      <c r="CN584" s="15" t="s">
        <v>59</v>
      </c>
      <c r="CP584" s="15" t="s">
        <v>59</v>
      </c>
      <c r="CR584" s="15" t="s">
        <v>59</v>
      </c>
      <c r="CT584" s="15" t="s">
        <v>59</v>
      </c>
      <c r="CV584" s="15" t="s">
        <v>59</v>
      </c>
      <c r="CX584" s="15" t="s">
        <v>59</v>
      </c>
      <c r="CZ584" s="15" t="s">
        <v>59</v>
      </c>
      <c r="DB584" s="15" t="s">
        <v>59</v>
      </c>
      <c r="DD584" s="15" t="s">
        <v>59</v>
      </c>
      <c r="DF584" s="15" t="s">
        <v>59</v>
      </c>
      <c r="DH584" s="15" t="s">
        <v>59</v>
      </c>
      <c r="DJ584" s="15" t="s">
        <v>59</v>
      </c>
      <c r="DL584" s="15" t="s">
        <v>59</v>
      </c>
      <c r="DN584" s="15" t="s">
        <v>59</v>
      </c>
      <c r="DP584" s="15" t="s">
        <v>59</v>
      </c>
      <c r="DR584" s="15" t="s">
        <v>59</v>
      </c>
      <c r="DT584" s="15" t="s">
        <v>59</v>
      </c>
      <c r="DV584" s="15" t="s">
        <v>59</v>
      </c>
      <c r="DX584" s="15" t="s">
        <v>59</v>
      </c>
      <c r="DZ584" s="15" t="s">
        <v>59</v>
      </c>
      <c r="EB584" s="15" t="s">
        <v>59</v>
      </c>
      <c r="ED584" s="15" t="s">
        <v>59</v>
      </c>
      <c r="EF584" s="15" t="s">
        <v>59</v>
      </c>
      <c r="EH584" s="15" t="s">
        <v>59</v>
      </c>
      <c r="EJ584" s="15" t="s">
        <v>59</v>
      </c>
      <c r="EL584" s="15" t="s">
        <v>59</v>
      </c>
      <c r="EN584" s="15" t="s">
        <v>59</v>
      </c>
      <c r="EP584" s="15" t="s">
        <v>59</v>
      </c>
      <c r="ER584" s="15" t="s">
        <v>59</v>
      </c>
      <c r="ET584" s="15" t="s">
        <v>59</v>
      </c>
      <c r="EV584" s="15" t="s">
        <v>59</v>
      </c>
      <c r="EX584" s="15" t="s">
        <v>59</v>
      </c>
      <c r="EZ584" s="15" t="s">
        <v>59</v>
      </c>
      <c r="FB584" s="15" t="s">
        <v>59</v>
      </c>
      <c r="FD584" s="15" t="s">
        <v>59</v>
      </c>
      <c r="FF584" s="15" t="s">
        <v>59</v>
      </c>
      <c r="FH584" s="15" t="s">
        <v>59</v>
      </c>
      <c r="FJ584" s="15" t="s">
        <v>59</v>
      </c>
      <c r="FL584" s="15" t="s">
        <v>59</v>
      </c>
      <c r="FN584" s="15" t="s">
        <v>59</v>
      </c>
      <c r="FP584" s="15" t="s">
        <v>59</v>
      </c>
      <c r="FR584" s="15" t="s">
        <v>59</v>
      </c>
      <c r="FT584" s="15" t="s">
        <v>59</v>
      </c>
    </row>
    <row r="585" spans="1:176" ht="15.95" customHeight="1">
      <c r="A585" t="str">
        <f t="shared" si="19"/>
        <v>Egg yolk powder, freeze-dried, 7-8% water content, storage 3 months</v>
      </c>
      <c r="B585">
        <v>1</v>
      </c>
      <c r="D585" s="39">
        <v>2502</v>
      </c>
      <c r="E585" t="s">
        <v>1015</v>
      </c>
      <c r="F585" t="s">
        <v>1614</v>
      </c>
      <c r="G585">
        <v>58.16</v>
      </c>
      <c r="H585" s="15">
        <v>0.56999999999999995</v>
      </c>
      <c r="I585">
        <v>58.16</v>
      </c>
      <c r="J585" s="15">
        <v>0.56999999999999995</v>
      </c>
      <c r="K585" s="3" t="s">
        <v>47</v>
      </c>
      <c r="L585" s="12" t="s">
        <v>59</v>
      </c>
      <c r="M585" s="3" t="s">
        <v>47</v>
      </c>
      <c r="N585" s="12" t="s">
        <v>59</v>
      </c>
      <c r="O585" s="3" t="s">
        <v>47</v>
      </c>
      <c r="P585" s="12" t="s">
        <v>59</v>
      </c>
      <c r="Q585">
        <v>0.27225000000000005</v>
      </c>
      <c r="R585" s="15">
        <v>9.9000000000000008E-3</v>
      </c>
      <c r="T585" s="15" t="s">
        <v>59</v>
      </c>
      <c r="U585">
        <v>0.42075000000000007</v>
      </c>
      <c r="V585" s="15">
        <v>7.700000000000002E-3</v>
      </c>
      <c r="W585">
        <v>0.36630000000000007</v>
      </c>
      <c r="X585" s="15">
        <v>3.850000000000001E-3</v>
      </c>
      <c r="Y585">
        <v>1.6472500000000001</v>
      </c>
      <c r="Z585" s="15">
        <v>1.6500000000000002E-3</v>
      </c>
      <c r="AA585">
        <v>0.49280000000000013</v>
      </c>
      <c r="AB585" s="15">
        <v>8.8000000000000005E-3</v>
      </c>
      <c r="AC585" t="s">
        <v>47</v>
      </c>
      <c r="AD585" s="15" t="s">
        <v>59</v>
      </c>
      <c r="AE585" t="s">
        <v>47</v>
      </c>
      <c r="AF585" s="15" t="s">
        <v>59</v>
      </c>
      <c r="AG585" t="s">
        <v>47</v>
      </c>
      <c r="AH585" s="15" t="s">
        <v>59</v>
      </c>
      <c r="AI585" t="s">
        <v>47</v>
      </c>
      <c r="AJ585" s="15" t="s">
        <v>59</v>
      </c>
      <c r="AL585" s="15" t="s">
        <v>59</v>
      </c>
      <c r="AM585" t="s">
        <v>47</v>
      </c>
      <c r="AN585" s="15" t="s">
        <v>59</v>
      </c>
      <c r="AO585" t="s">
        <v>47</v>
      </c>
      <c r="AP585" s="15" t="s">
        <v>59</v>
      </c>
      <c r="AQ585" t="s">
        <v>47</v>
      </c>
      <c r="AR585" s="15" t="s">
        <v>59</v>
      </c>
      <c r="AS585" t="s">
        <v>47</v>
      </c>
      <c r="AT585" s="15" t="s">
        <v>59</v>
      </c>
      <c r="AU585" t="s">
        <v>47</v>
      </c>
      <c r="AV585" s="15" t="s">
        <v>59</v>
      </c>
      <c r="AW585" s="3" t="s">
        <v>47</v>
      </c>
      <c r="AX585" s="15" t="s">
        <v>59</v>
      </c>
      <c r="AZ585" s="15" t="s">
        <v>59</v>
      </c>
      <c r="BA585" t="s">
        <v>47</v>
      </c>
      <c r="BB585" s="15" t="s">
        <v>59</v>
      </c>
      <c r="BC585" t="s">
        <v>47</v>
      </c>
      <c r="BD585" s="15" t="s">
        <v>59</v>
      </c>
      <c r="BE585" s="3" t="s">
        <v>47</v>
      </c>
      <c r="BF585" s="15" t="s">
        <v>59</v>
      </c>
      <c r="BH585" s="15" t="s">
        <v>59</v>
      </c>
      <c r="BJ585" s="15" t="s">
        <v>59</v>
      </c>
      <c r="BL585" s="15" t="s">
        <v>59</v>
      </c>
      <c r="BN585" s="15" t="s">
        <v>59</v>
      </c>
      <c r="BP585" s="15" t="s">
        <v>59</v>
      </c>
      <c r="BR585" s="15" t="s">
        <v>59</v>
      </c>
      <c r="BT585" s="15" t="s">
        <v>59</v>
      </c>
      <c r="BV585" s="15" t="s">
        <v>59</v>
      </c>
      <c r="BX585" s="15" t="s">
        <v>59</v>
      </c>
      <c r="BZ585" s="15" t="s">
        <v>59</v>
      </c>
      <c r="CB585" s="15" t="s">
        <v>59</v>
      </c>
      <c r="CD585" s="15" t="s">
        <v>59</v>
      </c>
      <c r="CF585" s="15" t="s">
        <v>59</v>
      </c>
      <c r="CH585" s="15" t="s">
        <v>59</v>
      </c>
      <c r="CJ585" s="15" t="s">
        <v>59</v>
      </c>
      <c r="CL585" s="15" t="s">
        <v>59</v>
      </c>
      <c r="CN585" s="15" t="s">
        <v>59</v>
      </c>
      <c r="CP585" s="15" t="s">
        <v>59</v>
      </c>
      <c r="CR585" s="15" t="s">
        <v>59</v>
      </c>
      <c r="CT585" s="15" t="s">
        <v>59</v>
      </c>
      <c r="CV585" s="15" t="s">
        <v>59</v>
      </c>
      <c r="CX585" s="15" t="s">
        <v>59</v>
      </c>
      <c r="CZ585" s="15" t="s">
        <v>59</v>
      </c>
      <c r="DB585" s="15" t="s">
        <v>59</v>
      </c>
      <c r="DD585" s="15" t="s">
        <v>59</v>
      </c>
      <c r="DF585" s="15" t="s">
        <v>59</v>
      </c>
      <c r="DH585" s="15" t="s">
        <v>59</v>
      </c>
      <c r="DJ585" s="15" t="s">
        <v>59</v>
      </c>
      <c r="DL585" s="15" t="s">
        <v>59</v>
      </c>
      <c r="DN585" s="15" t="s">
        <v>59</v>
      </c>
      <c r="DP585" s="15" t="s">
        <v>59</v>
      </c>
      <c r="DR585" s="15" t="s">
        <v>59</v>
      </c>
      <c r="DT585" s="15" t="s">
        <v>59</v>
      </c>
      <c r="DV585" s="15" t="s">
        <v>59</v>
      </c>
      <c r="DX585" s="15" t="s">
        <v>59</v>
      </c>
      <c r="DZ585" s="15" t="s">
        <v>59</v>
      </c>
      <c r="EB585" s="15" t="s">
        <v>59</v>
      </c>
      <c r="ED585" s="15" t="s">
        <v>59</v>
      </c>
      <c r="EF585" s="15" t="s">
        <v>59</v>
      </c>
      <c r="EH585" s="15" t="s">
        <v>59</v>
      </c>
      <c r="EJ585" s="15" t="s">
        <v>59</v>
      </c>
      <c r="EL585" s="15" t="s">
        <v>59</v>
      </c>
      <c r="EN585" s="15" t="s">
        <v>59</v>
      </c>
      <c r="EP585" s="15" t="s">
        <v>59</v>
      </c>
      <c r="ER585" s="15" t="s">
        <v>59</v>
      </c>
      <c r="ET585" s="15" t="s">
        <v>59</v>
      </c>
      <c r="EV585" s="15" t="s">
        <v>59</v>
      </c>
      <c r="EX585" s="15" t="s">
        <v>59</v>
      </c>
      <c r="EZ585" s="15" t="s">
        <v>59</v>
      </c>
      <c r="FB585" s="15" t="s">
        <v>59</v>
      </c>
      <c r="FD585" s="15" t="s">
        <v>59</v>
      </c>
      <c r="FF585" s="15" t="s">
        <v>59</v>
      </c>
      <c r="FH585" s="15" t="s">
        <v>59</v>
      </c>
      <c r="FJ585" s="15" t="s">
        <v>59</v>
      </c>
      <c r="FL585" s="15" t="s">
        <v>59</v>
      </c>
      <c r="FN585" s="15" t="s">
        <v>59</v>
      </c>
      <c r="FP585" s="15" t="s">
        <v>59</v>
      </c>
      <c r="FR585" s="15" t="s">
        <v>59</v>
      </c>
      <c r="FT585" s="15" t="s">
        <v>59</v>
      </c>
    </row>
    <row r="586" spans="1:176" ht="15.95" customHeight="1">
      <c r="A586" t="str">
        <f t="shared" si="19"/>
        <v>Egg yolk powder, freeze-dried, 11-12% water content, storage 0 months</v>
      </c>
      <c r="B586">
        <v>1</v>
      </c>
      <c r="D586" s="39">
        <v>2502</v>
      </c>
      <c r="E586" t="s">
        <v>1015</v>
      </c>
      <c r="F586" t="s">
        <v>1614</v>
      </c>
      <c r="G586">
        <v>61.09</v>
      </c>
      <c r="H586" s="15">
        <v>5.13</v>
      </c>
      <c r="I586">
        <v>61.09</v>
      </c>
      <c r="J586" s="15">
        <v>5.13</v>
      </c>
      <c r="K586" s="3" t="s">
        <v>47</v>
      </c>
      <c r="L586" s="12" t="s">
        <v>59</v>
      </c>
      <c r="M586" s="3" t="s">
        <v>47</v>
      </c>
      <c r="N586" s="12" t="s">
        <v>59</v>
      </c>
      <c r="O586" s="3" t="s">
        <v>47</v>
      </c>
      <c r="P586" s="12" t="s">
        <v>59</v>
      </c>
      <c r="Q586">
        <v>0.39545000000000008</v>
      </c>
      <c r="R586" s="15">
        <v>2.2550000000000001E-2</v>
      </c>
      <c r="T586" s="15" t="s">
        <v>59</v>
      </c>
      <c r="U586">
        <v>0.62425000000000008</v>
      </c>
      <c r="V586" s="15">
        <v>1.7600000000000001E-2</v>
      </c>
      <c r="W586">
        <v>0.18755000000000002</v>
      </c>
      <c r="X586" s="15">
        <v>1.0450000000000001E-2</v>
      </c>
      <c r="Y586">
        <v>1.4960000000000002</v>
      </c>
      <c r="Z586" s="15">
        <v>0.12375000000000001</v>
      </c>
      <c r="AA586">
        <v>0.65725</v>
      </c>
      <c r="AB586" s="15">
        <v>0.16390000000000002</v>
      </c>
      <c r="AC586" t="s">
        <v>47</v>
      </c>
      <c r="AD586" s="15" t="s">
        <v>59</v>
      </c>
      <c r="AE586" t="s">
        <v>47</v>
      </c>
      <c r="AF586" s="15" t="s">
        <v>59</v>
      </c>
      <c r="AG586" t="s">
        <v>47</v>
      </c>
      <c r="AH586" s="15" t="s">
        <v>59</v>
      </c>
      <c r="AI586" t="s">
        <v>47</v>
      </c>
      <c r="AJ586" s="15" t="s">
        <v>59</v>
      </c>
      <c r="AL586" s="15" t="s">
        <v>59</v>
      </c>
      <c r="AM586" t="s">
        <v>47</v>
      </c>
      <c r="AN586" s="15" t="s">
        <v>59</v>
      </c>
      <c r="AO586" t="s">
        <v>47</v>
      </c>
      <c r="AP586" s="15" t="s">
        <v>59</v>
      </c>
      <c r="AQ586" t="s">
        <v>47</v>
      </c>
      <c r="AR586" s="15" t="s">
        <v>59</v>
      </c>
      <c r="AS586" t="s">
        <v>47</v>
      </c>
      <c r="AT586" s="15" t="s">
        <v>59</v>
      </c>
      <c r="AU586" t="s">
        <v>47</v>
      </c>
      <c r="AV586" s="15" t="s">
        <v>59</v>
      </c>
      <c r="AW586" s="3" t="s">
        <v>47</v>
      </c>
      <c r="AX586" s="15" t="s">
        <v>59</v>
      </c>
      <c r="AZ586" s="15" t="s">
        <v>59</v>
      </c>
      <c r="BA586" t="s">
        <v>47</v>
      </c>
      <c r="BB586" s="15" t="s">
        <v>59</v>
      </c>
      <c r="BC586" t="s">
        <v>47</v>
      </c>
      <c r="BD586" s="15" t="s">
        <v>59</v>
      </c>
      <c r="BE586" s="3" t="s">
        <v>47</v>
      </c>
      <c r="BF586" s="15" t="s">
        <v>59</v>
      </c>
      <c r="BH586" s="15" t="s">
        <v>59</v>
      </c>
      <c r="BJ586" s="15" t="s">
        <v>59</v>
      </c>
      <c r="BL586" s="15" t="s">
        <v>59</v>
      </c>
      <c r="BN586" s="15" t="s">
        <v>59</v>
      </c>
      <c r="BP586" s="15" t="s">
        <v>59</v>
      </c>
      <c r="BR586" s="15" t="s">
        <v>59</v>
      </c>
      <c r="BT586" s="15" t="s">
        <v>59</v>
      </c>
      <c r="BV586" s="15" t="s">
        <v>59</v>
      </c>
      <c r="BX586" s="15" t="s">
        <v>59</v>
      </c>
      <c r="BZ586" s="15" t="s">
        <v>59</v>
      </c>
      <c r="CB586" s="15" t="s">
        <v>59</v>
      </c>
      <c r="CD586" s="15" t="s">
        <v>59</v>
      </c>
      <c r="CF586" s="15" t="s">
        <v>59</v>
      </c>
      <c r="CH586" s="15" t="s">
        <v>59</v>
      </c>
      <c r="CJ586" s="15" t="s">
        <v>59</v>
      </c>
      <c r="CL586" s="15" t="s">
        <v>59</v>
      </c>
      <c r="CN586" s="15" t="s">
        <v>59</v>
      </c>
      <c r="CP586" s="15" t="s">
        <v>59</v>
      </c>
      <c r="CR586" s="15" t="s">
        <v>59</v>
      </c>
      <c r="CT586" s="15" t="s">
        <v>59</v>
      </c>
      <c r="CV586" s="15" t="s">
        <v>59</v>
      </c>
      <c r="CX586" s="15" t="s">
        <v>59</v>
      </c>
      <c r="CZ586" s="15" t="s">
        <v>59</v>
      </c>
      <c r="DB586" s="15" t="s">
        <v>59</v>
      </c>
      <c r="DD586" s="15" t="s">
        <v>59</v>
      </c>
      <c r="DF586" s="15" t="s">
        <v>59</v>
      </c>
      <c r="DH586" s="15" t="s">
        <v>59</v>
      </c>
      <c r="DJ586" s="15" t="s">
        <v>59</v>
      </c>
      <c r="DL586" s="15" t="s">
        <v>59</v>
      </c>
      <c r="DN586" s="15" t="s">
        <v>59</v>
      </c>
      <c r="DP586" s="15" t="s">
        <v>59</v>
      </c>
      <c r="DR586" s="15" t="s">
        <v>59</v>
      </c>
      <c r="DT586" s="15" t="s">
        <v>59</v>
      </c>
      <c r="DV586" s="15" t="s">
        <v>59</v>
      </c>
      <c r="DX586" s="15" t="s">
        <v>59</v>
      </c>
      <c r="DZ586" s="15" t="s">
        <v>59</v>
      </c>
      <c r="EB586" s="15" t="s">
        <v>59</v>
      </c>
      <c r="ED586" s="15" t="s">
        <v>59</v>
      </c>
      <c r="EF586" s="15" t="s">
        <v>59</v>
      </c>
      <c r="EH586" s="15" t="s">
        <v>59</v>
      </c>
      <c r="EJ586" s="15" t="s">
        <v>59</v>
      </c>
      <c r="EL586" s="15" t="s">
        <v>59</v>
      </c>
      <c r="EN586" s="15" t="s">
        <v>59</v>
      </c>
      <c r="EP586" s="15" t="s">
        <v>59</v>
      </c>
      <c r="ER586" s="15" t="s">
        <v>59</v>
      </c>
      <c r="ET586" s="15" t="s">
        <v>59</v>
      </c>
      <c r="EV586" s="15" t="s">
        <v>59</v>
      </c>
      <c r="EX586" s="15" t="s">
        <v>59</v>
      </c>
      <c r="EZ586" s="15" t="s">
        <v>59</v>
      </c>
      <c r="FB586" s="15" t="s">
        <v>59</v>
      </c>
      <c r="FD586" s="15" t="s">
        <v>59</v>
      </c>
      <c r="FF586" s="15" t="s">
        <v>59</v>
      </c>
      <c r="FH586" s="15" t="s">
        <v>59</v>
      </c>
      <c r="FJ586" s="15" t="s">
        <v>59</v>
      </c>
      <c r="FL586" s="15" t="s">
        <v>59</v>
      </c>
      <c r="FN586" s="15" t="s">
        <v>59</v>
      </c>
      <c r="FP586" s="15" t="s">
        <v>59</v>
      </c>
      <c r="FR586" s="15" t="s">
        <v>59</v>
      </c>
      <c r="FT586" s="15" t="s">
        <v>59</v>
      </c>
    </row>
    <row r="587" spans="1:176" ht="15.95" customHeight="1">
      <c r="A587" t="str">
        <f t="shared" si="19"/>
        <v>Egg yolk powder, freeze-dried, 11-12% water content, storage 3 months</v>
      </c>
      <c r="B587">
        <v>1</v>
      </c>
      <c r="D587" s="39">
        <v>2502</v>
      </c>
      <c r="E587" t="s">
        <v>1015</v>
      </c>
      <c r="F587" t="s">
        <v>1614</v>
      </c>
      <c r="G587">
        <v>63.05</v>
      </c>
      <c r="H587" s="15">
        <v>1.07</v>
      </c>
      <c r="I587">
        <v>63.05</v>
      </c>
      <c r="J587" s="15">
        <v>1.07</v>
      </c>
      <c r="K587" s="3" t="s">
        <v>47</v>
      </c>
      <c r="L587" s="12" t="s">
        <v>59</v>
      </c>
      <c r="M587" s="3" t="s">
        <v>47</v>
      </c>
      <c r="N587" s="12" t="s">
        <v>59</v>
      </c>
      <c r="O587" s="3" t="s">
        <v>47</v>
      </c>
      <c r="P587" s="12" t="s">
        <v>59</v>
      </c>
      <c r="Q587">
        <v>0.28545000000000004</v>
      </c>
      <c r="R587" s="15">
        <v>1.0450000000000001E-2</v>
      </c>
      <c r="T587" s="15" t="s">
        <v>59</v>
      </c>
      <c r="U587">
        <v>0.53295000000000003</v>
      </c>
      <c r="V587" s="15">
        <v>9.9000000000000008E-3</v>
      </c>
      <c r="W587">
        <v>0.45650000000000007</v>
      </c>
      <c r="X587" s="15">
        <v>1.5950000000000002E-2</v>
      </c>
      <c r="Y587">
        <v>1.6637500000000003</v>
      </c>
      <c r="Z587" s="15">
        <v>3.6300000000000006E-2</v>
      </c>
      <c r="AA587">
        <v>0.52910000000000001</v>
      </c>
      <c r="AB587" s="15">
        <v>7.150000000000001E-3</v>
      </c>
      <c r="AC587" t="s">
        <v>47</v>
      </c>
      <c r="AD587" s="15" t="s">
        <v>59</v>
      </c>
      <c r="AE587" t="s">
        <v>47</v>
      </c>
      <c r="AF587" s="15" t="s">
        <v>59</v>
      </c>
      <c r="AG587" t="s">
        <v>47</v>
      </c>
      <c r="AH587" s="15" t="s">
        <v>59</v>
      </c>
      <c r="AI587" t="s">
        <v>47</v>
      </c>
      <c r="AJ587" s="15" t="s">
        <v>59</v>
      </c>
      <c r="AL587" s="15" t="s">
        <v>59</v>
      </c>
      <c r="AM587" t="s">
        <v>47</v>
      </c>
      <c r="AN587" s="15" t="s">
        <v>59</v>
      </c>
      <c r="AO587" t="s">
        <v>47</v>
      </c>
      <c r="AP587" s="15" t="s">
        <v>59</v>
      </c>
      <c r="AQ587" t="s">
        <v>47</v>
      </c>
      <c r="AR587" s="15" t="s">
        <v>59</v>
      </c>
      <c r="AS587" t="s">
        <v>47</v>
      </c>
      <c r="AT587" s="15" t="s">
        <v>59</v>
      </c>
      <c r="AU587" t="s">
        <v>47</v>
      </c>
      <c r="AV587" s="15" t="s">
        <v>59</v>
      </c>
      <c r="AW587" s="3" t="s">
        <v>47</v>
      </c>
      <c r="AX587" s="15" t="s">
        <v>59</v>
      </c>
      <c r="AZ587" s="15" t="s">
        <v>59</v>
      </c>
      <c r="BA587" t="s">
        <v>47</v>
      </c>
      <c r="BB587" s="15" t="s">
        <v>59</v>
      </c>
      <c r="BC587" t="s">
        <v>47</v>
      </c>
      <c r="BD587" s="15" t="s">
        <v>59</v>
      </c>
      <c r="BE587" s="3" t="s">
        <v>47</v>
      </c>
      <c r="BF587" s="15" t="s">
        <v>59</v>
      </c>
      <c r="BH587" s="15" t="s">
        <v>59</v>
      </c>
      <c r="BJ587" s="15" t="s">
        <v>59</v>
      </c>
      <c r="BL587" s="15" t="s">
        <v>59</v>
      </c>
      <c r="BN587" s="15" t="s">
        <v>59</v>
      </c>
      <c r="BP587" s="15" t="s">
        <v>59</v>
      </c>
      <c r="BR587" s="15" t="s">
        <v>59</v>
      </c>
      <c r="BT587" s="15" t="s">
        <v>59</v>
      </c>
      <c r="BV587" s="15" t="s">
        <v>59</v>
      </c>
      <c r="BX587" s="15" t="s">
        <v>59</v>
      </c>
      <c r="BZ587" s="15" t="s">
        <v>59</v>
      </c>
      <c r="CB587" s="15" t="s">
        <v>59</v>
      </c>
      <c r="CD587" s="15" t="s">
        <v>59</v>
      </c>
      <c r="CF587" s="15" t="s">
        <v>59</v>
      </c>
      <c r="CH587" s="15" t="s">
        <v>59</v>
      </c>
      <c r="CJ587" s="15" t="s">
        <v>59</v>
      </c>
      <c r="CL587" s="15" t="s">
        <v>59</v>
      </c>
      <c r="CN587" s="15" t="s">
        <v>59</v>
      </c>
      <c r="CP587" s="15" t="s">
        <v>59</v>
      </c>
      <c r="CR587" s="15" t="s">
        <v>59</v>
      </c>
      <c r="CT587" s="15" t="s">
        <v>59</v>
      </c>
      <c r="CV587" s="15" t="s">
        <v>59</v>
      </c>
      <c r="CX587" s="15" t="s">
        <v>59</v>
      </c>
      <c r="CZ587" s="15" t="s">
        <v>59</v>
      </c>
      <c r="DB587" s="15" t="s">
        <v>59</v>
      </c>
      <c r="DD587" s="15" t="s">
        <v>59</v>
      </c>
      <c r="DF587" s="15" t="s">
        <v>59</v>
      </c>
      <c r="DH587" s="15" t="s">
        <v>59</v>
      </c>
      <c r="DJ587" s="15" t="s">
        <v>59</v>
      </c>
      <c r="DL587" s="15" t="s">
        <v>59</v>
      </c>
      <c r="DN587" s="15" t="s">
        <v>59</v>
      </c>
      <c r="DP587" s="15" t="s">
        <v>59</v>
      </c>
      <c r="DR587" s="15" t="s">
        <v>59</v>
      </c>
      <c r="DT587" s="15" t="s">
        <v>59</v>
      </c>
      <c r="DV587" s="15" t="s">
        <v>59</v>
      </c>
      <c r="DX587" s="15" t="s">
        <v>59</v>
      </c>
      <c r="DZ587" s="15" t="s">
        <v>59</v>
      </c>
      <c r="EB587" s="15" t="s">
        <v>59</v>
      </c>
      <c r="ED587" s="15" t="s">
        <v>59</v>
      </c>
      <c r="EF587" s="15" t="s">
        <v>59</v>
      </c>
      <c r="EH587" s="15" t="s">
        <v>59</v>
      </c>
      <c r="EJ587" s="15" t="s">
        <v>59</v>
      </c>
      <c r="EL587" s="15" t="s">
        <v>59</v>
      </c>
      <c r="EN587" s="15" t="s">
        <v>59</v>
      </c>
      <c r="EP587" s="15" t="s">
        <v>59</v>
      </c>
      <c r="ER587" s="15" t="s">
        <v>59</v>
      </c>
      <c r="ET587" s="15" t="s">
        <v>59</v>
      </c>
      <c r="EV587" s="15" t="s">
        <v>59</v>
      </c>
      <c r="EX587" s="15" t="s">
        <v>59</v>
      </c>
      <c r="EZ587" s="15" t="s">
        <v>59</v>
      </c>
      <c r="FB587" s="15" t="s">
        <v>59</v>
      </c>
      <c r="FD587" s="15" t="s">
        <v>59</v>
      </c>
      <c r="FF587" s="15" t="s">
        <v>59</v>
      </c>
      <c r="FH587" s="15" t="s">
        <v>59</v>
      </c>
      <c r="FJ587" s="15" t="s">
        <v>59</v>
      </c>
      <c r="FL587" s="15" t="s">
        <v>59</v>
      </c>
      <c r="FN587" s="15" t="s">
        <v>59</v>
      </c>
      <c r="FP587" s="15" t="s">
        <v>59</v>
      </c>
      <c r="FR587" s="15" t="s">
        <v>59</v>
      </c>
      <c r="FT587" s="15" t="s">
        <v>59</v>
      </c>
    </row>
    <row r="588" spans="1:176" ht="15.95" customHeight="1">
      <c r="A588" t="str">
        <f t="shared" si="19"/>
        <v>Egg yolk powder, spray-dried, storage 0 months</v>
      </c>
      <c r="B588">
        <v>1</v>
      </c>
      <c r="D588" s="39">
        <v>2502</v>
      </c>
      <c r="E588" t="s">
        <v>1015</v>
      </c>
      <c r="F588" t="s">
        <v>1614</v>
      </c>
      <c r="G588">
        <v>56.22</v>
      </c>
      <c r="H588" s="15">
        <v>0.85</v>
      </c>
      <c r="I588">
        <v>56.22</v>
      </c>
      <c r="J588" s="15">
        <v>0.85</v>
      </c>
      <c r="K588" s="3" t="s">
        <v>47</v>
      </c>
      <c r="L588" s="12" t="s">
        <v>59</v>
      </c>
      <c r="M588" s="3" t="s">
        <v>47</v>
      </c>
      <c r="N588" s="12" t="s">
        <v>59</v>
      </c>
      <c r="O588" s="3" t="s">
        <v>47</v>
      </c>
      <c r="P588" s="12" t="s">
        <v>59</v>
      </c>
      <c r="Q588">
        <v>0.70400000000000018</v>
      </c>
      <c r="R588" s="15">
        <v>9.3500000000000024E-3</v>
      </c>
      <c r="T588" s="15" t="s">
        <v>59</v>
      </c>
      <c r="U588">
        <v>0.41360000000000002</v>
      </c>
      <c r="V588" s="15">
        <v>2.3100000000000002E-2</v>
      </c>
      <c r="W588">
        <v>0.32780000000000004</v>
      </c>
      <c r="X588" s="15">
        <v>4.9500000000000004E-3</v>
      </c>
      <c r="Y588">
        <v>0.97350000000000014</v>
      </c>
      <c r="Z588" s="15">
        <v>6.6000000000000008E-3</v>
      </c>
      <c r="AA588">
        <v>0.67375000000000007</v>
      </c>
      <c r="AB588" s="15">
        <v>6.8200000000000011E-2</v>
      </c>
      <c r="AC588" t="s">
        <v>47</v>
      </c>
      <c r="AD588" s="15" t="s">
        <v>59</v>
      </c>
      <c r="AE588" t="s">
        <v>47</v>
      </c>
      <c r="AF588" s="15" t="s">
        <v>59</v>
      </c>
      <c r="AG588" t="s">
        <v>47</v>
      </c>
      <c r="AH588" s="15" t="s">
        <v>59</v>
      </c>
      <c r="AI588" t="s">
        <v>47</v>
      </c>
      <c r="AJ588" s="15" t="s">
        <v>59</v>
      </c>
      <c r="AL588" s="15" t="s">
        <v>59</v>
      </c>
      <c r="AM588" t="s">
        <v>47</v>
      </c>
      <c r="AN588" s="15" t="s">
        <v>59</v>
      </c>
      <c r="AO588" t="s">
        <v>47</v>
      </c>
      <c r="AP588" s="15" t="s">
        <v>59</v>
      </c>
      <c r="AQ588" t="s">
        <v>47</v>
      </c>
      <c r="AR588" s="15" t="s">
        <v>59</v>
      </c>
      <c r="AS588" t="s">
        <v>47</v>
      </c>
      <c r="AT588" s="15" t="s">
        <v>59</v>
      </c>
      <c r="AU588" t="s">
        <v>47</v>
      </c>
      <c r="AV588" s="15" t="s">
        <v>59</v>
      </c>
      <c r="AW588" s="3" t="s">
        <v>47</v>
      </c>
      <c r="AX588" s="15" t="s">
        <v>59</v>
      </c>
      <c r="AZ588" s="15" t="s">
        <v>59</v>
      </c>
      <c r="BA588" t="s">
        <v>47</v>
      </c>
      <c r="BB588" s="15" t="s">
        <v>59</v>
      </c>
      <c r="BC588" t="s">
        <v>47</v>
      </c>
      <c r="BD588" s="15" t="s">
        <v>59</v>
      </c>
      <c r="BE588" s="3" t="s">
        <v>47</v>
      </c>
      <c r="BF588" s="15" t="s">
        <v>59</v>
      </c>
      <c r="BH588" s="15" t="s">
        <v>59</v>
      </c>
      <c r="BJ588" s="15" t="s">
        <v>59</v>
      </c>
      <c r="BL588" s="15" t="s">
        <v>59</v>
      </c>
      <c r="BN588" s="15" t="s">
        <v>59</v>
      </c>
      <c r="BP588" s="15" t="s">
        <v>59</v>
      </c>
      <c r="BR588" s="15" t="s">
        <v>59</v>
      </c>
      <c r="BT588" s="15" t="s">
        <v>59</v>
      </c>
      <c r="BV588" s="15" t="s">
        <v>59</v>
      </c>
      <c r="BX588" s="15" t="s">
        <v>59</v>
      </c>
      <c r="BZ588" s="15" t="s">
        <v>59</v>
      </c>
      <c r="CB588" s="15" t="s">
        <v>59</v>
      </c>
      <c r="CD588" s="15" t="s">
        <v>59</v>
      </c>
      <c r="CF588" s="15" t="s">
        <v>59</v>
      </c>
      <c r="CH588" s="15" t="s">
        <v>59</v>
      </c>
      <c r="CJ588" s="15" t="s">
        <v>59</v>
      </c>
      <c r="CL588" s="15" t="s">
        <v>59</v>
      </c>
      <c r="CN588" s="15" t="s">
        <v>59</v>
      </c>
      <c r="CP588" s="15" t="s">
        <v>59</v>
      </c>
      <c r="CR588" s="15" t="s">
        <v>59</v>
      </c>
      <c r="CT588" s="15" t="s">
        <v>59</v>
      </c>
      <c r="CV588" s="15" t="s">
        <v>59</v>
      </c>
      <c r="CX588" s="15" t="s">
        <v>59</v>
      </c>
      <c r="CZ588" s="15" t="s">
        <v>59</v>
      </c>
      <c r="DB588" s="15" t="s">
        <v>59</v>
      </c>
      <c r="DD588" s="15" t="s">
        <v>59</v>
      </c>
      <c r="DF588" s="15" t="s">
        <v>59</v>
      </c>
      <c r="DH588" s="15" t="s">
        <v>59</v>
      </c>
      <c r="DJ588" s="15" t="s">
        <v>59</v>
      </c>
      <c r="DL588" s="15" t="s">
        <v>59</v>
      </c>
      <c r="DN588" s="15" t="s">
        <v>59</v>
      </c>
      <c r="DP588" s="15" t="s">
        <v>59</v>
      </c>
      <c r="DR588" s="15" t="s">
        <v>59</v>
      </c>
      <c r="DT588" s="15" t="s">
        <v>59</v>
      </c>
      <c r="DV588" s="15" t="s">
        <v>59</v>
      </c>
      <c r="DX588" s="15" t="s">
        <v>59</v>
      </c>
      <c r="DZ588" s="15" t="s">
        <v>59</v>
      </c>
      <c r="EB588" s="15" t="s">
        <v>59</v>
      </c>
      <c r="ED588" s="15" t="s">
        <v>59</v>
      </c>
      <c r="EF588" s="15" t="s">
        <v>59</v>
      </c>
      <c r="EH588" s="15" t="s">
        <v>59</v>
      </c>
      <c r="EJ588" s="15" t="s">
        <v>59</v>
      </c>
      <c r="EL588" s="15" t="s">
        <v>59</v>
      </c>
      <c r="EN588" s="15" t="s">
        <v>59</v>
      </c>
      <c r="EP588" s="15" t="s">
        <v>59</v>
      </c>
      <c r="ER588" s="15" t="s">
        <v>59</v>
      </c>
      <c r="ET588" s="15" t="s">
        <v>59</v>
      </c>
      <c r="EV588" s="15" t="s">
        <v>59</v>
      </c>
      <c r="EX588" s="15" t="s">
        <v>59</v>
      </c>
      <c r="EZ588" s="15" t="s">
        <v>59</v>
      </c>
      <c r="FB588" s="15" t="s">
        <v>59</v>
      </c>
      <c r="FD588" s="15" t="s">
        <v>59</v>
      </c>
      <c r="FF588" s="15" t="s">
        <v>59</v>
      </c>
      <c r="FH588" s="15" t="s">
        <v>59</v>
      </c>
      <c r="FJ588" s="15" t="s">
        <v>59</v>
      </c>
      <c r="FL588" s="15" t="s">
        <v>59</v>
      </c>
      <c r="FN588" s="15" t="s">
        <v>59</v>
      </c>
      <c r="FP588" s="15" t="s">
        <v>59</v>
      </c>
      <c r="FR588" s="15" t="s">
        <v>59</v>
      </c>
      <c r="FT588" s="15" t="s">
        <v>59</v>
      </c>
    </row>
    <row r="589" spans="1:176" ht="15.95" customHeight="1">
      <c r="A589" t="str">
        <f t="shared" si="19"/>
        <v>Egg yolk powder, spray-dried, storage 3 months</v>
      </c>
      <c r="B589">
        <v>1</v>
      </c>
      <c r="D589" s="39">
        <v>2502</v>
      </c>
      <c r="E589" t="s">
        <v>1015</v>
      </c>
      <c r="F589" t="s">
        <v>1614</v>
      </c>
      <c r="G589">
        <v>130.25</v>
      </c>
      <c r="H589" s="15">
        <v>9.32</v>
      </c>
      <c r="I589">
        <v>130.25</v>
      </c>
      <c r="J589" s="15">
        <v>9.32</v>
      </c>
      <c r="K589" s="3" t="s">
        <v>47</v>
      </c>
      <c r="L589" s="12" t="s">
        <v>59</v>
      </c>
      <c r="M589" s="3" t="s">
        <v>47</v>
      </c>
      <c r="N589" s="12" t="s">
        <v>59</v>
      </c>
      <c r="O589" s="3" t="s">
        <v>47</v>
      </c>
      <c r="P589" s="12" t="s">
        <v>59</v>
      </c>
      <c r="Q589">
        <v>0.65725</v>
      </c>
      <c r="R589" s="15">
        <v>4.2900000000000008E-2</v>
      </c>
      <c r="T589" s="15" t="s">
        <v>59</v>
      </c>
      <c r="U589">
        <v>0.88550000000000018</v>
      </c>
      <c r="V589" s="15">
        <v>3.85E-2</v>
      </c>
      <c r="W589">
        <v>0.81950000000000012</v>
      </c>
      <c r="X589" s="15">
        <v>5.3900000000000003E-2</v>
      </c>
      <c r="Y589">
        <v>3.6437500000000003</v>
      </c>
      <c r="Z589" s="15">
        <v>0.23375000000000004</v>
      </c>
      <c r="AA589">
        <v>1.1577500000000003</v>
      </c>
      <c r="AB589" s="15">
        <v>0.13805000000000001</v>
      </c>
      <c r="AC589" t="s">
        <v>47</v>
      </c>
      <c r="AD589" s="15" t="s">
        <v>59</v>
      </c>
      <c r="AE589" t="s">
        <v>47</v>
      </c>
      <c r="AF589" s="15" t="s">
        <v>59</v>
      </c>
      <c r="AG589" t="s">
        <v>47</v>
      </c>
      <c r="AH589" s="15" t="s">
        <v>59</v>
      </c>
      <c r="AI589" t="s">
        <v>47</v>
      </c>
      <c r="AJ589" s="15" t="s">
        <v>59</v>
      </c>
      <c r="AL589" s="15" t="s">
        <v>59</v>
      </c>
      <c r="AM589" t="s">
        <v>47</v>
      </c>
      <c r="AN589" s="15" t="s">
        <v>59</v>
      </c>
      <c r="AO589" t="s">
        <v>47</v>
      </c>
      <c r="AP589" s="15" t="s">
        <v>59</v>
      </c>
      <c r="AQ589" t="s">
        <v>47</v>
      </c>
      <c r="AR589" s="15" t="s">
        <v>59</v>
      </c>
      <c r="AS589" t="s">
        <v>47</v>
      </c>
      <c r="AT589" s="15" t="s">
        <v>59</v>
      </c>
      <c r="AU589" t="s">
        <v>47</v>
      </c>
      <c r="AV589" s="15" t="s">
        <v>59</v>
      </c>
      <c r="AW589" s="3" t="s">
        <v>47</v>
      </c>
      <c r="AX589" s="15" t="s">
        <v>59</v>
      </c>
      <c r="AZ589" s="15" t="s">
        <v>59</v>
      </c>
      <c r="BA589" t="s">
        <v>47</v>
      </c>
      <c r="BB589" s="15" t="s">
        <v>59</v>
      </c>
      <c r="BC589" t="s">
        <v>47</v>
      </c>
      <c r="BD589" s="15" t="s">
        <v>59</v>
      </c>
      <c r="BE589" s="3" t="s">
        <v>47</v>
      </c>
      <c r="BF589" s="15" t="s">
        <v>59</v>
      </c>
      <c r="BH589" s="15" t="s">
        <v>59</v>
      </c>
      <c r="BJ589" s="15" t="s">
        <v>59</v>
      </c>
      <c r="BL589" s="15" t="s">
        <v>59</v>
      </c>
      <c r="BN589" s="15" t="s">
        <v>59</v>
      </c>
      <c r="BP589" s="15" t="s">
        <v>59</v>
      </c>
      <c r="BR589" s="15" t="s">
        <v>59</v>
      </c>
      <c r="BT589" s="15" t="s">
        <v>59</v>
      </c>
      <c r="BV589" s="15" t="s">
        <v>59</v>
      </c>
      <c r="BX589" s="15" t="s">
        <v>59</v>
      </c>
      <c r="BZ589" s="15" t="s">
        <v>59</v>
      </c>
      <c r="CB589" s="15" t="s">
        <v>59</v>
      </c>
      <c r="CD589" s="15" t="s">
        <v>59</v>
      </c>
      <c r="CF589" s="15" t="s">
        <v>59</v>
      </c>
      <c r="CH589" s="15" t="s">
        <v>59</v>
      </c>
      <c r="CJ589" s="15" t="s">
        <v>59</v>
      </c>
      <c r="CL589" s="15" t="s">
        <v>59</v>
      </c>
      <c r="CN589" s="15" t="s">
        <v>59</v>
      </c>
      <c r="CP589" s="15" t="s">
        <v>59</v>
      </c>
      <c r="CR589" s="15" t="s">
        <v>59</v>
      </c>
      <c r="CT589" s="15" t="s">
        <v>59</v>
      </c>
      <c r="CV589" s="15" t="s">
        <v>59</v>
      </c>
      <c r="CX589" s="15" t="s">
        <v>59</v>
      </c>
      <c r="CZ589" s="15" t="s">
        <v>59</v>
      </c>
      <c r="DB589" s="15" t="s">
        <v>59</v>
      </c>
      <c r="DD589" s="15" t="s">
        <v>59</v>
      </c>
      <c r="DF589" s="15" t="s">
        <v>59</v>
      </c>
      <c r="DH589" s="15" t="s">
        <v>59</v>
      </c>
      <c r="DJ589" s="15" t="s">
        <v>59</v>
      </c>
      <c r="DL589" s="15" t="s">
        <v>59</v>
      </c>
      <c r="DN589" s="15" t="s">
        <v>59</v>
      </c>
      <c r="DP589" s="15" t="s">
        <v>59</v>
      </c>
      <c r="DR589" s="15" t="s">
        <v>59</v>
      </c>
      <c r="DT589" s="15" t="s">
        <v>59</v>
      </c>
      <c r="DV589" s="15" t="s">
        <v>59</v>
      </c>
      <c r="DX589" s="15" t="s">
        <v>59</v>
      </c>
      <c r="DZ589" s="15" t="s">
        <v>59</v>
      </c>
      <c r="EB589" s="15" t="s">
        <v>59</v>
      </c>
      <c r="ED589" s="15" t="s">
        <v>59</v>
      </c>
      <c r="EF589" s="15" t="s">
        <v>59</v>
      </c>
      <c r="EH589" s="15" t="s">
        <v>59</v>
      </c>
      <c r="EJ589" s="15" t="s">
        <v>59</v>
      </c>
      <c r="EL589" s="15" t="s">
        <v>59</v>
      </c>
      <c r="EN589" s="15" t="s">
        <v>59</v>
      </c>
      <c r="EP589" s="15" t="s">
        <v>59</v>
      </c>
      <c r="ER589" s="15" t="s">
        <v>59</v>
      </c>
      <c r="ET589" s="15" t="s">
        <v>59</v>
      </c>
      <c r="EV589" s="15" t="s">
        <v>59</v>
      </c>
      <c r="EX589" s="15" t="s">
        <v>59</v>
      </c>
      <c r="EZ589" s="15" t="s">
        <v>59</v>
      </c>
      <c r="FB589" s="15" t="s">
        <v>59</v>
      </c>
      <c r="FD589" s="15" t="s">
        <v>59</v>
      </c>
      <c r="FF589" s="15" t="s">
        <v>59</v>
      </c>
      <c r="FH589" s="15" t="s">
        <v>59</v>
      </c>
      <c r="FJ589" s="15" t="s">
        <v>59</v>
      </c>
      <c r="FL589" s="15" t="s">
        <v>59</v>
      </c>
      <c r="FN589" s="15" t="s">
        <v>59</v>
      </c>
      <c r="FP589" s="15" t="s">
        <v>59</v>
      </c>
      <c r="FR589" s="15" t="s">
        <v>59</v>
      </c>
      <c r="FT589" s="15" t="s">
        <v>59</v>
      </c>
    </row>
    <row r="590" spans="1:176" ht="15.95" customHeight="1">
      <c r="A590" t="str">
        <f t="shared" si="19"/>
        <v>Egg yolk powder, spray-dried, 7-8% water content, storage 0 months</v>
      </c>
      <c r="B590">
        <v>1</v>
      </c>
      <c r="D590" s="39">
        <v>2502</v>
      </c>
      <c r="E590" t="s">
        <v>1015</v>
      </c>
      <c r="F590" t="s">
        <v>1614</v>
      </c>
      <c r="G590">
        <v>54.03</v>
      </c>
      <c r="H590" s="15">
        <v>3.65</v>
      </c>
      <c r="I590">
        <v>54.03</v>
      </c>
      <c r="J590" s="15">
        <v>3.65</v>
      </c>
      <c r="K590" s="3" t="s">
        <v>47</v>
      </c>
      <c r="L590" s="12" t="s">
        <v>59</v>
      </c>
      <c r="M590" s="3" t="s">
        <v>47</v>
      </c>
      <c r="N590" s="12" t="s">
        <v>59</v>
      </c>
      <c r="O590" s="3" t="s">
        <v>47</v>
      </c>
      <c r="P590" s="12" t="s">
        <v>59</v>
      </c>
      <c r="Q590">
        <v>0.51040000000000008</v>
      </c>
      <c r="R590" s="15">
        <v>2.2000000000000001E-3</v>
      </c>
      <c r="T590" s="15" t="s">
        <v>59</v>
      </c>
      <c r="U590">
        <v>0.88550000000000018</v>
      </c>
      <c r="V590" s="15">
        <v>7.6450000000000004E-2</v>
      </c>
      <c r="W590">
        <v>0.26400000000000001</v>
      </c>
      <c r="X590" s="15">
        <v>3.1350000000000003E-2</v>
      </c>
      <c r="Y590">
        <v>0.50600000000000001</v>
      </c>
      <c r="Z590" s="15">
        <v>3.3000000000000004E-3</v>
      </c>
      <c r="AA590">
        <v>0.80575000000000008</v>
      </c>
      <c r="AB590" s="15">
        <v>4.6200000000000005E-2</v>
      </c>
      <c r="AC590" t="s">
        <v>47</v>
      </c>
      <c r="AD590" s="15" t="s">
        <v>59</v>
      </c>
      <c r="AE590" t="s">
        <v>47</v>
      </c>
      <c r="AF590" s="15" t="s">
        <v>59</v>
      </c>
      <c r="AG590" t="s">
        <v>47</v>
      </c>
      <c r="AH590" s="15" t="s">
        <v>59</v>
      </c>
      <c r="AI590" t="s">
        <v>47</v>
      </c>
      <c r="AJ590" s="15" t="s">
        <v>59</v>
      </c>
      <c r="AL590" s="15" t="s">
        <v>59</v>
      </c>
      <c r="AM590" t="s">
        <v>47</v>
      </c>
      <c r="AN590" s="15" t="s">
        <v>59</v>
      </c>
      <c r="AO590" t="s">
        <v>47</v>
      </c>
      <c r="AP590" s="15" t="s">
        <v>59</v>
      </c>
      <c r="AQ590" t="s">
        <v>47</v>
      </c>
      <c r="AR590" s="15" t="s">
        <v>59</v>
      </c>
      <c r="AS590" t="s">
        <v>47</v>
      </c>
      <c r="AT590" s="15" t="s">
        <v>59</v>
      </c>
      <c r="AU590" t="s">
        <v>47</v>
      </c>
      <c r="AV590" s="15" t="s">
        <v>59</v>
      </c>
      <c r="AW590" s="3" t="s">
        <v>47</v>
      </c>
      <c r="AX590" s="15" t="s">
        <v>59</v>
      </c>
      <c r="AZ590" s="15" t="s">
        <v>59</v>
      </c>
      <c r="BA590" t="s">
        <v>47</v>
      </c>
      <c r="BB590" s="15" t="s">
        <v>59</v>
      </c>
      <c r="BC590" t="s">
        <v>47</v>
      </c>
      <c r="BD590" s="15" t="s">
        <v>59</v>
      </c>
      <c r="BE590" s="3" t="s">
        <v>47</v>
      </c>
      <c r="BF590" s="15" t="s">
        <v>59</v>
      </c>
      <c r="BH590" s="15" t="s">
        <v>59</v>
      </c>
      <c r="BJ590" s="15" t="s">
        <v>59</v>
      </c>
      <c r="BL590" s="15" t="s">
        <v>59</v>
      </c>
      <c r="BN590" s="15" t="s">
        <v>59</v>
      </c>
      <c r="BP590" s="15" t="s">
        <v>59</v>
      </c>
      <c r="BR590" s="15" t="s">
        <v>59</v>
      </c>
      <c r="BT590" s="15" t="s">
        <v>59</v>
      </c>
      <c r="BV590" s="15" t="s">
        <v>59</v>
      </c>
      <c r="BX590" s="15" t="s">
        <v>59</v>
      </c>
      <c r="BZ590" s="15" t="s">
        <v>59</v>
      </c>
      <c r="CB590" s="15" t="s">
        <v>59</v>
      </c>
      <c r="CD590" s="15" t="s">
        <v>59</v>
      </c>
      <c r="CF590" s="15" t="s">
        <v>59</v>
      </c>
      <c r="CH590" s="15" t="s">
        <v>59</v>
      </c>
      <c r="CJ590" s="15" t="s">
        <v>59</v>
      </c>
      <c r="CL590" s="15" t="s">
        <v>59</v>
      </c>
      <c r="CN590" s="15" t="s">
        <v>59</v>
      </c>
      <c r="CP590" s="15" t="s">
        <v>59</v>
      </c>
      <c r="CR590" s="15" t="s">
        <v>59</v>
      </c>
      <c r="CT590" s="15" t="s">
        <v>59</v>
      </c>
      <c r="CV590" s="15" t="s">
        <v>59</v>
      </c>
      <c r="CX590" s="15" t="s">
        <v>59</v>
      </c>
      <c r="CZ590" s="15" t="s">
        <v>59</v>
      </c>
      <c r="DB590" s="15" t="s">
        <v>59</v>
      </c>
      <c r="DD590" s="15" t="s">
        <v>59</v>
      </c>
      <c r="DF590" s="15" t="s">
        <v>59</v>
      </c>
      <c r="DH590" s="15" t="s">
        <v>59</v>
      </c>
      <c r="DJ590" s="15" t="s">
        <v>59</v>
      </c>
      <c r="DL590" s="15" t="s">
        <v>59</v>
      </c>
      <c r="DN590" s="15" t="s">
        <v>59</v>
      </c>
      <c r="DP590" s="15" t="s">
        <v>59</v>
      </c>
      <c r="DR590" s="15" t="s">
        <v>59</v>
      </c>
      <c r="DT590" s="15" t="s">
        <v>59</v>
      </c>
      <c r="DV590" s="15" t="s">
        <v>59</v>
      </c>
      <c r="DX590" s="15" t="s">
        <v>59</v>
      </c>
      <c r="DZ590" s="15" t="s">
        <v>59</v>
      </c>
      <c r="EB590" s="15" t="s">
        <v>59</v>
      </c>
      <c r="ED590" s="15" t="s">
        <v>59</v>
      </c>
      <c r="EF590" s="15" t="s">
        <v>59</v>
      </c>
      <c r="EH590" s="15" t="s">
        <v>59</v>
      </c>
      <c r="EJ590" s="15" t="s">
        <v>59</v>
      </c>
      <c r="EL590" s="15" t="s">
        <v>59</v>
      </c>
      <c r="EN590" s="15" t="s">
        <v>59</v>
      </c>
      <c r="EP590" s="15" t="s">
        <v>59</v>
      </c>
      <c r="ER590" s="15" t="s">
        <v>59</v>
      </c>
      <c r="ET590" s="15" t="s">
        <v>59</v>
      </c>
      <c r="EV590" s="15" t="s">
        <v>59</v>
      </c>
      <c r="EX590" s="15" t="s">
        <v>59</v>
      </c>
      <c r="EZ590" s="15" t="s">
        <v>59</v>
      </c>
      <c r="FB590" s="15" t="s">
        <v>59</v>
      </c>
      <c r="FD590" s="15" t="s">
        <v>59</v>
      </c>
      <c r="FF590" s="15" t="s">
        <v>59</v>
      </c>
      <c r="FH590" s="15" t="s">
        <v>59</v>
      </c>
      <c r="FJ590" s="15" t="s">
        <v>59</v>
      </c>
      <c r="FL590" s="15" t="s">
        <v>59</v>
      </c>
      <c r="FN590" s="15" t="s">
        <v>59</v>
      </c>
      <c r="FP590" s="15" t="s">
        <v>59</v>
      </c>
      <c r="FR590" s="15" t="s">
        <v>59</v>
      </c>
      <c r="FT590" s="15" t="s">
        <v>59</v>
      </c>
    </row>
    <row r="591" spans="1:176" ht="15.95" customHeight="1">
      <c r="A591" t="str">
        <f t="shared" si="19"/>
        <v>Egg yolk powder, spray-dried, 7-8% water content, storage 3 months</v>
      </c>
      <c r="B591">
        <v>1</v>
      </c>
      <c r="D591" s="39">
        <v>2502</v>
      </c>
      <c r="E591" t="s">
        <v>1015</v>
      </c>
      <c r="F591" t="s">
        <v>1614</v>
      </c>
      <c r="G591">
        <v>79.760000000000005</v>
      </c>
      <c r="H591" s="15">
        <v>3.39</v>
      </c>
      <c r="I591">
        <v>79.760000000000005</v>
      </c>
      <c r="J591" s="15">
        <v>3.39</v>
      </c>
      <c r="K591" s="3" t="s">
        <v>47</v>
      </c>
      <c r="L591" s="12" t="s">
        <v>59</v>
      </c>
      <c r="M591" s="3" t="s">
        <v>47</v>
      </c>
      <c r="N591" s="12" t="s">
        <v>59</v>
      </c>
      <c r="O591" s="3" t="s">
        <v>47</v>
      </c>
      <c r="P591" s="12" t="s">
        <v>59</v>
      </c>
      <c r="Q591">
        <v>0.39655000000000007</v>
      </c>
      <c r="R591" s="15">
        <v>7.150000000000001E-3</v>
      </c>
      <c r="T591" s="15" t="s">
        <v>59</v>
      </c>
      <c r="U591">
        <v>0.65450000000000008</v>
      </c>
      <c r="V591" s="15">
        <v>1.925E-2</v>
      </c>
      <c r="W591">
        <v>0.60500000000000009</v>
      </c>
      <c r="X591" s="15">
        <v>1.2650000000000002E-2</v>
      </c>
      <c r="Y591">
        <v>2.0982500000000002</v>
      </c>
      <c r="Z591" s="15">
        <v>0.10945000000000002</v>
      </c>
      <c r="AA591">
        <v>0.63250000000000006</v>
      </c>
      <c r="AB591" s="15">
        <v>3.7950000000000005E-2</v>
      </c>
      <c r="AC591" t="s">
        <v>47</v>
      </c>
      <c r="AD591" s="15" t="s">
        <v>59</v>
      </c>
      <c r="AE591" t="s">
        <v>47</v>
      </c>
      <c r="AF591" s="15" t="s">
        <v>59</v>
      </c>
      <c r="AG591" t="s">
        <v>47</v>
      </c>
      <c r="AH591" s="15" t="s">
        <v>59</v>
      </c>
      <c r="AI591" t="s">
        <v>47</v>
      </c>
      <c r="AJ591" s="15" t="s">
        <v>59</v>
      </c>
      <c r="AL591" s="15" t="s">
        <v>59</v>
      </c>
      <c r="AM591" t="s">
        <v>47</v>
      </c>
      <c r="AN591" s="15" t="s">
        <v>59</v>
      </c>
      <c r="AO591" t="s">
        <v>47</v>
      </c>
      <c r="AP591" s="15" t="s">
        <v>59</v>
      </c>
      <c r="AQ591" t="s">
        <v>47</v>
      </c>
      <c r="AR591" s="15" t="s">
        <v>59</v>
      </c>
      <c r="AS591" t="s">
        <v>47</v>
      </c>
      <c r="AT591" s="15" t="s">
        <v>59</v>
      </c>
      <c r="AU591" t="s">
        <v>47</v>
      </c>
      <c r="AV591" s="15" t="s">
        <v>59</v>
      </c>
      <c r="AW591" s="3" t="s">
        <v>47</v>
      </c>
      <c r="AX591" s="15" t="s">
        <v>59</v>
      </c>
      <c r="AZ591" s="15" t="s">
        <v>59</v>
      </c>
      <c r="BA591" t="s">
        <v>47</v>
      </c>
      <c r="BB591" s="15" t="s">
        <v>59</v>
      </c>
      <c r="BC591" t="s">
        <v>47</v>
      </c>
      <c r="BD591" s="15" t="s">
        <v>59</v>
      </c>
      <c r="BE591" s="3" t="s">
        <v>47</v>
      </c>
      <c r="BF591" s="15" t="s">
        <v>59</v>
      </c>
      <c r="BH591" s="15" t="s">
        <v>59</v>
      </c>
      <c r="BJ591" s="15" t="s">
        <v>59</v>
      </c>
      <c r="BL591" s="15" t="s">
        <v>59</v>
      </c>
      <c r="BN591" s="15" t="s">
        <v>59</v>
      </c>
      <c r="BP591" s="15" t="s">
        <v>59</v>
      </c>
      <c r="BR591" s="15" t="s">
        <v>59</v>
      </c>
      <c r="BT591" s="15" t="s">
        <v>59</v>
      </c>
      <c r="BV591" s="15" t="s">
        <v>59</v>
      </c>
      <c r="BX591" s="15" t="s">
        <v>59</v>
      </c>
      <c r="BZ591" s="15" t="s">
        <v>59</v>
      </c>
      <c r="CB591" s="15" t="s">
        <v>59</v>
      </c>
      <c r="CD591" s="15" t="s">
        <v>59</v>
      </c>
      <c r="CF591" s="15" t="s">
        <v>59</v>
      </c>
      <c r="CH591" s="15" t="s">
        <v>59</v>
      </c>
      <c r="CJ591" s="15" t="s">
        <v>59</v>
      </c>
      <c r="CL591" s="15" t="s">
        <v>59</v>
      </c>
      <c r="CN591" s="15" t="s">
        <v>59</v>
      </c>
      <c r="CP591" s="15" t="s">
        <v>59</v>
      </c>
      <c r="CR591" s="15" t="s">
        <v>59</v>
      </c>
      <c r="CT591" s="15" t="s">
        <v>59</v>
      </c>
      <c r="CV591" s="15" t="s">
        <v>59</v>
      </c>
      <c r="CX591" s="15" t="s">
        <v>59</v>
      </c>
      <c r="CZ591" s="15" t="s">
        <v>59</v>
      </c>
      <c r="DB591" s="15" t="s">
        <v>59</v>
      </c>
      <c r="DD591" s="15" t="s">
        <v>59</v>
      </c>
      <c r="DF591" s="15" t="s">
        <v>59</v>
      </c>
      <c r="DH591" s="15" t="s">
        <v>59</v>
      </c>
      <c r="DJ591" s="15" t="s">
        <v>59</v>
      </c>
      <c r="DL591" s="15" t="s">
        <v>59</v>
      </c>
      <c r="DN591" s="15" t="s">
        <v>59</v>
      </c>
      <c r="DP591" s="15" t="s">
        <v>59</v>
      </c>
      <c r="DR591" s="15" t="s">
        <v>59</v>
      </c>
      <c r="DT591" s="15" t="s">
        <v>59</v>
      </c>
      <c r="DV591" s="15" t="s">
        <v>59</v>
      </c>
      <c r="DX591" s="15" t="s">
        <v>59</v>
      </c>
      <c r="DZ591" s="15" t="s">
        <v>59</v>
      </c>
      <c r="EB591" s="15" t="s">
        <v>59</v>
      </c>
      <c r="ED591" s="15" t="s">
        <v>59</v>
      </c>
      <c r="EF591" s="15" t="s">
        <v>59</v>
      </c>
      <c r="EH591" s="15" t="s">
        <v>59</v>
      </c>
      <c r="EJ591" s="15" t="s">
        <v>59</v>
      </c>
      <c r="EL591" s="15" t="s">
        <v>59</v>
      </c>
      <c r="EN591" s="15" t="s">
        <v>59</v>
      </c>
      <c r="EP591" s="15" t="s">
        <v>59</v>
      </c>
      <c r="ER591" s="15" t="s">
        <v>59</v>
      </c>
      <c r="ET591" s="15" t="s">
        <v>59</v>
      </c>
      <c r="EV591" s="15" t="s">
        <v>59</v>
      </c>
      <c r="EX591" s="15" t="s">
        <v>59</v>
      </c>
      <c r="EZ591" s="15" t="s">
        <v>59</v>
      </c>
      <c r="FB591" s="15" t="s">
        <v>59</v>
      </c>
      <c r="FD591" s="15" t="s">
        <v>59</v>
      </c>
      <c r="FF591" s="15" t="s">
        <v>59</v>
      </c>
      <c r="FH591" s="15" t="s">
        <v>59</v>
      </c>
      <c r="FJ591" s="15" t="s">
        <v>59</v>
      </c>
      <c r="FL591" s="15" t="s">
        <v>59</v>
      </c>
      <c r="FN591" s="15" t="s">
        <v>59</v>
      </c>
      <c r="FP591" s="15" t="s">
        <v>59</v>
      </c>
      <c r="FR591" s="15" t="s">
        <v>59</v>
      </c>
      <c r="FT591" s="15" t="s">
        <v>59</v>
      </c>
    </row>
    <row r="592" spans="1:176" ht="15.95" customHeight="1">
      <c r="A592" t="str">
        <f t="shared" si="19"/>
        <v>Egg yolk powder, spray-dried, 11-12% water content, storage 0 months</v>
      </c>
      <c r="B592">
        <v>1</v>
      </c>
      <c r="D592" s="39">
        <v>2502</v>
      </c>
      <c r="E592" t="s">
        <v>1015</v>
      </c>
      <c r="F592" t="s">
        <v>1614</v>
      </c>
      <c r="G592">
        <v>47.2</v>
      </c>
      <c r="H592" s="15">
        <v>2.1800000000000002</v>
      </c>
      <c r="I592">
        <v>47.2</v>
      </c>
      <c r="J592" s="15">
        <v>2.1800000000000002</v>
      </c>
      <c r="K592" s="3" t="s">
        <v>47</v>
      </c>
      <c r="L592" s="12" t="s">
        <v>59</v>
      </c>
      <c r="M592" s="3" t="s">
        <v>47</v>
      </c>
      <c r="N592" s="12" t="s">
        <v>59</v>
      </c>
      <c r="O592" s="3" t="s">
        <v>47</v>
      </c>
      <c r="P592" s="12" t="s">
        <v>59</v>
      </c>
      <c r="Q592">
        <v>0.36795000000000005</v>
      </c>
      <c r="R592" s="15">
        <v>3.0250000000000006E-2</v>
      </c>
      <c r="T592" s="15" t="s">
        <v>59</v>
      </c>
      <c r="U592">
        <v>0.55440000000000011</v>
      </c>
      <c r="V592" s="15">
        <v>4.1800000000000004E-2</v>
      </c>
      <c r="W592">
        <v>0.19140000000000001</v>
      </c>
      <c r="X592" s="15">
        <v>4.6200000000000005E-2</v>
      </c>
      <c r="Y592">
        <v>1.0477500000000002</v>
      </c>
      <c r="Z592" s="15">
        <v>5.5550000000000009E-2</v>
      </c>
      <c r="AA592">
        <v>0.43505000000000005</v>
      </c>
      <c r="AB592" s="15">
        <v>1.4300000000000002E-2</v>
      </c>
      <c r="AC592" t="s">
        <v>47</v>
      </c>
      <c r="AD592" s="15" t="s">
        <v>59</v>
      </c>
      <c r="AE592" t="s">
        <v>47</v>
      </c>
      <c r="AF592" s="15" t="s">
        <v>59</v>
      </c>
      <c r="AG592" t="s">
        <v>47</v>
      </c>
      <c r="AH592" s="15" t="s">
        <v>59</v>
      </c>
      <c r="AI592" t="s">
        <v>47</v>
      </c>
      <c r="AJ592" s="15" t="s">
        <v>59</v>
      </c>
      <c r="AL592" s="15" t="s">
        <v>59</v>
      </c>
      <c r="AM592" t="s">
        <v>47</v>
      </c>
      <c r="AN592" s="15" t="s">
        <v>59</v>
      </c>
      <c r="AO592" t="s">
        <v>47</v>
      </c>
      <c r="AP592" s="15" t="s">
        <v>59</v>
      </c>
      <c r="AQ592" t="s">
        <v>47</v>
      </c>
      <c r="AR592" s="15" t="s">
        <v>59</v>
      </c>
      <c r="AS592" t="s">
        <v>47</v>
      </c>
      <c r="AT592" s="15" t="s">
        <v>59</v>
      </c>
      <c r="AU592" t="s">
        <v>47</v>
      </c>
      <c r="AV592" s="15" t="s">
        <v>59</v>
      </c>
      <c r="AW592" s="3" t="s">
        <v>47</v>
      </c>
      <c r="AX592" s="15" t="s">
        <v>59</v>
      </c>
      <c r="AZ592" s="15" t="s">
        <v>59</v>
      </c>
      <c r="BA592" t="s">
        <v>47</v>
      </c>
      <c r="BB592" s="15" t="s">
        <v>59</v>
      </c>
      <c r="BC592" t="s">
        <v>47</v>
      </c>
      <c r="BD592" s="15" t="s">
        <v>59</v>
      </c>
      <c r="BE592" s="3" t="s">
        <v>47</v>
      </c>
      <c r="BF592" s="15" t="s">
        <v>59</v>
      </c>
      <c r="BH592" s="15" t="s">
        <v>59</v>
      </c>
      <c r="BJ592" s="15" t="s">
        <v>59</v>
      </c>
      <c r="BL592" s="15" t="s">
        <v>59</v>
      </c>
      <c r="BN592" s="15" t="s">
        <v>59</v>
      </c>
      <c r="BP592" s="15" t="s">
        <v>59</v>
      </c>
      <c r="BR592" s="15" t="s">
        <v>59</v>
      </c>
      <c r="BT592" s="15" t="s">
        <v>59</v>
      </c>
      <c r="BV592" s="15" t="s">
        <v>59</v>
      </c>
      <c r="BX592" s="15" t="s">
        <v>59</v>
      </c>
      <c r="BZ592" s="15" t="s">
        <v>59</v>
      </c>
      <c r="CB592" s="15" t="s">
        <v>59</v>
      </c>
      <c r="CD592" s="15" t="s">
        <v>59</v>
      </c>
      <c r="CF592" s="15" t="s">
        <v>59</v>
      </c>
      <c r="CH592" s="15" t="s">
        <v>59</v>
      </c>
      <c r="CJ592" s="15" t="s">
        <v>59</v>
      </c>
      <c r="CL592" s="15" t="s">
        <v>59</v>
      </c>
      <c r="CN592" s="15" t="s">
        <v>59</v>
      </c>
      <c r="CP592" s="15" t="s">
        <v>59</v>
      </c>
      <c r="CR592" s="15" t="s">
        <v>59</v>
      </c>
      <c r="CT592" s="15" t="s">
        <v>59</v>
      </c>
      <c r="CV592" s="15" t="s">
        <v>59</v>
      </c>
      <c r="CX592" s="15" t="s">
        <v>59</v>
      </c>
      <c r="CZ592" s="15" t="s">
        <v>59</v>
      </c>
      <c r="DB592" s="15" t="s">
        <v>59</v>
      </c>
      <c r="DD592" s="15" t="s">
        <v>59</v>
      </c>
      <c r="DF592" s="15" t="s">
        <v>59</v>
      </c>
      <c r="DH592" s="15" t="s">
        <v>59</v>
      </c>
      <c r="DJ592" s="15" t="s">
        <v>59</v>
      </c>
      <c r="DL592" s="15" t="s">
        <v>59</v>
      </c>
      <c r="DN592" s="15" t="s">
        <v>59</v>
      </c>
      <c r="DP592" s="15" t="s">
        <v>59</v>
      </c>
      <c r="DR592" s="15" t="s">
        <v>59</v>
      </c>
      <c r="DT592" s="15" t="s">
        <v>59</v>
      </c>
      <c r="DV592" s="15" t="s">
        <v>59</v>
      </c>
      <c r="DX592" s="15" t="s">
        <v>59</v>
      </c>
      <c r="DZ592" s="15" t="s">
        <v>59</v>
      </c>
      <c r="EB592" s="15" t="s">
        <v>59</v>
      </c>
      <c r="ED592" s="15" t="s">
        <v>59</v>
      </c>
      <c r="EF592" s="15" t="s">
        <v>59</v>
      </c>
      <c r="EH592" s="15" t="s">
        <v>59</v>
      </c>
      <c r="EJ592" s="15" t="s">
        <v>59</v>
      </c>
      <c r="EL592" s="15" t="s">
        <v>59</v>
      </c>
      <c r="EN592" s="15" t="s">
        <v>59</v>
      </c>
      <c r="EP592" s="15" t="s">
        <v>59</v>
      </c>
      <c r="ER592" s="15" t="s">
        <v>59</v>
      </c>
      <c r="ET592" s="15" t="s">
        <v>59</v>
      </c>
      <c r="EV592" s="15" t="s">
        <v>59</v>
      </c>
      <c r="EX592" s="15" t="s">
        <v>59</v>
      </c>
      <c r="EZ592" s="15" t="s">
        <v>59</v>
      </c>
      <c r="FB592" s="15" t="s">
        <v>59</v>
      </c>
      <c r="FD592" s="15" t="s">
        <v>59</v>
      </c>
      <c r="FF592" s="15" t="s">
        <v>59</v>
      </c>
      <c r="FH592" s="15" t="s">
        <v>59</v>
      </c>
      <c r="FJ592" s="15" t="s">
        <v>59</v>
      </c>
      <c r="FL592" s="15" t="s">
        <v>59</v>
      </c>
      <c r="FN592" s="15" t="s">
        <v>59</v>
      </c>
      <c r="FP592" s="15" t="s">
        <v>59</v>
      </c>
      <c r="FR592" s="15" t="s">
        <v>59</v>
      </c>
      <c r="FT592" s="15" t="s">
        <v>59</v>
      </c>
    </row>
    <row r="593" spans="1:176" ht="15.95" customHeight="1">
      <c r="A593" t="str">
        <f t="shared" si="19"/>
        <v>Egg yolk powder, spray-dried, 11-12% water content, storage 3 months</v>
      </c>
      <c r="B593">
        <v>1</v>
      </c>
      <c r="D593" s="39">
        <v>2502</v>
      </c>
      <c r="E593" t="s">
        <v>1015</v>
      </c>
      <c r="F593" t="s">
        <v>1614</v>
      </c>
      <c r="G593">
        <v>73.63</v>
      </c>
      <c r="H593" s="15">
        <v>3.76</v>
      </c>
      <c r="I593">
        <v>73.63</v>
      </c>
      <c r="J593" s="15">
        <v>3.76</v>
      </c>
      <c r="K593" s="3" t="s">
        <v>47</v>
      </c>
      <c r="L593" s="12" t="s">
        <v>59</v>
      </c>
      <c r="M593" s="3" t="s">
        <v>47</v>
      </c>
      <c r="N593" s="12" t="s">
        <v>59</v>
      </c>
      <c r="O593" s="3" t="s">
        <v>47</v>
      </c>
      <c r="P593" s="12" t="s">
        <v>59</v>
      </c>
      <c r="Q593">
        <v>0.37785000000000007</v>
      </c>
      <c r="R593" s="15">
        <v>1.4850000000000002E-2</v>
      </c>
      <c r="T593" s="15" t="s">
        <v>59</v>
      </c>
      <c r="U593">
        <v>0.66275000000000017</v>
      </c>
      <c r="V593" s="15">
        <v>2.0900000000000002E-2</v>
      </c>
      <c r="W593">
        <v>0.56650000000000011</v>
      </c>
      <c r="X593" s="15">
        <v>2.7500000000000004E-2</v>
      </c>
      <c r="Y593">
        <v>1.8755000000000004</v>
      </c>
      <c r="Z593" s="15">
        <v>0.12705000000000002</v>
      </c>
      <c r="AA593">
        <v>0.56705000000000005</v>
      </c>
      <c r="AB593" s="15">
        <v>4.4550000000000006E-2</v>
      </c>
      <c r="AC593" t="s">
        <v>47</v>
      </c>
      <c r="AD593" s="15" t="s">
        <v>59</v>
      </c>
      <c r="AE593" t="s">
        <v>47</v>
      </c>
      <c r="AF593" s="15" t="s">
        <v>59</v>
      </c>
      <c r="AG593" t="s">
        <v>47</v>
      </c>
      <c r="AH593" s="15" t="s">
        <v>59</v>
      </c>
      <c r="AI593" t="s">
        <v>47</v>
      </c>
      <c r="AJ593" s="15" t="s">
        <v>59</v>
      </c>
      <c r="AL593" s="15" t="s">
        <v>59</v>
      </c>
      <c r="AM593" t="s">
        <v>47</v>
      </c>
      <c r="AN593" s="15" t="s">
        <v>59</v>
      </c>
      <c r="AO593" t="s">
        <v>47</v>
      </c>
      <c r="AP593" s="15" t="s">
        <v>59</v>
      </c>
      <c r="AQ593" t="s">
        <v>47</v>
      </c>
      <c r="AR593" s="15" t="s">
        <v>59</v>
      </c>
      <c r="AS593" t="s">
        <v>47</v>
      </c>
      <c r="AT593" s="15" t="s">
        <v>59</v>
      </c>
      <c r="AU593" t="s">
        <v>47</v>
      </c>
      <c r="AV593" s="15" t="s">
        <v>59</v>
      </c>
      <c r="AW593" s="3" t="s">
        <v>47</v>
      </c>
      <c r="AX593" s="15" t="s">
        <v>59</v>
      </c>
      <c r="AZ593" s="15" t="s">
        <v>59</v>
      </c>
      <c r="BA593" t="s">
        <v>47</v>
      </c>
      <c r="BB593" s="15" t="s">
        <v>59</v>
      </c>
      <c r="BC593" t="s">
        <v>47</v>
      </c>
      <c r="BD593" s="15" t="s">
        <v>59</v>
      </c>
      <c r="BE593" s="3" t="s">
        <v>47</v>
      </c>
      <c r="BF593" s="15" t="s">
        <v>59</v>
      </c>
      <c r="BH593" s="15" t="s">
        <v>59</v>
      </c>
      <c r="BJ593" s="15" t="s">
        <v>59</v>
      </c>
      <c r="BL593" s="15" t="s">
        <v>59</v>
      </c>
      <c r="BN593" s="15" t="s">
        <v>59</v>
      </c>
      <c r="BP593" s="15" t="s">
        <v>59</v>
      </c>
      <c r="BR593" s="15" t="s">
        <v>59</v>
      </c>
      <c r="BT593" s="15" t="s">
        <v>59</v>
      </c>
      <c r="BV593" s="15" t="s">
        <v>59</v>
      </c>
      <c r="BX593" s="15" t="s">
        <v>59</v>
      </c>
      <c r="BZ593" s="15" t="s">
        <v>59</v>
      </c>
      <c r="CB593" s="15" t="s">
        <v>59</v>
      </c>
      <c r="CD593" s="15" t="s">
        <v>59</v>
      </c>
      <c r="CF593" s="15" t="s">
        <v>59</v>
      </c>
      <c r="CH593" s="15" t="s">
        <v>59</v>
      </c>
      <c r="CJ593" s="15" t="s">
        <v>59</v>
      </c>
      <c r="CL593" s="15" t="s">
        <v>59</v>
      </c>
      <c r="CN593" s="15" t="s">
        <v>59</v>
      </c>
      <c r="CP593" s="15" t="s">
        <v>59</v>
      </c>
      <c r="CR593" s="15" t="s">
        <v>59</v>
      </c>
      <c r="CT593" s="15" t="s">
        <v>59</v>
      </c>
      <c r="CV593" s="15" t="s">
        <v>59</v>
      </c>
      <c r="CX593" s="15" t="s">
        <v>59</v>
      </c>
      <c r="CZ593" s="15" t="s">
        <v>59</v>
      </c>
      <c r="DB593" s="15" t="s">
        <v>59</v>
      </c>
      <c r="DD593" s="15" t="s">
        <v>59</v>
      </c>
      <c r="DF593" s="15" t="s">
        <v>59</v>
      </c>
      <c r="DH593" s="15" t="s">
        <v>59</v>
      </c>
      <c r="DJ593" s="15" t="s">
        <v>59</v>
      </c>
      <c r="DL593" s="15" t="s">
        <v>59</v>
      </c>
      <c r="DN593" s="15" t="s">
        <v>59</v>
      </c>
      <c r="DP593" s="15" t="s">
        <v>59</v>
      </c>
      <c r="DR593" s="15" t="s">
        <v>59</v>
      </c>
      <c r="DT593" s="15" t="s">
        <v>59</v>
      </c>
      <c r="DV593" s="15" t="s">
        <v>59</v>
      </c>
      <c r="DX593" s="15" t="s">
        <v>59</v>
      </c>
      <c r="DZ593" s="15" t="s">
        <v>59</v>
      </c>
      <c r="EB593" s="15" t="s">
        <v>59</v>
      </c>
      <c r="ED593" s="15" t="s">
        <v>59</v>
      </c>
      <c r="EF593" s="15" t="s">
        <v>59</v>
      </c>
      <c r="EH593" s="15" t="s">
        <v>59</v>
      </c>
      <c r="EJ593" s="15" t="s">
        <v>59</v>
      </c>
      <c r="EL593" s="15" t="s">
        <v>59</v>
      </c>
      <c r="EN593" s="15" t="s">
        <v>59</v>
      </c>
      <c r="EP593" s="15" t="s">
        <v>59</v>
      </c>
      <c r="ER593" s="15" t="s">
        <v>59</v>
      </c>
      <c r="ET593" s="15" t="s">
        <v>59</v>
      </c>
      <c r="EV593" s="15" t="s">
        <v>59</v>
      </c>
      <c r="EX593" s="15" t="s">
        <v>59</v>
      </c>
      <c r="EZ593" s="15" t="s">
        <v>59</v>
      </c>
      <c r="FB593" s="15" t="s">
        <v>59</v>
      </c>
      <c r="FD593" s="15" t="s">
        <v>59</v>
      </c>
      <c r="FF593" s="15" t="s">
        <v>59</v>
      </c>
      <c r="FH593" s="15" t="s">
        <v>59</v>
      </c>
      <c r="FJ593" s="15" t="s">
        <v>59</v>
      </c>
      <c r="FL593" s="15" t="s">
        <v>59</v>
      </c>
      <c r="FN593" s="15" t="s">
        <v>59</v>
      </c>
      <c r="FP593" s="15" t="s">
        <v>59</v>
      </c>
      <c r="FR593" s="15" t="s">
        <v>59</v>
      </c>
      <c r="FT593" s="15" t="s">
        <v>59</v>
      </c>
    </row>
    <row r="594" spans="1:176" ht="15.95" customHeight="1">
      <c r="A594" t="s">
        <v>1027</v>
      </c>
      <c r="B594">
        <v>1</v>
      </c>
      <c r="D594" s="39">
        <v>2206</v>
      </c>
      <c r="E594" t="s">
        <v>1031</v>
      </c>
      <c r="F594" t="s">
        <v>1615</v>
      </c>
      <c r="G594">
        <f>33.5*(0.2/5)</f>
        <v>1.34</v>
      </c>
      <c r="H594" s="15" t="s">
        <v>59</v>
      </c>
      <c r="I594">
        <f>33.5*(0.2/5)</f>
        <v>1.34</v>
      </c>
      <c r="J594" s="15" t="s">
        <v>59</v>
      </c>
      <c r="K594" s="3" t="s">
        <v>47</v>
      </c>
      <c r="L594" s="12" t="s">
        <v>59</v>
      </c>
      <c r="M594" s="3" t="s">
        <v>47</v>
      </c>
      <c r="N594" s="12" t="s">
        <v>59</v>
      </c>
      <c r="O594">
        <v>1.248</v>
      </c>
      <c r="P594" s="15" t="s">
        <v>59</v>
      </c>
      <c r="Q594">
        <v>4.8000000000000001E-2</v>
      </c>
      <c r="R594" s="15" t="s">
        <v>59</v>
      </c>
      <c r="S594" t="s">
        <v>47</v>
      </c>
      <c r="T594" s="15" t="s">
        <v>59</v>
      </c>
      <c r="U594" t="s">
        <v>47</v>
      </c>
      <c r="V594" s="15" t="s">
        <v>59</v>
      </c>
      <c r="W594" t="s">
        <v>47</v>
      </c>
      <c r="X594" s="15" t="s">
        <v>59</v>
      </c>
      <c r="Y594">
        <v>2.4E-2</v>
      </c>
      <c r="Z594" s="15" t="s">
        <v>59</v>
      </c>
      <c r="AA594">
        <v>0</v>
      </c>
      <c r="AB594" s="15" t="s">
        <v>59</v>
      </c>
      <c r="AC594" t="s">
        <v>47</v>
      </c>
      <c r="AD594" s="15" t="s">
        <v>59</v>
      </c>
      <c r="AE594">
        <v>0</v>
      </c>
      <c r="AF594" s="15" t="s">
        <v>59</v>
      </c>
      <c r="AG594">
        <v>2.4E-2</v>
      </c>
      <c r="AH594" s="15" t="s">
        <v>59</v>
      </c>
      <c r="AI594" t="s">
        <v>47</v>
      </c>
      <c r="AJ594" s="15" t="s">
        <v>59</v>
      </c>
      <c r="AK594" t="s">
        <v>47</v>
      </c>
      <c r="AL594" s="15" t="s">
        <v>59</v>
      </c>
      <c r="AM594" t="s">
        <v>47</v>
      </c>
      <c r="AN594" s="15" t="s">
        <v>59</v>
      </c>
      <c r="AO594" t="s">
        <v>47</v>
      </c>
      <c r="AP594" s="15" t="s">
        <v>59</v>
      </c>
      <c r="AQ594" t="s">
        <v>47</v>
      </c>
      <c r="AR594" s="15" t="s">
        <v>59</v>
      </c>
      <c r="AS594" t="s">
        <v>47</v>
      </c>
      <c r="AT594" s="15" t="s">
        <v>59</v>
      </c>
      <c r="AU594" t="s">
        <v>47</v>
      </c>
      <c r="AV594" s="15" t="s">
        <v>59</v>
      </c>
      <c r="AW594" s="3" t="s">
        <v>47</v>
      </c>
      <c r="AX594" s="15" t="s">
        <v>59</v>
      </c>
      <c r="AY594" t="s">
        <v>47</v>
      </c>
      <c r="AZ594" s="15" t="s">
        <v>59</v>
      </c>
      <c r="BA594" t="s">
        <v>47</v>
      </c>
      <c r="BB594" s="15" t="s">
        <v>59</v>
      </c>
      <c r="BC594" t="s">
        <v>47</v>
      </c>
      <c r="BD594" s="15" t="s">
        <v>59</v>
      </c>
      <c r="BE594" s="3" t="s">
        <v>47</v>
      </c>
      <c r="BF594" s="15" t="s">
        <v>59</v>
      </c>
      <c r="BH594" s="15" t="s">
        <v>59</v>
      </c>
      <c r="BJ594" s="15" t="s">
        <v>59</v>
      </c>
      <c r="BL594" s="15" t="s">
        <v>59</v>
      </c>
      <c r="BN594" s="15" t="s">
        <v>59</v>
      </c>
      <c r="BP594" s="15" t="s">
        <v>59</v>
      </c>
      <c r="BR594" s="15" t="s">
        <v>59</v>
      </c>
      <c r="BT594" s="15" t="s">
        <v>59</v>
      </c>
      <c r="BV594" s="15" t="s">
        <v>59</v>
      </c>
      <c r="BX594" s="15" t="s">
        <v>59</v>
      </c>
      <c r="BZ594" s="15" t="s">
        <v>59</v>
      </c>
      <c r="CB594" s="15" t="s">
        <v>59</v>
      </c>
      <c r="CD594" s="15" t="s">
        <v>59</v>
      </c>
      <c r="CF594" s="15" t="s">
        <v>59</v>
      </c>
      <c r="CH594" s="15" t="s">
        <v>59</v>
      </c>
      <c r="CJ594" s="15" t="s">
        <v>59</v>
      </c>
      <c r="CL594" s="15" t="s">
        <v>59</v>
      </c>
      <c r="CN594" s="15" t="s">
        <v>59</v>
      </c>
      <c r="CP594" s="15" t="s">
        <v>59</v>
      </c>
      <c r="CR594" s="15" t="s">
        <v>59</v>
      </c>
      <c r="CT594" s="15" t="s">
        <v>59</v>
      </c>
      <c r="CV594" s="15" t="s">
        <v>59</v>
      </c>
      <c r="CX594" s="15" t="s">
        <v>59</v>
      </c>
      <c r="CZ594" s="15" t="s">
        <v>59</v>
      </c>
      <c r="DB594" s="15" t="s">
        <v>59</v>
      </c>
      <c r="DD594" s="15" t="s">
        <v>59</v>
      </c>
      <c r="DF594" s="15" t="s">
        <v>59</v>
      </c>
      <c r="DH594" s="15" t="s">
        <v>59</v>
      </c>
      <c r="DJ594" s="15" t="s">
        <v>59</v>
      </c>
      <c r="DL594" s="15" t="s">
        <v>59</v>
      </c>
      <c r="DN594" s="15" t="s">
        <v>59</v>
      </c>
      <c r="DP594" s="15" t="s">
        <v>59</v>
      </c>
      <c r="DR594" s="15" t="s">
        <v>59</v>
      </c>
      <c r="DT594" s="15" t="s">
        <v>59</v>
      </c>
      <c r="DV594" s="15" t="s">
        <v>59</v>
      </c>
      <c r="DX594" s="15" t="s">
        <v>59</v>
      </c>
      <c r="DZ594" s="15" t="s">
        <v>59</v>
      </c>
      <c r="EB594" s="15" t="s">
        <v>59</v>
      </c>
      <c r="ED594" s="15" t="s">
        <v>59</v>
      </c>
      <c r="EF594" s="15" t="s">
        <v>59</v>
      </c>
      <c r="EH594" s="15" t="s">
        <v>59</v>
      </c>
      <c r="EJ594" s="15" t="s">
        <v>59</v>
      </c>
      <c r="EL594" s="15" t="s">
        <v>59</v>
      </c>
      <c r="EN594" s="15" t="s">
        <v>59</v>
      </c>
      <c r="EP594" s="15" t="s">
        <v>59</v>
      </c>
      <c r="ER594" s="15" t="s">
        <v>59</v>
      </c>
      <c r="ET594" s="15" t="s">
        <v>59</v>
      </c>
      <c r="EV594" s="15" t="s">
        <v>59</v>
      </c>
      <c r="EX594" s="15" t="s">
        <v>59</v>
      </c>
      <c r="EZ594" s="15" t="s">
        <v>59</v>
      </c>
      <c r="FB594" s="15" t="s">
        <v>59</v>
      </c>
      <c r="FD594" s="15" t="s">
        <v>59</v>
      </c>
      <c r="FF594" s="15" t="s">
        <v>59</v>
      </c>
      <c r="FH594" s="15" t="s">
        <v>59</v>
      </c>
      <c r="FJ594" s="15" t="s">
        <v>59</v>
      </c>
      <c r="FL594" s="15" t="s">
        <v>59</v>
      </c>
      <c r="FN594" s="15" t="s">
        <v>59</v>
      </c>
      <c r="FP594" s="15" t="s">
        <v>59</v>
      </c>
      <c r="FR594" s="15" t="s">
        <v>59</v>
      </c>
      <c r="FT594" s="15" t="s">
        <v>59</v>
      </c>
    </row>
    <row r="595" spans="1:176" ht="15.95" customHeight="1">
      <c r="A595" t="s">
        <v>1028</v>
      </c>
      <c r="B595">
        <v>1</v>
      </c>
      <c r="D595" s="39">
        <v>2206</v>
      </c>
      <c r="E595" t="s">
        <v>1031</v>
      </c>
      <c r="F595" t="s">
        <v>1615</v>
      </c>
      <c r="G595">
        <f>36.8*(0.2/5)</f>
        <v>1.472</v>
      </c>
      <c r="H595" s="15" t="s">
        <v>59</v>
      </c>
      <c r="I595">
        <f>36.8*(0.2/5)</f>
        <v>1.472</v>
      </c>
      <c r="J595" s="15" t="s">
        <v>59</v>
      </c>
      <c r="K595" s="3" t="s">
        <v>47</v>
      </c>
      <c r="L595" s="12" t="s">
        <v>59</v>
      </c>
      <c r="M595" s="3" t="s">
        <v>47</v>
      </c>
      <c r="N595" s="12" t="s">
        <v>59</v>
      </c>
      <c r="O595">
        <v>1.3719999999999999</v>
      </c>
      <c r="P595" s="15" t="s">
        <v>59</v>
      </c>
      <c r="Q595">
        <v>0.10400000000000001</v>
      </c>
      <c r="R595" s="15" t="s">
        <v>59</v>
      </c>
      <c r="S595" t="s">
        <v>47</v>
      </c>
      <c r="T595" s="15" t="s">
        <v>59</v>
      </c>
      <c r="U595" t="s">
        <v>47</v>
      </c>
      <c r="V595" s="15" t="s">
        <v>59</v>
      </c>
      <c r="W595" t="s">
        <v>47</v>
      </c>
      <c r="X595" s="15" t="s">
        <v>59</v>
      </c>
      <c r="Y595">
        <v>0</v>
      </c>
      <c r="Z595" s="15" t="s">
        <v>59</v>
      </c>
      <c r="AA595">
        <v>0</v>
      </c>
      <c r="AB595" s="15" t="s">
        <v>59</v>
      </c>
      <c r="AC595" t="s">
        <v>47</v>
      </c>
      <c r="AD595" s="15" t="s">
        <v>59</v>
      </c>
      <c r="AE595">
        <v>0</v>
      </c>
      <c r="AF595" s="15" t="s">
        <v>59</v>
      </c>
      <c r="AG595">
        <v>0</v>
      </c>
      <c r="AH595" s="15" t="s">
        <v>59</v>
      </c>
      <c r="AI595" t="s">
        <v>47</v>
      </c>
      <c r="AJ595" s="15" t="s">
        <v>59</v>
      </c>
      <c r="AK595" t="s">
        <v>47</v>
      </c>
      <c r="AL595" s="15" t="s">
        <v>59</v>
      </c>
      <c r="AM595" t="s">
        <v>47</v>
      </c>
      <c r="AN595" s="15" t="s">
        <v>59</v>
      </c>
      <c r="AO595" t="s">
        <v>47</v>
      </c>
      <c r="AP595" s="15" t="s">
        <v>59</v>
      </c>
      <c r="AQ595" t="s">
        <v>47</v>
      </c>
      <c r="AR595" s="15" t="s">
        <v>59</v>
      </c>
      <c r="AS595" t="s">
        <v>47</v>
      </c>
      <c r="AT595" s="15" t="s">
        <v>59</v>
      </c>
      <c r="AU595" t="s">
        <v>47</v>
      </c>
      <c r="AV595" s="15" t="s">
        <v>59</v>
      </c>
      <c r="AW595" s="3" t="s">
        <v>47</v>
      </c>
      <c r="AX595" s="15" t="s">
        <v>59</v>
      </c>
      <c r="AY595" t="s">
        <v>47</v>
      </c>
      <c r="AZ595" s="15" t="s">
        <v>59</v>
      </c>
      <c r="BA595" t="s">
        <v>47</v>
      </c>
      <c r="BB595" s="15" t="s">
        <v>59</v>
      </c>
      <c r="BC595" t="s">
        <v>47</v>
      </c>
      <c r="BD595" s="15" t="s">
        <v>59</v>
      </c>
      <c r="BE595" s="3" t="s">
        <v>47</v>
      </c>
      <c r="BF595" s="15" t="s">
        <v>59</v>
      </c>
      <c r="BH595" s="15" t="s">
        <v>59</v>
      </c>
      <c r="BJ595" s="15" t="s">
        <v>59</v>
      </c>
      <c r="BL595" s="15" t="s">
        <v>59</v>
      </c>
      <c r="BN595" s="15" t="s">
        <v>59</v>
      </c>
      <c r="BP595" s="15" t="s">
        <v>59</v>
      </c>
      <c r="BR595" s="15" t="s">
        <v>59</v>
      </c>
      <c r="BT595" s="15" t="s">
        <v>59</v>
      </c>
      <c r="BV595" s="15" t="s">
        <v>59</v>
      </c>
      <c r="BX595" s="15" t="s">
        <v>59</v>
      </c>
      <c r="BZ595" s="15" t="s">
        <v>59</v>
      </c>
      <c r="CB595" s="15" t="s">
        <v>59</v>
      </c>
      <c r="CD595" s="15" t="s">
        <v>59</v>
      </c>
      <c r="CF595" s="15" t="s">
        <v>59</v>
      </c>
      <c r="CH595" s="15" t="s">
        <v>59</v>
      </c>
      <c r="CJ595" s="15" t="s">
        <v>59</v>
      </c>
      <c r="CL595" s="15" t="s">
        <v>59</v>
      </c>
      <c r="CN595" s="15" t="s">
        <v>59</v>
      </c>
      <c r="CP595" s="15" t="s">
        <v>59</v>
      </c>
      <c r="CR595" s="15" t="s">
        <v>59</v>
      </c>
      <c r="CT595" s="15" t="s">
        <v>59</v>
      </c>
      <c r="CV595" s="15" t="s">
        <v>59</v>
      </c>
      <c r="CX595" s="15" t="s">
        <v>59</v>
      </c>
      <c r="CZ595" s="15" t="s">
        <v>59</v>
      </c>
      <c r="DB595" s="15" t="s">
        <v>59</v>
      </c>
      <c r="DD595" s="15" t="s">
        <v>59</v>
      </c>
      <c r="DF595" s="15" t="s">
        <v>59</v>
      </c>
      <c r="DH595" s="15" t="s">
        <v>59</v>
      </c>
      <c r="DJ595" s="15" t="s">
        <v>59</v>
      </c>
      <c r="DL595" s="15" t="s">
        <v>59</v>
      </c>
      <c r="DN595" s="15" t="s">
        <v>59</v>
      </c>
      <c r="DP595" s="15" t="s">
        <v>59</v>
      </c>
      <c r="DR595" s="15" t="s">
        <v>59</v>
      </c>
      <c r="DT595" s="15" t="s">
        <v>59</v>
      </c>
      <c r="DV595" s="15" t="s">
        <v>59</v>
      </c>
      <c r="DX595" s="15" t="s">
        <v>59</v>
      </c>
      <c r="DZ595" s="15" t="s">
        <v>59</v>
      </c>
      <c r="EB595" s="15" t="s">
        <v>59</v>
      </c>
      <c r="ED595" s="15" t="s">
        <v>59</v>
      </c>
      <c r="EF595" s="15" t="s">
        <v>59</v>
      </c>
      <c r="EH595" s="15" t="s">
        <v>59</v>
      </c>
      <c r="EJ595" s="15" t="s">
        <v>59</v>
      </c>
      <c r="EL595" s="15" t="s">
        <v>59</v>
      </c>
      <c r="EN595" s="15" t="s">
        <v>59</v>
      </c>
      <c r="EP595" s="15" t="s">
        <v>59</v>
      </c>
      <c r="ER595" s="15" t="s">
        <v>59</v>
      </c>
      <c r="ET595" s="15" t="s">
        <v>59</v>
      </c>
      <c r="EV595" s="15" t="s">
        <v>59</v>
      </c>
      <c r="EX595" s="15" t="s">
        <v>59</v>
      </c>
      <c r="EZ595" s="15" t="s">
        <v>59</v>
      </c>
      <c r="FB595" s="15" t="s">
        <v>59</v>
      </c>
      <c r="FD595" s="15" t="s">
        <v>59</v>
      </c>
      <c r="FF595" s="15" t="s">
        <v>59</v>
      </c>
      <c r="FH595" s="15" t="s">
        <v>59</v>
      </c>
      <c r="FJ595" s="15" t="s">
        <v>59</v>
      </c>
      <c r="FL595" s="15" t="s">
        <v>59</v>
      </c>
      <c r="FN595" s="15" t="s">
        <v>59</v>
      </c>
      <c r="FP595" s="15" t="s">
        <v>59</v>
      </c>
      <c r="FR595" s="15" t="s">
        <v>59</v>
      </c>
      <c r="FT595" s="15" t="s">
        <v>59</v>
      </c>
    </row>
    <row r="596" spans="1:176" ht="15.95" customHeight="1">
      <c r="A596" t="s">
        <v>1029</v>
      </c>
      <c r="B596">
        <v>1</v>
      </c>
      <c r="D596" s="39">
        <v>2206</v>
      </c>
      <c r="E596" t="s">
        <v>1031</v>
      </c>
      <c r="F596" t="s">
        <v>1615</v>
      </c>
      <c r="G596">
        <f>39.9*(0.2/5)</f>
        <v>1.5960000000000001</v>
      </c>
      <c r="H596" s="15" t="s">
        <v>59</v>
      </c>
      <c r="I596">
        <f>39.9*(0.2/5)</f>
        <v>1.5960000000000001</v>
      </c>
      <c r="J596" s="15" t="s">
        <v>59</v>
      </c>
      <c r="K596" s="3" t="s">
        <v>47</v>
      </c>
      <c r="L596" s="12" t="s">
        <v>59</v>
      </c>
      <c r="M596" s="3" t="s">
        <v>47</v>
      </c>
      <c r="N596" s="12" t="s">
        <v>59</v>
      </c>
      <c r="O596">
        <v>1.456</v>
      </c>
      <c r="P596" s="15" t="s">
        <v>59</v>
      </c>
      <c r="Q596">
        <v>7.2000000000000008E-2</v>
      </c>
      <c r="R596" s="15" t="s">
        <v>59</v>
      </c>
      <c r="S596" t="s">
        <v>47</v>
      </c>
      <c r="T596" s="15" t="s">
        <v>59</v>
      </c>
      <c r="U596" t="s">
        <v>47</v>
      </c>
      <c r="V596" s="15" t="s">
        <v>59</v>
      </c>
      <c r="W596" t="s">
        <v>47</v>
      </c>
      <c r="X596" s="15" t="s">
        <v>59</v>
      </c>
      <c r="Y596">
        <v>0.04</v>
      </c>
      <c r="Z596" s="15" t="s">
        <v>59</v>
      </c>
      <c r="AA596">
        <v>0</v>
      </c>
      <c r="AB596" s="15" t="s">
        <v>59</v>
      </c>
      <c r="AC596" t="s">
        <v>47</v>
      </c>
      <c r="AD596" s="15" t="s">
        <v>59</v>
      </c>
      <c r="AE596">
        <v>1.6E-2</v>
      </c>
      <c r="AF596" s="15" t="s">
        <v>59</v>
      </c>
      <c r="AG596">
        <v>1.6E-2</v>
      </c>
      <c r="AH596" s="15" t="s">
        <v>59</v>
      </c>
      <c r="AI596" t="s">
        <v>47</v>
      </c>
      <c r="AJ596" s="15" t="s">
        <v>59</v>
      </c>
      <c r="AK596" t="s">
        <v>47</v>
      </c>
      <c r="AL596" s="15" t="s">
        <v>59</v>
      </c>
      <c r="AM596" t="s">
        <v>47</v>
      </c>
      <c r="AN596" s="15" t="s">
        <v>59</v>
      </c>
      <c r="AO596" t="s">
        <v>47</v>
      </c>
      <c r="AP596" s="15" t="s">
        <v>59</v>
      </c>
      <c r="AQ596" t="s">
        <v>47</v>
      </c>
      <c r="AR596" s="15" t="s">
        <v>59</v>
      </c>
      <c r="AS596" t="s">
        <v>47</v>
      </c>
      <c r="AT596" s="15" t="s">
        <v>59</v>
      </c>
      <c r="AU596" t="s">
        <v>47</v>
      </c>
      <c r="AV596" s="15" t="s">
        <v>59</v>
      </c>
      <c r="AW596" s="3" t="s">
        <v>47</v>
      </c>
      <c r="AX596" s="15" t="s">
        <v>59</v>
      </c>
      <c r="AY596" t="s">
        <v>47</v>
      </c>
      <c r="AZ596" s="15" t="s">
        <v>59</v>
      </c>
      <c r="BA596" t="s">
        <v>47</v>
      </c>
      <c r="BB596" s="15" t="s">
        <v>59</v>
      </c>
      <c r="BC596" t="s">
        <v>47</v>
      </c>
      <c r="BD596" s="15" t="s">
        <v>59</v>
      </c>
      <c r="BE596" s="3" t="s">
        <v>47</v>
      </c>
      <c r="BF596" s="15" t="s">
        <v>59</v>
      </c>
      <c r="BH596" s="15" t="s">
        <v>59</v>
      </c>
      <c r="BJ596" s="15" t="s">
        <v>59</v>
      </c>
      <c r="BL596" s="15" t="s">
        <v>59</v>
      </c>
      <c r="BN596" s="15" t="s">
        <v>59</v>
      </c>
      <c r="BP596" s="15" t="s">
        <v>59</v>
      </c>
      <c r="BR596" s="15" t="s">
        <v>59</v>
      </c>
      <c r="BT596" s="15" t="s">
        <v>59</v>
      </c>
      <c r="BV596" s="15" t="s">
        <v>59</v>
      </c>
      <c r="BX596" s="15" t="s">
        <v>59</v>
      </c>
      <c r="BZ596" s="15" t="s">
        <v>59</v>
      </c>
      <c r="CB596" s="15" t="s">
        <v>59</v>
      </c>
      <c r="CD596" s="15" t="s">
        <v>59</v>
      </c>
      <c r="CF596" s="15" t="s">
        <v>59</v>
      </c>
      <c r="CH596" s="15" t="s">
        <v>59</v>
      </c>
      <c r="CJ596" s="15" t="s">
        <v>59</v>
      </c>
      <c r="CL596" s="15" t="s">
        <v>59</v>
      </c>
      <c r="CN596" s="15" t="s">
        <v>59</v>
      </c>
      <c r="CP596" s="15" t="s">
        <v>59</v>
      </c>
      <c r="CR596" s="15" t="s">
        <v>59</v>
      </c>
      <c r="CT596" s="15" t="s">
        <v>59</v>
      </c>
      <c r="CV596" s="15" t="s">
        <v>59</v>
      </c>
      <c r="CX596" s="15" t="s">
        <v>59</v>
      </c>
      <c r="CZ596" s="15" t="s">
        <v>59</v>
      </c>
      <c r="DB596" s="15" t="s">
        <v>59</v>
      </c>
      <c r="DD596" s="15" t="s">
        <v>59</v>
      </c>
      <c r="DF596" s="15" t="s">
        <v>59</v>
      </c>
      <c r="DH596" s="15" t="s">
        <v>59</v>
      </c>
      <c r="DJ596" s="15" t="s">
        <v>59</v>
      </c>
      <c r="DL596" s="15" t="s">
        <v>59</v>
      </c>
      <c r="DN596" s="15" t="s">
        <v>59</v>
      </c>
      <c r="DP596" s="15" t="s">
        <v>59</v>
      </c>
      <c r="DR596" s="15" t="s">
        <v>59</v>
      </c>
      <c r="DT596" s="15" t="s">
        <v>59</v>
      </c>
      <c r="DV596" s="15" t="s">
        <v>59</v>
      </c>
      <c r="DX596" s="15" t="s">
        <v>59</v>
      </c>
      <c r="DZ596" s="15" t="s">
        <v>59</v>
      </c>
      <c r="EB596" s="15" t="s">
        <v>59</v>
      </c>
      <c r="ED596" s="15" t="s">
        <v>59</v>
      </c>
      <c r="EF596" s="15" t="s">
        <v>59</v>
      </c>
      <c r="EH596" s="15" t="s">
        <v>59</v>
      </c>
      <c r="EJ596" s="15" t="s">
        <v>59</v>
      </c>
      <c r="EL596" s="15" t="s">
        <v>59</v>
      </c>
      <c r="EN596" s="15" t="s">
        <v>59</v>
      </c>
      <c r="EP596" s="15" t="s">
        <v>59</v>
      </c>
      <c r="ER596" s="15" t="s">
        <v>59</v>
      </c>
      <c r="ET596" s="15" t="s">
        <v>59</v>
      </c>
      <c r="EV596" s="15" t="s">
        <v>59</v>
      </c>
      <c r="EX596" s="15" t="s">
        <v>59</v>
      </c>
      <c r="EZ596" s="15" t="s">
        <v>59</v>
      </c>
      <c r="FB596" s="15" t="s">
        <v>59</v>
      </c>
      <c r="FD596" s="15" t="s">
        <v>59</v>
      </c>
      <c r="FF596" s="15" t="s">
        <v>59</v>
      </c>
      <c r="FH596" s="15" t="s">
        <v>59</v>
      </c>
      <c r="FJ596" s="15" t="s">
        <v>59</v>
      </c>
      <c r="FL596" s="15" t="s">
        <v>59</v>
      </c>
      <c r="FN596" s="15" t="s">
        <v>59</v>
      </c>
      <c r="FP596" s="15" t="s">
        <v>59</v>
      </c>
      <c r="FR596" s="15" t="s">
        <v>59</v>
      </c>
      <c r="FT596" s="15" t="s">
        <v>59</v>
      </c>
    </row>
    <row r="597" spans="1:176" ht="15.95" customHeight="1">
      <c r="A597" t="s">
        <v>1030</v>
      </c>
      <c r="B597">
        <v>1</v>
      </c>
      <c r="D597" s="39">
        <v>2206</v>
      </c>
      <c r="E597" t="s">
        <v>1031</v>
      </c>
      <c r="F597" t="s">
        <v>1615</v>
      </c>
      <c r="G597">
        <f>53.4*(0.2/5)</f>
        <v>2.1360000000000001</v>
      </c>
      <c r="H597" s="15" t="s">
        <v>59</v>
      </c>
      <c r="I597">
        <f>53.4*(0.2/5)</f>
        <v>2.1360000000000001</v>
      </c>
      <c r="J597" s="15" t="s">
        <v>59</v>
      </c>
      <c r="K597" s="3" t="s">
        <v>47</v>
      </c>
      <c r="L597" s="12" t="s">
        <v>59</v>
      </c>
      <c r="M597" s="3" t="s">
        <v>47</v>
      </c>
      <c r="N597" s="12" t="s">
        <v>59</v>
      </c>
      <c r="O597">
        <v>1.7280000000000002</v>
      </c>
      <c r="P597" s="15" t="s">
        <v>59</v>
      </c>
      <c r="Q597">
        <v>0.24</v>
      </c>
      <c r="R597" s="15" t="s">
        <v>59</v>
      </c>
      <c r="S597" t="s">
        <v>47</v>
      </c>
      <c r="T597" s="15" t="s">
        <v>59</v>
      </c>
      <c r="U597" t="s">
        <v>47</v>
      </c>
      <c r="V597" s="15" t="s">
        <v>59</v>
      </c>
      <c r="W597" t="s">
        <v>47</v>
      </c>
      <c r="X597" s="15" t="s">
        <v>59</v>
      </c>
      <c r="Y597">
        <v>0.156</v>
      </c>
      <c r="Z597" s="15" t="s">
        <v>59</v>
      </c>
      <c r="AA597">
        <v>0</v>
      </c>
      <c r="AB597" s="15" t="s">
        <v>59</v>
      </c>
      <c r="AC597" t="s">
        <v>47</v>
      </c>
      <c r="AD597" s="15" t="s">
        <v>59</v>
      </c>
      <c r="AE597">
        <v>1.6E-2</v>
      </c>
      <c r="AF597" s="15" t="s">
        <v>59</v>
      </c>
      <c r="AG597">
        <v>0</v>
      </c>
      <c r="AH597" s="15" t="s">
        <v>59</v>
      </c>
      <c r="AI597" t="s">
        <v>47</v>
      </c>
      <c r="AJ597" s="15" t="s">
        <v>59</v>
      </c>
      <c r="AK597" t="s">
        <v>47</v>
      </c>
      <c r="AL597" s="15" t="s">
        <v>59</v>
      </c>
      <c r="AM597" t="s">
        <v>47</v>
      </c>
      <c r="AN597" s="15" t="s">
        <v>59</v>
      </c>
      <c r="AO597" t="s">
        <v>47</v>
      </c>
      <c r="AP597" s="15" t="s">
        <v>59</v>
      </c>
      <c r="AQ597" t="s">
        <v>47</v>
      </c>
      <c r="AR597" s="15" t="s">
        <v>59</v>
      </c>
      <c r="AS597" t="s">
        <v>47</v>
      </c>
      <c r="AT597" s="15" t="s">
        <v>59</v>
      </c>
      <c r="AU597" t="s">
        <v>47</v>
      </c>
      <c r="AV597" s="15" t="s">
        <v>59</v>
      </c>
      <c r="AW597" s="3" t="s">
        <v>47</v>
      </c>
      <c r="AX597" s="15" t="s">
        <v>59</v>
      </c>
      <c r="AY597" t="s">
        <v>47</v>
      </c>
      <c r="AZ597" s="15" t="s">
        <v>59</v>
      </c>
      <c r="BA597" t="s">
        <v>47</v>
      </c>
      <c r="BB597" s="15" t="s">
        <v>59</v>
      </c>
      <c r="BC597" t="s">
        <v>47</v>
      </c>
      <c r="BD597" s="15" t="s">
        <v>59</v>
      </c>
      <c r="BE597" s="3" t="s">
        <v>47</v>
      </c>
      <c r="BF597" s="15" t="s">
        <v>59</v>
      </c>
      <c r="BH597" s="15" t="s">
        <v>59</v>
      </c>
      <c r="BJ597" s="15" t="s">
        <v>59</v>
      </c>
      <c r="BL597" s="15" t="s">
        <v>59</v>
      </c>
      <c r="BN597" s="15" t="s">
        <v>59</v>
      </c>
      <c r="BP597" s="15" t="s">
        <v>59</v>
      </c>
      <c r="BR597" s="15" t="s">
        <v>59</v>
      </c>
      <c r="BT597" s="15" t="s">
        <v>59</v>
      </c>
      <c r="BV597" s="15" t="s">
        <v>59</v>
      </c>
      <c r="BX597" s="15" t="s">
        <v>59</v>
      </c>
      <c r="BZ597" s="15" t="s">
        <v>59</v>
      </c>
      <c r="CB597" s="15" t="s">
        <v>59</v>
      </c>
      <c r="CD597" s="15" t="s">
        <v>59</v>
      </c>
      <c r="CF597" s="15" t="s">
        <v>59</v>
      </c>
      <c r="CH597" s="15" t="s">
        <v>59</v>
      </c>
      <c r="CJ597" s="15" t="s">
        <v>59</v>
      </c>
      <c r="CL597" s="15" t="s">
        <v>59</v>
      </c>
      <c r="CN597" s="15" t="s">
        <v>59</v>
      </c>
      <c r="CP597" s="15" t="s">
        <v>59</v>
      </c>
      <c r="CR597" s="15" t="s">
        <v>59</v>
      </c>
      <c r="CT597" s="15" t="s">
        <v>59</v>
      </c>
      <c r="CV597" s="15" t="s">
        <v>59</v>
      </c>
      <c r="CX597" s="15" t="s">
        <v>59</v>
      </c>
      <c r="CZ597" s="15" t="s">
        <v>59</v>
      </c>
      <c r="DB597" s="15" t="s">
        <v>59</v>
      </c>
      <c r="DD597" s="15" t="s">
        <v>59</v>
      </c>
      <c r="DF597" s="15" t="s">
        <v>59</v>
      </c>
      <c r="DH597" s="15" t="s">
        <v>59</v>
      </c>
      <c r="DJ597" s="15" t="s">
        <v>59</v>
      </c>
      <c r="DL597" s="15" t="s">
        <v>59</v>
      </c>
      <c r="DN597" s="15" t="s">
        <v>59</v>
      </c>
      <c r="DP597" s="15" t="s">
        <v>59</v>
      </c>
      <c r="DR597" s="15" t="s">
        <v>59</v>
      </c>
      <c r="DT597" s="15" t="s">
        <v>59</v>
      </c>
      <c r="DV597" s="15" t="s">
        <v>59</v>
      </c>
      <c r="DX597" s="15" t="s">
        <v>59</v>
      </c>
      <c r="DZ597" s="15" t="s">
        <v>59</v>
      </c>
      <c r="EB597" s="15" t="s">
        <v>59</v>
      </c>
      <c r="ED597" s="15" t="s">
        <v>59</v>
      </c>
      <c r="EF597" s="15" t="s">
        <v>59</v>
      </c>
      <c r="EH597" s="15" t="s">
        <v>59</v>
      </c>
      <c r="EJ597" s="15" t="s">
        <v>59</v>
      </c>
      <c r="EL597" s="15" t="s">
        <v>59</v>
      </c>
      <c r="EN597" s="15" t="s">
        <v>59</v>
      </c>
      <c r="EP597" s="15" t="s">
        <v>59</v>
      </c>
      <c r="ER597" s="15" t="s">
        <v>59</v>
      </c>
      <c r="ET597" s="15" t="s">
        <v>59</v>
      </c>
      <c r="EV597" s="15" t="s">
        <v>59</v>
      </c>
      <c r="EX597" s="15" t="s">
        <v>59</v>
      </c>
      <c r="EZ597" s="15" t="s">
        <v>59</v>
      </c>
      <c r="FB597" s="15" t="s">
        <v>59</v>
      </c>
      <c r="FD597" s="15" t="s">
        <v>59</v>
      </c>
      <c r="FF597" s="15" t="s">
        <v>59</v>
      </c>
      <c r="FH597" s="15" t="s">
        <v>59</v>
      </c>
      <c r="FJ597" s="15" t="s">
        <v>59</v>
      </c>
      <c r="FL597" s="15" t="s">
        <v>59</v>
      </c>
      <c r="FN597" s="15" t="s">
        <v>59</v>
      </c>
      <c r="FP597" s="15" t="s">
        <v>59</v>
      </c>
      <c r="FR597" s="15" t="s">
        <v>59</v>
      </c>
      <c r="FT597" s="15" t="s">
        <v>59</v>
      </c>
    </row>
    <row r="598" spans="1:176" ht="15.95" customHeight="1">
      <c r="A598" t="str">
        <f>SUBSTITUTE(A594,"0","7")</f>
        <v>Turkey leg, raw, vacuum packaging, non-irradiated, day 7</v>
      </c>
      <c r="B598">
        <v>1</v>
      </c>
      <c r="D598" s="39">
        <v>2206</v>
      </c>
      <c r="E598" t="s">
        <v>1031</v>
      </c>
      <c r="F598" t="s">
        <v>1615</v>
      </c>
      <c r="G598">
        <f>38.7*(0.2/5)</f>
        <v>1.548</v>
      </c>
      <c r="H598" s="15" t="s">
        <v>59</v>
      </c>
      <c r="I598">
        <f>38.7*(0.2/5)</f>
        <v>1.548</v>
      </c>
      <c r="J598" s="15" t="s">
        <v>59</v>
      </c>
      <c r="K598" s="3" t="s">
        <v>47</v>
      </c>
      <c r="L598" s="12" t="s">
        <v>59</v>
      </c>
      <c r="M598" s="3" t="s">
        <v>47</v>
      </c>
      <c r="N598" s="12" t="s">
        <v>59</v>
      </c>
      <c r="O598">
        <v>1.44</v>
      </c>
      <c r="P598" s="15" t="s">
        <v>59</v>
      </c>
      <c r="Q598">
        <v>0.10800000000000001</v>
      </c>
      <c r="R598" s="15" t="s">
        <v>59</v>
      </c>
      <c r="S598" t="s">
        <v>47</v>
      </c>
      <c r="T598" s="15" t="s">
        <v>59</v>
      </c>
      <c r="U598" t="s">
        <v>47</v>
      </c>
      <c r="V598" s="15" t="s">
        <v>59</v>
      </c>
      <c r="W598" t="s">
        <v>47</v>
      </c>
      <c r="X598" s="15" t="s">
        <v>59</v>
      </c>
      <c r="Y598">
        <v>0</v>
      </c>
      <c r="Z598" s="15" t="s">
        <v>59</v>
      </c>
      <c r="AA598">
        <v>0</v>
      </c>
      <c r="AB598" s="15" t="s">
        <v>59</v>
      </c>
      <c r="AC598" t="s">
        <v>47</v>
      </c>
      <c r="AD598" s="15" t="s">
        <v>59</v>
      </c>
      <c r="AE598">
        <v>0</v>
      </c>
      <c r="AF598" s="15" t="s">
        <v>59</v>
      </c>
      <c r="AG598">
        <v>0</v>
      </c>
      <c r="AH598" s="15" t="s">
        <v>59</v>
      </c>
      <c r="AI598" t="s">
        <v>47</v>
      </c>
      <c r="AJ598" s="15" t="s">
        <v>59</v>
      </c>
      <c r="AK598" t="s">
        <v>47</v>
      </c>
      <c r="AL598" s="15" t="s">
        <v>59</v>
      </c>
      <c r="AM598" t="s">
        <v>47</v>
      </c>
      <c r="AN598" s="15" t="s">
        <v>59</v>
      </c>
      <c r="AO598" t="s">
        <v>47</v>
      </c>
      <c r="AP598" s="15" t="s">
        <v>59</v>
      </c>
      <c r="AQ598" t="s">
        <v>47</v>
      </c>
      <c r="AR598" s="15" t="s">
        <v>59</v>
      </c>
      <c r="AS598" t="s">
        <v>47</v>
      </c>
      <c r="AT598" s="15" t="s">
        <v>59</v>
      </c>
      <c r="AU598" t="s">
        <v>47</v>
      </c>
      <c r="AV598" s="15" t="s">
        <v>59</v>
      </c>
      <c r="AW598" s="3" t="s">
        <v>47</v>
      </c>
      <c r="AX598" s="15" t="s">
        <v>59</v>
      </c>
      <c r="AY598" t="s">
        <v>47</v>
      </c>
      <c r="AZ598" s="15" t="s">
        <v>59</v>
      </c>
      <c r="BA598" t="s">
        <v>47</v>
      </c>
      <c r="BB598" s="15" t="s">
        <v>59</v>
      </c>
      <c r="BC598" t="s">
        <v>47</v>
      </c>
      <c r="BD598" s="15" t="s">
        <v>59</v>
      </c>
      <c r="BE598" s="3" t="s">
        <v>47</v>
      </c>
      <c r="BF598" s="15" t="s">
        <v>59</v>
      </c>
      <c r="BH598" s="15" t="s">
        <v>59</v>
      </c>
      <c r="BJ598" s="15" t="s">
        <v>59</v>
      </c>
      <c r="BL598" s="15" t="s">
        <v>59</v>
      </c>
      <c r="BN598" s="15" t="s">
        <v>59</v>
      </c>
      <c r="BP598" s="15" t="s">
        <v>59</v>
      </c>
      <c r="BR598" s="15" t="s">
        <v>59</v>
      </c>
      <c r="BT598" s="15" t="s">
        <v>59</v>
      </c>
      <c r="BV598" s="15" t="s">
        <v>59</v>
      </c>
      <c r="BX598" s="15" t="s">
        <v>59</v>
      </c>
      <c r="BZ598" s="15" t="s">
        <v>59</v>
      </c>
      <c r="CB598" s="15" t="s">
        <v>59</v>
      </c>
      <c r="CD598" s="15" t="s">
        <v>59</v>
      </c>
      <c r="CF598" s="15" t="s">
        <v>59</v>
      </c>
      <c r="CH598" s="15" t="s">
        <v>59</v>
      </c>
      <c r="CJ598" s="15" t="s">
        <v>59</v>
      </c>
      <c r="CL598" s="15" t="s">
        <v>59</v>
      </c>
      <c r="CN598" s="15" t="s">
        <v>59</v>
      </c>
      <c r="CP598" s="15" t="s">
        <v>59</v>
      </c>
      <c r="CR598" s="15" t="s">
        <v>59</v>
      </c>
      <c r="CT598" s="15" t="s">
        <v>59</v>
      </c>
      <c r="CV598" s="15" t="s">
        <v>59</v>
      </c>
      <c r="CX598" s="15" t="s">
        <v>59</v>
      </c>
      <c r="CZ598" s="15" t="s">
        <v>59</v>
      </c>
      <c r="DB598" s="15" t="s">
        <v>59</v>
      </c>
      <c r="DD598" s="15" t="s">
        <v>59</v>
      </c>
      <c r="DF598" s="15" t="s">
        <v>59</v>
      </c>
      <c r="DH598" s="15" t="s">
        <v>59</v>
      </c>
      <c r="DJ598" s="15" t="s">
        <v>59</v>
      </c>
      <c r="DL598" s="15" t="s">
        <v>59</v>
      </c>
      <c r="DN598" s="15" t="s">
        <v>59</v>
      </c>
      <c r="DP598" s="15" t="s">
        <v>59</v>
      </c>
      <c r="DR598" s="15" t="s">
        <v>59</v>
      </c>
      <c r="DT598" s="15" t="s">
        <v>59</v>
      </c>
      <c r="DV598" s="15" t="s">
        <v>59</v>
      </c>
      <c r="DX598" s="15" t="s">
        <v>59</v>
      </c>
      <c r="DZ598" s="15" t="s">
        <v>59</v>
      </c>
      <c r="EB598" s="15" t="s">
        <v>59</v>
      </c>
      <c r="ED598" s="15" t="s">
        <v>59</v>
      </c>
      <c r="EF598" s="15" t="s">
        <v>59</v>
      </c>
      <c r="EH598" s="15" t="s">
        <v>59</v>
      </c>
      <c r="EJ598" s="15" t="s">
        <v>59</v>
      </c>
      <c r="EL598" s="15" t="s">
        <v>59</v>
      </c>
      <c r="EN598" s="15" t="s">
        <v>59</v>
      </c>
      <c r="EP598" s="15" t="s">
        <v>59</v>
      </c>
      <c r="ER598" s="15" t="s">
        <v>59</v>
      </c>
      <c r="ET598" s="15" t="s">
        <v>59</v>
      </c>
      <c r="EV598" s="15" t="s">
        <v>59</v>
      </c>
      <c r="EX598" s="15" t="s">
        <v>59</v>
      </c>
      <c r="EZ598" s="15" t="s">
        <v>59</v>
      </c>
      <c r="FB598" s="15" t="s">
        <v>59</v>
      </c>
      <c r="FD598" s="15" t="s">
        <v>59</v>
      </c>
      <c r="FF598" s="15" t="s">
        <v>59</v>
      </c>
      <c r="FH598" s="15" t="s">
        <v>59</v>
      </c>
      <c r="FJ598" s="15" t="s">
        <v>59</v>
      </c>
      <c r="FL598" s="15" t="s">
        <v>59</v>
      </c>
      <c r="FN598" s="15" t="s">
        <v>59</v>
      </c>
      <c r="FP598" s="15" t="s">
        <v>59</v>
      </c>
      <c r="FR598" s="15" t="s">
        <v>59</v>
      </c>
      <c r="FT598" s="15" t="s">
        <v>59</v>
      </c>
    </row>
    <row r="599" spans="1:176" ht="15.95" customHeight="1">
      <c r="A599" t="str">
        <f>SUBSTITUTE(A595,"0","7")</f>
        <v>Turkey leg, raw, vacuum packaging, irradiated, day 7</v>
      </c>
      <c r="B599">
        <v>1</v>
      </c>
      <c r="D599" s="39">
        <v>2206</v>
      </c>
      <c r="E599" t="s">
        <v>1031</v>
      </c>
      <c r="F599" t="s">
        <v>1615</v>
      </c>
      <c r="G599">
        <f>31.6*(0.2/5)</f>
        <v>1.264</v>
      </c>
      <c r="H599" s="15" t="s">
        <v>59</v>
      </c>
      <c r="I599">
        <f>31.6*(0.2/5)</f>
        <v>1.264</v>
      </c>
      <c r="J599" s="15" t="s">
        <v>59</v>
      </c>
      <c r="K599" s="3" t="s">
        <v>47</v>
      </c>
      <c r="L599" s="12" t="s">
        <v>59</v>
      </c>
      <c r="M599" s="3" t="s">
        <v>47</v>
      </c>
      <c r="N599" s="12" t="s">
        <v>59</v>
      </c>
      <c r="O599">
        <v>1.2</v>
      </c>
      <c r="P599" s="15" t="s">
        <v>59</v>
      </c>
      <c r="Q599">
        <v>0.06</v>
      </c>
      <c r="R599" s="15" t="s">
        <v>59</v>
      </c>
      <c r="S599" t="s">
        <v>47</v>
      </c>
      <c r="T599" s="15" t="s">
        <v>59</v>
      </c>
      <c r="U599" t="s">
        <v>47</v>
      </c>
      <c r="V599" s="15" t="s">
        <v>59</v>
      </c>
      <c r="W599" t="s">
        <v>47</v>
      </c>
      <c r="X599" s="15" t="s">
        <v>59</v>
      </c>
      <c r="Y599">
        <v>0</v>
      </c>
      <c r="Z599" s="15" t="s">
        <v>59</v>
      </c>
      <c r="AA599">
        <v>0</v>
      </c>
      <c r="AB599" s="15" t="s">
        <v>59</v>
      </c>
      <c r="AC599" t="s">
        <v>47</v>
      </c>
      <c r="AD599" s="15" t="s">
        <v>59</v>
      </c>
      <c r="AE599">
        <v>0</v>
      </c>
      <c r="AF599" s="15" t="s">
        <v>59</v>
      </c>
      <c r="AG599">
        <v>0</v>
      </c>
      <c r="AH599" s="15" t="s">
        <v>59</v>
      </c>
      <c r="AI599" t="s">
        <v>47</v>
      </c>
      <c r="AJ599" s="15" t="s">
        <v>59</v>
      </c>
      <c r="AK599" t="s">
        <v>47</v>
      </c>
      <c r="AL599" s="15" t="s">
        <v>59</v>
      </c>
      <c r="AM599" t="s">
        <v>47</v>
      </c>
      <c r="AN599" s="15" t="s">
        <v>59</v>
      </c>
      <c r="AO599" t="s">
        <v>47</v>
      </c>
      <c r="AP599" s="15" t="s">
        <v>59</v>
      </c>
      <c r="AQ599" t="s">
        <v>47</v>
      </c>
      <c r="AR599" s="15" t="s">
        <v>59</v>
      </c>
      <c r="AS599" t="s">
        <v>47</v>
      </c>
      <c r="AT599" s="15" t="s">
        <v>59</v>
      </c>
      <c r="AU599" t="s">
        <v>47</v>
      </c>
      <c r="AV599" s="15" t="s">
        <v>59</v>
      </c>
      <c r="AW599" s="3" t="s">
        <v>47</v>
      </c>
      <c r="AX599" s="15" t="s">
        <v>59</v>
      </c>
      <c r="AY599" t="s">
        <v>47</v>
      </c>
      <c r="AZ599" s="15" t="s">
        <v>59</v>
      </c>
      <c r="BA599" t="s">
        <v>47</v>
      </c>
      <c r="BB599" s="15" t="s">
        <v>59</v>
      </c>
      <c r="BC599" t="s">
        <v>47</v>
      </c>
      <c r="BD599" s="15" t="s">
        <v>59</v>
      </c>
      <c r="BE599" s="3" t="s">
        <v>47</v>
      </c>
      <c r="BF599" s="15" t="s">
        <v>59</v>
      </c>
      <c r="BH599" s="15" t="s">
        <v>59</v>
      </c>
      <c r="BJ599" s="15" t="s">
        <v>59</v>
      </c>
      <c r="BL599" s="15" t="s">
        <v>59</v>
      </c>
      <c r="BN599" s="15" t="s">
        <v>59</v>
      </c>
      <c r="BP599" s="15" t="s">
        <v>59</v>
      </c>
      <c r="BR599" s="15" t="s">
        <v>59</v>
      </c>
      <c r="BT599" s="15" t="s">
        <v>59</v>
      </c>
      <c r="BV599" s="15" t="s">
        <v>59</v>
      </c>
      <c r="BX599" s="15" t="s">
        <v>59</v>
      </c>
      <c r="BZ599" s="15" t="s">
        <v>59</v>
      </c>
      <c r="CB599" s="15" t="s">
        <v>59</v>
      </c>
      <c r="CD599" s="15" t="s">
        <v>59</v>
      </c>
      <c r="CF599" s="15" t="s">
        <v>59</v>
      </c>
      <c r="CH599" s="15" t="s">
        <v>59</v>
      </c>
      <c r="CJ599" s="15" t="s">
        <v>59</v>
      </c>
      <c r="CL599" s="15" t="s">
        <v>59</v>
      </c>
      <c r="CN599" s="15" t="s">
        <v>59</v>
      </c>
      <c r="CP599" s="15" t="s">
        <v>59</v>
      </c>
      <c r="CR599" s="15" t="s">
        <v>59</v>
      </c>
      <c r="CT599" s="15" t="s">
        <v>59</v>
      </c>
      <c r="CV599" s="15" t="s">
        <v>59</v>
      </c>
      <c r="CX599" s="15" t="s">
        <v>59</v>
      </c>
      <c r="CZ599" s="15" t="s">
        <v>59</v>
      </c>
      <c r="DB599" s="15" t="s">
        <v>59</v>
      </c>
      <c r="DD599" s="15" t="s">
        <v>59</v>
      </c>
      <c r="DF599" s="15" t="s">
        <v>59</v>
      </c>
      <c r="DH599" s="15" t="s">
        <v>59</v>
      </c>
      <c r="DJ599" s="15" t="s">
        <v>59</v>
      </c>
      <c r="DL599" s="15" t="s">
        <v>59</v>
      </c>
      <c r="DN599" s="15" t="s">
        <v>59</v>
      </c>
      <c r="DP599" s="15" t="s">
        <v>59</v>
      </c>
      <c r="DR599" s="15" t="s">
        <v>59</v>
      </c>
      <c r="DT599" s="15" t="s">
        <v>59</v>
      </c>
      <c r="DV599" s="15" t="s">
        <v>59</v>
      </c>
      <c r="DX599" s="15" t="s">
        <v>59</v>
      </c>
      <c r="DZ599" s="15" t="s">
        <v>59</v>
      </c>
      <c r="EB599" s="15" t="s">
        <v>59</v>
      </c>
      <c r="ED599" s="15" t="s">
        <v>59</v>
      </c>
      <c r="EF599" s="15" t="s">
        <v>59</v>
      </c>
      <c r="EH599" s="15" t="s">
        <v>59</v>
      </c>
      <c r="EJ599" s="15" t="s">
        <v>59</v>
      </c>
      <c r="EL599" s="15" t="s">
        <v>59</v>
      </c>
      <c r="EN599" s="15" t="s">
        <v>59</v>
      </c>
      <c r="EP599" s="15" t="s">
        <v>59</v>
      </c>
      <c r="ER599" s="15" t="s">
        <v>59</v>
      </c>
      <c r="ET599" s="15" t="s">
        <v>59</v>
      </c>
      <c r="EV599" s="15" t="s">
        <v>59</v>
      </c>
      <c r="EX599" s="15" t="s">
        <v>59</v>
      </c>
      <c r="EZ599" s="15" t="s">
        <v>59</v>
      </c>
      <c r="FB599" s="15" t="s">
        <v>59</v>
      </c>
      <c r="FD599" s="15" t="s">
        <v>59</v>
      </c>
      <c r="FF599" s="15" t="s">
        <v>59</v>
      </c>
      <c r="FH599" s="15" t="s">
        <v>59</v>
      </c>
      <c r="FJ599" s="15" t="s">
        <v>59</v>
      </c>
      <c r="FL599" s="15" t="s">
        <v>59</v>
      </c>
      <c r="FN599" s="15" t="s">
        <v>59</v>
      </c>
      <c r="FP599" s="15" t="s">
        <v>59</v>
      </c>
      <c r="FR599" s="15" t="s">
        <v>59</v>
      </c>
      <c r="FT599" s="15" t="s">
        <v>59</v>
      </c>
    </row>
    <row r="600" spans="1:176" ht="15.95" customHeight="1">
      <c r="A600" t="str">
        <f>SUBSTITUTE(A596,"0","7")</f>
        <v>Turkey leg, raw, aerobic packaging, non-irradiated, day 7</v>
      </c>
      <c r="B600">
        <v>1</v>
      </c>
      <c r="D600" s="39">
        <v>2206</v>
      </c>
      <c r="E600" t="s">
        <v>1031</v>
      </c>
      <c r="F600" t="s">
        <v>1615</v>
      </c>
      <c r="G600">
        <f>77.3*(0.2/5)</f>
        <v>3.0920000000000001</v>
      </c>
      <c r="H600" s="15" t="s">
        <v>59</v>
      </c>
      <c r="I600">
        <f>77.3*(0.2/5)</f>
        <v>3.0920000000000001</v>
      </c>
      <c r="J600" s="15" t="s">
        <v>59</v>
      </c>
      <c r="K600" s="3" t="s">
        <v>47</v>
      </c>
      <c r="L600" s="12" t="s">
        <v>59</v>
      </c>
      <c r="M600" s="3" t="s">
        <v>47</v>
      </c>
      <c r="N600" s="12" t="s">
        <v>59</v>
      </c>
      <c r="O600">
        <v>2.0760000000000001</v>
      </c>
      <c r="P600" s="15" t="s">
        <v>59</v>
      </c>
      <c r="Q600">
        <v>0.76</v>
      </c>
      <c r="R600" s="15" t="s">
        <v>59</v>
      </c>
      <c r="S600" t="s">
        <v>47</v>
      </c>
      <c r="T600" s="15" t="s">
        <v>59</v>
      </c>
      <c r="U600" t="s">
        <v>47</v>
      </c>
      <c r="V600" s="15" t="s">
        <v>59</v>
      </c>
      <c r="W600" t="s">
        <v>47</v>
      </c>
      <c r="X600" s="15" t="s">
        <v>59</v>
      </c>
      <c r="Y600">
        <v>0.25600000000000001</v>
      </c>
      <c r="Z600" s="15" t="s">
        <v>59</v>
      </c>
      <c r="AA600">
        <v>0</v>
      </c>
      <c r="AB600" s="15" t="s">
        <v>59</v>
      </c>
      <c r="AC600" t="s">
        <v>47</v>
      </c>
      <c r="AD600" s="15" t="s">
        <v>59</v>
      </c>
      <c r="AE600">
        <v>0</v>
      </c>
      <c r="AF600" s="15" t="s">
        <v>59</v>
      </c>
      <c r="AG600">
        <v>0</v>
      </c>
      <c r="AH600" s="15" t="s">
        <v>59</v>
      </c>
      <c r="AI600" t="s">
        <v>47</v>
      </c>
      <c r="AJ600" s="15" t="s">
        <v>59</v>
      </c>
      <c r="AK600" t="s">
        <v>47</v>
      </c>
      <c r="AL600" s="15" t="s">
        <v>59</v>
      </c>
      <c r="AM600" t="s">
        <v>47</v>
      </c>
      <c r="AN600" s="15" t="s">
        <v>59</v>
      </c>
      <c r="AO600" t="s">
        <v>47</v>
      </c>
      <c r="AP600" s="15" t="s">
        <v>59</v>
      </c>
      <c r="AQ600" t="s">
        <v>47</v>
      </c>
      <c r="AR600" s="15" t="s">
        <v>59</v>
      </c>
      <c r="AS600" t="s">
        <v>47</v>
      </c>
      <c r="AT600" s="15" t="s">
        <v>59</v>
      </c>
      <c r="AU600" t="s">
        <v>47</v>
      </c>
      <c r="AV600" s="15" t="s">
        <v>59</v>
      </c>
      <c r="AW600" s="3" t="s">
        <v>47</v>
      </c>
      <c r="AX600" s="15" t="s">
        <v>59</v>
      </c>
      <c r="AY600" t="s">
        <v>47</v>
      </c>
      <c r="AZ600" s="15" t="s">
        <v>59</v>
      </c>
      <c r="BA600" t="s">
        <v>47</v>
      </c>
      <c r="BB600" s="15" t="s">
        <v>59</v>
      </c>
      <c r="BC600" t="s">
        <v>47</v>
      </c>
      <c r="BD600" s="15" t="s">
        <v>59</v>
      </c>
      <c r="BE600" s="3" t="s">
        <v>47</v>
      </c>
      <c r="BF600" s="15" t="s">
        <v>59</v>
      </c>
      <c r="BH600" s="15" t="s">
        <v>59</v>
      </c>
      <c r="BJ600" s="15" t="s">
        <v>59</v>
      </c>
      <c r="BL600" s="15" t="s">
        <v>59</v>
      </c>
      <c r="BN600" s="15" t="s">
        <v>59</v>
      </c>
      <c r="BP600" s="15" t="s">
        <v>59</v>
      </c>
      <c r="BR600" s="15" t="s">
        <v>59</v>
      </c>
      <c r="BT600" s="15" t="s">
        <v>59</v>
      </c>
      <c r="BV600" s="15" t="s">
        <v>59</v>
      </c>
      <c r="BX600" s="15" t="s">
        <v>59</v>
      </c>
      <c r="BZ600" s="15" t="s">
        <v>59</v>
      </c>
      <c r="CB600" s="15" t="s">
        <v>59</v>
      </c>
      <c r="CD600" s="15" t="s">
        <v>59</v>
      </c>
      <c r="CF600" s="15" t="s">
        <v>59</v>
      </c>
      <c r="CH600" s="15" t="s">
        <v>59</v>
      </c>
      <c r="CJ600" s="15" t="s">
        <v>59</v>
      </c>
      <c r="CL600" s="15" t="s">
        <v>59</v>
      </c>
      <c r="CN600" s="15" t="s">
        <v>59</v>
      </c>
      <c r="CP600" s="15" t="s">
        <v>59</v>
      </c>
      <c r="CR600" s="15" t="s">
        <v>59</v>
      </c>
      <c r="CT600" s="15" t="s">
        <v>59</v>
      </c>
      <c r="CV600" s="15" t="s">
        <v>59</v>
      </c>
      <c r="CX600" s="15" t="s">
        <v>59</v>
      </c>
      <c r="CZ600" s="15" t="s">
        <v>59</v>
      </c>
      <c r="DB600" s="15" t="s">
        <v>59</v>
      </c>
      <c r="DD600" s="15" t="s">
        <v>59</v>
      </c>
      <c r="DF600" s="15" t="s">
        <v>59</v>
      </c>
      <c r="DH600" s="15" t="s">
        <v>59</v>
      </c>
      <c r="DJ600" s="15" t="s">
        <v>59</v>
      </c>
      <c r="DL600" s="15" t="s">
        <v>59</v>
      </c>
      <c r="DN600" s="15" t="s">
        <v>59</v>
      </c>
      <c r="DP600" s="15" t="s">
        <v>59</v>
      </c>
      <c r="DR600" s="15" t="s">
        <v>59</v>
      </c>
      <c r="DT600" s="15" t="s">
        <v>59</v>
      </c>
      <c r="DV600" s="15" t="s">
        <v>59</v>
      </c>
      <c r="DX600" s="15" t="s">
        <v>59</v>
      </c>
      <c r="DZ600" s="15" t="s">
        <v>59</v>
      </c>
      <c r="EB600" s="15" t="s">
        <v>59</v>
      </c>
      <c r="ED600" s="15" t="s">
        <v>59</v>
      </c>
      <c r="EF600" s="15" t="s">
        <v>59</v>
      </c>
      <c r="EH600" s="15" t="s">
        <v>59</v>
      </c>
      <c r="EJ600" s="15" t="s">
        <v>59</v>
      </c>
      <c r="EL600" s="15" t="s">
        <v>59</v>
      </c>
      <c r="EN600" s="15" t="s">
        <v>59</v>
      </c>
      <c r="EP600" s="15" t="s">
        <v>59</v>
      </c>
      <c r="ER600" s="15" t="s">
        <v>59</v>
      </c>
      <c r="ET600" s="15" t="s">
        <v>59</v>
      </c>
      <c r="EV600" s="15" t="s">
        <v>59</v>
      </c>
      <c r="EX600" s="15" t="s">
        <v>59</v>
      </c>
      <c r="EZ600" s="15" t="s">
        <v>59</v>
      </c>
      <c r="FB600" s="15" t="s">
        <v>59</v>
      </c>
      <c r="FD600" s="15" t="s">
        <v>59</v>
      </c>
      <c r="FF600" s="15" t="s">
        <v>59</v>
      </c>
      <c r="FH600" s="15" t="s">
        <v>59</v>
      </c>
      <c r="FJ600" s="15" t="s">
        <v>59</v>
      </c>
      <c r="FL600" s="15" t="s">
        <v>59</v>
      </c>
      <c r="FN600" s="15" t="s">
        <v>59</v>
      </c>
      <c r="FP600" s="15" t="s">
        <v>59</v>
      </c>
      <c r="FR600" s="15" t="s">
        <v>59</v>
      </c>
      <c r="FT600" s="15" t="s">
        <v>59</v>
      </c>
    </row>
    <row r="601" spans="1:176" ht="15.95" customHeight="1">
      <c r="A601" t="str">
        <f>SUBSTITUTE(A597,"0","7")</f>
        <v>Turkey leg, raw, aerobic packaging, irradiated, day 7</v>
      </c>
      <c r="B601">
        <v>1</v>
      </c>
      <c r="D601" s="39">
        <v>2206</v>
      </c>
      <c r="E601" t="s">
        <v>1031</v>
      </c>
      <c r="F601" t="s">
        <v>1615</v>
      </c>
      <c r="G601">
        <f>134.7*(0.2/5)</f>
        <v>5.3879999999999999</v>
      </c>
      <c r="H601" s="15" t="s">
        <v>59</v>
      </c>
      <c r="I601">
        <f>134.7*(0.2/5)</f>
        <v>5.3879999999999999</v>
      </c>
      <c r="J601" s="15" t="s">
        <v>59</v>
      </c>
      <c r="K601" s="3" t="s">
        <v>47</v>
      </c>
      <c r="L601" s="12" t="s">
        <v>59</v>
      </c>
      <c r="M601" s="3" t="s">
        <v>47</v>
      </c>
      <c r="N601" s="12" t="s">
        <v>59</v>
      </c>
      <c r="O601">
        <v>3.468</v>
      </c>
      <c r="P601" s="15" t="s">
        <v>59</v>
      </c>
      <c r="Q601">
        <v>1.0840000000000001</v>
      </c>
      <c r="R601" s="15" t="s">
        <v>59</v>
      </c>
      <c r="S601" t="s">
        <v>47</v>
      </c>
      <c r="T601" s="15" t="s">
        <v>59</v>
      </c>
      <c r="U601" t="s">
        <v>47</v>
      </c>
      <c r="V601" s="15" t="s">
        <v>59</v>
      </c>
      <c r="W601" t="s">
        <v>47</v>
      </c>
      <c r="X601" s="15" t="s">
        <v>59</v>
      </c>
      <c r="Y601">
        <v>0.46</v>
      </c>
      <c r="Z601" s="15" t="s">
        <v>59</v>
      </c>
      <c r="AA601">
        <v>0.28800000000000003</v>
      </c>
      <c r="AB601" s="15" t="s">
        <v>59</v>
      </c>
      <c r="AC601" t="s">
        <v>47</v>
      </c>
      <c r="AD601" s="15" t="s">
        <v>59</v>
      </c>
      <c r="AE601">
        <v>5.5999999999999994E-2</v>
      </c>
      <c r="AF601" s="15" t="s">
        <v>59</v>
      </c>
      <c r="AG601">
        <v>0.04</v>
      </c>
      <c r="AH601" s="15" t="s">
        <v>59</v>
      </c>
      <c r="AI601" t="s">
        <v>47</v>
      </c>
      <c r="AJ601" s="15" t="s">
        <v>59</v>
      </c>
      <c r="AK601" t="s">
        <v>47</v>
      </c>
      <c r="AL601" s="15" t="s">
        <v>59</v>
      </c>
      <c r="AM601" t="s">
        <v>47</v>
      </c>
      <c r="AN601" s="15" t="s">
        <v>59</v>
      </c>
      <c r="AO601" t="s">
        <v>47</v>
      </c>
      <c r="AP601" s="15" t="s">
        <v>59</v>
      </c>
      <c r="AQ601" t="s">
        <v>47</v>
      </c>
      <c r="AR601" s="15" t="s">
        <v>59</v>
      </c>
      <c r="AS601" t="s">
        <v>47</v>
      </c>
      <c r="AT601" s="15" t="s">
        <v>59</v>
      </c>
      <c r="AU601" t="s">
        <v>47</v>
      </c>
      <c r="AV601" s="15" t="s">
        <v>59</v>
      </c>
      <c r="AW601" s="3" t="s">
        <v>47</v>
      </c>
      <c r="AX601" s="15" t="s">
        <v>59</v>
      </c>
      <c r="AY601" t="s">
        <v>47</v>
      </c>
      <c r="AZ601" s="15" t="s">
        <v>59</v>
      </c>
      <c r="BA601" t="s">
        <v>47</v>
      </c>
      <c r="BB601" s="15" t="s">
        <v>59</v>
      </c>
      <c r="BC601" t="s">
        <v>47</v>
      </c>
      <c r="BD601" s="15" t="s">
        <v>59</v>
      </c>
      <c r="BE601" s="3" t="s">
        <v>47</v>
      </c>
      <c r="BF601" s="15" t="s">
        <v>59</v>
      </c>
      <c r="BH601" s="15" t="s">
        <v>59</v>
      </c>
      <c r="BJ601" s="15" t="s">
        <v>59</v>
      </c>
      <c r="BL601" s="15" t="s">
        <v>59</v>
      </c>
      <c r="BN601" s="15" t="s">
        <v>59</v>
      </c>
      <c r="BP601" s="15" t="s">
        <v>59</v>
      </c>
      <c r="BR601" s="15" t="s">
        <v>59</v>
      </c>
      <c r="BT601" s="15" t="s">
        <v>59</v>
      </c>
      <c r="BV601" s="15" t="s">
        <v>59</v>
      </c>
      <c r="BX601" s="15" t="s">
        <v>59</v>
      </c>
      <c r="BZ601" s="15" t="s">
        <v>59</v>
      </c>
      <c r="CB601" s="15" t="s">
        <v>59</v>
      </c>
      <c r="CD601" s="15" t="s">
        <v>59</v>
      </c>
      <c r="CF601" s="15" t="s">
        <v>59</v>
      </c>
      <c r="CH601" s="15" t="s">
        <v>59</v>
      </c>
      <c r="CJ601" s="15" t="s">
        <v>59</v>
      </c>
      <c r="CL601" s="15" t="s">
        <v>59</v>
      </c>
      <c r="CN601" s="15" t="s">
        <v>59</v>
      </c>
      <c r="CP601" s="15" t="s">
        <v>59</v>
      </c>
      <c r="CR601" s="15" t="s">
        <v>59</v>
      </c>
      <c r="CT601" s="15" t="s">
        <v>59</v>
      </c>
      <c r="CV601" s="15" t="s">
        <v>59</v>
      </c>
      <c r="CX601" s="15" t="s">
        <v>59</v>
      </c>
      <c r="CZ601" s="15" t="s">
        <v>59</v>
      </c>
      <c r="DB601" s="15" t="s">
        <v>59</v>
      </c>
      <c r="DD601" s="15" t="s">
        <v>59</v>
      </c>
      <c r="DF601" s="15" t="s">
        <v>59</v>
      </c>
      <c r="DH601" s="15" t="s">
        <v>59</v>
      </c>
      <c r="DJ601" s="15" t="s">
        <v>59</v>
      </c>
      <c r="DL601" s="15" t="s">
        <v>59</v>
      </c>
      <c r="DN601" s="15" t="s">
        <v>59</v>
      </c>
      <c r="DP601" s="15" t="s">
        <v>59</v>
      </c>
      <c r="DR601" s="15" t="s">
        <v>59</v>
      </c>
      <c r="DT601" s="15" t="s">
        <v>59</v>
      </c>
      <c r="DV601" s="15" t="s">
        <v>59</v>
      </c>
      <c r="DX601" s="15" t="s">
        <v>59</v>
      </c>
      <c r="DZ601" s="15" t="s">
        <v>59</v>
      </c>
      <c r="EB601" s="15" t="s">
        <v>59</v>
      </c>
      <c r="ED601" s="15" t="s">
        <v>59</v>
      </c>
      <c r="EF601" s="15" t="s">
        <v>59</v>
      </c>
      <c r="EH601" s="15" t="s">
        <v>59</v>
      </c>
      <c r="EJ601" s="15" t="s">
        <v>59</v>
      </c>
      <c r="EL601" s="15" t="s">
        <v>59</v>
      </c>
      <c r="EN601" s="15" t="s">
        <v>59</v>
      </c>
      <c r="EP601" s="15" t="s">
        <v>59</v>
      </c>
      <c r="ER601" s="15" t="s">
        <v>59</v>
      </c>
      <c r="ET601" s="15" t="s">
        <v>59</v>
      </c>
      <c r="EV601" s="15" t="s">
        <v>59</v>
      </c>
      <c r="EX601" s="15" t="s">
        <v>59</v>
      </c>
      <c r="EZ601" s="15" t="s">
        <v>59</v>
      </c>
      <c r="FB601" s="15" t="s">
        <v>59</v>
      </c>
      <c r="FD601" s="15" t="s">
        <v>59</v>
      </c>
      <c r="FF601" s="15" t="s">
        <v>59</v>
      </c>
      <c r="FH601" s="15" t="s">
        <v>59</v>
      </c>
      <c r="FJ601" s="15" t="s">
        <v>59</v>
      </c>
      <c r="FL601" s="15" t="s">
        <v>59</v>
      </c>
      <c r="FN601" s="15" t="s">
        <v>59</v>
      </c>
      <c r="FP601" s="15" t="s">
        <v>59</v>
      </c>
      <c r="FR601" s="15" t="s">
        <v>59</v>
      </c>
      <c r="FT601" s="15" t="s">
        <v>59</v>
      </c>
    </row>
    <row r="602" spans="1:176" ht="15.95" customHeight="1">
      <c r="A602" t="str">
        <f>SUBSTITUTE(A594,"Turkey leg, raw","Beef, raw")</f>
        <v>Beef, raw, vacuum packaging, non-irradiated, day 0</v>
      </c>
      <c r="B602">
        <v>1</v>
      </c>
      <c r="D602" s="39">
        <v>2002</v>
      </c>
      <c r="E602" t="s">
        <v>1031</v>
      </c>
      <c r="F602" t="s">
        <v>1615</v>
      </c>
      <c r="G602">
        <f>23*(0.2/5)</f>
        <v>0.92</v>
      </c>
      <c r="H602" s="15" t="s">
        <v>59</v>
      </c>
      <c r="I602">
        <f>23*(0.2/5)</f>
        <v>0.92</v>
      </c>
      <c r="J602" s="15" t="s">
        <v>59</v>
      </c>
      <c r="K602" s="3" t="s">
        <v>47</v>
      </c>
      <c r="L602" s="12" t="s">
        <v>59</v>
      </c>
      <c r="M602" s="3" t="s">
        <v>47</v>
      </c>
      <c r="N602" s="12" t="s">
        <v>59</v>
      </c>
      <c r="O602" s="42">
        <v>0.312</v>
      </c>
      <c r="P602" s="15" t="s">
        <v>59</v>
      </c>
      <c r="Q602" s="42">
        <v>0.308</v>
      </c>
      <c r="R602" s="15" t="s">
        <v>59</v>
      </c>
      <c r="S602" t="s">
        <v>47</v>
      </c>
      <c r="T602" s="15" t="s">
        <v>59</v>
      </c>
      <c r="U602" t="s">
        <v>47</v>
      </c>
      <c r="V602" s="15" t="s">
        <v>59</v>
      </c>
      <c r="W602" t="s">
        <v>47</v>
      </c>
      <c r="X602" s="15" t="s">
        <v>59</v>
      </c>
      <c r="Y602" s="42">
        <v>0.22399999999999998</v>
      </c>
      <c r="Z602" s="15" t="s">
        <v>59</v>
      </c>
      <c r="AA602" s="42">
        <v>3.2000000000000001E-2</v>
      </c>
      <c r="AB602" s="15" t="s">
        <v>59</v>
      </c>
      <c r="AC602" t="s">
        <v>47</v>
      </c>
      <c r="AD602" s="15" t="s">
        <v>59</v>
      </c>
      <c r="AE602" s="42">
        <v>2.4E-2</v>
      </c>
      <c r="AF602" s="15" t="s">
        <v>59</v>
      </c>
      <c r="AG602" s="42">
        <v>2.4E-2</v>
      </c>
      <c r="AH602" s="15" t="s">
        <v>59</v>
      </c>
      <c r="AI602" t="s">
        <v>47</v>
      </c>
      <c r="AJ602" s="15" t="s">
        <v>59</v>
      </c>
      <c r="AK602" t="s">
        <v>47</v>
      </c>
      <c r="AL602" s="15" t="s">
        <v>59</v>
      </c>
      <c r="AM602" t="s">
        <v>47</v>
      </c>
      <c r="AN602" s="15" t="s">
        <v>59</v>
      </c>
      <c r="AO602" t="s">
        <v>47</v>
      </c>
      <c r="AP602" s="15" t="s">
        <v>59</v>
      </c>
      <c r="AQ602" t="s">
        <v>47</v>
      </c>
      <c r="AR602" s="15" t="s">
        <v>59</v>
      </c>
      <c r="AS602" t="s">
        <v>47</v>
      </c>
      <c r="AT602" s="15" t="s">
        <v>59</v>
      </c>
      <c r="AU602" t="s">
        <v>47</v>
      </c>
      <c r="AV602" s="15" t="s">
        <v>59</v>
      </c>
      <c r="AW602" s="3" t="s">
        <v>47</v>
      </c>
      <c r="AX602" s="15" t="s">
        <v>59</v>
      </c>
      <c r="AY602" t="s">
        <v>47</v>
      </c>
      <c r="AZ602" s="15" t="s">
        <v>59</v>
      </c>
      <c r="BA602" t="s">
        <v>47</v>
      </c>
      <c r="BB602" s="15" t="s">
        <v>59</v>
      </c>
      <c r="BC602" t="s">
        <v>47</v>
      </c>
      <c r="BD602" s="15" t="s">
        <v>59</v>
      </c>
      <c r="BE602" s="3" t="s">
        <v>47</v>
      </c>
      <c r="BF602" s="15" t="s">
        <v>59</v>
      </c>
      <c r="BH602" s="15" t="s">
        <v>59</v>
      </c>
      <c r="BJ602" s="15" t="s">
        <v>59</v>
      </c>
      <c r="BL602" s="15" t="s">
        <v>59</v>
      </c>
      <c r="BN602" s="15" t="s">
        <v>59</v>
      </c>
      <c r="BP602" s="15" t="s">
        <v>59</v>
      </c>
      <c r="BR602" s="15" t="s">
        <v>59</v>
      </c>
      <c r="BT602" s="15" t="s">
        <v>59</v>
      </c>
      <c r="BV602" s="15" t="s">
        <v>59</v>
      </c>
      <c r="BX602" s="15" t="s">
        <v>59</v>
      </c>
      <c r="BZ602" s="15" t="s">
        <v>59</v>
      </c>
      <c r="CB602" s="15" t="s">
        <v>59</v>
      </c>
      <c r="CD602" s="15" t="s">
        <v>59</v>
      </c>
      <c r="CF602" s="15" t="s">
        <v>59</v>
      </c>
      <c r="CH602" s="15" t="s">
        <v>59</v>
      </c>
      <c r="CJ602" s="15" t="s">
        <v>59</v>
      </c>
      <c r="CL602" s="15" t="s">
        <v>59</v>
      </c>
      <c r="CN602" s="15" t="s">
        <v>59</v>
      </c>
      <c r="CP602" s="15" t="s">
        <v>59</v>
      </c>
      <c r="CR602" s="15" t="s">
        <v>59</v>
      </c>
      <c r="CT602" s="15" t="s">
        <v>59</v>
      </c>
      <c r="CV602" s="15" t="s">
        <v>59</v>
      </c>
      <c r="CX602" s="15" t="s">
        <v>59</v>
      </c>
      <c r="CZ602" s="15" t="s">
        <v>59</v>
      </c>
      <c r="DB602" s="15" t="s">
        <v>59</v>
      </c>
      <c r="DD602" s="15" t="s">
        <v>59</v>
      </c>
      <c r="DF602" s="15" t="s">
        <v>59</v>
      </c>
      <c r="DH602" s="15" t="s">
        <v>59</v>
      </c>
      <c r="DJ602" s="15" t="s">
        <v>59</v>
      </c>
      <c r="DL602" s="15" t="s">
        <v>59</v>
      </c>
      <c r="DN602" s="15" t="s">
        <v>59</v>
      </c>
      <c r="DP602" s="15" t="s">
        <v>59</v>
      </c>
      <c r="DR602" s="15" t="s">
        <v>59</v>
      </c>
      <c r="DT602" s="15" t="s">
        <v>59</v>
      </c>
      <c r="DV602" s="15" t="s">
        <v>59</v>
      </c>
      <c r="DX602" s="15" t="s">
        <v>59</v>
      </c>
      <c r="DZ602" s="15" t="s">
        <v>59</v>
      </c>
      <c r="EB602" s="15" t="s">
        <v>59</v>
      </c>
      <c r="ED602" s="15" t="s">
        <v>59</v>
      </c>
      <c r="EF602" s="15" t="s">
        <v>59</v>
      </c>
      <c r="EH602" s="15" t="s">
        <v>59</v>
      </c>
      <c r="EJ602" s="15" t="s">
        <v>59</v>
      </c>
      <c r="EL602" s="15" t="s">
        <v>59</v>
      </c>
      <c r="EN602" s="15" t="s">
        <v>59</v>
      </c>
      <c r="EP602" s="15" t="s">
        <v>59</v>
      </c>
      <c r="ER602" s="15" t="s">
        <v>59</v>
      </c>
      <c r="ET602" s="15" t="s">
        <v>59</v>
      </c>
      <c r="EV602" s="15" t="s">
        <v>59</v>
      </c>
      <c r="EX602" s="15" t="s">
        <v>59</v>
      </c>
      <c r="EZ602" s="15" t="s">
        <v>59</v>
      </c>
      <c r="FB602" s="15" t="s">
        <v>59</v>
      </c>
      <c r="FD602" s="15" t="s">
        <v>59</v>
      </c>
      <c r="FF602" s="15" t="s">
        <v>59</v>
      </c>
      <c r="FH602" s="15" t="s">
        <v>59</v>
      </c>
      <c r="FJ602" s="15" t="s">
        <v>59</v>
      </c>
      <c r="FL602" s="15" t="s">
        <v>59</v>
      </c>
      <c r="FN602" s="15" t="s">
        <v>59</v>
      </c>
      <c r="FP602" s="15" t="s">
        <v>59</v>
      </c>
      <c r="FR602" s="15" t="s">
        <v>59</v>
      </c>
      <c r="FT602" s="15" t="s">
        <v>59</v>
      </c>
    </row>
    <row r="603" spans="1:176" ht="15.95" customHeight="1">
      <c r="A603" t="str">
        <f t="shared" ref="A603:A609" si="20">SUBSTITUTE(A595,"Turkey leg, raw","Beef, raw")</f>
        <v>Beef, raw, vacuum packaging, irradiated, day 0</v>
      </c>
      <c r="B603">
        <v>1</v>
      </c>
      <c r="D603" s="39">
        <v>2002</v>
      </c>
      <c r="E603" t="s">
        <v>1031</v>
      </c>
      <c r="F603" t="s">
        <v>1615</v>
      </c>
      <c r="G603">
        <f>16.3*(0.2/5)</f>
        <v>0.65200000000000002</v>
      </c>
      <c r="H603" s="15" t="s">
        <v>59</v>
      </c>
      <c r="I603">
        <f>16.3*(0.2/5)</f>
        <v>0.65200000000000002</v>
      </c>
      <c r="J603" s="15" t="s">
        <v>59</v>
      </c>
      <c r="K603" s="3" t="s">
        <v>47</v>
      </c>
      <c r="L603" s="12" t="s">
        <v>59</v>
      </c>
      <c r="M603" s="3" t="s">
        <v>47</v>
      </c>
      <c r="N603" s="12" t="s">
        <v>59</v>
      </c>
      <c r="O603" s="42">
        <v>0.22399999999999998</v>
      </c>
      <c r="P603" s="15" t="s">
        <v>59</v>
      </c>
      <c r="Q603" s="42">
        <v>0.21199999999999999</v>
      </c>
      <c r="R603" s="15" t="s">
        <v>59</v>
      </c>
      <c r="S603" t="s">
        <v>47</v>
      </c>
      <c r="T603" s="15" t="s">
        <v>59</v>
      </c>
      <c r="U603" t="s">
        <v>47</v>
      </c>
      <c r="V603" s="15" t="s">
        <v>59</v>
      </c>
      <c r="W603" t="s">
        <v>47</v>
      </c>
      <c r="X603" s="15" t="s">
        <v>59</v>
      </c>
      <c r="Y603" s="42">
        <v>0.14400000000000002</v>
      </c>
      <c r="Z603" s="15" t="s">
        <v>59</v>
      </c>
      <c r="AA603" s="42">
        <v>4.4000000000000004E-2</v>
      </c>
      <c r="AB603" s="15" t="s">
        <v>59</v>
      </c>
      <c r="AC603" t="s">
        <v>47</v>
      </c>
      <c r="AD603" s="15" t="s">
        <v>59</v>
      </c>
      <c r="AE603" s="42">
        <v>3.2000000000000001E-2</v>
      </c>
      <c r="AF603" s="15" t="s">
        <v>59</v>
      </c>
      <c r="AG603" s="42">
        <v>0</v>
      </c>
      <c r="AH603" s="15" t="s">
        <v>59</v>
      </c>
      <c r="AI603" t="s">
        <v>47</v>
      </c>
      <c r="AJ603" s="15" t="s">
        <v>59</v>
      </c>
      <c r="AK603" t="s">
        <v>47</v>
      </c>
      <c r="AL603" s="15" t="s">
        <v>59</v>
      </c>
      <c r="AM603" t="s">
        <v>47</v>
      </c>
      <c r="AN603" s="15" t="s">
        <v>59</v>
      </c>
      <c r="AO603" t="s">
        <v>47</v>
      </c>
      <c r="AP603" s="15" t="s">
        <v>59</v>
      </c>
      <c r="AQ603" t="s">
        <v>47</v>
      </c>
      <c r="AR603" s="15" t="s">
        <v>59</v>
      </c>
      <c r="AS603" t="s">
        <v>47</v>
      </c>
      <c r="AT603" s="15" t="s">
        <v>59</v>
      </c>
      <c r="AU603" t="s">
        <v>47</v>
      </c>
      <c r="AV603" s="15" t="s">
        <v>59</v>
      </c>
      <c r="AW603" s="3" t="s">
        <v>47</v>
      </c>
      <c r="AX603" s="15" t="s">
        <v>59</v>
      </c>
      <c r="AY603" t="s">
        <v>47</v>
      </c>
      <c r="AZ603" s="15" t="s">
        <v>59</v>
      </c>
      <c r="BA603" t="s">
        <v>47</v>
      </c>
      <c r="BB603" s="15" t="s">
        <v>59</v>
      </c>
      <c r="BC603" t="s">
        <v>47</v>
      </c>
      <c r="BD603" s="15" t="s">
        <v>59</v>
      </c>
      <c r="BE603" s="3" t="s">
        <v>47</v>
      </c>
      <c r="BF603" s="15" t="s">
        <v>59</v>
      </c>
      <c r="BH603" s="15" t="s">
        <v>59</v>
      </c>
      <c r="BJ603" s="15" t="s">
        <v>59</v>
      </c>
      <c r="BL603" s="15" t="s">
        <v>59</v>
      </c>
      <c r="BN603" s="15" t="s">
        <v>59</v>
      </c>
      <c r="BP603" s="15" t="s">
        <v>59</v>
      </c>
      <c r="BR603" s="15" t="s">
        <v>59</v>
      </c>
      <c r="BT603" s="15" t="s">
        <v>59</v>
      </c>
      <c r="BV603" s="15" t="s">
        <v>59</v>
      </c>
      <c r="BX603" s="15" t="s">
        <v>59</v>
      </c>
      <c r="BZ603" s="15" t="s">
        <v>59</v>
      </c>
      <c r="CB603" s="15" t="s">
        <v>59</v>
      </c>
      <c r="CD603" s="15" t="s">
        <v>59</v>
      </c>
      <c r="CF603" s="15" t="s">
        <v>59</v>
      </c>
      <c r="CH603" s="15" t="s">
        <v>59</v>
      </c>
      <c r="CJ603" s="15" t="s">
        <v>59</v>
      </c>
      <c r="CL603" s="15" t="s">
        <v>59</v>
      </c>
      <c r="CN603" s="15" t="s">
        <v>59</v>
      </c>
      <c r="CP603" s="15" t="s">
        <v>59</v>
      </c>
      <c r="CR603" s="15" t="s">
        <v>59</v>
      </c>
      <c r="CT603" s="15" t="s">
        <v>59</v>
      </c>
      <c r="CV603" s="15" t="s">
        <v>59</v>
      </c>
      <c r="CX603" s="15" t="s">
        <v>59</v>
      </c>
      <c r="CZ603" s="15" t="s">
        <v>59</v>
      </c>
      <c r="DB603" s="15" t="s">
        <v>59</v>
      </c>
      <c r="DD603" s="15" t="s">
        <v>59</v>
      </c>
      <c r="DF603" s="15" t="s">
        <v>59</v>
      </c>
      <c r="DH603" s="15" t="s">
        <v>59</v>
      </c>
      <c r="DJ603" s="15" t="s">
        <v>59</v>
      </c>
      <c r="DL603" s="15" t="s">
        <v>59</v>
      </c>
      <c r="DN603" s="15" t="s">
        <v>59</v>
      </c>
      <c r="DP603" s="15" t="s">
        <v>59</v>
      </c>
      <c r="DR603" s="15" t="s">
        <v>59</v>
      </c>
      <c r="DT603" s="15" t="s">
        <v>59</v>
      </c>
      <c r="DV603" s="15" t="s">
        <v>59</v>
      </c>
      <c r="DX603" s="15" t="s">
        <v>59</v>
      </c>
      <c r="DZ603" s="15" t="s">
        <v>59</v>
      </c>
      <c r="EB603" s="15" t="s">
        <v>59</v>
      </c>
      <c r="ED603" s="15" t="s">
        <v>59</v>
      </c>
      <c r="EF603" s="15" t="s">
        <v>59</v>
      </c>
      <c r="EH603" s="15" t="s">
        <v>59</v>
      </c>
      <c r="EJ603" s="15" t="s">
        <v>59</v>
      </c>
      <c r="EL603" s="15" t="s">
        <v>59</v>
      </c>
      <c r="EN603" s="15" t="s">
        <v>59</v>
      </c>
      <c r="EP603" s="15" t="s">
        <v>59</v>
      </c>
      <c r="ER603" s="15" t="s">
        <v>59</v>
      </c>
      <c r="ET603" s="15" t="s">
        <v>59</v>
      </c>
      <c r="EV603" s="15" t="s">
        <v>59</v>
      </c>
      <c r="EX603" s="15" t="s">
        <v>59</v>
      </c>
      <c r="EZ603" s="15" t="s">
        <v>59</v>
      </c>
      <c r="FB603" s="15" t="s">
        <v>59</v>
      </c>
      <c r="FD603" s="15" t="s">
        <v>59</v>
      </c>
      <c r="FF603" s="15" t="s">
        <v>59</v>
      </c>
      <c r="FH603" s="15" t="s">
        <v>59</v>
      </c>
      <c r="FJ603" s="15" t="s">
        <v>59</v>
      </c>
      <c r="FL603" s="15" t="s">
        <v>59</v>
      </c>
      <c r="FN603" s="15" t="s">
        <v>59</v>
      </c>
      <c r="FP603" s="15" t="s">
        <v>59</v>
      </c>
      <c r="FR603" s="15" t="s">
        <v>59</v>
      </c>
      <c r="FT603" s="15" t="s">
        <v>59</v>
      </c>
    </row>
    <row r="604" spans="1:176" ht="15.95" customHeight="1">
      <c r="A604" t="str">
        <f t="shared" si="20"/>
        <v>Beef, raw, aerobic packaging, non-irradiated, day 0</v>
      </c>
      <c r="B604">
        <v>1</v>
      </c>
      <c r="D604" s="39">
        <v>2002</v>
      </c>
      <c r="E604" t="s">
        <v>1031</v>
      </c>
      <c r="F604" t="s">
        <v>1615</v>
      </c>
      <c r="G604">
        <f>39.4*(0.2/5)</f>
        <v>1.5760000000000001</v>
      </c>
      <c r="H604" s="15" t="s">
        <v>59</v>
      </c>
      <c r="I604">
        <f>39.4*(0.2/5)</f>
        <v>1.5760000000000001</v>
      </c>
      <c r="J604" s="15" t="s">
        <v>59</v>
      </c>
      <c r="K604" s="3" t="s">
        <v>47</v>
      </c>
      <c r="L604" s="12" t="s">
        <v>59</v>
      </c>
      <c r="M604" s="3" t="s">
        <v>47</v>
      </c>
      <c r="N604" s="12" t="s">
        <v>59</v>
      </c>
      <c r="O604" s="42">
        <v>0.76</v>
      </c>
      <c r="P604" s="15" t="s">
        <v>59</v>
      </c>
      <c r="Q604" s="42">
        <v>0.53600000000000003</v>
      </c>
      <c r="R604" s="15" t="s">
        <v>59</v>
      </c>
      <c r="S604" t="s">
        <v>47</v>
      </c>
      <c r="T604" s="15" t="s">
        <v>59</v>
      </c>
      <c r="U604" t="s">
        <v>47</v>
      </c>
      <c r="V604" s="15" t="s">
        <v>59</v>
      </c>
      <c r="W604" t="s">
        <v>47</v>
      </c>
      <c r="X604" s="15" t="s">
        <v>59</v>
      </c>
      <c r="Y604" s="42">
        <v>0.28000000000000003</v>
      </c>
      <c r="Z604" s="15" t="s">
        <v>59</v>
      </c>
      <c r="AA604" s="42">
        <v>0</v>
      </c>
      <c r="AB604" s="15" t="s">
        <v>59</v>
      </c>
      <c r="AC604" t="s">
        <v>47</v>
      </c>
      <c r="AD604" s="15" t="s">
        <v>59</v>
      </c>
      <c r="AE604" s="42">
        <v>0</v>
      </c>
      <c r="AF604" s="15" t="s">
        <v>59</v>
      </c>
      <c r="AG604" s="42">
        <v>0</v>
      </c>
      <c r="AH604" s="15" t="s">
        <v>59</v>
      </c>
      <c r="AI604" t="s">
        <v>47</v>
      </c>
      <c r="AJ604" s="15" t="s">
        <v>59</v>
      </c>
      <c r="AK604" t="s">
        <v>47</v>
      </c>
      <c r="AL604" s="15" t="s">
        <v>59</v>
      </c>
      <c r="AM604" t="s">
        <v>47</v>
      </c>
      <c r="AN604" s="15" t="s">
        <v>59</v>
      </c>
      <c r="AO604" t="s">
        <v>47</v>
      </c>
      <c r="AP604" s="15" t="s">
        <v>59</v>
      </c>
      <c r="AQ604" t="s">
        <v>47</v>
      </c>
      <c r="AR604" s="15" t="s">
        <v>59</v>
      </c>
      <c r="AS604" t="s">
        <v>47</v>
      </c>
      <c r="AT604" s="15" t="s">
        <v>59</v>
      </c>
      <c r="AU604" t="s">
        <v>47</v>
      </c>
      <c r="AV604" s="15" t="s">
        <v>59</v>
      </c>
      <c r="AW604" s="3" t="s">
        <v>47</v>
      </c>
      <c r="AX604" s="15" t="s">
        <v>59</v>
      </c>
      <c r="AY604" t="s">
        <v>47</v>
      </c>
      <c r="AZ604" s="15" t="s">
        <v>59</v>
      </c>
      <c r="BA604" t="s">
        <v>47</v>
      </c>
      <c r="BB604" s="15" t="s">
        <v>59</v>
      </c>
      <c r="BC604" t="s">
        <v>47</v>
      </c>
      <c r="BD604" s="15" t="s">
        <v>59</v>
      </c>
      <c r="BE604" s="3" t="s">
        <v>47</v>
      </c>
      <c r="BF604" s="15" t="s">
        <v>59</v>
      </c>
      <c r="BH604" s="15" t="s">
        <v>59</v>
      </c>
      <c r="BJ604" s="15" t="s">
        <v>59</v>
      </c>
      <c r="BL604" s="15" t="s">
        <v>59</v>
      </c>
      <c r="BN604" s="15" t="s">
        <v>59</v>
      </c>
      <c r="BP604" s="15" t="s">
        <v>59</v>
      </c>
      <c r="BR604" s="15" t="s">
        <v>59</v>
      </c>
      <c r="BT604" s="15" t="s">
        <v>59</v>
      </c>
      <c r="BV604" s="15" t="s">
        <v>59</v>
      </c>
      <c r="BX604" s="15" t="s">
        <v>59</v>
      </c>
      <c r="BZ604" s="15" t="s">
        <v>59</v>
      </c>
      <c r="CB604" s="15" t="s">
        <v>59</v>
      </c>
      <c r="CD604" s="15" t="s">
        <v>59</v>
      </c>
      <c r="CF604" s="15" t="s">
        <v>59</v>
      </c>
      <c r="CH604" s="15" t="s">
        <v>59</v>
      </c>
      <c r="CJ604" s="15" t="s">
        <v>59</v>
      </c>
      <c r="CL604" s="15" t="s">
        <v>59</v>
      </c>
      <c r="CN604" s="15" t="s">
        <v>59</v>
      </c>
      <c r="CP604" s="15" t="s">
        <v>59</v>
      </c>
      <c r="CR604" s="15" t="s">
        <v>59</v>
      </c>
      <c r="CT604" s="15" t="s">
        <v>59</v>
      </c>
      <c r="CV604" s="15" t="s">
        <v>59</v>
      </c>
      <c r="CX604" s="15" t="s">
        <v>59</v>
      </c>
      <c r="CZ604" s="15" t="s">
        <v>59</v>
      </c>
      <c r="DB604" s="15" t="s">
        <v>59</v>
      </c>
      <c r="DD604" s="15" t="s">
        <v>59</v>
      </c>
      <c r="DF604" s="15" t="s">
        <v>59</v>
      </c>
      <c r="DH604" s="15" t="s">
        <v>59</v>
      </c>
      <c r="DJ604" s="15" t="s">
        <v>59</v>
      </c>
      <c r="DL604" s="15" t="s">
        <v>59</v>
      </c>
      <c r="DN604" s="15" t="s">
        <v>59</v>
      </c>
      <c r="DP604" s="15" t="s">
        <v>59</v>
      </c>
      <c r="DR604" s="15" t="s">
        <v>59</v>
      </c>
      <c r="DT604" s="15" t="s">
        <v>59</v>
      </c>
      <c r="DV604" s="15" t="s">
        <v>59</v>
      </c>
      <c r="DX604" s="15" t="s">
        <v>59</v>
      </c>
      <c r="DZ604" s="15" t="s">
        <v>59</v>
      </c>
      <c r="EB604" s="15" t="s">
        <v>59</v>
      </c>
      <c r="ED604" s="15" t="s">
        <v>59</v>
      </c>
      <c r="EF604" s="15" t="s">
        <v>59</v>
      </c>
      <c r="EH604" s="15" t="s">
        <v>59</v>
      </c>
      <c r="EJ604" s="15" t="s">
        <v>59</v>
      </c>
      <c r="EL604" s="15" t="s">
        <v>59</v>
      </c>
      <c r="EN604" s="15" t="s">
        <v>59</v>
      </c>
      <c r="EP604" s="15" t="s">
        <v>59</v>
      </c>
      <c r="ER604" s="15" t="s">
        <v>59</v>
      </c>
      <c r="ET604" s="15" t="s">
        <v>59</v>
      </c>
      <c r="EV604" s="15" t="s">
        <v>59</v>
      </c>
      <c r="EX604" s="15" t="s">
        <v>59</v>
      </c>
      <c r="EZ604" s="15" t="s">
        <v>59</v>
      </c>
      <c r="FB604" s="15" t="s">
        <v>59</v>
      </c>
      <c r="FD604" s="15" t="s">
        <v>59</v>
      </c>
      <c r="FF604" s="15" t="s">
        <v>59</v>
      </c>
      <c r="FH604" s="15" t="s">
        <v>59</v>
      </c>
      <c r="FJ604" s="15" t="s">
        <v>59</v>
      </c>
      <c r="FL604" s="15" t="s">
        <v>59</v>
      </c>
      <c r="FN604" s="15" t="s">
        <v>59</v>
      </c>
      <c r="FP604" s="15" t="s">
        <v>59</v>
      </c>
      <c r="FR604" s="15" t="s">
        <v>59</v>
      </c>
      <c r="FT604" s="15" t="s">
        <v>59</v>
      </c>
    </row>
    <row r="605" spans="1:176" ht="15.95" customHeight="1">
      <c r="A605" t="str">
        <f t="shared" si="20"/>
        <v>Beef, raw, aerobic packaging, irradiated, day 0</v>
      </c>
      <c r="B605">
        <v>1</v>
      </c>
      <c r="D605" s="39">
        <v>2002</v>
      </c>
      <c r="E605" t="s">
        <v>1031</v>
      </c>
      <c r="F605" t="s">
        <v>1615</v>
      </c>
      <c r="G605">
        <f>36.1*(0.2/5)</f>
        <v>1.4440000000000002</v>
      </c>
      <c r="H605" s="15" t="s">
        <v>59</v>
      </c>
      <c r="I605">
        <f>36.1*(0.2/5)</f>
        <v>1.4440000000000002</v>
      </c>
      <c r="J605" s="15" t="s">
        <v>59</v>
      </c>
      <c r="K605" s="3" t="s">
        <v>47</v>
      </c>
      <c r="L605" s="12" t="s">
        <v>59</v>
      </c>
      <c r="M605" s="3" t="s">
        <v>47</v>
      </c>
      <c r="N605" s="12" t="s">
        <v>59</v>
      </c>
      <c r="O605" s="42">
        <v>0.60399999999999998</v>
      </c>
      <c r="P605" s="15" t="s">
        <v>59</v>
      </c>
      <c r="Q605" s="42">
        <v>0.51200000000000001</v>
      </c>
      <c r="R605" s="15" t="s">
        <v>59</v>
      </c>
      <c r="S605" t="s">
        <v>47</v>
      </c>
      <c r="T605" s="15" t="s">
        <v>59</v>
      </c>
      <c r="U605" t="s">
        <v>47</v>
      </c>
      <c r="V605" s="15" t="s">
        <v>59</v>
      </c>
      <c r="W605" t="s">
        <v>47</v>
      </c>
      <c r="X605" s="15" t="s">
        <v>59</v>
      </c>
      <c r="Y605" s="42">
        <v>0.33200000000000002</v>
      </c>
      <c r="Z605" s="15" t="s">
        <v>59</v>
      </c>
      <c r="AA605" s="42">
        <v>0</v>
      </c>
      <c r="AB605" s="15" t="s">
        <v>59</v>
      </c>
      <c r="AC605" t="s">
        <v>47</v>
      </c>
      <c r="AD605" s="15" t="s">
        <v>59</v>
      </c>
      <c r="AE605" s="42">
        <v>0</v>
      </c>
      <c r="AF605" s="15" t="s">
        <v>59</v>
      </c>
      <c r="AG605" s="42">
        <v>0</v>
      </c>
      <c r="AH605" s="15" t="s">
        <v>59</v>
      </c>
      <c r="AI605" t="s">
        <v>47</v>
      </c>
      <c r="AJ605" s="15" t="s">
        <v>59</v>
      </c>
      <c r="AK605" t="s">
        <v>47</v>
      </c>
      <c r="AL605" s="15" t="s">
        <v>59</v>
      </c>
      <c r="AM605" t="s">
        <v>47</v>
      </c>
      <c r="AN605" s="15" t="s">
        <v>59</v>
      </c>
      <c r="AO605" t="s">
        <v>47</v>
      </c>
      <c r="AP605" s="15" t="s">
        <v>59</v>
      </c>
      <c r="AQ605" t="s">
        <v>47</v>
      </c>
      <c r="AR605" s="15" t="s">
        <v>59</v>
      </c>
      <c r="AS605" t="s">
        <v>47</v>
      </c>
      <c r="AT605" s="15" t="s">
        <v>59</v>
      </c>
      <c r="AU605" t="s">
        <v>47</v>
      </c>
      <c r="AV605" s="15" t="s">
        <v>59</v>
      </c>
      <c r="AW605" s="3" t="s">
        <v>47</v>
      </c>
      <c r="AX605" s="15" t="s">
        <v>59</v>
      </c>
      <c r="AY605" t="s">
        <v>47</v>
      </c>
      <c r="AZ605" s="15" t="s">
        <v>59</v>
      </c>
      <c r="BA605" t="s">
        <v>47</v>
      </c>
      <c r="BB605" s="15" t="s">
        <v>59</v>
      </c>
      <c r="BC605" t="s">
        <v>47</v>
      </c>
      <c r="BD605" s="15" t="s">
        <v>59</v>
      </c>
      <c r="BE605" s="3" t="s">
        <v>47</v>
      </c>
      <c r="BF605" s="15" t="s">
        <v>59</v>
      </c>
      <c r="BH605" s="15" t="s">
        <v>59</v>
      </c>
      <c r="BJ605" s="15" t="s">
        <v>59</v>
      </c>
      <c r="BL605" s="15" t="s">
        <v>59</v>
      </c>
      <c r="BN605" s="15" t="s">
        <v>59</v>
      </c>
      <c r="BP605" s="15" t="s">
        <v>59</v>
      </c>
      <c r="BR605" s="15" t="s">
        <v>59</v>
      </c>
      <c r="BT605" s="15" t="s">
        <v>59</v>
      </c>
      <c r="BV605" s="15" t="s">
        <v>59</v>
      </c>
      <c r="BX605" s="15" t="s">
        <v>59</v>
      </c>
      <c r="BZ605" s="15" t="s">
        <v>59</v>
      </c>
      <c r="CB605" s="15" t="s">
        <v>59</v>
      </c>
      <c r="CD605" s="15" t="s">
        <v>59</v>
      </c>
      <c r="CF605" s="15" t="s">
        <v>59</v>
      </c>
      <c r="CH605" s="15" t="s">
        <v>59</v>
      </c>
      <c r="CJ605" s="15" t="s">
        <v>59</v>
      </c>
      <c r="CL605" s="15" t="s">
        <v>59</v>
      </c>
      <c r="CN605" s="15" t="s">
        <v>59</v>
      </c>
      <c r="CP605" s="15" t="s">
        <v>59</v>
      </c>
      <c r="CR605" s="15" t="s">
        <v>59</v>
      </c>
      <c r="CT605" s="15" t="s">
        <v>59</v>
      </c>
      <c r="CV605" s="15" t="s">
        <v>59</v>
      </c>
      <c r="CX605" s="15" t="s">
        <v>59</v>
      </c>
      <c r="CZ605" s="15" t="s">
        <v>59</v>
      </c>
      <c r="DB605" s="15" t="s">
        <v>59</v>
      </c>
      <c r="DD605" s="15" t="s">
        <v>59</v>
      </c>
      <c r="DF605" s="15" t="s">
        <v>59</v>
      </c>
      <c r="DH605" s="15" t="s">
        <v>59</v>
      </c>
      <c r="DJ605" s="15" t="s">
        <v>59</v>
      </c>
      <c r="DL605" s="15" t="s">
        <v>59</v>
      </c>
      <c r="DN605" s="15" t="s">
        <v>59</v>
      </c>
      <c r="DP605" s="15" t="s">
        <v>59</v>
      </c>
      <c r="DR605" s="15" t="s">
        <v>59</v>
      </c>
      <c r="DT605" s="15" t="s">
        <v>59</v>
      </c>
      <c r="DV605" s="15" t="s">
        <v>59</v>
      </c>
      <c r="DX605" s="15" t="s">
        <v>59</v>
      </c>
      <c r="DZ605" s="15" t="s">
        <v>59</v>
      </c>
      <c r="EB605" s="15" t="s">
        <v>59</v>
      </c>
      <c r="ED605" s="15" t="s">
        <v>59</v>
      </c>
      <c r="EF605" s="15" t="s">
        <v>59</v>
      </c>
      <c r="EH605" s="15" t="s">
        <v>59</v>
      </c>
      <c r="EJ605" s="15" t="s">
        <v>59</v>
      </c>
      <c r="EL605" s="15" t="s">
        <v>59</v>
      </c>
      <c r="EN605" s="15" t="s">
        <v>59</v>
      </c>
      <c r="EP605" s="15" t="s">
        <v>59</v>
      </c>
      <c r="ER605" s="15" t="s">
        <v>59</v>
      </c>
      <c r="ET605" s="15" t="s">
        <v>59</v>
      </c>
      <c r="EV605" s="15" t="s">
        <v>59</v>
      </c>
      <c r="EX605" s="15" t="s">
        <v>59</v>
      </c>
      <c r="EZ605" s="15" t="s">
        <v>59</v>
      </c>
      <c r="FB605" s="15" t="s">
        <v>59</v>
      </c>
      <c r="FD605" s="15" t="s">
        <v>59</v>
      </c>
      <c r="FF605" s="15" t="s">
        <v>59</v>
      </c>
      <c r="FH605" s="15" t="s">
        <v>59</v>
      </c>
      <c r="FJ605" s="15" t="s">
        <v>59</v>
      </c>
      <c r="FL605" s="15" t="s">
        <v>59</v>
      </c>
      <c r="FN605" s="15" t="s">
        <v>59</v>
      </c>
      <c r="FP605" s="15" t="s">
        <v>59</v>
      </c>
      <c r="FR605" s="15" t="s">
        <v>59</v>
      </c>
      <c r="FT605" s="15" t="s">
        <v>59</v>
      </c>
    </row>
    <row r="606" spans="1:176" ht="15.95" customHeight="1">
      <c r="A606" t="str">
        <f t="shared" si="20"/>
        <v>Beef, raw, vacuum packaging, non-irradiated, day 7</v>
      </c>
      <c r="B606">
        <v>1</v>
      </c>
      <c r="D606" s="39">
        <v>2002</v>
      </c>
      <c r="E606" t="s">
        <v>1031</v>
      </c>
      <c r="F606" t="s">
        <v>1615</v>
      </c>
      <c r="G606">
        <f>32.7*(0.2/5)</f>
        <v>1.3080000000000001</v>
      </c>
      <c r="H606" s="15" t="s">
        <v>59</v>
      </c>
      <c r="I606">
        <f>32.7*(0.2/5)</f>
        <v>1.3080000000000001</v>
      </c>
      <c r="J606" s="15" t="s">
        <v>59</v>
      </c>
      <c r="K606" s="3" t="s">
        <v>47</v>
      </c>
      <c r="L606" s="12" t="s">
        <v>59</v>
      </c>
      <c r="M606" s="3" t="s">
        <v>47</v>
      </c>
      <c r="N606" s="12" t="s">
        <v>59</v>
      </c>
      <c r="O606" s="42">
        <v>0.36799999999999999</v>
      </c>
      <c r="P606" s="15" t="s">
        <v>59</v>
      </c>
      <c r="Q606" s="42">
        <v>0.27200000000000002</v>
      </c>
      <c r="R606" s="15" t="s">
        <v>59</v>
      </c>
      <c r="S606" t="s">
        <v>47</v>
      </c>
      <c r="T606" s="15" t="s">
        <v>59</v>
      </c>
      <c r="U606" t="s">
        <v>47</v>
      </c>
      <c r="V606" s="15" t="s">
        <v>59</v>
      </c>
      <c r="W606" t="s">
        <v>47</v>
      </c>
      <c r="X606" s="15" t="s">
        <v>59</v>
      </c>
      <c r="Y606" s="42">
        <v>0.36</v>
      </c>
      <c r="Z606" s="15" t="s">
        <v>59</v>
      </c>
      <c r="AA606" s="42">
        <v>0.14800000000000002</v>
      </c>
      <c r="AB606" s="15" t="s">
        <v>59</v>
      </c>
      <c r="AC606" t="s">
        <v>47</v>
      </c>
      <c r="AD606" s="15" t="s">
        <v>59</v>
      </c>
      <c r="AE606" s="42">
        <v>0.14400000000000002</v>
      </c>
      <c r="AF606" s="15" t="s">
        <v>59</v>
      </c>
      <c r="AG606" s="42">
        <v>1.2E-2</v>
      </c>
      <c r="AH606" s="15" t="s">
        <v>59</v>
      </c>
      <c r="AI606" t="s">
        <v>47</v>
      </c>
      <c r="AJ606" s="15" t="s">
        <v>59</v>
      </c>
      <c r="AK606" t="s">
        <v>47</v>
      </c>
      <c r="AL606" s="15" t="s">
        <v>59</v>
      </c>
      <c r="AM606" t="s">
        <v>47</v>
      </c>
      <c r="AN606" s="15" t="s">
        <v>59</v>
      </c>
      <c r="AO606" t="s">
        <v>47</v>
      </c>
      <c r="AP606" s="15" t="s">
        <v>59</v>
      </c>
      <c r="AQ606" t="s">
        <v>47</v>
      </c>
      <c r="AR606" s="15" t="s">
        <v>59</v>
      </c>
      <c r="AS606" t="s">
        <v>47</v>
      </c>
      <c r="AT606" s="15" t="s">
        <v>59</v>
      </c>
      <c r="AU606" t="s">
        <v>47</v>
      </c>
      <c r="AV606" s="15" t="s">
        <v>59</v>
      </c>
      <c r="AW606" s="3" t="s">
        <v>47</v>
      </c>
      <c r="AX606" s="15" t="s">
        <v>59</v>
      </c>
      <c r="AY606" t="s">
        <v>47</v>
      </c>
      <c r="AZ606" s="15" t="s">
        <v>59</v>
      </c>
      <c r="BA606" t="s">
        <v>47</v>
      </c>
      <c r="BB606" s="15" t="s">
        <v>59</v>
      </c>
      <c r="BC606" t="s">
        <v>47</v>
      </c>
      <c r="BD606" s="15" t="s">
        <v>59</v>
      </c>
      <c r="BE606" s="3" t="s">
        <v>47</v>
      </c>
      <c r="BF606" s="15" t="s">
        <v>59</v>
      </c>
      <c r="BH606" s="15" t="s">
        <v>59</v>
      </c>
      <c r="BJ606" s="15" t="s">
        <v>59</v>
      </c>
      <c r="BL606" s="15" t="s">
        <v>59</v>
      </c>
      <c r="BN606" s="15" t="s">
        <v>59</v>
      </c>
      <c r="BP606" s="15" t="s">
        <v>59</v>
      </c>
      <c r="BR606" s="15" t="s">
        <v>59</v>
      </c>
      <c r="BT606" s="15" t="s">
        <v>59</v>
      </c>
      <c r="BV606" s="15" t="s">
        <v>59</v>
      </c>
      <c r="BX606" s="15" t="s">
        <v>59</v>
      </c>
      <c r="BZ606" s="15" t="s">
        <v>59</v>
      </c>
      <c r="CB606" s="15" t="s">
        <v>59</v>
      </c>
      <c r="CD606" s="15" t="s">
        <v>59</v>
      </c>
      <c r="CF606" s="15" t="s">
        <v>59</v>
      </c>
      <c r="CH606" s="15" t="s">
        <v>59</v>
      </c>
      <c r="CJ606" s="15" t="s">
        <v>59</v>
      </c>
      <c r="CL606" s="15" t="s">
        <v>59</v>
      </c>
      <c r="CN606" s="15" t="s">
        <v>59</v>
      </c>
      <c r="CP606" s="15" t="s">
        <v>59</v>
      </c>
      <c r="CR606" s="15" t="s">
        <v>59</v>
      </c>
      <c r="CT606" s="15" t="s">
        <v>59</v>
      </c>
      <c r="CV606" s="15" t="s">
        <v>59</v>
      </c>
      <c r="CX606" s="15" t="s">
        <v>59</v>
      </c>
      <c r="CZ606" s="15" t="s">
        <v>59</v>
      </c>
      <c r="DB606" s="15" t="s">
        <v>59</v>
      </c>
      <c r="DD606" s="15" t="s">
        <v>59</v>
      </c>
      <c r="DF606" s="15" t="s">
        <v>59</v>
      </c>
      <c r="DH606" s="15" t="s">
        <v>59</v>
      </c>
      <c r="DJ606" s="15" t="s">
        <v>59</v>
      </c>
      <c r="DL606" s="15" t="s">
        <v>59</v>
      </c>
      <c r="DN606" s="15" t="s">
        <v>59</v>
      </c>
      <c r="DP606" s="15" t="s">
        <v>59</v>
      </c>
      <c r="DR606" s="15" t="s">
        <v>59</v>
      </c>
      <c r="DT606" s="15" t="s">
        <v>59</v>
      </c>
      <c r="DV606" s="15" t="s">
        <v>59</v>
      </c>
      <c r="DX606" s="15" t="s">
        <v>59</v>
      </c>
      <c r="DZ606" s="15" t="s">
        <v>59</v>
      </c>
      <c r="EB606" s="15" t="s">
        <v>59</v>
      </c>
      <c r="ED606" s="15" t="s">
        <v>59</v>
      </c>
      <c r="EF606" s="15" t="s">
        <v>59</v>
      </c>
      <c r="EH606" s="15" t="s">
        <v>59</v>
      </c>
      <c r="EJ606" s="15" t="s">
        <v>59</v>
      </c>
      <c r="EL606" s="15" t="s">
        <v>59</v>
      </c>
      <c r="EN606" s="15" t="s">
        <v>59</v>
      </c>
      <c r="EP606" s="15" t="s">
        <v>59</v>
      </c>
      <c r="ER606" s="15" t="s">
        <v>59</v>
      </c>
      <c r="ET606" s="15" t="s">
        <v>59</v>
      </c>
      <c r="EV606" s="15" t="s">
        <v>59</v>
      </c>
      <c r="EX606" s="15" t="s">
        <v>59</v>
      </c>
      <c r="EZ606" s="15" t="s">
        <v>59</v>
      </c>
      <c r="FB606" s="15" t="s">
        <v>59</v>
      </c>
      <c r="FD606" s="15" t="s">
        <v>59</v>
      </c>
      <c r="FF606" s="15" t="s">
        <v>59</v>
      </c>
      <c r="FH606" s="15" t="s">
        <v>59</v>
      </c>
      <c r="FJ606" s="15" t="s">
        <v>59</v>
      </c>
      <c r="FL606" s="15" t="s">
        <v>59</v>
      </c>
      <c r="FN606" s="15" t="s">
        <v>59</v>
      </c>
      <c r="FP606" s="15" t="s">
        <v>59</v>
      </c>
      <c r="FR606" s="15" t="s">
        <v>59</v>
      </c>
      <c r="FT606" s="15" t="s">
        <v>59</v>
      </c>
    </row>
    <row r="607" spans="1:176" ht="15.95" customHeight="1">
      <c r="A607" t="str">
        <f t="shared" si="20"/>
        <v>Beef, raw, vacuum packaging, irradiated, day 7</v>
      </c>
      <c r="B607">
        <v>1</v>
      </c>
      <c r="D607" s="39">
        <v>2002</v>
      </c>
      <c r="E607" t="s">
        <v>1031</v>
      </c>
      <c r="F607" t="s">
        <v>1615</v>
      </c>
      <c r="G607">
        <f>33.3*(0.2/5)</f>
        <v>1.3319999999999999</v>
      </c>
      <c r="H607" s="15" t="s">
        <v>59</v>
      </c>
      <c r="I607">
        <f>33.3*(0.2/5)</f>
        <v>1.3319999999999999</v>
      </c>
      <c r="J607" s="15" t="s">
        <v>59</v>
      </c>
      <c r="K607" s="3" t="s">
        <v>47</v>
      </c>
      <c r="L607" s="12" t="s">
        <v>59</v>
      </c>
      <c r="M607" s="3" t="s">
        <v>47</v>
      </c>
      <c r="N607" s="12" t="s">
        <v>59</v>
      </c>
      <c r="O607" s="42">
        <v>0.33200000000000002</v>
      </c>
      <c r="P607" s="15" t="s">
        <v>59</v>
      </c>
      <c r="Q607" s="42">
        <v>0.308</v>
      </c>
      <c r="R607" s="15" t="s">
        <v>59</v>
      </c>
      <c r="S607" t="s">
        <v>47</v>
      </c>
      <c r="T607" s="15" t="s">
        <v>59</v>
      </c>
      <c r="U607" t="s">
        <v>47</v>
      </c>
      <c r="V607" s="15" t="s">
        <v>59</v>
      </c>
      <c r="W607" t="s">
        <v>47</v>
      </c>
      <c r="X607" s="15" t="s">
        <v>59</v>
      </c>
      <c r="Y607" s="42">
        <v>0.38400000000000001</v>
      </c>
      <c r="Z607" s="15" t="s">
        <v>59</v>
      </c>
      <c r="AA607" s="42">
        <v>0.12400000000000001</v>
      </c>
      <c r="AB607" s="15" t="s">
        <v>59</v>
      </c>
      <c r="AC607" t="s">
        <v>47</v>
      </c>
      <c r="AD607" s="15" t="s">
        <v>59</v>
      </c>
      <c r="AE607" s="42">
        <v>0.23199999999999998</v>
      </c>
      <c r="AF607" s="15" t="s">
        <v>59</v>
      </c>
      <c r="AG607" s="42">
        <v>0</v>
      </c>
      <c r="AH607" s="15" t="s">
        <v>59</v>
      </c>
      <c r="AI607" t="s">
        <v>47</v>
      </c>
      <c r="AJ607" s="15" t="s">
        <v>59</v>
      </c>
      <c r="AK607" t="s">
        <v>47</v>
      </c>
      <c r="AL607" s="15" t="s">
        <v>59</v>
      </c>
      <c r="AM607" t="s">
        <v>47</v>
      </c>
      <c r="AN607" s="15" t="s">
        <v>59</v>
      </c>
      <c r="AO607" t="s">
        <v>47</v>
      </c>
      <c r="AP607" s="15" t="s">
        <v>59</v>
      </c>
      <c r="AQ607" t="s">
        <v>47</v>
      </c>
      <c r="AR607" s="15" t="s">
        <v>59</v>
      </c>
      <c r="AS607" t="s">
        <v>47</v>
      </c>
      <c r="AT607" s="15" t="s">
        <v>59</v>
      </c>
      <c r="AU607" t="s">
        <v>47</v>
      </c>
      <c r="AV607" s="15" t="s">
        <v>59</v>
      </c>
      <c r="AW607" s="3" t="s">
        <v>47</v>
      </c>
      <c r="AX607" s="15" t="s">
        <v>59</v>
      </c>
      <c r="AY607" t="s">
        <v>47</v>
      </c>
      <c r="AZ607" s="15" t="s">
        <v>59</v>
      </c>
      <c r="BA607" t="s">
        <v>47</v>
      </c>
      <c r="BB607" s="15" t="s">
        <v>59</v>
      </c>
      <c r="BC607" t="s">
        <v>47</v>
      </c>
      <c r="BD607" s="15" t="s">
        <v>59</v>
      </c>
      <c r="BE607" s="3" t="s">
        <v>47</v>
      </c>
      <c r="BF607" s="15" t="s">
        <v>59</v>
      </c>
      <c r="BH607" s="15" t="s">
        <v>59</v>
      </c>
      <c r="BJ607" s="15" t="s">
        <v>59</v>
      </c>
      <c r="BL607" s="15" t="s">
        <v>59</v>
      </c>
      <c r="BN607" s="15" t="s">
        <v>59</v>
      </c>
      <c r="BP607" s="15" t="s">
        <v>59</v>
      </c>
      <c r="BR607" s="15" t="s">
        <v>59</v>
      </c>
      <c r="BT607" s="15" t="s">
        <v>59</v>
      </c>
      <c r="BV607" s="15" t="s">
        <v>59</v>
      </c>
      <c r="BX607" s="15" t="s">
        <v>59</v>
      </c>
      <c r="BZ607" s="15" t="s">
        <v>59</v>
      </c>
      <c r="CB607" s="15" t="s">
        <v>59</v>
      </c>
      <c r="CD607" s="15" t="s">
        <v>59</v>
      </c>
      <c r="CF607" s="15" t="s">
        <v>59</v>
      </c>
      <c r="CH607" s="15" t="s">
        <v>59</v>
      </c>
      <c r="CJ607" s="15" t="s">
        <v>59</v>
      </c>
      <c r="CL607" s="15" t="s">
        <v>59</v>
      </c>
      <c r="CN607" s="15" t="s">
        <v>59</v>
      </c>
      <c r="CP607" s="15" t="s">
        <v>59</v>
      </c>
      <c r="CR607" s="15" t="s">
        <v>59</v>
      </c>
      <c r="CT607" s="15" t="s">
        <v>59</v>
      </c>
      <c r="CV607" s="15" t="s">
        <v>59</v>
      </c>
      <c r="CX607" s="15" t="s">
        <v>59</v>
      </c>
      <c r="CZ607" s="15" t="s">
        <v>59</v>
      </c>
      <c r="DB607" s="15" t="s">
        <v>59</v>
      </c>
      <c r="DD607" s="15" t="s">
        <v>59</v>
      </c>
      <c r="DF607" s="15" t="s">
        <v>59</v>
      </c>
      <c r="DH607" s="15" t="s">
        <v>59</v>
      </c>
      <c r="DJ607" s="15" t="s">
        <v>59</v>
      </c>
      <c r="DL607" s="15" t="s">
        <v>59</v>
      </c>
      <c r="DN607" s="15" t="s">
        <v>59</v>
      </c>
      <c r="DP607" s="15" t="s">
        <v>59</v>
      </c>
      <c r="DR607" s="15" t="s">
        <v>59</v>
      </c>
      <c r="DT607" s="15" t="s">
        <v>59</v>
      </c>
      <c r="DV607" s="15" t="s">
        <v>59</v>
      </c>
      <c r="DX607" s="15" t="s">
        <v>59</v>
      </c>
      <c r="DZ607" s="15" t="s">
        <v>59</v>
      </c>
      <c r="EB607" s="15" t="s">
        <v>59</v>
      </c>
      <c r="ED607" s="15" t="s">
        <v>59</v>
      </c>
      <c r="EF607" s="15" t="s">
        <v>59</v>
      </c>
      <c r="EH607" s="15" t="s">
        <v>59</v>
      </c>
      <c r="EJ607" s="15" t="s">
        <v>59</v>
      </c>
      <c r="EL607" s="15" t="s">
        <v>59</v>
      </c>
      <c r="EN607" s="15" t="s">
        <v>59</v>
      </c>
      <c r="EP607" s="15" t="s">
        <v>59</v>
      </c>
      <c r="ER607" s="15" t="s">
        <v>59</v>
      </c>
      <c r="ET607" s="15" t="s">
        <v>59</v>
      </c>
      <c r="EV607" s="15" t="s">
        <v>59</v>
      </c>
      <c r="EX607" s="15" t="s">
        <v>59</v>
      </c>
      <c r="EZ607" s="15" t="s">
        <v>59</v>
      </c>
      <c r="FB607" s="15" t="s">
        <v>59</v>
      </c>
      <c r="FD607" s="15" t="s">
        <v>59</v>
      </c>
      <c r="FF607" s="15" t="s">
        <v>59</v>
      </c>
      <c r="FH607" s="15" t="s">
        <v>59</v>
      </c>
      <c r="FJ607" s="15" t="s">
        <v>59</v>
      </c>
      <c r="FL607" s="15" t="s">
        <v>59</v>
      </c>
      <c r="FN607" s="15" t="s">
        <v>59</v>
      </c>
      <c r="FP607" s="15" t="s">
        <v>59</v>
      </c>
      <c r="FR607" s="15" t="s">
        <v>59</v>
      </c>
      <c r="FT607" s="15" t="s">
        <v>59</v>
      </c>
    </row>
    <row r="608" spans="1:176" ht="15.95" customHeight="1">
      <c r="A608" t="str">
        <f t="shared" si="20"/>
        <v>Beef, raw, aerobic packaging, non-irradiated, day 7</v>
      </c>
      <c r="B608">
        <v>1</v>
      </c>
      <c r="D608" s="39">
        <v>2002</v>
      </c>
      <c r="E608" t="s">
        <v>1031</v>
      </c>
      <c r="F608" t="s">
        <v>1615</v>
      </c>
      <c r="G608">
        <f>45.6*(0.2/5)</f>
        <v>1.8240000000000001</v>
      </c>
      <c r="H608" s="15" t="s">
        <v>59</v>
      </c>
      <c r="I608">
        <f>45.6*(0.2/5)</f>
        <v>1.8240000000000001</v>
      </c>
      <c r="J608" s="15" t="s">
        <v>59</v>
      </c>
      <c r="K608" s="3" t="s">
        <v>47</v>
      </c>
      <c r="L608" s="12" t="s">
        <v>59</v>
      </c>
      <c r="M608" s="3" t="s">
        <v>47</v>
      </c>
      <c r="N608" s="12" t="s">
        <v>59</v>
      </c>
      <c r="O608" s="42">
        <v>0.47200000000000003</v>
      </c>
      <c r="P608" s="15" t="s">
        <v>59</v>
      </c>
      <c r="Q608" s="42">
        <v>0.33600000000000002</v>
      </c>
      <c r="R608" s="15" t="s">
        <v>59</v>
      </c>
      <c r="S608" t="s">
        <v>47</v>
      </c>
      <c r="T608" s="15" t="s">
        <v>59</v>
      </c>
      <c r="U608" t="s">
        <v>47</v>
      </c>
      <c r="V608" s="15" t="s">
        <v>59</v>
      </c>
      <c r="W608" t="s">
        <v>47</v>
      </c>
      <c r="X608" s="15" t="s">
        <v>59</v>
      </c>
      <c r="Y608" s="42">
        <v>0.64400000000000002</v>
      </c>
      <c r="Z608" s="15" t="s">
        <v>59</v>
      </c>
      <c r="AA608" s="42">
        <v>0.14800000000000002</v>
      </c>
      <c r="AB608" s="15" t="s">
        <v>59</v>
      </c>
      <c r="AC608" t="s">
        <v>47</v>
      </c>
      <c r="AD608" s="15" t="s">
        <v>59</v>
      </c>
      <c r="AE608" s="42">
        <v>0.21199999999999999</v>
      </c>
      <c r="AF608" s="15" t="s">
        <v>59</v>
      </c>
      <c r="AG608" s="42">
        <v>1.2E-2</v>
      </c>
      <c r="AH608" s="15" t="s">
        <v>59</v>
      </c>
      <c r="AI608" t="s">
        <v>47</v>
      </c>
      <c r="AJ608" s="15" t="s">
        <v>59</v>
      </c>
      <c r="AK608" t="s">
        <v>47</v>
      </c>
      <c r="AL608" s="15" t="s">
        <v>59</v>
      </c>
      <c r="AM608" t="s">
        <v>47</v>
      </c>
      <c r="AN608" s="15" t="s">
        <v>59</v>
      </c>
      <c r="AO608" t="s">
        <v>47</v>
      </c>
      <c r="AP608" s="15" t="s">
        <v>59</v>
      </c>
      <c r="AQ608" t="s">
        <v>47</v>
      </c>
      <c r="AR608" s="15" t="s">
        <v>59</v>
      </c>
      <c r="AS608" t="s">
        <v>47</v>
      </c>
      <c r="AT608" s="15" t="s">
        <v>59</v>
      </c>
      <c r="AU608" t="s">
        <v>47</v>
      </c>
      <c r="AV608" s="15" t="s">
        <v>59</v>
      </c>
      <c r="AW608" s="3" t="s">
        <v>47</v>
      </c>
      <c r="AX608" s="15" t="s">
        <v>59</v>
      </c>
      <c r="AY608" t="s">
        <v>47</v>
      </c>
      <c r="AZ608" s="15" t="s">
        <v>59</v>
      </c>
      <c r="BA608" t="s">
        <v>47</v>
      </c>
      <c r="BB608" s="15" t="s">
        <v>59</v>
      </c>
      <c r="BC608" t="s">
        <v>47</v>
      </c>
      <c r="BD608" s="15" t="s">
        <v>59</v>
      </c>
      <c r="BE608" s="3" t="s">
        <v>47</v>
      </c>
      <c r="BF608" s="15" t="s">
        <v>59</v>
      </c>
      <c r="BH608" s="15" t="s">
        <v>59</v>
      </c>
      <c r="BJ608" s="15" t="s">
        <v>59</v>
      </c>
      <c r="BL608" s="15" t="s">
        <v>59</v>
      </c>
      <c r="BN608" s="15" t="s">
        <v>59</v>
      </c>
      <c r="BP608" s="15" t="s">
        <v>59</v>
      </c>
      <c r="BR608" s="15" t="s">
        <v>59</v>
      </c>
      <c r="BT608" s="15" t="s">
        <v>59</v>
      </c>
      <c r="BV608" s="15" t="s">
        <v>59</v>
      </c>
      <c r="BX608" s="15" t="s">
        <v>59</v>
      </c>
      <c r="BZ608" s="15" t="s">
        <v>59</v>
      </c>
      <c r="CB608" s="15" t="s">
        <v>59</v>
      </c>
      <c r="CD608" s="15" t="s">
        <v>59</v>
      </c>
      <c r="CF608" s="15" t="s">
        <v>59</v>
      </c>
      <c r="CH608" s="15" t="s">
        <v>59</v>
      </c>
      <c r="CJ608" s="15" t="s">
        <v>59</v>
      </c>
      <c r="CL608" s="15" t="s">
        <v>59</v>
      </c>
      <c r="CN608" s="15" t="s">
        <v>59</v>
      </c>
      <c r="CP608" s="15" t="s">
        <v>59</v>
      </c>
      <c r="CR608" s="15" t="s">
        <v>59</v>
      </c>
      <c r="CT608" s="15" t="s">
        <v>59</v>
      </c>
      <c r="CV608" s="15" t="s">
        <v>59</v>
      </c>
      <c r="CX608" s="15" t="s">
        <v>59</v>
      </c>
      <c r="CZ608" s="15" t="s">
        <v>59</v>
      </c>
      <c r="DB608" s="15" t="s">
        <v>59</v>
      </c>
      <c r="DD608" s="15" t="s">
        <v>59</v>
      </c>
      <c r="DF608" s="15" t="s">
        <v>59</v>
      </c>
      <c r="DH608" s="15" t="s">
        <v>59</v>
      </c>
      <c r="DJ608" s="15" t="s">
        <v>59</v>
      </c>
      <c r="DL608" s="15" t="s">
        <v>59</v>
      </c>
      <c r="DN608" s="15" t="s">
        <v>59</v>
      </c>
      <c r="DP608" s="15" t="s">
        <v>59</v>
      </c>
      <c r="DR608" s="15" t="s">
        <v>59</v>
      </c>
      <c r="DT608" s="15" t="s">
        <v>59</v>
      </c>
      <c r="DV608" s="15" t="s">
        <v>59</v>
      </c>
      <c r="DX608" s="15" t="s">
        <v>59</v>
      </c>
      <c r="DZ608" s="15" t="s">
        <v>59</v>
      </c>
      <c r="EB608" s="15" t="s">
        <v>59</v>
      </c>
      <c r="ED608" s="15" t="s">
        <v>59</v>
      </c>
      <c r="EF608" s="15" t="s">
        <v>59</v>
      </c>
      <c r="EH608" s="15" t="s">
        <v>59</v>
      </c>
      <c r="EJ608" s="15" t="s">
        <v>59</v>
      </c>
      <c r="EL608" s="15" t="s">
        <v>59</v>
      </c>
      <c r="EN608" s="15" t="s">
        <v>59</v>
      </c>
      <c r="EP608" s="15" t="s">
        <v>59</v>
      </c>
      <c r="ER608" s="15" t="s">
        <v>59</v>
      </c>
      <c r="ET608" s="15" t="s">
        <v>59</v>
      </c>
      <c r="EV608" s="15" t="s">
        <v>59</v>
      </c>
      <c r="EX608" s="15" t="s">
        <v>59</v>
      </c>
      <c r="EZ608" s="15" t="s">
        <v>59</v>
      </c>
      <c r="FB608" s="15" t="s">
        <v>59</v>
      </c>
      <c r="FD608" s="15" t="s">
        <v>59</v>
      </c>
      <c r="FF608" s="15" t="s">
        <v>59</v>
      </c>
      <c r="FH608" s="15" t="s">
        <v>59</v>
      </c>
      <c r="FJ608" s="15" t="s">
        <v>59</v>
      </c>
      <c r="FL608" s="15" t="s">
        <v>59</v>
      </c>
      <c r="FN608" s="15" t="s">
        <v>59</v>
      </c>
      <c r="FP608" s="15" t="s">
        <v>59</v>
      </c>
      <c r="FR608" s="15" t="s">
        <v>59</v>
      </c>
      <c r="FT608" s="15" t="s">
        <v>59</v>
      </c>
    </row>
    <row r="609" spans="1:176" ht="15.95" customHeight="1">
      <c r="A609" t="str">
        <f t="shared" si="20"/>
        <v>Beef, raw, aerobic packaging, irradiated, day 7</v>
      </c>
      <c r="B609">
        <v>1</v>
      </c>
      <c r="D609" s="39">
        <v>2002</v>
      </c>
      <c r="E609" t="s">
        <v>1031</v>
      </c>
      <c r="F609" t="s">
        <v>1615</v>
      </c>
      <c r="G609">
        <f>69.9*(0.2/5)</f>
        <v>2.7960000000000003</v>
      </c>
      <c r="H609" s="15" t="s">
        <v>59</v>
      </c>
      <c r="I609">
        <f>69.9*(0.2/5)</f>
        <v>2.7960000000000003</v>
      </c>
      <c r="J609" s="15" t="s">
        <v>59</v>
      </c>
      <c r="K609" s="3" t="s">
        <v>47</v>
      </c>
      <c r="L609" s="12" t="s">
        <v>59</v>
      </c>
      <c r="M609" s="3" t="s">
        <v>47</v>
      </c>
      <c r="N609" s="12" t="s">
        <v>59</v>
      </c>
      <c r="O609" s="42">
        <v>0.69200000000000006</v>
      </c>
      <c r="P609" s="15" t="s">
        <v>59</v>
      </c>
      <c r="Q609" s="42">
        <v>0.5</v>
      </c>
      <c r="R609" s="15" t="s">
        <v>59</v>
      </c>
      <c r="S609" t="s">
        <v>47</v>
      </c>
      <c r="T609" s="15" t="s">
        <v>59</v>
      </c>
      <c r="U609" t="s">
        <v>47</v>
      </c>
      <c r="V609" s="15" t="s">
        <v>59</v>
      </c>
      <c r="W609" t="s">
        <v>47</v>
      </c>
      <c r="X609" s="15" t="s">
        <v>59</v>
      </c>
      <c r="Y609" s="42">
        <v>1.004</v>
      </c>
      <c r="Z609" s="15" t="s">
        <v>59</v>
      </c>
      <c r="AA609" s="42">
        <v>0.3</v>
      </c>
      <c r="AB609" s="15" t="s">
        <v>59</v>
      </c>
      <c r="AC609" t="s">
        <v>47</v>
      </c>
      <c r="AD609" s="15" t="s">
        <v>59</v>
      </c>
      <c r="AE609" s="42">
        <v>0.22399999999999998</v>
      </c>
      <c r="AF609" s="15" t="s">
        <v>59</v>
      </c>
      <c r="AG609" s="42">
        <v>8.4000000000000005E-2</v>
      </c>
      <c r="AH609" s="15" t="s">
        <v>59</v>
      </c>
      <c r="AI609" t="s">
        <v>47</v>
      </c>
      <c r="AJ609" s="15" t="s">
        <v>59</v>
      </c>
      <c r="AK609" t="s">
        <v>47</v>
      </c>
      <c r="AL609" s="15" t="s">
        <v>59</v>
      </c>
      <c r="AM609" t="s">
        <v>47</v>
      </c>
      <c r="AN609" s="15" t="s">
        <v>59</v>
      </c>
      <c r="AO609" t="s">
        <v>47</v>
      </c>
      <c r="AP609" s="15" t="s">
        <v>59</v>
      </c>
      <c r="AQ609" t="s">
        <v>47</v>
      </c>
      <c r="AR609" s="15" t="s">
        <v>59</v>
      </c>
      <c r="AS609" t="s">
        <v>47</v>
      </c>
      <c r="AT609" s="15" t="s">
        <v>59</v>
      </c>
      <c r="AU609" t="s">
        <v>47</v>
      </c>
      <c r="AV609" s="15" t="s">
        <v>59</v>
      </c>
      <c r="AW609" s="3" t="s">
        <v>47</v>
      </c>
      <c r="AX609" s="15" t="s">
        <v>59</v>
      </c>
      <c r="AY609" t="s">
        <v>47</v>
      </c>
      <c r="AZ609" s="15" t="s">
        <v>59</v>
      </c>
      <c r="BA609" t="s">
        <v>47</v>
      </c>
      <c r="BB609" s="15" t="s">
        <v>59</v>
      </c>
      <c r="BC609" t="s">
        <v>47</v>
      </c>
      <c r="BD609" s="15" t="s">
        <v>59</v>
      </c>
      <c r="BE609" s="3" t="s">
        <v>47</v>
      </c>
      <c r="BF609" s="15" t="s">
        <v>59</v>
      </c>
      <c r="BH609" s="15" t="s">
        <v>59</v>
      </c>
      <c r="BJ609" s="15" t="s">
        <v>59</v>
      </c>
      <c r="BL609" s="15" t="s">
        <v>59</v>
      </c>
      <c r="BN609" s="15" t="s">
        <v>59</v>
      </c>
      <c r="BP609" s="15" t="s">
        <v>59</v>
      </c>
      <c r="BR609" s="15" t="s">
        <v>59</v>
      </c>
      <c r="BT609" s="15" t="s">
        <v>59</v>
      </c>
      <c r="BV609" s="15" t="s">
        <v>59</v>
      </c>
      <c r="BX609" s="15" t="s">
        <v>59</v>
      </c>
      <c r="BZ609" s="15" t="s">
        <v>59</v>
      </c>
      <c r="CB609" s="15" t="s">
        <v>59</v>
      </c>
      <c r="CD609" s="15" t="s">
        <v>59</v>
      </c>
      <c r="CF609" s="15" t="s">
        <v>59</v>
      </c>
      <c r="CH609" s="15" t="s">
        <v>59</v>
      </c>
      <c r="CJ609" s="15" t="s">
        <v>59</v>
      </c>
      <c r="CL609" s="15" t="s">
        <v>59</v>
      </c>
      <c r="CN609" s="15" t="s">
        <v>59</v>
      </c>
      <c r="CP609" s="15" t="s">
        <v>59</v>
      </c>
      <c r="CR609" s="15" t="s">
        <v>59</v>
      </c>
      <c r="CT609" s="15" t="s">
        <v>59</v>
      </c>
      <c r="CV609" s="15" t="s">
        <v>59</v>
      </c>
      <c r="CX609" s="15" t="s">
        <v>59</v>
      </c>
      <c r="CZ609" s="15" t="s">
        <v>59</v>
      </c>
      <c r="DB609" s="15" t="s">
        <v>59</v>
      </c>
      <c r="DD609" s="15" t="s">
        <v>59</v>
      </c>
      <c r="DF609" s="15" t="s">
        <v>59</v>
      </c>
      <c r="DH609" s="15" t="s">
        <v>59</v>
      </c>
      <c r="DJ609" s="15" t="s">
        <v>59</v>
      </c>
      <c r="DL609" s="15" t="s">
        <v>59</v>
      </c>
      <c r="DN609" s="15" t="s">
        <v>59</v>
      </c>
      <c r="DP609" s="15" t="s">
        <v>59</v>
      </c>
      <c r="DR609" s="15" t="s">
        <v>59</v>
      </c>
      <c r="DT609" s="15" t="s">
        <v>59</v>
      </c>
      <c r="DV609" s="15" t="s">
        <v>59</v>
      </c>
      <c r="DX609" s="15" t="s">
        <v>59</v>
      </c>
      <c r="DZ609" s="15" t="s">
        <v>59</v>
      </c>
      <c r="EB609" s="15" t="s">
        <v>59</v>
      </c>
      <c r="ED609" s="15" t="s">
        <v>59</v>
      </c>
      <c r="EF609" s="15" t="s">
        <v>59</v>
      </c>
      <c r="EH609" s="15" t="s">
        <v>59</v>
      </c>
      <c r="EJ609" s="15" t="s">
        <v>59</v>
      </c>
      <c r="EL609" s="15" t="s">
        <v>59</v>
      </c>
      <c r="EN609" s="15" t="s">
        <v>59</v>
      </c>
      <c r="EP609" s="15" t="s">
        <v>59</v>
      </c>
      <c r="ER609" s="15" t="s">
        <v>59</v>
      </c>
      <c r="ET609" s="15" t="s">
        <v>59</v>
      </c>
      <c r="EV609" s="15" t="s">
        <v>59</v>
      </c>
      <c r="EX609" s="15" t="s">
        <v>59</v>
      </c>
      <c r="EZ609" s="15" t="s">
        <v>59</v>
      </c>
      <c r="FB609" s="15" t="s">
        <v>59</v>
      </c>
      <c r="FD609" s="15" t="s">
        <v>59</v>
      </c>
      <c r="FF609" s="15" t="s">
        <v>59</v>
      </c>
      <c r="FH609" s="15" t="s">
        <v>59</v>
      </c>
      <c r="FJ609" s="15" t="s">
        <v>59</v>
      </c>
      <c r="FL609" s="15" t="s">
        <v>59</v>
      </c>
      <c r="FN609" s="15" t="s">
        <v>59</v>
      </c>
      <c r="FP609" s="15" t="s">
        <v>59</v>
      </c>
      <c r="FR609" s="15" t="s">
        <v>59</v>
      </c>
      <c r="FT609" s="15" t="s">
        <v>59</v>
      </c>
    </row>
    <row r="610" spans="1:176" ht="15.95" customHeight="1">
      <c r="A610" t="str">
        <f>SUBSTITUTE(A594,"Turkey leg, raw","Pork, raw")</f>
        <v>Pork, raw, vacuum packaging, non-irradiated, day 0</v>
      </c>
      <c r="B610">
        <v>1</v>
      </c>
      <c r="D610" s="39">
        <v>2006</v>
      </c>
      <c r="E610" t="s">
        <v>1031</v>
      </c>
      <c r="F610" t="s">
        <v>1615</v>
      </c>
      <c r="G610">
        <f>30.8*(0.2/5)</f>
        <v>1.232</v>
      </c>
      <c r="H610" s="15" t="s">
        <v>59</v>
      </c>
      <c r="I610">
        <f>30.8*(0.2/5)</f>
        <v>1.232</v>
      </c>
      <c r="J610" s="15" t="s">
        <v>59</v>
      </c>
      <c r="K610" s="3" t="s">
        <v>47</v>
      </c>
      <c r="L610" s="12" t="s">
        <v>59</v>
      </c>
      <c r="M610" s="3" t="s">
        <v>47</v>
      </c>
      <c r="N610" s="12" t="s">
        <v>59</v>
      </c>
      <c r="O610" s="42">
        <v>0.42399999999999999</v>
      </c>
      <c r="P610" s="15" t="s">
        <v>59</v>
      </c>
      <c r="Q610" s="42">
        <v>0.35200000000000004</v>
      </c>
      <c r="R610" s="15" t="s">
        <v>59</v>
      </c>
      <c r="S610" t="s">
        <v>47</v>
      </c>
      <c r="T610" s="15" t="s">
        <v>59</v>
      </c>
      <c r="U610" t="s">
        <v>47</v>
      </c>
      <c r="V610" s="15" t="s">
        <v>59</v>
      </c>
      <c r="W610" t="s">
        <v>47</v>
      </c>
      <c r="X610" s="15" t="s">
        <v>59</v>
      </c>
      <c r="Y610" s="42">
        <v>0.33600000000000002</v>
      </c>
      <c r="Z610" s="15" t="s">
        <v>59</v>
      </c>
      <c r="AA610" s="42">
        <v>0.12</v>
      </c>
      <c r="AB610" s="15" t="s">
        <v>59</v>
      </c>
      <c r="AC610" t="s">
        <v>47</v>
      </c>
      <c r="AD610" s="15" t="s">
        <v>59</v>
      </c>
      <c r="AE610" s="42">
        <v>0</v>
      </c>
      <c r="AF610" s="15" t="s">
        <v>59</v>
      </c>
      <c r="AG610" s="42">
        <v>0</v>
      </c>
      <c r="AH610" s="15" t="s">
        <v>59</v>
      </c>
      <c r="AI610" t="s">
        <v>47</v>
      </c>
      <c r="AJ610" s="15" t="s">
        <v>59</v>
      </c>
      <c r="AK610" t="s">
        <v>47</v>
      </c>
      <c r="AL610" s="15" t="s">
        <v>59</v>
      </c>
      <c r="AM610" t="s">
        <v>47</v>
      </c>
      <c r="AN610" s="15" t="s">
        <v>59</v>
      </c>
      <c r="AO610" t="s">
        <v>47</v>
      </c>
      <c r="AP610" s="15" t="s">
        <v>59</v>
      </c>
      <c r="AQ610" t="s">
        <v>47</v>
      </c>
      <c r="AR610" s="15" t="s">
        <v>59</v>
      </c>
      <c r="AS610" t="s">
        <v>47</v>
      </c>
      <c r="AT610" s="15" t="s">
        <v>59</v>
      </c>
      <c r="AU610" t="s">
        <v>47</v>
      </c>
      <c r="AV610" s="15" t="s">
        <v>59</v>
      </c>
      <c r="AW610" s="3" t="s">
        <v>47</v>
      </c>
      <c r="AX610" s="15" t="s">
        <v>59</v>
      </c>
      <c r="AY610" t="s">
        <v>47</v>
      </c>
      <c r="AZ610" s="15" t="s">
        <v>59</v>
      </c>
      <c r="BA610" t="s">
        <v>47</v>
      </c>
      <c r="BB610" s="15" t="s">
        <v>59</v>
      </c>
      <c r="BC610" t="s">
        <v>47</v>
      </c>
      <c r="BD610" s="15" t="s">
        <v>59</v>
      </c>
      <c r="BE610" s="3" t="s">
        <v>47</v>
      </c>
      <c r="BF610" s="15" t="s">
        <v>59</v>
      </c>
      <c r="BH610" s="15" t="s">
        <v>59</v>
      </c>
      <c r="BJ610" s="15" t="s">
        <v>59</v>
      </c>
      <c r="BL610" s="15" t="s">
        <v>59</v>
      </c>
      <c r="BN610" s="15" t="s">
        <v>59</v>
      </c>
      <c r="BP610" s="15" t="s">
        <v>59</v>
      </c>
      <c r="BR610" s="15" t="s">
        <v>59</v>
      </c>
      <c r="BT610" s="15" t="s">
        <v>59</v>
      </c>
      <c r="BV610" s="15" t="s">
        <v>59</v>
      </c>
      <c r="BX610" s="15" t="s">
        <v>59</v>
      </c>
      <c r="BZ610" s="15" t="s">
        <v>59</v>
      </c>
      <c r="CB610" s="15" t="s">
        <v>59</v>
      </c>
      <c r="CD610" s="15" t="s">
        <v>59</v>
      </c>
      <c r="CF610" s="15" t="s">
        <v>59</v>
      </c>
      <c r="CH610" s="15" t="s">
        <v>59</v>
      </c>
      <c r="CJ610" s="15" t="s">
        <v>59</v>
      </c>
      <c r="CL610" s="15" t="s">
        <v>59</v>
      </c>
      <c r="CN610" s="15" t="s">
        <v>59</v>
      </c>
      <c r="CP610" s="15" t="s">
        <v>59</v>
      </c>
      <c r="CR610" s="15" t="s">
        <v>59</v>
      </c>
      <c r="CT610" s="15" t="s">
        <v>59</v>
      </c>
      <c r="CV610" s="15" t="s">
        <v>59</v>
      </c>
      <c r="CX610" s="15" t="s">
        <v>59</v>
      </c>
      <c r="CZ610" s="15" t="s">
        <v>59</v>
      </c>
      <c r="DB610" s="15" t="s">
        <v>59</v>
      </c>
      <c r="DD610" s="15" t="s">
        <v>59</v>
      </c>
      <c r="DF610" s="15" t="s">
        <v>59</v>
      </c>
      <c r="DH610" s="15" t="s">
        <v>59</v>
      </c>
      <c r="DJ610" s="15" t="s">
        <v>59</v>
      </c>
      <c r="DL610" s="15" t="s">
        <v>59</v>
      </c>
      <c r="DN610" s="15" t="s">
        <v>59</v>
      </c>
      <c r="DP610" s="15" t="s">
        <v>59</v>
      </c>
      <c r="DR610" s="15" t="s">
        <v>59</v>
      </c>
      <c r="DT610" s="15" t="s">
        <v>59</v>
      </c>
      <c r="DV610" s="15" t="s">
        <v>59</v>
      </c>
      <c r="DX610" s="15" t="s">
        <v>59</v>
      </c>
      <c r="DZ610" s="15" t="s">
        <v>59</v>
      </c>
      <c r="EB610" s="15" t="s">
        <v>59</v>
      </c>
      <c r="ED610" s="15" t="s">
        <v>59</v>
      </c>
      <c r="EF610" s="15" t="s">
        <v>59</v>
      </c>
      <c r="EH610" s="15" t="s">
        <v>59</v>
      </c>
      <c r="EJ610" s="15" t="s">
        <v>59</v>
      </c>
      <c r="EL610" s="15" t="s">
        <v>59</v>
      </c>
      <c r="EN610" s="15" t="s">
        <v>59</v>
      </c>
      <c r="EP610" s="15" t="s">
        <v>59</v>
      </c>
      <c r="ER610" s="15" t="s">
        <v>59</v>
      </c>
      <c r="ET610" s="15" t="s">
        <v>59</v>
      </c>
      <c r="EV610" s="15" t="s">
        <v>59</v>
      </c>
      <c r="EX610" s="15" t="s">
        <v>59</v>
      </c>
      <c r="EZ610" s="15" t="s">
        <v>59</v>
      </c>
      <c r="FB610" s="15" t="s">
        <v>59</v>
      </c>
      <c r="FD610" s="15" t="s">
        <v>59</v>
      </c>
      <c r="FF610" s="15" t="s">
        <v>59</v>
      </c>
      <c r="FH610" s="15" t="s">
        <v>59</v>
      </c>
      <c r="FJ610" s="15" t="s">
        <v>59</v>
      </c>
      <c r="FL610" s="15" t="s">
        <v>59</v>
      </c>
      <c r="FN610" s="15" t="s">
        <v>59</v>
      </c>
      <c r="FP610" s="15" t="s">
        <v>59</v>
      </c>
      <c r="FR610" s="15" t="s">
        <v>59</v>
      </c>
      <c r="FT610" s="15" t="s">
        <v>59</v>
      </c>
    </row>
    <row r="611" spans="1:176" ht="15.95" customHeight="1">
      <c r="A611" t="str">
        <f t="shared" ref="A611:A617" si="21">SUBSTITUTE(A595,"Turkey leg, raw","Pork, raw")</f>
        <v>Pork, raw, vacuum packaging, irradiated, day 0</v>
      </c>
      <c r="B611">
        <v>1</v>
      </c>
      <c r="D611" s="39">
        <v>2006</v>
      </c>
      <c r="E611" t="s">
        <v>1031</v>
      </c>
      <c r="F611" t="s">
        <v>1615</v>
      </c>
      <c r="G611">
        <f>17.2*(0.2/5)</f>
        <v>0.68799999999999994</v>
      </c>
      <c r="H611" s="15" t="s">
        <v>59</v>
      </c>
      <c r="I611">
        <f>17.2*(0.2/5)</f>
        <v>0.68799999999999994</v>
      </c>
      <c r="J611" s="15" t="s">
        <v>59</v>
      </c>
      <c r="K611" s="3" t="s">
        <v>47</v>
      </c>
      <c r="L611" s="12" t="s">
        <v>59</v>
      </c>
      <c r="M611" s="3" t="s">
        <v>47</v>
      </c>
      <c r="N611" s="12" t="s">
        <v>59</v>
      </c>
      <c r="O611" s="42">
        <v>0.36399999999999999</v>
      </c>
      <c r="P611" s="15" t="s">
        <v>59</v>
      </c>
      <c r="Q611" s="42">
        <v>0.128</v>
      </c>
      <c r="R611" s="15" t="s">
        <v>59</v>
      </c>
      <c r="S611" t="s">
        <v>47</v>
      </c>
      <c r="T611" s="15" t="s">
        <v>59</v>
      </c>
      <c r="U611" t="s">
        <v>47</v>
      </c>
      <c r="V611" s="15" t="s">
        <v>59</v>
      </c>
      <c r="W611" t="s">
        <v>47</v>
      </c>
      <c r="X611" s="15" t="s">
        <v>59</v>
      </c>
      <c r="Y611" s="42">
        <v>0.12</v>
      </c>
      <c r="Z611" s="15" t="s">
        <v>59</v>
      </c>
      <c r="AA611" s="42">
        <v>7.5999999999999998E-2</v>
      </c>
      <c r="AB611" s="15" t="s">
        <v>59</v>
      </c>
      <c r="AC611" t="s">
        <v>47</v>
      </c>
      <c r="AD611" s="15" t="s">
        <v>59</v>
      </c>
      <c r="AE611" s="42">
        <v>0</v>
      </c>
      <c r="AF611" s="15" t="s">
        <v>59</v>
      </c>
      <c r="AG611" s="42">
        <v>0</v>
      </c>
      <c r="AH611" s="15" t="s">
        <v>59</v>
      </c>
      <c r="AI611" t="s">
        <v>47</v>
      </c>
      <c r="AJ611" s="15" t="s">
        <v>59</v>
      </c>
      <c r="AK611" t="s">
        <v>47</v>
      </c>
      <c r="AL611" s="15" t="s">
        <v>59</v>
      </c>
      <c r="AM611" t="s">
        <v>47</v>
      </c>
      <c r="AN611" s="15" t="s">
        <v>59</v>
      </c>
      <c r="AO611" t="s">
        <v>47</v>
      </c>
      <c r="AP611" s="15" t="s">
        <v>59</v>
      </c>
      <c r="AQ611" t="s">
        <v>47</v>
      </c>
      <c r="AR611" s="15" t="s">
        <v>59</v>
      </c>
      <c r="AS611" t="s">
        <v>47</v>
      </c>
      <c r="AT611" s="15" t="s">
        <v>59</v>
      </c>
      <c r="AU611" t="s">
        <v>47</v>
      </c>
      <c r="AV611" s="15" t="s">
        <v>59</v>
      </c>
      <c r="AW611" s="3" t="s">
        <v>47</v>
      </c>
      <c r="AX611" s="15" t="s">
        <v>59</v>
      </c>
      <c r="AY611" t="s">
        <v>47</v>
      </c>
      <c r="AZ611" s="15" t="s">
        <v>59</v>
      </c>
      <c r="BA611" t="s">
        <v>47</v>
      </c>
      <c r="BB611" s="15" t="s">
        <v>59</v>
      </c>
      <c r="BC611" t="s">
        <v>47</v>
      </c>
      <c r="BD611" s="15" t="s">
        <v>59</v>
      </c>
      <c r="BE611" s="3" t="s">
        <v>47</v>
      </c>
      <c r="BF611" s="15" t="s">
        <v>59</v>
      </c>
      <c r="BH611" s="15" t="s">
        <v>59</v>
      </c>
      <c r="BJ611" s="15" t="s">
        <v>59</v>
      </c>
      <c r="BL611" s="15" t="s">
        <v>59</v>
      </c>
      <c r="BN611" s="15" t="s">
        <v>59</v>
      </c>
      <c r="BP611" s="15" t="s">
        <v>59</v>
      </c>
      <c r="BR611" s="15" t="s">
        <v>59</v>
      </c>
      <c r="BT611" s="15" t="s">
        <v>59</v>
      </c>
      <c r="BV611" s="15" t="s">
        <v>59</v>
      </c>
      <c r="BX611" s="15" t="s">
        <v>59</v>
      </c>
      <c r="BZ611" s="15" t="s">
        <v>59</v>
      </c>
      <c r="CB611" s="15" t="s">
        <v>59</v>
      </c>
      <c r="CD611" s="15" t="s">
        <v>59</v>
      </c>
      <c r="CF611" s="15" t="s">
        <v>59</v>
      </c>
      <c r="CH611" s="15" t="s">
        <v>59</v>
      </c>
      <c r="CJ611" s="15" t="s">
        <v>59</v>
      </c>
      <c r="CL611" s="15" t="s">
        <v>59</v>
      </c>
      <c r="CN611" s="15" t="s">
        <v>59</v>
      </c>
      <c r="CP611" s="15" t="s">
        <v>59</v>
      </c>
      <c r="CR611" s="15" t="s">
        <v>59</v>
      </c>
      <c r="CT611" s="15" t="s">
        <v>59</v>
      </c>
      <c r="CV611" s="15" t="s">
        <v>59</v>
      </c>
      <c r="CX611" s="15" t="s">
        <v>59</v>
      </c>
      <c r="CZ611" s="15" t="s">
        <v>59</v>
      </c>
      <c r="DB611" s="15" t="s">
        <v>59</v>
      </c>
      <c r="DD611" s="15" t="s">
        <v>59</v>
      </c>
      <c r="DF611" s="15" t="s">
        <v>59</v>
      </c>
      <c r="DH611" s="15" t="s">
        <v>59</v>
      </c>
      <c r="DJ611" s="15" t="s">
        <v>59</v>
      </c>
      <c r="DL611" s="15" t="s">
        <v>59</v>
      </c>
      <c r="DN611" s="15" t="s">
        <v>59</v>
      </c>
      <c r="DP611" s="15" t="s">
        <v>59</v>
      </c>
      <c r="DR611" s="15" t="s">
        <v>59</v>
      </c>
      <c r="DT611" s="15" t="s">
        <v>59</v>
      </c>
      <c r="DV611" s="15" t="s">
        <v>59</v>
      </c>
      <c r="DX611" s="15" t="s">
        <v>59</v>
      </c>
      <c r="DZ611" s="15" t="s">
        <v>59</v>
      </c>
      <c r="EB611" s="15" t="s">
        <v>59</v>
      </c>
      <c r="ED611" s="15" t="s">
        <v>59</v>
      </c>
      <c r="EF611" s="15" t="s">
        <v>59</v>
      </c>
      <c r="EH611" s="15" t="s">
        <v>59</v>
      </c>
      <c r="EJ611" s="15" t="s">
        <v>59</v>
      </c>
      <c r="EL611" s="15" t="s">
        <v>59</v>
      </c>
      <c r="EN611" s="15" t="s">
        <v>59</v>
      </c>
      <c r="EP611" s="15" t="s">
        <v>59</v>
      </c>
      <c r="ER611" s="15" t="s">
        <v>59</v>
      </c>
      <c r="ET611" s="15" t="s">
        <v>59</v>
      </c>
      <c r="EV611" s="15" t="s">
        <v>59</v>
      </c>
      <c r="EX611" s="15" t="s">
        <v>59</v>
      </c>
      <c r="EZ611" s="15" t="s">
        <v>59</v>
      </c>
      <c r="FB611" s="15" t="s">
        <v>59</v>
      </c>
      <c r="FD611" s="15" t="s">
        <v>59</v>
      </c>
      <c r="FF611" s="15" t="s">
        <v>59</v>
      </c>
      <c r="FH611" s="15" t="s">
        <v>59</v>
      </c>
      <c r="FJ611" s="15" t="s">
        <v>59</v>
      </c>
      <c r="FL611" s="15" t="s">
        <v>59</v>
      </c>
      <c r="FN611" s="15" t="s">
        <v>59</v>
      </c>
      <c r="FP611" s="15" t="s">
        <v>59</v>
      </c>
      <c r="FR611" s="15" t="s">
        <v>59</v>
      </c>
      <c r="FT611" s="15" t="s">
        <v>59</v>
      </c>
    </row>
    <row r="612" spans="1:176" ht="15.95" customHeight="1">
      <c r="A612" t="str">
        <f t="shared" si="21"/>
        <v>Pork, raw, aerobic packaging, non-irradiated, day 0</v>
      </c>
      <c r="B612">
        <v>1</v>
      </c>
      <c r="D612" s="39">
        <v>2006</v>
      </c>
      <c r="E612" t="s">
        <v>1031</v>
      </c>
      <c r="F612" t="s">
        <v>1615</v>
      </c>
      <c r="G612">
        <f>30.7*(0.2/5)</f>
        <v>1.228</v>
      </c>
      <c r="H612" s="15" t="s">
        <v>59</v>
      </c>
      <c r="I612">
        <f>30.7*(0.2/5)</f>
        <v>1.228</v>
      </c>
      <c r="J612" s="15" t="s">
        <v>59</v>
      </c>
      <c r="K612" s="3" t="s">
        <v>47</v>
      </c>
      <c r="L612" s="12" t="s">
        <v>59</v>
      </c>
      <c r="M612" s="3" t="s">
        <v>47</v>
      </c>
      <c r="N612" s="12" t="s">
        <v>59</v>
      </c>
      <c r="O612" s="42">
        <v>0.41200000000000003</v>
      </c>
      <c r="P612" s="15" t="s">
        <v>59</v>
      </c>
      <c r="Q612" s="42">
        <v>0.33600000000000002</v>
      </c>
      <c r="R612" s="15" t="s">
        <v>59</v>
      </c>
      <c r="S612" t="s">
        <v>47</v>
      </c>
      <c r="T612" s="15" t="s">
        <v>59</v>
      </c>
      <c r="U612" t="s">
        <v>47</v>
      </c>
      <c r="V612" s="15" t="s">
        <v>59</v>
      </c>
      <c r="W612" t="s">
        <v>47</v>
      </c>
      <c r="X612" s="15" t="s">
        <v>59</v>
      </c>
      <c r="Y612" s="42">
        <v>0.28000000000000003</v>
      </c>
      <c r="Z612" s="15" t="s">
        <v>59</v>
      </c>
      <c r="AA612" s="42">
        <v>0.2</v>
      </c>
      <c r="AB612" s="15" t="s">
        <v>59</v>
      </c>
      <c r="AC612" t="s">
        <v>47</v>
      </c>
      <c r="AD612" s="15" t="s">
        <v>59</v>
      </c>
      <c r="AE612" s="42">
        <v>0</v>
      </c>
      <c r="AF612" s="15" t="s">
        <v>59</v>
      </c>
      <c r="AG612" s="42">
        <v>0</v>
      </c>
      <c r="AH612" s="15" t="s">
        <v>59</v>
      </c>
      <c r="AI612" t="s">
        <v>47</v>
      </c>
      <c r="AJ612" s="15" t="s">
        <v>59</v>
      </c>
      <c r="AK612" t="s">
        <v>47</v>
      </c>
      <c r="AL612" s="15" t="s">
        <v>59</v>
      </c>
      <c r="AM612" t="s">
        <v>47</v>
      </c>
      <c r="AN612" s="15" t="s">
        <v>59</v>
      </c>
      <c r="AO612" t="s">
        <v>47</v>
      </c>
      <c r="AP612" s="15" t="s">
        <v>59</v>
      </c>
      <c r="AQ612" t="s">
        <v>47</v>
      </c>
      <c r="AR612" s="15" t="s">
        <v>59</v>
      </c>
      <c r="AS612" t="s">
        <v>47</v>
      </c>
      <c r="AT612" s="15" t="s">
        <v>59</v>
      </c>
      <c r="AU612" t="s">
        <v>47</v>
      </c>
      <c r="AV612" s="15" t="s">
        <v>59</v>
      </c>
      <c r="AW612" s="3" t="s">
        <v>47</v>
      </c>
      <c r="AX612" s="15" t="s">
        <v>59</v>
      </c>
      <c r="AY612" t="s">
        <v>47</v>
      </c>
      <c r="AZ612" s="15" t="s">
        <v>59</v>
      </c>
      <c r="BA612" t="s">
        <v>47</v>
      </c>
      <c r="BB612" s="15" t="s">
        <v>59</v>
      </c>
      <c r="BC612" t="s">
        <v>47</v>
      </c>
      <c r="BD612" s="15" t="s">
        <v>59</v>
      </c>
      <c r="BE612" s="3" t="s">
        <v>47</v>
      </c>
      <c r="BF612" s="15" t="s">
        <v>59</v>
      </c>
      <c r="BH612" s="15" t="s">
        <v>59</v>
      </c>
      <c r="BJ612" s="15" t="s">
        <v>59</v>
      </c>
      <c r="BL612" s="15" t="s">
        <v>59</v>
      </c>
      <c r="BN612" s="15" t="s">
        <v>59</v>
      </c>
      <c r="BP612" s="15" t="s">
        <v>59</v>
      </c>
      <c r="BR612" s="15" t="s">
        <v>59</v>
      </c>
      <c r="BT612" s="15" t="s">
        <v>59</v>
      </c>
      <c r="BV612" s="15" t="s">
        <v>59</v>
      </c>
      <c r="BX612" s="15" t="s">
        <v>59</v>
      </c>
      <c r="BZ612" s="15" t="s">
        <v>59</v>
      </c>
      <c r="CB612" s="15" t="s">
        <v>59</v>
      </c>
      <c r="CD612" s="15" t="s">
        <v>59</v>
      </c>
      <c r="CF612" s="15" t="s">
        <v>59</v>
      </c>
      <c r="CH612" s="15" t="s">
        <v>59</v>
      </c>
      <c r="CJ612" s="15" t="s">
        <v>59</v>
      </c>
      <c r="CL612" s="15" t="s">
        <v>59</v>
      </c>
      <c r="CN612" s="15" t="s">
        <v>59</v>
      </c>
      <c r="CP612" s="15" t="s">
        <v>59</v>
      </c>
      <c r="CR612" s="15" t="s">
        <v>59</v>
      </c>
      <c r="CT612" s="15" t="s">
        <v>59</v>
      </c>
      <c r="CV612" s="15" t="s">
        <v>59</v>
      </c>
      <c r="CX612" s="15" t="s">
        <v>59</v>
      </c>
      <c r="CZ612" s="15" t="s">
        <v>59</v>
      </c>
      <c r="DB612" s="15" t="s">
        <v>59</v>
      </c>
      <c r="DD612" s="15" t="s">
        <v>59</v>
      </c>
      <c r="DF612" s="15" t="s">
        <v>59</v>
      </c>
      <c r="DH612" s="15" t="s">
        <v>59</v>
      </c>
      <c r="DJ612" s="15" t="s">
        <v>59</v>
      </c>
      <c r="DL612" s="15" t="s">
        <v>59</v>
      </c>
      <c r="DN612" s="15" t="s">
        <v>59</v>
      </c>
      <c r="DP612" s="15" t="s">
        <v>59</v>
      </c>
      <c r="DR612" s="15" t="s">
        <v>59</v>
      </c>
      <c r="DT612" s="15" t="s">
        <v>59</v>
      </c>
      <c r="DV612" s="15" t="s">
        <v>59</v>
      </c>
      <c r="DX612" s="15" t="s">
        <v>59</v>
      </c>
      <c r="DZ612" s="15" t="s">
        <v>59</v>
      </c>
      <c r="EB612" s="15" t="s">
        <v>59</v>
      </c>
      <c r="ED612" s="15" t="s">
        <v>59</v>
      </c>
      <c r="EF612" s="15" t="s">
        <v>59</v>
      </c>
      <c r="EH612" s="15" t="s">
        <v>59</v>
      </c>
      <c r="EJ612" s="15" t="s">
        <v>59</v>
      </c>
      <c r="EL612" s="15" t="s">
        <v>59</v>
      </c>
      <c r="EN612" s="15" t="s">
        <v>59</v>
      </c>
      <c r="EP612" s="15" t="s">
        <v>59</v>
      </c>
      <c r="ER612" s="15" t="s">
        <v>59</v>
      </c>
      <c r="ET612" s="15" t="s">
        <v>59</v>
      </c>
      <c r="EV612" s="15" t="s">
        <v>59</v>
      </c>
      <c r="EX612" s="15" t="s">
        <v>59</v>
      </c>
      <c r="EZ612" s="15" t="s">
        <v>59</v>
      </c>
      <c r="FB612" s="15" t="s">
        <v>59</v>
      </c>
      <c r="FD612" s="15" t="s">
        <v>59</v>
      </c>
      <c r="FF612" s="15" t="s">
        <v>59</v>
      </c>
      <c r="FH612" s="15" t="s">
        <v>59</v>
      </c>
      <c r="FJ612" s="15" t="s">
        <v>59</v>
      </c>
      <c r="FL612" s="15" t="s">
        <v>59</v>
      </c>
      <c r="FN612" s="15" t="s">
        <v>59</v>
      </c>
      <c r="FP612" s="15" t="s">
        <v>59</v>
      </c>
      <c r="FR612" s="15" t="s">
        <v>59</v>
      </c>
      <c r="FT612" s="15" t="s">
        <v>59</v>
      </c>
    </row>
    <row r="613" spans="1:176" ht="15.95" customHeight="1">
      <c r="A613" t="str">
        <f t="shared" si="21"/>
        <v>Pork, raw, aerobic packaging, irradiated, day 0</v>
      </c>
      <c r="B613">
        <v>1</v>
      </c>
      <c r="D613" s="39">
        <v>2006</v>
      </c>
      <c r="E613" t="s">
        <v>1031</v>
      </c>
      <c r="F613" t="s">
        <v>1615</v>
      </c>
      <c r="G613">
        <f>48.4*(0.2/5)</f>
        <v>1.9359999999999999</v>
      </c>
      <c r="H613" s="15" t="s">
        <v>59</v>
      </c>
      <c r="I613">
        <f>48.4*(0.2/5)</f>
        <v>1.9359999999999999</v>
      </c>
      <c r="J613" s="15" t="s">
        <v>59</v>
      </c>
      <c r="K613" s="3" t="s">
        <v>47</v>
      </c>
      <c r="L613" s="12" t="s">
        <v>59</v>
      </c>
      <c r="M613" s="3" t="s">
        <v>47</v>
      </c>
      <c r="N613" s="12" t="s">
        <v>59</v>
      </c>
      <c r="O613" s="42">
        <v>0.628</v>
      </c>
      <c r="P613" s="15" t="s">
        <v>59</v>
      </c>
      <c r="Q613" s="42">
        <v>0.42</v>
      </c>
      <c r="R613" s="15" t="s">
        <v>59</v>
      </c>
      <c r="S613" t="s">
        <v>47</v>
      </c>
      <c r="T613" s="15" t="s">
        <v>59</v>
      </c>
      <c r="U613" t="s">
        <v>47</v>
      </c>
      <c r="V613" s="15" t="s">
        <v>59</v>
      </c>
      <c r="W613" t="s">
        <v>47</v>
      </c>
      <c r="X613" s="15" t="s">
        <v>59</v>
      </c>
      <c r="Y613" s="42">
        <v>0.53600000000000003</v>
      </c>
      <c r="Z613" s="15" t="s">
        <v>59</v>
      </c>
      <c r="AA613" s="42">
        <v>0.14000000000000001</v>
      </c>
      <c r="AB613" s="15" t="s">
        <v>59</v>
      </c>
      <c r="AC613" t="s">
        <v>47</v>
      </c>
      <c r="AD613" s="15" t="s">
        <v>59</v>
      </c>
      <c r="AE613" s="42">
        <v>0</v>
      </c>
      <c r="AF613" s="15" t="s">
        <v>59</v>
      </c>
      <c r="AG613" s="42">
        <v>0</v>
      </c>
      <c r="AH613" s="15" t="s">
        <v>59</v>
      </c>
      <c r="AI613" t="s">
        <v>47</v>
      </c>
      <c r="AJ613" s="15" t="s">
        <v>59</v>
      </c>
      <c r="AK613" t="s">
        <v>47</v>
      </c>
      <c r="AL613" s="15" t="s">
        <v>59</v>
      </c>
      <c r="AM613" t="s">
        <v>47</v>
      </c>
      <c r="AN613" s="15" t="s">
        <v>59</v>
      </c>
      <c r="AO613" t="s">
        <v>47</v>
      </c>
      <c r="AP613" s="15" t="s">
        <v>59</v>
      </c>
      <c r="AQ613" t="s">
        <v>47</v>
      </c>
      <c r="AR613" s="15" t="s">
        <v>59</v>
      </c>
      <c r="AS613" t="s">
        <v>47</v>
      </c>
      <c r="AT613" s="15" t="s">
        <v>59</v>
      </c>
      <c r="AU613" t="s">
        <v>47</v>
      </c>
      <c r="AV613" s="15" t="s">
        <v>59</v>
      </c>
      <c r="AW613" s="3" t="s">
        <v>47</v>
      </c>
      <c r="AX613" s="15" t="s">
        <v>59</v>
      </c>
      <c r="AY613" t="s">
        <v>47</v>
      </c>
      <c r="AZ613" s="15" t="s">
        <v>59</v>
      </c>
      <c r="BA613" t="s">
        <v>47</v>
      </c>
      <c r="BB613" s="15" t="s">
        <v>59</v>
      </c>
      <c r="BC613" t="s">
        <v>47</v>
      </c>
      <c r="BD613" s="15" t="s">
        <v>59</v>
      </c>
      <c r="BE613" s="3" t="s">
        <v>47</v>
      </c>
      <c r="BF613" s="15" t="s">
        <v>59</v>
      </c>
      <c r="BH613" s="15" t="s">
        <v>59</v>
      </c>
      <c r="BJ613" s="15" t="s">
        <v>59</v>
      </c>
      <c r="BL613" s="15" t="s">
        <v>59</v>
      </c>
      <c r="BN613" s="15" t="s">
        <v>59</v>
      </c>
      <c r="BP613" s="15" t="s">
        <v>59</v>
      </c>
      <c r="BR613" s="15" t="s">
        <v>59</v>
      </c>
      <c r="BT613" s="15" t="s">
        <v>59</v>
      </c>
      <c r="BV613" s="15" t="s">
        <v>59</v>
      </c>
      <c r="BX613" s="15" t="s">
        <v>59</v>
      </c>
      <c r="BZ613" s="15" t="s">
        <v>59</v>
      </c>
      <c r="CB613" s="15" t="s">
        <v>59</v>
      </c>
      <c r="CD613" s="15" t="s">
        <v>59</v>
      </c>
      <c r="CF613" s="15" t="s">
        <v>59</v>
      </c>
      <c r="CH613" s="15" t="s">
        <v>59</v>
      </c>
      <c r="CJ613" s="15" t="s">
        <v>59</v>
      </c>
      <c r="CL613" s="15" t="s">
        <v>59</v>
      </c>
      <c r="CN613" s="15" t="s">
        <v>59</v>
      </c>
      <c r="CP613" s="15" t="s">
        <v>59</v>
      </c>
      <c r="CR613" s="15" t="s">
        <v>59</v>
      </c>
      <c r="CT613" s="15" t="s">
        <v>59</v>
      </c>
      <c r="CV613" s="15" t="s">
        <v>59</v>
      </c>
      <c r="CX613" s="15" t="s">
        <v>59</v>
      </c>
      <c r="CZ613" s="15" t="s">
        <v>59</v>
      </c>
      <c r="DB613" s="15" t="s">
        <v>59</v>
      </c>
      <c r="DD613" s="15" t="s">
        <v>59</v>
      </c>
      <c r="DF613" s="15" t="s">
        <v>59</v>
      </c>
      <c r="DH613" s="15" t="s">
        <v>59</v>
      </c>
      <c r="DJ613" s="15" t="s">
        <v>59</v>
      </c>
      <c r="DL613" s="15" t="s">
        <v>59</v>
      </c>
      <c r="DN613" s="15" t="s">
        <v>59</v>
      </c>
      <c r="DP613" s="15" t="s">
        <v>59</v>
      </c>
      <c r="DR613" s="15" t="s">
        <v>59</v>
      </c>
      <c r="DT613" s="15" t="s">
        <v>59</v>
      </c>
      <c r="DV613" s="15" t="s">
        <v>59</v>
      </c>
      <c r="DX613" s="15" t="s">
        <v>59</v>
      </c>
      <c r="DZ613" s="15" t="s">
        <v>59</v>
      </c>
      <c r="EB613" s="15" t="s">
        <v>59</v>
      </c>
      <c r="ED613" s="15" t="s">
        <v>59</v>
      </c>
      <c r="EF613" s="15" t="s">
        <v>59</v>
      </c>
      <c r="EH613" s="15" t="s">
        <v>59</v>
      </c>
      <c r="EJ613" s="15" t="s">
        <v>59</v>
      </c>
      <c r="EL613" s="15" t="s">
        <v>59</v>
      </c>
      <c r="EN613" s="15" t="s">
        <v>59</v>
      </c>
      <c r="EP613" s="15" t="s">
        <v>59</v>
      </c>
      <c r="ER613" s="15" t="s">
        <v>59</v>
      </c>
      <c r="ET613" s="15" t="s">
        <v>59</v>
      </c>
      <c r="EV613" s="15" t="s">
        <v>59</v>
      </c>
      <c r="EX613" s="15" t="s">
        <v>59</v>
      </c>
      <c r="EZ613" s="15" t="s">
        <v>59</v>
      </c>
      <c r="FB613" s="15" t="s">
        <v>59</v>
      </c>
      <c r="FD613" s="15" t="s">
        <v>59</v>
      </c>
      <c r="FF613" s="15" t="s">
        <v>59</v>
      </c>
      <c r="FH613" s="15" t="s">
        <v>59</v>
      </c>
      <c r="FJ613" s="15" t="s">
        <v>59</v>
      </c>
      <c r="FL613" s="15" t="s">
        <v>59</v>
      </c>
      <c r="FN613" s="15" t="s">
        <v>59</v>
      </c>
      <c r="FP613" s="15" t="s">
        <v>59</v>
      </c>
      <c r="FR613" s="15" t="s">
        <v>59</v>
      </c>
      <c r="FT613" s="15" t="s">
        <v>59</v>
      </c>
    </row>
    <row r="614" spans="1:176" ht="15.95" customHeight="1">
      <c r="A614" t="str">
        <f t="shared" si="21"/>
        <v>Pork, raw, vacuum packaging, non-irradiated, day 7</v>
      </c>
      <c r="B614">
        <v>1</v>
      </c>
      <c r="D614" s="39">
        <v>2006</v>
      </c>
      <c r="E614" t="s">
        <v>1031</v>
      </c>
      <c r="F614" t="s">
        <v>1615</v>
      </c>
      <c r="G614">
        <f>27.9*(0.2/5)</f>
        <v>1.1159999999999999</v>
      </c>
      <c r="H614" s="15" t="s">
        <v>59</v>
      </c>
      <c r="I614">
        <f>27.9*(0.2/5)</f>
        <v>1.1159999999999999</v>
      </c>
      <c r="J614" s="15" t="s">
        <v>59</v>
      </c>
      <c r="K614" s="3" t="s">
        <v>47</v>
      </c>
      <c r="L614" s="12" t="s">
        <v>59</v>
      </c>
      <c r="M614" s="3" t="s">
        <v>47</v>
      </c>
      <c r="N614" s="12" t="s">
        <v>59</v>
      </c>
      <c r="O614" s="42">
        <v>0.35200000000000004</v>
      </c>
      <c r="P614" s="15" t="s">
        <v>59</v>
      </c>
      <c r="Q614" s="42">
        <v>0.36399999999999999</v>
      </c>
      <c r="R614" s="15" t="s">
        <v>59</v>
      </c>
      <c r="S614" t="s">
        <v>47</v>
      </c>
      <c r="T614" s="15" t="s">
        <v>59</v>
      </c>
      <c r="U614" t="s">
        <v>47</v>
      </c>
      <c r="V614" s="15" t="s">
        <v>59</v>
      </c>
      <c r="W614" t="s">
        <v>47</v>
      </c>
      <c r="X614" s="15" t="s">
        <v>59</v>
      </c>
      <c r="Y614" s="42">
        <v>0.30399999999999999</v>
      </c>
      <c r="Z614" s="15" t="s">
        <v>59</v>
      </c>
      <c r="AA614" s="42">
        <v>7.2000000000000008E-2</v>
      </c>
      <c r="AB614" s="15" t="s">
        <v>59</v>
      </c>
      <c r="AC614" t="s">
        <v>47</v>
      </c>
      <c r="AD614" s="15" t="s">
        <v>59</v>
      </c>
      <c r="AE614" s="42">
        <v>0</v>
      </c>
      <c r="AF614" s="15" t="s">
        <v>59</v>
      </c>
      <c r="AG614" s="42">
        <v>2.7999999999999997E-2</v>
      </c>
      <c r="AH614" s="15" t="s">
        <v>59</v>
      </c>
      <c r="AI614" t="s">
        <v>47</v>
      </c>
      <c r="AJ614" s="15" t="s">
        <v>59</v>
      </c>
      <c r="AK614" t="s">
        <v>47</v>
      </c>
      <c r="AL614" s="15" t="s">
        <v>59</v>
      </c>
      <c r="AM614" t="s">
        <v>47</v>
      </c>
      <c r="AN614" s="15" t="s">
        <v>59</v>
      </c>
      <c r="AO614" t="s">
        <v>47</v>
      </c>
      <c r="AP614" s="15" t="s">
        <v>59</v>
      </c>
      <c r="AQ614" t="s">
        <v>47</v>
      </c>
      <c r="AR614" s="15" t="s">
        <v>59</v>
      </c>
      <c r="AS614" t="s">
        <v>47</v>
      </c>
      <c r="AT614" s="15" t="s">
        <v>59</v>
      </c>
      <c r="AU614" t="s">
        <v>47</v>
      </c>
      <c r="AV614" s="15" t="s">
        <v>59</v>
      </c>
      <c r="AW614" s="3" t="s">
        <v>47</v>
      </c>
      <c r="AX614" s="15" t="s">
        <v>59</v>
      </c>
      <c r="AY614" t="s">
        <v>47</v>
      </c>
      <c r="AZ614" s="15" t="s">
        <v>59</v>
      </c>
      <c r="BA614" t="s">
        <v>47</v>
      </c>
      <c r="BB614" s="15" t="s">
        <v>59</v>
      </c>
      <c r="BC614" t="s">
        <v>47</v>
      </c>
      <c r="BD614" s="15" t="s">
        <v>59</v>
      </c>
      <c r="BE614" s="3" t="s">
        <v>47</v>
      </c>
      <c r="BF614" s="15" t="s">
        <v>59</v>
      </c>
      <c r="BH614" s="15" t="s">
        <v>59</v>
      </c>
      <c r="BJ614" s="15" t="s">
        <v>59</v>
      </c>
      <c r="BL614" s="15" t="s">
        <v>59</v>
      </c>
      <c r="BN614" s="15" t="s">
        <v>59</v>
      </c>
      <c r="BP614" s="15" t="s">
        <v>59</v>
      </c>
      <c r="BR614" s="15" t="s">
        <v>59</v>
      </c>
      <c r="BT614" s="15" t="s">
        <v>59</v>
      </c>
      <c r="BV614" s="15" t="s">
        <v>59</v>
      </c>
      <c r="BX614" s="15" t="s">
        <v>59</v>
      </c>
      <c r="BZ614" s="15" t="s">
        <v>59</v>
      </c>
      <c r="CB614" s="15" t="s">
        <v>59</v>
      </c>
      <c r="CD614" s="15" t="s">
        <v>59</v>
      </c>
      <c r="CF614" s="15" t="s">
        <v>59</v>
      </c>
      <c r="CH614" s="15" t="s">
        <v>59</v>
      </c>
      <c r="CJ614" s="15" t="s">
        <v>59</v>
      </c>
      <c r="CL614" s="15" t="s">
        <v>59</v>
      </c>
      <c r="CN614" s="15" t="s">
        <v>59</v>
      </c>
      <c r="CP614" s="15" t="s">
        <v>59</v>
      </c>
      <c r="CR614" s="15" t="s">
        <v>59</v>
      </c>
      <c r="CT614" s="15" t="s">
        <v>59</v>
      </c>
      <c r="CV614" s="15" t="s">
        <v>59</v>
      </c>
      <c r="CX614" s="15" t="s">
        <v>59</v>
      </c>
      <c r="CZ614" s="15" t="s">
        <v>59</v>
      </c>
      <c r="DB614" s="15" t="s">
        <v>59</v>
      </c>
      <c r="DD614" s="15" t="s">
        <v>59</v>
      </c>
      <c r="DF614" s="15" t="s">
        <v>59</v>
      </c>
      <c r="DH614" s="15" t="s">
        <v>59</v>
      </c>
      <c r="DJ614" s="15" t="s">
        <v>59</v>
      </c>
      <c r="DL614" s="15" t="s">
        <v>59</v>
      </c>
      <c r="DN614" s="15" t="s">
        <v>59</v>
      </c>
      <c r="DP614" s="15" t="s">
        <v>59</v>
      </c>
      <c r="DR614" s="15" t="s">
        <v>59</v>
      </c>
      <c r="DT614" s="15" t="s">
        <v>59</v>
      </c>
      <c r="DV614" s="15" t="s">
        <v>59</v>
      </c>
      <c r="DX614" s="15" t="s">
        <v>59</v>
      </c>
      <c r="DZ614" s="15" t="s">
        <v>59</v>
      </c>
      <c r="EB614" s="15" t="s">
        <v>59</v>
      </c>
      <c r="ED614" s="15" t="s">
        <v>59</v>
      </c>
      <c r="EF614" s="15" t="s">
        <v>59</v>
      </c>
      <c r="EH614" s="15" t="s">
        <v>59</v>
      </c>
      <c r="EJ614" s="15" t="s">
        <v>59</v>
      </c>
      <c r="EL614" s="15" t="s">
        <v>59</v>
      </c>
      <c r="EN614" s="15" t="s">
        <v>59</v>
      </c>
      <c r="EP614" s="15" t="s">
        <v>59</v>
      </c>
      <c r="ER614" s="15" t="s">
        <v>59</v>
      </c>
      <c r="ET614" s="15" t="s">
        <v>59</v>
      </c>
      <c r="EV614" s="15" t="s">
        <v>59</v>
      </c>
      <c r="EX614" s="15" t="s">
        <v>59</v>
      </c>
      <c r="EZ614" s="15" t="s">
        <v>59</v>
      </c>
      <c r="FB614" s="15" t="s">
        <v>59</v>
      </c>
      <c r="FD614" s="15" t="s">
        <v>59</v>
      </c>
      <c r="FF614" s="15" t="s">
        <v>59</v>
      </c>
      <c r="FH614" s="15" t="s">
        <v>59</v>
      </c>
      <c r="FJ614" s="15" t="s">
        <v>59</v>
      </c>
      <c r="FL614" s="15" t="s">
        <v>59</v>
      </c>
      <c r="FN614" s="15" t="s">
        <v>59</v>
      </c>
      <c r="FP614" s="15" t="s">
        <v>59</v>
      </c>
      <c r="FR614" s="15" t="s">
        <v>59</v>
      </c>
      <c r="FT614" s="15" t="s">
        <v>59</v>
      </c>
    </row>
    <row r="615" spans="1:176" ht="15.95" customHeight="1">
      <c r="A615" t="str">
        <f t="shared" si="21"/>
        <v>Pork, raw, vacuum packaging, irradiated, day 7</v>
      </c>
      <c r="B615">
        <v>1</v>
      </c>
      <c r="D615" s="39">
        <v>2006</v>
      </c>
      <c r="E615" t="s">
        <v>1031</v>
      </c>
      <c r="F615" t="s">
        <v>1615</v>
      </c>
      <c r="G615">
        <f>24.6*(0.2/5)</f>
        <v>0.9840000000000001</v>
      </c>
      <c r="H615" s="15" t="s">
        <v>59</v>
      </c>
      <c r="I615">
        <f>24.6*(0.2/5)</f>
        <v>0.9840000000000001</v>
      </c>
      <c r="J615" s="15" t="s">
        <v>59</v>
      </c>
      <c r="K615" s="3" t="s">
        <v>47</v>
      </c>
      <c r="L615" s="12" t="s">
        <v>59</v>
      </c>
      <c r="M615" s="3" t="s">
        <v>47</v>
      </c>
      <c r="N615" s="12" t="s">
        <v>59</v>
      </c>
      <c r="O615" s="42">
        <v>0.42399999999999999</v>
      </c>
      <c r="P615" s="15" t="s">
        <v>59</v>
      </c>
      <c r="Q615" s="42">
        <v>0.26400000000000001</v>
      </c>
      <c r="R615" s="15" t="s">
        <v>59</v>
      </c>
      <c r="S615" t="s">
        <v>47</v>
      </c>
      <c r="T615" s="15" t="s">
        <v>59</v>
      </c>
      <c r="U615" t="s">
        <v>47</v>
      </c>
      <c r="V615" s="15" t="s">
        <v>59</v>
      </c>
      <c r="W615" t="s">
        <v>47</v>
      </c>
      <c r="X615" s="15" t="s">
        <v>59</v>
      </c>
      <c r="Y615" s="42">
        <v>0.23199999999999998</v>
      </c>
      <c r="Z615" s="15" t="s">
        <v>59</v>
      </c>
      <c r="AA615" s="42">
        <v>0</v>
      </c>
      <c r="AB615" s="15" t="s">
        <v>59</v>
      </c>
      <c r="AC615" t="s">
        <v>47</v>
      </c>
      <c r="AD615" s="15" t="s">
        <v>59</v>
      </c>
      <c r="AE615" s="42">
        <v>0</v>
      </c>
      <c r="AF615" s="15" t="s">
        <v>59</v>
      </c>
      <c r="AG615" s="42">
        <v>6.8000000000000005E-2</v>
      </c>
      <c r="AH615" s="15" t="s">
        <v>59</v>
      </c>
      <c r="AI615" t="s">
        <v>47</v>
      </c>
      <c r="AJ615" s="15" t="s">
        <v>59</v>
      </c>
      <c r="AK615" t="s">
        <v>47</v>
      </c>
      <c r="AL615" s="15" t="s">
        <v>59</v>
      </c>
      <c r="AM615" t="s">
        <v>47</v>
      </c>
      <c r="AN615" s="15" t="s">
        <v>59</v>
      </c>
      <c r="AO615" t="s">
        <v>47</v>
      </c>
      <c r="AP615" s="15" t="s">
        <v>59</v>
      </c>
      <c r="AQ615" t="s">
        <v>47</v>
      </c>
      <c r="AR615" s="15" t="s">
        <v>59</v>
      </c>
      <c r="AS615" t="s">
        <v>47</v>
      </c>
      <c r="AT615" s="15" t="s">
        <v>59</v>
      </c>
      <c r="AU615" t="s">
        <v>47</v>
      </c>
      <c r="AV615" s="15" t="s">
        <v>59</v>
      </c>
      <c r="AW615" s="3" t="s">
        <v>47</v>
      </c>
      <c r="AX615" s="15" t="s">
        <v>59</v>
      </c>
      <c r="AY615" t="s">
        <v>47</v>
      </c>
      <c r="AZ615" s="15" t="s">
        <v>59</v>
      </c>
      <c r="BA615" t="s">
        <v>47</v>
      </c>
      <c r="BB615" s="15" t="s">
        <v>59</v>
      </c>
      <c r="BC615" t="s">
        <v>47</v>
      </c>
      <c r="BD615" s="15" t="s">
        <v>59</v>
      </c>
      <c r="BE615" s="3" t="s">
        <v>47</v>
      </c>
      <c r="BF615" s="15" t="s">
        <v>59</v>
      </c>
      <c r="BH615" s="15" t="s">
        <v>59</v>
      </c>
      <c r="BJ615" s="15" t="s">
        <v>59</v>
      </c>
      <c r="BL615" s="15" t="s">
        <v>59</v>
      </c>
      <c r="BN615" s="15" t="s">
        <v>59</v>
      </c>
      <c r="BP615" s="15" t="s">
        <v>59</v>
      </c>
      <c r="BR615" s="15" t="s">
        <v>59</v>
      </c>
      <c r="BT615" s="15" t="s">
        <v>59</v>
      </c>
      <c r="BV615" s="15" t="s">
        <v>59</v>
      </c>
      <c r="BX615" s="15" t="s">
        <v>59</v>
      </c>
      <c r="BZ615" s="15" t="s">
        <v>59</v>
      </c>
      <c r="CB615" s="15" t="s">
        <v>59</v>
      </c>
      <c r="CD615" s="15" t="s">
        <v>59</v>
      </c>
      <c r="CF615" s="15" t="s">
        <v>59</v>
      </c>
      <c r="CH615" s="15" t="s">
        <v>59</v>
      </c>
      <c r="CJ615" s="15" t="s">
        <v>59</v>
      </c>
      <c r="CL615" s="15" t="s">
        <v>59</v>
      </c>
      <c r="CN615" s="15" t="s">
        <v>59</v>
      </c>
      <c r="CP615" s="15" t="s">
        <v>59</v>
      </c>
      <c r="CR615" s="15" t="s">
        <v>59</v>
      </c>
      <c r="CT615" s="15" t="s">
        <v>59</v>
      </c>
      <c r="CV615" s="15" t="s">
        <v>59</v>
      </c>
      <c r="CX615" s="15" t="s">
        <v>59</v>
      </c>
      <c r="CZ615" s="15" t="s">
        <v>59</v>
      </c>
      <c r="DB615" s="15" t="s">
        <v>59</v>
      </c>
      <c r="DD615" s="15" t="s">
        <v>59</v>
      </c>
      <c r="DF615" s="15" t="s">
        <v>59</v>
      </c>
      <c r="DH615" s="15" t="s">
        <v>59</v>
      </c>
      <c r="DJ615" s="15" t="s">
        <v>59</v>
      </c>
      <c r="DL615" s="15" t="s">
        <v>59</v>
      </c>
      <c r="DN615" s="15" t="s">
        <v>59</v>
      </c>
      <c r="DP615" s="15" t="s">
        <v>59</v>
      </c>
      <c r="DR615" s="15" t="s">
        <v>59</v>
      </c>
      <c r="DT615" s="15" t="s">
        <v>59</v>
      </c>
      <c r="DV615" s="15" t="s">
        <v>59</v>
      </c>
      <c r="DX615" s="15" t="s">
        <v>59</v>
      </c>
      <c r="DZ615" s="15" t="s">
        <v>59</v>
      </c>
      <c r="EB615" s="15" t="s">
        <v>59</v>
      </c>
      <c r="ED615" s="15" t="s">
        <v>59</v>
      </c>
      <c r="EF615" s="15" t="s">
        <v>59</v>
      </c>
      <c r="EH615" s="15" t="s">
        <v>59</v>
      </c>
      <c r="EJ615" s="15" t="s">
        <v>59</v>
      </c>
      <c r="EL615" s="15" t="s">
        <v>59</v>
      </c>
      <c r="EN615" s="15" t="s">
        <v>59</v>
      </c>
      <c r="EP615" s="15" t="s">
        <v>59</v>
      </c>
      <c r="ER615" s="15" t="s">
        <v>59</v>
      </c>
      <c r="ET615" s="15" t="s">
        <v>59</v>
      </c>
      <c r="EV615" s="15" t="s">
        <v>59</v>
      </c>
      <c r="EX615" s="15" t="s">
        <v>59</v>
      </c>
      <c r="EZ615" s="15" t="s">
        <v>59</v>
      </c>
      <c r="FB615" s="15" t="s">
        <v>59</v>
      </c>
      <c r="FD615" s="15" t="s">
        <v>59</v>
      </c>
      <c r="FF615" s="15" t="s">
        <v>59</v>
      </c>
      <c r="FH615" s="15" t="s">
        <v>59</v>
      </c>
      <c r="FJ615" s="15" t="s">
        <v>59</v>
      </c>
      <c r="FL615" s="15" t="s">
        <v>59</v>
      </c>
      <c r="FN615" s="15" t="s">
        <v>59</v>
      </c>
      <c r="FP615" s="15" t="s">
        <v>59</v>
      </c>
      <c r="FR615" s="15" t="s">
        <v>59</v>
      </c>
      <c r="FT615" s="15" t="s">
        <v>59</v>
      </c>
    </row>
    <row r="616" spans="1:176" ht="15.95" customHeight="1">
      <c r="A616" t="str">
        <f t="shared" si="21"/>
        <v>Pork, raw, aerobic packaging, non-irradiated, day 7</v>
      </c>
      <c r="B616">
        <v>1</v>
      </c>
      <c r="D616" s="39">
        <v>2006</v>
      </c>
      <c r="E616" t="s">
        <v>1031</v>
      </c>
      <c r="F616" t="s">
        <v>1615</v>
      </c>
      <c r="G616">
        <f>55.6*(0.2/5)</f>
        <v>2.2240000000000002</v>
      </c>
      <c r="H616" s="15" t="s">
        <v>59</v>
      </c>
      <c r="I616">
        <f>55.6*(0.2/5)</f>
        <v>2.2240000000000002</v>
      </c>
      <c r="J616" s="15" t="s">
        <v>59</v>
      </c>
      <c r="K616" s="3" t="s">
        <v>47</v>
      </c>
      <c r="L616" s="12" t="s">
        <v>59</v>
      </c>
      <c r="M616" s="3" t="s">
        <v>47</v>
      </c>
      <c r="N616" s="12" t="s">
        <v>59</v>
      </c>
      <c r="O616" s="42">
        <v>1.1679999999999999</v>
      </c>
      <c r="P616" s="15" t="s">
        <v>59</v>
      </c>
      <c r="Q616" s="42">
        <v>0.6</v>
      </c>
      <c r="R616" s="15" t="s">
        <v>59</v>
      </c>
      <c r="S616" t="s">
        <v>47</v>
      </c>
      <c r="T616" s="15" t="s">
        <v>59</v>
      </c>
      <c r="U616" t="s">
        <v>47</v>
      </c>
      <c r="V616" s="15" t="s">
        <v>59</v>
      </c>
      <c r="W616" t="s">
        <v>47</v>
      </c>
      <c r="X616" s="15" t="s">
        <v>59</v>
      </c>
      <c r="Y616" s="42">
        <v>0.30399999999999999</v>
      </c>
      <c r="Z616" s="15" t="s">
        <v>59</v>
      </c>
      <c r="AA616" s="42">
        <v>0</v>
      </c>
      <c r="AB616" s="15" t="s">
        <v>59</v>
      </c>
      <c r="AC616" t="s">
        <v>47</v>
      </c>
      <c r="AD616" s="15" t="s">
        <v>59</v>
      </c>
      <c r="AE616" s="42">
        <v>0</v>
      </c>
      <c r="AF616" s="15" t="s">
        <v>59</v>
      </c>
      <c r="AG616" s="42">
        <v>4.4000000000000004E-2</v>
      </c>
      <c r="AH616" s="15" t="s">
        <v>59</v>
      </c>
      <c r="AI616" t="s">
        <v>47</v>
      </c>
      <c r="AJ616" s="15" t="s">
        <v>59</v>
      </c>
      <c r="AK616" t="s">
        <v>47</v>
      </c>
      <c r="AL616" s="15" t="s">
        <v>59</v>
      </c>
      <c r="AM616" t="s">
        <v>47</v>
      </c>
      <c r="AN616" s="15" t="s">
        <v>59</v>
      </c>
      <c r="AO616" t="s">
        <v>47</v>
      </c>
      <c r="AP616" s="15" t="s">
        <v>59</v>
      </c>
      <c r="AQ616" t="s">
        <v>47</v>
      </c>
      <c r="AR616" s="15" t="s">
        <v>59</v>
      </c>
      <c r="AS616" t="s">
        <v>47</v>
      </c>
      <c r="AT616" s="15" t="s">
        <v>59</v>
      </c>
      <c r="AU616" t="s">
        <v>47</v>
      </c>
      <c r="AV616" s="15" t="s">
        <v>59</v>
      </c>
      <c r="AW616" s="3" t="s">
        <v>47</v>
      </c>
      <c r="AX616" s="15" t="s">
        <v>59</v>
      </c>
      <c r="AY616" t="s">
        <v>47</v>
      </c>
      <c r="AZ616" s="15" t="s">
        <v>59</v>
      </c>
      <c r="BA616" t="s">
        <v>47</v>
      </c>
      <c r="BB616" s="15" t="s">
        <v>59</v>
      </c>
      <c r="BC616" t="s">
        <v>47</v>
      </c>
      <c r="BD616" s="15" t="s">
        <v>59</v>
      </c>
      <c r="BE616" s="3" t="s">
        <v>47</v>
      </c>
      <c r="BF616" s="15" t="s">
        <v>59</v>
      </c>
      <c r="BH616" s="15" t="s">
        <v>59</v>
      </c>
      <c r="BJ616" s="15" t="s">
        <v>59</v>
      </c>
      <c r="BL616" s="15" t="s">
        <v>59</v>
      </c>
      <c r="BN616" s="15" t="s">
        <v>59</v>
      </c>
      <c r="BP616" s="15" t="s">
        <v>59</v>
      </c>
      <c r="BR616" s="15" t="s">
        <v>59</v>
      </c>
      <c r="BT616" s="15" t="s">
        <v>59</v>
      </c>
      <c r="BV616" s="15" t="s">
        <v>59</v>
      </c>
      <c r="BX616" s="15" t="s">
        <v>59</v>
      </c>
      <c r="BZ616" s="15" t="s">
        <v>59</v>
      </c>
      <c r="CB616" s="15" t="s">
        <v>59</v>
      </c>
      <c r="CD616" s="15" t="s">
        <v>59</v>
      </c>
      <c r="CF616" s="15" t="s">
        <v>59</v>
      </c>
      <c r="CH616" s="15" t="s">
        <v>59</v>
      </c>
      <c r="CJ616" s="15" t="s">
        <v>59</v>
      </c>
      <c r="CL616" s="15" t="s">
        <v>59</v>
      </c>
      <c r="CN616" s="15" t="s">
        <v>59</v>
      </c>
      <c r="CP616" s="15" t="s">
        <v>59</v>
      </c>
      <c r="CR616" s="15" t="s">
        <v>59</v>
      </c>
      <c r="CT616" s="15" t="s">
        <v>59</v>
      </c>
      <c r="CV616" s="15" t="s">
        <v>59</v>
      </c>
      <c r="CX616" s="15" t="s">
        <v>59</v>
      </c>
      <c r="CZ616" s="15" t="s">
        <v>59</v>
      </c>
      <c r="DB616" s="15" t="s">
        <v>59</v>
      </c>
      <c r="DD616" s="15" t="s">
        <v>59</v>
      </c>
      <c r="DF616" s="15" t="s">
        <v>59</v>
      </c>
      <c r="DH616" s="15" t="s">
        <v>59</v>
      </c>
      <c r="DJ616" s="15" t="s">
        <v>59</v>
      </c>
      <c r="DL616" s="15" t="s">
        <v>59</v>
      </c>
      <c r="DN616" s="15" t="s">
        <v>59</v>
      </c>
      <c r="DP616" s="15" t="s">
        <v>59</v>
      </c>
      <c r="DR616" s="15" t="s">
        <v>59</v>
      </c>
      <c r="DT616" s="15" t="s">
        <v>59</v>
      </c>
      <c r="DV616" s="15" t="s">
        <v>59</v>
      </c>
      <c r="DX616" s="15" t="s">
        <v>59</v>
      </c>
      <c r="DZ616" s="15" t="s">
        <v>59</v>
      </c>
      <c r="EB616" s="15" t="s">
        <v>59</v>
      </c>
      <c r="ED616" s="15" t="s">
        <v>59</v>
      </c>
      <c r="EF616" s="15" t="s">
        <v>59</v>
      </c>
      <c r="EH616" s="15" t="s">
        <v>59</v>
      </c>
      <c r="EJ616" s="15" t="s">
        <v>59</v>
      </c>
      <c r="EL616" s="15" t="s">
        <v>59</v>
      </c>
      <c r="EN616" s="15" t="s">
        <v>59</v>
      </c>
      <c r="EP616" s="15" t="s">
        <v>59</v>
      </c>
      <c r="ER616" s="15" t="s">
        <v>59</v>
      </c>
      <c r="ET616" s="15" t="s">
        <v>59</v>
      </c>
      <c r="EV616" s="15" t="s">
        <v>59</v>
      </c>
      <c r="EX616" s="15" t="s">
        <v>59</v>
      </c>
      <c r="EZ616" s="15" t="s">
        <v>59</v>
      </c>
      <c r="FB616" s="15" t="s">
        <v>59</v>
      </c>
      <c r="FD616" s="15" t="s">
        <v>59</v>
      </c>
      <c r="FF616" s="15" t="s">
        <v>59</v>
      </c>
      <c r="FH616" s="15" t="s">
        <v>59</v>
      </c>
      <c r="FJ616" s="15" t="s">
        <v>59</v>
      </c>
      <c r="FL616" s="15" t="s">
        <v>59</v>
      </c>
      <c r="FN616" s="15" t="s">
        <v>59</v>
      </c>
      <c r="FP616" s="15" t="s">
        <v>59</v>
      </c>
      <c r="FR616" s="15" t="s">
        <v>59</v>
      </c>
      <c r="FT616" s="15" t="s">
        <v>59</v>
      </c>
    </row>
    <row r="617" spans="1:176" ht="15.95" customHeight="1">
      <c r="A617" t="str">
        <f t="shared" si="21"/>
        <v>Pork, raw, aerobic packaging, irradiated, day 7</v>
      </c>
      <c r="B617">
        <v>1</v>
      </c>
      <c r="D617" s="39">
        <v>2006</v>
      </c>
      <c r="E617" t="s">
        <v>1031</v>
      </c>
      <c r="F617" t="s">
        <v>1615</v>
      </c>
      <c r="G617">
        <f>76.5*(0.2/5)</f>
        <v>3.06</v>
      </c>
      <c r="H617" s="15" t="s">
        <v>59</v>
      </c>
      <c r="I617">
        <f>76.5*(0.2/5)</f>
        <v>3.06</v>
      </c>
      <c r="J617" s="15" t="s">
        <v>59</v>
      </c>
      <c r="K617" s="3" t="s">
        <v>47</v>
      </c>
      <c r="L617" s="12" t="s">
        <v>59</v>
      </c>
      <c r="M617" s="3" t="s">
        <v>47</v>
      </c>
      <c r="N617" s="12" t="s">
        <v>59</v>
      </c>
      <c r="O617" s="42">
        <v>1.952</v>
      </c>
      <c r="P617" s="15" t="s">
        <v>59</v>
      </c>
      <c r="Q617" s="42">
        <v>0.46399999999999997</v>
      </c>
      <c r="R617" s="15" t="s">
        <v>59</v>
      </c>
      <c r="S617" t="s">
        <v>47</v>
      </c>
      <c r="T617" s="15" t="s">
        <v>59</v>
      </c>
      <c r="U617" t="s">
        <v>47</v>
      </c>
      <c r="V617" s="15" t="s">
        <v>59</v>
      </c>
      <c r="W617" t="s">
        <v>47</v>
      </c>
      <c r="X617" s="15" t="s">
        <v>59</v>
      </c>
      <c r="Y617" s="42">
        <v>0.33200000000000002</v>
      </c>
      <c r="Z617" s="15" t="s">
        <v>59</v>
      </c>
      <c r="AA617" s="42">
        <v>0.22800000000000001</v>
      </c>
      <c r="AB617" s="15" t="s">
        <v>59</v>
      </c>
      <c r="AC617" t="s">
        <v>47</v>
      </c>
      <c r="AD617" s="15" t="s">
        <v>59</v>
      </c>
      <c r="AE617" s="42">
        <v>0</v>
      </c>
      <c r="AF617" s="15" t="s">
        <v>59</v>
      </c>
      <c r="AG617" s="42">
        <v>8.8000000000000009E-2</v>
      </c>
      <c r="AH617" s="15" t="s">
        <v>59</v>
      </c>
      <c r="AI617" t="s">
        <v>47</v>
      </c>
      <c r="AJ617" s="15" t="s">
        <v>59</v>
      </c>
      <c r="AK617" t="s">
        <v>47</v>
      </c>
      <c r="AL617" s="15" t="s">
        <v>59</v>
      </c>
      <c r="AM617" t="s">
        <v>47</v>
      </c>
      <c r="AN617" s="15" t="s">
        <v>59</v>
      </c>
      <c r="AO617" t="s">
        <v>47</v>
      </c>
      <c r="AP617" s="15" t="s">
        <v>59</v>
      </c>
      <c r="AQ617" t="s">
        <v>47</v>
      </c>
      <c r="AR617" s="15" t="s">
        <v>59</v>
      </c>
      <c r="AS617" t="s">
        <v>47</v>
      </c>
      <c r="AT617" s="15" t="s">
        <v>59</v>
      </c>
      <c r="AU617" t="s">
        <v>47</v>
      </c>
      <c r="AV617" s="15" t="s">
        <v>59</v>
      </c>
      <c r="AW617" s="3" t="s">
        <v>47</v>
      </c>
      <c r="AX617" s="15" t="s">
        <v>59</v>
      </c>
      <c r="AY617" t="s">
        <v>47</v>
      </c>
      <c r="AZ617" s="15" t="s">
        <v>59</v>
      </c>
      <c r="BA617" t="s">
        <v>47</v>
      </c>
      <c r="BB617" s="15" t="s">
        <v>59</v>
      </c>
      <c r="BC617" t="s">
        <v>47</v>
      </c>
      <c r="BD617" s="15" t="s">
        <v>59</v>
      </c>
      <c r="BE617" s="3" t="s">
        <v>47</v>
      </c>
      <c r="BF617" s="15" t="s">
        <v>59</v>
      </c>
      <c r="BH617" s="15" t="s">
        <v>59</v>
      </c>
      <c r="BJ617" s="15" t="s">
        <v>59</v>
      </c>
      <c r="BL617" s="15" t="s">
        <v>59</v>
      </c>
      <c r="BN617" s="15" t="s">
        <v>59</v>
      </c>
      <c r="BP617" s="15" t="s">
        <v>59</v>
      </c>
      <c r="BR617" s="15" t="s">
        <v>59</v>
      </c>
      <c r="BT617" s="15" t="s">
        <v>59</v>
      </c>
      <c r="BV617" s="15" t="s">
        <v>59</v>
      </c>
      <c r="BX617" s="15" t="s">
        <v>59</v>
      </c>
      <c r="BZ617" s="15" t="s">
        <v>59</v>
      </c>
      <c r="CB617" s="15" t="s">
        <v>59</v>
      </c>
      <c r="CD617" s="15" t="s">
        <v>59</v>
      </c>
      <c r="CF617" s="15" t="s">
        <v>59</v>
      </c>
      <c r="CH617" s="15" t="s">
        <v>59</v>
      </c>
      <c r="CJ617" s="15" t="s">
        <v>59</v>
      </c>
      <c r="CL617" s="15" t="s">
        <v>59</v>
      </c>
      <c r="CN617" s="15" t="s">
        <v>59</v>
      </c>
      <c r="CP617" s="15" t="s">
        <v>59</v>
      </c>
      <c r="CR617" s="15" t="s">
        <v>59</v>
      </c>
      <c r="CT617" s="15" t="s">
        <v>59</v>
      </c>
      <c r="CV617" s="15" t="s">
        <v>59</v>
      </c>
      <c r="CX617" s="15" t="s">
        <v>59</v>
      </c>
      <c r="CZ617" s="15" t="s">
        <v>59</v>
      </c>
      <c r="DB617" s="15" t="s">
        <v>59</v>
      </c>
      <c r="DD617" s="15" t="s">
        <v>59</v>
      </c>
      <c r="DF617" s="15" t="s">
        <v>59</v>
      </c>
      <c r="DH617" s="15" t="s">
        <v>59</v>
      </c>
      <c r="DJ617" s="15" t="s">
        <v>59</v>
      </c>
      <c r="DL617" s="15" t="s">
        <v>59</v>
      </c>
      <c r="DN617" s="15" t="s">
        <v>59</v>
      </c>
      <c r="DP617" s="15" t="s">
        <v>59</v>
      </c>
      <c r="DR617" s="15" t="s">
        <v>59</v>
      </c>
      <c r="DT617" s="15" t="s">
        <v>59</v>
      </c>
      <c r="DV617" s="15" t="s">
        <v>59</v>
      </c>
      <c r="DX617" s="15" t="s">
        <v>59</v>
      </c>
      <c r="DZ617" s="15" t="s">
        <v>59</v>
      </c>
      <c r="EB617" s="15" t="s">
        <v>59</v>
      </c>
      <c r="ED617" s="15" t="s">
        <v>59</v>
      </c>
      <c r="EF617" s="15" t="s">
        <v>59</v>
      </c>
      <c r="EH617" s="15" t="s">
        <v>59</v>
      </c>
      <c r="EJ617" s="15" t="s">
        <v>59</v>
      </c>
      <c r="EL617" s="15" t="s">
        <v>59</v>
      </c>
      <c r="EN617" s="15" t="s">
        <v>59</v>
      </c>
      <c r="EP617" s="15" t="s">
        <v>59</v>
      </c>
      <c r="ER617" s="15" t="s">
        <v>59</v>
      </c>
      <c r="ET617" s="15" t="s">
        <v>59</v>
      </c>
      <c r="EV617" s="15" t="s">
        <v>59</v>
      </c>
      <c r="EX617" s="15" t="s">
        <v>59</v>
      </c>
      <c r="EZ617" s="15" t="s">
        <v>59</v>
      </c>
      <c r="FB617" s="15" t="s">
        <v>59</v>
      </c>
      <c r="FD617" s="15" t="s">
        <v>59</v>
      </c>
      <c r="FF617" s="15" t="s">
        <v>59</v>
      </c>
      <c r="FH617" s="15" t="s">
        <v>59</v>
      </c>
      <c r="FJ617" s="15" t="s">
        <v>59</v>
      </c>
      <c r="FL617" s="15" t="s">
        <v>59</v>
      </c>
      <c r="FN617" s="15" t="s">
        <v>59</v>
      </c>
      <c r="FP617" s="15" t="s">
        <v>59</v>
      </c>
      <c r="FR617" s="15" t="s">
        <v>59</v>
      </c>
      <c r="FT617" s="15" t="s">
        <v>59</v>
      </c>
    </row>
    <row r="618" spans="1:176" ht="15.95" customHeight="1">
      <c r="A618" t="s">
        <v>1033</v>
      </c>
      <c r="B618">
        <v>1</v>
      </c>
      <c r="D618" s="39">
        <v>2202</v>
      </c>
      <c r="E618" t="s">
        <v>1032</v>
      </c>
      <c r="G618" s="42">
        <v>7.4</v>
      </c>
      <c r="H618" s="15" t="s">
        <v>59</v>
      </c>
      <c r="I618" s="42">
        <v>7.4</v>
      </c>
      <c r="J618" s="15" t="s">
        <v>59</v>
      </c>
      <c r="K618" s="3" t="s">
        <v>47</v>
      </c>
      <c r="L618" s="12" t="s">
        <v>59</v>
      </c>
      <c r="M618" s="3" t="s">
        <v>47</v>
      </c>
      <c r="N618" s="12" t="s">
        <v>59</v>
      </c>
      <c r="O618" t="s">
        <v>47</v>
      </c>
      <c r="P618" s="15" t="s">
        <v>59</v>
      </c>
      <c r="Q618" s="43">
        <v>0.55000000000000004</v>
      </c>
      <c r="R618" s="15">
        <v>0.06</v>
      </c>
      <c r="S618" s="42">
        <v>0.23</v>
      </c>
      <c r="T618" s="15">
        <v>0.03</v>
      </c>
      <c r="U618" s="42">
        <v>1.31</v>
      </c>
      <c r="V618" s="15">
        <v>0.06</v>
      </c>
      <c r="W618" s="42">
        <v>1.49</v>
      </c>
      <c r="X618" s="15">
        <v>7.0000000000000007E-2</v>
      </c>
      <c r="Y618" s="42">
        <v>0.2</v>
      </c>
      <c r="Z618" s="15">
        <v>0.02</v>
      </c>
      <c r="AA618" s="42">
        <v>2.69</v>
      </c>
      <c r="AB618" s="15">
        <v>0.12</v>
      </c>
      <c r="AC618" t="s">
        <v>47</v>
      </c>
      <c r="AD618" s="15" t="s">
        <v>59</v>
      </c>
      <c r="AE618" t="s">
        <v>47</v>
      </c>
      <c r="AF618" s="15" t="s">
        <v>59</v>
      </c>
      <c r="AG618" s="42">
        <v>0.92</v>
      </c>
      <c r="AH618" s="15">
        <v>0.05</v>
      </c>
      <c r="AI618" t="s">
        <v>47</v>
      </c>
      <c r="AJ618" s="15" t="s">
        <v>59</v>
      </c>
      <c r="AK618" t="s">
        <v>47</v>
      </c>
      <c r="AL618" s="15" t="s">
        <v>59</v>
      </c>
      <c r="AM618" t="s">
        <v>47</v>
      </c>
      <c r="AN618" s="15" t="s">
        <v>59</v>
      </c>
      <c r="AO618" t="s">
        <v>47</v>
      </c>
      <c r="AP618" s="15" t="s">
        <v>59</v>
      </c>
      <c r="AQ618" t="s">
        <v>47</v>
      </c>
      <c r="AR618" s="15" t="s">
        <v>59</v>
      </c>
      <c r="AS618" t="s">
        <v>47</v>
      </c>
      <c r="AT618" s="15" t="s">
        <v>59</v>
      </c>
      <c r="AU618" t="s">
        <v>47</v>
      </c>
      <c r="AV618" s="15" t="s">
        <v>59</v>
      </c>
      <c r="AW618" s="3" t="s">
        <v>47</v>
      </c>
      <c r="AX618" s="15" t="s">
        <v>59</v>
      </c>
      <c r="AY618" t="s">
        <v>47</v>
      </c>
      <c r="AZ618" s="15" t="s">
        <v>59</v>
      </c>
      <c r="BA618" t="s">
        <v>47</v>
      </c>
      <c r="BB618" s="15" t="s">
        <v>59</v>
      </c>
      <c r="BC618" t="s">
        <v>47</v>
      </c>
      <c r="BD618" s="15" t="s">
        <v>59</v>
      </c>
      <c r="BE618" s="3" t="s">
        <v>47</v>
      </c>
      <c r="BF618" s="15" t="s">
        <v>59</v>
      </c>
      <c r="BH618" s="15" t="s">
        <v>59</v>
      </c>
      <c r="BJ618" s="15" t="s">
        <v>59</v>
      </c>
      <c r="BL618" s="15" t="s">
        <v>59</v>
      </c>
      <c r="BN618" s="15" t="s">
        <v>59</v>
      </c>
      <c r="BP618" s="15" t="s">
        <v>59</v>
      </c>
      <c r="BR618" s="15" t="s">
        <v>59</v>
      </c>
      <c r="BT618" s="15" t="s">
        <v>59</v>
      </c>
      <c r="BV618" s="15" t="s">
        <v>59</v>
      </c>
      <c r="BX618" s="15" t="s">
        <v>59</v>
      </c>
      <c r="BZ618" s="15" t="s">
        <v>59</v>
      </c>
      <c r="CB618" s="15" t="s">
        <v>59</v>
      </c>
      <c r="CD618" s="15" t="s">
        <v>59</v>
      </c>
      <c r="CF618" s="15" t="s">
        <v>59</v>
      </c>
      <c r="CH618" s="15" t="s">
        <v>59</v>
      </c>
      <c r="CJ618" s="15" t="s">
        <v>59</v>
      </c>
      <c r="CL618" s="15" t="s">
        <v>59</v>
      </c>
      <c r="CN618" s="15" t="s">
        <v>59</v>
      </c>
      <c r="CP618" s="15" t="s">
        <v>59</v>
      </c>
      <c r="CR618" s="15" t="s">
        <v>59</v>
      </c>
      <c r="CT618" s="15" t="s">
        <v>59</v>
      </c>
      <c r="CV618" s="15" t="s">
        <v>59</v>
      </c>
      <c r="CX618" s="15" t="s">
        <v>59</v>
      </c>
      <c r="CZ618" s="15" t="s">
        <v>59</v>
      </c>
      <c r="DB618" s="15" t="s">
        <v>59</v>
      </c>
      <c r="DD618" s="15" t="s">
        <v>59</v>
      </c>
      <c r="DF618" s="15" t="s">
        <v>59</v>
      </c>
      <c r="DH618" s="15" t="s">
        <v>59</v>
      </c>
      <c r="DJ618" s="15" t="s">
        <v>59</v>
      </c>
      <c r="DL618" s="15" t="s">
        <v>59</v>
      </c>
      <c r="DN618" s="15" t="s">
        <v>59</v>
      </c>
      <c r="DP618" s="15" t="s">
        <v>59</v>
      </c>
      <c r="DR618" s="15" t="s">
        <v>59</v>
      </c>
      <c r="DT618" s="15" t="s">
        <v>59</v>
      </c>
      <c r="DV618" s="15" t="s">
        <v>59</v>
      </c>
      <c r="DX618" s="15" t="s">
        <v>59</v>
      </c>
      <c r="DZ618" s="15" t="s">
        <v>59</v>
      </c>
      <c r="EB618" s="15" t="s">
        <v>59</v>
      </c>
      <c r="ED618" s="15" t="s">
        <v>59</v>
      </c>
      <c r="EF618" s="15" t="s">
        <v>59</v>
      </c>
      <c r="EH618" s="15" t="s">
        <v>59</v>
      </c>
      <c r="EJ618" s="15" t="s">
        <v>59</v>
      </c>
      <c r="EL618" s="15" t="s">
        <v>59</v>
      </c>
      <c r="EN618" s="15" t="s">
        <v>59</v>
      </c>
      <c r="EP618" s="15" t="s">
        <v>59</v>
      </c>
      <c r="ER618" s="15" t="s">
        <v>59</v>
      </c>
      <c r="ET618" s="15" t="s">
        <v>59</v>
      </c>
      <c r="EV618" s="15" t="s">
        <v>59</v>
      </c>
      <c r="EX618" s="15" t="s">
        <v>59</v>
      </c>
      <c r="EZ618" s="15" t="s">
        <v>59</v>
      </c>
      <c r="FB618" s="15" t="s">
        <v>59</v>
      </c>
      <c r="FD618" s="15" t="s">
        <v>59</v>
      </c>
      <c r="FF618" s="15" t="s">
        <v>59</v>
      </c>
      <c r="FH618" s="15" t="s">
        <v>59</v>
      </c>
      <c r="FJ618" s="15" t="s">
        <v>59</v>
      </c>
      <c r="FL618" s="15" t="s">
        <v>59</v>
      </c>
      <c r="FN618" s="15" t="s">
        <v>59</v>
      </c>
      <c r="FP618" s="15" t="s">
        <v>59</v>
      </c>
      <c r="FR618" s="15" t="s">
        <v>59</v>
      </c>
      <c r="FT618" s="15" t="s">
        <v>59</v>
      </c>
    </row>
    <row r="619" spans="1:176" ht="15.95" customHeight="1">
      <c r="A619" t="s">
        <v>1034</v>
      </c>
      <c r="B619">
        <v>1</v>
      </c>
      <c r="D619" s="39">
        <v>2202</v>
      </c>
      <c r="E619" t="s">
        <v>1032</v>
      </c>
      <c r="G619" s="42">
        <v>4.5999999999999996</v>
      </c>
      <c r="H619" s="15" t="s">
        <v>59</v>
      </c>
      <c r="I619" s="42">
        <v>4.5999999999999996</v>
      </c>
      <c r="J619" s="15" t="s">
        <v>59</v>
      </c>
      <c r="K619" s="3" t="s">
        <v>47</v>
      </c>
      <c r="L619" s="12" t="s">
        <v>59</v>
      </c>
      <c r="M619" s="3" t="s">
        <v>47</v>
      </c>
      <c r="N619" s="12" t="s">
        <v>59</v>
      </c>
      <c r="O619" t="s">
        <v>47</v>
      </c>
      <c r="P619" s="15" t="s">
        <v>59</v>
      </c>
      <c r="Q619" s="43">
        <v>0.53</v>
      </c>
      <c r="R619" s="15">
        <v>0.09</v>
      </c>
      <c r="S619" s="42">
        <v>0.12</v>
      </c>
      <c r="T619" s="15">
        <v>0.01</v>
      </c>
      <c r="U619" s="42">
        <v>0.2</v>
      </c>
      <c r="V619" s="15">
        <v>0.02</v>
      </c>
      <c r="W619" s="42">
        <v>0.5</v>
      </c>
      <c r="X619" s="15">
        <v>0.03</v>
      </c>
      <c r="Y619" s="42">
        <v>0.25</v>
      </c>
      <c r="Z619" s="15">
        <v>0.02</v>
      </c>
      <c r="AA619" s="42">
        <v>2.4</v>
      </c>
      <c r="AB619" s="15">
        <v>0.08</v>
      </c>
      <c r="AC619" t="s">
        <v>47</v>
      </c>
      <c r="AD619" s="15" t="s">
        <v>59</v>
      </c>
      <c r="AE619" t="s">
        <v>47</v>
      </c>
      <c r="AF619" s="15" t="s">
        <v>59</v>
      </c>
      <c r="AG619" s="42">
        <v>0.59</v>
      </c>
      <c r="AH619" s="15">
        <v>0.02</v>
      </c>
      <c r="AI619" t="s">
        <v>47</v>
      </c>
      <c r="AJ619" s="15" t="s">
        <v>59</v>
      </c>
      <c r="AK619" t="s">
        <v>47</v>
      </c>
      <c r="AL619" s="15" t="s">
        <v>59</v>
      </c>
      <c r="AM619" t="s">
        <v>47</v>
      </c>
      <c r="AN619" s="15" t="s">
        <v>59</v>
      </c>
      <c r="AO619" t="s">
        <v>47</v>
      </c>
      <c r="AP619" s="15" t="s">
        <v>59</v>
      </c>
      <c r="AQ619" t="s">
        <v>47</v>
      </c>
      <c r="AR619" s="15" t="s">
        <v>59</v>
      </c>
      <c r="AS619" t="s">
        <v>47</v>
      </c>
      <c r="AT619" s="15" t="s">
        <v>59</v>
      </c>
      <c r="AU619" t="s">
        <v>47</v>
      </c>
      <c r="AV619" s="15" t="s">
        <v>59</v>
      </c>
      <c r="AW619" s="3" t="s">
        <v>47</v>
      </c>
      <c r="AX619" s="15" t="s">
        <v>59</v>
      </c>
      <c r="AY619" t="s">
        <v>47</v>
      </c>
      <c r="AZ619" s="15" t="s">
        <v>59</v>
      </c>
      <c r="BA619" t="s">
        <v>47</v>
      </c>
      <c r="BB619" s="15" t="s">
        <v>59</v>
      </c>
      <c r="BC619" t="s">
        <v>47</v>
      </c>
      <c r="BD619" s="15" t="s">
        <v>59</v>
      </c>
      <c r="BE619" s="3" t="s">
        <v>47</v>
      </c>
      <c r="BF619" s="15" t="s">
        <v>59</v>
      </c>
      <c r="BH619" s="15" t="s">
        <v>59</v>
      </c>
      <c r="BJ619" s="15" t="s">
        <v>59</v>
      </c>
      <c r="BL619" s="15" t="s">
        <v>59</v>
      </c>
      <c r="BN619" s="15" t="s">
        <v>59</v>
      </c>
      <c r="BP619" s="15" t="s">
        <v>59</v>
      </c>
      <c r="BR619" s="15" t="s">
        <v>59</v>
      </c>
      <c r="BT619" s="15" t="s">
        <v>59</v>
      </c>
      <c r="BV619" s="15" t="s">
        <v>59</v>
      </c>
      <c r="BX619" s="15" t="s">
        <v>59</v>
      </c>
      <c r="BZ619" s="15" t="s">
        <v>59</v>
      </c>
      <c r="CB619" s="15" t="s">
        <v>59</v>
      </c>
      <c r="CD619" s="15" t="s">
        <v>59</v>
      </c>
      <c r="CF619" s="15" t="s">
        <v>59</v>
      </c>
      <c r="CH619" s="15" t="s">
        <v>59</v>
      </c>
      <c r="CJ619" s="15" t="s">
        <v>59</v>
      </c>
      <c r="CL619" s="15" t="s">
        <v>59</v>
      </c>
      <c r="CN619" s="15" t="s">
        <v>59</v>
      </c>
      <c r="CP619" s="15" t="s">
        <v>59</v>
      </c>
      <c r="CR619" s="15" t="s">
        <v>59</v>
      </c>
      <c r="CT619" s="15" t="s">
        <v>59</v>
      </c>
      <c r="CV619" s="15" t="s">
        <v>59</v>
      </c>
      <c r="CX619" s="15" t="s">
        <v>59</v>
      </c>
      <c r="CZ619" s="15" t="s">
        <v>59</v>
      </c>
      <c r="DB619" s="15" t="s">
        <v>59</v>
      </c>
      <c r="DD619" s="15" t="s">
        <v>59</v>
      </c>
      <c r="DF619" s="15" t="s">
        <v>59</v>
      </c>
      <c r="DH619" s="15" t="s">
        <v>59</v>
      </c>
      <c r="DJ619" s="15" t="s">
        <v>59</v>
      </c>
      <c r="DL619" s="15" t="s">
        <v>59</v>
      </c>
      <c r="DN619" s="15" t="s">
        <v>59</v>
      </c>
      <c r="DP619" s="15" t="s">
        <v>59</v>
      </c>
      <c r="DR619" s="15" t="s">
        <v>59</v>
      </c>
      <c r="DT619" s="15" t="s">
        <v>59</v>
      </c>
      <c r="DV619" s="15" t="s">
        <v>59</v>
      </c>
      <c r="DX619" s="15" t="s">
        <v>59</v>
      </c>
      <c r="DZ619" s="15" t="s">
        <v>59</v>
      </c>
      <c r="EB619" s="15" t="s">
        <v>59</v>
      </c>
      <c r="ED619" s="15" t="s">
        <v>59</v>
      </c>
      <c r="EF619" s="15" t="s">
        <v>59</v>
      </c>
      <c r="EH619" s="15" t="s">
        <v>59</v>
      </c>
      <c r="EJ619" s="15" t="s">
        <v>59</v>
      </c>
      <c r="EL619" s="15" t="s">
        <v>59</v>
      </c>
      <c r="EN619" s="15" t="s">
        <v>59</v>
      </c>
      <c r="EP619" s="15" t="s">
        <v>59</v>
      </c>
      <c r="ER619" s="15" t="s">
        <v>59</v>
      </c>
      <c r="ET619" s="15" t="s">
        <v>59</v>
      </c>
      <c r="EV619" s="15" t="s">
        <v>59</v>
      </c>
      <c r="EX619" s="15" t="s">
        <v>59</v>
      </c>
      <c r="EZ619" s="15" t="s">
        <v>59</v>
      </c>
      <c r="FB619" s="15" t="s">
        <v>59</v>
      </c>
      <c r="FD619" s="15" t="s">
        <v>59</v>
      </c>
      <c r="FF619" s="15" t="s">
        <v>59</v>
      </c>
      <c r="FH619" s="15" t="s">
        <v>59</v>
      </c>
      <c r="FJ619" s="15" t="s">
        <v>59</v>
      </c>
      <c r="FL619" s="15" t="s">
        <v>59</v>
      </c>
      <c r="FN619" s="15" t="s">
        <v>59</v>
      </c>
      <c r="FP619" s="15" t="s">
        <v>59</v>
      </c>
      <c r="FR619" s="15" t="s">
        <v>59</v>
      </c>
      <c r="FT619" s="15" t="s">
        <v>59</v>
      </c>
    </row>
    <row r="620" spans="1:176" ht="15.95" customHeight="1">
      <c r="A620" t="str">
        <f>SUBSTITUTE(A618,"raw","grilled")</f>
        <v>Chicken breast, grilled, aerobic conditions, storage 3 months at 18°C</v>
      </c>
      <c r="B620">
        <v>3</v>
      </c>
      <c r="D620" s="39">
        <v>2202</v>
      </c>
      <c r="E620" t="s">
        <v>1032</v>
      </c>
      <c r="G620" s="42">
        <v>28.1</v>
      </c>
      <c r="H620" s="15" t="s">
        <v>59</v>
      </c>
      <c r="I620" s="42">
        <v>28.1</v>
      </c>
      <c r="J620" s="15" t="s">
        <v>59</v>
      </c>
      <c r="K620" s="3" t="s">
        <v>47</v>
      </c>
      <c r="L620" s="12" t="s">
        <v>59</v>
      </c>
      <c r="M620" s="3" t="s">
        <v>47</v>
      </c>
      <c r="N620" s="12" t="s">
        <v>59</v>
      </c>
      <c r="O620" t="s">
        <v>47</v>
      </c>
      <c r="P620" s="15" t="s">
        <v>59</v>
      </c>
      <c r="Q620" s="43">
        <v>12.58</v>
      </c>
      <c r="R620" s="15">
        <v>0.96</v>
      </c>
      <c r="S620" s="42">
        <v>0.35</v>
      </c>
      <c r="T620" s="15">
        <v>0.02</v>
      </c>
      <c r="U620" s="42">
        <v>2.4700000000000002</v>
      </c>
      <c r="V620" s="15">
        <v>0.33</v>
      </c>
      <c r="W620" s="42">
        <v>6.32</v>
      </c>
      <c r="X620" s="15">
        <v>0.52</v>
      </c>
      <c r="Y620" s="42">
        <v>2.4300000000000002</v>
      </c>
      <c r="Z620" s="15">
        <v>0.3</v>
      </c>
      <c r="AA620" s="42">
        <v>3.96</v>
      </c>
      <c r="AB620" s="15">
        <v>0.86</v>
      </c>
      <c r="AC620" t="s">
        <v>47</v>
      </c>
      <c r="AD620" s="15" t="s">
        <v>59</v>
      </c>
      <c r="AE620" t="s">
        <v>47</v>
      </c>
      <c r="AF620" s="15" t="s">
        <v>59</v>
      </c>
      <c r="AG620" s="42">
        <v>0.79</v>
      </c>
      <c r="AH620" s="15">
        <v>0.02</v>
      </c>
      <c r="AI620" t="s">
        <v>47</v>
      </c>
      <c r="AJ620" s="15" t="s">
        <v>59</v>
      </c>
      <c r="AK620" t="s">
        <v>47</v>
      </c>
      <c r="AL620" s="15" t="s">
        <v>59</v>
      </c>
      <c r="AM620" t="s">
        <v>47</v>
      </c>
      <c r="AN620" s="15" t="s">
        <v>59</v>
      </c>
      <c r="AO620" t="s">
        <v>47</v>
      </c>
      <c r="AP620" s="15" t="s">
        <v>59</v>
      </c>
      <c r="AQ620" t="s">
        <v>47</v>
      </c>
      <c r="AR620" s="15" t="s">
        <v>59</v>
      </c>
      <c r="AS620" t="s">
        <v>47</v>
      </c>
      <c r="AT620" s="15" t="s">
        <v>59</v>
      </c>
      <c r="AU620" t="s">
        <v>47</v>
      </c>
      <c r="AV620" s="15" t="s">
        <v>59</v>
      </c>
      <c r="AW620" s="3" t="s">
        <v>47</v>
      </c>
      <c r="AX620" s="15" t="s">
        <v>59</v>
      </c>
      <c r="AY620" t="s">
        <v>47</v>
      </c>
      <c r="AZ620" s="15" t="s">
        <v>59</v>
      </c>
      <c r="BA620" t="s">
        <v>47</v>
      </c>
      <c r="BB620" s="15" t="s">
        <v>59</v>
      </c>
      <c r="BC620" t="s">
        <v>47</v>
      </c>
      <c r="BD620" s="15" t="s">
        <v>59</v>
      </c>
      <c r="BE620" s="3" t="s">
        <v>47</v>
      </c>
      <c r="BF620" s="15" t="s">
        <v>59</v>
      </c>
      <c r="BH620" s="15" t="s">
        <v>59</v>
      </c>
      <c r="BJ620" s="15" t="s">
        <v>59</v>
      </c>
      <c r="BL620" s="15" t="s">
        <v>59</v>
      </c>
      <c r="BN620" s="15" t="s">
        <v>59</v>
      </c>
      <c r="BP620" s="15" t="s">
        <v>59</v>
      </c>
      <c r="BR620" s="15" t="s">
        <v>59</v>
      </c>
      <c r="BT620" s="15" t="s">
        <v>59</v>
      </c>
      <c r="BV620" s="15" t="s">
        <v>59</v>
      </c>
      <c r="BX620" s="15" t="s">
        <v>59</v>
      </c>
      <c r="BZ620" s="15" t="s">
        <v>59</v>
      </c>
      <c r="CB620" s="15" t="s">
        <v>59</v>
      </c>
      <c r="CD620" s="15" t="s">
        <v>59</v>
      </c>
      <c r="CF620" s="15" t="s">
        <v>59</v>
      </c>
      <c r="CH620" s="15" t="s">
        <v>59</v>
      </c>
      <c r="CJ620" s="15" t="s">
        <v>59</v>
      </c>
      <c r="CL620" s="15" t="s">
        <v>59</v>
      </c>
      <c r="CN620" s="15" t="s">
        <v>59</v>
      </c>
      <c r="CP620" s="15" t="s">
        <v>59</v>
      </c>
      <c r="CR620" s="15" t="s">
        <v>59</v>
      </c>
      <c r="CT620" s="15" t="s">
        <v>59</v>
      </c>
      <c r="CV620" s="15" t="s">
        <v>59</v>
      </c>
      <c r="CX620" s="15" t="s">
        <v>59</v>
      </c>
      <c r="CZ620" s="15" t="s">
        <v>59</v>
      </c>
      <c r="DB620" s="15" t="s">
        <v>59</v>
      </c>
      <c r="DD620" s="15" t="s">
        <v>59</v>
      </c>
      <c r="DF620" s="15" t="s">
        <v>59</v>
      </c>
      <c r="DH620" s="15" t="s">
        <v>59</v>
      </c>
      <c r="DJ620" s="15" t="s">
        <v>59</v>
      </c>
      <c r="DL620" s="15" t="s">
        <v>59</v>
      </c>
      <c r="DN620" s="15" t="s">
        <v>59</v>
      </c>
      <c r="DP620" s="15" t="s">
        <v>59</v>
      </c>
      <c r="DR620" s="15" t="s">
        <v>59</v>
      </c>
      <c r="DT620" s="15" t="s">
        <v>59</v>
      </c>
      <c r="DV620" s="15" t="s">
        <v>59</v>
      </c>
      <c r="DX620" s="15" t="s">
        <v>59</v>
      </c>
      <c r="DZ620" s="15" t="s">
        <v>59</v>
      </c>
      <c r="EB620" s="15" t="s">
        <v>59</v>
      </c>
      <c r="ED620" s="15" t="s">
        <v>59</v>
      </c>
      <c r="EF620" s="15" t="s">
        <v>59</v>
      </c>
      <c r="EH620" s="15" t="s">
        <v>59</v>
      </c>
      <c r="EJ620" s="15" t="s">
        <v>59</v>
      </c>
      <c r="EL620" s="15" t="s">
        <v>59</v>
      </c>
      <c r="EN620" s="15" t="s">
        <v>59</v>
      </c>
      <c r="EP620" s="15" t="s">
        <v>59</v>
      </c>
      <c r="ER620" s="15" t="s">
        <v>59</v>
      </c>
      <c r="ET620" s="15" t="s">
        <v>59</v>
      </c>
      <c r="EV620" s="15" t="s">
        <v>59</v>
      </c>
      <c r="EX620" s="15" t="s">
        <v>59</v>
      </c>
      <c r="EZ620" s="15" t="s">
        <v>59</v>
      </c>
      <c r="FB620" s="15" t="s">
        <v>59</v>
      </c>
      <c r="FD620" s="15" t="s">
        <v>59</v>
      </c>
      <c r="FF620" s="15" t="s">
        <v>59</v>
      </c>
      <c r="FH620" s="15" t="s">
        <v>59</v>
      </c>
      <c r="FJ620" s="15" t="s">
        <v>59</v>
      </c>
      <c r="FL620" s="15" t="s">
        <v>59</v>
      </c>
      <c r="FN620" s="15" t="s">
        <v>59</v>
      </c>
      <c r="FP620" s="15" t="s">
        <v>59</v>
      </c>
      <c r="FR620" s="15" t="s">
        <v>59</v>
      </c>
      <c r="FT620" s="15" t="s">
        <v>59</v>
      </c>
    </row>
    <row r="621" spans="1:176" ht="15.95" customHeight="1">
      <c r="A621" t="str">
        <f>SUBSTITUTE(A619,"raw","grilled")</f>
        <v>Chicken breast, grilled, vacuum packaging, storage 3 months at 18°C</v>
      </c>
      <c r="B621">
        <v>3</v>
      </c>
      <c r="D621" s="39">
        <v>2202</v>
      </c>
      <c r="E621" t="s">
        <v>1032</v>
      </c>
      <c r="G621" s="42">
        <v>4.9000000000000004</v>
      </c>
      <c r="H621" s="15" t="s">
        <v>59</v>
      </c>
      <c r="I621" s="42">
        <v>4.9000000000000004</v>
      </c>
      <c r="J621" s="15" t="s">
        <v>59</v>
      </c>
      <c r="K621" s="3" t="s">
        <v>47</v>
      </c>
      <c r="L621" s="12" t="s">
        <v>59</v>
      </c>
      <c r="M621" s="3" t="s">
        <v>47</v>
      </c>
      <c r="N621" s="12" t="s">
        <v>59</v>
      </c>
      <c r="O621" t="s">
        <v>47</v>
      </c>
      <c r="P621" s="15" t="s">
        <v>59</v>
      </c>
      <c r="Q621" s="43">
        <v>1</v>
      </c>
      <c r="R621" s="15">
        <v>0.15</v>
      </c>
      <c r="S621" s="42">
        <v>0.21</v>
      </c>
      <c r="T621" s="15">
        <v>0.02</v>
      </c>
      <c r="U621" s="42">
        <v>0.27</v>
      </c>
      <c r="V621" s="15">
        <v>0.04</v>
      </c>
      <c r="W621" s="42">
        <v>0.89</v>
      </c>
      <c r="X621" s="15">
        <v>0.06</v>
      </c>
      <c r="Y621" s="42">
        <v>0.21</v>
      </c>
      <c r="Z621" s="15">
        <v>0.02</v>
      </c>
      <c r="AA621" s="42">
        <v>1.71</v>
      </c>
      <c r="AB621" s="15">
        <v>0.2</v>
      </c>
      <c r="AC621" t="s">
        <v>47</v>
      </c>
      <c r="AD621" s="15" t="s">
        <v>59</v>
      </c>
      <c r="AE621" t="s">
        <v>47</v>
      </c>
      <c r="AF621" s="15" t="s">
        <v>59</v>
      </c>
      <c r="AG621" s="42">
        <v>0.61</v>
      </c>
      <c r="AH621" s="15">
        <v>0.01</v>
      </c>
      <c r="AI621" t="s">
        <v>47</v>
      </c>
      <c r="AJ621" s="15" t="s">
        <v>59</v>
      </c>
      <c r="AK621" t="s">
        <v>47</v>
      </c>
      <c r="AL621" s="15" t="s">
        <v>59</v>
      </c>
      <c r="AM621" t="s">
        <v>47</v>
      </c>
      <c r="AN621" s="15" t="s">
        <v>59</v>
      </c>
      <c r="AO621" t="s">
        <v>47</v>
      </c>
      <c r="AP621" s="15" t="s">
        <v>59</v>
      </c>
      <c r="AQ621" t="s">
        <v>47</v>
      </c>
      <c r="AR621" s="15" t="s">
        <v>59</v>
      </c>
      <c r="AS621" t="s">
        <v>47</v>
      </c>
      <c r="AT621" s="15" t="s">
        <v>59</v>
      </c>
      <c r="AU621" t="s">
        <v>47</v>
      </c>
      <c r="AV621" s="15" t="s">
        <v>59</v>
      </c>
      <c r="AW621" s="3" t="s">
        <v>47</v>
      </c>
      <c r="AX621" s="15" t="s">
        <v>59</v>
      </c>
      <c r="AY621" t="s">
        <v>47</v>
      </c>
      <c r="AZ621" s="15" t="s">
        <v>59</v>
      </c>
      <c r="BA621" t="s">
        <v>47</v>
      </c>
      <c r="BB621" s="15" t="s">
        <v>59</v>
      </c>
      <c r="BC621" t="s">
        <v>47</v>
      </c>
      <c r="BD621" s="15" t="s">
        <v>59</v>
      </c>
      <c r="BE621" s="3" t="s">
        <v>47</v>
      </c>
      <c r="BF621" s="15" t="s">
        <v>59</v>
      </c>
      <c r="BH621" s="15" t="s">
        <v>59</v>
      </c>
      <c r="BJ621" s="15" t="s">
        <v>59</v>
      </c>
      <c r="BL621" s="15" t="s">
        <v>59</v>
      </c>
      <c r="BN621" s="15" t="s">
        <v>59</v>
      </c>
      <c r="BP621" s="15" t="s">
        <v>59</v>
      </c>
      <c r="BR621" s="15" t="s">
        <v>59</v>
      </c>
      <c r="BT621" s="15" t="s">
        <v>59</v>
      </c>
      <c r="BV621" s="15" t="s">
        <v>59</v>
      </c>
      <c r="BX621" s="15" t="s">
        <v>59</v>
      </c>
      <c r="BZ621" s="15" t="s">
        <v>59</v>
      </c>
      <c r="CB621" s="15" t="s">
        <v>59</v>
      </c>
      <c r="CD621" s="15" t="s">
        <v>59</v>
      </c>
      <c r="CF621" s="15" t="s">
        <v>59</v>
      </c>
      <c r="CH621" s="15" t="s">
        <v>59</v>
      </c>
      <c r="CJ621" s="15" t="s">
        <v>59</v>
      </c>
      <c r="CL621" s="15" t="s">
        <v>59</v>
      </c>
      <c r="CN621" s="15" t="s">
        <v>59</v>
      </c>
      <c r="CP621" s="15" t="s">
        <v>59</v>
      </c>
      <c r="CR621" s="15" t="s">
        <v>59</v>
      </c>
      <c r="CT621" s="15" t="s">
        <v>59</v>
      </c>
      <c r="CV621" s="15" t="s">
        <v>59</v>
      </c>
      <c r="CX621" s="15" t="s">
        <v>59</v>
      </c>
      <c r="CZ621" s="15" t="s">
        <v>59</v>
      </c>
      <c r="DB621" s="15" t="s">
        <v>59</v>
      </c>
      <c r="DD621" s="15" t="s">
        <v>59</v>
      </c>
      <c r="DF621" s="15" t="s">
        <v>59</v>
      </c>
      <c r="DH621" s="15" t="s">
        <v>59</v>
      </c>
      <c r="DJ621" s="15" t="s">
        <v>59</v>
      </c>
      <c r="DL621" s="15" t="s">
        <v>59</v>
      </c>
      <c r="DN621" s="15" t="s">
        <v>59</v>
      </c>
      <c r="DP621" s="15" t="s">
        <v>59</v>
      </c>
      <c r="DR621" s="15" t="s">
        <v>59</v>
      </c>
      <c r="DT621" s="15" t="s">
        <v>59</v>
      </c>
      <c r="DV621" s="15" t="s">
        <v>59</v>
      </c>
      <c r="DX621" s="15" t="s">
        <v>59</v>
      </c>
      <c r="DZ621" s="15" t="s">
        <v>59</v>
      </c>
      <c r="EB621" s="15" t="s">
        <v>59</v>
      </c>
      <c r="ED621" s="15" t="s">
        <v>59</v>
      </c>
      <c r="EF621" s="15" t="s">
        <v>59</v>
      </c>
      <c r="EH621" s="15" t="s">
        <v>59</v>
      </c>
      <c r="EJ621" s="15" t="s">
        <v>59</v>
      </c>
      <c r="EL621" s="15" t="s">
        <v>59</v>
      </c>
      <c r="EN621" s="15" t="s">
        <v>59</v>
      </c>
      <c r="EP621" s="15" t="s">
        <v>59</v>
      </c>
      <c r="ER621" s="15" t="s">
        <v>59</v>
      </c>
      <c r="ET621" s="15" t="s">
        <v>59</v>
      </c>
      <c r="EV621" s="15" t="s">
        <v>59</v>
      </c>
      <c r="EX621" s="15" t="s">
        <v>59</v>
      </c>
      <c r="EZ621" s="15" t="s">
        <v>59</v>
      </c>
      <c r="FB621" s="15" t="s">
        <v>59</v>
      </c>
      <c r="FD621" s="15" t="s">
        <v>59</v>
      </c>
      <c r="FF621" s="15" t="s">
        <v>59</v>
      </c>
      <c r="FH621" s="15" t="s">
        <v>59</v>
      </c>
      <c r="FJ621" s="15" t="s">
        <v>59</v>
      </c>
      <c r="FL621" s="15" t="s">
        <v>59</v>
      </c>
      <c r="FN621" s="15" t="s">
        <v>59</v>
      </c>
      <c r="FP621" s="15" t="s">
        <v>59</v>
      </c>
      <c r="FR621" s="15" t="s">
        <v>59</v>
      </c>
      <c r="FT621" s="15" t="s">
        <v>59</v>
      </c>
    </row>
    <row r="622" spans="1:176" ht="15.95" customHeight="1">
      <c r="A622" t="str">
        <f>SUBSTITUTE(A618,"raw","roasted")</f>
        <v>Chicken breast, roasted, aerobic conditions, storage 3 months at 18°C</v>
      </c>
      <c r="B622">
        <v>1</v>
      </c>
      <c r="D622" s="39">
        <v>2202</v>
      </c>
      <c r="E622" t="s">
        <v>1032</v>
      </c>
      <c r="G622" s="42">
        <v>39.340000000000003</v>
      </c>
      <c r="H622" s="15" t="s">
        <v>59</v>
      </c>
      <c r="I622" s="42">
        <v>39.340000000000003</v>
      </c>
      <c r="J622" s="15" t="s">
        <v>59</v>
      </c>
      <c r="K622" s="3" t="s">
        <v>47</v>
      </c>
      <c r="L622" s="12" t="s">
        <v>59</v>
      </c>
      <c r="M622" s="3" t="s">
        <v>47</v>
      </c>
      <c r="N622" s="12" t="s">
        <v>59</v>
      </c>
      <c r="O622" t="s">
        <v>47</v>
      </c>
      <c r="P622" s="15" t="s">
        <v>59</v>
      </c>
      <c r="Q622" s="43">
        <v>13.74</v>
      </c>
      <c r="R622" s="15">
        <v>0.61</v>
      </c>
      <c r="S622" s="42">
        <v>0.14000000000000001</v>
      </c>
      <c r="T622" s="15">
        <v>0.01</v>
      </c>
      <c r="U622" s="42">
        <v>6.14</v>
      </c>
      <c r="V622" s="15">
        <v>1.1100000000000001</v>
      </c>
      <c r="W622" s="42">
        <v>9.4600000000000009</v>
      </c>
      <c r="X622" s="15">
        <v>1.45</v>
      </c>
      <c r="Y622" s="42">
        <v>2.52</v>
      </c>
      <c r="Z622" s="15">
        <v>0.1</v>
      </c>
      <c r="AA622" s="42">
        <v>6.67</v>
      </c>
      <c r="AB622" s="15">
        <v>1.1599999999999999</v>
      </c>
      <c r="AC622" t="s">
        <v>47</v>
      </c>
      <c r="AD622" s="15" t="s">
        <v>59</v>
      </c>
      <c r="AE622" t="s">
        <v>47</v>
      </c>
      <c r="AF622" s="15" t="s">
        <v>59</v>
      </c>
      <c r="AG622" s="42">
        <v>0.71</v>
      </c>
      <c r="AH622" s="15">
        <v>0.04</v>
      </c>
      <c r="AI622" t="s">
        <v>47</v>
      </c>
      <c r="AJ622" s="15" t="s">
        <v>59</v>
      </c>
      <c r="AK622" t="s">
        <v>47</v>
      </c>
      <c r="AL622" s="15" t="s">
        <v>59</v>
      </c>
      <c r="AM622" t="s">
        <v>47</v>
      </c>
      <c r="AN622" s="15" t="s">
        <v>59</v>
      </c>
      <c r="AO622" t="s">
        <v>47</v>
      </c>
      <c r="AP622" s="15" t="s">
        <v>59</v>
      </c>
      <c r="AQ622" t="s">
        <v>47</v>
      </c>
      <c r="AR622" s="15" t="s">
        <v>59</v>
      </c>
      <c r="AS622" t="s">
        <v>47</v>
      </c>
      <c r="AT622" s="15" t="s">
        <v>59</v>
      </c>
      <c r="AU622" t="s">
        <v>47</v>
      </c>
      <c r="AV622" s="15" t="s">
        <v>59</v>
      </c>
      <c r="AW622" s="3" t="s">
        <v>47</v>
      </c>
      <c r="AX622" s="15" t="s">
        <v>59</v>
      </c>
      <c r="AY622" t="s">
        <v>47</v>
      </c>
      <c r="AZ622" s="15" t="s">
        <v>59</v>
      </c>
      <c r="BA622" t="s">
        <v>47</v>
      </c>
      <c r="BB622" s="15" t="s">
        <v>59</v>
      </c>
      <c r="BC622" t="s">
        <v>47</v>
      </c>
      <c r="BD622" s="15" t="s">
        <v>59</v>
      </c>
      <c r="BE622" s="3" t="s">
        <v>47</v>
      </c>
      <c r="BF622" s="15" t="s">
        <v>59</v>
      </c>
      <c r="BH622" s="15" t="s">
        <v>59</v>
      </c>
      <c r="BJ622" s="15" t="s">
        <v>59</v>
      </c>
      <c r="BL622" s="15" t="s">
        <v>59</v>
      </c>
      <c r="BN622" s="15" t="s">
        <v>59</v>
      </c>
      <c r="BP622" s="15" t="s">
        <v>59</v>
      </c>
      <c r="BR622" s="15" t="s">
        <v>59</v>
      </c>
      <c r="BT622" s="15" t="s">
        <v>59</v>
      </c>
      <c r="BV622" s="15" t="s">
        <v>59</v>
      </c>
      <c r="BX622" s="15" t="s">
        <v>59</v>
      </c>
      <c r="BZ622" s="15" t="s">
        <v>59</v>
      </c>
      <c r="CB622" s="15" t="s">
        <v>59</v>
      </c>
      <c r="CD622" s="15" t="s">
        <v>59</v>
      </c>
      <c r="CF622" s="15" t="s">
        <v>59</v>
      </c>
      <c r="CH622" s="15" t="s">
        <v>59</v>
      </c>
      <c r="CJ622" s="15" t="s">
        <v>59</v>
      </c>
      <c r="CL622" s="15" t="s">
        <v>59</v>
      </c>
      <c r="CN622" s="15" t="s">
        <v>59</v>
      </c>
      <c r="CP622" s="15" t="s">
        <v>59</v>
      </c>
      <c r="CR622" s="15" t="s">
        <v>59</v>
      </c>
      <c r="CT622" s="15" t="s">
        <v>59</v>
      </c>
      <c r="CV622" s="15" t="s">
        <v>59</v>
      </c>
      <c r="CX622" s="15" t="s">
        <v>59</v>
      </c>
      <c r="CZ622" s="15" t="s">
        <v>59</v>
      </c>
      <c r="DB622" s="15" t="s">
        <v>59</v>
      </c>
      <c r="DD622" s="15" t="s">
        <v>59</v>
      </c>
      <c r="DF622" s="15" t="s">
        <v>59</v>
      </c>
      <c r="DH622" s="15" t="s">
        <v>59</v>
      </c>
      <c r="DJ622" s="15" t="s">
        <v>59</v>
      </c>
      <c r="DL622" s="15" t="s">
        <v>59</v>
      </c>
      <c r="DN622" s="15" t="s">
        <v>59</v>
      </c>
      <c r="DP622" s="15" t="s">
        <v>59</v>
      </c>
      <c r="DR622" s="15" t="s">
        <v>59</v>
      </c>
      <c r="DT622" s="15" t="s">
        <v>59</v>
      </c>
      <c r="DV622" s="15" t="s">
        <v>59</v>
      </c>
      <c r="DX622" s="15" t="s">
        <v>59</v>
      </c>
      <c r="DZ622" s="15" t="s">
        <v>59</v>
      </c>
      <c r="EB622" s="15" t="s">
        <v>59</v>
      </c>
      <c r="ED622" s="15" t="s">
        <v>59</v>
      </c>
      <c r="EF622" s="15" t="s">
        <v>59</v>
      </c>
      <c r="EH622" s="15" t="s">
        <v>59</v>
      </c>
      <c r="EJ622" s="15" t="s">
        <v>59</v>
      </c>
      <c r="EL622" s="15" t="s">
        <v>59</v>
      </c>
      <c r="EN622" s="15" t="s">
        <v>59</v>
      </c>
      <c r="EP622" s="15" t="s">
        <v>59</v>
      </c>
      <c r="ER622" s="15" t="s">
        <v>59</v>
      </c>
      <c r="ET622" s="15" t="s">
        <v>59</v>
      </c>
      <c r="EV622" s="15" t="s">
        <v>59</v>
      </c>
      <c r="EX622" s="15" t="s">
        <v>59</v>
      </c>
      <c r="EZ622" s="15" t="s">
        <v>59</v>
      </c>
      <c r="FB622" s="15" t="s">
        <v>59</v>
      </c>
      <c r="FD622" s="15" t="s">
        <v>59</v>
      </c>
      <c r="FF622" s="15" t="s">
        <v>59</v>
      </c>
      <c r="FH622" s="15" t="s">
        <v>59</v>
      </c>
      <c r="FJ622" s="15" t="s">
        <v>59</v>
      </c>
      <c r="FL622" s="15" t="s">
        <v>59</v>
      </c>
      <c r="FN622" s="15" t="s">
        <v>59</v>
      </c>
      <c r="FP622" s="15" t="s">
        <v>59</v>
      </c>
      <c r="FR622" s="15" t="s">
        <v>59</v>
      </c>
      <c r="FT622" s="15" t="s">
        <v>59</v>
      </c>
    </row>
    <row r="623" spans="1:176" ht="15.95" customHeight="1">
      <c r="A623" t="str">
        <f>SUBSTITUTE(A619,"raw","roasted")</f>
        <v>Chicken breast, roasted, vacuum packaging, storage 3 months at 18°C</v>
      </c>
      <c r="B623">
        <v>1</v>
      </c>
      <c r="D623" s="39">
        <v>2202</v>
      </c>
      <c r="E623" t="s">
        <v>1032</v>
      </c>
      <c r="G623" s="42">
        <v>20.239999999999998</v>
      </c>
      <c r="H623" s="15" t="s">
        <v>59</v>
      </c>
      <c r="I623" s="42">
        <v>20.239999999999998</v>
      </c>
      <c r="J623" s="15" t="s">
        <v>59</v>
      </c>
      <c r="K623" s="3" t="s">
        <v>47</v>
      </c>
      <c r="L623" s="12" t="s">
        <v>59</v>
      </c>
      <c r="M623" s="3" t="s">
        <v>47</v>
      </c>
      <c r="N623" s="12" t="s">
        <v>59</v>
      </c>
      <c r="O623" t="s">
        <v>47</v>
      </c>
      <c r="P623" s="15" t="s">
        <v>59</v>
      </c>
      <c r="Q623" s="43">
        <v>7.33</v>
      </c>
      <c r="R623" s="15">
        <v>0.25</v>
      </c>
      <c r="S623" s="42">
        <v>0.12</v>
      </c>
      <c r="T623" s="15">
        <v>0.01</v>
      </c>
      <c r="U623" s="42">
        <v>2.78</v>
      </c>
      <c r="V623" s="15">
        <v>0.02</v>
      </c>
      <c r="W623" s="42">
        <v>4.9400000000000004</v>
      </c>
      <c r="X623" s="15">
        <v>0.41</v>
      </c>
      <c r="Y623" s="42">
        <v>0.79</v>
      </c>
      <c r="Z623" s="15">
        <v>0.08</v>
      </c>
      <c r="AA623" s="42">
        <v>3.56</v>
      </c>
      <c r="AB623" s="15">
        <v>0.35</v>
      </c>
      <c r="AC623" t="s">
        <v>47</v>
      </c>
      <c r="AD623" s="15" t="s">
        <v>59</v>
      </c>
      <c r="AE623" t="s">
        <v>47</v>
      </c>
      <c r="AF623" s="15" t="s">
        <v>59</v>
      </c>
      <c r="AG623" s="42">
        <v>0.74</v>
      </c>
      <c r="AH623" s="15">
        <v>0.05</v>
      </c>
      <c r="AI623" t="s">
        <v>47</v>
      </c>
      <c r="AJ623" s="15" t="s">
        <v>59</v>
      </c>
      <c r="AK623" t="s">
        <v>47</v>
      </c>
      <c r="AL623" s="15" t="s">
        <v>59</v>
      </c>
      <c r="AM623" t="s">
        <v>47</v>
      </c>
      <c r="AN623" s="15" t="s">
        <v>59</v>
      </c>
      <c r="AO623" t="s">
        <v>47</v>
      </c>
      <c r="AP623" s="15" t="s">
        <v>59</v>
      </c>
      <c r="AQ623" t="s">
        <v>47</v>
      </c>
      <c r="AR623" s="15" t="s">
        <v>59</v>
      </c>
      <c r="AS623" t="s">
        <v>47</v>
      </c>
      <c r="AT623" s="15" t="s">
        <v>59</v>
      </c>
      <c r="AU623" t="s">
        <v>47</v>
      </c>
      <c r="AV623" s="15" t="s">
        <v>59</v>
      </c>
      <c r="AW623" s="3" t="s">
        <v>47</v>
      </c>
      <c r="AX623" s="15" t="s">
        <v>59</v>
      </c>
      <c r="AY623" t="s">
        <v>47</v>
      </c>
      <c r="AZ623" s="15" t="s">
        <v>59</v>
      </c>
      <c r="BA623" t="s">
        <v>47</v>
      </c>
      <c r="BB623" s="15" t="s">
        <v>59</v>
      </c>
      <c r="BC623" t="s">
        <v>47</v>
      </c>
      <c r="BD623" s="15" t="s">
        <v>59</v>
      </c>
      <c r="BE623" s="3" t="s">
        <v>47</v>
      </c>
      <c r="BF623" s="15" t="s">
        <v>59</v>
      </c>
      <c r="BH623" s="15" t="s">
        <v>59</v>
      </c>
      <c r="BJ623" s="15" t="s">
        <v>59</v>
      </c>
      <c r="BL623" s="15" t="s">
        <v>59</v>
      </c>
      <c r="BN623" s="15" t="s">
        <v>59</v>
      </c>
      <c r="BP623" s="15" t="s">
        <v>59</v>
      </c>
      <c r="BR623" s="15" t="s">
        <v>59</v>
      </c>
      <c r="BT623" s="15" t="s">
        <v>59</v>
      </c>
      <c r="BV623" s="15" t="s">
        <v>59</v>
      </c>
      <c r="BX623" s="15" t="s">
        <v>59</v>
      </c>
      <c r="BZ623" s="15" t="s">
        <v>59</v>
      </c>
      <c r="CB623" s="15" t="s">
        <v>59</v>
      </c>
      <c r="CD623" s="15" t="s">
        <v>59</v>
      </c>
      <c r="CF623" s="15" t="s">
        <v>59</v>
      </c>
      <c r="CH623" s="15" t="s">
        <v>59</v>
      </c>
      <c r="CJ623" s="15" t="s">
        <v>59</v>
      </c>
      <c r="CL623" s="15" t="s">
        <v>59</v>
      </c>
      <c r="CN623" s="15" t="s">
        <v>59</v>
      </c>
      <c r="CP623" s="15" t="s">
        <v>59</v>
      </c>
      <c r="CR623" s="15" t="s">
        <v>59</v>
      </c>
      <c r="CT623" s="15" t="s">
        <v>59</v>
      </c>
      <c r="CV623" s="15" t="s">
        <v>59</v>
      </c>
      <c r="CX623" s="15" t="s">
        <v>59</v>
      </c>
      <c r="CZ623" s="15" t="s">
        <v>59</v>
      </c>
      <c r="DB623" s="15" t="s">
        <v>59</v>
      </c>
      <c r="DD623" s="15" t="s">
        <v>59</v>
      </c>
      <c r="DF623" s="15" t="s">
        <v>59</v>
      </c>
      <c r="DH623" s="15" t="s">
        <v>59</v>
      </c>
      <c r="DJ623" s="15" t="s">
        <v>59</v>
      </c>
      <c r="DL623" s="15" t="s">
        <v>59</v>
      </c>
      <c r="DN623" s="15" t="s">
        <v>59</v>
      </c>
      <c r="DP623" s="15" t="s">
        <v>59</v>
      </c>
      <c r="DR623" s="15" t="s">
        <v>59</v>
      </c>
      <c r="DT623" s="15" t="s">
        <v>59</v>
      </c>
      <c r="DV623" s="15" t="s">
        <v>59</v>
      </c>
      <c r="DX623" s="15" t="s">
        <v>59</v>
      </c>
      <c r="DZ623" s="15" t="s">
        <v>59</v>
      </c>
      <c r="EB623" s="15" t="s">
        <v>59</v>
      </c>
      <c r="ED623" s="15" t="s">
        <v>59</v>
      </c>
      <c r="EF623" s="15" t="s">
        <v>59</v>
      </c>
      <c r="EH623" s="15" t="s">
        <v>59</v>
      </c>
      <c r="EJ623" s="15" t="s">
        <v>59</v>
      </c>
      <c r="EL623" s="15" t="s">
        <v>59</v>
      </c>
      <c r="EN623" s="15" t="s">
        <v>59</v>
      </c>
      <c r="EP623" s="15" t="s">
        <v>59</v>
      </c>
      <c r="ER623" s="15" t="s">
        <v>59</v>
      </c>
      <c r="ET623" s="15" t="s">
        <v>59</v>
      </c>
      <c r="EV623" s="15" t="s">
        <v>59</v>
      </c>
      <c r="EX623" s="15" t="s">
        <v>59</v>
      </c>
      <c r="EZ623" s="15" t="s">
        <v>59</v>
      </c>
      <c r="FB623" s="15" t="s">
        <v>59</v>
      </c>
      <c r="FD623" s="15" t="s">
        <v>59</v>
      </c>
      <c r="FF623" s="15" t="s">
        <v>59</v>
      </c>
      <c r="FH623" s="15" t="s">
        <v>59</v>
      </c>
      <c r="FJ623" s="15" t="s">
        <v>59</v>
      </c>
      <c r="FL623" s="15" t="s">
        <v>59</v>
      </c>
      <c r="FN623" s="15" t="s">
        <v>59</v>
      </c>
      <c r="FP623" s="15" t="s">
        <v>59</v>
      </c>
      <c r="FR623" s="15" t="s">
        <v>59</v>
      </c>
      <c r="FT623" s="15" t="s">
        <v>59</v>
      </c>
    </row>
    <row r="624" spans="1:176" ht="15.95" customHeight="1">
      <c r="A624" t="s">
        <v>1042</v>
      </c>
      <c r="B624">
        <v>1</v>
      </c>
      <c r="D624" s="39">
        <v>2206</v>
      </c>
      <c r="E624" t="s">
        <v>1035</v>
      </c>
      <c r="F624" t="s">
        <v>1036</v>
      </c>
      <c r="G624" s="42">
        <v>0.21</v>
      </c>
      <c r="H624" s="15">
        <v>9.5833333333333326E-3</v>
      </c>
      <c r="I624" s="42">
        <v>0.21</v>
      </c>
      <c r="J624" s="15">
        <v>9.5833333333333326E-3</v>
      </c>
      <c r="K624" s="3" t="s">
        <v>47</v>
      </c>
      <c r="L624" s="12" t="s">
        <v>59</v>
      </c>
      <c r="M624" s="3" t="s">
        <v>47</v>
      </c>
      <c r="N624" s="12" t="s">
        <v>59</v>
      </c>
      <c r="O624" t="s">
        <v>47</v>
      </c>
      <c r="P624" s="15" t="s">
        <v>59</v>
      </c>
      <c r="Q624" s="43">
        <v>6.8750000000000006E-2</v>
      </c>
      <c r="R624" s="15">
        <v>5.0000000000000001E-3</v>
      </c>
      <c r="S624" t="s">
        <v>47</v>
      </c>
      <c r="T624" s="15" t="s">
        <v>59</v>
      </c>
      <c r="U624" s="42">
        <v>4.3749999999999997E-2</v>
      </c>
      <c r="V624" s="15">
        <v>1.6666666666666668E-3</v>
      </c>
      <c r="W624" s="42">
        <v>4.6666666666666662E-2</v>
      </c>
      <c r="X624" s="15">
        <v>2.9166666666666664E-3</v>
      </c>
      <c r="Y624" s="42">
        <v>7.9166666666666656E-3</v>
      </c>
      <c r="Z624" s="15">
        <v>5.8333333333333327E-3</v>
      </c>
      <c r="AA624" s="42">
        <v>3.7916666666666668E-2</v>
      </c>
      <c r="AB624" s="15">
        <v>6.6666666666666671E-3</v>
      </c>
      <c r="AC624" t="s">
        <v>47</v>
      </c>
      <c r="AD624" s="15" t="s">
        <v>59</v>
      </c>
      <c r="AE624" t="s">
        <v>47</v>
      </c>
      <c r="AF624" s="15" t="s">
        <v>59</v>
      </c>
      <c r="AG624" s="42">
        <v>5.0000000000000001E-3</v>
      </c>
      <c r="AH624" s="15">
        <v>6.6666666666666671E-3</v>
      </c>
      <c r="AI624" t="s">
        <v>47</v>
      </c>
      <c r="AJ624" s="15" t="s">
        <v>59</v>
      </c>
      <c r="AK624" t="s">
        <v>47</v>
      </c>
      <c r="AL624" s="15" t="s">
        <v>59</v>
      </c>
      <c r="AM624" t="s">
        <v>47</v>
      </c>
      <c r="AN624" s="15" t="s">
        <v>59</v>
      </c>
      <c r="AO624" t="s">
        <v>47</v>
      </c>
      <c r="AP624" s="15" t="s">
        <v>59</v>
      </c>
      <c r="AQ624" t="s">
        <v>47</v>
      </c>
      <c r="AR624" s="15" t="s">
        <v>59</v>
      </c>
      <c r="AS624" t="s">
        <v>47</v>
      </c>
      <c r="AT624" s="15" t="s">
        <v>59</v>
      </c>
      <c r="AU624" t="s">
        <v>47</v>
      </c>
      <c r="AV624" s="15" t="s">
        <v>59</v>
      </c>
      <c r="AW624" s="3" t="s">
        <v>47</v>
      </c>
      <c r="AX624" s="15" t="s">
        <v>59</v>
      </c>
      <c r="AY624" t="s">
        <v>47</v>
      </c>
      <c r="AZ624" s="15" t="s">
        <v>59</v>
      </c>
      <c r="BA624" t="s">
        <v>47</v>
      </c>
      <c r="BB624" s="15" t="s">
        <v>59</v>
      </c>
      <c r="BC624" t="s">
        <v>47</v>
      </c>
      <c r="BD624" s="15" t="s">
        <v>59</v>
      </c>
      <c r="BE624" s="3" t="s">
        <v>47</v>
      </c>
      <c r="BF624" s="15" t="s">
        <v>59</v>
      </c>
      <c r="BH624" s="15" t="s">
        <v>59</v>
      </c>
      <c r="BJ624" s="15" t="s">
        <v>59</v>
      </c>
      <c r="BL624" s="15" t="s">
        <v>59</v>
      </c>
      <c r="BN624" s="15" t="s">
        <v>59</v>
      </c>
      <c r="BP624" s="15" t="s">
        <v>59</v>
      </c>
      <c r="BR624" s="15" t="s">
        <v>59</v>
      </c>
      <c r="BT624" s="15" t="s">
        <v>59</v>
      </c>
      <c r="BV624" s="15" t="s">
        <v>59</v>
      </c>
      <c r="BX624" s="15" t="s">
        <v>59</v>
      </c>
      <c r="BZ624" s="15" t="s">
        <v>59</v>
      </c>
      <c r="CB624" s="15" t="s">
        <v>59</v>
      </c>
      <c r="CD624" s="15" t="s">
        <v>59</v>
      </c>
      <c r="CF624" s="15" t="s">
        <v>59</v>
      </c>
      <c r="CH624" s="15" t="s">
        <v>59</v>
      </c>
      <c r="CJ624" s="15" t="s">
        <v>59</v>
      </c>
      <c r="CL624" s="15" t="s">
        <v>59</v>
      </c>
      <c r="CN624" s="15" t="s">
        <v>59</v>
      </c>
      <c r="CP624" s="15" t="s">
        <v>59</v>
      </c>
      <c r="CR624" s="15" t="s">
        <v>59</v>
      </c>
      <c r="CT624" s="15" t="s">
        <v>59</v>
      </c>
      <c r="CV624" s="15" t="s">
        <v>59</v>
      </c>
      <c r="CX624" s="15" t="s">
        <v>59</v>
      </c>
      <c r="CZ624" s="15" t="s">
        <v>59</v>
      </c>
      <c r="DB624" s="15" t="s">
        <v>59</v>
      </c>
      <c r="DD624" s="15" t="s">
        <v>59</v>
      </c>
      <c r="DF624" s="15" t="s">
        <v>59</v>
      </c>
      <c r="DH624" s="15" t="s">
        <v>59</v>
      </c>
      <c r="DJ624" s="15" t="s">
        <v>59</v>
      </c>
      <c r="DL624" s="15" t="s">
        <v>59</v>
      </c>
      <c r="DN624" s="15" t="s">
        <v>59</v>
      </c>
      <c r="DP624" s="15" t="s">
        <v>59</v>
      </c>
      <c r="DR624" s="15" t="s">
        <v>59</v>
      </c>
      <c r="DT624" s="15" t="s">
        <v>59</v>
      </c>
      <c r="DV624" s="15" t="s">
        <v>59</v>
      </c>
      <c r="DX624" s="15" t="s">
        <v>59</v>
      </c>
      <c r="DZ624" s="15" t="s">
        <v>59</v>
      </c>
      <c r="EB624" s="15" t="s">
        <v>59</v>
      </c>
      <c r="ED624" s="15" t="s">
        <v>59</v>
      </c>
      <c r="EF624" s="15" t="s">
        <v>59</v>
      </c>
      <c r="EH624" s="15" t="s">
        <v>59</v>
      </c>
      <c r="EJ624" s="15" t="s">
        <v>59</v>
      </c>
      <c r="EL624" s="15" t="s">
        <v>59</v>
      </c>
      <c r="EN624" s="15" t="s">
        <v>59</v>
      </c>
      <c r="EP624" s="15" t="s">
        <v>59</v>
      </c>
      <c r="ER624" s="15" t="s">
        <v>59</v>
      </c>
      <c r="ET624" s="15" t="s">
        <v>59</v>
      </c>
      <c r="EV624" s="15" t="s">
        <v>59</v>
      </c>
      <c r="EX624" s="15" t="s">
        <v>59</v>
      </c>
      <c r="EZ624" s="15" t="s">
        <v>59</v>
      </c>
      <c r="FB624" s="15" t="s">
        <v>59</v>
      </c>
      <c r="FD624" s="15" t="s">
        <v>59</v>
      </c>
      <c r="FF624" s="15" t="s">
        <v>59</v>
      </c>
      <c r="FH624" s="15" t="s">
        <v>59</v>
      </c>
      <c r="FJ624" s="15" t="s">
        <v>59</v>
      </c>
      <c r="FL624" s="15" t="s">
        <v>59</v>
      </c>
      <c r="FN624" s="15" t="s">
        <v>59</v>
      </c>
      <c r="FP624" s="15" t="s">
        <v>59</v>
      </c>
      <c r="FR624" s="15" t="s">
        <v>59</v>
      </c>
      <c r="FT624" s="15" t="s">
        <v>59</v>
      </c>
    </row>
    <row r="625" spans="1:176" ht="15.95" customHeight="1">
      <c r="A625" t="s">
        <v>1037</v>
      </c>
      <c r="B625">
        <v>1</v>
      </c>
      <c r="D625" s="39">
        <v>2206</v>
      </c>
      <c r="E625" t="s">
        <v>1035</v>
      </c>
      <c r="F625" t="s">
        <v>1036</v>
      </c>
      <c r="G625" s="42">
        <v>0.43458333333333332</v>
      </c>
      <c r="H625" s="15">
        <v>2.4166666666666666E-2</v>
      </c>
      <c r="I625" s="42">
        <v>0.43458333333333332</v>
      </c>
      <c r="J625" s="15">
        <v>2.4166666666666666E-2</v>
      </c>
      <c r="K625" s="3" t="s">
        <v>47</v>
      </c>
      <c r="L625" s="12" t="s">
        <v>59</v>
      </c>
      <c r="M625" s="3" t="s">
        <v>47</v>
      </c>
      <c r="N625" s="12" t="s">
        <v>59</v>
      </c>
      <c r="O625" t="s">
        <v>47</v>
      </c>
      <c r="P625" s="15" t="s">
        <v>59</v>
      </c>
      <c r="Q625" s="43">
        <v>0.12583333333333332</v>
      </c>
      <c r="R625" s="15">
        <v>1.3333333333333334E-2</v>
      </c>
      <c r="S625" t="s">
        <v>47</v>
      </c>
      <c r="T625" s="15" t="s">
        <v>59</v>
      </c>
      <c r="U625" s="42">
        <v>8.458333333333333E-2</v>
      </c>
      <c r="V625" s="15">
        <v>4.1666666666666669E-4</v>
      </c>
      <c r="W625" s="42">
        <v>0.11375</v>
      </c>
      <c r="X625" s="15">
        <v>1.6250000000000001E-2</v>
      </c>
      <c r="Y625" s="42">
        <v>1.9583333333333335E-2</v>
      </c>
      <c r="Z625" s="15">
        <v>9.5833333333333326E-3</v>
      </c>
      <c r="AA625" s="42">
        <v>8.0833333333333326E-2</v>
      </c>
      <c r="AB625" s="15">
        <v>1.6666666666666666E-2</v>
      </c>
      <c r="AC625" t="s">
        <v>47</v>
      </c>
      <c r="AD625" s="15" t="s">
        <v>59</v>
      </c>
      <c r="AE625" t="s">
        <v>47</v>
      </c>
      <c r="AF625" s="15" t="s">
        <v>59</v>
      </c>
      <c r="AG625" s="42">
        <v>0.01</v>
      </c>
      <c r="AH625" s="15">
        <v>4.1666666666666669E-4</v>
      </c>
      <c r="AI625" t="s">
        <v>47</v>
      </c>
      <c r="AJ625" s="15" t="s">
        <v>59</v>
      </c>
      <c r="AK625" t="s">
        <v>47</v>
      </c>
      <c r="AL625" s="15" t="s">
        <v>59</v>
      </c>
      <c r="AM625" t="s">
        <v>47</v>
      </c>
      <c r="AN625" s="15" t="s">
        <v>59</v>
      </c>
      <c r="AO625" t="s">
        <v>47</v>
      </c>
      <c r="AP625" s="15" t="s">
        <v>59</v>
      </c>
      <c r="AQ625" t="s">
        <v>47</v>
      </c>
      <c r="AR625" s="15" t="s">
        <v>59</v>
      </c>
      <c r="AS625" t="s">
        <v>47</v>
      </c>
      <c r="AT625" s="15" t="s">
        <v>59</v>
      </c>
      <c r="AU625" t="s">
        <v>47</v>
      </c>
      <c r="AV625" s="15" t="s">
        <v>59</v>
      </c>
      <c r="AW625" s="3" t="s">
        <v>47</v>
      </c>
      <c r="AX625" s="15" t="s">
        <v>59</v>
      </c>
      <c r="AY625" t="s">
        <v>47</v>
      </c>
      <c r="AZ625" s="15" t="s">
        <v>59</v>
      </c>
      <c r="BA625" t="s">
        <v>47</v>
      </c>
      <c r="BB625" s="15" t="s">
        <v>59</v>
      </c>
      <c r="BC625" t="s">
        <v>47</v>
      </c>
      <c r="BD625" s="15" t="s">
        <v>59</v>
      </c>
      <c r="BE625" s="3" t="s">
        <v>47</v>
      </c>
      <c r="BF625" s="15" t="s">
        <v>59</v>
      </c>
      <c r="BH625" s="15" t="s">
        <v>59</v>
      </c>
      <c r="BJ625" s="15" t="s">
        <v>59</v>
      </c>
      <c r="BL625" s="15" t="s">
        <v>59</v>
      </c>
      <c r="BN625" s="15" t="s">
        <v>59</v>
      </c>
      <c r="BP625" s="15" t="s">
        <v>59</v>
      </c>
      <c r="BR625" s="15" t="s">
        <v>59</v>
      </c>
      <c r="BT625" s="15" t="s">
        <v>59</v>
      </c>
      <c r="BV625" s="15" t="s">
        <v>59</v>
      </c>
      <c r="BX625" s="15" t="s">
        <v>59</v>
      </c>
      <c r="BZ625" s="15" t="s">
        <v>59</v>
      </c>
      <c r="CB625" s="15" t="s">
        <v>59</v>
      </c>
      <c r="CD625" s="15" t="s">
        <v>59</v>
      </c>
      <c r="CF625" s="15" t="s">
        <v>59</v>
      </c>
      <c r="CH625" s="15" t="s">
        <v>59</v>
      </c>
      <c r="CJ625" s="15" t="s">
        <v>59</v>
      </c>
      <c r="CL625" s="15" t="s">
        <v>59</v>
      </c>
      <c r="CN625" s="15" t="s">
        <v>59</v>
      </c>
      <c r="CP625" s="15" t="s">
        <v>59</v>
      </c>
      <c r="CR625" s="15" t="s">
        <v>59</v>
      </c>
      <c r="CT625" s="15" t="s">
        <v>59</v>
      </c>
      <c r="CV625" s="15" t="s">
        <v>59</v>
      </c>
      <c r="CX625" s="15" t="s">
        <v>59</v>
      </c>
      <c r="CZ625" s="15" t="s">
        <v>59</v>
      </c>
      <c r="DB625" s="15" t="s">
        <v>59</v>
      </c>
      <c r="DD625" s="15" t="s">
        <v>59</v>
      </c>
      <c r="DF625" s="15" t="s">
        <v>59</v>
      </c>
      <c r="DH625" s="15" t="s">
        <v>59</v>
      </c>
      <c r="DJ625" s="15" t="s">
        <v>59</v>
      </c>
      <c r="DL625" s="15" t="s">
        <v>59</v>
      </c>
      <c r="DN625" s="15" t="s">
        <v>59</v>
      </c>
      <c r="DP625" s="15" t="s">
        <v>59</v>
      </c>
      <c r="DR625" s="15" t="s">
        <v>59</v>
      </c>
      <c r="DT625" s="15" t="s">
        <v>59</v>
      </c>
      <c r="DV625" s="15" t="s">
        <v>59</v>
      </c>
      <c r="DX625" s="15" t="s">
        <v>59</v>
      </c>
      <c r="DZ625" s="15" t="s">
        <v>59</v>
      </c>
      <c r="EB625" s="15" t="s">
        <v>59</v>
      </c>
      <c r="ED625" s="15" t="s">
        <v>59</v>
      </c>
      <c r="EF625" s="15" t="s">
        <v>59</v>
      </c>
      <c r="EH625" s="15" t="s">
        <v>59</v>
      </c>
      <c r="EJ625" s="15" t="s">
        <v>59</v>
      </c>
      <c r="EL625" s="15" t="s">
        <v>59</v>
      </c>
      <c r="EN625" s="15" t="s">
        <v>59</v>
      </c>
      <c r="EP625" s="15" t="s">
        <v>59</v>
      </c>
      <c r="ER625" s="15" t="s">
        <v>59</v>
      </c>
      <c r="ET625" s="15" t="s">
        <v>59</v>
      </c>
      <c r="EV625" s="15" t="s">
        <v>59</v>
      </c>
      <c r="EX625" s="15" t="s">
        <v>59</v>
      </c>
      <c r="EZ625" s="15" t="s">
        <v>59</v>
      </c>
      <c r="FB625" s="15" t="s">
        <v>59</v>
      </c>
      <c r="FD625" s="15" t="s">
        <v>59</v>
      </c>
      <c r="FF625" s="15" t="s">
        <v>59</v>
      </c>
      <c r="FH625" s="15" t="s">
        <v>59</v>
      </c>
      <c r="FJ625" s="15" t="s">
        <v>59</v>
      </c>
      <c r="FL625" s="15" t="s">
        <v>59</v>
      </c>
      <c r="FN625" s="15" t="s">
        <v>59</v>
      </c>
      <c r="FP625" s="15" t="s">
        <v>59</v>
      </c>
      <c r="FR625" s="15" t="s">
        <v>59</v>
      </c>
      <c r="FT625" s="15" t="s">
        <v>59</v>
      </c>
    </row>
    <row r="626" spans="1:176" ht="15.95" customHeight="1">
      <c r="A626" t="s">
        <v>1038</v>
      </c>
      <c r="B626">
        <v>1</v>
      </c>
      <c r="D626" s="39">
        <v>2206</v>
      </c>
      <c r="E626" t="s">
        <v>1035</v>
      </c>
      <c r="F626" t="s">
        <v>1036</v>
      </c>
      <c r="G626" s="42">
        <v>0.5870833333333334</v>
      </c>
      <c r="H626" s="15">
        <v>0.22041666666666665</v>
      </c>
      <c r="I626" s="42">
        <v>0.5870833333333334</v>
      </c>
      <c r="J626" s="15">
        <v>0.22041666666666665</v>
      </c>
      <c r="K626" s="3" t="s">
        <v>47</v>
      </c>
      <c r="L626" s="12" t="s">
        <v>59</v>
      </c>
      <c r="M626" s="3" t="s">
        <v>47</v>
      </c>
      <c r="N626" s="12" t="s">
        <v>59</v>
      </c>
      <c r="O626" t="s">
        <v>47</v>
      </c>
      <c r="P626" s="15" t="s">
        <v>59</v>
      </c>
      <c r="Q626" s="43">
        <v>0.16708333333333333</v>
      </c>
      <c r="R626" s="15">
        <v>6.0416666666666667E-2</v>
      </c>
      <c r="S626" t="s">
        <v>47</v>
      </c>
      <c r="T626" s="15" t="s">
        <v>59</v>
      </c>
      <c r="U626" s="42">
        <v>0.11583333333333333</v>
      </c>
      <c r="V626" s="15">
        <v>3.291666666666667E-2</v>
      </c>
      <c r="W626" s="42">
        <v>0.16666666666666666</v>
      </c>
      <c r="X626" s="15">
        <v>6.1249999999999999E-2</v>
      </c>
      <c r="Y626" s="42">
        <v>2.5000000000000001E-2</v>
      </c>
      <c r="Z626" s="15">
        <v>1.6250000000000001E-2</v>
      </c>
      <c r="AA626" s="42">
        <v>9.5000000000000001E-2</v>
      </c>
      <c r="AB626" s="15">
        <v>5.2083333333333336E-2</v>
      </c>
      <c r="AC626" t="s">
        <v>47</v>
      </c>
      <c r="AD626" s="15" t="s">
        <v>59</v>
      </c>
      <c r="AE626" t="s">
        <v>47</v>
      </c>
      <c r="AF626" s="15" t="s">
        <v>59</v>
      </c>
      <c r="AG626" s="42">
        <v>1.7916666666666664E-2</v>
      </c>
      <c r="AH626" s="15">
        <v>7.4999999999999997E-3</v>
      </c>
      <c r="AI626" t="s">
        <v>47</v>
      </c>
      <c r="AJ626" s="15" t="s">
        <v>59</v>
      </c>
      <c r="AK626" t="s">
        <v>47</v>
      </c>
      <c r="AL626" s="15" t="s">
        <v>59</v>
      </c>
      <c r="AM626" t="s">
        <v>47</v>
      </c>
      <c r="AN626" s="15" t="s">
        <v>59</v>
      </c>
      <c r="AO626" t="s">
        <v>47</v>
      </c>
      <c r="AP626" s="15" t="s">
        <v>59</v>
      </c>
      <c r="AQ626" t="s">
        <v>47</v>
      </c>
      <c r="AR626" s="15" t="s">
        <v>59</v>
      </c>
      <c r="AS626" t="s">
        <v>47</v>
      </c>
      <c r="AT626" s="15" t="s">
        <v>59</v>
      </c>
      <c r="AU626" t="s">
        <v>47</v>
      </c>
      <c r="AV626" s="15" t="s">
        <v>59</v>
      </c>
      <c r="AW626" s="3" t="s">
        <v>47</v>
      </c>
      <c r="AX626" s="15" t="s">
        <v>59</v>
      </c>
      <c r="AY626" t="s">
        <v>47</v>
      </c>
      <c r="AZ626" s="15" t="s">
        <v>59</v>
      </c>
      <c r="BA626" t="s">
        <v>47</v>
      </c>
      <c r="BB626" s="15" t="s">
        <v>59</v>
      </c>
      <c r="BC626" t="s">
        <v>47</v>
      </c>
      <c r="BD626" s="15" t="s">
        <v>59</v>
      </c>
      <c r="BE626" s="3" t="s">
        <v>47</v>
      </c>
      <c r="BF626" s="15" t="s">
        <v>59</v>
      </c>
      <c r="BH626" s="15" t="s">
        <v>59</v>
      </c>
      <c r="BJ626" s="15" t="s">
        <v>59</v>
      </c>
      <c r="BL626" s="15" t="s">
        <v>59</v>
      </c>
      <c r="BN626" s="15" t="s">
        <v>59</v>
      </c>
      <c r="BP626" s="15" t="s">
        <v>59</v>
      </c>
      <c r="BR626" s="15" t="s">
        <v>59</v>
      </c>
      <c r="BT626" s="15" t="s">
        <v>59</v>
      </c>
      <c r="BV626" s="15" t="s">
        <v>59</v>
      </c>
      <c r="BX626" s="15" t="s">
        <v>59</v>
      </c>
      <c r="BZ626" s="15" t="s">
        <v>59</v>
      </c>
      <c r="CB626" s="15" t="s">
        <v>59</v>
      </c>
      <c r="CD626" s="15" t="s">
        <v>59</v>
      </c>
      <c r="CF626" s="15" t="s">
        <v>59</v>
      </c>
      <c r="CH626" s="15" t="s">
        <v>59</v>
      </c>
      <c r="CJ626" s="15" t="s">
        <v>59</v>
      </c>
      <c r="CL626" s="15" t="s">
        <v>59</v>
      </c>
      <c r="CN626" s="15" t="s">
        <v>59</v>
      </c>
      <c r="CP626" s="15" t="s">
        <v>59</v>
      </c>
      <c r="CR626" s="15" t="s">
        <v>59</v>
      </c>
      <c r="CT626" s="15" t="s">
        <v>59</v>
      </c>
      <c r="CV626" s="15" t="s">
        <v>59</v>
      </c>
      <c r="CX626" s="15" t="s">
        <v>59</v>
      </c>
      <c r="CZ626" s="15" t="s">
        <v>59</v>
      </c>
      <c r="DB626" s="15" t="s">
        <v>59</v>
      </c>
      <c r="DD626" s="15" t="s">
        <v>59</v>
      </c>
      <c r="DF626" s="15" t="s">
        <v>59</v>
      </c>
      <c r="DH626" s="15" t="s">
        <v>59</v>
      </c>
      <c r="DJ626" s="15" t="s">
        <v>59</v>
      </c>
      <c r="DL626" s="15" t="s">
        <v>59</v>
      </c>
      <c r="DN626" s="15" t="s">
        <v>59</v>
      </c>
      <c r="DP626" s="15" t="s">
        <v>59</v>
      </c>
      <c r="DR626" s="15" t="s">
        <v>59</v>
      </c>
      <c r="DT626" s="15" t="s">
        <v>59</v>
      </c>
      <c r="DV626" s="15" t="s">
        <v>59</v>
      </c>
      <c r="DX626" s="15" t="s">
        <v>59</v>
      </c>
      <c r="DZ626" s="15" t="s">
        <v>59</v>
      </c>
      <c r="EB626" s="15" t="s">
        <v>59</v>
      </c>
      <c r="ED626" s="15" t="s">
        <v>59</v>
      </c>
      <c r="EF626" s="15" t="s">
        <v>59</v>
      </c>
      <c r="EH626" s="15" t="s">
        <v>59</v>
      </c>
      <c r="EJ626" s="15" t="s">
        <v>59</v>
      </c>
      <c r="EL626" s="15" t="s">
        <v>59</v>
      </c>
      <c r="EN626" s="15" t="s">
        <v>59</v>
      </c>
      <c r="EP626" s="15" t="s">
        <v>59</v>
      </c>
      <c r="ER626" s="15" t="s">
        <v>59</v>
      </c>
      <c r="ET626" s="15" t="s">
        <v>59</v>
      </c>
      <c r="EV626" s="15" t="s">
        <v>59</v>
      </c>
      <c r="EX626" s="15" t="s">
        <v>59</v>
      </c>
      <c r="EZ626" s="15" t="s">
        <v>59</v>
      </c>
      <c r="FB626" s="15" t="s">
        <v>59</v>
      </c>
      <c r="FD626" s="15" t="s">
        <v>59</v>
      </c>
      <c r="FF626" s="15" t="s">
        <v>59</v>
      </c>
      <c r="FH626" s="15" t="s">
        <v>59</v>
      </c>
      <c r="FJ626" s="15" t="s">
        <v>59</v>
      </c>
      <c r="FL626" s="15" t="s">
        <v>59</v>
      </c>
      <c r="FN626" s="15" t="s">
        <v>59</v>
      </c>
      <c r="FP626" s="15" t="s">
        <v>59</v>
      </c>
      <c r="FR626" s="15" t="s">
        <v>59</v>
      </c>
      <c r="FT626" s="15" t="s">
        <v>59</v>
      </c>
    </row>
    <row r="627" spans="1:176" ht="15.95" customHeight="1">
      <c r="A627" t="s">
        <v>1039</v>
      </c>
      <c r="B627">
        <v>1</v>
      </c>
      <c r="D627" s="39">
        <v>2206</v>
      </c>
      <c r="E627" t="s">
        <v>1035</v>
      </c>
      <c r="F627" t="s">
        <v>1036</v>
      </c>
      <c r="G627" s="42">
        <v>0.76416666666666666</v>
      </c>
      <c r="H627" s="15">
        <v>0.23666666666666666</v>
      </c>
      <c r="I627" s="42">
        <v>0.76416666666666666</v>
      </c>
      <c r="J627" s="15">
        <v>0.23666666666666666</v>
      </c>
      <c r="K627" s="3" t="s">
        <v>47</v>
      </c>
      <c r="L627" s="12" t="s">
        <v>59</v>
      </c>
      <c r="M627" s="3" t="s">
        <v>47</v>
      </c>
      <c r="N627" s="12" t="s">
        <v>59</v>
      </c>
      <c r="O627" t="s">
        <v>47</v>
      </c>
      <c r="P627" s="15" t="s">
        <v>59</v>
      </c>
      <c r="Q627" s="43">
        <v>0.20333333333333331</v>
      </c>
      <c r="R627" s="15">
        <v>7.5416666666666674E-2</v>
      </c>
      <c r="S627" t="s">
        <v>47</v>
      </c>
      <c r="T627" s="15" t="s">
        <v>59</v>
      </c>
      <c r="U627" s="42">
        <v>0.14416666666666667</v>
      </c>
      <c r="V627" s="15">
        <v>3.9583333333333331E-2</v>
      </c>
      <c r="W627" s="42">
        <v>0.25041666666666668</v>
      </c>
      <c r="X627" s="15">
        <v>7.4999999999999997E-2</v>
      </c>
      <c r="Y627" s="42">
        <v>2.7916666666666666E-2</v>
      </c>
      <c r="Z627" s="15">
        <v>9.1666666666666667E-3</v>
      </c>
      <c r="AA627" s="42">
        <v>0.11791666666666667</v>
      </c>
      <c r="AB627" s="15">
        <v>3.6666666666666667E-2</v>
      </c>
      <c r="AC627" t="s">
        <v>47</v>
      </c>
      <c r="AD627" s="15" t="s">
        <v>59</v>
      </c>
      <c r="AE627" t="s">
        <v>47</v>
      </c>
      <c r="AF627" s="15" t="s">
        <v>59</v>
      </c>
      <c r="AG627" s="42">
        <v>2.0416666666666666E-2</v>
      </c>
      <c r="AH627" s="15">
        <v>1.2083333333333333E-2</v>
      </c>
      <c r="AI627" t="s">
        <v>47</v>
      </c>
      <c r="AJ627" s="15" t="s">
        <v>59</v>
      </c>
      <c r="AK627" t="s">
        <v>47</v>
      </c>
      <c r="AL627" s="15" t="s">
        <v>59</v>
      </c>
      <c r="AM627" t="s">
        <v>47</v>
      </c>
      <c r="AN627" s="15" t="s">
        <v>59</v>
      </c>
      <c r="AO627" t="s">
        <v>47</v>
      </c>
      <c r="AP627" s="15" t="s">
        <v>59</v>
      </c>
      <c r="AQ627" t="s">
        <v>47</v>
      </c>
      <c r="AR627" s="15" t="s">
        <v>59</v>
      </c>
      <c r="AS627" t="s">
        <v>47</v>
      </c>
      <c r="AT627" s="15" t="s">
        <v>59</v>
      </c>
      <c r="AU627" t="s">
        <v>47</v>
      </c>
      <c r="AV627" s="15" t="s">
        <v>59</v>
      </c>
      <c r="AW627" s="3" t="s">
        <v>47</v>
      </c>
      <c r="AX627" s="15" t="s">
        <v>59</v>
      </c>
      <c r="AY627" t="s">
        <v>47</v>
      </c>
      <c r="AZ627" s="15" t="s">
        <v>59</v>
      </c>
      <c r="BA627" t="s">
        <v>47</v>
      </c>
      <c r="BB627" s="15" t="s">
        <v>59</v>
      </c>
      <c r="BC627" t="s">
        <v>47</v>
      </c>
      <c r="BD627" s="15" t="s">
        <v>59</v>
      </c>
      <c r="BE627" s="3" t="s">
        <v>47</v>
      </c>
      <c r="BF627" s="15" t="s">
        <v>59</v>
      </c>
      <c r="BH627" s="15" t="s">
        <v>59</v>
      </c>
      <c r="BJ627" s="15" t="s">
        <v>59</v>
      </c>
      <c r="BL627" s="15" t="s">
        <v>59</v>
      </c>
      <c r="BN627" s="15" t="s">
        <v>59</v>
      </c>
      <c r="BP627" s="15" t="s">
        <v>59</v>
      </c>
      <c r="BR627" s="15" t="s">
        <v>59</v>
      </c>
      <c r="BT627" s="15" t="s">
        <v>59</v>
      </c>
      <c r="BV627" s="15" t="s">
        <v>59</v>
      </c>
      <c r="BX627" s="15" t="s">
        <v>59</v>
      </c>
      <c r="BZ627" s="15" t="s">
        <v>59</v>
      </c>
      <c r="CB627" s="15" t="s">
        <v>59</v>
      </c>
      <c r="CD627" s="15" t="s">
        <v>59</v>
      </c>
      <c r="CF627" s="15" t="s">
        <v>59</v>
      </c>
      <c r="CH627" s="15" t="s">
        <v>59</v>
      </c>
      <c r="CJ627" s="15" t="s">
        <v>59</v>
      </c>
      <c r="CL627" s="15" t="s">
        <v>59</v>
      </c>
      <c r="CN627" s="15" t="s">
        <v>59</v>
      </c>
      <c r="CP627" s="15" t="s">
        <v>59</v>
      </c>
      <c r="CR627" s="15" t="s">
        <v>59</v>
      </c>
      <c r="CT627" s="15" t="s">
        <v>59</v>
      </c>
      <c r="CV627" s="15" t="s">
        <v>59</v>
      </c>
      <c r="CX627" s="15" t="s">
        <v>59</v>
      </c>
      <c r="CZ627" s="15" t="s">
        <v>59</v>
      </c>
      <c r="DB627" s="15" t="s">
        <v>59</v>
      </c>
      <c r="DD627" s="15" t="s">
        <v>59</v>
      </c>
      <c r="DF627" s="15" t="s">
        <v>59</v>
      </c>
      <c r="DH627" s="15" t="s">
        <v>59</v>
      </c>
      <c r="DJ627" s="15" t="s">
        <v>59</v>
      </c>
      <c r="DL627" s="15" t="s">
        <v>59</v>
      </c>
      <c r="DN627" s="15" t="s">
        <v>59</v>
      </c>
      <c r="DP627" s="15" t="s">
        <v>59</v>
      </c>
      <c r="DR627" s="15" t="s">
        <v>59</v>
      </c>
      <c r="DT627" s="15" t="s">
        <v>59</v>
      </c>
      <c r="DV627" s="15" t="s">
        <v>59</v>
      </c>
      <c r="DX627" s="15" t="s">
        <v>59</v>
      </c>
      <c r="DZ627" s="15" t="s">
        <v>59</v>
      </c>
      <c r="EB627" s="15" t="s">
        <v>59</v>
      </c>
      <c r="ED627" s="15" t="s">
        <v>59</v>
      </c>
      <c r="EF627" s="15" t="s">
        <v>59</v>
      </c>
      <c r="EH627" s="15" t="s">
        <v>59</v>
      </c>
      <c r="EJ627" s="15" t="s">
        <v>59</v>
      </c>
      <c r="EL627" s="15" t="s">
        <v>59</v>
      </c>
      <c r="EN627" s="15" t="s">
        <v>59</v>
      </c>
      <c r="EP627" s="15" t="s">
        <v>59</v>
      </c>
      <c r="ER627" s="15" t="s">
        <v>59</v>
      </c>
      <c r="ET627" s="15" t="s">
        <v>59</v>
      </c>
      <c r="EV627" s="15" t="s">
        <v>59</v>
      </c>
      <c r="EX627" s="15" t="s">
        <v>59</v>
      </c>
      <c r="EZ627" s="15" t="s">
        <v>59</v>
      </c>
      <c r="FB627" s="15" t="s">
        <v>59</v>
      </c>
      <c r="FD627" s="15" t="s">
        <v>59</v>
      </c>
      <c r="FF627" s="15" t="s">
        <v>59</v>
      </c>
      <c r="FH627" s="15" t="s">
        <v>59</v>
      </c>
      <c r="FJ627" s="15" t="s">
        <v>59</v>
      </c>
      <c r="FL627" s="15" t="s">
        <v>59</v>
      </c>
      <c r="FN627" s="15" t="s">
        <v>59</v>
      </c>
      <c r="FP627" s="15" t="s">
        <v>59</v>
      </c>
      <c r="FR627" s="15" t="s">
        <v>59</v>
      </c>
      <c r="FT627" s="15" t="s">
        <v>59</v>
      </c>
    </row>
    <row r="628" spans="1:176" ht="15.95" customHeight="1">
      <c r="A628" t="s">
        <v>1040</v>
      </c>
      <c r="B628">
        <v>1</v>
      </c>
      <c r="D628" s="39">
        <v>2206</v>
      </c>
      <c r="E628" t="s">
        <v>1035</v>
      </c>
      <c r="F628" t="s">
        <v>1036</v>
      </c>
      <c r="G628" s="42">
        <v>0.6791666666666667</v>
      </c>
      <c r="H628" s="15">
        <v>6.2916666666666662E-2</v>
      </c>
      <c r="I628" s="42">
        <v>0.6791666666666667</v>
      </c>
      <c r="J628" s="15">
        <v>6.2916666666666662E-2</v>
      </c>
      <c r="K628" s="3" t="s">
        <v>47</v>
      </c>
      <c r="L628" s="12" t="s">
        <v>59</v>
      </c>
      <c r="M628" s="3" t="s">
        <v>47</v>
      </c>
      <c r="N628" s="12" t="s">
        <v>59</v>
      </c>
      <c r="O628" t="s">
        <v>47</v>
      </c>
      <c r="P628" s="15" t="s">
        <v>59</v>
      </c>
      <c r="Q628" s="43">
        <v>0.2</v>
      </c>
      <c r="R628" s="15">
        <v>2.8333333333333332E-2</v>
      </c>
      <c r="S628" t="s">
        <v>47</v>
      </c>
      <c r="T628" s="15" t="s">
        <v>59</v>
      </c>
      <c r="U628" s="42">
        <v>0.14250000000000002</v>
      </c>
      <c r="V628" s="15">
        <v>2.1666666666666667E-2</v>
      </c>
      <c r="W628" s="42">
        <v>0.19875000000000001</v>
      </c>
      <c r="X628" s="15">
        <v>3.3333333333333335E-3</v>
      </c>
      <c r="Y628" s="42">
        <v>2.5416666666666664E-2</v>
      </c>
      <c r="Z628" s="15">
        <v>2.5000000000000001E-3</v>
      </c>
      <c r="AA628" s="42">
        <v>9.6666666666666665E-2</v>
      </c>
      <c r="AB628" s="15">
        <v>1.5833333333333331E-2</v>
      </c>
      <c r="AC628" t="s">
        <v>47</v>
      </c>
      <c r="AD628" s="15" t="s">
        <v>59</v>
      </c>
      <c r="AE628" t="s">
        <v>47</v>
      </c>
      <c r="AF628" s="15" t="s">
        <v>59</v>
      </c>
      <c r="AG628" s="42">
        <v>1.6250000000000001E-2</v>
      </c>
      <c r="AH628" s="15">
        <v>4.5833333333333334E-3</v>
      </c>
      <c r="AI628" t="s">
        <v>47</v>
      </c>
      <c r="AJ628" s="15" t="s">
        <v>59</v>
      </c>
      <c r="AK628" t="s">
        <v>47</v>
      </c>
      <c r="AL628" s="15" t="s">
        <v>59</v>
      </c>
      <c r="AM628" t="s">
        <v>47</v>
      </c>
      <c r="AN628" s="15" t="s">
        <v>59</v>
      </c>
      <c r="AO628" t="s">
        <v>47</v>
      </c>
      <c r="AP628" s="15" t="s">
        <v>59</v>
      </c>
      <c r="AQ628" t="s">
        <v>47</v>
      </c>
      <c r="AR628" s="15" t="s">
        <v>59</v>
      </c>
      <c r="AS628" t="s">
        <v>47</v>
      </c>
      <c r="AT628" s="15" t="s">
        <v>59</v>
      </c>
      <c r="AU628" t="s">
        <v>47</v>
      </c>
      <c r="AV628" s="15" t="s">
        <v>59</v>
      </c>
      <c r="AW628" s="3" t="s">
        <v>47</v>
      </c>
      <c r="AX628" s="15" t="s">
        <v>59</v>
      </c>
      <c r="AY628" t="s">
        <v>47</v>
      </c>
      <c r="AZ628" s="15" t="s">
        <v>59</v>
      </c>
      <c r="BA628" t="s">
        <v>47</v>
      </c>
      <c r="BB628" s="15" t="s">
        <v>59</v>
      </c>
      <c r="BC628" t="s">
        <v>47</v>
      </c>
      <c r="BD628" s="15" t="s">
        <v>59</v>
      </c>
      <c r="BE628" s="3" t="s">
        <v>47</v>
      </c>
      <c r="BF628" s="15" t="s">
        <v>59</v>
      </c>
      <c r="BH628" s="15" t="s">
        <v>59</v>
      </c>
      <c r="BJ628" s="15" t="s">
        <v>59</v>
      </c>
      <c r="BL628" s="15" t="s">
        <v>59</v>
      </c>
      <c r="BN628" s="15" t="s">
        <v>59</v>
      </c>
      <c r="BP628" s="15" t="s">
        <v>59</v>
      </c>
      <c r="BR628" s="15" t="s">
        <v>59</v>
      </c>
      <c r="BT628" s="15" t="s">
        <v>59</v>
      </c>
      <c r="BV628" s="15" t="s">
        <v>59</v>
      </c>
      <c r="BX628" s="15" t="s">
        <v>59</v>
      </c>
      <c r="BZ628" s="15" t="s">
        <v>59</v>
      </c>
      <c r="CB628" s="15" t="s">
        <v>59</v>
      </c>
      <c r="CD628" s="15" t="s">
        <v>59</v>
      </c>
      <c r="CF628" s="15" t="s">
        <v>59</v>
      </c>
      <c r="CH628" s="15" t="s">
        <v>59</v>
      </c>
      <c r="CJ628" s="15" t="s">
        <v>59</v>
      </c>
      <c r="CL628" s="15" t="s">
        <v>59</v>
      </c>
      <c r="CN628" s="15" t="s">
        <v>59</v>
      </c>
      <c r="CP628" s="15" t="s">
        <v>59</v>
      </c>
      <c r="CR628" s="15" t="s">
        <v>59</v>
      </c>
      <c r="CT628" s="15" t="s">
        <v>59</v>
      </c>
      <c r="CV628" s="15" t="s">
        <v>59</v>
      </c>
      <c r="CX628" s="15" t="s">
        <v>59</v>
      </c>
      <c r="CZ628" s="15" t="s">
        <v>59</v>
      </c>
      <c r="DB628" s="15" t="s">
        <v>59</v>
      </c>
      <c r="DD628" s="15" t="s">
        <v>59</v>
      </c>
      <c r="DF628" s="15" t="s">
        <v>59</v>
      </c>
      <c r="DH628" s="15" t="s">
        <v>59</v>
      </c>
      <c r="DJ628" s="15" t="s">
        <v>59</v>
      </c>
      <c r="DL628" s="15" t="s">
        <v>59</v>
      </c>
      <c r="DN628" s="15" t="s">
        <v>59</v>
      </c>
      <c r="DP628" s="15" t="s">
        <v>59</v>
      </c>
      <c r="DR628" s="15" t="s">
        <v>59</v>
      </c>
      <c r="DT628" s="15" t="s">
        <v>59</v>
      </c>
      <c r="DV628" s="15" t="s">
        <v>59</v>
      </c>
      <c r="DX628" s="15" t="s">
        <v>59</v>
      </c>
      <c r="DZ628" s="15" t="s">
        <v>59</v>
      </c>
      <c r="EB628" s="15" t="s">
        <v>59</v>
      </c>
      <c r="ED628" s="15" t="s">
        <v>59</v>
      </c>
      <c r="EF628" s="15" t="s">
        <v>59</v>
      </c>
      <c r="EH628" s="15" t="s">
        <v>59</v>
      </c>
      <c r="EJ628" s="15" t="s">
        <v>59</v>
      </c>
      <c r="EL628" s="15" t="s">
        <v>59</v>
      </c>
      <c r="EN628" s="15" t="s">
        <v>59</v>
      </c>
      <c r="EP628" s="15" t="s">
        <v>59</v>
      </c>
      <c r="ER628" s="15" t="s">
        <v>59</v>
      </c>
      <c r="ET628" s="15" t="s">
        <v>59</v>
      </c>
      <c r="EV628" s="15" t="s">
        <v>59</v>
      </c>
      <c r="EX628" s="15" t="s">
        <v>59</v>
      </c>
      <c r="EZ628" s="15" t="s">
        <v>59</v>
      </c>
      <c r="FB628" s="15" t="s">
        <v>59</v>
      </c>
      <c r="FD628" s="15" t="s">
        <v>59</v>
      </c>
      <c r="FF628" s="15" t="s">
        <v>59</v>
      </c>
      <c r="FH628" s="15" t="s">
        <v>59</v>
      </c>
      <c r="FJ628" s="15" t="s">
        <v>59</v>
      </c>
      <c r="FL628" s="15" t="s">
        <v>59</v>
      </c>
      <c r="FN628" s="15" t="s">
        <v>59</v>
      </c>
      <c r="FP628" s="15" t="s">
        <v>59</v>
      </c>
      <c r="FR628" s="15" t="s">
        <v>59</v>
      </c>
      <c r="FT628" s="15" t="s">
        <v>59</v>
      </c>
    </row>
    <row r="629" spans="1:176" ht="15.95" customHeight="1">
      <c r="A629" t="s">
        <v>1041</v>
      </c>
      <c r="B629">
        <v>1</v>
      </c>
      <c r="D629" s="39">
        <v>2206</v>
      </c>
      <c r="E629" t="s">
        <v>1035</v>
      </c>
      <c r="F629" t="s">
        <v>1036</v>
      </c>
      <c r="G629" s="42">
        <v>0.45458333333333328</v>
      </c>
      <c r="H629" s="15">
        <v>4.2916666666666672E-2</v>
      </c>
      <c r="I629" s="42">
        <v>0.45458333333333328</v>
      </c>
      <c r="J629" s="15">
        <v>4.2916666666666672E-2</v>
      </c>
      <c r="K629" s="3" t="s">
        <v>47</v>
      </c>
      <c r="L629" s="12" t="s">
        <v>59</v>
      </c>
      <c r="M629" s="3" t="s">
        <v>47</v>
      </c>
      <c r="N629" s="12" t="s">
        <v>59</v>
      </c>
      <c r="O629" t="s">
        <v>47</v>
      </c>
      <c r="P629" s="15" t="s">
        <v>59</v>
      </c>
      <c r="Q629" s="43">
        <v>0.12333333333333334</v>
      </c>
      <c r="R629" s="15">
        <v>1.1666666666666665E-2</v>
      </c>
      <c r="S629" t="s">
        <v>47</v>
      </c>
      <c r="T629" s="15" t="s">
        <v>59</v>
      </c>
      <c r="U629" s="42">
        <v>8.7916666666666671E-2</v>
      </c>
      <c r="V629" s="15">
        <v>7.9166666666666656E-3</v>
      </c>
      <c r="W629" s="42">
        <v>0.13499999999999998</v>
      </c>
      <c r="X629" s="15">
        <v>0.03</v>
      </c>
      <c r="Y629" s="42">
        <v>2.0833333333333332E-2</v>
      </c>
      <c r="Z629" s="15">
        <v>5.4166666666666669E-3</v>
      </c>
      <c r="AA629" s="42">
        <v>7.3749999999999996E-2</v>
      </c>
      <c r="AB629" s="15">
        <v>8.3333333333333339E-4</v>
      </c>
      <c r="AC629" t="s">
        <v>47</v>
      </c>
      <c r="AD629" s="15" t="s">
        <v>59</v>
      </c>
      <c r="AE629" t="s">
        <v>47</v>
      </c>
      <c r="AF629" s="15" t="s">
        <v>59</v>
      </c>
      <c r="AG629" s="42">
        <v>1.3749999999999998E-2</v>
      </c>
      <c r="AH629" s="15">
        <v>2.0833333333333333E-3</v>
      </c>
      <c r="AI629" t="s">
        <v>47</v>
      </c>
      <c r="AJ629" s="15" t="s">
        <v>59</v>
      </c>
      <c r="AK629" t="s">
        <v>47</v>
      </c>
      <c r="AL629" s="15" t="s">
        <v>59</v>
      </c>
      <c r="AM629" t="s">
        <v>47</v>
      </c>
      <c r="AN629" s="15" t="s">
        <v>59</v>
      </c>
      <c r="AO629" t="s">
        <v>47</v>
      </c>
      <c r="AP629" s="15" t="s">
        <v>59</v>
      </c>
      <c r="AQ629" t="s">
        <v>47</v>
      </c>
      <c r="AR629" s="15" t="s">
        <v>59</v>
      </c>
      <c r="AS629" t="s">
        <v>47</v>
      </c>
      <c r="AT629" s="15" t="s">
        <v>59</v>
      </c>
      <c r="AU629" t="s">
        <v>47</v>
      </c>
      <c r="AV629" s="15" t="s">
        <v>59</v>
      </c>
      <c r="AW629" s="3" t="s">
        <v>47</v>
      </c>
      <c r="AX629" s="15" t="s">
        <v>59</v>
      </c>
      <c r="AY629" t="s">
        <v>47</v>
      </c>
      <c r="AZ629" s="15" t="s">
        <v>59</v>
      </c>
      <c r="BA629" t="s">
        <v>47</v>
      </c>
      <c r="BB629" s="15" t="s">
        <v>59</v>
      </c>
      <c r="BC629" t="s">
        <v>47</v>
      </c>
      <c r="BD629" s="15" t="s">
        <v>59</v>
      </c>
      <c r="BE629" s="3" t="s">
        <v>47</v>
      </c>
      <c r="BF629" s="15" t="s">
        <v>59</v>
      </c>
      <c r="BH629" s="15" t="s">
        <v>59</v>
      </c>
      <c r="BJ629" s="15" t="s">
        <v>59</v>
      </c>
      <c r="BL629" s="15" t="s">
        <v>59</v>
      </c>
      <c r="BN629" s="15" t="s">
        <v>59</v>
      </c>
      <c r="BP629" s="15" t="s">
        <v>59</v>
      </c>
      <c r="BR629" s="15" t="s">
        <v>59</v>
      </c>
      <c r="BT629" s="15" t="s">
        <v>59</v>
      </c>
      <c r="BV629" s="15" t="s">
        <v>59</v>
      </c>
      <c r="BX629" s="15" t="s">
        <v>59</v>
      </c>
      <c r="BZ629" s="15" t="s">
        <v>59</v>
      </c>
      <c r="CB629" s="15" t="s">
        <v>59</v>
      </c>
      <c r="CD629" s="15" t="s">
        <v>59</v>
      </c>
      <c r="CF629" s="15" t="s">
        <v>59</v>
      </c>
      <c r="CH629" s="15" t="s">
        <v>59</v>
      </c>
      <c r="CJ629" s="15" t="s">
        <v>59</v>
      </c>
      <c r="CL629" s="15" t="s">
        <v>59</v>
      </c>
      <c r="CN629" s="15" t="s">
        <v>59</v>
      </c>
      <c r="CP629" s="15" t="s">
        <v>59</v>
      </c>
      <c r="CR629" s="15" t="s">
        <v>59</v>
      </c>
      <c r="CT629" s="15" t="s">
        <v>59</v>
      </c>
      <c r="CV629" s="15" t="s">
        <v>59</v>
      </c>
      <c r="CX629" s="15" t="s">
        <v>59</v>
      </c>
      <c r="CZ629" s="15" t="s">
        <v>59</v>
      </c>
      <c r="DB629" s="15" t="s">
        <v>59</v>
      </c>
      <c r="DD629" s="15" t="s">
        <v>59</v>
      </c>
      <c r="DF629" s="15" t="s">
        <v>59</v>
      </c>
      <c r="DH629" s="15" t="s">
        <v>59</v>
      </c>
      <c r="DJ629" s="15" t="s">
        <v>59</v>
      </c>
      <c r="DL629" s="15" t="s">
        <v>59</v>
      </c>
      <c r="DN629" s="15" t="s">
        <v>59</v>
      </c>
      <c r="DP629" s="15" t="s">
        <v>59</v>
      </c>
      <c r="DR629" s="15" t="s">
        <v>59</v>
      </c>
      <c r="DT629" s="15" t="s">
        <v>59</v>
      </c>
      <c r="DV629" s="15" t="s">
        <v>59</v>
      </c>
      <c r="DX629" s="15" t="s">
        <v>59</v>
      </c>
      <c r="DZ629" s="15" t="s">
        <v>59</v>
      </c>
      <c r="EB629" s="15" t="s">
        <v>59</v>
      </c>
      <c r="ED629" s="15" t="s">
        <v>59</v>
      </c>
      <c r="EF629" s="15" t="s">
        <v>59</v>
      </c>
      <c r="EH629" s="15" t="s">
        <v>59</v>
      </c>
      <c r="EJ629" s="15" t="s">
        <v>59</v>
      </c>
      <c r="EL629" s="15" t="s">
        <v>59</v>
      </c>
      <c r="EN629" s="15" t="s">
        <v>59</v>
      </c>
      <c r="EP629" s="15" t="s">
        <v>59</v>
      </c>
      <c r="ER629" s="15" t="s">
        <v>59</v>
      </c>
      <c r="ET629" s="15" t="s">
        <v>59</v>
      </c>
      <c r="EV629" s="15" t="s">
        <v>59</v>
      </c>
      <c r="EX629" s="15" t="s">
        <v>59</v>
      </c>
      <c r="EZ629" s="15" t="s">
        <v>59</v>
      </c>
      <c r="FB629" s="15" t="s">
        <v>59</v>
      </c>
      <c r="FD629" s="15" t="s">
        <v>59</v>
      </c>
      <c r="FF629" s="15" t="s">
        <v>59</v>
      </c>
      <c r="FH629" s="15" t="s">
        <v>59</v>
      </c>
      <c r="FJ629" s="15" t="s">
        <v>59</v>
      </c>
      <c r="FL629" s="15" t="s">
        <v>59</v>
      </c>
      <c r="FN629" s="15" t="s">
        <v>59</v>
      </c>
      <c r="FP629" s="15" t="s">
        <v>59</v>
      </c>
      <c r="FR629" s="15" t="s">
        <v>59</v>
      </c>
      <c r="FT629" s="15" t="s">
        <v>59</v>
      </c>
    </row>
    <row r="630" spans="1:176" ht="15.95" customHeight="1">
      <c r="A630" t="str">
        <f>SUBSTITUTE(A626,"dark","warm-tone lamp")</f>
        <v>Turkey, raw, storage at 4°C for 5 days, warm-tone lamp, experiment A (11-day storage)</v>
      </c>
      <c r="B630">
        <v>1</v>
      </c>
      <c r="D630" s="39">
        <v>2206</v>
      </c>
      <c r="E630" t="s">
        <v>1035</v>
      </c>
      <c r="F630" t="s">
        <v>1036</v>
      </c>
      <c r="G630" s="42">
        <v>0.59125000000000005</v>
      </c>
      <c r="H630" s="15">
        <v>0.14708333333333332</v>
      </c>
      <c r="I630" s="42">
        <v>0.59125000000000005</v>
      </c>
      <c r="J630" s="15">
        <v>0.14708333333333332</v>
      </c>
      <c r="K630" s="3" t="s">
        <v>47</v>
      </c>
      <c r="L630" s="12" t="s">
        <v>59</v>
      </c>
      <c r="M630" s="3" t="s">
        <v>47</v>
      </c>
      <c r="N630" s="12" t="s">
        <v>59</v>
      </c>
      <c r="O630" t="s">
        <v>47</v>
      </c>
      <c r="P630" s="15" t="s">
        <v>59</v>
      </c>
      <c r="Q630" s="43">
        <v>0.15541666666666665</v>
      </c>
      <c r="R630" s="15">
        <v>3.2500000000000001E-2</v>
      </c>
      <c r="S630" t="s">
        <v>47</v>
      </c>
      <c r="T630" s="15" t="s">
        <v>59</v>
      </c>
      <c r="U630" s="42">
        <v>0.11166666666666666</v>
      </c>
      <c r="V630" s="15">
        <v>2.5833333333333333E-2</v>
      </c>
      <c r="W630" s="42">
        <v>0.185</v>
      </c>
      <c r="X630" s="15">
        <v>7.0000000000000007E-2</v>
      </c>
      <c r="Y630" s="42">
        <v>2.4166666666666666E-2</v>
      </c>
      <c r="Z630" s="15">
        <v>7.083333333333333E-3</v>
      </c>
      <c r="AA630" s="42">
        <v>0.10375</v>
      </c>
      <c r="AB630" s="15">
        <v>2.375E-2</v>
      </c>
      <c r="AC630" t="s">
        <v>47</v>
      </c>
      <c r="AD630" s="15" t="s">
        <v>59</v>
      </c>
      <c r="AE630" t="s">
        <v>47</v>
      </c>
      <c r="AF630" s="15" t="s">
        <v>59</v>
      </c>
      <c r="AG630" s="42">
        <v>1.0833333333333334E-2</v>
      </c>
      <c r="AH630" s="15">
        <v>9.5833333333333326E-3</v>
      </c>
      <c r="AI630" t="s">
        <v>47</v>
      </c>
      <c r="AJ630" s="15" t="s">
        <v>59</v>
      </c>
      <c r="AK630" t="s">
        <v>47</v>
      </c>
      <c r="AL630" s="15" t="s">
        <v>59</v>
      </c>
      <c r="AM630" t="s">
        <v>47</v>
      </c>
      <c r="AN630" s="15" t="s">
        <v>59</v>
      </c>
      <c r="AO630" t="s">
        <v>47</v>
      </c>
      <c r="AP630" s="15" t="s">
        <v>59</v>
      </c>
      <c r="AQ630" t="s">
        <v>47</v>
      </c>
      <c r="AR630" s="15" t="s">
        <v>59</v>
      </c>
      <c r="AS630" t="s">
        <v>47</v>
      </c>
      <c r="AT630" s="15" t="s">
        <v>59</v>
      </c>
      <c r="AU630" t="s">
        <v>47</v>
      </c>
      <c r="AV630" s="15" t="s">
        <v>59</v>
      </c>
      <c r="AW630" s="3" t="s">
        <v>47</v>
      </c>
      <c r="AX630" s="15" t="s">
        <v>59</v>
      </c>
      <c r="AY630" t="s">
        <v>47</v>
      </c>
      <c r="AZ630" s="15" t="s">
        <v>59</v>
      </c>
      <c r="BA630" t="s">
        <v>47</v>
      </c>
      <c r="BB630" s="15" t="s">
        <v>59</v>
      </c>
      <c r="BC630" t="s">
        <v>47</v>
      </c>
      <c r="BD630" s="15" t="s">
        <v>59</v>
      </c>
      <c r="BE630" s="3" t="s">
        <v>47</v>
      </c>
      <c r="BF630" s="15" t="s">
        <v>59</v>
      </c>
      <c r="BH630" s="15" t="s">
        <v>59</v>
      </c>
      <c r="BJ630" s="15" t="s">
        <v>59</v>
      </c>
      <c r="BL630" s="15" t="s">
        <v>59</v>
      </c>
      <c r="BN630" s="15" t="s">
        <v>59</v>
      </c>
      <c r="BP630" s="15" t="s">
        <v>59</v>
      </c>
      <c r="BR630" s="15" t="s">
        <v>59</v>
      </c>
      <c r="BT630" s="15" t="s">
        <v>59</v>
      </c>
      <c r="BV630" s="15" t="s">
        <v>59</v>
      </c>
      <c r="BX630" s="15" t="s">
        <v>59</v>
      </c>
      <c r="BZ630" s="15" t="s">
        <v>59</v>
      </c>
      <c r="CB630" s="15" t="s">
        <v>59</v>
      </c>
      <c r="CD630" s="15" t="s">
        <v>59</v>
      </c>
      <c r="CF630" s="15" t="s">
        <v>59</v>
      </c>
      <c r="CH630" s="15" t="s">
        <v>59</v>
      </c>
      <c r="CJ630" s="15" t="s">
        <v>59</v>
      </c>
      <c r="CL630" s="15" t="s">
        <v>59</v>
      </c>
      <c r="CN630" s="15" t="s">
        <v>59</v>
      </c>
      <c r="CP630" s="15" t="s">
        <v>59</v>
      </c>
      <c r="CR630" s="15" t="s">
        <v>59</v>
      </c>
      <c r="CT630" s="15" t="s">
        <v>59</v>
      </c>
      <c r="CV630" s="15" t="s">
        <v>59</v>
      </c>
      <c r="CX630" s="15" t="s">
        <v>59</v>
      </c>
      <c r="CZ630" s="15" t="s">
        <v>59</v>
      </c>
      <c r="DB630" s="15" t="s">
        <v>59</v>
      </c>
      <c r="DD630" s="15" t="s">
        <v>59</v>
      </c>
      <c r="DF630" s="15" t="s">
        <v>59</v>
      </c>
      <c r="DH630" s="15" t="s">
        <v>59</v>
      </c>
      <c r="DJ630" s="15" t="s">
        <v>59</v>
      </c>
      <c r="DL630" s="15" t="s">
        <v>59</v>
      </c>
      <c r="DN630" s="15" t="s">
        <v>59</v>
      </c>
      <c r="DP630" s="15" t="s">
        <v>59</v>
      </c>
      <c r="DR630" s="15" t="s">
        <v>59</v>
      </c>
      <c r="DT630" s="15" t="s">
        <v>59</v>
      </c>
      <c r="DV630" s="15" t="s">
        <v>59</v>
      </c>
      <c r="DX630" s="15" t="s">
        <v>59</v>
      </c>
      <c r="DZ630" s="15" t="s">
        <v>59</v>
      </c>
      <c r="EB630" s="15" t="s">
        <v>59</v>
      </c>
      <c r="ED630" s="15" t="s">
        <v>59</v>
      </c>
      <c r="EF630" s="15" t="s">
        <v>59</v>
      </c>
      <c r="EH630" s="15" t="s">
        <v>59</v>
      </c>
      <c r="EJ630" s="15" t="s">
        <v>59</v>
      </c>
      <c r="EL630" s="15" t="s">
        <v>59</v>
      </c>
      <c r="EN630" s="15" t="s">
        <v>59</v>
      </c>
      <c r="EP630" s="15" t="s">
        <v>59</v>
      </c>
      <c r="ER630" s="15" t="s">
        <v>59</v>
      </c>
      <c r="ET630" s="15" t="s">
        <v>59</v>
      </c>
      <c r="EV630" s="15" t="s">
        <v>59</v>
      </c>
      <c r="EX630" s="15" t="s">
        <v>59</v>
      </c>
      <c r="EZ630" s="15" t="s">
        <v>59</v>
      </c>
      <c r="FB630" s="15" t="s">
        <v>59</v>
      </c>
      <c r="FD630" s="15" t="s">
        <v>59</v>
      </c>
      <c r="FF630" s="15" t="s">
        <v>59</v>
      </c>
      <c r="FH630" s="15" t="s">
        <v>59</v>
      </c>
      <c r="FJ630" s="15" t="s">
        <v>59</v>
      </c>
      <c r="FL630" s="15" t="s">
        <v>59</v>
      </c>
      <c r="FN630" s="15" t="s">
        <v>59</v>
      </c>
      <c r="FP630" s="15" t="s">
        <v>59</v>
      </c>
      <c r="FR630" s="15" t="s">
        <v>59</v>
      </c>
      <c r="FT630" s="15" t="s">
        <v>59</v>
      </c>
    </row>
    <row r="631" spans="1:176" ht="15.95" customHeight="1">
      <c r="A631" t="str">
        <f>SUBSTITUTE(A628,"dark","warm-tone lamp")</f>
        <v>Turkey, raw, storage at 4°C for 9 days, warm-tone lamp, experiment A (11-day storage)</v>
      </c>
      <c r="B631">
        <v>1</v>
      </c>
      <c r="D631" s="39">
        <v>2206</v>
      </c>
      <c r="E631" t="s">
        <v>1035</v>
      </c>
      <c r="F631" t="s">
        <v>1036</v>
      </c>
      <c r="G631" s="42">
        <v>0.59</v>
      </c>
      <c r="H631" s="15">
        <v>0.22708333333333333</v>
      </c>
      <c r="I631" s="42">
        <v>0.59</v>
      </c>
      <c r="J631" s="15">
        <v>0.22708333333333333</v>
      </c>
      <c r="K631" s="3" t="s">
        <v>47</v>
      </c>
      <c r="L631" s="12" t="s">
        <v>59</v>
      </c>
      <c r="M631" s="3" t="s">
        <v>47</v>
      </c>
      <c r="N631" s="12" t="s">
        <v>59</v>
      </c>
      <c r="O631" t="s">
        <v>47</v>
      </c>
      <c r="P631" s="15" t="s">
        <v>59</v>
      </c>
      <c r="Q631" s="43">
        <v>0.15458333333333335</v>
      </c>
      <c r="R631" s="15">
        <v>6.6666666666666666E-2</v>
      </c>
      <c r="S631" t="s">
        <v>47</v>
      </c>
      <c r="T631" s="15" t="s">
        <v>59</v>
      </c>
      <c r="U631" s="42">
        <v>0.11458333333333333</v>
      </c>
      <c r="V631" s="15">
        <v>4.3749999999999997E-2</v>
      </c>
      <c r="W631" s="42">
        <v>0.18208333333333335</v>
      </c>
      <c r="X631" s="15">
        <v>8.9166666666666658E-2</v>
      </c>
      <c r="Y631" s="42">
        <v>2.7916666666666666E-2</v>
      </c>
      <c r="Z631" s="15">
        <v>8.7500000000000008E-3</v>
      </c>
      <c r="AA631" s="42">
        <v>9.6666666666666665E-2</v>
      </c>
      <c r="AB631" s="15">
        <v>3.5000000000000003E-2</v>
      </c>
      <c r="AC631" t="s">
        <v>47</v>
      </c>
      <c r="AD631" s="15" t="s">
        <v>59</v>
      </c>
      <c r="AE631" t="s">
        <v>47</v>
      </c>
      <c r="AF631" s="15" t="s">
        <v>59</v>
      </c>
      <c r="AG631" s="42">
        <v>1.4166666666666666E-2</v>
      </c>
      <c r="AH631" s="15">
        <v>1.2083333333333333E-2</v>
      </c>
      <c r="AI631" t="s">
        <v>47</v>
      </c>
      <c r="AJ631" s="15" t="s">
        <v>59</v>
      </c>
      <c r="AK631" t="s">
        <v>47</v>
      </c>
      <c r="AL631" s="15" t="s">
        <v>59</v>
      </c>
      <c r="AM631" t="s">
        <v>47</v>
      </c>
      <c r="AN631" s="15" t="s">
        <v>59</v>
      </c>
      <c r="AO631" t="s">
        <v>47</v>
      </c>
      <c r="AP631" s="15" t="s">
        <v>59</v>
      </c>
      <c r="AQ631" t="s">
        <v>47</v>
      </c>
      <c r="AR631" s="15" t="s">
        <v>59</v>
      </c>
      <c r="AS631" t="s">
        <v>47</v>
      </c>
      <c r="AT631" s="15" t="s">
        <v>59</v>
      </c>
      <c r="AU631" t="s">
        <v>47</v>
      </c>
      <c r="AV631" s="15" t="s">
        <v>59</v>
      </c>
      <c r="AW631" s="3" t="s">
        <v>47</v>
      </c>
      <c r="AX631" s="15" t="s">
        <v>59</v>
      </c>
      <c r="AY631" t="s">
        <v>47</v>
      </c>
      <c r="AZ631" s="15" t="s">
        <v>59</v>
      </c>
      <c r="BA631" t="s">
        <v>47</v>
      </c>
      <c r="BB631" s="15" t="s">
        <v>59</v>
      </c>
      <c r="BC631" t="s">
        <v>47</v>
      </c>
      <c r="BD631" s="15" t="s">
        <v>59</v>
      </c>
      <c r="BE631" s="3" t="s">
        <v>47</v>
      </c>
      <c r="BF631" s="15" t="s">
        <v>59</v>
      </c>
      <c r="BH631" s="15" t="s">
        <v>59</v>
      </c>
      <c r="BJ631" s="15" t="s">
        <v>59</v>
      </c>
      <c r="BL631" s="15" t="s">
        <v>59</v>
      </c>
      <c r="BN631" s="15" t="s">
        <v>59</v>
      </c>
      <c r="BP631" s="15" t="s">
        <v>59</v>
      </c>
      <c r="BR631" s="15" t="s">
        <v>59</v>
      </c>
      <c r="BT631" s="15" t="s">
        <v>59</v>
      </c>
      <c r="BV631" s="15" t="s">
        <v>59</v>
      </c>
      <c r="BX631" s="15" t="s">
        <v>59</v>
      </c>
      <c r="BZ631" s="15" t="s">
        <v>59</v>
      </c>
      <c r="CB631" s="15" t="s">
        <v>59</v>
      </c>
      <c r="CD631" s="15" t="s">
        <v>59</v>
      </c>
      <c r="CF631" s="15" t="s">
        <v>59</v>
      </c>
      <c r="CH631" s="15" t="s">
        <v>59</v>
      </c>
      <c r="CJ631" s="15" t="s">
        <v>59</v>
      </c>
      <c r="CL631" s="15" t="s">
        <v>59</v>
      </c>
      <c r="CN631" s="15" t="s">
        <v>59</v>
      </c>
      <c r="CP631" s="15" t="s">
        <v>59</v>
      </c>
      <c r="CR631" s="15" t="s">
        <v>59</v>
      </c>
      <c r="CT631" s="15" t="s">
        <v>59</v>
      </c>
      <c r="CV631" s="15" t="s">
        <v>59</v>
      </c>
      <c r="CX631" s="15" t="s">
        <v>59</v>
      </c>
      <c r="CZ631" s="15" t="s">
        <v>59</v>
      </c>
      <c r="DB631" s="15" t="s">
        <v>59</v>
      </c>
      <c r="DD631" s="15" t="s">
        <v>59</v>
      </c>
      <c r="DF631" s="15" t="s">
        <v>59</v>
      </c>
      <c r="DH631" s="15" t="s">
        <v>59</v>
      </c>
      <c r="DJ631" s="15" t="s">
        <v>59</v>
      </c>
      <c r="DL631" s="15" t="s">
        <v>59</v>
      </c>
      <c r="DN631" s="15" t="s">
        <v>59</v>
      </c>
      <c r="DP631" s="15" t="s">
        <v>59</v>
      </c>
      <c r="DR631" s="15" t="s">
        <v>59</v>
      </c>
      <c r="DT631" s="15" t="s">
        <v>59</v>
      </c>
      <c r="DV631" s="15" t="s">
        <v>59</v>
      </c>
      <c r="DX631" s="15" t="s">
        <v>59</v>
      </c>
      <c r="DZ631" s="15" t="s">
        <v>59</v>
      </c>
      <c r="EB631" s="15" t="s">
        <v>59</v>
      </c>
      <c r="ED631" s="15" t="s">
        <v>59</v>
      </c>
      <c r="EF631" s="15" t="s">
        <v>59</v>
      </c>
      <c r="EH631" s="15" t="s">
        <v>59</v>
      </c>
      <c r="EJ631" s="15" t="s">
        <v>59</v>
      </c>
      <c r="EL631" s="15" t="s">
        <v>59</v>
      </c>
      <c r="EN631" s="15" t="s">
        <v>59</v>
      </c>
      <c r="EP631" s="15" t="s">
        <v>59</v>
      </c>
      <c r="ER631" s="15" t="s">
        <v>59</v>
      </c>
      <c r="ET631" s="15" t="s">
        <v>59</v>
      </c>
      <c r="EV631" s="15" t="s">
        <v>59</v>
      </c>
      <c r="EX631" s="15" t="s">
        <v>59</v>
      </c>
      <c r="EZ631" s="15" t="s">
        <v>59</v>
      </c>
      <c r="FB631" s="15" t="s">
        <v>59</v>
      </c>
      <c r="FD631" s="15" t="s">
        <v>59</v>
      </c>
      <c r="FF631" s="15" t="s">
        <v>59</v>
      </c>
      <c r="FH631" s="15" t="s">
        <v>59</v>
      </c>
      <c r="FJ631" s="15" t="s">
        <v>59</v>
      </c>
      <c r="FL631" s="15" t="s">
        <v>59</v>
      </c>
      <c r="FN631" s="15" t="s">
        <v>59</v>
      </c>
      <c r="FP631" s="15" t="s">
        <v>59</v>
      </c>
      <c r="FR631" s="15" t="s">
        <v>59</v>
      </c>
      <c r="FT631" s="15" t="s">
        <v>59</v>
      </c>
    </row>
    <row r="632" spans="1:176" ht="15.95" customHeight="1">
      <c r="A632" t="str">
        <f>SUBSTITUTE(A629,"dark","warm-tone lamp")</f>
        <v>Turkey, raw, storage at 4°C for 11 days, warm-tone lamp, experiment A (11-day storage)</v>
      </c>
      <c r="B632">
        <v>1</v>
      </c>
      <c r="D632" s="39">
        <v>2206</v>
      </c>
      <c r="E632" t="s">
        <v>1035</v>
      </c>
      <c r="F632" t="s">
        <v>1036</v>
      </c>
      <c r="G632" s="42">
        <v>0.47875000000000001</v>
      </c>
      <c r="H632" s="15">
        <v>0.17624999999999999</v>
      </c>
      <c r="I632" s="42">
        <v>0.47875000000000001</v>
      </c>
      <c r="J632" s="15">
        <v>0.17624999999999999</v>
      </c>
      <c r="K632" s="3" t="s">
        <v>47</v>
      </c>
      <c r="L632" s="12" t="s">
        <v>59</v>
      </c>
      <c r="M632" s="3" t="s">
        <v>47</v>
      </c>
      <c r="N632" s="12" t="s">
        <v>59</v>
      </c>
      <c r="O632" t="s">
        <v>47</v>
      </c>
      <c r="P632" s="15" t="s">
        <v>59</v>
      </c>
      <c r="Q632" s="43">
        <v>0.12333333333333334</v>
      </c>
      <c r="R632" s="15">
        <v>4.3749999999999997E-2</v>
      </c>
      <c r="S632" t="s">
        <v>47</v>
      </c>
      <c r="T632" s="15" t="s">
        <v>59</v>
      </c>
      <c r="U632" s="42">
        <v>9.0000000000000011E-2</v>
      </c>
      <c r="V632" s="15">
        <v>2.5416666666666664E-2</v>
      </c>
      <c r="W632" s="42">
        <v>0.14041666666666669</v>
      </c>
      <c r="X632" s="15">
        <v>6.7499999999999991E-2</v>
      </c>
      <c r="Y632" s="42">
        <v>2.375E-2</v>
      </c>
      <c r="Z632" s="15">
        <v>3.7499999999999999E-3</v>
      </c>
      <c r="AA632" s="42">
        <v>8.1666666666666665E-2</v>
      </c>
      <c r="AB632" s="15">
        <v>3.0416666666666665E-2</v>
      </c>
      <c r="AC632" t="s">
        <v>47</v>
      </c>
      <c r="AD632" s="15" t="s">
        <v>59</v>
      </c>
      <c r="AE632" t="s">
        <v>47</v>
      </c>
      <c r="AF632" s="15" t="s">
        <v>59</v>
      </c>
      <c r="AG632" s="42">
        <v>1.9583333333333335E-2</v>
      </c>
      <c r="AH632" s="15">
        <v>5.4166666666666669E-3</v>
      </c>
      <c r="AI632" t="s">
        <v>47</v>
      </c>
      <c r="AJ632" s="15" t="s">
        <v>59</v>
      </c>
      <c r="AK632" t="s">
        <v>47</v>
      </c>
      <c r="AL632" s="15" t="s">
        <v>59</v>
      </c>
      <c r="AM632" t="s">
        <v>47</v>
      </c>
      <c r="AN632" s="15" t="s">
        <v>59</v>
      </c>
      <c r="AO632" t="s">
        <v>47</v>
      </c>
      <c r="AP632" s="15" t="s">
        <v>59</v>
      </c>
      <c r="AQ632" t="s">
        <v>47</v>
      </c>
      <c r="AR632" s="15" t="s">
        <v>59</v>
      </c>
      <c r="AS632" t="s">
        <v>47</v>
      </c>
      <c r="AT632" s="15" t="s">
        <v>59</v>
      </c>
      <c r="AU632" t="s">
        <v>47</v>
      </c>
      <c r="AV632" s="15" t="s">
        <v>59</v>
      </c>
      <c r="AW632" s="3" t="s">
        <v>47</v>
      </c>
      <c r="AX632" s="15" t="s">
        <v>59</v>
      </c>
      <c r="AY632" t="s">
        <v>47</v>
      </c>
      <c r="AZ632" s="15" t="s">
        <v>59</v>
      </c>
      <c r="BA632" t="s">
        <v>47</v>
      </c>
      <c r="BB632" s="15" t="s">
        <v>59</v>
      </c>
      <c r="BC632" t="s">
        <v>47</v>
      </c>
      <c r="BD632" s="15" t="s">
        <v>59</v>
      </c>
      <c r="BE632" s="3" t="s">
        <v>47</v>
      </c>
      <c r="BF632" s="15" t="s">
        <v>59</v>
      </c>
      <c r="BH632" s="15" t="s">
        <v>59</v>
      </c>
      <c r="BJ632" s="15" t="s">
        <v>59</v>
      </c>
      <c r="BL632" s="15" t="s">
        <v>59</v>
      </c>
      <c r="BN632" s="15" t="s">
        <v>59</v>
      </c>
      <c r="BP632" s="15" t="s">
        <v>59</v>
      </c>
      <c r="BR632" s="15" t="s">
        <v>59</v>
      </c>
      <c r="BT632" s="15" t="s">
        <v>59</v>
      </c>
      <c r="BV632" s="15" t="s">
        <v>59</v>
      </c>
      <c r="BX632" s="15" t="s">
        <v>59</v>
      </c>
      <c r="BZ632" s="15" t="s">
        <v>59</v>
      </c>
      <c r="CB632" s="15" t="s">
        <v>59</v>
      </c>
      <c r="CD632" s="15" t="s">
        <v>59</v>
      </c>
      <c r="CF632" s="15" t="s">
        <v>59</v>
      </c>
      <c r="CH632" s="15" t="s">
        <v>59</v>
      </c>
      <c r="CJ632" s="15" t="s">
        <v>59</v>
      </c>
      <c r="CL632" s="15" t="s">
        <v>59</v>
      </c>
      <c r="CN632" s="15" t="s">
        <v>59</v>
      </c>
      <c r="CP632" s="15" t="s">
        <v>59</v>
      </c>
      <c r="CR632" s="15" t="s">
        <v>59</v>
      </c>
      <c r="CT632" s="15" t="s">
        <v>59</v>
      </c>
      <c r="CV632" s="15" t="s">
        <v>59</v>
      </c>
      <c r="CX632" s="15" t="s">
        <v>59</v>
      </c>
      <c r="CZ632" s="15" t="s">
        <v>59</v>
      </c>
      <c r="DB632" s="15" t="s">
        <v>59</v>
      </c>
      <c r="DD632" s="15" t="s">
        <v>59</v>
      </c>
      <c r="DF632" s="15" t="s">
        <v>59</v>
      </c>
      <c r="DH632" s="15" t="s">
        <v>59</v>
      </c>
      <c r="DJ632" s="15" t="s">
        <v>59</v>
      </c>
      <c r="DL632" s="15" t="s">
        <v>59</v>
      </c>
      <c r="DN632" s="15" t="s">
        <v>59</v>
      </c>
      <c r="DP632" s="15" t="s">
        <v>59</v>
      </c>
      <c r="DR632" s="15" t="s">
        <v>59</v>
      </c>
      <c r="DT632" s="15" t="s">
        <v>59</v>
      </c>
      <c r="DV632" s="15" t="s">
        <v>59</v>
      </c>
      <c r="DX632" s="15" t="s">
        <v>59</v>
      </c>
      <c r="DZ632" s="15" t="s">
        <v>59</v>
      </c>
      <c r="EB632" s="15" t="s">
        <v>59</v>
      </c>
      <c r="ED632" s="15" t="s">
        <v>59</v>
      </c>
      <c r="EF632" s="15" t="s">
        <v>59</v>
      </c>
      <c r="EH632" s="15" t="s">
        <v>59</v>
      </c>
      <c r="EJ632" s="15" t="s">
        <v>59</v>
      </c>
      <c r="EL632" s="15" t="s">
        <v>59</v>
      </c>
      <c r="EN632" s="15" t="s">
        <v>59</v>
      </c>
      <c r="EP632" s="15" t="s">
        <v>59</v>
      </c>
      <c r="ER632" s="15" t="s">
        <v>59</v>
      </c>
      <c r="ET632" s="15" t="s">
        <v>59</v>
      </c>
      <c r="EV632" s="15" t="s">
        <v>59</v>
      </c>
      <c r="EX632" s="15" t="s">
        <v>59</v>
      </c>
      <c r="EZ632" s="15" t="s">
        <v>59</v>
      </c>
      <c r="FB632" s="15" t="s">
        <v>59</v>
      </c>
      <c r="FD632" s="15" t="s">
        <v>59</v>
      </c>
      <c r="FF632" s="15" t="s">
        <v>59</v>
      </c>
      <c r="FH632" s="15" t="s">
        <v>59</v>
      </c>
      <c r="FJ632" s="15" t="s">
        <v>59</v>
      </c>
      <c r="FL632" s="15" t="s">
        <v>59</v>
      </c>
      <c r="FN632" s="15" t="s">
        <v>59</v>
      </c>
      <c r="FP632" s="15" t="s">
        <v>59</v>
      </c>
      <c r="FR632" s="15" t="s">
        <v>59</v>
      </c>
      <c r="FT632" s="15" t="s">
        <v>59</v>
      </c>
    </row>
    <row r="633" spans="1:176" ht="15.95" customHeight="1">
      <c r="A633" t="str">
        <f>SUBSTITUTE(A625,"dark","daylight lamp")</f>
        <v>Turkey, raw, storage at 4°C for 1 day, daylight lamp, experiment A (11-day storage)</v>
      </c>
      <c r="B633">
        <v>1</v>
      </c>
      <c r="D633" s="39">
        <v>2206</v>
      </c>
      <c r="E633" t="s">
        <v>1035</v>
      </c>
      <c r="F633" t="s">
        <v>1036</v>
      </c>
      <c r="G633" s="42">
        <v>1.1783333333333335</v>
      </c>
      <c r="H633" s="15">
        <v>0.2779166666666667</v>
      </c>
      <c r="I633" s="42">
        <v>1.1783333333333335</v>
      </c>
      <c r="J633" s="15">
        <v>0.2779166666666667</v>
      </c>
      <c r="K633" s="3" t="s">
        <v>47</v>
      </c>
      <c r="L633" s="12" t="s">
        <v>59</v>
      </c>
      <c r="M633" s="3" t="s">
        <v>47</v>
      </c>
      <c r="N633" s="12" t="s">
        <v>59</v>
      </c>
      <c r="O633" t="s">
        <v>47</v>
      </c>
      <c r="P633" s="15" t="s">
        <v>59</v>
      </c>
      <c r="Q633" s="43">
        <v>0.35291666666666666</v>
      </c>
      <c r="R633" s="15">
        <v>8.7083333333333332E-2</v>
      </c>
      <c r="S633" t="s">
        <v>47</v>
      </c>
      <c r="T633" s="15" t="s">
        <v>59</v>
      </c>
      <c r="U633" s="42">
        <v>0.23874999999999999</v>
      </c>
      <c r="V633" s="15">
        <v>5.2499999999999998E-2</v>
      </c>
      <c r="W633" s="42">
        <v>0.29666666666666669</v>
      </c>
      <c r="X633" s="15">
        <v>7.7916666666666662E-2</v>
      </c>
      <c r="Y633" s="42">
        <v>5.9166666666666666E-2</v>
      </c>
      <c r="Z633" s="15">
        <v>1.7083333333333332E-2</v>
      </c>
      <c r="AA633" s="42">
        <v>0.2225</v>
      </c>
      <c r="AB633" s="15">
        <v>6.5416666666666665E-2</v>
      </c>
      <c r="AC633" t="s">
        <v>47</v>
      </c>
      <c r="AD633" s="15" t="s">
        <v>59</v>
      </c>
      <c r="AE633" t="s">
        <v>47</v>
      </c>
      <c r="AF633" s="15" t="s">
        <v>59</v>
      </c>
      <c r="AG633" s="42">
        <v>7.9166666666666656E-3</v>
      </c>
      <c r="AH633" s="15">
        <v>7.083333333333333E-3</v>
      </c>
      <c r="AI633" t="s">
        <v>47</v>
      </c>
      <c r="AJ633" s="15" t="s">
        <v>59</v>
      </c>
      <c r="AK633" t="s">
        <v>47</v>
      </c>
      <c r="AL633" s="15" t="s">
        <v>59</v>
      </c>
      <c r="AM633" t="s">
        <v>47</v>
      </c>
      <c r="AN633" s="15" t="s">
        <v>59</v>
      </c>
      <c r="AO633" t="s">
        <v>47</v>
      </c>
      <c r="AP633" s="15" t="s">
        <v>59</v>
      </c>
      <c r="AQ633" t="s">
        <v>47</v>
      </c>
      <c r="AR633" s="15" t="s">
        <v>59</v>
      </c>
      <c r="AS633" t="s">
        <v>47</v>
      </c>
      <c r="AT633" s="15" t="s">
        <v>59</v>
      </c>
      <c r="AU633" t="s">
        <v>47</v>
      </c>
      <c r="AV633" s="15" t="s">
        <v>59</v>
      </c>
      <c r="AW633" s="3" t="s">
        <v>47</v>
      </c>
      <c r="AX633" s="15" t="s">
        <v>59</v>
      </c>
      <c r="AY633" t="s">
        <v>47</v>
      </c>
      <c r="AZ633" s="15" t="s">
        <v>59</v>
      </c>
      <c r="BA633" t="s">
        <v>47</v>
      </c>
      <c r="BB633" s="15" t="s">
        <v>59</v>
      </c>
      <c r="BC633" t="s">
        <v>47</v>
      </c>
      <c r="BD633" s="15" t="s">
        <v>59</v>
      </c>
      <c r="BE633" s="3" t="s">
        <v>47</v>
      </c>
      <c r="BF633" s="15" t="s">
        <v>59</v>
      </c>
      <c r="BH633" s="15" t="s">
        <v>59</v>
      </c>
      <c r="BJ633" s="15" t="s">
        <v>59</v>
      </c>
      <c r="BL633" s="15" t="s">
        <v>59</v>
      </c>
      <c r="BN633" s="15" t="s">
        <v>59</v>
      </c>
      <c r="BP633" s="15" t="s">
        <v>59</v>
      </c>
      <c r="BR633" s="15" t="s">
        <v>59</v>
      </c>
      <c r="BT633" s="15" t="s">
        <v>59</v>
      </c>
      <c r="BV633" s="15" t="s">
        <v>59</v>
      </c>
      <c r="BX633" s="15" t="s">
        <v>59</v>
      </c>
      <c r="BZ633" s="15" t="s">
        <v>59</v>
      </c>
      <c r="CB633" s="15" t="s">
        <v>59</v>
      </c>
      <c r="CD633" s="15" t="s">
        <v>59</v>
      </c>
      <c r="CF633" s="15" t="s">
        <v>59</v>
      </c>
      <c r="CH633" s="15" t="s">
        <v>59</v>
      </c>
      <c r="CJ633" s="15" t="s">
        <v>59</v>
      </c>
      <c r="CL633" s="15" t="s">
        <v>59</v>
      </c>
      <c r="CN633" s="15" t="s">
        <v>59</v>
      </c>
      <c r="CP633" s="15" t="s">
        <v>59</v>
      </c>
      <c r="CR633" s="15" t="s">
        <v>59</v>
      </c>
      <c r="CT633" s="15" t="s">
        <v>59</v>
      </c>
      <c r="CV633" s="15" t="s">
        <v>59</v>
      </c>
      <c r="CX633" s="15" t="s">
        <v>59</v>
      </c>
      <c r="CZ633" s="15" t="s">
        <v>59</v>
      </c>
      <c r="DB633" s="15" t="s">
        <v>59</v>
      </c>
      <c r="DD633" s="15" t="s">
        <v>59</v>
      </c>
      <c r="DF633" s="15" t="s">
        <v>59</v>
      </c>
      <c r="DH633" s="15" t="s">
        <v>59</v>
      </c>
      <c r="DJ633" s="15" t="s">
        <v>59</v>
      </c>
      <c r="DL633" s="15" t="s">
        <v>59</v>
      </c>
      <c r="DN633" s="15" t="s">
        <v>59</v>
      </c>
      <c r="DP633" s="15" t="s">
        <v>59</v>
      </c>
      <c r="DR633" s="15" t="s">
        <v>59</v>
      </c>
      <c r="DT633" s="15" t="s">
        <v>59</v>
      </c>
      <c r="DV633" s="15" t="s">
        <v>59</v>
      </c>
      <c r="DX633" s="15" t="s">
        <v>59</v>
      </c>
      <c r="DZ633" s="15" t="s">
        <v>59</v>
      </c>
      <c r="EB633" s="15" t="s">
        <v>59</v>
      </c>
      <c r="ED633" s="15" t="s">
        <v>59</v>
      </c>
      <c r="EF633" s="15" t="s">
        <v>59</v>
      </c>
      <c r="EH633" s="15" t="s">
        <v>59</v>
      </c>
      <c r="EJ633" s="15" t="s">
        <v>59</v>
      </c>
      <c r="EL633" s="15" t="s">
        <v>59</v>
      </c>
      <c r="EN633" s="15" t="s">
        <v>59</v>
      </c>
      <c r="EP633" s="15" t="s">
        <v>59</v>
      </c>
      <c r="ER633" s="15" t="s">
        <v>59</v>
      </c>
      <c r="ET633" s="15" t="s">
        <v>59</v>
      </c>
      <c r="EV633" s="15" t="s">
        <v>59</v>
      </c>
      <c r="EX633" s="15" t="s">
        <v>59</v>
      </c>
      <c r="EZ633" s="15" t="s">
        <v>59</v>
      </c>
      <c r="FB633" s="15" t="s">
        <v>59</v>
      </c>
      <c r="FD633" s="15" t="s">
        <v>59</v>
      </c>
      <c r="FF633" s="15" t="s">
        <v>59</v>
      </c>
      <c r="FH633" s="15" t="s">
        <v>59</v>
      </c>
      <c r="FJ633" s="15" t="s">
        <v>59</v>
      </c>
      <c r="FL633" s="15" t="s">
        <v>59</v>
      </c>
      <c r="FN633" s="15" t="s">
        <v>59</v>
      </c>
      <c r="FP633" s="15" t="s">
        <v>59</v>
      </c>
      <c r="FR633" s="15" t="s">
        <v>59</v>
      </c>
      <c r="FT633" s="15" t="s">
        <v>59</v>
      </c>
    </row>
    <row r="634" spans="1:176" ht="15.95" customHeight="1">
      <c r="A634" t="str">
        <f>SUBSTITUTE(A626,"dark","daylight lamp")</f>
        <v>Turkey, raw, storage at 4°C for 5 days, daylight lamp, experiment A (11-day storage)</v>
      </c>
      <c r="B634">
        <v>1</v>
      </c>
      <c r="D634" s="39">
        <v>2206</v>
      </c>
      <c r="E634" t="s">
        <v>1035</v>
      </c>
      <c r="F634" t="s">
        <v>1036</v>
      </c>
      <c r="G634" s="42">
        <v>0.74291666666666667</v>
      </c>
      <c r="H634" s="15">
        <v>0.23416666666666666</v>
      </c>
      <c r="I634" s="42">
        <v>0.74291666666666667</v>
      </c>
      <c r="J634" s="15">
        <v>0.23416666666666666</v>
      </c>
      <c r="K634" s="3" t="s">
        <v>47</v>
      </c>
      <c r="L634" s="12" t="s">
        <v>59</v>
      </c>
      <c r="M634" s="3" t="s">
        <v>47</v>
      </c>
      <c r="N634" s="12" t="s">
        <v>59</v>
      </c>
      <c r="O634" t="s">
        <v>47</v>
      </c>
      <c r="P634" s="15" t="s">
        <v>59</v>
      </c>
      <c r="Q634" s="43">
        <v>0.21458333333333332</v>
      </c>
      <c r="R634" s="15">
        <v>6.7916666666666667E-2</v>
      </c>
      <c r="S634" t="s">
        <v>47</v>
      </c>
      <c r="T634" s="15" t="s">
        <v>59</v>
      </c>
      <c r="U634" s="42">
        <v>0.14583333333333334</v>
      </c>
      <c r="V634" s="15">
        <v>3.7499999999999999E-2</v>
      </c>
      <c r="W634" s="42">
        <v>0.22624999999999998</v>
      </c>
      <c r="X634" s="15">
        <v>9.0416666666666659E-2</v>
      </c>
      <c r="Y634" s="42">
        <v>0.03</v>
      </c>
      <c r="Z634" s="15">
        <v>0.01</v>
      </c>
      <c r="AA634" s="42">
        <v>0.11958333333333333</v>
      </c>
      <c r="AB634" s="15">
        <v>3.9583333333333331E-2</v>
      </c>
      <c r="AC634" t="s">
        <v>47</v>
      </c>
      <c r="AD634" s="15" t="s">
        <v>59</v>
      </c>
      <c r="AE634" t="s">
        <v>47</v>
      </c>
      <c r="AF634" s="15" t="s">
        <v>59</v>
      </c>
      <c r="AG634" s="42">
        <v>6.6666666666666671E-3</v>
      </c>
      <c r="AH634" s="15">
        <v>3.7499999999999999E-3</v>
      </c>
      <c r="AI634" t="s">
        <v>47</v>
      </c>
      <c r="AJ634" s="15" t="s">
        <v>59</v>
      </c>
      <c r="AK634" t="s">
        <v>47</v>
      </c>
      <c r="AL634" s="15" t="s">
        <v>59</v>
      </c>
      <c r="AM634" t="s">
        <v>47</v>
      </c>
      <c r="AN634" s="15" t="s">
        <v>59</v>
      </c>
      <c r="AO634" t="s">
        <v>47</v>
      </c>
      <c r="AP634" s="15" t="s">
        <v>59</v>
      </c>
      <c r="AQ634" t="s">
        <v>47</v>
      </c>
      <c r="AR634" s="15" t="s">
        <v>59</v>
      </c>
      <c r="AS634" t="s">
        <v>47</v>
      </c>
      <c r="AT634" s="15" t="s">
        <v>59</v>
      </c>
      <c r="AU634" t="s">
        <v>47</v>
      </c>
      <c r="AV634" s="15" t="s">
        <v>59</v>
      </c>
      <c r="AW634" s="3" t="s">
        <v>47</v>
      </c>
      <c r="AX634" s="15" t="s">
        <v>59</v>
      </c>
      <c r="AY634" t="s">
        <v>47</v>
      </c>
      <c r="AZ634" s="15" t="s">
        <v>59</v>
      </c>
      <c r="BA634" t="s">
        <v>47</v>
      </c>
      <c r="BB634" s="15" t="s">
        <v>59</v>
      </c>
      <c r="BC634" t="s">
        <v>47</v>
      </c>
      <c r="BD634" s="15" t="s">
        <v>59</v>
      </c>
      <c r="BE634" s="3" t="s">
        <v>47</v>
      </c>
      <c r="BF634" s="15" t="s">
        <v>59</v>
      </c>
      <c r="BH634" s="15" t="s">
        <v>59</v>
      </c>
      <c r="BJ634" s="15" t="s">
        <v>59</v>
      </c>
      <c r="BL634" s="15" t="s">
        <v>59</v>
      </c>
      <c r="BN634" s="15" t="s">
        <v>59</v>
      </c>
      <c r="BP634" s="15" t="s">
        <v>59</v>
      </c>
      <c r="BR634" s="15" t="s">
        <v>59</v>
      </c>
      <c r="BT634" s="15" t="s">
        <v>59</v>
      </c>
      <c r="BV634" s="15" t="s">
        <v>59</v>
      </c>
      <c r="BX634" s="15" t="s">
        <v>59</v>
      </c>
      <c r="BZ634" s="15" t="s">
        <v>59</v>
      </c>
      <c r="CB634" s="15" t="s">
        <v>59</v>
      </c>
      <c r="CD634" s="15" t="s">
        <v>59</v>
      </c>
      <c r="CF634" s="15" t="s">
        <v>59</v>
      </c>
      <c r="CH634" s="15" t="s">
        <v>59</v>
      </c>
      <c r="CJ634" s="15" t="s">
        <v>59</v>
      </c>
      <c r="CL634" s="15" t="s">
        <v>59</v>
      </c>
      <c r="CN634" s="15" t="s">
        <v>59</v>
      </c>
      <c r="CP634" s="15" t="s">
        <v>59</v>
      </c>
      <c r="CR634" s="15" t="s">
        <v>59</v>
      </c>
      <c r="CT634" s="15" t="s">
        <v>59</v>
      </c>
      <c r="CV634" s="15" t="s">
        <v>59</v>
      </c>
      <c r="CX634" s="15" t="s">
        <v>59</v>
      </c>
      <c r="CZ634" s="15" t="s">
        <v>59</v>
      </c>
      <c r="DB634" s="15" t="s">
        <v>59</v>
      </c>
      <c r="DD634" s="15" t="s">
        <v>59</v>
      </c>
      <c r="DF634" s="15" t="s">
        <v>59</v>
      </c>
      <c r="DH634" s="15" t="s">
        <v>59</v>
      </c>
      <c r="DJ634" s="15" t="s">
        <v>59</v>
      </c>
      <c r="DL634" s="15" t="s">
        <v>59</v>
      </c>
      <c r="DN634" s="15" t="s">
        <v>59</v>
      </c>
      <c r="DP634" s="15" t="s">
        <v>59</v>
      </c>
      <c r="DR634" s="15" t="s">
        <v>59</v>
      </c>
      <c r="DT634" s="15" t="s">
        <v>59</v>
      </c>
      <c r="DV634" s="15" t="s">
        <v>59</v>
      </c>
      <c r="DX634" s="15" t="s">
        <v>59</v>
      </c>
      <c r="DZ634" s="15" t="s">
        <v>59</v>
      </c>
      <c r="EB634" s="15" t="s">
        <v>59</v>
      </c>
      <c r="ED634" s="15" t="s">
        <v>59</v>
      </c>
      <c r="EF634" s="15" t="s">
        <v>59</v>
      </c>
      <c r="EH634" s="15" t="s">
        <v>59</v>
      </c>
      <c r="EJ634" s="15" t="s">
        <v>59</v>
      </c>
      <c r="EL634" s="15" t="s">
        <v>59</v>
      </c>
      <c r="EN634" s="15" t="s">
        <v>59</v>
      </c>
      <c r="EP634" s="15" t="s">
        <v>59</v>
      </c>
      <c r="ER634" s="15" t="s">
        <v>59</v>
      </c>
      <c r="ET634" s="15" t="s">
        <v>59</v>
      </c>
      <c r="EV634" s="15" t="s">
        <v>59</v>
      </c>
      <c r="EX634" s="15" t="s">
        <v>59</v>
      </c>
      <c r="EZ634" s="15" t="s">
        <v>59</v>
      </c>
      <c r="FB634" s="15" t="s">
        <v>59</v>
      </c>
      <c r="FD634" s="15" t="s">
        <v>59</v>
      </c>
      <c r="FF634" s="15" t="s">
        <v>59</v>
      </c>
      <c r="FH634" s="15" t="s">
        <v>59</v>
      </c>
      <c r="FJ634" s="15" t="s">
        <v>59</v>
      </c>
      <c r="FL634" s="15" t="s">
        <v>59</v>
      </c>
      <c r="FN634" s="15" t="s">
        <v>59</v>
      </c>
      <c r="FP634" s="15" t="s">
        <v>59</v>
      </c>
      <c r="FR634" s="15" t="s">
        <v>59</v>
      </c>
      <c r="FT634" s="15" t="s">
        <v>59</v>
      </c>
    </row>
    <row r="635" spans="1:176" ht="15.95" customHeight="1">
      <c r="A635" t="str">
        <f>SUBSTITUTE(A627,"dark","daylight lamp")</f>
        <v>Turkey, raw, storage at 4°C for 7 days, daylight lamp, experiment A (11-day storage)</v>
      </c>
      <c r="B635">
        <v>1</v>
      </c>
      <c r="D635" s="39">
        <v>2206</v>
      </c>
      <c r="E635" t="s">
        <v>1035</v>
      </c>
      <c r="F635" t="s">
        <v>1036</v>
      </c>
      <c r="G635" s="42">
        <v>0.7583333333333333</v>
      </c>
      <c r="H635" s="15">
        <v>0.24916666666666665</v>
      </c>
      <c r="I635" s="42">
        <v>0.7583333333333333</v>
      </c>
      <c r="J635" s="15">
        <v>0.24916666666666665</v>
      </c>
      <c r="K635" s="3" t="s">
        <v>47</v>
      </c>
      <c r="L635" s="12" t="s">
        <v>59</v>
      </c>
      <c r="M635" s="3" t="s">
        <v>47</v>
      </c>
      <c r="N635" s="12" t="s">
        <v>59</v>
      </c>
      <c r="O635" t="s">
        <v>47</v>
      </c>
      <c r="P635" s="15" t="s">
        <v>59</v>
      </c>
      <c r="Q635" s="43">
        <v>0.20791666666666667</v>
      </c>
      <c r="R635" s="15">
        <v>8.2083333333333328E-2</v>
      </c>
      <c r="S635" t="s">
        <v>47</v>
      </c>
      <c r="T635" s="15" t="s">
        <v>59</v>
      </c>
      <c r="U635" s="42">
        <v>0.14541666666666667</v>
      </c>
      <c r="V635" s="15">
        <v>5.291666666666666E-2</v>
      </c>
      <c r="W635" s="42">
        <v>0.21625</v>
      </c>
      <c r="X635" s="15">
        <v>9.3333333333333324E-2</v>
      </c>
      <c r="Y635" s="42">
        <v>4.7083333333333338E-2</v>
      </c>
      <c r="Z635" s="15">
        <v>2.4166666666666666E-2</v>
      </c>
      <c r="AA635" s="42">
        <v>0.12416666666666666</v>
      </c>
      <c r="AB635" s="15">
        <v>3.9166666666666669E-2</v>
      </c>
      <c r="AC635" t="s">
        <v>47</v>
      </c>
      <c r="AD635" s="15" t="s">
        <v>59</v>
      </c>
      <c r="AE635" t="s">
        <v>47</v>
      </c>
      <c r="AF635" s="15" t="s">
        <v>59</v>
      </c>
      <c r="AG635" s="42">
        <v>1.7083333333333332E-2</v>
      </c>
      <c r="AH635" s="15">
        <v>5.4166666666666669E-3</v>
      </c>
      <c r="AI635" t="s">
        <v>47</v>
      </c>
      <c r="AJ635" s="15" t="s">
        <v>59</v>
      </c>
      <c r="AK635" t="s">
        <v>47</v>
      </c>
      <c r="AL635" s="15" t="s">
        <v>59</v>
      </c>
      <c r="AM635" t="s">
        <v>47</v>
      </c>
      <c r="AN635" s="15" t="s">
        <v>59</v>
      </c>
      <c r="AO635" t="s">
        <v>47</v>
      </c>
      <c r="AP635" s="15" t="s">
        <v>59</v>
      </c>
      <c r="AQ635" t="s">
        <v>47</v>
      </c>
      <c r="AR635" s="15" t="s">
        <v>59</v>
      </c>
      <c r="AS635" t="s">
        <v>47</v>
      </c>
      <c r="AT635" s="15" t="s">
        <v>59</v>
      </c>
      <c r="AU635" t="s">
        <v>47</v>
      </c>
      <c r="AV635" s="15" t="s">
        <v>59</v>
      </c>
      <c r="AW635" s="3" t="s">
        <v>47</v>
      </c>
      <c r="AX635" s="15" t="s">
        <v>59</v>
      </c>
      <c r="AY635" t="s">
        <v>47</v>
      </c>
      <c r="AZ635" s="15" t="s">
        <v>59</v>
      </c>
      <c r="BA635" t="s">
        <v>47</v>
      </c>
      <c r="BB635" s="15" t="s">
        <v>59</v>
      </c>
      <c r="BC635" t="s">
        <v>47</v>
      </c>
      <c r="BD635" s="15" t="s">
        <v>59</v>
      </c>
      <c r="BE635" s="3" t="s">
        <v>47</v>
      </c>
      <c r="BF635" s="15" t="s">
        <v>59</v>
      </c>
      <c r="BH635" s="15" t="s">
        <v>59</v>
      </c>
      <c r="BJ635" s="15" t="s">
        <v>59</v>
      </c>
      <c r="BL635" s="15" t="s">
        <v>59</v>
      </c>
      <c r="BN635" s="15" t="s">
        <v>59</v>
      </c>
      <c r="BP635" s="15" t="s">
        <v>59</v>
      </c>
      <c r="BR635" s="15" t="s">
        <v>59</v>
      </c>
      <c r="BT635" s="15" t="s">
        <v>59</v>
      </c>
      <c r="BV635" s="15" t="s">
        <v>59</v>
      </c>
      <c r="BX635" s="15" t="s">
        <v>59</v>
      </c>
      <c r="BZ635" s="15" t="s">
        <v>59</v>
      </c>
      <c r="CB635" s="15" t="s">
        <v>59</v>
      </c>
      <c r="CD635" s="15" t="s">
        <v>59</v>
      </c>
      <c r="CF635" s="15" t="s">
        <v>59</v>
      </c>
      <c r="CH635" s="15" t="s">
        <v>59</v>
      </c>
      <c r="CJ635" s="15" t="s">
        <v>59</v>
      </c>
      <c r="CL635" s="15" t="s">
        <v>59</v>
      </c>
      <c r="CN635" s="15" t="s">
        <v>59</v>
      </c>
      <c r="CP635" s="15" t="s">
        <v>59</v>
      </c>
      <c r="CR635" s="15" t="s">
        <v>59</v>
      </c>
      <c r="CT635" s="15" t="s">
        <v>59</v>
      </c>
      <c r="CV635" s="15" t="s">
        <v>59</v>
      </c>
      <c r="CX635" s="15" t="s">
        <v>59</v>
      </c>
      <c r="CZ635" s="15" t="s">
        <v>59</v>
      </c>
      <c r="DB635" s="15" t="s">
        <v>59</v>
      </c>
      <c r="DD635" s="15" t="s">
        <v>59</v>
      </c>
      <c r="DF635" s="15" t="s">
        <v>59</v>
      </c>
      <c r="DH635" s="15" t="s">
        <v>59</v>
      </c>
      <c r="DJ635" s="15" t="s">
        <v>59</v>
      </c>
      <c r="DL635" s="15" t="s">
        <v>59</v>
      </c>
      <c r="DN635" s="15" t="s">
        <v>59</v>
      </c>
      <c r="DP635" s="15" t="s">
        <v>59</v>
      </c>
      <c r="DR635" s="15" t="s">
        <v>59</v>
      </c>
      <c r="DT635" s="15" t="s">
        <v>59</v>
      </c>
      <c r="DV635" s="15" t="s">
        <v>59</v>
      </c>
      <c r="DX635" s="15" t="s">
        <v>59</v>
      </c>
      <c r="DZ635" s="15" t="s">
        <v>59</v>
      </c>
      <c r="EB635" s="15" t="s">
        <v>59</v>
      </c>
      <c r="ED635" s="15" t="s">
        <v>59</v>
      </c>
      <c r="EF635" s="15" t="s">
        <v>59</v>
      </c>
      <c r="EH635" s="15" t="s">
        <v>59</v>
      </c>
      <c r="EJ635" s="15" t="s">
        <v>59</v>
      </c>
      <c r="EL635" s="15" t="s">
        <v>59</v>
      </c>
      <c r="EN635" s="15" t="s">
        <v>59</v>
      </c>
      <c r="EP635" s="15" t="s">
        <v>59</v>
      </c>
      <c r="ER635" s="15" t="s">
        <v>59</v>
      </c>
      <c r="ET635" s="15" t="s">
        <v>59</v>
      </c>
      <c r="EV635" s="15" t="s">
        <v>59</v>
      </c>
      <c r="EX635" s="15" t="s">
        <v>59</v>
      </c>
      <c r="EZ635" s="15" t="s">
        <v>59</v>
      </c>
      <c r="FB635" s="15" t="s">
        <v>59</v>
      </c>
      <c r="FD635" s="15" t="s">
        <v>59</v>
      </c>
      <c r="FF635" s="15" t="s">
        <v>59</v>
      </c>
      <c r="FH635" s="15" t="s">
        <v>59</v>
      </c>
      <c r="FJ635" s="15" t="s">
        <v>59</v>
      </c>
      <c r="FL635" s="15" t="s">
        <v>59</v>
      </c>
      <c r="FN635" s="15" t="s">
        <v>59</v>
      </c>
      <c r="FP635" s="15" t="s">
        <v>59</v>
      </c>
      <c r="FR635" s="15" t="s">
        <v>59</v>
      </c>
      <c r="FT635" s="15" t="s">
        <v>59</v>
      </c>
    </row>
    <row r="636" spans="1:176" ht="15.95" customHeight="1">
      <c r="A636" t="str">
        <f>SUBSTITUTE(A628,"dark","daylight lamp")</f>
        <v>Turkey, raw, storage at 4°C for 9 days, daylight lamp, experiment A (11-day storage)</v>
      </c>
      <c r="B636">
        <v>1</v>
      </c>
      <c r="D636" s="39">
        <v>2206</v>
      </c>
      <c r="E636" t="s">
        <v>1035</v>
      </c>
      <c r="F636" t="s">
        <v>1036</v>
      </c>
      <c r="G636" s="42">
        <v>0.85458333333333325</v>
      </c>
      <c r="H636" s="15">
        <v>0.46750000000000003</v>
      </c>
      <c r="I636" s="42">
        <v>0.85458333333333325</v>
      </c>
      <c r="J636" s="15">
        <v>0.46750000000000003</v>
      </c>
      <c r="K636" s="3" t="s">
        <v>47</v>
      </c>
      <c r="L636" s="12" t="s">
        <v>59</v>
      </c>
      <c r="M636" s="3" t="s">
        <v>47</v>
      </c>
      <c r="N636" s="12" t="s">
        <v>59</v>
      </c>
      <c r="O636" t="s">
        <v>47</v>
      </c>
      <c r="P636" s="15" t="s">
        <v>59</v>
      </c>
      <c r="Q636" s="43">
        <v>0.22750000000000001</v>
      </c>
      <c r="R636" s="15">
        <v>0.12416666666666666</v>
      </c>
      <c r="S636" t="s">
        <v>47</v>
      </c>
      <c r="T636" s="15" t="s">
        <v>59</v>
      </c>
      <c r="U636" s="42">
        <v>0.15958333333333333</v>
      </c>
      <c r="V636" s="15">
        <v>7.3749999999999996E-2</v>
      </c>
      <c r="W636" s="42">
        <v>0.27041666666666669</v>
      </c>
      <c r="X636" s="15">
        <v>0.17916666666666667</v>
      </c>
      <c r="Y636" s="42">
        <v>4.2499999999999996E-2</v>
      </c>
      <c r="Z636" s="15">
        <v>9.1666666666666667E-3</v>
      </c>
      <c r="AA636" s="42">
        <v>0.13708333333333333</v>
      </c>
      <c r="AB636" s="15">
        <v>6.8333333333333329E-2</v>
      </c>
      <c r="AC636" t="s">
        <v>47</v>
      </c>
      <c r="AD636" s="15" t="s">
        <v>59</v>
      </c>
      <c r="AE636" t="s">
        <v>47</v>
      </c>
      <c r="AF636" s="15" t="s">
        <v>59</v>
      </c>
      <c r="AG636" s="42">
        <v>1.7500000000000002E-2</v>
      </c>
      <c r="AH636" s="15">
        <v>1.5833333333333331E-2</v>
      </c>
      <c r="AI636" t="s">
        <v>47</v>
      </c>
      <c r="AJ636" s="15" t="s">
        <v>59</v>
      </c>
      <c r="AK636" t="s">
        <v>47</v>
      </c>
      <c r="AL636" s="15" t="s">
        <v>59</v>
      </c>
      <c r="AM636" t="s">
        <v>47</v>
      </c>
      <c r="AN636" s="15" t="s">
        <v>59</v>
      </c>
      <c r="AO636" t="s">
        <v>47</v>
      </c>
      <c r="AP636" s="15" t="s">
        <v>59</v>
      </c>
      <c r="AQ636" t="s">
        <v>47</v>
      </c>
      <c r="AR636" s="15" t="s">
        <v>59</v>
      </c>
      <c r="AS636" t="s">
        <v>47</v>
      </c>
      <c r="AT636" s="15" t="s">
        <v>59</v>
      </c>
      <c r="AU636" t="s">
        <v>47</v>
      </c>
      <c r="AV636" s="15" t="s">
        <v>59</v>
      </c>
      <c r="AW636" s="3" t="s">
        <v>47</v>
      </c>
      <c r="AX636" s="15" t="s">
        <v>59</v>
      </c>
      <c r="AY636" t="s">
        <v>47</v>
      </c>
      <c r="AZ636" s="15" t="s">
        <v>59</v>
      </c>
      <c r="BA636" t="s">
        <v>47</v>
      </c>
      <c r="BB636" s="15" t="s">
        <v>59</v>
      </c>
      <c r="BC636" t="s">
        <v>47</v>
      </c>
      <c r="BD636" s="15" t="s">
        <v>59</v>
      </c>
      <c r="BE636" s="3" t="s">
        <v>47</v>
      </c>
      <c r="BF636" s="15" t="s">
        <v>59</v>
      </c>
      <c r="BH636" s="15" t="s">
        <v>59</v>
      </c>
      <c r="BJ636" s="15" t="s">
        <v>59</v>
      </c>
      <c r="BL636" s="15" t="s">
        <v>59</v>
      </c>
      <c r="BN636" s="15" t="s">
        <v>59</v>
      </c>
      <c r="BP636" s="15" t="s">
        <v>59</v>
      </c>
      <c r="BR636" s="15" t="s">
        <v>59</v>
      </c>
      <c r="BT636" s="15" t="s">
        <v>59</v>
      </c>
      <c r="BV636" s="15" t="s">
        <v>59</v>
      </c>
      <c r="BX636" s="15" t="s">
        <v>59</v>
      </c>
      <c r="BZ636" s="15" t="s">
        <v>59</v>
      </c>
      <c r="CB636" s="15" t="s">
        <v>59</v>
      </c>
      <c r="CD636" s="15" t="s">
        <v>59</v>
      </c>
      <c r="CF636" s="15" t="s">
        <v>59</v>
      </c>
      <c r="CH636" s="15" t="s">
        <v>59</v>
      </c>
      <c r="CJ636" s="15" t="s">
        <v>59</v>
      </c>
      <c r="CL636" s="15" t="s">
        <v>59</v>
      </c>
      <c r="CN636" s="15" t="s">
        <v>59</v>
      </c>
      <c r="CP636" s="15" t="s">
        <v>59</v>
      </c>
      <c r="CR636" s="15" t="s">
        <v>59</v>
      </c>
      <c r="CT636" s="15" t="s">
        <v>59</v>
      </c>
      <c r="CV636" s="15" t="s">
        <v>59</v>
      </c>
      <c r="CX636" s="15" t="s">
        <v>59</v>
      </c>
      <c r="CZ636" s="15" t="s">
        <v>59</v>
      </c>
      <c r="DB636" s="15" t="s">
        <v>59</v>
      </c>
      <c r="DD636" s="15" t="s">
        <v>59</v>
      </c>
      <c r="DF636" s="15" t="s">
        <v>59</v>
      </c>
      <c r="DH636" s="15" t="s">
        <v>59</v>
      </c>
      <c r="DJ636" s="15" t="s">
        <v>59</v>
      </c>
      <c r="DL636" s="15" t="s">
        <v>59</v>
      </c>
      <c r="DN636" s="15" t="s">
        <v>59</v>
      </c>
      <c r="DP636" s="15" t="s">
        <v>59</v>
      </c>
      <c r="DR636" s="15" t="s">
        <v>59</v>
      </c>
      <c r="DT636" s="15" t="s">
        <v>59</v>
      </c>
      <c r="DV636" s="15" t="s">
        <v>59</v>
      </c>
      <c r="DX636" s="15" t="s">
        <v>59</v>
      </c>
      <c r="DZ636" s="15" t="s">
        <v>59</v>
      </c>
      <c r="EB636" s="15" t="s">
        <v>59</v>
      </c>
      <c r="ED636" s="15" t="s">
        <v>59</v>
      </c>
      <c r="EF636" s="15" t="s">
        <v>59</v>
      </c>
      <c r="EH636" s="15" t="s">
        <v>59</v>
      </c>
      <c r="EJ636" s="15" t="s">
        <v>59</v>
      </c>
      <c r="EL636" s="15" t="s">
        <v>59</v>
      </c>
      <c r="EN636" s="15" t="s">
        <v>59</v>
      </c>
      <c r="EP636" s="15" t="s">
        <v>59</v>
      </c>
      <c r="ER636" s="15" t="s">
        <v>59</v>
      </c>
      <c r="ET636" s="15" t="s">
        <v>59</v>
      </c>
      <c r="EV636" s="15" t="s">
        <v>59</v>
      </c>
      <c r="EX636" s="15" t="s">
        <v>59</v>
      </c>
      <c r="EZ636" s="15" t="s">
        <v>59</v>
      </c>
      <c r="FB636" s="15" t="s">
        <v>59</v>
      </c>
      <c r="FD636" s="15" t="s">
        <v>59</v>
      </c>
      <c r="FF636" s="15" t="s">
        <v>59</v>
      </c>
      <c r="FH636" s="15" t="s">
        <v>59</v>
      </c>
      <c r="FJ636" s="15" t="s">
        <v>59</v>
      </c>
      <c r="FL636" s="15" t="s">
        <v>59</v>
      </c>
      <c r="FN636" s="15" t="s">
        <v>59</v>
      </c>
      <c r="FP636" s="15" t="s">
        <v>59</v>
      </c>
      <c r="FR636" s="15" t="s">
        <v>59</v>
      </c>
      <c r="FT636" s="15" t="s">
        <v>59</v>
      </c>
    </row>
    <row r="637" spans="1:176" ht="15.95" customHeight="1">
      <c r="A637" t="str">
        <f>SUBSTITUTE(A629,"dark","daylight lamp")</f>
        <v>Turkey, raw, storage at 4°C for 11 days, daylight lamp, experiment A (11-day storage)</v>
      </c>
      <c r="B637">
        <v>1</v>
      </c>
      <c r="D637" s="39">
        <v>2206</v>
      </c>
      <c r="E637" t="s">
        <v>1035</v>
      </c>
      <c r="F637" t="s">
        <v>1036</v>
      </c>
      <c r="G637" s="42">
        <v>0.66166666666666674</v>
      </c>
      <c r="H637" s="15">
        <v>0.21999999999999997</v>
      </c>
      <c r="I637" s="42">
        <v>0.66166666666666674</v>
      </c>
      <c r="J637" s="15">
        <v>0.21999999999999997</v>
      </c>
      <c r="K637" s="3" t="s">
        <v>47</v>
      </c>
      <c r="L637" s="12" t="s">
        <v>59</v>
      </c>
      <c r="M637" s="3" t="s">
        <v>47</v>
      </c>
      <c r="N637" s="12" t="s">
        <v>59</v>
      </c>
      <c r="O637" t="s">
        <v>47</v>
      </c>
      <c r="P637" s="15" t="s">
        <v>59</v>
      </c>
      <c r="Q637" s="43">
        <v>0.17166666666666669</v>
      </c>
      <c r="R637" s="15">
        <v>7.0833333333333331E-2</v>
      </c>
      <c r="S637" t="s">
        <v>47</v>
      </c>
      <c r="T637" s="15" t="s">
        <v>59</v>
      </c>
      <c r="U637" s="42">
        <v>0.1275</v>
      </c>
      <c r="V637" s="15">
        <v>3.7083333333333336E-2</v>
      </c>
      <c r="W637" s="42">
        <v>0.2175</v>
      </c>
      <c r="X637" s="15">
        <v>8.7916666666666671E-2</v>
      </c>
      <c r="Y637" s="42">
        <v>2.6249999999999999E-2</v>
      </c>
      <c r="Z637" s="15">
        <v>9.1666666666666667E-3</v>
      </c>
      <c r="AA637" s="42">
        <v>9.7083333333333341E-2</v>
      </c>
      <c r="AB637" s="15">
        <v>2.5000000000000001E-2</v>
      </c>
      <c r="AC637" t="s">
        <v>47</v>
      </c>
      <c r="AD637" s="15" t="s">
        <v>59</v>
      </c>
      <c r="AE637" t="s">
        <v>47</v>
      </c>
      <c r="AF637" s="15" t="s">
        <v>59</v>
      </c>
      <c r="AG637" s="42">
        <v>2.2083333333333333E-2</v>
      </c>
      <c r="AH637" s="15">
        <v>3.3333333333333335E-3</v>
      </c>
      <c r="AI637" t="s">
        <v>47</v>
      </c>
      <c r="AJ637" s="15" t="s">
        <v>59</v>
      </c>
      <c r="AK637" t="s">
        <v>47</v>
      </c>
      <c r="AL637" s="15" t="s">
        <v>59</v>
      </c>
      <c r="AM637" t="s">
        <v>47</v>
      </c>
      <c r="AN637" s="15" t="s">
        <v>59</v>
      </c>
      <c r="AO637" t="s">
        <v>47</v>
      </c>
      <c r="AP637" s="15" t="s">
        <v>59</v>
      </c>
      <c r="AQ637" t="s">
        <v>47</v>
      </c>
      <c r="AR637" s="15" t="s">
        <v>59</v>
      </c>
      <c r="AS637" t="s">
        <v>47</v>
      </c>
      <c r="AT637" s="15" t="s">
        <v>59</v>
      </c>
      <c r="AU637" t="s">
        <v>47</v>
      </c>
      <c r="AV637" s="15" t="s">
        <v>59</v>
      </c>
      <c r="AW637" s="3" t="s">
        <v>47</v>
      </c>
      <c r="AX637" s="15" t="s">
        <v>59</v>
      </c>
      <c r="AY637" t="s">
        <v>47</v>
      </c>
      <c r="AZ637" s="15" t="s">
        <v>59</v>
      </c>
      <c r="BA637" t="s">
        <v>47</v>
      </c>
      <c r="BB637" s="15" t="s">
        <v>59</v>
      </c>
      <c r="BC637" t="s">
        <v>47</v>
      </c>
      <c r="BD637" s="15" t="s">
        <v>59</v>
      </c>
      <c r="BE637" s="3" t="s">
        <v>47</v>
      </c>
      <c r="BF637" s="15" t="s">
        <v>59</v>
      </c>
      <c r="BH637" s="15" t="s">
        <v>59</v>
      </c>
      <c r="BJ637" s="15" t="s">
        <v>59</v>
      </c>
      <c r="BL637" s="15" t="s">
        <v>59</v>
      </c>
      <c r="BN637" s="15" t="s">
        <v>59</v>
      </c>
      <c r="BP637" s="15" t="s">
        <v>59</v>
      </c>
      <c r="BR637" s="15" t="s">
        <v>59</v>
      </c>
      <c r="BT637" s="15" t="s">
        <v>59</v>
      </c>
      <c r="BV637" s="15" t="s">
        <v>59</v>
      </c>
      <c r="BX637" s="15" t="s">
        <v>59</v>
      </c>
      <c r="BZ637" s="15" t="s">
        <v>59</v>
      </c>
      <c r="CB637" s="15" t="s">
        <v>59</v>
      </c>
      <c r="CD637" s="15" t="s">
        <v>59</v>
      </c>
      <c r="CF637" s="15" t="s">
        <v>59</v>
      </c>
      <c r="CH637" s="15" t="s">
        <v>59</v>
      </c>
      <c r="CJ637" s="15" t="s">
        <v>59</v>
      </c>
      <c r="CL637" s="15" t="s">
        <v>59</v>
      </c>
      <c r="CN637" s="15" t="s">
        <v>59</v>
      </c>
      <c r="CP637" s="15" t="s">
        <v>59</v>
      </c>
      <c r="CR637" s="15" t="s">
        <v>59</v>
      </c>
      <c r="CT637" s="15" t="s">
        <v>59</v>
      </c>
      <c r="CV637" s="15" t="s">
        <v>59</v>
      </c>
      <c r="CX637" s="15" t="s">
        <v>59</v>
      </c>
      <c r="CZ637" s="15" t="s">
        <v>59</v>
      </c>
      <c r="DB637" s="15" t="s">
        <v>59</v>
      </c>
      <c r="DD637" s="15" t="s">
        <v>59</v>
      </c>
      <c r="DF637" s="15" t="s">
        <v>59</v>
      </c>
      <c r="DH637" s="15" t="s">
        <v>59</v>
      </c>
      <c r="DJ637" s="15" t="s">
        <v>59</v>
      </c>
      <c r="DL637" s="15" t="s">
        <v>59</v>
      </c>
      <c r="DN637" s="15" t="s">
        <v>59</v>
      </c>
      <c r="DP637" s="15" t="s">
        <v>59</v>
      </c>
      <c r="DR637" s="15" t="s">
        <v>59</v>
      </c>
      <c r="DT637" s="15" t="s">
        <v>59</v>
      </c>
      <c r="DV637" s="15" t="s">
        <v>59</v>
      </c>
      <c r="DX637" s="15" t="s">
        <v>59</v>
      </c>
      <c r="DZ637" s="15" t="s">
        <v>59</v>
      </c>
      <c r="EB637" s="15" t="s">
        <v>59</v>
      </c>
      <c r="ED637" s="15" t="s">
        <v>59</v>
      </c>
      <c r="EF637" s="15" t="s">
        <v>59</v>
      </c>
      <c r="EH637" s="15" t="s">
        <v>59</v>
      </c>
      <c r="EJ637" s="15" t="s">
        <v>59</v>
      </c>
      <c r="EL637" s="15" t="s">
        <v>59</v>
      </c>
      <c r="EN637" s="15" t="s">
        <v>59</v>
      </c>
      <c r="EP637" s="15" t="s">
        <v>59</v>
      </c>
      <c r="ER637" s="15" t="s">
        <v>59</v>
      </c>
      <c r="ET637" s="15" t="s">
        <v>59</v>
      </c>
      <c r="EV637" s="15" t="s">
        <v>59</v>
      </c>
      <c r="EX637" s="15" t="s">
        <v>59</v>
      </c>
      <c r="EZ637" s="15" t="s">
        <v>59</v>
      </c>
      <c r="FB637" s="15" t="s">
        <v>59</v>
      </c>
      <c r="FD637" s="15" t="s">
        <v>59</v>
      </c>
      <c r="FF637" s="15" t="s">
        <v>59</v>
      </c>
      <c r="FH637" s="15" t="s">
        <v>59</v>
      </c>
      <c r="FJ637" s="15" t="s">
        <v>59</v>
      </c>
      <c r="FL637" s="15" t="s">
        <v>59</v>
      </c>
      <c r="FN637" s="15" t="s">
        <v>59</v>
      </c>
      <c r="FP637" s="15" t="s">
        <v>59</v>
      </c>
      <c r="FR637" s="15" t="s">
        <v>59</v>
      </c>
      <c r="FT637" s="15" t="s">
        <v>59</v>
      </c>
    </row>
    <row r="638" spans="1:176" ht="15.95" customHeight="1">
      <c r="A638" t="s">
        <v>1043</v>
      </c>
      <c r="B638">
        <v>1</v>
      </c>
      <c r="D638" s="39">
        <v>2206</v>
      </c>
      <c r="E638" t="s">
        <v>1035</v>
      </c>
      <c r="F638" t="s">
        <v>1036</v>
      </c>
      <c r="G638" s="42">
        <v>9.8749999999999991E-2</v>
      </c>
      <c r="H638" s="15">
        <v>3.0833333333333334E-2</v>
      </c>
      <c r="I638" s="42">
        <v>9.8749999999999991E-2</v>
      </c>
      <c r="J638" s="15">
        <v>3.0833333333333334E-2</v>
      </c>
      <c r="K638" s="3" t="s">
        <v>47</v>
      </c>
      <c r="L638" s="12" t="s">
        <v>59</v>
      </c>
      <c r="M638" s="3" t="s">
        <v>47</v>
      </c>
      <c r="N638" s="12" t="s">
        <v>59</v>
      </c>
      <c r="O638" t="s">
        <v>47</v>
      </c>
      <c r="P638" s="15" t="s">
        <v>59</v>
      </c>
      <c r="Q638" s="43">
        <v>2.1249999999999998E-2</v>
      </c>
      <c r="R638" s="15">
        <v>7.9166666666666656E-3</v>
      </c>
      <c r="S638" t="s">
        <v>47</v>
      </c>
      <c r="T638" s="15" t="s">
        <v>59</v>
      </c>
      <c r="U638" s="42">
        <v>1.4999999999999999E-2</v>
      </c>
      <c r="V638" s="15">
        <v>2.9166666666666664E-3</v>
      </c>
      <c r="W638" s="42">
        <v>0.02</v>
      </c>
      <c r="X638" s="15">
        <v>6.6666666666666671E-3</v>
      </c>
      <c r="Y638" s="42">
        <v>6.6666666666666671E-3</v>
      </c>
      <c r="Z638" s="15">
        <v>5.0000000000000001E-3</v>
      </c>
      <c r="AA638" s="42">
        <v>2.9166666666666667E-2</v>
      </c>
      <c r="AB638" s="15">
        <v>7.083333333333333E-3</v>
      </c>
      <c r="AC638" t="s">
        <v>47</v>
      </c>
      <c r="AD638" s="15" t="s">
        <v>59</v>
      </c>
      <c r="AE638" t="s">
        <v>47</v>
      </c>
      <c r="AF638" s="15" t="s">
        <v>59</v>
      </c>
      <c r="AG638" s="42">
        <v>6.2500000000000003E-3</v>
      </c>
      <c r="AH638" s="15">
        <v>3.3333333333333335E-3</v>
      </c>
      <c r="AI638" t="s">
        <v>47</v>
      </c>
      <c r="AJ638" s="15" t="s">
        <v>59</v>
      </c>
      <c r="AK638" t="s">
        <v>47</v>
      </c>
      <c r="AL638" s="15" t="s">
        <v>59</v>
      </c>
      <c r="AM638" t="s">
        <v>47</v>
      </c>
      <c r="AN638" s="15" t="s">
        <v>59</v>
      </c>
      <c r="AO638" t="s">
        <v>47</v>
      </c>
      <c r="AP638" s="15" t="s">
        <v>59</v>
      </c>
      <c r="AQ638" t="s">
        <v>47</v>
      </c>
      <c r="AR638" s="15" t="s">
        <v>59</v>
      </c>
      <c r="AS638" t="s">
        <v>47</v>
      </c>
      <c r="AT638" s="15" t="s">
        <v>59</v>
      </c>
      <c r="AU638" t="s">
        <v>47</v>
      </c>
      <c r="AV638" s="15" t="s">
        <v>59</v>
      </c>
      <c r="AW638" s="3" t="s">
        <v>47</v>
      </c>
      <c r="AX638" s="15" t="s">
        <v>59</v>
      </c>
      <c r="AY638" t="s">
        <v>47</v>
      </c>
      <c r="AZ638" s="15" t="s">
        <v>59</v>
      </c>
      <c r="BA638" t="s">
        <v>47</v>
      </c>
      <c r="BB638" s="15" t="s">
        <v>59</v>
      </c>
      <c r="BC638" t="s">
        <v>47</v>
      </c>
      <c r="BD638" s="15" t="s">
        <v>59</v>
      </c>
      <c r="BE638" s="3" t="s">
        <v>47</v>
      </c>
      <c r="BF638" s="15" t="s">
        <v>59</v>
      </c>
      <c r="BH638" s="15" t="s">
        <v>59</v>
      </c>
      <c r="BJ638" s="15" t="s">
        <v>59</v>
      </c>
      <c r="BL638" s="15" t="s">
        <v>59</v>
      </c>
      <c r="BN638" s="15" t="s">
        <v>59</v>
      </c>
      <c r="BP638" s="15" t="s">
        <v>59</v>
      </c>
      <c r="BR638" s="15" t="s">
        <v>59</v>
      </c>
      <c r="BT638" s="15" t="s">
        <v>59</v>
      </c>
      <c r="BV638" s="15" t="s">
        <v>59</v>
      </c>
      <c r="BX638" s="15" t="s">
        <v>59</v>
      </c>
      <c r="BZ638" s="15" t="s">
        <v>59</v>
      </c>
      <c r="CB638" s="15" t="s">
        <v>59</v>
      </c>
      <c r="CD638" s="15" t="s">
        <v>59</v>
      </c>
      <c r="CF638" s="15" t="s">
        <v>59</v>
      </c>
      <c r="CH638" s="15" t="s">
        <v>59</v>
      </c>
      <c r="CJ638" s="15" t="s">
        <v>59</v>
      </c>
      <c r="CL638" s="15" t="s">
        <v>59</v>
      </c>
      <c r="CN638" s="15" t="s">
        <v>59</v>
      </c>
      <c r="CP638" s="15" t="s">
        <v>59</v>
      </c>
      <c r="CR638" s="15" t="s">
        <v>59</v>
      </c>
      <c r="CT638" s="15" t="s">
        <v>59</v>
      </c>
      <c r="CV638" s="15" t="s">
        <v>59</v>
      </c>
      <c r="CX638" s="15" t="s">
        <v>59</v>
      </c>
      <c r="CZ638" s="15" t="s">
        <v>59</v>
      </c>
      <c r="DB638" s="15" t="s">
        <v>59</v>
      </c>
      <c r="DD638" s="15" t="s">
        <v>59</v>
      </c>
      <c r="DF638" s="15" t="s">
        <v>59</v>
      </c>
      <c r="DH638" s="15" t="s">
        <v>59</v>
      </c>
      <c r="DJ638" s="15" t="s">
        <v>59</v>
      </c>
      <c r="DL638" s="15" t="s">
        <v>59</v>
      </c>
      <c r="DN638" s="15" t="s">
        <v>59</v>
      </c>
      <c r="DP638" s="15" t="s">
        <v>59</v>
      </c>
      <c r="DR638" s="15" t="s">
        <v>59</v>
      </c>
      <c r="DT638" s="15" t="s">
        <v>59</v>
      </c>
      <c r="DV638" s="15" t="s">
        <v>59</v>
      </c>
      <c r="DX638" s="15" t="s">
        <v>59</v>
      </c>
      <c r="DZ638" s="15" t="s">
        <v>59</v>
      </c>
      <c r="EB638" s="15" t="s">
        <v>59</v>
      </c>
      <c r="ED638" s="15" t="s">
        <v>59</v>
      </c>
      <c r="EF638" s="15" t="s">
        <v>59</v>
      </c>
      <c r="EH638" s="15" t="s">
        <v>59</v>
      </c>
      <c r="EJ638" s="15" t="s">
        <v>59</v>
      </c>
      <c r="EL638" s="15" t="s">
        <v>59</v>
      </c>
      <c r="EN638" s="15" t="s">
        <v>59</v>
      </c>
      <c r="EP638" s="15" t="s">
        <v>59</v>
      </c>
      <c r="ER638" s="15" t="s">
        <v>59</v>
      </c>
      <c r="ET638" s="15" t="s">
        <v>59</v>
      </c>
      <c r="EV638" s="15" t="s">
        <v>59</v>
      </c>
      <c r="EX638" s="15" t="s">
        <v>59</v>
      </c>
      <c r="EZ638" s="15" t="s">
        <v>59</v>
      </c>
      <c r="FB638" s="15" t="s">
        <v>59</v>
      </c>
      <c r="FD638" s="15" t="s">
        <v>59</v>
      </c>
      <c r="FF638" s="15" t="s">
        <v>59</v>
      </c>
      <c r="FH638" s="15" t="s">
        <v>59</v>
      </c>
      <c r="FJ638" s="15" t="s">
        <v>59</v>
      </c>
      <c r="FL638" s="15" t="s">
        <v>59</v>
      </c>
      <c r="FN638" s="15" t="s">
        <v>59</v>
      </c>
      <c r="FP638" s="15" t="s">
        <v>59</v>
      </c>
      <c r="FR638" s="15" t="s">
        <v>59</v>
      </c>
      <c r="FT638" s="15" t="s">
        <v>59</v>
      </c>
    </row>
    <row r="639" spans="1:176" ht="15.95" customHeight="1">
      <c r="A639" t="s">
        <v>1044</v>
      </c>
      <c r="B639">
        <v>1</v>
      </c>
      <c r="D639" s="39">
        <v>2206</v>
      </c>
      <c r="E639" t="s">
        <v>1035</v>
      </c>
      <c r="F639" t="s">
        <v>1036</v>
      </c>
      <c r="G639" s="42">
        <v>0.16125</v>
      </c>
      <c r="H639" s="15">
        <v>3.2083333333333332E-2</v>
      </c>
      <c r="I639" s="42">
        <v>0.16125</v>
      </c>
      <c r="J639" s="15">
        <v>3.2083333333333332E-2</v>
      </c>
      <c r="K639" s="3" t="s">
        <v>47</v>
      </c>
      <c r="L639" s="12" t="s">
        <v>59</v>
      </c>
      <c r="M639" s="3" t="s">
        <v>47</v>
      </c>
      <c r="N639" s="12" t="s">
        <v>59</v>
      </c>
      <c r="O639" t="s">
        <v>47</v>
      </c>
      <c r="P639" s="15" t="s">
        <v>59</v>
      </c>
      <c r="Q639" s="43">
        <v>5.1250000000000004E-2</v>
      </c>
      <c r="R639" s="15">
        <v>1.5833333333333331E-2</v>
      </c>
      <c r="S639" t="s">
        <v>47</v>
      </c>
      <c r="T639" s="15" t="s">
        <v>59</v>
      </c>
      <c r="U639" s="42">
        <v>2.2500000000000003E-2</v>
      </c>
      <c r="V639" s="15">
        <v>4.1666666666666666E-3</v>
      </c>
      <c r="W639" s="42">
        <v>2.7499999999999997E-2</v>
      </c>
      <c r="X639" s="15">
        <v>5.0000000000000001E-3</v>
      </c>
      <c r="Y639" s="42">
        <v>1.1666666666666665E-2</v>
      </c>
      <c r="Z639" s="15">
        <v>2.0833333333333333E-3</v>
      </c>
      <c r="AA639" s="42">
        <v>4.1666666666666664E-2</v>
      </c>
      <c r="AB639" s="15">
        <v>7.083333333333333E-3</v>
      </c>
      <c r="AC639" t="s">
        <v>47</v>
      </c>
      <c r="AD639" s="15" t="s">
        <v>59</v>
      </c>
      <c r="AE639" t="s">
        <v>47</v>
      </c>
      <c r="AF639" s="15" t="s">
        <v>59</v>
      </c>
      <c r="AG639" s="42">
        <v>7.083333333333333E-3</v>
      </c>
      <c r="AH639" s="15">
        <v>5.0000000000000001E-3</v>
      </c>
      <c r="AI639" t="s">
        <v>47</v>
      </c>
      <c r="AJ639" s="15" t="s">
        <v>59</v>
      </c>
      <c r="AK639" t="s">
        <v>47</v>
      </c>
      <c r="AL639" s="15" t="s">
        <v>59</v>
      </c>
      <c r="AM639" t="s">
        <v>47</v>
      </c>
      <c r="AN639" s="15" t="s">
        <v>59</v>
      </c>
      <c r="AO639" t="s">
        <v>47</v>
      </c>
      <c r="AP639" s="15" t="s">
        <v>59</v>
      </c>
      <c r="AQ639" t="s">
        <v>47</v>
      </c>
      <c r="AR639" s="15" t="s">
        <v>59</v>
      </c>
      <c r="AS639" t="s">
        <v>47</v>
      </c>
      <c r="AT639" s="15" t="s">
        <v>59</v>
      </c>
      <c r="AU639" t="s">
        <v>47</v>
      </c>
      <c r="AV639" s="15" t="s">
        <v>59</v>
      </c>
      <c r="AW639" s="3" t="s">
        <v>47</v>
      </c>
      <c r="AX639" s="15" t="s">
        <v>59</v>
      </c>
      <c r="AY639" t="s">
        <v>47</v>
      </c>
      <c r="AZ639" s="15" t="s">
        <v>59</v>
      </c>
      <c r="BA639" t="s">
        <v>47</v>
      </c>
      <c r="BB639" s="15" t="s">
        <v>59</v>
      </c>
      <c r="BC639" t="s">
        <v>47</v>
      </c>
      <c r="BD639" s="15" t="s">
        <v>59</v>
      </c>
      <c r="BE639" s="3" t="s">
        <v>47</v>
      </c>
      <c r="BF639" s="15" t="s">
        <v>59</v>
      </c>
      <c r="BH639" s="15" t="s">
        <v>59</v>
      </c>
      <c r="BJ639" s="15" t="s">
        <v>59</v>
      </c>
      <c r="BL639" s="15" t="s">
        <v>59</v>
      </c>
      <c r="BN639" s="15" t="s">
        <v>59</v>
      </c>
      <c r="BP639" s="15" t="s">
        <v>59</v>
      </c>
      <c r="BR639" s="15" t="s">
        <v>59</v>
      </c>
      <c r="BT639" s="15" t="s">
        <v>59</v>
      </c>
      <c r="BV639" s="15" t="s">
        <v>59</v>
      </c>
      <c r="BX639" s="15" t="s">
        <v>59</v>
      </c>
      <c r="BZ639" s="15" t="s">
        <v>59</v>
      </c>
      <c r="CB639" s="15" t="s">
        <v>59</v>
      </c>
      <c r="CD639" s="15" t="s">
        <v>59</v>
      </c>
      <c r="CF639" s="15" t="s">
        <v>59</v>
      </c>
      <c r="CH639" s="15" t="s">
        <v>59</v>
      </c>
      <c r="CJ639" s="15" t="s">
        <v>59</v>
      </c>
      <c r="CL639" s="15" t="s">
        <v>59</v>
      </c>
      <c r="CN639" s="15" t="s">
        <v>59</v>
      </c>
      <c r="CP639" s="15" t="s">
        <v>59</v>
      </c>
      <c r="CR639" s="15" t="s">
        <v>59</v>
      </c>
      <c r="CT639" s="15" t="s">
        <v>59</v>
      </c>
      <c r="CV639" s="15" t="s">
        <v>59</v>
      </c>
      <c r="CX639" s="15" t="s">
        <v>59</v>
      </c>
      <c r="CZ639" s="15" t="s">
        <v>59</v>
      </c>
      <c r="DB639" s="15" t="s">
        <v>59</v>
      </c>
      <c r="DD639" s="15" t="s">
        <v>59</v>
      </c>
      <c r="DF639" s="15" t="s">
        <v>59</v>
      </c>
      <c r="DH639" s="15" t="s">
        <v>59</v>
      </c>
      <c r="DJ639" s="15" t="s">
        <v>59</v>
      </c>
      <c r="DL639" s="15" t="s">
        <v>59</v>
      </c>
      <c r="DN639" s="15" t="s">
        <v>59</v>
      </c>
      <c r="DP639" s="15" t="s">
        <v>59</v>
      </c>
      <c r="DR639" s="15" t="s">
        <v>59</v>
      </c>
      <c r="DT639" s="15" t="s">
        <v>59</v>
      </c>
      <c r="DV639" s="15" t="s">
        <v>59</v>
      </c>
      <c r="DX639" s="15" t="s">
        <v>59</v>
      </c>
      <c r="DZ639" s="15" t="s">
        <v>59</v>
      </c>
      <c r="EB639" s="15" t="s">
        <v>59</v>
      </c>
      <c r="ED639" s="15" t="s">
        <v>59</v>
      </c>
      <c r="EF639" s="15" t="s">
        <v>59</v>
      </c>
      <c r="EH639" s="15" t="s">
        <v>59</v>
      </c>
      <c r="EJ639" s="15" t="s">
        <v>59</v>
      </c>
      <c r="EL639" s="15" t="s">
        <v>59</v>
      </c>
      <c r="EN639" s="15" t="s">
        <v>59</v>
      </c>
      <c r="EP639" s="15" t="s">
        <v>59</v>
      </c>
      <c r="ER639" s="15" t="s">
        <v>59</v>
      </c>
      <c r="ET639" s="15" t="s">
        <v>59</v>
      </c>
      <c r="EV639" s="15" t="s">
        <v>59</v>
      </c>
      <c r="EX639" s="15" t="s">
        <v>59</v>
      </c>
      <c r="EZ639" s="15" t="s">
        <v>59</v>
      </c>
      <c r="FB639" s="15" t="s">
        <v>59</v>
      </c>
      <c r="FD639" s="15" t="s">
        <v>59</v>
      </c>
      <c r="FF639" s="15" t="s">
        <v>59</v>
      </c>
      <c r="FH639" s="15" t="s">
        <v>59</v>
      </c>
      <c r="FJ639" s="15" t="s">
        <v>59</v>
      </c>
      <c r="FL639" s="15" t="s">
        <v>59</v>
      </c>
      <c r="FN639" s="15" t="s">
        <v>59</v>
      </c>
      <c r="FP639" s="15" t="s">
        <v>59</v>
      </c>
      <c r="FR639" s="15" t="s">
        <v>59</v>
      </c>
      <c r="FT639" s="15" t="s">
        <v>59</v>
      </c>
    </row>
    <row r="640" spans="1:176" ht="15.95" customHeight="1">
      <c r="A640" t="s">
        <v>1045</v>
      </c>
      <c r="B640">
        <v>1</v>
      </c>
      <c r="D640" s="39">
        <v>2206</v>
      </c>
      <c r="E640" t="s">
        <v>1035</v>
      </c>
      <c r="F640" t="s">
        <v>1036</v>
      </c>
      <c r="G640" s="42">
        <v>0.25083333333333335</v>
      </c>
      <c r="H640" s="15">
        <v>0.10999999999999999</v>
      </c>
      <c r="I640" s="42">
        <v>0.25083333333333335</v>
      </c>
      <c r="J640" s="15">
        <v>0.10999999999999999</v>
      </c>
      <c r="K640" s="3" t="s">
        <v>47</v>
      </c>
      <c r="L640" s="12" t="s">
        <v>59</v>
      </c>
      <c r="M640" s="3" t="s">
        <v>47</v>
      </c>
      <c r="N640" s="12" t="s">
        <v>59</v>
      </c>
      <c r="O640" t="s">
        <v>47</v>
      </c>
      <c r="P640" s="15" t="s">
        <v>59</v>
      </c>
      <c r="Q640" s="43">
        <v>6.8333333333333329E-2</v>
      </c>
      <c r="R640" s="15">
        <v>3.4166666666666665E-2</v>
      </c>
      <c r="S640" t="s">
        <v>47</v>
      </c>
      <c r="T640" s="15" t="s">
        <v>59</v>
      </c>
      <c r="U640" s="42">
        <v>4.2083333333333334E-2</v>
      </c>
      <c r="V640" s="15">
        <v>2.3333333333333331E-2</v>
      </c>
      <c r="W640" s="42">
        <v>5.4999999999999993E-2</v>
      </c>
      <c r="X640" s="15">
        <v>2.7916666666666666E-2</v>
      </c>
      <c r="Y640" s="42">
        <v>1.8749999999999999E-2</v>
      </c>
      <c r="Z640" s="15">
        <v>6.2500000000000003E-3</v>
      </c>
      <c r="AA640" s="42">
        <v>6.1249999999999999E-2</v>
      </c>
      <c r="AB640" s="15">
        <v>0.02</v>
      </c>
      <c r="AC640" t="s">
        <v>47</v>
      </c>
      <c r="AD640" s="15" t="s">
        <v>59</v>
      </c>
      <c r="AE640" t="s">
        <v>47</v>
      </c>
      <c r="AF640" s="15" t="s">
        <v>59</v>
      </c>
      <c r="AG640" s="42">
        <v>5.4166666666666669E-3</v>
      </c>
      <c r="AH640" s="15">
        <v>2.0833333333333333E-3</v>
      </c>
      <c r="AI640" t="s">
        <v>47</v>
      </c>
      <c r="AJ640" s="15" t="s">
        <v>59</v>
      </c>
      <c r="AK640" t="s">
        <v>47</v>
      </c>
      <c r="AL640" s="15" t="s">
        <v>59</v>
      </c>
      <c r="AM640" t="s">
        <v>47</v>
      </c>
      <c r="AN640" s="15" t="s">
        <v>59</v>
      </c>
      <c r="AO640" t="s">
        <v>47</v>
      </c>
      <c r="AP640" s="15" t="s">
        <v>59</v>
      </c>
      <c r="AQ640" t="s">
        <v>47</v>
      </c>
      <c r="AR640" s="15" t="s">
        <v>59</v>
      </c>
      <c r="AS640" t="s">
        <v>47</v>
      </c>
      <c r="AT640" s="15" t="s">
        <v>59</v>
      </c>
      <c r="AU640" t="s">
        <v>47</v>
      </c>
      <c r="AV640" s="15" t="s">
        <v>59</v>
      </c>
      <c r="AW640" s="3" t="s">
        <v>47</v>
      </c>
      <c r="AX640" s="15" t="s">
        <v>59</v>
      </c>
      <c r="AY640" t="s">
        <v>47</v>
      </c>
      <c r="AZ640" s="15" t="s">
        <v>59</v>
      </c>
      <c r="BA640" t="s">
        <v>47</v>
      </c>
      <c r="BB640" s="15" t="s">
        <v>59</v>
      </c>
      <c r="BC640" t="s">
        <v>47</v>
      </c>
      <c r="BD640" s="15" t="s">
        <v>59</v>
      </c>
      <c r="BE640" s="3" t="s">
        <v>47</v>
      </c>
      <c r="BF640" s="15" t="s">
        <v>59</v>
      </c>
      <c r="BH640" s="15" t="s">
        <v>59</v>
      </c>
      <c r="BJ640" s="15" t="s">
        <v>59</v>
      </c>
      <c r="BL640" s="15" t="s">
        <v>59</v>
      </c>
      <c r="BN640" s="15" t="s">
        <v>59</v>
      </c>
      <c r="BP640" s="15" t="s">
        <v>59</v>
      </c>
      <c r="BR640" s="15" t="s">
        <v>59</v>
      </c>
      <c r="BT640" s="15" t="s">
        <v>59</v>
      </c>
      <c r="BV640" s="15" t="s">
        <v>59</v>
      </c>
      <c r="BX640" s="15" t="s">
        <v>59</v>
      </c>
      <c r="BZ640" s="15" t="s">
        <v>59</v>
      </c>
      <c r="CB640" s="15" t="s">
        <v>59</v>
      </c>
      <c r="CD640" s="15" t="s">
        <v>59</v>
      </c>
      <c r="CF640" s="15" t="s">
        <v>59</v>
      </c>
      <c r="CH640" s="15" t="s">
        <v>59</v>
      </c>
      <c r="CJ640" s="15" t="s">
        <v>59</v>
      </c>
      <c r="CL640" s="15" t="s">
        <v>59</v>
      </c>
      <c r="CN640" s="15" t="s">
        <v>59</v>
      </c>
      <c r="CP640" s="15" t="s">
        <v>59</v>
      </c>
      <c r="CR640" s="15" t="s">
        <v>59</v>
      </c>
      <c r="CT640" s="15" t="s">
        <v>59</v>
      </c>
      <c r="CV640" s="15" t="s">
        <v>59</v>
      </c>
      <c r="CX640" s="15" t="s">
        <v>59</v>
      </c>
      <c r="CZ640" s="15" t="s">
        <v>59</v>
      </c>
      <c r="DB640" s="15" t="s">
        <v>59</v>
      </c>
      <c r="DD640" s="15" t="s">
        <v>59</v>
      </c>
      <c r="DF640" s="15" t="s">
        <v>59</v>
      </c>
      <c r="DH640" s="15" t="s">
        <v>59</v>
      </c>
      <c r="DJ640" s="15" t="s">
        <v>59</v>
      </c>
      <c r="DL640" s="15" t="s">
        <v>59</v>
      </c>
      <c r="DN640" s="15" t="s">
        <v>59</v>
      </c>
      <c r="DP640" s="15" t="s">
        <v>59</v>
      </c>
      <c r="DR640" s="15" t="s">
        <v>59</v>
      </c>
      <c r="DT640" s="15" t="s">
        <v>59</v>
      </c>
      <c r="DV640" s="15" t="s">
        <v>59</v>
      </c>
      <c r="DX640" s="15" t="s">
        <v>59</v>
      </c>
      <c r="DZ640" s="15" t="s">
        <v>59</v>
      </c>
      <c r="EB640" s="15" t="s">
        <v>59</v>
      </c>
      <c r="ED640" s="15" t="s">
        <v>59</v>
      </c>
      <c r="EF640" s="15" t="s">
        <v>59</v>
      </c>
      <c r="EH640" s="15" t="s">
        <v>59</v>
      </c>
      <c r="EJ640" s="15" t="s">
        <v>59</v>
      </c>
      <c r="EL640" s="15" t="s">
        <v>59</v>
      </c>
      <c r="EN640" s="15" t="s">
        <v>59</v>
      </c>
      <c r="EP640" s="15" t="s">
        <v>59</v>
      </c>
      <c r="ER640" s="15" t="s">
        <v>59</v>
      </c>
      <c r="ET640" s="15" t="s">
        <v>59</v>
      </c>
      <c r="EV640" s="15" t="s">
        <v>59</v>
      </c>
      <c r="EX640" s="15" t="s">
        <v>59</v>
      </c>
      <c r="EZ640" s="15" t="s">
        <v>59</v>
      </c>
      <c r="FB640" s="15" t="s">
        <v>59</v>
      </c>
      <c r="FD640" s="15" t="s">
        <v>59</v>
      </c>
      <c r="FF640" s="15" t="s">
        <v>59</v>
      </c>
      <c r="FH640" s="15" t="s">
        <v>59</v>
      </c>
      <c r="FJ640" s="15" t="s">
        <v>59</v>
      </c>
      <c r="FL640" s="15" t="s">
        <v>59</v>
      </c>
      <c r="FN640" s="15" t="s">
        <v>59</v>
      </c>
      <c r="FP640" s="15" t="s">
        <v>59</v>
      </c>
      <c r="FR640" s="15" t="s">
        <v>59</v>
      </c>
      <c r="FT640" s="15" t="s">
        <v>59</v>
      </c>
    </row>
    <row r="641" spans="1:176" ht="15.95" customHeight="1">
      <c r="A641" t="str">
        <f>SUBSTITUTE(A639,"dark","warm-tone lamp")</f>
        <v>Turkey, raw, storage at 4°C for 1 day, warm-tone lamp, experiment B (3-day storage)</v>
      </c>
      <c r="B641">
        <v>1</v>
      </c>
      <c r="D641" s="39">
        <v>2206</v>
      </c>
      <c r="E641" t="s">
        <v>1035</v>
      </c>
      <c r="F641" t="s">
        <v>1036</v>
      </c>
      <c r="G641" s="42">
        <v>0.23166666666666666</v>
      </c>
      <c r="H641" s="15">
        <v>2.6249999999999999E-2</v>
      </c>
      <c r="I641" s="42">
        <v>0.23166666666666666</v>
      </c>
      <c r="J641" s="15">
        <v>2.6249999999999999E-2</v>
      </c>
      <c r="K641" s="3" t="s">
        <v>47</v>
      </c>
      <c r="L641" s="12" t="s">
        <v>59</v>
      </c>
      <c r="M641" s="3" t="s">
        <v>47</v>
      </c>
      <c r="N641" s="12" t="s">
        <v>59</v>
      </c>
      <c r="O641" t="s">
        <v>47</v>
      </c>
      <c r="P641" s="15" t="s">
        <v>59</v>
      </c>
      <c r="Q641" s="43">
        <v>8.0833333333333326E-2</v>
      </c>
      <c r="R641" s="15">
        <v>6.6666666666666671E-3</v>
      </c>
      <c r="S641" t="s">
        <v>47</v>
      </c>
      <c r="T641" s="15" t="s">
        <v>59</v>
      </c>
      <c r="U641" s="42">
        <v>3.0833333333333334E-2</v>
      </c>
      <c r="V641" s="15">
        <v>5.0000000000000001E-3</v>
      </c>
      <c r="W641" s="42">
        <v>3.3749999999999995E-2</v>
      </c>
      <c r="X641" s="15">
        <v>7.083333333333333E-3</v>
      </c>
      <c r="Y641" s="42">
        <v>1.7083333333333332E-2</v>
      </c>
      <c r="Z641" s="15">
        <v>3.7499999999999999E-3</v>
      </c>
      <c r="AA641" s="42">
        <v>5.7500000000000002E-2</v>
      </c>
      <c r="AB641" s="15">
        <v>3.7499999999999999E-3</v>
      </c>
      <c r="AC641" t="s">
        <v>47</v>
      </c>
      <c r="AD641" s="15" t="s">
        <v>59</v>
      </c>
      <c r="AE641" t="s">
        <v>47</v>
      </c>
      <c r="AF641" s="15" t="s">
        <v>59</v>
      </c>
      <c r="AG641" s="42">
        <v>1.1250000000000001E-2</v>
      </c>
      <c r="AH641" s="15">
        <v>3.3333333333333335E-3</v>
      </c>
      <c r="AI641" t="s">
        <v>47</v>
      </c>
      <c r="AJ641" s="15" t="s">
        <v>59</v>
      </c>
      <c r="AK641" t="s">
        <v>47</v>
      </c>
      <c r="AL641" s="15" t="s">
        <v>59</v>
      </c>
      <c r="AM641" t="s">
        <v>47</v>
      </c>
      <c r="AN641" s="15" t="s">
        <v>59</v>
      </c>
      <c r="AO641" t="s">
        <v>47</v>
      </c>
      <c r="AP641" s="15" t="s">
        <v>59</v>
      </c>
      <c r="AQ641" t="s">
        <v>47</v>
      </c>
      <c r="AR641" s="15" t="s">
        <v>59</v>
      </c>
      <c r="AS641" t="s">
        <v>47</v>
      </c>
      <c r="AT641" s="15" t="s">
        <v>59</v>
      </c>
      <c r="AU641" t="s">
        <v>47</v>
      </c>
      <c r="AV641" s="15" t="s">
        <v>59</v>
      </c>
      <c r="AW641" s="3" t="s">
        <v>47</v>
      </c>
      <c r="AX641" s="15" t="s">
        <v>59</v>
      </c>
      <c r="AY641" t="s">
        <v>47</v>
      </c>
      <c r="AZ641" s="15" t="s">
        <v>59</v>
      </c>
      <c r="BA641" t="s">
        <v>47</v>
      </c>
      <c r="BB641" s="15" t="s">
        <v>59</v>
      </c>
      <c r="BC641" t="s">
        <v>47</v>
      </c>
      <c r="BD641" s="15" t="s">
        <v>59</v>
      </c>
      <c r="BE641" s="3" t="s">
        <v>47</v>
      </c>
      <c r="BF641" s="15" t="s">
        <v>59</v>
      </c>
      <c r="BH641" s="15" t="s">
        <v>59</v>
      </c>
      <c r="BJ641" s="15" t="s">
        <v>59</v>
      </c>
      <c r="BL641" s="15" t="s">
        <v>59</v>
      </c>
      <c r="BN641" s="15" t="s">
        <v>59</v>
      </c>
      <c r="BP641" s="15" t="s">
        <v>59</v>
      </c>
      <c r="BR641" s="15" t="s">
        <v>59</v>
      </c>
      <c r="BT641" s="15" t="s">
        <v>59</v>
      </c>
      <c r="BV641" s="15" t="s">
        <v>59</v>
      </c>
      <c r="BX641" s="15" t="s">
        <v>59</v>
      </c>
      <c r="BZ641" s="15" t="s">
        <v>59</v>
      </c>
      <c r="CB641" s="15" t="s">
        <v>59</v>
      </c>
      <c r="CD641" s="15" t="s">
        <v>59</v>
      </c>
      <c r="CF641" s="15" t="s">
        <v>59</v>
      </c>
      <c r="CH641" s="15" t="s">
        <v>59</v>
      </c>
      <c r="CJ641" s="15" t="s">
        <v>59</v>
      </c>
      <c r="CL641" s="15" t="s">
        <v>59</v>
      </c>
      <c r="CN641" s="15" t="s">
        <v>59</v>
      </c>
      <c r="CP641" s="15" t="s">
        <v>59</v>
      </c>
      <c r="CR641" s="15" t="s">
        <v>59</v>
      </c>
      <c r="CT641" s="15" t="s">
        <v>59</v>
      </c>
      <c r="CV641" s="15" t="s">
        <v>59</v>
      </c>
      <c r="CX641" s="15" t="s">
        <v>59</v>
      </c>
      <c r="CZ641" s="15" t="s">
        <v>59</v>
      </c>
      <c r="DB641" s="15" t="s">
        <v>59</v>
      </c>
      <c r="DD641" s="15" t="s">
        <v>59</v>
      </c>
      <c r="DF641" s="15" t="s">
        <v>59</v>
      </c>
      <c r="DH641" s="15" t="s">
        <v>59</v>
      </c>
      <c r="DJ641" s="15" t="s">
        <v>59</v>
      </c>
      <c r="DL641" s="15" t="s">
        <v>59</v>
      </c>
      <c r="DN641" s="15" t="s">
        <v>59</v>
      </c>
      <c r="DP641" s="15" t="s">
        <v>59</v>
      </c>
      <c r="DR641" s="15" t="s">
        <v>59</v>
      </c>
      <c r="DT641" s="15" t="s">
        <v>59</v>
      </c>
      <c r="DV641" s="15" t="s">
        <v>59</v>
      </c>
      <c r="DX641" s="15" t="s">
        <v>59</v>
      </c>
      <c r="DZ641" s="15" t="s">
        <v>59</v>
      </c>
      <c r="EB641" s="15" t="s">
        <v>59</v>
      </c>
      <c r="ED641" s="15" t="s">
        <v>59</v>
      </c>
      <c r="EF641" s="15" t="s">
        <v>59</v>
      </c>
      <c r="EH641" s="15" t="s">
        <v>59</v>
      </c>
      <c r="EJ641" s="15" t="s">
        <v>59</v>
      </c>
      <c r="EL641" s="15" t="s">
        <v>59</v>
      </c>
      <c r="EN641" s="15" t="s">
        <v>59</v>
      </c>
      <c r="EP641" s="15" t="s">
        <v>59</v>
      </c>
      <c r="ER641" s="15" t="s">
        <v>59</v>
      </c>
      <c r="ET641" s="15" t="s">
        <v>59</v>
      </c>
      <c r="EV641" s="15" t="s">
        <v>59</v>
      </c>
      <c r="EX641" s="15" t="s">
        <v>59</v>
      </c>
      <c r="EZ641" s="15" t="s">
        <v>59</v>
      </c>
      <c r="FB641" s="15" t="s">
        <v>59</v>
      </c>
      <c r="FD641" s="15" t="s">
        <v>59</v>
      </c>
      <c r="FF641" s="15" t="s">
        <v>59</v>
      </c>
      <c r="FH641" s="15" t="s">
        <v>59</v>
      </c>
      <c r="FJ641" s="15" t="s">
        <v>59</v>
      </c>
      <c r="FL641" s="15" t="s">
        <v>59</v>
      </c>
      <c r="FN641" s="15" t="s">
        <v>59</v>
      </c>
      <c r="FP641" s="15" t="s">
        <v>59</v>
      </c>
      <c r="FR641" s="15" t="s">
        <v>59</v>
      </c>
      <c r="FT641" s="15" t="s">
        <v>59</v>
      </c>
    </row>
    <row r="642" spans="1:176" ht="15.95" customHeight="1">
      <c r="A642" t="str">
        <f>SUBSTITUTE(A640,"dark","warm-tone lamp")</f>
        <v>Turkey, raw, storage at 4°C for 3 days, warm-tone lamp, experiment B (3-day storage)</v>
      </c>
      <c r="B642">
        <v>1</v>
      </c>
      <c r="D642" s="39">
        <v>2206</v>
      </c>
      <c r="E642" t="s">
        <v>1035</v>
      </c>
      <c r="F642" t="s">
        <v>1036</v>
      </c>
      <c r="G642" s="42">
        <v>0.15875</v>
      </c>
      <c r="H642" s="15">
        <v>2.9166666666666667E-2</v>
      </c>
      <c r="I642" s="42">
        <v>0.15875</v>
      </c>
      <c r="J642" s="15">
        <v>2.9166666666666667E-2</v>
      </c>
      <c r="K642" s="3" t="s">
        <v>47</v>
      </c>
      <c r="L642" s="12" t="s">
        <v>59</v>
      </c>
      <c r="M642" s="3" t="s">
        <v>47</v>
      </c>
      <c r="N642" s="12" t="s">
        <v>59</v>
      </c>
      <c r="O642" t="s">
        <v>47</v>
      </c>
      <c r="P642" s="15" t="s">
        <v>59</v>
      </c>
      <c r="Q642" s="43">
        <v>3.9166666666666669E-2</v>
      </c>
      <c r="R642" s="15">
        <v>4.5833333333333334E-3</v>
      </c>
      <c r="S642" t="s">
        <v>47</v>
      </c>
      <c r="T642" s="15" t="s">
        <v>59</v>
      </c>
      <c r="U642" s="42">
        <v>2.4166666666666666E-2</v>
      </c>
      <c r="V642" s="15">
        <v>5.4166666666666669E-3</v>
      </c>
      <c r="W642" s="42">
        <v>3.833333333333333E-2</v>
      </c>
      <c r="X642" s="15">
        <v>1.4166666666666666E-2</v>
      </c>
      <c r="Y642" s="42">
        <v>1.2916666666666667E-2</v>
      </c>
      <c r="Z642" s="15">
        <v>3.7499999999999999E-3</v>
      </c>
      <c r="AA642" s="42">
        <v>3.9166666666666669E-2</v>
      </c>
      <c r="AB642" s="15">
        <v>7.9166666666666656E-3</v>
      </c>
      <c r="AC642" t="s">
        <v>47</v>
      </c>
      <c r="AD642" s="15" t="s">
        <v>59</v>
      </c>
      <c r="AE642" t="s">
        <v>47</v>
      </c>
      <c r="AF642" s="15" t="s">
        <v>59</v>
      </c>
      <c r="AG642" s="42">
        <v>5.0000000000000001E-3</v>
      </c>
      <c r="AH642" s="15">
        <v>8.3333333333333339E-4</v>
      </c>
      <c r="AI642" t="s">
        <v>47</v>
      </c>
      <c r="AJ642" s="15" t="s">
        <v>59</v>
      </c>
      <c r="AK642" t="s">
        <v>47</v>
      </c>
      <c r="AL642" s="15" t="s">
        <v>59</v>
      </c>
      <c r="AM642" t="s">
        <v>47</v>
      </c>
      <c r="AN642" s="15" t="s">
        <v>59</v>
      </c>
      <c r="AO642" t="s">
        <v>47</v>
      </c>
      <c r="AP642" s="15" t="s">
        <v>59</v>
      </c>
      <c r="AQ642" t="s">
        <v>47</v>
      </c>
      <c r="AR642" s="15" t="s">
        <v>59</v>
      </c>
      <c r="AS642" t="s">
        <v>47</v>
      </c>
      <c r="AT642" s="15" t="s">
        <v>59</v>
      </c>
      <c r="AU642" t="s">
        <v>47</v>
      </c>
      <c r="AV642" s="15" t="s">
        <v>59</v>
      </c>
      <c r="AW642" s="3" t="s">
        <v>47</v>
      </c>
      <c r="AX642" s="15" t="s">
        <v>59</v>
      </c>
      <c r="AY642" t="s">
        <v>47</v>
      </c>
      <c r="AZ642" s="15" t="s">
        <v>59</v>
      </c>
      <c r="BA642" t="s">
        <v>47</v>
      </c>
      <c r="BB642" s="15" t="s">
        <v>59</v>
      </c>
      <c r="BC642" t="s">
        <v>47</v>
      </c>
      <c r="BD642" s="15" t="s">
        <v>59</v>
      </c>
      <c r="BE642" s="3" t="s">
        <v>47</v>
      </c>
      <c r="BF642" s="15" t="s">
        <v>59</v>
      </c>
      <c r="BH642" s="15" t="s">
        <v>59</v>
      </c>
      <c r="BJ642" s="15" t="s">
        <v>59</v>
      </c>
      <c r="BL642" s="15" t="s">
        <v>59</v>
      </c>
      <c r="BN642" s="15" t="s">
        <v>59</v>
      </c>
      <c r="BP642" s="15" t="s">
        <v>59</v>
      </c>
      <c r="BR642" s="15" t="s">
        <v>59</v>
      </c>
      <c r="BT642" s="15" t="s">
        <v>59</v>
      </c>
      <c r="BV642" s="15" t="s">
        <v>59</v>
      </c>
      <c r="BX642" s="15" t="s">
        <v>59</v>
      </c>
      <c r="BZ642" s="15" t="s">
        <v>59</v>
      </c>
      <c r="CB642" s="15" t="s">
        <v>59</v>
      </c>
      <c r="CD642" s="15" t="s">
        <v>59</v>
      </c>
      <c r="CF642" s="15" t="s">
        <v>59</v>
      </c>
      <c r="CH642" s="15" t="s">
        <v>59</v>
      </c>
      <c r="CJ642" s="15" t="s">
        <v>59</v>
      </c>
      <c r="CL642" s="15" t="s">
        <v>59</v>
      </c>
      <c r="CN642" s="15" t="s">
        <v>59</v>
      </c>
      <c r="CP642" s="15" t="s">
        <v>59</v>
      </c>
      <c r="CR642" s="15" t="s">
        <v>59</v>
      </c>
      <c r="CT642" s="15" t="s">
        <v>59</v>
      </c>
      <c r="CV642" s="15" t="s">
        <v>59</v>
      </c>
      <c r="CX642" s="15" t="s">
        <v>59</v>
      </c>
      <c r="CZ642" s="15" t="s">
        <v>59</v>
      </c>
      <c r="DB642" s="15" t="s">
        <v>59</v>
      </c>
      <c r="DD642" s="15" t="s">
        <v>59</v>
      </c>
      <c r="DF642" s="15" t="s">
        <v>59</v>
      </c>
      <c r="DH642" s="15" t="s">
        <v>59</v>
      </c>
      <c r="DJ642" s="15" t="s">
        <v>59</v>
      </c>
      <c r="DL642" s="15" t="s">
        <v>59</v>
      </c>
      <c r="DN642" s="15" t="s">
        <v>59</v>
      </c>
      <c r="DP642" s="15" t="s">
        <v>59</v>
      </c>
      <c r="DR642" s="15" t="s">
        <v>59</v>
      </c>
      <c r="DT642" s="15" t="s">
        <v>59</v>
      </c>
      <c r="DV642" s="15" t="s">
        <v>59</v>
      </c>
      <c r="DX642" s="15" t="s">
        <v>59</v>
      </c>
      <c r="DZ642" s="15" t="s">
        <v>59</v>
      </c>
      <c r="EB642" s="15" t="s">
        <v>59</v>
      </c>
      <c r="ED642" s="15" t="s">
        <v>59</v>
      </c>
      <c r="EF642" s="15" t="s">
        <v>59</v>
      </c>
      <c r="EH642" s="15" t="s">
        <v>59</v>
      </c>
      <c r="EJ642" s="15" t="s">
        <v>59</v>
      </c>
      <c r="EL642" s="15" t="s">
        <v>59</v>
      </c>
      <c r="EN642" s="15" t="s">
        <v>59</v>
      </c>
      <c r="EP642" s="15" t="s">
        <v>59</v>
      </c>
      <c r="ER642" s="15" t="s">
        <v>59</v>
      </c>
      <c r="ET642" s="15" t="s">
        <v>59</v>
      </c>
      <c r="EV642" s="15" t="s">
        <v>59</v>
      </c>
      <c r="EX642" s="15" t="s">
        <v>59</v>
      </c>
      <c r="EZ642" s="15" t="s">
        <v>59</v>
      </c>
      <c r="FB642" s="15" t="s">
        <v>59</v>
      </c>
      <c r="FD642" s="15" t="s">
        <v>59</v>
      </c>
      <c r="FF642" s="15" t="s">
        <v>59</v>
      </c>
      <c r="FH642" s="15" t="s">
        <v>59</v>
      </c>
      <c r="FJ642" s="15" t="s">
        <v>59</v>
      </c>
      <c r="FL642" s="15" t="s">
        <v>59</v>
      </c>
      <c r="FN642" s="15" t="s">
        <v>59</v>
      </c>
      <c r="FP642" s="15" t="s">
        <v>59</v>
      </c>
      <c r="FR642" s="15" t="s">
        <v>59</v>
      </c>
      <c r="FT642" s="15" t="s">
        <v>59</v>
      </c>
    </row>
    <row r="643" spans="1:176" ht="15.95" customHeight="1">
      <c r="A643" t="str">
        <f>SUBSTITUTE(A639,"dark","daylight lamp")</f>
        <v>Turkey, raw, storage at 4°C for 1 day, daylight lamp, experiment B (3-day storage)</v>
      </c>
      <c r="B643">
        <v>1</v>
      </c>
      <c r="D643" s="39">
        <v>2206</v>
      </c>
      <c r="E643" t="s">
        <v>1035</v>
      </c>
      <c r="F643" t="s">
        <v>1036</v>
      </c>
      <c r="G643" s="42">
        <v>0.27583333333333332</v>
      </c>
      <c r="H643" s="15">
        <v>4.2083333333333334E-2</v>
      </c>
      <c r="I643" s="42">
        <v>0.27583333333333332</v>
      </c>
      <c r="J643" s="15">
        <v>4.2083333333333334E-2</v>
      </c>
      <c r="K643" s="3" t="s">
        <v>47</v>
      </c>
      <c r="L643" s="12" t="s">
        <v>59</v>
      </c>
      <c r="M643" s="3" t="s">
        <v>47</v>
      </c>
      <c r="N643" s="12" t="s">
        <v>59</v>
      </c>
      <c r="O643" t="s">
        <v>47</v>
      </c>
      <c r="P643" s="15" t="s">
        <v>59</v>
      </c>
      <c r="Q643" s="43">
        <v>8.1250000000000003E-2</v>
      </c>
      <c r="R643" s="15">
        <v>2.0833333333333332E-2</v>
      </c>
      <c r="S643" t="s">
        <v>47</v>
      </c>
      <c r="T643" s="15" t="s">
        <v>59</v>
      </c>
      <c r="U643" s="42">
        <v>4.1250000000000002E-2</v>
      </c>
      <c r="V643" s="15">
        <v>8.7500000000000008E-3</v>
      </c>
      <c r="W643" s="42">
        <v>4.1666666666666664E-2</v>
      </c>
      <c r="X643" s="15">
        <v>4.1666666666666666E-3</v>
      </c>
      <c r="Y643" s="42">
        <v>2.4166666666666666E-2</v>
      </c>
      <c r="Z643" s="15">
        <v>3.7499999999999999E-3</v>
      </c>
      <c r="AA643" s="42">
        <v>6.7499999999999991E-2</v>
      </c>
      <c r="AB643" s="15">
        <v>1.0833333333333334E-2</v>
      </c>
      <c r="AC643" t="s">
        <v>47</v>
      </c>
      <c r="AD643" s="15" t="s">
        <v>59</v>
      </c>
      <c r="AE643" t="s">
        <v>47</v>
      </c>
      <c r="AF643" s="15" t="s">
        <v>59</v>
      </c>
      <c r="AG643" s="42">
        <v>2.0416666666666666E-2</v>
      </c>
      <c r="AH643" s="15">
        <v>5.4166666666666669E-3</v>
      </c>
      <c r="AI643" t="s">
        <v>47</v>
      </c>
      <c r="AJ643" s="15" t="s">
        <v>59</v>
      </c>
      <c r="AK643" t="s">
        <v>47</v>
      </c>
      <c r="AL643" s="15" t="s">
        <v>59</v>
      </c>
      <c r="AM643" t="s">
        <v>47</v>
      </c>
      <c r="AN643" s="15" t="s">
        <v>59</v>
      </c>
      <c r="AO643" t="s">
        <v>47</v>
      </c>
      <c r="AP643" s="15" t="s">
        <v>59</v>
      </c>
      <c r="AQ643" t="s">
        <v>47</v>
      </c>
      <c r="AR643" s="15" t="s">
        <v>59</v>
      </c>
      <c r="AS643" t="s">
        <v>47</v>
      </c>
      <c r="AT643" s="15" t="s">
        <v>59</v>
      </c>
      <c r="AU643" t="s">
        <v>47</v>
      </c>
      <c r="AV643" s="15" t="s">
        <v>59</v>
      </c>
      <c r="AW643" s="3" t="s">
        <v>47</v>
      </c>
      <c r="AX643" s="15" t="s">
        <v>59</v>
      </c>
      <c r="AY643" t="s">
        <v>47</v>
      </c>
      <c r="AZ643" s="15" t="s">
        <v>59</v>
      </c>
      <c r="BA643" t="s">
        <v>47</v>
      </c>
      <c r="BB643" s="15" t="s">
        <v>59</v>
      </c>
      <c r="BC643" t="s">
        <v>47</v>
      </c>
      <c r="BD643" s="15" t="s">
        <v>59</v>
      </c>
      <c r="BE643" s="3" t="s">
        <v>47</v>
      </c>
      <c r="BF643" s="15" t="s">
        <v>59</v>
      </c>
      <c r="BH643" s="15" t="s">
        <v>59</v>
      </c>
      <c r="BJ643" s="15" t="s">
        <v>59</v>
      </c>
      <c r="BL643" s="15" t="s">
        <v>59</v>
      </c>
      <c r="BN643" s="15" t="s">
        <v>59</v>
      </c>
      <c r="BP643" s="15" t="s">
        <v>59</v>
      </c>
      <c r="BR643" s="15" t="s">
        <v>59</v>
      </c>
      <c r="BT643" s="15" t="s">
        <v>59</v>
      </c>
      <c r="BV643" s="15" t="s">
        <v>59</v>
      </c>
      <c r="BX643" s="15" t="s">
        <v>59</v>
      </c>
      <c r="BZ643" s="15" t="s">
        <v>59</v>
      </c>
      <c r="CB643" s="15" t="s">
        <v>59</v>
      </c>
      <c r="CD643" s="15" t="s">
        <v>59</v>
      </c>
      <c r="CF643" s="15" t="s">
        <v>59</v>
      </c>
      <c r="CH643" s="15" t="s">
        <v>59</v>
      </c>
      <c r="CJ643" s="15" t="s">
        <v>59</v>
      </c>
      <c r="CL643" s="15" t="s">
        <v>59</v>
      </c>
      <c r="CN643" s="15" t="s">
        <v>59</v>
      </c>
      <c r="CP643" s="15" t="s">
        <v>59</v>
      </c>
      <c r="CR643" s="15" t="s">
        <v>59</v>
      </c>
      <c r="CT643" s="15" t="s">
        <v>59</v>
      </c>
      <c r="CV643" s="15" t="s">
        <v>59</v>
      </c>
      <c r="CX643" s="15" t="s">
        <v>59</v>
      </c>
      <c r="CZ643" s="15" t="s">
        <v>59</v>
      </c>
      <c r="DB643" s="15" t="s">
        <v>59</v>
      </c>
      <c r="DD643" s="15" t="s">
        <v>59</v>
      </c>
      <c r="DF643" s="15" t="s">
        <v>59</v>
      </c>
      <c r="DH643" s="15" t="s">
        <v>59</v>
      </c>
      <c r="DJ643" s="15" t="s">
        <v>59</v>
      </c>
      <c r="DL643" s="15" t="s">
        <v>59</v>
      </c>
      <c r="DN643" s="15" t="s">
        <v>59</v>
      </c>
      <c r="DP643" s="15" t="s">
        <v>59</v>
      </c>
      <c r="DR643" s="15" t="s">
        <v>59</v>
      </c>
      <c r="DT643" s="15" t="s">
        <v>59</v>
      </c>
      <c r="DV643" s="15" t="s">
        <v>59</v>
      </c>
      <c r="DX643" s="15" t="s">
        <v>59</v>
      </c>
      <c r="DZ643" s="15" t="s">
        <v>59</v>
      </c>
      <c r="EB643" s="15" t="s">
        <v>59</v>
      </c>
      <c r="ED643" s="15" t="s">
        <v>59</v>
      </c>
      <c r="EF643" s="15" t="s">
        <v>59</v>
      </c>
      <c r="EH643" s="15" t="s">
        <v>59</v>
      </c>
      <c r="EJ643" s="15" t="s">
        <v>59</v>
      </c>
      <c r="EL643" s="15" t="s">
        <v>59</v>
      </c>
      <c r="EN643" s="15" t="s">
        <v>59</v>
      </c>
      <c r="EP643" s="15" t="s">
        <v>59</v>
      </c>
      <c r="ER643" s="15" t="s">
        <v>59</v>
      </c>
      <c r="ET643" s="15" t="s">
        <v>59</v>
      </c>
      <c r="EV643" s="15" t="s">
        <v>59</v>
      </c>
      <c r="EX643" s="15" t="s">
        <v>59</v>
      </c>
      <c r="EZ643" s="15" t="s">
        <v>59</v>
      </c>
      <c r="FB643" s="15" t="s">
        <v>59</v>
      </c>
      <c r="FD643" s="15" t="s">
        <v>59</v>
      </c>
      <c r="FF643" s="15" t="s">
        <v>59</v>
      </c>
      <c r="FH643" s="15" t="s">
        <v>59</v>
      </c>
      <c r="FJ643" s="15" t="s">
        <v>59</v>
      </c>
      <c r="FL643" s="15" t="s">
        <v>59</v>
      </c>
      <c r="FN643" s="15" t="s">
        <v>59</v>
      </c>
      <c r="FP643" s="15" t="s">
        <v>59</v>
      </c>
      <c r="FR643" s="15" t="s">
        <v>59</v>
      </c>
      <c r="FT643" s="15" t="s">
        <v>59</v>
      </c>
    </row>
    <row r="644" spans="1:176" ht="15.95" customHeight="1">
      <c r="A644" t="str">
        <f>SUBSTITUTE(A640,"dark","daylight lamp")</f>
        <v>Turkey, raw, storage at 4°C for 3 days, daylight lamp, experiment B (3-day storage)</v>
      </c>
      <c r="B644">
        <v>1</v>
      </c>
      <c r="D644" s="39">
        <v>2206</v>
      </c>
      <c r="E644" t="s">
        <v>1035</v>
      </c>
      <c r="F644" t="s">
        <v>1036</v>
      </c>
      <c r="G644" s="42">
        <v>0.20624999999999999</v>
      </c>
      <c r="H644" s="15">
        <v>4.0416666666666663E-2</v>
      </c>
      <c r="I644" s="42">
        <v>0.20624999999999999</v>
      </c>
      <c r="J644" s="15">
        <v>4.0416666666666663E-2</v>
      </c>
      <c r="K644" s="3" t="s">
        <v>47</v>
      </c>
      <c r="L644" s="12" t="s">
        <v>59</v>
      </c>
      <c r="M644" s="3" t="s">
        <v>47</v>
      </c>
      <c r="N644" s="12" t="s">
        <v>59</v>
      </c>
      <c r="O644" t="s">
        <v>47</v>
      </c>
      <c r="P644" s="15" t="s">
        <v>59</v>
      </c>
      <c r="Q644" s="43">
        <v>4.9583333333333333E-2</v>
      </c>
      <c r="R644" s="15">
        <v>1.4999999999999999E-2</v>
      </c>
      <c r="S644" t="s">
        <v>47</v>
      </c>
      <c r="T644" s="15" t="s">
        <v>59</v>
      </c>
      <c r="U644" s="42">
        <v>3.125E-2</v>
      </c>
      <c r="V644" s="15">
        <v>6.6666666666666671E-3</v>
      </c>
      <c r="W644" s="42">
        <v>4.9166666666666671E-2</v>
      </c>
      <c r="X644" s="15">
        <v>8.3333333333333332E-3</v>
      </c>
      <c r="Y644" s="42">
        <v>1.4999999999999999E-2</v>
      </c>
      <c r="Z644" s="15">
        <v>2.0833333333333333E-3</v>
      </c>
      <c r="AA644" s="42">
        <v>5.1250000000000004E-2</v>
      </c>
      <c r="AB644" s="15">
        <v>9.1666666666666667E-3</v>
      </c>
      <c r="AC644" t="s">
        <v>47</v>
      </c>
      <c r="AD644" s="15" t="s">
        <v>59</v>
      </c>
      <c r="AE644" t="s">
        <v>47</v>
      </c>
      <c r="AF644" s="15" t="s">
        <v>59</v>
      </c>
      <c r="AG644" s="42">
        <v>9.5833333333333326E-3</v>
      </c>
      <c r="AH644" s="15">
        <v>3.3333333333333335E-3</v>
      </c>
      <c r="AI644" t="s">
        <v>47</v>
      </c>
      <c r="AJ644" s="15" t="s">
        <v>59</v>
      </c>
      <c r="AK644" t="s">
        <v>47</v>
      </c>
      <c r="AL644" s="15" t="s">
        <v>59</v>
      </c>
      <c r="AM644" t="s">
        <v>47</v>
      </c>
      <c r="AN644" s="15" t="s">
        <v>59</v>
      </c>
      <c r="AO644" t="s">
        <v>47</v>
      </c>
      <c r="AP644" s="15" t="s">
        <v>59</v>
      </c>
      <c r="AQ644" t="s">
        <v>47</v>
      </c>
      <c r="AR644" s="15" t="s">
        <v>59</v>
      </c>
      <c r="AS644" t="s">
        <v>47</v>
      </c>
      <c r="AT644" s="15" t="s">
        <v>59</v>
      </c>
      <c r="AU644" t="s">
        <v>47</v>
      </c>
      <c r="AV644" s="15" t="s">
        <v>59</v>
      </c>
      <c r="AW644" s="3" t="s">
        <v>47</v>
      </c>
      <c r="AX644" s="15" t="s">
        <v>59</v>
      </c>
      <c r="AY644" t="s">
        <v>47</v>
      </c>
      <c r="AZ644" s="15" t="s">
        <v>59</v>
      </c>
      <c r="BA644" t="s">
        <v>47</v>
      </c>
      <c r="BB644" s="15" t="s">
        <v>59</v>
      </c>
      <c r="BC644" t="s">
        <v>47</v>
      </c>
      <c r="BD644" s="15" t="s">
        <v>59</v>
      </c>
      <c r="BE644" s="3" t="s">
        <v>47</v>
      </c>
      <c r="BF644" s="15" t="s">
        <v>59</v>
      </c>
      <c r="BH644" s="15" t="s">
        <v>59</v>
      </c>
      <c r="BJ644" s="15" t="s">
        <v>59</v>
      </c>
      <c r="BL644" s="15" t="s">
        <v>59</v>
      </c>
      <c r="BN644" s="15" t="s">
        <v>59</v>
      </c>
      <c r="BP644" s="15" t="s">
        <v>59</v>
      </c>
      <c r="BR644" s="15" t="s">
        <v>59</v>
      </c>
      <c r="BT644" s="15" t="s">
        <v>59</v>
      </c>
      <c r="BV644" s="15" t="s">
        <v>59</v>
      </c>
      <c r="BX644" s="15" t="s">
        <v>59</v>
      </c>
      <c r="BZ644" s="15" t="s">
        <v>59</v>
      </c>
      <c r="CB644" s="15" t="s">
        <v>59</v>
      </c>
      <c r="CD644" s="15" t="s">
        <v>59</v>
      </c>
      <c r="CF644" s="15" t="s">
        <v>59</v>
      </c>
      <c r="CH644" s="15" t="s">
        <v>59</v>
      </c>
      <c r="CJ644" s="15" t="s">
        <v>59</v>
      </c>
      <c r="CL644" s="15" t="s">
        <v>59</v>
      </c>
      <c r="CN644" s="15" t="s">
        <v>59</v>
      </c>
      <c r="CP644" s="15" t="s">
        <v>59</v>
      </c>
      <c r="CR644" s="15" t="s">
        <v>59</v>
      </c>
      <c r="CT644" s="15" t="s">
        <v>59</v>
      </c>
      <c r="CV644" s="15" t="s">
        <v>59</v>
      </c>
      <c r="CX644" s="15" t="s">
        <v>59</v>
      </c>
      <c r="CZ644" s="15" t="s">
        <v>59</v>
      </c>
      <c r="DB644" s="15" t="s">
        <v>59</v>
      </c>
      <c r="DD644" s="15" t="s">
        <v>59</v>
      </c>
      <c r="DF644" s="15" t="s">
        <v>59</v>
      </c>
      <c r="DH644" s="15" t="s">
        <v>59</v>
      </c>
      <c r="DJ644" s="15" t="s">
        <v>59</v>
      </c>
      <c r="DL644" s="15" t="s">
        <v>59</v>
      </c>
      <c r="DN644" s="15" t="s">
        <v>59</v>
      </c>
      <c r="DP644" s="15" t="s">
        <v>59</v>
      </c>
      <c r="DR644" s="15" t="s">
        <v>59</v>
      </c>
      <c r="DT644" s="15" t="s">
        <v>59</v>
      </c>
      <c r="DV644" s="15" t="s">
        <v>59</v>
      </c>
      <c r="DX644" s="15" t="s">
        <v>59</v>
      </c>
      <c r="DZ644" s="15" t="s">
        <v>59</v>
      </c>
      <c r="EB644" s="15" t="s">
        <v>59</v>
      </c>
      <c r="ED644" s="15" t="s">
        <v>59</v>
      </c>
      <c r="EF644" s="15" t="s">
        <v>59</v>
      </c>
      <c r="EH644" s="15" t="s">
        <v>59</v>
      </c>
      <c r="EJ644" s="15" t="s">
        <v>59</v>
      </c>
      <c r="EL644" s="15" t="s">
        <v>59</v>
      </c>
      <c r="EN644" s="15" t="s">
        <v>59</v>
      </c>
      <c r="EP644" s="15" t="s">
        <v>59</v>
      </c>
      <c r="ER644" s="15" t="s">
        <v>59</v>
      </c>
      <c r="ET644" s="15" t="s">
        <v>59</v>
      </c>
      <c r="EV644" s="15" t="s">
        <v>59</v>
      </c>
      <c r="EX644" s="15" t="s">
        <v>59</v>
      </c>
      <c r="EZ644" s="15" t="s">
        <v>59</v>
      </c>
      <c r="FB644" s="15" t="s">
        <v>59</v>
      </c>
      <c r="FD644" s="15" t="s">
        <v>59</v>
      </c>
      <c r="FF644" s="15" t="s">
        <v>59</v>
      </c>
      <c r="FH644" s="15" t="s">
        <v>59</v>
      </c>
      <c r="FJ644" s="15" t="s">
        <v>59</v>
      </c>
      <c r="FL644" s="15" t="s">
        <v>59</v>
      </c>
      <c r="FN644" s="15" t="s">
        <v>59</v>
      </c>
      <c r="FP644" s="15" t="s">
        <v>59</v>
      </c>
      <c r="FR644" s="15" t="s">
        <v>59</v>
      </c>
      <c r="FT644" s="15" t="s">
        <v>59</v>
      </c>
    </row>
    <row r="645" spans="1:176" ht="15.95" customHeight="1">
      <c r="A645" t="s">
        <v>1047</v>
      </c>
      <c r="B645">
        <v>4</v>
      </c>
      <c r="D645" s="39">
        <v>9402</v>
      </c>
      <c r="E645" t="s">
        <v>1046</v>
      </c>
      <c r="F645" t="s">
        <v>1060</v>
      </c>
      <c r="G645" s="42">
        <v>1.5576000000000001</v>
      </c>
      <c r="H645" s="15" t="s">
        <v>59</v>
      </c>
      <c r="I645" s="42">
        <v>1.5576000000000001</v>
      </c>
      <c r="J645" s="15" t="s">
        <v>59</v>
      </c>
      <c r="K645" s="3" t="s">
        <v>47</v>
      </c>
      <c r="L645" s="12" t="s">
        <v>59</v>
      </c>
      <c r="M645" s="3" t="s">
        <v>47</v>
      </c>
      <c r="N645" s="12" t="s">
        <v>59</v>
      </c>
      <c r="O645" t="s">
        <v>47</v>
      </c>
      <c r="P645" s="15" t="s">
        <v>59</v>
      </c>
      <c r="Q645" s="43">
        <v>0.39379999999999998</v>
      </c>
      <c r="R645" s="15">
        <v>9.9000000000000005E-2</v>
      </c>
      <c r="S645">
        <v>8.5800000000000001E-2</v>
      </c>
      <c r="T645" s="15">
        <v>6.6E-3</v>
      </c>
      <c r="U645" s="42">
        <v>0.27060000000000001</v>
      </c>
      <c r="V645" s="15">
        <v>1.5400000000000002E-2</v>
      </c>
      <c r="W645" s="42">
        <v>0.2024</v>
      </c>
      <c r="X645" s="15">
        <v>1.1000000000000001E-2</v>
      </c>
      <c r="Y645" s="42">
        <v>0.60499999999999998</v>
      </c>
      <c r="Z645" s="15">
        <v>0.24859999999999999</v>
      </c>
      <c r="AA645" t="s">
        <v>47</v>
      </c>
      <c r="AB645" s="15" t="s">
        <v>59</v>
      </c>
      <c r="AC645" t="s">
        <v>47</v>
      </c>
      <c r="AD645" s="15" t="s">
        <v>59</v>
      </c>
      <c r="AE645" t="s">
        <v>54</v>
      </c>
      <c r="AF645" s="15" t="s">
        <v>59</v>
      </c>
      <c r="AG645" t="s">
        <v>54</v>
      </c>
      <c r="AH645" s="15" t="s">
        <v>59</v>
      </c>
      <c r="AI645" t="s">
        <v>47</v>
      </c>
      <c r="AJ645" s="15" t="s">
        <v>59</v>
      </c>
      <c r="AK645" t="s">
        <v>47</v>
      </c>
      <c r="AL645" s="15" t="s">
        <v>59</v>
      </c>
      <c r="AM645" t="s">
        <v>47</v>
      </c>
      <c r="AN645" s="15" t="s">
        <v>59</v>
      </c>
      <c r="AO645" t="s">
        <v>47</v>
      </c>
      <c r="AP645" s="15" t="s">
        <v>59</v>
      </c>
      <c r="AQ645" t="s">
        <v>47</v>
      </c>
      <c r="AR645" s="15" t="s">
        <v>59</v>
      </c>
      <c r="AS645" t="s">
        <v>47</v>
      </c>
      <c r="AT645" s="15" t="s">
        <v>59</v>
      </c>
      <c r="AU645" t="s">
        <v>47</v>
      </c>
      <c r="AV645" s="15" t="s">
        <v>59</v>
      </c>
      <c r="AW645" s="3" t="s">
        <v>47</v>
      </c>
      <c r="AX645" s="15" t="s">
        <v>59</v>
      </c>
      <c r="AY645" t="s">
        <v>47</v>
      </c>
      <c r="AZ645" s="15" t="s">
        <v>59</v>
      </c>
      <c r="BA645" t="s">
        <v>47</v>
      </c>
      <c r="BB645" s="15" t="s">
        <v>59</v>
      </c>
      <c r="BC645" t="s">
        <v>47</v>
      </c>
      <c r="BD645" s="15" t="s">
        <v>59</v>
      </c>
      <c r="BE645" s="3" t="s">
        <v>47</v>
      </c>
      <c r="BF645" s="15" t="s">
        <v>59</v>
      </c>
      <c r="BH645" s="15" t="s">
        <v>59</v>
      </c>
      <c r="BJ645" s="15" t="s">
        <v>59</v>
      </c>
      <c r="BL645" s="15" t="s">
        <v>59</v>
      </c>
      <c r="BN645" s="15" t="s">
        <v>59</v>
      </c>
      <c r="BP645" s="15" t="s">
        <v>59</v>
      </c>
      <c r="BR645" s="15" t="s">
        <v>59</v>
      </c>
      <c r="BT645" s="15" t="s">
        <v>59</v>
      </c>
      <c r="BV645" s="15" t="s">
        <v>59</v>
      </c>
      <c r="BX645" s="15" t="s">
        <v>59</v>
      </c>
      <c r="BZ645" s="15" t="s">
        <v>59</v>
      </c>
      <c r="CB645" s="15" t="s">
        <v>59</v>
      </c>
      <c r="CD645" s="15" t="s">
        <v>59</v>
      </c>
      <c r="CF645" s="15" t="s">
        <v>59</v>
      </c>
      <c r="CH645" s="15" t="s">
        <v>59</v>
      </c>
      <c r="CJ645" s="15" t="s">
        <v>59</v>
      </c>
      <c r="CL645" s="15" t="s">
        <v>59</v>
      </c>
      <c r="CN645" s="15" t="s">
        <v>59</v>
      </c>
      <c r="CP645" s="15" t="s">
        <v>59</v>
      </c>
      <c r="CR645" s="15" t="s">
        <v>59</v>
      </c>
      <c r="CT645" s="15" t="s">
        <v>59</v>
      </c>
      <c r="CV645" s="15" t="s">
        <v>59</v>
      </c>
      <c r="CX645" s="15" t="s">
        <v>59</v>
      </c>
      <c r="CZ645" s="15" t="s">
        <v>59</v>
      </c>
      <c r="DB645" s="15" t="s">
        <v>59</v>
      </c>
      <c r="DD645" s="15" t="s">
        <v>59</v>
      </c>
      <c r="DF645" s="15" t="s">
        <v>59</v>
      </c>
      <c r="DH645" s="15" t="s">
        <v>59</v>
      </c>
      <c r="DJ645" s="15" t="s">
        <v>59</v>
      </c>
      <c r="DL645" s="15" t="s">
        <v>59</v>
      </c>
      <c r="DN645" s="15" t="s">
        <v>59</v>
      </c>
      <c r="DP645" s="15" t="s">
        <v>59</v>
      </c>
      <c r="DR645" s="15" t="s">
        <v>59</v>
      </c>
      <c r="DT645" s="15" t="s">
        <v>59</v>
      </c>
      <c r="DV645" s="15" t="s">
        <v>59</v>
      </c>
      <c r="DX645" s="15" t="s">
        <v>59</v>
      </c>
      <c r="DZ645" s="15" t="s">
        <v>59</v>
      </c>
      <c r="EB645" s="15" t="s">
        <v>59</v>
      </c>
      <c r="ED645" s="15" t="s">
        <v>59</v>
      </c>
      <c r="EF645" s="15" t="s">
        <v>59</v>
      </c>
      <c r="EH645" s="15" t="s">
        <v>59</v>
      </c>
      <c r="EJ645" s="15" t="s">
        <v>59</v>
      </c>
      <c r="EL645" s="15" t="s">
        <v>59</v>
      </c>
      <c r="EN645" s="15" t="s">
        <v>59</v>
      </c>
      <c r="EP645" s="15" t="s">
        <v>59</v>
      </c>
      <c r="ER645" s="15" t="s">
        <v>59</v>
      </c>
      <c r="ET645" s="15" t="s">
        <v>59</v>
      </c>
      <c r="EV645" s="15" t="s">
        <v>59</v>
      </c>
      <c r="EX645" s="15" t="s">
        <v>59</v>
      </c>
      <c r="EZ645" s="15" t="s">
        <v>59</v>
      </c>
      <c r="FB645" s="15" t="s">
        <v>59</v>
      </c>
      <c r="FD645" s="15" t="s">
        <v>59</v>
      </c>
      <c r="FF645" s="15" t="s">
        <v>59</v>
      </c>
      <c r="FH645" s="15" t="s">
        <v>59</v>
      </c>
      <c r="FJ645" s="15" t="s">
        <v>59</v>
      </c>
      <c r="FL645" s="15" t="s">
        <v>59</v>
      </c>
      <c r="FN645" s="15" t="s">
        <v>59</v>
      </c>
      <c r="FP645" s="15" t="s">
        <v>59</v>
      </c>
      <c r="FR645" s="15" t="s">
        <v>59</v>
      </c>
      <c r="FT645" s="15" t="s">
        <v>59</v>
      </c>
    </row>
    <row r="646" spans="1:176" ht="15.95" customHeight="1">
      <c r="A646" t="s">
        <v>1048</v>
      </c>
      <c r="B646">
        <v>4</v>
      </c>
      <c r="D646" s="39">
        <v>9402</v>
      </c>
      <c r="E646" t="s">
        <v>1046</v>
      </c>
      <c r="F646" t="s">
        <v>1060</v>
      </c>
      <c r="G646" s="42">
        <v>1.3618000000000001</v>
      </c>
      <c r="H646" s="15" t="s">
        <v>59</v>
      </c>
      <c r="I646" s="42">
        <v>1.3618000000000001</v>
      </c>
      <c r="J646" s="15" t="s">
        <v>59</v>
      </c>
      <c r="K646" s="3" t="s">
        <v>47</v>
      </c>
      <c r="L646" s="12" t="s">
        <v>59</v>
      </c>
      <c r="M646" s="3" t="s">
        <v>47</v>
      </c>
      <c r="N646" s="12" t="s">
        <v>59</v>
      </c>
      <c r="O646" t="s">
        <v>47</v>
      </c>
      <c r="P646" s="15" t="s">
        <v>59</v>
      </c>
      <c r="Q646" s="43">
        <v>0.47520000000000001</v>
      </c>
      <c r="R646" s="15">
        <v>5.5E-2</v>
      </c>
      <c r="S646">
        <v>9.4600000000000004E-2</v>
      </c>
      <c r="T646" s="15">
        <v>1.7600000000000001E-2</v>
      </c>
      <c r="U646" s="42">
        <v>0.15839999999999999</v>
      </c>
      <c r="V646" s="15">
        <v>3.3000000000000002E-2</v>
      </c>
      <c r="W646" s="42">
        <v>0.2024</v>
      </c>
      <c r="X646" s="15">
        <v>3.9599999999999996E-2</v>
      </c>
      <c r="Y646" s="42">
        <v>0.42680000000000001</v>
      </c>
      <c r="Z646" s="15">
        <v>8.8000000000000009E-2</v>
      </c>
      <c r="AA646" t="s">
        <v>47</v>
      </c>
      <c r="AB646" s="15" t="s">
        <v>59</v>
      </c>
      <c r="AC646" t="s">
        <v>47</v>
      </c>
      <c r="AD646" s="15" t="s">
        <v>59</v>
      </c>
      <c r="AE646" t="s">
        <v>54</v>
      </c>
      <c r="AF646" s="15" t="s">
        <v>59</v>
      </c>
      <c r="AG646" t="s">
        <v>54</v>
      </c>
      <c r="AH646" s="15" t="s">
        <v>59</v>
      </c>
      <c r="AI646" t="s">
        <v>47</v>
      </c>
      <c r="AJ646" s="15" t="s">
        <v>59</v>
      </c>
      <c r="AK646" t="s">
        <v>47</v>
      </c>
      <c r="AL646" s="15" t="s">
        <v>59</v>
      </c>
      <c r="AM646" t="s">
        <v>47</v>
      </c>
      <c r="AN646" s="15" t="s">
        <v>59</v>
      </c>
      <c r="AO646" t="s">
        <v>47</v>
      </c>
      <c r="AP646" s="15" t="s">
        <v>59</v>
      </c>
      <c r="AQ646" t="s">
        <v>47</v>
      </c>
      <c r="AR646" s="15" t="s">
        <v>59</v>
      </c>
      <c r="AS646" t="s">
        <v>47</v>
      </c>
      <c r="AT646" s="15" t="s">
        <v>59</v>
      </c>
      <c r="AU646" t="s">
        <v>47</v>
      </c>
      <c r="AV646" s="15" t="s">
        <v>59</v>
      </c>
      <c r="AW646" s="3" t="s">
        <v>47</v>
      </c>
      <c r="AX646" s="15" t="s">
        <v>59</v>
      </c>
      <c r="AY646" t="s">
        <v>47</v>
      </c>
      <c r="AZ646" s="15" t="s">
        <v>59</v>
      </c>
      <c r="BA646" t="s">
        <v>47</v>
      </c>
      <c r="BB646" s="15" t="s">
        <v>59</v>
      </c>
      <c r="BC646" t="s">
        <v>47</v>
      </c>
      <c r="BD646" s="15" t="s">
        <v>59</v>
      </c>
      <c r="BE646" s="3" t="s">
        <v>47</v>
      </c>
      <c r="BF646" s="15" t="s">
        <v>59</v>
      </c>
      <c r="BH646" s="15" t="s">
        <v>59</v>
      </c>
      <c r="BJ646" s="15" t="s">
        <v>59</v>
      </c>
      <c r="BL646" s="15" t="s">
        <v>59</v>
      </c>
      <c r="BN646" s="15" t="s">
        <v>59</v>
      </c>
      <c r="BP646" s="15" t="s">
        <v>59</v>
      </c>
      <c r="BR646" s="15" t="s">
        <v>59</v>
      </c>
      <c r="BT646" s="15" t="s">
        <v>59</v>
      </c>
      <c r="BV646" s="15" t="s">
        <v>59</v>
      </c>
      <c r="BX646" s="15" t="s">
        <v>59</v>
      </c>
      <c r="BZ646" s="15" t="s">
        <v>59</v>
      </c>
      <c r="CB646" s="15" t="s">
        <v>59</v>
      </c>
      <c r="CD646" s="15" t="s">
        <v>59</v>
      </c>
      <c r="CF646" s="15" t="s">
        <v>59</v>
      </c>
      <c r="CH646" s="15" t="s">
        <v>59</v>
      </c>
      <c r="CJ646" s="15" t="s">
        <v>59</v>
      </c>
      <c r="CL646" s="15" t="s">
        <v>59</v>
      </c>
      <c r="CN646" s="15" t="s">
        <v>59</v>
      </c>
      <c r="CP646" s="15" t="s">
        <v>59</v>
      </c>
      <c r="CR646" s="15" t="s">
        <v>59</v>
      </c>
      <c r="CT646" s="15" t="s">
        <v>59</v>
      </c>
      <c r="CV646" s="15" t="s">
        <v>59</v>
      </c>
      <c r="CX646" s="15" t="s">
        <v>59</v>
      </c>
      <c r="CZ646" s="15" t="s">
        <v>59</v>
      </c>
      <c r="DB646" s="15" t="s">
        <v>59</v>
      </c>
      <c r="DD646" s="15" t="s">
        <v>59</v>
      </c>
      <c r="DF646" s="15" t="s">
        <v>59</v>
      </c>
      <c r="DH646" s="15" t="s">
        <v>59</v>
      </c>
      <c r="DJ646" s="15" t="s">
        <v>59</v>
      </c>
      <c r="DL646" s="15" t="s">
        <v>59</v>
      </c>
      <c r="DN646" s="15" t="s">
        <v>59</v>
      </c>
      <c r="DP646" s="15" t="s">
        <v>59</v>
      </c>
      <c r="DR646" s="15" t="s">
        <v>59</v>
      </c>
      <c r="DT646" s="15" t="s">
        <v>59</v>
      </c>
      <c r="DV646" s="15" t="s">
        <v>59</v>
      </c>
      <c r="DX646" s="15" t="s">
        <v>59</v>
      </c>
      <c r="DZ646" s="15" t="s">
        <v>59</v>
      </c>
      <c r="EB646" s="15" t="s">
        <v>59</v>
      </c>
      <c r="ED646" s="15" t="s">
        <v>59</v>
      </c>
      <c r="EF646" s="15" t="s">
        <v>59</v>
      </c>
      <c r="EH646" s="15" t="s">
        <v>59</v>
      </c>
      <c r="EJ646" s="15" t="s">
        <v>59</v>
      </c>
      <c r="EL646" s="15" t="s">
        <v>59</v>
      </c>
      <c r="EN646" s="15" t="s">
        <v>59</v>
      </c>
      <c r="EP646" s="15" t="s">
        <v>59</v>
      </c>
      <c r="ER646" s="15" t="s">
        <v>59</v>
      </c>
      <c r="ET646" s="15" t="s">
        <v>59</v>
      </c>
      <c r="EV646" s="15" t="s">
        <v>59</v>
      </c>
      <c r="EX646" s="15" t="s">
        <v>59</v>
      </c>
      <c r="EZ646" s="15" t="s">
        <v>59</v>
      </c>
      <c r="FB646" s="15" t="s">
        <v>59</v>
      </c>
      <c r="FD646" s="15" t="s">
        <v>59</v>
      </c>
      <c r="FF646" s="15" t="s">
        <v>59</v>
      </c>
      <c r="FH646" s="15" t="s">
        <v>59</v>
      </c>
      <c r="FJ646" s="15" t="s">
        <v>59</v>
      </c>
      <c r="FL646" s="15" t="s">
        <v>59</v>
      </c>
      <c r="FN646" s="15" t="s">
        <v>59</v>
      </c>
      <c r="FP646" s="15" t="s">
        <v>59</v>
      </c>
      <c r="FR646" s="15" t="s">
        <v>59</v>
      </c>
      <c r="FT646" s="15" t="s">
        <v>59</v>
      </c>
    </row>
    <row r="647" spans="1:176" ht="15.95" customHeight="1">
      <c r="A647" t="s">
        <v>1049</v>
      </c>
      <c r="B647">
        <v>4</v>
      </c>
      <c r="D647" s="39">
        <v>9402</v>
      </c>
      <c r="E647" t="s">
        <v>1046</v>
      </c>
      <c r="F647" t="s">
        <v>1060</v>
      </c>
      <c r="G647" s="42">
        <v>1.2012</v>
      </c>
      <c r="H647" s="15" t="s">
        <v>59</v>
      </c>
      <c r="I647" s="42">
        <v>1.2012</v>
      </c>
      <c r="J647" s="15" t="s">
        <v>59</v>
      </c>
      <c r="K647" s="3" t="s">
        <v>47</v>
      </c>
      <c r="L647" s="12" t="s">
        <v>59</v>
      </c>
      <c r="M647" s="3" t="s">
        <v>47</v>
      </c>
      <c r="N647" s="12" t="s">
        <v>59</v>
      </c>
      <c r="O647" t="s">
        <v>47</v>
      </c>
      <c r="P647" s="15" t="s">
        <v>59</v>
      </c>
      <c r="Q647" s="43">
        <v>0.35420000000000001</v>
      </c>
      <c r="R647" s="15">
        <v>6.1600000000000009E-2</v>
      </c>
      <c r="S647">
        <v>9.2399999999999996E-2</v>
      </c>
      <c r="T647" s="15">
        <v>1.1000000000000001E-2</v>
      </c>
      <c r="U647" s="42">
        <v>0.14300000000000002</v>
      </c>
      <c r="V647" s="15">
        <v>2.64E-2</v>
      </c>
      <c r="W647" s="42">
        <v>0.1716</v>
      </c>
      <c r="X647" s="15">
        <v>3.9599999999999996E-2</v>
      </c>
      <c r="Y647" s="42">
        <v>0.44</v>
      </c>
      <c r="Z647" s="15">
        <v>7.2599999999999998E-2</v>
      </c>
      <c r="AA647" t="s">
        <v>47</v>
      </c>
      <c r="AB647" s="15" t="s">
        <v>59</v>
      </c>
      <c r="AC647" t="s">
        <v>47</v>
      </c>
      <c r="AD647" s="15" t="s">
        <v>59</v>
      </c>
      <c r="AE647" t="s">
        <v>54</v>
      </c>
      <c r="AF647" s="15" t="s">
        <v>59</v>
      </c>
      <c r="AG647" t="s">
        <v>54</v>
      </c>
      <c r="AH647" s="15" t="s">
        <v>59</v>
      </c>
      <c r="AI647" t="s">
        <v>47</v>
      </c>
      <c r="AJ647" s="15" t="s">
        <v>59</v>
      </c>
      <c r="AK647" t="s">
        <v>47</v>
      </c>
      <c r="AL647" s="15" t="s">
        <v>59</v>
      </c>
      <c r="AM647" t="s">
        <v>47</v>
      </c>
      <c r="AN647" s="15" t="s">
        <v>59</v>
      </c>
      <c r="AO647" t="s">
        <v>47</v>
      </c>
      <c r="AP647" s="15" t="s">
        <v>59</v>
      </c>
      <c r="AQ647" t="s">
        <v>47</v>
      </c>
      <c r="AR647" s="15" t="s">
        <v>59</v>
      </c>
      <c r="AS647" t="s">
        <v>47</v>
      </c>
      <c r="AT647" s="15" t="s">
        <v>59</v>
      </c>
      <c r="AU647" t="s">
        <v>47</v>
      </c>
      <c r="AV647" s="15" t="s">
        <v>59</v>
      </c>
      <c r="AW647" s="3" t="s">
        <v>47</v>
      </c>
      <c r="AX647" s="15" t="s">
        <v>59</v>
      </c>
      <c r="AY647" t="s">
        <v>47</v>
      </c>
      <c r="AZ647" s="15" t="s">
        <v>59</v>
      </c>
      <c r="BA647" t="s">
        <v>47</v>
      </c>
      <c r="BB647" s="15" t="s">
        <v>59</v>
      </c>
      <c r="BC647" t="s">
        <v>47</v>
      </c>
      <c r="BD647" s="15" t="s">
        <v>59</v>
      </c>
      <c r="BE647" s="3" t="s">
        <v>47</v>
      </c>
      <c r="BF647" s="15" t="s">
        <v>59</v>
      </c>
      <c r="BH647" s="15" t="s">
        <v>59</v>
      </c>
      <c r="BJ647" s="15" t="s">
        <v>59</v>
      </c>
      <c r="BL647" s="15" t="s">
        <v>59</v>
      </c>
      <c r="BN647" s="15" t="s">
        <v>59</v>
      </c>
      <c r="BP647" s="15" t="s">
        <v>59</v>
      </c>
      <c r="BR647" s="15" t="s">
        <v>59</v>
      </c>
      <c r="BT647" s="15" t="s">
        <v>59</v>
      </c>
      <c r="BV647" s="15" t="s">
        <v>59</v>
      </c>
      <c r="BX647" s="15" t="s">
        <v>59</v>
      </c>
      <c r="BZ647" s="15" t="s">
        <v>59</v>
      </c>
      <c r="CB647" s="15" t="s">
        <v>59</v>
      </c>
      <c r="CD647" s="15" t="s">
        <v>59</v>
      </c>
      <c r="CF647" s="15" t="s">
        <v>59</v>
      </c>
      <c r="CH647" s="15" t="s">
        <v>59</v>
      </c>
      <c r="CJ647" s="15" t="s">
        <v>59</v>
      </c>
      <c r="CL647" s="15" t="s">
        <v>59</v>
      </c>
      <c r="CN647" s="15" t="s">
        <v>59</v>
      </c>
      <c r="CP647" s="15" t="s">
        <v>59</v>
      </c>
      <c r="CR647" s="15" t="s">
        <v>59</v>
      </c>
      <c r="CT647" s="15" t="s">
        <v>59</v>
      </c>
      <c r="CV647" s="15" t="s">
        <v>59</v>
      </c>
      <c r="CX647" s="15" t="s">
        <v>59</v>
      </c>
      <c r="CZ647" s="15" t="s">
        <v>59</v>
      </c>
      <c r="DB647" s="15" t="s">
        <v>59</v>
      </c>
      <c r="DD647" s="15" t="s">
        <v>59</v>
      </c>
      <c r="DF647" s="15" t="s">
        <v>59</v>
      </c>
      <c r="DH647" s="15" t="s">
        <v>59</v>
      </c>
      <c r="DJ647" s="15" t="s">
        <v>59</v>
      </c>
      <c r="DL647" s="15" t="s">
        <v>59</v>
      </c>
      <c r="DN647" s="15" t="s">
        <v>59</v>
      </c>
      <c r="DP647" s="15" t="s">
        <v>59</v>
      </c>
      <c r="DR647" s="15" t="s">
        <v>59</v>
      </c>
      <c r="DT647" s="15" t="s">
        <v>59</v>
      </c>
      <c r="DV647" s="15" t="s">
        <v>59</v>
      </c>
      <c r="DX647" s="15" t="s">
        <v>59</v>
      </c>
      <c r="DZ647" s="15" t="s">
        <v>59</v>
      </c>
      <c r="EB647" s="15" t="s">
        <v>59</v>
      </c>
      <c r="ED647" s="15" t="s">
        <v>59</v>
      </c>
      <c r="EF647" s="15" t="s">
        <v>59</v>
      </c>
      <c r="EH647" s="15" t="s">
        <v>59</v>
      </c>
      <c r="EJ647" s="15" t="s">
        <v>59</v>
      </c>
      <c r="EL647" s="15" t="s">
        <v>59</v>
      </c>
      <c r="EN647" s="15" t="s">
        <v>59</v>
      </c>
      <c r="EP647" s="15" t="s">
        <v>59</v>
      </c>
      <c r="ER647" s="15" t="s">
        <v>59</v>
      </c>
      <c r="ET647" s="15" t="s">
        <v>59</v>
      </c>
      <c r="EV647" s="15" t="s">
        <v>59</v>
      </c>
      <c r="EX647" s="15" t="s">
        <v>59</v>
      </c>
      <c r="EZ647" s="15" t="s">
        <v>59</v>
      </c>
      <c r="FB647" s="15" t="s">
        <v>59</v>
      </c>
      <c r="FD647" s="15" t="s">
        <v>59</v>
      </c>
      <c r="FF647" s="15" t="s">
        <v>59</v>
      </c>
      <c r="FH647" s="15" t="s">
        <v>59</v>
      </c>
      <c r="FJ647" s="15" t="s">
        <v>59</v>
      </c>
      <c r="FL647" s="15" t="s">
        <v>59</v>
      </c>
      <c r="FN647" s="15" t="s">
        <v>59</v>
      </c>
      <c r="FP647" s="15" t="s">
        <v>59</v>
      </c>
      <c r="FR647" s="15" t="s">
        <v>59</v>
      </c>
      <c r="FT647" s="15" t="s">
        <v>59</v>
      </c>
    </row>
    <row r="648" spans="1:176" ht="15.95" customHeight="1">
      <c r="A648" t="s">
        <v>1050</v>
      </c>
      <c r="B648">
        <v>4</v>
      </c>
      <c r="D648" s="39">
        <v>9402</v>
      </c>
      <c r="E648" t="s">
        <v>1046</v>
      </c>
      <c r="F648" t="s">
        <v>1060</v>
      </c>
      <c r="G648" s="42">
        <v>1.7622</v>
      </c>
      <c r="H648" s="15" t="s">
        <v>59</v>
      </c>
      <c r="I648" s="42">
        <v>1.7622</v>
      </c>
      <c r="J648" s="15" t="s">
        <v>59</v>
      </c>
      <c r="K648" s="3" t="s">
        <v>47</v>
      </c>
      <c r="L648" s="12" t="s">
        <v>59</v>
      </c>
      <c r="M648" s="3" t="s">
        <v>47</v>
      </c>
      <c r="N648" s="12" t="s">
        <v>59</v>
      </c>
      <c r="O648" t="s">
        <v>47</v>
      </c>
      <c r="P648" s="15" t="s">
        <v>59</v>
      </c>
      <c r="Q648" s="43">
        <v>0.7128000000000001</v>
      </c>
      <c r="R648" s="15">
        <v>0.13639999999999999</v>
      </c>
      <c r="S648">
        <v>0.12100000000000001</v>
      </c>
      <c r="T648" s="15">
        <v>5.28E-2</v>
      </c>
      <c r="U648" s="42">
        <v>0.31240000000000001</v>
      </c>
      <c r="V648" s="15">
        <v>5.28E-2</v>
      </c>
      <c r="W648" s="42">
        <v>0.23760000000000001</v>
      </c>
      <c r="X648" s="15">
        <v>3.7400000000000003E-2</v>
      </c>
      <c r="Y648" s="42">
        <v>0.37840000000000001</v>
      </c>
      <c r="Z648" s="15">
        <v>0.24859999999999999</v>
      </c>
      <c r="AA648" t="s">
        <v>47</v>
      </c>
      <c r="AB648" s="15" t="s">
        <v>59</v>
      </c>
      <c r="AC648" t="s">
        <v>47</v>
      </c>
      <c r="AD648" s="15" t="s">
        <v>59</v>
      </c>
      <c r="AE648" t="s">
        <v>54</v>
      </c>
      <c r="AF648" s="15" t="s">
        <v>59</v>
      </c>
      <c r="AG648" t="s">
        <v>54</v>
      </c>
      <c r="AH648" s="15" t="s">
        <v>59</v>
      </c>
      <c r="AI648" t="s">
        <v>47</v>
      </c>
      <c r="AJ648" s="15" t="s">
        <v>59</v>
      </c>
      <c r="AK648" t="s">
        <v>47</v>
      </c>
      <c r="AL648" s="15" t="s">
        <v>59</v>
      </c>
      <c r="AM648" t="s">
        <v>47</v>
      </c>
      <c r="AN648" s="15" t="s">
        <v>59</v>
      </c>
      <c r="AO648" t="s">
        <v>47</v>
      </c>
      <c r="AP648" s="15" t="s">
        <v>59</v>
      </c>
      <c r="AQ648" t="s">
        <v>47</v>
      </c>
      <c r="AR648" s="15" t="s">
        <v>59</v>
      </c>
      <c r="AS648" t="s">
        <v>47</v>
      </c>
      <c r="AT648" s="15" t="s">
        <v>59</v>
      </c>
      <c r="AU648" t="s">
        <v>47</v>
      </c>
      <c r="AV648" s="15" t="s">
        <v>59</v>
      </c>
      <c r="AW648" s="3" t="s">
        <v>47</v>
      </c>
      <c r="AX648" s="15" t="s">
        <v>59</v>
      </c>
      <c r="AY648" t="s">
        <v>47</v>
      </c>
      <c r="AZ648" s="15" t="s">
        <v>59</v>
      </c>
      <c r="BA648" t="s">
        <v>47</v>
      </c>
      <c r="BB648" s="15" t="s">
        <v>59</v>
      </c>
      <c r="BC648" t="s">
        <v>47</v>
      </c>
      <c r="BD648" s="15" t="s">
        <v>59</v>
      </c>
      <c r="BE648" s="3" t="s">
        <v>47</v>
      </c>
      <c r="BF648" s="15" t="s">
        <v>59</v>
      </c>
      <c r="BH648" s="15" t="s">
        <v>59</v>
      </c>
      <c r="BJ648" s="15" t="s">
        <v>59</v>
      </c>
      <c r="BL648" s="15" t="s">
        <v>59</v>
      </c>
      <c r="BN648" s="15" t="s">
        <v>59</v>
      </c>
      <c r="BP648" s="15" t="s">
        <v>59</v>
      </c>
      <c r="BR648" s="15" t="s">
        <v>59</v>
      </c>
      <c r="BT648" s="15" t="s">
        <v>59</v>
      </c>
      <c r="BV648" s="15" t="s">
        <v>59</v>
      </c>
      <c r="BX648" s="15" t="s">
        <v>59</v>
      </c>
      <c r="BZ648" s="15" t="s">
        <v>59</v>
      </c>
      <c r="CB648" s="15" t="s">
        <v>59</v>
      </c>
      <c r="CD648" s="15" t="s">
        <v>59</v>
      </c>
      <c r="CF648" s="15" t="s">
        <v>59</v>
      </c>
      <c r="CH648" s="15" t="s">
        <v>59</v>
      </c>
      <c r="CJ648" s="15" t="s">
        <v>59</v>
      </c>
      <c r="CL648" s="15" t="s">
        <v>59</v>
      </c>
      <c r="CN648" s="15" t="s">
        <v>59</v>
      </c>
      <c r="CP648" s="15" t="s">
        <v>59</v>
      </c>
      <c r="CR648" s="15" t="s">
        <v>59</v>
      </c>
      <c r="CT648" s="15" t="s">
        <v>59</v>
      </c>
      <c r="CV648" s="15" t="s">
        <v>59</v>
      </c>
      <c r="CX648" s="15" t="s">
        <v>59</v>
      </c>
      <c r="CZ648" s="15" t="s">
        <v>59</v>
      </c>
      <c r="DB648" s="15" t="s">
        <v>59</v>
      </c>
      <c r="DD648" s="15" t="s">
        <v>59</v>
      </c>
      <c r="DF648" s="15" t="s">
        <v>59</v>
      </c>
      <c r="DH648" s="15" t="s">
        <v>59</v>
      </c>
      <c r="DJ648" s="15" t="s">
        <v>59</v>
      </c>
      <c r="DL648" s="15" t="s">
        <v>59</v>
      </c>
      <c r="DN648" s="15" t="s">
        <v>59</v>
      </c>
      <c r="DP648" s="15" t="s">
        <v>59</v>
      </c>
      <c r="DR648" s="15" t="s">
        <v>59</v>
      </c>
      <c r="DT648" s="15" t="s">
        <v>59</v>
      </c>
      <c r="DV648" s="15" t="s">
        <v>59</v>
      </c>
      <c r="DX648" s="15" t="s">
        <v>59</v>
      </c>
      <c r="DZ648" s="15" t="s">
        <v>59</v>
      </c>
      <c r="EB648" s="15" t="s">
        <v>59</v>
      </c>
      <c r="ED648" s="15" t="s">
        <v>59</v>
      </c>
      <c r="EF648" s="15" t="s">
        <v>59</v>
      </c>
      <c r="EH648" s="15" t="s">
        <v>59</v>
      </c>
      <c r="EJ648" s="15" t="s">
        <v>59</v>
      </c>
      <c r="EL648" s="15" t="s">
        <v>59</v>
      </c>
      <c r="EN648" s="15" t="s">
        <v>59</v>
      </c>
      <c r="EP648" s="15" t="s">
        <v>59</v>
      </c>
      <c r="ER648" s="15" t="s">
        <v>59</v>
      </c>
      <c r="ET648" s="15" t="s">
        <v>59</v>
      </c>
      <c r="EV648" s="15" t="s">
        <v>59</v>
      </c>
      <c r="EX648" s="15" t="s">
        <v>59</v>
      </c>
      <c r="EZ648" s="15" t="s">
        <v>59</v>
      </c>
      <c r="FB648" s="15" t="s">
        <v>59</v>
      </c>
      <c r="FD648" s="15" t="s">
        <v>59</v>
      </c>
      <c r="FF648" s="15" t="s">
        <v>59</v>
      </c>
      <c r="FH648" s="15" t="s">
        <v>59</v>
      </c>
      <c r="FJ648" s="15" t="s">
        <v>59</v>
      </c>
      <c r="FL648" s="15" t="s">
        <v>59</v>
      </c>
      <c r="FN648" s="15" t="s">
        <v>59</v>
      </c>
      <c r="FP648" s="15" t="s">
        <v>59</v>
      </c>
      <c r="FR648" s="15" t="s">
        <v>59</v>
      </c>
      <c r="FT648" s="15" t="s">
        <v>59</v>
      </c>
    </row>
    <row r="649" spans="1:176" ht="15.95" customHeight="1">
      <c r="A649" t="s">
        <v>1051</v>
      </c>
      <c r="B649">
        <v>4</v>
      </c>
      <c r="D649" s="39">
        <v>9402</v>
      </c>
      <c r="E649" t="s">
        <v>1046</v>
      </c>
      <c r="F649" t="s">
        <v>1060</v>
      </c>
      <c r="G649" s="42">
        <v>2.3452000000000002</v>
      </c>
      <c r="H649" s="15" t="s">
        <v>59</v>
      </c>
      <c r="I649" s="42">
        <v>2.3452000000000002</v>
      </c>
      <c r="J649" s="15" t="s">
        <v>59</v>
      </c>
      <c r="K649" s="3" t="s">
        <v>47</v>
      </c>
      <c r="L649" s="12" t="s">
        <v>59</v>
      </c>
      <c r="M649" s="3" t="s">
        <v>47</v>
      </c>
      <c r="N649" s="12" t="s">
        <v>59</v>
      </c>
      <c r="O649" t="s">
        <v>47</v>
      </c>
      <c r="P649" s="15" t="s">
        <v>59</v>
      </c>
      <c r="Q649" s="43">
        <v>0.61819999999999997</v>
      </c>
      <c r="R649" s="15">
        <v>0.23100000000000001</v>
      </c>
      <c r="S649">
        <v>0.32340000000000002</v>
      </c>
      <c r="T649" s="15">
        <v>3.5200000000000002E-2</v>
      </c>
      <c r="U649" s="42">
        <v>0.26400000000000001</v>
      </c>
      <c r="V649" s="15">
        <v>4.1800000000000004E-2</v>
      </c>
      <c r="W649" s="42">
        <v>0.21559999999999999</v>
      </c>
      <c r="X649" s="15">
        <v>9.0199999999999989E-2</v>
      </c>
      <c r="Y649" s="42">
        <v>0.92400000000000004</v>
      </c>
      <c r="Z649" s="15">
        <v>1.7600000000000001E-2</v>
      </c>
      <c r="AA649" t="s">
        <v>47</v>
      </c>
      <c r="AB649" s="15" t="s">
        <v>59</v>
      </c>
      <c r="AC649" t="s">
        <v>47</v>
      </c>
      <c r="AD649" s="15" t="s">
        <v>59</v>
      </c>
      <c r="AE649" t="s">
        <v>54</v>
      </c>
      <c r="AF649" s="15" t="s">
        <v>59</v>
      </c>
      <c r="AG649" t="s">
        <v>54</v>
      </c>
      <c r="AH649" s="15" t="s">
        <v>59</v>
      </c>
      <c r="AI649" t="s">
        <v>47</v>
      </c>
      <c r="AJ649" s="15" t="s">
        <v>59</v>
      </c>
      <c r="AK649" t="s">
        <v>47</v>
      </c>
      <c r="AL649" s="15" t="s">
        <v>59</v>
      </c>
      <c r="AM649" t="s">
        <v>47</v>
      </c>
      <c r="AN649" s="15" t="s">
        <v>59</v>
      </c>
      <c r="AO649" t="s">
        <v>47</v>
      </c>
      <c r="AP649" s="15" t="s">
        <v>59</v>
      </c>
      <c r="AQ649" t="s">
        <v>47</v>
      </c>
      <c r="AR649" s="15" t="s">
        <v>59</v>
      </c>
      <c r="AS649" t="s">
        <v>47</v>
      </c>
      <c r="AT649" s="15" t="s">
        <v>59</v>
      </c>
      <c r="AU649" t="s">
        <v>47</v>
      </c>
      <c r="AV649" s="15" t="s">
        <v>59</v>
      </c>
      <c r="AW649" s="3" t="s">
        <v>47</v>
      </c>
      <c r="AX649" s="15" t="s">
        <v>59</v>
      </c>
      <c r="AY649" t="s">
        <v>47</v>
      </c>
      <c r="AZ649" s="15" t="s">
        <v>59</v>
      </c>
      <c r="BA649" t="s">
        <v>47</v>
      </c>
      <c r="BB649" s="15" t="s">
        <v>59</v>
      </c>
      <c r="BC649" t="s">
        <v>47</v>
      </c>
      <c r="BD649" s="15" t="s">
        <v>59</v>
      </c>
      <c r="BE649" s="3" t="s">
        <v>47</v>
      </c>
      <c r="BF649" s="15" t="s">
        <v>59</v>
      </c>
      <c r="BH649" s="15" t="s">
        <v>59</v>
      </c>
      <c r="BJ649" s="15" t="s">
        <v>59</v>
      </c>
      <c r="BL649" s="15" t="s">
        <v>59</v>
      </c>
      <c r="BN649" s="15" t="s">
        <v>59</v>
      </c>
      <c r="BP649" s="15" t="s">
        <v>59</v>
      </c>
      <c r="BR649" s="15" t="s">
        <v>59</v>
      </c>
      <c r="BT649" s="15" t="s">
        <v>59</v>
      </c>
      <c r="BV649" s="15" t="s">
        <v>59</v>
      </c>
      <c r="BX649" s="15" t="s">
        <v>59</v>
      </c>
      <c r="BZ649" s="15" t="s">
        <v>59</v>
      </c>
      <c r="CB649" s="15" t="s">
        <v>59</v>
      </c>
      <c r="CD649" s="15" t="s">
        <v>59</v>
      </c>
      <c r="CF649" s="15" t="s">
        <v>59</v>
      </c>
      <c r="CH649" s="15" t="s">
        <v>59</v>
      </c>
      <c r="CJ649" s="15" t="s">
        <v>59</v>
      </c>
      <c r="CL649" s="15" t="s">
        <v>59</v>
      </c>
      <c r="CN649" s="15" t="s">
        <v>59</v>
      </c>
      <c r="CP649" s="15" t="s">
        <v>59</v>
      </c>
      <c r="CR649" s="15" t="s">
        <v>59</v>
      </c>
      <c r="CT649" s="15" t="s">
        <v>59</v>
      </c>
      <c r="CV649" s="15" t="s">
        <v>59</v>
      </c>
      <c r="CX649" s="15" t="s">
        <v>59</v>
      </c>
      <c r="CZ649" s="15" t="s">
        <v>59</v>
      </c>
      <c r="DB649" s="15" t="s">
        <v>59</v>
      </c>
      <c r="DD649" s="15" t="s">
        <v>59</v>
      </c>
      <c r="DF649" s="15" t="s">
        <v>59</v>
      </c>
      <c r="DH649" s="15" t="s">
        <v>59</v>
      </c>
      <c r="DJ649" s="15" t="s">
        <v>59</v>
      </c>
      <c r="DL649" s="15" t="s">
        <v>59</v>
      </c>
      <c r="DN649" s="15" t="s">
        <v>59</v>
      </c>
      <c r="DP649" s="15" t="s">
        <v>59</v>
      </c>
      <c r="DR649" s="15" t="s">
        <v>59</v>
      </c>
      <c r="DT649" s="15" t="s">
        <v>59</v>
      </c>
      <c r="DV649" s="15" t="s">
        <v>59</v>
      </c>
      <c r="DX649" s="15" t="s">
        <v>59</v>
      </c>
      <c r="DZ649" s="15" t="s">
        <v>59</v>
      </c>
      <c r="EB649" s="15" t="s">
        <v>59</v>
      </c>
      <c r="ED649" s="15" t="s">
        <v>59</v>
      </c>
      <c r="EF649" s="15" t="s">
        <v>59</v>
      </c>
      <c r="EH649" s="15" t="s">
        <v>59</v>
      </c>
      <c r="EJ649" s="15" t="s">
        <v>59</v>
      </c>
      <c r="EL649" s="15" t="s">
        <v>59</v>
      </c>
      <c r="EN649" s="15" t="s">
        <v>59</v>
      </c>
      <c r="EP649" s="15" t="s">
        <v>59</v>
      </c>
      <c r="ER649" s="15" t="s">
        <v>59</v>
      </c>
      <c r="ET649" s="15" t="s">
        <v>59</v>
      </c>
      <c r="EV649" s="15" t="s">
        <v>59</v>
      </c>
      <c r="EX649" s="15" t="s">
        <v>59</v>
      </c>
      <c r="EZ649" s="15" t="s">
        <v>59</v>
      </c>
      <c r="FB649" s="15" t="s">
        <v>59</v>
      </c>
      <c r="FD649" s="15" t="s">
        <v>59</v>
      </c>
      <c r="FF649" s="15" t="s">
        <v>59</v>
      </c>
      <c r="FH649" s="15" t="s">
        <v>59</v>
      </c>
      <c r="FJ649" s="15" t="s">
        <v>59</v>
      </c>
      <c r="FL649" s="15" t="s">
        <v>59</v>
      </c>
      <c r="FN649" s="15" t="s">
        <v>59</v>
      </c>
      <c r="FP649" s="15" t="s">
        <v>59</v>
      </c>
      <c r="FR649" s="15" t="s">
        <v>59</v>
      </c>
      <c r="FT649" s="15" t="s">
        <v>59</v>
      </c>
    </row>
    <row r="650" spans="1:176" ht="15.95" customHeight="1">
      <c r="A650" t="s">
        <v>1052</v>
      </c>
      <c r="B650">
        <v>4</v>
      </c>
      <c r="D650" s="39">
        <v>9404</v>
      </c>
      <c r="E650" t="s">
        <v>1046</v>
      </c>
      <c r="F650" t="s">
        <v>1060</v>
      </c>
      <c r="G650" s="42">
        <v>1.397</v>
      </c>
      <c r="H650" s="15" t="s">
        <v>59</v>
      </c>
      <c r="I650" s="42">
        <v>1.397</v>
      </c>
      <c r="J650" s="15" t="s">
        <v>59</v>
      </c>
      <c r="K650" s="3" t="s">
        <v>47</v>
      </c>
      <c r="L650" s="12" t="s">
        <v>59</v>
      </c>
      <c r="M650" s="3" t="s">
        <v>47</v>
      </c>
      <c r="N650" s="12" t="s">
        <v>59</v>
      </c>
      <c r="O650" t="s">
        <v>47</v>
      </c>
      <c r="P650" s="15" t="s">
        <v>59</v>
      </c>
      <c r="Q650" s="43">
        <v>0.43559999999999999</v>
      </c>
      <c r="R650" s="15">
        <v>0.11220000000000001</v>
      </c>
      <c r="S650">
        <v>0.14080000000000001</v>
      </c>
      <c r="T650" s="15">
        <v>3.5200000000000002E-2</v>
      </c>
      <c r="U650" s="42">
        <v>0.17380000000000001</v>
      </c>
      <c r="V650" s="15">
        <v>2.86E-2</v>
      </c>
      <c r="W650" s="42">
        <v>0.11</v>
      </c>
      <c r="X650" s="15">
        <v>2.2000000000000002E-2</v>
      </c>
      <c r="Y650" s="42">
        <v>0.53460000000000008</v>
      </c>
      <c r="Z650" s="15">
        <v>0.10779999999999999</v>
      </c>
      <c r="AA650" t="s">
        <v>47</v>
      </c>
      <c r="AB650" s="15" t="s">
        <v>59</v>
      </c>
      <c r="AC650" t="s">
        <v>47</v>
      </c>
      <c r="AD650" s="15" t="s">
        <v>59</v>
      </c>
      <c r="AE650" t="s">
        <v>54</v>
      </c>
      <c r="AF650" s="15" t="s">
        <v>59</v>
      </c>
      <c r="AG650" t="s">
        <v>54</v>
      </c>
      <c r="AH650" s="15" t="s">
        <v>59</v>
      </c>
      <c r="AI650" t="s">
        <v>47</v>
      </c>
      <c r="AJ650" s="15" t="s">
        <v>59</v>
      </c>
      <c r="AK650" t="s">
        <v>47</v>
      </c>
      <c r="AL650" s="15" t="s">
        <v>59</v>
      </c>
      <c r="AM650" t="s">
        <v>47</v>
      </c>
      <c r="AN650" s="15" t="s">
        <v>59</v>
      </c>
      <c r="AO650" t="s">
        <v>47</v>
      </c>
      <c r="AP650" s="15" t="s">
        <v>59</v>
      </c>
      <c r="AQ650" t="s">
        <v>47</v>
      </c>
      <c r="AR650" s="15" t="s">
        <v>59</v>
      </c>
      <c r="AS650" t="s">
        <v>47</v>
      </c>
      <c r="AT650" s="15" t="s">
        <v>59</v>
      </c>
      <c r="AU650" t="s">
        <v>47</v>
      </c>
      <c r="AV650" s="15" t="s">
        <v>59</v>
      </c>
      <c r="AW650" s="3" t="s">
        <v>47</v>
      </c>
      <c r="AX650" s="15" t="s">
        <v>59</v>
      </c>
      <c r="AY650" t="s">
        <v>47</v>
      </c>
      <c r="AZ650" s="15" t="s">
        <v>59</v>
      </c>
      <c r="BA650" t="s">
        <v>47</v>
      </c>
      <c r="BB650" s="15" t="s">
        <v>59</v>
      </c>
      <c r="BC650" t="s">
        <v>47</v>
      </c>
      <c r="BD650" s="15" t="s">
        <v>59</v>
      </c>
      <c r="BE650" s="3" t="s">
        <v>47</v>
      </c>
      <c r="BF650" s="15" t="s">
        <v>59</v>
      </c>
      <c r="BH650" s="15" t="s">
        <v>59</v>
      </c>
      <c r="BJ650" s="15" t="s">
        <v>59</v>
      </c>
      <c r="BL650" s="15" t="s">
        <v>59</v>
      </c>
      <c r="BN650" s="15" t="s">
        <v>59</v>
      </c>
      <c r="BP650" s="15" t="s">
        <v>59</v>
      </c>
      <c r="BR650" s="15" t="s">
        <v>59</v>
      </c>
      <c r="BT650" s="15" t="s">
        <v>59</v>
      </c>
      <c r="BV650" s="15" t="s">
        <v>59</v>
      </c>
      <c r="BX650" s="15" t="s">
        <v>59</v>
      </c>
      <c r="BZ650" s="15" t="s">
        <v>59</v>
      </c>
      <c r="CB650" s="15" t="s">
        <v>59</v>
      </c>
      <c r="CD650" s="15" t="s">
        <v>59</v>
      </c>
      <c r="CF650" s="15" t="s">
        <v>59</v>
      </c>
      <c r="CH650" s="15" t="s">
        <v>59</v>
      </c>
      <c r="CJ650" s="15" t="s">
        <v>59</v>
      </c>
      <c r="CL650" s="15" t="s">
        <v>59</v>
      </c>
      <c r="CN650" s="15" t="s">
        <v>59</v>
      </c>
      <c r="CP650" s="15" t="s">
        <v>59</v>
      </c>
      <c r="CR650" s="15" t="s">
        <v>59</v>
      </c>
      <c r="CT650" s="15" t="s">
        <v>59</v>
      </c>
      <c r="CV650" s="15" t="s">
        <v>59</v>
      </c>
      <c r="CX650" s="15" t="s">
        <v>59</v>
      </c>
      <c r="CZ650" s="15" t="s">
        <v>59</v>
      </c>
      <c r="DB650" s="15" t="s">
        <v>59</v>
      </c>
      <c r="DD650" s="15" t="s">
        <v>59</v>
      </c>
      <c r="DF650" s="15" t="s">
        <v>59</v>
      </c>
      <c r="DH650" s="15" t="s">
        <v>59</v>
      </c>
      <c r="DJ650" s="15" t="s">
        <v>59</v>
      </c>
      <c r="DL650" s="15" t="s">
        <v>59</v>
      </c>
      <c r="DN650" s="15" t="s">
        <v>59</v>
      </c>
      <c r="DP650" s="15" t="s">
        <v>59</v>
      </c>
      <c r="DR650" s="15" t="s">
        <v>59</v>
      </c>
      <c r="DT650" s="15" t="s">
        <v>59</v>
      </c>
      <c r="DV650" s="15" t="s">
        <v>59</v>
      </c>
      <c r="DX650" s="15" t="s">
        <v>59</v>
      </c>
      <c r="DZ650" s="15" t="s">
        <v>59</v>
      </c>
      <c r="EB650" s="15" t="s">
        <v>59</v>
      </c>
      <c r="ED650" s="15" t="s">
        <v>59</v>
      </c>
      <c r="EF650" s="15" t="s">
        <v>59</v>
      </c>
      <c r="EH650" s="15" t="s">
        <v>59</v>
      </c>
      <c r="EJ650" s="15" t="s">
        <v>59</v>
      </c>
      <c r="EL650" s="15" t="s">
        <v>59</v>
      </c>
      <c r="EN650" s="15" t="s">
        <v>59</v>
      </c>
      <c r="EP650" s="15" t="s">
        <v>59</v>
      </c>
      <c r="ER650" s="15" t="s">
        <v>59</v>
      </c>
      <c r="ET650" s="15" t="s">
        <v>59</v>
      </c>
      <c r="EV650" s="15" t="s">
        <v>59</v>
      </c>
      <c r="EX650" s="15" t="s">
        <v>59</v>
      </c>
      <c r="EZ650" s="15" t="s">
        <v>59</v>
      </c>
      <c r="FB650" s="15" t="s">
        <v>59</v>
      </c>
      <c r="FD650" s="15" t="s">
        <v>59</v>
      </c>
      <c r="FF650" s="15" t="s">
        <v>59</v>
      </c>
      <c r="FH650" s="15" t="s">
        <v>59</v>
      </c>
      <c r="FJ650" s="15" t="s">
        <v>59</v>
      </c>
      <c r="FL650" s="15" t="s">
        <v>59</v>
      </c>
      <c r="FN650" s="15" t="s">
        <v>59</v>
      </c>
      <c r="FP650" s="15" t="s">
        <v>59</v>
      </c>
      <c r="FR650" s="15" t="s">
        <v>59</v>
      </c>
      <c r="FT650" s="15" t="s">
        <v>59</v>
      </c>
    </row>
    <row r="651" spans="1:176" ht="15.95" customHeight="1">
      <c r="A651" t="s">
        <v>1053</v>
      </c>
      <c r="B651">
        <v>4</v>
      </c>
      <c r="D651" s="39">
        <v>9404</v>
      </c>
      <c r="E651" t="s">
        <v>1046</v>
      </c>
      <c r="F651" t="s">
        <v>1060</v>
      </c>
      <c r="G651" s="42">
        <v>1.1462000000000001</v>
      </c>
      <c r="H651" s="15" t="s">
        <v>59</v>
      </c>
      <c r="I651" s="42">
        <v>1.1462000000000001</v>
      </c>
      <c r="J651" s="15" t="s">
        <v>59</v>
      </c>
      <c r="K651" s="3" t="s">
        <v>47</v>
      </c>
      <c r="L651" s="12" t="s">
        <v>59</v>
      </c>
      <c r="M651" s="3" t="s">
        <v>47</v>
      </c>
      <c r="N651" s="12" t="s">
        <v>59</v>
      </c>
      <c r="O651" t="s">
        <v>47</v>
      </c>
      <c r="P651" s="15" t="s">
        <v>59</v>
      </c>
      <c r="Q651" s="43">
        <v>0.38719999999999999</v>
      </c>
      <c r="R651" s="15">
        <v>0.14960000000000001</v>
      </c>
      <c r="S651">
        <v>0.14080000000000001</v>
      </c>
      <c r="T651" s="15">
        <v>6.3799999999999996E-2</v>
      </c>
      <c r="U651" s="42">
        <v>0.16500000000000001</v>
      </c>
      <c r="V651" s="15">
        <v>3.5200000000000002E-2</v>
      </c>
      <c r="W651" s="42">
        <v>8.8000000000000009E-2</v>
      </c>
      <c r="X651" s="15">
        <v>2.86E-2</v>
      </c>
      <c r="Y651" s="42">
        <v>0.34320000000000001</v>
      </c>
      <c r="Z651" s="15">
        <v>2.4199999999999999E-2</v>
      </c>
      <c r="AA651" t="s">
        <v>47</v>
      </c>
      <c r="AB651" s="15" t="s">
        <v>59</v>
      </c>
      <c r="AC651" t="s">
        <v>47</v>
      </c>
      <c r="AD651" s="15" t="s">
        <v>59</v>
      </c>
      <c r="AE651">
        <v>0.09</v>
      </c>
      <c r="AF651" s="15">
        <v>7.0000000000000007E-2</v>
      </c>
      <c r="AG651" t="s">
        <v>54</v>
      </c>
      <c r="AH651" s="15" t="s">
        <v>59</v>
      </c>
      <c r="AI651" t="s">
        <v>47</v>
      </c>
      <c r="AJ651" s="15" t="s">
        <v>59</v>
      </c>
      <c r="AK651" t="s">
        <v>47</v>
      </c>
      <c r="AL651" s="15" t="s">
        <v>59</v>
      </c>
      <c r="AM651" t="s">
        <v>47</v>
      </c>
      <c r="AN651" s="15" t="s">
        <v>59</v>
      </c>
      <c r="AO651" t="s">
        <v>47</v>
      </c>
      <c r="AP651" s="15" t="s">
        <v>59</v>
      </c>
      <c r="AQ651" t="s">
        <v>47</v>
      </c>
      <c r="AR651" s="15" t="s">
        <v>59</v>
      </c>
      <c r="AS651" t="s">
        <v>47</v>
      </c>
      <c r="AT651" s="15" t="s">
        <v>59</v>
      </c>
      <c r="AU651" t="s">
        <v>47</v>
      </c>
      <c r="AV651" s="15" t="s">
        <v>59</v>
      </c>
      <c r="AW651" s="3" t="s">
        <v>47</v>
      </c>
      <c r="AX651" s="15" t="s">
        <v>59</v>
      </c>
      <c r="AY651" t="s">
        <v>47</v>
      </c>
      <c r="AZ651" s="15" t="s">
        <v>59</v>
      </c>
      <c r="BA651" t="s">
        <v>47</v>
      </c>
      <c r="BB651" s="15" t="s">
        <v>59</v>
      </c>
      <c r="BC651" t="s">
        <v>47</v>
      </c>
      <c r="BD651" s="15" t="s">
        <v>59</v>
      </c>
      <c r="BE651" s="3" t="s">
        <v>47</v>
      </c>
      <c r="BF651" s="15" t="s">
        <v>59</v>
      </c>
      <c r="BH651" s="15" t="s">
        <v>59</v>
      </c>
      <c r="BJ651" s="15" t="s">
        <v>59</v>
      </c>
      <c r="BL651" s="15" t="s">
        <v>59</v>
      </c>
      <c r="BN651" s="15" t="s">
        <v>59</v>
      </c>
      <c r="BP651" s="15" t="s">
        <v>59</v>
      </c>
      <c r="BR651" s="15" t="s">
        <v>59</v>
      </c>
      <c r="BT651" s="15" t="s">
        <v>59</v>
      </c>
      <c r="BV651" s="15" t="s">
        <v>59</v>
      </c>
      <c r="BX651" s="15" t="s">
        <v>59</v>
      </c>
      <c r="BZ651" s="15" t="s">
        <v>59</v>
      </c>
      <c r="CB651" s="15" t="s">
        <v>59</v>
      </c>
      <c r="CD651" s="15" t="s">
        <v>59</v>
      </c>
      <c r="CF651" s="15" t="s">
        <v>59</v>
      </c>
      <c r="CH651" s="15" t="s">
        <v>59</v>
      </c>
      <c r="CJ651" s="15" t="s">
        <v>59</v>
      </c>
      <c r="CL651" s="15" t="s">
        <v>59</v>
      </c>
      <c r="CN651" s="15" t="s">
        <v>59</v>
      </c>
      <c r="CP651" s="15" t="s">
        <v>59</v>
      </c>
      <c r="CR651" s="15" t="s">
        <v>59</v>
      </c>
      <c r="CT651" s="15" t="s">
        <v>59</v>
      </c>
      <c r="CV651" s="15" t="s">
        <v>59</v>
      </c>
      <c r="CX651" s="15" t="s">
        <v>59</v>
      </c>
      <c r="CZ651" s="15" t="s">
        <v>59</v>
      </c>
      <c r="DB651" s="15" t="s">
        <v>59</v>
      </c>
      <c r="DD651" s="15" t="s">
        <v>59</v>
      </c>
      <c r="DF651" s="15" t="s">
        <v>59</v>
      </c>
      <c r="DH651" s="15" t="s">
        <v>59</v>
      </c>
      <c r="DJ651" s="15" t="s">
        <v>59</v>
      </c>
      <c r="DL651" s="15" t="s">
        <v>59</v>
      </c>
      <c r="DN651" s="15" t="s">
        <v>59</v>
      </c>
      <c r="DP651" s="15" t="s">
        <v>59</v>
      </c>
      <c r="DR651" s="15" t="s">
        <v>59</v>
      </c>
      <c r="DT651" s="15" t="s">
        <v>59</v>
      </c>
      <c r="DV651" s="15" t="s">
        <v>59</v>
      </c>
      <c r="DX651" s="15" t="s">
        <v>59</v>
      </c>
      <c r="DZ651" s="15" t="s">
        <v>59</v>
      </c>
      <c r="EB651" s="15" t="s">
        <v>59</v>
      </c>
      <c r="ED651" s="15" t="s">
        <v>59</v>
      </c>
      <c r="EF651" s="15" t="s">
        <v>59</v>
      </c>
      <c r="EH651" s="15" t="s">
        <v>59</v>
      </c>
      <c r="EJ651" s="15" t="s">
        <v>59</v>
      </c>
      <c r="EL651" s="15" t="s">
        <v>59</v>
      </c>
      <c r="EN651" s="15" t="s">
        <v>59</v>
      </c>
      <c r="EP651" s="15" t="s">
        <v>59</v>
      </c>
      <c r="ER651" s="15" t="s">
        <v>59</v>
      </c>
      <c r="ET651" s="15" t="s">
        <v>59</v>
      </c>
      <c r="EV651" s="15" t="s">
        <v>59</v>
      </c>
      <c r="EX651" s="15" t="s">
        <v>59</v>
      </c>
      <c r="EZ651" s="15" t="s">
        <v>59</v>
      </c>
      <c r="FB651" s="15" t="s">
        <v>59</v>
      </c>
      <c r="FD651" s="15" t="s">
        <v>59</v>
      </c>
      <c r="FF651" s="15" t="s">
        <v>59</v>
      </c>
      <c r="FH651" s="15" t="s">
        <v>59</v>
      </c>
      <c r="FJ651" s="15" t="s">
        <v>59</v>
      </c>
      <c r="FL651" s="15" t="s">
        <v>59</v>
      </c>
      <c r="FN651" s="15" t="s">
        <v>59</v>
      </c>
      <c r="FP651" s="15" t="s">
        <v>59</v>
      </c>
      <c r="FR651" s="15" t="s">
        <v>59</v>
      </c>
      <c r="FT651" s="15" t="s">
        <v>59</v>
      </c>
    </row>
    <row r="652" spans="1:176" ht="15.95" customHeight="1">
      <c r="A652" t="s">
        <v>1054</v>
      </c>
      <c r="B652">
        <v>4</v>
      </c>
      <c r="D652" s="39">
        <v>9404</v>
      </c>
      <c r="E652" t="s">
        <v>1046</v>
      </c>
      <c r="F652" t="s">
        <v>1060</v>
      </c>
      <c r="G652" s="42">
        <v>1.3178000000000001</v>
      </c>
      <c r="H652" s="15" t="s">
        <v>59</v>
      </c>
      <c r="I652" s="42">
        <v>1.3178000000000001</v>
      </c>
      <c r="J652" s="15" t="s">
        <v>59</v>
      </c>
      <c r="K652" s="3" t="s">
        <v>47</v>
      </c>
      <c r="L652" s="12" t="s">
        <v>59</v>
      </c>
      <c r="M652" s="3" t="s">
        <v>47</v>
      </c>
      <c r="N652" s="12" t="s">
        <v>59</v>
      </c>
      <c r="O652" t="s">
        <v>47</v>
      </c>
      <c r="P652" s="15" t="s">
        <v>59</v>
      </c>
      <c r="Q652" s="43">
        <v>0.45760000000000001</v>
      </c>
      <c r="R652" s="15">
        <v>0.2112</v>
      </c>
      <c r="S652">
        <v>0.11</v>
      </c>
      <c r="T652" s="15">
        <v>4.4000000000000003E-3</v>
      </c>
      <c r="U652" s="42">
        <v>0.187</v>
      </c>
      <c r="V652" s="15">
        <v>8.8000000000000009E-2</v>
      </c>
      <c r="W652" s="42">
        <v>0.11660000000000001</v>
      </c>
      <c r="X652" s="15">
        <v>5.0599999999999999E-2</v>
      </c>
      <c r="Y652" s="42">
        <v>0.44</v>
      </c>
      <c r="Z652" s="15">
        <v>0.1298</v>
      </c>
      <c r="AA652" t="s">
        <v>47</v>
      </c>
      <c r="AB652" s="15" t="s">
        <v>59</v>
      </c>
      <c r="AC652" t="s">
        <v>47</v>
      </c>
      <c r="AD652" s="15" t="s">
        <v>59</v>
      </c>
      <c r="AE652">
        <v>0.04</v>
      </c>
      <c r="AF652" s="15">
        <v>0.03</v>
      </c>
      <c r="AG652" t="s">
        <v>54</v>
      </c>
      <c r="AH652" s="15" t="s">
        <v>59</v>
      </c>
      <c r="AI652" t="s">
        <v>47</v>
      </c>
      <c r="AJ652" s="15" t="s">
        <v>59</v>
      </c>
      <c r="AK652" t="s">
        <v>47</v>
      </c>
      <c r="AL652" s="15" t="s">
        <v>59</v>
      </c>
      <c r="AM652" t="s">
        <v>47</v>
      </c>
      <c r="AN652" s="15" t="s">
        <v>59</v>
      </c>
      <c r="AO652" t="s">
        <v>47</v>
      </c>
      <c r="AP652" s="15" t="s">
        <v>59</v>
      </c>
      <c r="AQ652" t="s">
        <v>47</v>
      </c>
      <c r="AR652" s="15" t="s">
        <v>59</v>
      </c>
      <c r="AS652" t="s">
        <v>47</v>
      </c>
      <c r="AT652" s="15" t="s">
        <v>59</v>
      </c>
      <c r="AU652" t="s">
        <v>47</v>
      </c>
      <c r="AV652" s="15" t="s">
        <v>59</v>
      </c>
      <c r="AW652" s="3" t="s">
        <v>47</v>
      </c>
      <c r="AX652" s="15" t="s">
        <v>59</v>
      </c>
      <c r="AY652" t="s">
        <v>47</v>
      </c>
      <c r="AZ652" s="15" t="s">
        <v>59</v>
      </c>
      <c r="BA652" t="s">
        <v>47</v>
      </c>
      <c r="BB652" s="15" t="s">
        <v>59</v>
      </c>
      <c r="BC652" t="s">
        <v>47</v>
      </c>
      <c r="BD652" s="15" t="s">
        <v>59</v>
      </c>
      <c r="BE652" s="3" t="s">
        <v>47</v>
      </c>
      <c r="BF652" s="15" t="s">
        <v>59</v>
      </c>
      <c r="BH652" s="15" t="s">
        <v>59</v>
      </c>
      <c r="BJ652" s="15" t="s">
        <v>59</v>
      </c>
      <c r="BL652" s="15" t="s">
        <v>59</v>
      </c>
      <c r="BN652" s="15" t="s">
        <v>59</v>
      </c>
      <c r="BP652" s="15" t="s">
        <v>59</v>
      </c>
      <c r="BR652" s="15" t="s">
        <v>59</v>
      </c>
      <c r="BT652" s="15" t="s">
        <v>59</v>
      </c>
      <c r="BV652" s="15" t="s">
        <v>59</v>
      </c>
      <c r="BX652" s="15" t="s">
        <v>59</v>
      </c>
      <c r="BZ652" s="15" t="s">
        <v>59</v>
      </c>
      <c r="CB652" s="15" t="s">
        <v>59</v>
      </c>
      <c r="CD652" s="15" t="s">
        <v>59</v>
      </c>
      <c r="CF652" s="15" t="s">
        <v>59</v>
      </c>
      <c r="CH652" s="15" t="s">
        <v>59</v>
      </c>
      <c r="CJ652" s="15" t="s">
        <v>59</v>
      </c>
      <c r="CL652" s="15" t="s">
        <v>59</v>
      </c>
      <c r="CN652" s="15" t="s">
        <v>59</v>
      </c>
      <c r="CP652" s="15" t="s">
        <v>59</v>
      </c>
      <c r="CR652" s="15" t="s">
        <v>59</v>
      </c>
      <c r="CT652" s="15" t="s">
        <v>59</v>
      </c>
      <c r="CV652" s="15" t="s">
        <v>59</v>
      </c>
      <c r="CX652" s="15" t="s">
        <v>59</v>
      </c>
      <c r="CZ652" s="15" t="s">
        <v>59</v>
      </c>
      <c r="DB652" s="15" t="s">
        <v>59</v>
      </c>
      <c r="DD652" s="15" t="s">
        <v>59</v>
      </c>
      <c r="DF652" s="15" t="s">
        <v>59</v>
      </c>
      <c r="DH652" s="15" t="s">
        <v>59</v>
      </c>
      <c r="DJ652" s="15" t="s">
        <v>59</v>
      </c>
      <c r="DL652" s="15" t="s">
        <v>59</v>
      </c>
      <c r="DN652" s="15" t="s">
        <v>59</v>
      </c>
      <c r="DP652" s="15" t="s">
        <v>59</v>
      </c>
      <c r="DR652" s="15" t="s">
        <v>59</v>
      </c>
      <c r="DT652" s="15" t="s">
        <v>59</v>
      </c>
      <c r="DV652" s="15" t="s">
        <v>59</v>
      </c>
      <c r="DX652" s="15" t="s">
        <v>59</v>
      </c>
      <c r="DZ652" s="15" t="s">
        <v>59</v>
      </c>
      <c r="EB652" s="15" t="s">
        <v>59</v>
      </c>
      <c r="ED652" s="15" t="s">
        <v>59</v>
      </c>
      <c r="EF652" s="15" t="s">
        <v>59</v>
      </c>
      <c r="EH652" s="15" t="s">
        <v>59</v>
      </c>
      <c r="EJ652" s="15" t="s">
        <v>59</v>
      </c>
      <c r="EL652" s="15" t="s">
        <v>59</v>
      </c>
      <c r="EN652" s="15" t="s">
        <v>59</v>
      </c>
      <c r="EP652" s="15" t="s">
        <v>59</v>
      </c>
      <c r="ER652" s="15" t="s">
        <v>59</v>
      </c>
      <c r="ET652" s="15" t="s">
        <v>59</v>
      </c>
      <c r="EV652" s="15" t="s">
        <v>59</v>
      </c>
      <c r="EX652" s="15" t="s">
        <v>59</v>
      </c>
      <c r="EZ652" s="15" t="s">
        <v>59</v>
      </c>
      <c r="FB652" s="15" t="s">
        <v>59</v>
      </c>
      <c r="FD652" s="15" t="s">
        <v>59</v>
      </c>
      <c r="FF652" s="15" t="s">
        <v>59</v>
      </c>
      <c r="FH652" s="15" t="s">
        <v>59</v>
      </c>
      <c r="FJ652" s="15" t="s">
        <v>59</v>
      </c>
      <c r="FL652" s="15" t="s">
        <v>59</v>
      </c>
      <c r="FN652" s="15" t="s">
        <v>59</v>
      </c>
      <c r="FP652" s="15" t="s">
        <v>59</v>
      </c>
      <c r="FR652" s="15" t="s">
        <v>59</v>
      </c>
      <c r="FT652" s="15" t="s">
        <v>59</v>
      </c>
    </row>
    <row r="653" spans="1:176" ht="15.95" customHeight="1">
      <c r="A653" t="s">
        <v>952</v>
      </c>
      <c r="B653">
        <v>4</v>
      </c>
      <c r="D653" s="39">
        <v>2608</v>
      </c>
      <c r="E653" t="s">
        <v>1055</v>
      </c>
      <c r="F653" t="s">
        <v>1061</v>
      </c>
      <c r="G653" s="42">
        <v>1.375E-5</v>
      </c>
      <c r="H653" s="15">
        <v>1.2500000000000001E-6</v>
      </c>
      <c r="I653" s="42">
        <v>1.375E-5</v>
      </c>
      <c r="J653" s="15">
        <v>1.2500000000000001E-6</v>
      </c>
      <c r="K653" s="3" t="s">
        <v>47</v>
      </c>
      <c r="L653" s="12" t="s">
        <v>59</v>
      </c>
      <c r="M653" s="3" t="s">
        <v>47</v>
      </c>
      <c r="N653" s="12" t="s">
        <v>59</v>
      </c>
      <c r="O653" t="s">
        <v>47</v>
      </c>
      <c r="P653" s="15" t="s">
        <v>59</v>
      </c>
      <c r="Q653" s="43">
        <v>1.375E-5</v>
      </c>
      <c r="R653" s="15">
        <v>1.2500000000000001E-6</v>
      </c>
      <c r="S653" t="s">
        <v>54</v>
      </c>
      <c r="T653" s="15" t="s">
        <v>59</v>
      </c>
      <c r="U653" s="42">
        <v>1.2500000000000001E-5</v>
      </c>
      <c r="V653" s="15">
        <v>0</v>
      </c>
      <c r="W653" s="42">
        <v>1.0000000000000001E-5</v>
      </c>
      <c r="X653" s="15">
        <v>1.2500000000000001E-6</v>
      </c>
      <c r="Y653" s="42">
        <v>1.8749999999999998E-5</v>
      </c>
      <c r="Z653" s="15">
        <v>0</v>
      </c>
      <c r="AA653">
        <v>1.5E-5</v>
      </c>
      <c r="AB653" s="15">
        <v>1.2500000000000001E-6</v>
      </c>
      <c r="AC653" t="s">
        <v>47</v>
      </c>
      <c r="AD653" s="15" t="s">
        <v>59</v>
      </c>
      <c r="AE653" t="s">
        <v>47</v>
      </c>
      <c r="AF653" s="15" t="s">
        <v>59</v>
      </c>
      <c r="AG653" t="s">
        <v>54</v>
      </c>
      <c r="AH653" s="15" t="s">
        <v>59</v>
      </c>
      <c r="AI653" t="s">
        <v>47</v>
      </c>
      <c r="AJ653" s="15" t="s">
        <v>59</v>
      </c>
      <c r="AK653" t="s">
        <v>47</v>
      </c>
      <c r="AL653" s="15" t="s">
        <v>59</v>
      </c>
      <c r="AM653" t="s">
        <v>47</v>
      </c>
      <c r="AN653" s="15" t="s">
        <v>59</v>
      </c>
      <c r="AO653" t="s">
        <v>47</v>
      </c>
      <c r="AP653" s="15" t="s">
        <v>59</v>
      </c>
      <c r="AQ653" t="s">
        <v>47</v>
      </c>
      <c r="AR653" s="15" t="s">
        <v>59</v>
      </c>
      <c r="AS653" t="s">
        <v>47</v>
      </c>
      <c r="AT653" s="15" t="s">
        <v>59</v>
      </c>
      <c r="AU653" t="s">
        <v>47</v>
      </c>
      <c r="AV653" s="15" t="s">
        <v>59</v>
      </c>
      <c r="AW653" s="3" t="s">
        <v>47</v>
      </c>
      <c r="AX653" s="15" t="s">
        <v>59</v>
      </c>
      <c r="AY653" t="s">
        <v>47</v>
      </c>
      <c r="AZ653" s="15" t="s">
        <v>59</v>
      </c>
      <c r="BA653" t="s">
        <v>47</v>
      </c>
      <c r="BB653" s="15" t="s">
        <v>59</v>
      </c>
      <c r="BC653" t="s">
        <v>47</v>
      </c>
      <c r="BD653" s="15" t="s">
        <v>59</v>
      </c>
      <c r="BE653" s="3" t="s">
        <v>47</v>
      </c>
      <c r="BF653" s="15" t="s">
        <v>59</v>
      </c>
      <c r="BH653" s="15" t="s">
        <v>59</v>
      </c>
      <c r="BJ653" s="15" t="s">
        <v>59</v>
      </c>
      <c r="BL653" s="15" t="s">
        <v>59</v>
      </c>
      <c r="BN653" s="15" t="s">
        <v>59</v>
      </c>
      <c r="BP653" s="15" t="s">
        <v>59</v>
      </c>
      <c r="BR653" s="15" t="s">
        <v>59</v>
      </c>
      <c r="BT653" s="15" t="s">
        <v>59</v>
      </c>
      <c r="BV653" s="15" t="s">
        <v>59</v>
      </c>
      <c r="BX653" s="15" t="s">
        <v>59</v>
      </c>
      <c r="BZ653" s="15" t="s">
        <v>59</v>
      </c>
      <c r="CB653" s="15" t="s">
        <v>59</v>
      </c>
      <c r="CD653" s="15" t="s">
        <v>59</v>
      </c>
      <c r="CF653" s="15" t="s">
        <v>59</v>
      </c>
      <c r="CH653" s="15" t="s">
        <v>59</v>
      </c>
      <c r="CJ653" s="15" t="s">
        <v>59</v>
      </c>
      <c r="CL653" s="15" t="s">
        <v>59</v>
      </c>
      <c r="CN653" s="15" t="s">
        <v>59</v>
      </c>
      <c r="CP653" s="15" t="s">
        <v>59</v>
      </c>
      <c r="CR653" s="15" t="s">
        <v>59</v>
      </c>
      <c r="CT653" s="15" t="s">
        <v>59</v>
      </c>
      <c r="CV653" s="15" t="s">
        <v>59</v>
      </c>
      <c r="CX653" s="15" t="s">
        <v>59</v>
      </c>
      <c r="CZ653" s="15" t="s">
        <v>59</v>
      </c>
      <c r="DB653" s="15" t="s">
        <v>59</v>
      </c>
      <c r="DD653" s="15" t="s">
        <v>59</v>
      </c>
      <c r="DF653" s="15" t="s">
        <v>59</v>
      </c>
      <c r="DH653" s="15" t="s">
        <v>59</v>
      </c>
      <c r="DJ653" s="15" t="s">
        <v>59</v>
      </c>
      <c r="DL653" s="15" t="s">
        <v>59</v>
      </c>
      <c r="DN653" s="15" t="s">
        <v>59</v>
      </c>
      <c r="DP653" s="15" t="s">
        <v>59</v>
      </c>
      <c r="DR653" s="15" t="s">
        <v>59</v>
      </c>
      <c r="DT653" s="15" t="s">
        <v>59</v>
      </c>
      <c r="DV653" s="15" t="s">
        <v>59</v>
      </c>
      <c r="DX653" s="15" t="s">
        <v>59</v>
      </c>
      <c r="DZ653" s="15" t="s">
        <v>59</v>
      </c>
      <c r="EB653" s="15" t="s">
        <v>59</v>
      </c>
      <c r="ED653" s="15" t="s">
        <v>59</v>
      </c>
      <c r="EF653" s="15" t="s">
        <v>59</v>
      </c>
      <c r="EH653" s="15" t="s">
        <v>59</v>
      </c>
      <c r="EJ653" s="15" t="s">
        <v>59</v>
      </c>
      <c r="EL653" s="15" t="s">
        <v>59</v>
      </c>
      <c r="EN653" s="15" t="s">
        <v>59</v>
      </c>
      <c r="EP653" s="15" t="s">
        <v>59</v>
      </c>
      <c r="ER653" s="15" t="s">
        <v>59</v>
      </c>
      <c r="ET653" s="15" t="s">
        <v>59</v>
      </c>
      <c r="EV653" s="15" t="s">
        <v>59</v>
      </c>
      <c r="EX653" s="15" t="s">
        <v>59</v>
      </c>
      <c r="EZ653" s="15" t="s">
        <v>59</v>
      </c>
      <c r="FB653" s="15" t="s">
        <v>59</v>
      </c>
      <c r="FD653" s="15" t="s">
        <v>59</v>
      </c>
      <c r="FF653" s="15" t="s">
        <v>59</v>
      </c>
      <c r="FH653" s="15" t="s">
        <v>59</v>
      </c>
      <c r="FJ653" s="15" t="s">
        <v>59</v>
      </c>
      <c r="FL653" s="15" t="s">
        <v>59</v>
      </c>
      <c r="FN653" s="15" t="s">
        <v>59</v>
      </c>
      <c r="FP653" s="15" t="s">
        <v>59</v>
      </c>
      <c r="FR653" s="15" t="s">
        <v>59</v>
      </c>
      <c r="FT653" s="15" t="s">
        <v>59</v>
      </c>
    </row>
    <row r="654" spans="1:176" ht="15.95" customHeight="1">
      <c r="A654" t="s">
        <v>1056</v>
      </c>
      <c r="B654">
        <v>4</v>
      </c>
      <c r="D654" s="39">
        <v>2608</v>
      </c>
      <c r="E654" t="s">
        <v>1055</v>
      </c>
      <c r="F654" t="s">
        <v>1061</v>
      </c>
      <c r="G654" s="42">
        <v>1.2500000000000001E-5</v>
      </c>
      <c r="H654" s="15">
        <v>1.2500000000000001E-6</v>
      </c>
      <c r="I654" s="42">
        <v>1.2500000000000001E-5</v>
      </c>
      <c r="J654" s="15">
        <v>1.2500000000000001E-6</v>
      </c>
      <c r="K654" s="3" t="s">
        <v>47</v>
      </c>
      <c r="L654" s="12" t="s">
        <v>59</v>
      </c>
      <c r="M654" s="3" t="s">
        <v>47</v>
      </c>
      <c r="N654" s="12" t="s">
        <v>59</v>
      </c>
      <c r="O654" t="s">
        <v>47</v>
      </c>
      <c r="P654" s="15" t="s">
        <v>59</v>
      </c>
      <c r="Q654" s="43">
        <v>1.2500000000000001E-5</v>
      </c>
      <c r="R654" s="15">
        <v>1.2500000000000001E-6</v>
      </c>
      <c r="S654" t="s">
        <v>54</v>
      </c>
      <c r="T654" s="15" t="s">
        <v>59</v>
      </c>
      <c r="U654" s="42">
        <v>1.0000000000000001E-5</v>
      </c>
      <c r="V654" s="15">
        <v>1.2500000000000001E-6</v>
      </c>
      <c r="W654" s="42">
        <v>8.7500000000000009E-6</v>
      </c>
      <c r="X654" s="15">
        <v>1.2500000000000001E-6</v>
      </c>
      <c r="Y654" s="42">
        <v>1.8749999999999998E-5</v>
      </c>
      <c r="Z654" s="15">
        <v>6.2500000000000003E-6</v>
      </c>
      <c r="AA654">
        <v>1.2500000000000001E-5</v>
      </c>
      <c r="AB654" s="15">
        <v>1.2500000000000001E-6</v>
      </c>
      <c r="AC654" t="s">
        <v>47</v>
      </c>
      <c r="AD654" s="15" t="s">
        <v>59</v>
      </c>
      <c r="AE654" t="s">
        <v>47</v>
      </c>
      <c r="AF654" s="15" t="s">
        <v>59</v>
      </c>
      <c r="AG654" t="s">
        <v>54</v>
      </c>
      <c r="AH654" s="15" t="s">
        <v>59</v>
      </c>
      <c r="AI654" t="s">
        <v>47</v>
      </c>
      <c r="AJ654" s="15" t="s">
        <v>59</v>
      </c>
      <c r="AK654" t="s">
        <v>47</v>
      </c>
      <c r="AL654" s="15" t="s">
        <v>59</v>
      </c>
      <c r="AM654" t="s">
        <v>47</v>
      </c>
      <c r="AN654" s="15" t="s">
        <v>59</v>
      </c>
      <c r="AO654" t="s">
        <v>47</v>
      </c>
      <c r="AP654" s="15" t="s">
        <v>59</v>
      </c>
      <c r="AQ654" t="s">
        <v>47</v>
      </c>
      <c r="AR654" s="15" t="s">
        <v>59</v>
      </c>
      <c r="AS654" t="s">
        <v>47</v>
      </c>
      <c r="AT654" s="15" t="s">
        <v>59</v>
      </c>
      <c r="AU654" t="s">
        <v>47</v>
      </c>
      <c r="AV654" s="15" t="s">
        <v>59</v>
      </c>
      <c r="AW654" s="3" t="s">
        <v>47</v>
      </c>
      <c r="AX654" s="15" t="s">
        <v>59</v>
      </c>
      <c r="AY654" t="s">
        <v>47</v>
      </c>
      <c r="AZ654" s="15" t="s">
        <v>59</v>
      </c>
      <c r="BA654" t="s">
        <v>47</v>
      </c>
      <c r="BB654" s="15" t="s">
        <v>59</v>
      </c>
      <c r="BC654" t="s">
        <v>47</v>
      </c>
      <c r="BD654" s="15" t="s">
        <v>59</v>
      </c>
      <c r="BE654" s="3" t="s">
        <v>47</v>
      </c>
      <c r="BF654" s="15" t="s">
        <v>59</v>
      </c>
      <c r="BH654" s="15" t="s">
        <v>59</v>
      </c>
      <c r="BJ654" s="15" t="s">
        <v>59</v>
      </c>
      <c r="BL654" s="15" t="s">
        <v>59</v>
      </c>
      <c r="BN654" s="15" t="s">
        <v>59</v>
      </c>
      <c r="BP654" s="15" t="s">
        <v>59</v>
      </c>
      <c r="BR654" s="15" t="s">
        <v>59</v>
      </c>
      <c r="BT654" s="15" t="s">
        <v>59</v>
      </c>
      <c r="BV654" s="15" t="s">
        <v>59</v>
      </c>
      <c r="BX654" s="15" t="s">
        <v>59</v>
      </c>
      <c r="BZ654" s="15" t="s">
        <v>59</v>
      </c>
      <c r="CB654" s="15" t="s">
        <v>59</v>
      </c>
      <c r="CD654" s="15" t="s">
        <v>59</v>
      </c>
      <c r="CF654" s="15" t="s">
        <v>59</v>
      </c>
      <c r="CH654" s="15" t="s">
        <v>59</v>
      </c>
      <c r="CJ654" s="15" t="s">
        <v>59</v>
      </c>
      <c r="CL654" s="15" t="s">
        <v>59</v>
      </c>
      <c r="CN654" s="15" t="s">
        <v>59</v>
      </c>
      <c r="CP654" s="15" t="s">
        <v>59</v>
      </c>
      <c r="CR654" s="15" t="s">
        <v>59</v>
      </c>
      <c r="CT654" s="15" t="s">
        <v>59</v>
      </c>
      <c r="CV654" s="15" t="s">
        <v>59</v>
      </c>
      <c r="CX654" s="15" t="s">
        <v>59</v>
      </c>
      <c r="CZ654" s="15" t="s">
        <v>59</v>
      </c>
      <c r="DB654" s="15" t="s">
        <v>59</v>
      </c>
      <c r="DD654" s="15" t="s">
        <v>59</v>
      </c>
      <c r="DF654" s="15" t="s">
        <v>59</v>
      </c>
      <c r="DH654" s="15" t="s">
        <v>59</v>
      </c>
      <c r="DJ654" s="15" t="s">
        <v>59</v>
      </c>
      <c r="DL654" s="15" t="s">
        <v>59</v>
      </c>
      <c r="DN654" s="15" t="s">
        <v>59</v>
      </c>
      <c r="DP654" s="15" t="s">
        <v>59</v>
      </c>
      <c r="DR654" s="15" t="s">
        <v>59</v>
      </c>
      <c r="DT654" s="15" t="s">
        <v>59</v>
      </c>
      <c r="DV654" s="15" t="s">
        <v>59</v>
      </c>
      <c r="DX654" s="15" t="s">
        <v>59</v>
      </c>
      <c r="DZ654" s="15" t="s">
        <v>59</v>
      </c>
      <c r="EB654" s="15" t="s">
        <v>59</v>
      </c>
      <c r="ED654" s="15" t="s">
        <v>59</v>
      </c>
      <c r="EF654" s="15" t="s">
        <v>59</v>
      </c>
      <c r="EH654" s="15" t="s">
        <v>59</v>
      </c>
      <c r="EJ654" s="15" t="s">
        <v>59</v>
      </c>
      <c r="EL654" s="15" t="s">
        <v>59</v>
      </c>
      <c r="EN654" s="15" t="s">
        <v>59</v>
      </c>
      <c r="EP654" s="15" t="s">
        <v>59</v>
      </c>
      <c r="ER654" s="15" t="s">
        <v>59</v>
      </c>
      <c r="ET654" s="15" t="s">
        <v>59</v>
      </c>
      <c r="EV654" s="15" t="s">
        <v>59</v>
      </c>
      <c r="EX654" s="15" t="s">
        <v>59</v>
      </c>
      <c r="EZ654" s="15" t="s">
        <v>59</v>
      </c>
      <c r="FB654" s="15" t="s">
        <v>59</v>
      </c>
      <c r="FD654" s="15" t="s">
        <v>59</v>
      </c>
      <c r="FF654" s="15" t="s">
        <v>59</v>
      </c>
      <c r="FH654" s="15" t="s">
        <v>59</v>
      </c>
      <c r="FJ654" s="15" t="s">
        <v>59</v>
      </c>
      <c r="FL654" s="15" t="s">
        <v>59</v>
      </c>
      <c r="FN654" s="15" t="s">
        <v>59</v>
      </c>
      <c r="FP654" s="15" t="s">
        <v>59</v>
      </c>
      <c r="FR654" s="15" t="s">
        <v>59</v>
      </c>
      <c r="FT654" s="15" t="s">
        <v>59</v>
      </c>
    </row>
    <row r="655" spans="1:176" ht="15.95" customHeight="1">
      <c r="A655" t="s">
        <v>1057</v>
      </c>
      <c r="B655">
        <v>4</v>
      </c>
      <c r="D655" s="39">
        <v>2608</v>
      </c>
      <c r="E655" t="s">
        <v>1055</v>
      </c>
      <c r="F655" t="s">
        <v>1061</v>
      </c>
      <c r="G655" s="42">
        <v>1.5E-5</v>
      </c>
      <c r="H655" s="15">
        <v>0</v>
      </c>
      <c r="I655" s="42">
        <v>1.5E-5</v>
      </c>
      <c r="J655" s="15">
        <v>0</v>
      </c>
      <c r="K655" s="3" t="s">
        <v>47</v>
      </c>
      <c r="L655" s="12" t="s">
        <v>59</v>
      </c>
      <c r="M655" s="3" t="s">
        <v>47</v>
      </c>
      <c r="N655" s="12" t="s">
        <v>59</v>
      </c>
      <c r="O655" t="s">
        <v>47</v>
      </c>
      <c r="P655" s="15" t="s">
        <v>59</v>
      </c>
      <c r="Q655" s="43">
        <v>1.5E-5</v>
      </c>
      <c r="R655" s="15">
        <v>0</v>
      </c>
      <c r="S655" t="s">
        <v>54</v>
      </c>
      <c r="T655" s="15" t="s">
        <v>59</v>
      </c>
      <c r="U655" s="42">
        <v>1.375E-5</v>
      </c>
      <c r="V655" s="15">
        <v>1.2500000000000001E-6</v>
      </c>
      <c r="W655" s="42">
        <v>1.1249999999999999E-5</v>
      </c>
      <c r="X655" s="15">
        <v>1.2500000000000001E-6</v>
      </c>
      <c r="Y655" s="42">
        <v>1.8749999999999998E-5</v>
      </c>
      <c r="Z655" s="15">
        <v>1.2500000000000001E-6</v>
      </c>
      <c r="AA655">
        <v>1.375E-5</v>
      </c>
      <c r="AB655" s="15">
        <v>2.5000000000000002E-6</v>
      </c>
      <c r="AC655" t="s">
        <v>47</v>
      </c>
      <c r="AD655" s="15" t="s">
        <v>59</v>
      </c>
      <c r="AE655" t="s">
        <v>47</v>
      </c>
      <c r="AF655" s="15" t="s">
        <v>59</v>
      </c>
      <c r="AG655" t="s">
        <v>54</v>
      </c>
      <c r="AH655" s="15" t="s">
        <v>59</v>
      </c>
      <c r="AI655" t="s">
        <v>47</v>
      </c>
      <c r="AJ655" s="15" t="s">
        <v>59</v>
      </c>
      <c r="AK655" t="s">
        <v>47</v>
      </c>
      <c r="AL655" s="15" t="s">
        <v>59</v>
      </c>
      <c r="AM655" t="s">
        <v>47</v>
      </c>
      <c r="AN655" s="15" t="s">
        <v>59</v>
      </c>
      <c r="AO655" t="s">
        <v>47</v>
      </c>
      <c r="AP655" s="15" t="s">
        <v>59</v>
      </c>
      <c r="AQ655" t="s">
        <v>47</v>
      </c>
      <c r="AR655" s="15" t="s">
        <v>59</v>
      </c>
      <c r="AS655" t="s">
        <v>47</v>
      </c>
      <c r="AT655" s="15" t="s">
        <v>59</v>
      </c>
      <c r="AU655" t="s">
        <v>47</v>
      </c>
      <c r="AV655" s="15" t="s">
        <v>59</v>
      </c>
      <c r="AW655" s="3" t="s">
        <v>47</v>
      </c>
      <c r="AX655" s="15" t="s">
        <v>59</v>
      </c>
      <c r="AY655" t="s">
        <v>47</v>
      </c>
      <c r="AZ655" s="15" t="s">
        <v>59</v>
      </c>
      <c r="BA655" t="s">
        <v>47</v>
      </c>
      <c r="BB655" s="15" t="s">
        <v>59</v>
      </c>
      <c r="BC655" t="s">
        <v>47</v>
      </c>
      <c r="BD655" s="15" t="s">
        <v>59</v>
      </c>
      <c r="BE655" s="3" t="s">
        <v>47</v>
      </c>
      <c r="BF655" s="15" t="s">
        <v>59</v>
      </c>
      <c r="BH655" s="15" t="s">
        <v>59</v>
      </c>
      <c r="BJ655" s="15" t="s">
        <v>59</v>
      </c>
      <c r="BL655" s="15" t="s">
        <v>59</v>
      </c>
      <c r="BN655" s="15" t="s">
        <v>59</v>
      </c>
      <c r="BP655" s="15" t="s">
        <v>59</v>
      </c>
      <c r="BR655" s="15" t="s">
        <v>59</v>
      </c>
      <c r="BT655" s="15" t="s">
        <v>59</v>
      </c>
      <c r="BV655" s="15" t="s">
        <v>59</v>
      </c>
      <c r="BX655" s="15" t="s">
        <v>59</v>
      </c>
      <c r="BZ655" s="15" t="s">
        <v>59</v>
      </c>
      <c r="CB655" s="15" t="s">
        <v>59</v>
      </c>
      <c r="CD655" s="15" t="s">
        <v>59</v>
      </c>
      <c r="CF655" s="15" t="s">
        <v>59</v>
      </c>
      <c r="CH655" s="15" t="s">
        <v>59</v>
      </c>
      <c r="CJ655" s="15" t="s">
        <v>59</v>
      </c>
      <c r="CL655" s="15" t="s">
        <v>59</v>
      </c>
      <c r="CN655" s="15" t="s">
        <v>59</v>
      </c>
      <c r="CP655" s="15" t="s">
        <v>59</v>
      </c>
      <c r="CR655" s="15" t="s">
        <v>59</v>
      </c>
      <c r="CT655" s="15" t="s">
        <v>59</v>
      </c>
      <c r="CV655" s="15" t="s">
        <v>59</v>
      </c>
      <c r="CX655" s="15" t="s">
        <v>59</v>
      </c>
      <c r="CZ655" s="15" t="s">
        <v>59</v>
      </c>
      <c r="DB655" s="15" t="s">
        <v>59</v>
      </c>
      <c r="DD655" s="15" t="s">
        <v>59</v>
      </c>
      <c r="DF655" s="15" t="s">
        <v>59</v>
      </c>
      <c r="DH655" s="15" t="s">
        <v>59</v>
      </c>
      <c r="DJ655" s="15" t="s">
        <v>59</v>
      </c>
      <c r="DL655" s="15" t="s">
        <v>59</v>
      </c>
      <c r="DN655" s="15" t="s">
        <v>59</v>
      </c>
      <c r="DP655" s="15" t="s">
        <v>59</v>
      </c>
      <c r="DR655" s="15" t="s">
        <v>59</v>
      </c>
      <c r="DT655" s="15" t="s">
        <v>59</v>
      </c>
      <c r="DV655" s="15" t="s">
        <v>59</v>
      </c>
      <c r="DX655" s="15" t="s">
        <v>59</v>
      </c>
      <c r="DZ655" s="15" t="s">
        <v>59</v>
      </c>
      <c r="EB655" s="15" t="s">
        <v>59</v>
      </c>
      <c r="ED655" s="15" t="s">
        <v>59</v>
      </c>
      <c r="EF655" s="15" t="s">
        <v>59</v>
      </c>
      <c r="EH655" s="15" t="s">
        <v>59</v>
      </c>
      <c r="EJ655" s="15" t="s">
        <v>59</v>
      </c>
      <c r="EL655" s="15" t="s">
        <v>59</v>
      </c>
      <c r="EN655" s="15" t="s">
        <v>59</v>
      </c>
      <c r="EP655" s="15" t="s">
        <v>59</v>
      </c>
      <c r="ER655" s="15" t="s">
        <v>59</v>
      </c>
      <c r="ET655" s="15" t="s">
        <v>59</v>
      </c>
      <c r="EV655" s="15" t="s">
        <v>59</v>
      </c>
      <c r="EX655" s="15" t="s">
        <v>59</v>
      </c>
      <c r="EZ655" s="15" t="s">
        <v>59</v>
      </c>
      <c r="FB655" s="15" t="s">
        <v>59</v>
      </c>
      <c r="FD655" s="15" t="s">
        <v>59</v>
      </c>
      <c r="FF655" s="15" t="s">
        <v>59</v>
      </c>
      <c r="FH655" s="15" t="s">
        <v>59</v>
      </c>
      <c r="FJ655" s="15" t="s">
        <v>59</v>
      </c>
      <c r="FL655" s="15" t="s">
        <v>59</v>
      </c>
      <c r="FN655" s="15" t="s">
        <v>59</v>
      </c>
      <c r="FP655" s="15" t="s">
        <v>59</v>
      </c>
      <c r="FR655" s="15" t="s">
        <v>59</v>
      </c>
      <c r="FT655" s="15" t="s">
        <v>59</v>
      </c>
    </row>
    <row r="656" spans="1:176" ht="15.95" customHeight="1">
      <c r="A656" t="s">
        <v>1534</v>
      </c>
      <c r="B656">
        <v>1</v>
      </c>
      <c r="D656" s="39">
        <v>2006</v>
      </c>
      <c r="E656" t="s">
        <v>1059</v>
      </c>
      <c r="F656" t="s">
        <v>1066</v>
      </c>
      <c r="G656" s="9">
        <f t="shared" ref="G656" si="22">SUM(O656,Q656,S656,U656,W656,Y656,AA656,AE656,AG656,AI656,AM656,AO656,AQ656,AS656,AU656,AW656,AY656,BA656,BC656,BE656,BG656)</f>
        <v>0</v>
      </c>
      <c r="H656" s="15" t="s">
        <v>59</v>
      </c>
      <c r="I656" t="s">
        <v>47</v>
      </c>
      <c r="J656" s="15" t="s">
        <v>59</v>
      </c>
      <c r="K656">
        <v>0.73845100000000008</v>
      </c>
      <c r="L656" s="15">
        <v>6.5317E-2</v>
      </c>
      <c r="M656" s="3" t="s">
        <v>47</v>
      </c>
      <c r="N656" s="12" t="s">
        <v>59</v>
      </c>
      <c r="O656" t="s">
        <v>47</v>
      </c>
      <c r="P656" s="15" t="s">
        <v>59</v>
      </c>
      <c r="Q656" t="s">
        <v>47</v>
      </c>
      <c r="R656" s="15" t="s">
        <v>59</v>
      </c>
      <c r="S656" t="s">
        <v>47</v>
      </c>
      <c r="T656" s="15" t="s">
        <v>59</v>
      </c>
      <c r="U656" t="s">
        <v>47</v>
      </c>
      <c r="V656" s="15" t="s">
        <v>59</v>
      </c>
      <c r="W656" t="s">
        <v>47</v>
      </c>
      <c r="X656" s="15" t="s">
        <v>59</v>
      </c>
      <c r="Y656" t="s">
        <v>47</v>
      </c>
      <c r="Z656" s="15" t="s">
        <v>59</v>
      </c>
      <c r="AA656" t="s">
        <v>47</v>
      </c>
      <c r="AB656" s="15" t="s">
        <v>59</v>
      </c>
      <c r="AC656" t="s">
        <v>47</v>
      </c>
      <c r="AD656" s="15" t="s">
        <v>59</v>
      </c>
      <c r="AE656" t="s">
        <v>47</v>
      </c>
      <c r="AF656" s="15" t="s">
        <v>59</v>
      </c>
      <c r="AG656" t="s">
        <v>47</v>
      </c>
      <c r="AH656" s="15" t="s">
        <v>59</v>
      </c>
      <c r="AI656" t="s">
        <v>47</v>
      </c>
      <c r="AJ656" s="15" t="s">
        <v>59</v>
      </c>
      <c r="AK656" t="s">
        <v>47</v>
      </c>
      <c r="AL656" s="15" t="s">
        <v>59</v>
      </c>
      <c r="AM656" t="s">
        <v>47</v>
      </c>
      <c r="AN656" s="15" t="s">
        <v>59</v>
      </c>
      <c r="AO656" t="s">
        <v>47</v>
      </c>
      <c r="AP656" s="15" t="s">
        <v>59</v>
      </c>
      <c r="AQ656" t="s">
        <v>47</v>
      </c>
      <c r="AR656" s="15" t="s">
        <v>59</v>
      </c>
      <c r="AS656" t="s">
        <v>47</v>
      </c>
      <c r="AT656" s="15" t="s">
        <v>59</v>
      </c>
      <c r="AU656" t="s">
        <v>47</v>
      </c>
      <c r="AV656" s="15" t="s">
        <v>59</v>
      </c>
      <c r="AW656" s="3" t="s">
        <v>47</v>
      </c>
      <c r="AX656" s="15" t="s">
        <v>59</v>
      </c>
      <c r="AY656" t="s">
        <v>47</v>
      </c>
      <c r="AZ656" s="15" t="s">
        <v>59</v>
      </c>
      <c r="BA656" t="s">
        <v>47</v>
      </c>
      <c r="BB656" s="15" t="s">
        <v>59</v>
      </c>
      <c r="BC656" t="s">
        <v>47</v>
      </c>
      <c r="BD656" s="15" t="s">
        <v>59</v>
      </c>
      <c r="BE656" s="3" t="s">
        <v>47</v>
      </c>
      <c r="BF656" s="15" t="s">
        <v>59</v>
      </c>
      <c r="BH656" s="15" t="s">
        <v>59</v>
      </c>
      <c r="BJ656" s="15" t="s">
        <v>59</v>
      </c>
      <c r="BK656" t="s">
        <v>47</v>
      </c>
      <c r="BL656" s="15" t="s">
        <v>59</v>
      </c>
      <c r="BN656" s="15" t="s">
        <v>59</v>
      </c>
      <c r="BO656">
        <v>1.519E-3</v>
      </c>
      <c r="BP656" s="15">
        <v>2.1700000000000002E-4</v>
      </c>
      <c r="BQ656">
        <v>1.6709000000000002E-2</v>
      </c>
      <c r="BR656" s="15">
        <v>2.1700000000000001E-3</v>
      </c>
      <c r="BS656" t="s">
        <v>47</v>
      </c>
      <c r="BT656" s="15" t="s">
        <v>59</v>
      </c>
      <c r="BU656">
        <v>1.519E-3</v>
      </c>
      <c r="BV656" s="15">
        <v>2.1700000000000002E-4</v>
      </c>
      <c r="BW656" t="s">
        <v>47</v>
      </c>
      <c r="BX656" s="15" t="s">
        <v>59</v>
      </c>
      <c r="BY656">
        <v>2.5606000000000004E-2</v>
      </c>
      <c r="BZ656" s="15">
        <v>1.085E-3</v>
      </c>
      <c r="CA656" t="s">
        <v>47</v>
      </c>
      <c r="CB656" s="15" t="s">
        <v>59</v>
      </c>
      <c r="CC656" t="s">
        <v>47</v>
      </c>
      <c r="CD656" s="15" t="s">
        <v>59</v>
      </c>
      <c r="CF656" s="15" t="s">
        <v>59</v>
      </c>
      <c r="CG656" t="s">
        <v>47</v>
      </c>
      <c r="CH656" s="15" t="s">
        <v>59</v>
      </c>
      <c r="CI656" t="s">
        <v>47</v>
      </c>
      <c r="CJ656" s="15" t="s">
        <v>59</v>
      </c>
      <c r="CL656" s="15" t="s">
        <v>59</v>
      </c>
      <c r="CM656" t="s">
        <v>47</v>
      </c>
      <c r="CN656" s="15" t="s">
        <v>59</v>
      </c>
      <c r="CP656" s="15" t="s">
        <v>59</v>
      </c>
      <c r="CR656" s="15" t="s">
        <v>59</v>
      </c>
      <c r="CT656" s="15" t="s">
        <v>59</v>
      </c>
      <c r="CV656" s="15" t="s">
        <v>59</v>
      </c>
      <c r="CX656" s="15" t="s">
        <v>59</v>
      </c>
      <c r="CZ656" s="15" t="s">
        <v>59</v>
      </c>
      <c r="DA656" t="s">
        <v>47</v>
      </c>
      <c r="DB656" s="15" t="s">
        <v>59</v>
      </c>
      <c r="DD656" s="15" t="s">
        <v>59</v>
      </c>
      <c r="DF656" s="15" t="s">
        <v>59</v>
      </c>
      <c r="DH656" s="15" t="s">
        <v>59</v>
      </c>
      <c r="DI656" t="s">
        <v>47</v>
      </c>
      <c r="DJ656" s="15" t="s">
        <v>59</v>
      </c>
      <c r="DK656" t="s">
        <v>47</v>
      </c>
      <c r="DL656" s="15" t="s">
        <v>59</v>
      </c>
      <c r="DM656" t="s">
        <v>47</v>
      </c>
      <c r="DN656" s="15" t="s">
        <v>59</v>
      </c>
      <c r="DP656" s="15" t="s">
        <v>59</v>
      </c>
      <c r="DQ656" t="s">
        <v>47</v>
      </c>
      <c r="DR656" s="15" t="s">
        <v>59</v>
      </c>
      <c r="DT656" s="15" t="s">
        <v>59</v>
      </c>
      <c r="DV656" s="15" t="s">
        <v>59</v>
      </c>
      <c r="DW656" t="s">
        <v>47</v>
      </c>
      <c r="DX656" s="15" t="s">
        <v>59</v>
      </c>
      <c r="DY656" t="s">
        <v>47</v>
      </c>
      <c r="DZ656" s="15" t="s">
        <v>59</v>
      </c>
      <c r="EB656" s="15" t="s">
        <v>59</v>
      </c>
      <c r="ED656" s="15" t="s">
        <v>59</v>
      </c>
      <c r="EF656" s="15" t="s">
        <v>59</v>
      </c>
      <c r="EH656" s="15" t="s">
        <v>59</v>
      </c>
      <c r="EJ656" s="15" t="s">
        <v>59</v>
      </c>
      <c r="EL656" s="15" t="s">
        <v>59</v>
      </c>
      <c r="EN656" s="15" t="s">
        <v>59</v>
      </c>
      <c r="EP656" s="15" t="s">
        <v>59</v>
      </c>
      <c r="ER656" s="15" t="s">
        <v>59</v>
      </c>
      <c r="ET656" s="15" t="s">
        <v>59</v>
      </c>
      <c r="EV656" s="15" t="s">
        <v>59</v>
      </c>
      <c r="EX656" s="15" t="s">
        <v>59</v>
      </c>
      <c r="EY656" t="s">
        <v>47</v>
      </c>
      <c r="EZ656" s="15" t="s">
        <v>59</v>
      </c>
      <c r="FB656" s="15" t="s">
        <v>59</v>
      </c>
      <c r="FC656" t="s">
        <v>47</v>
      </c>
      <c r="FD656" s="15" t="s">
        <v>59</v>
      </c>
      <c r="FF656" s="15" t="s">
        <v>59</v>
      </c>
      <c r="FG656" t="s">
        <v>47</v>
      </c>
      <c r="FH656" s="15" t="s">
        <v>59</v>
      </c>
      <c r="FJ656" s="15" t="s">
        <v>59</v>
      </c>
      <c r="FL656" s="15" t="s">
        <v>59</v>
      </c>
      <c r="FM656" t="s">
        <v>47</v>
      </c>
      <c r="FN656" s="15" t="s">
        <v>59</v>
      </c>
      <c r="FO656" t="s">
        <v>47</v>
      </c>
      <c r="FP656" s="15" t="s">
        <v>59</v>
      </c>
      <c r="FQ656" t="s">
        <v>47</v>
      </c>
      <c r="FR656" s="15" t="s">
        <v>59</v>
      </c>
      <c r="FT656" s="15" t="s">
        <v>59</v>
      </c>
    </row>
    <row r="657" spans="1:176" ht="15.95" customHeight="1">
      <c r="A657" t="s">
        <v>1063</v>
      </c>
      <c r="B657">
        <v>3</v>
      </c>
      <c r="D657" s="39">
        <v>2006</v>
      </c>
      <c r="E657" t="s">
        <v>1059</v>
      </c>
      <c r="F657" t="s">
        <v>1067</v>
      </c>
      <c r="G657" t="s">
        <v>47</v>
      </c>
      <c r="H657" s="15" t="s">
        <v>59</v>
      </c>
      <c r="I657" t="s">
        <v>47</v>
      </c>
      <c r="J657" s="15" t="s">
        <v>59</v>
      </c>
      <c r="K657">
        <v>0.704372</v>
      </c>
      <c r="L657" s="15">
        <v>5.8599999999999999E-2</v>
      </c>
      <c r="M657" s="3" t="s">
        <v>47</v>
      </c>
      <c r="N657" s="12" t="s">
        <v>59</v>
      </c>
      <c r="O657" t="s">
        <v>47</v>
      </c>
      <c r="P657" s="15" t="s">
        <v>59</v>
      </c>
      <c r="Q657" t="s">
        <v>47</v>
      </c>
      <c r="R657" s="15" t="s">
        <v>59</v>
      </c>
      <c r="S657" t="s">
        <v>47</v>
      </c>
      <c r="T657" s="15" t="s">
        <v>59</v>
      </c>
      <c r="U657" t="s">
        <v>47</v>
      </c>
      <c r="V657" s="15" t="s">
        <v>59</v>
      </c>
      <c r="W657" t="s">
        <v>47</v>
      </c>
      <c r="X657" s="15" t="s">
        <v>59</v>
      </c>
      <c r="Y657" t="s">
        <v>47</v>
      </c>
      <c r="Z657" s="15" t="s">
        <v>59</v>
      </c>
      <c r="AA657" t="s">
        <v>47</v>
      </c>
      <c r="AB657" s="15" t="s">
        <v>59</v>
      </c>
      <c r="AC657" t="s">
        <v>47</v>
      </c>
      <c r="AD657" s="15" t="s">
        <v>59</v>
      </c>
      <c r="AE657" t="s">
        <v>47</v>
      </c>
      <c r="AF657" s="15" t="s">
        <v>59</v>
      </c>
      <c r="AG657" t="s">
        <v>47</v>
      </c>
      <c r="AH657" s="15" t="s">
        <v>59</v>
      </c>
      <c r="AI657" t="s">
        <v>47</v>
      </c>
      <c r="AJ657" s="15" t="s">
        <v>59</v>
      </c>
      <c r="AK657" t="s">
        <v>47</v>
      </c>
      <c r="AL657" s="15" t="s">
        <v>59</v>
      </c>
      <c r="AM657" t="s">
        <v>47</v>
      </c>
      <c r="AN657" s="15" t="s">
        <v>59</v>
      </c>
      <c r="AO657" t="s">
        <v>47</v>
      </c>
      <c r="AP657" s="15" t="s">
        <v>59</v>
      </c>
      <c r="AQ657" t="s">
        <v>47</v>
      </c>
      <c r="AR657" s="15" t="s">
        <v>59</v>
      </c>
      <c r="AS657" t="s">
        <v>47</v>
      </c>
      <c r="AT657" s="15" t="s">
        <v>59</v>
      </c>
      <c r="AU657" t="s">
        <v>47</v>
      </c>
      <c r="AV657" s="15" t="s">
        <v>59</v>
      </c>
      <c r="AW657" s="3" t="s">
        <v>47</v>
      </c>
      <c r="AX657" s="15" t="s">
        <v>59</v>
      </c>
      <c r="AY657" t="s">
        <v>47</v>
      </c>
      <c r="AZ657" s="15" t="s">
        <v>59</v>
      </c>
      <c r="BA657" t="s">
        <v>47</v>
      </c>
      <c r="BB657" s="15" t="s">
        <v>59</v>
      </c>
      <c r="BC657" t="s">
        <v>47</v>
      </c>
      <c r="BD657" s="15" t="s">
        <v>59</v>
      </c>
      <c r="BE657" s="3" t="s">
        <v>47</v>
      </c>
      <c r="BF657" s="15" t="s">
        <v>59</v>
      </c>
      <c r="BH657" s="15" t="s">
        <v>59</v>
      </c>
      <c r="BJ657" s="15" t="s">
        <v>59</v>
      </c>
      <c r="BK657" t="s">
        <v>47</v>
      </c>
      <c r="BL657" s="15" t="s">
        <v>59</v>
      </c>
      <c r="BN657" s="15" t="s">
        <v>59</v>
      </c>
      <c r="BO657">
        <v>6.1529999999999996E-3</v>
      </c>
      <c r="BP657" s="15">
        <v>1.4649999999999999E-3</v>
      </c>
      <c r="BQ657">
        <v>5.3619E-2</v>
      </c>
      <c r="BR657" s="15">
        <v>1.7579999999999998E-3</v>
      </c>
      <c r="BS657" t="s">
        <v>47</v>
      </c>
      <c r="BT657" s="15" t="s">
        <v>59</v>
      </c>
      <c r="BU657">
        <v>7.9109999999999996E-3</v>
      </c>
      <c r="BV657" s="15">
        <v>8.789999999999999E-4</v>
      </c>
      <c r="BW657" t="s">
        <v>47</v>
      </c>
      <c r="BX657" s="15" t="s">
        <v>59</v>
      </c>
      <c r="BY657">
        <v>7.8230999999999995E-2</v>
      </c>
      <c r="BZ657" s="15">
        <v>5.5669999999999999E-3</v>
      </c>
      <c r="CA657" t="s">
        <v>47</v>
      </c>
      <c r="CB657" s="15" t="s">
        <v>59</v>
      </c>
      <c r="CC657" t="s">
        <v>47</v>
      </c>
      <c r="CD657" s="15" t="s">
        <v>59</v>
      </c>
      <c r="CF657" s="15" t="s">
        <v>59</v>
      </c>
      <c r="CG657" t="s">
        <v>47</v>
      </c>
      <c r="CH657" s="15" t="s">
        <v>59</v>
      </c>
      <c r="CI657" t="s">
        <v>47</v>
      </c>
      <c r="CJ657" s="15" t="s">
        <v>59</v>
      </c>
      <c r="CL657" s="15" t="s">
        <v>59</v>
      </c>
      <c r="CM657" t="s">
        <v>47</v>
      </c>
      <c r="CN657" s="15" t="s">
        <v>59</v>
      </c>
      <c r="CP657" s="15" t="s">
        <v>59</v>
      </c>
      <c r="CR657" s="15" t="s">
        <v>59</v>
      </c>
      <c r="CT657" s="15" t="s">
        <v>59</v>
      </c>
      <c r="CV657" s="15" t="s">
        <v>59</v>
      </c>
      <c r="CX657" s="15" t="s">
        <v>59</v>
      </c>
      <c r="CZ657" s="15" t="s">
        <v>59</v>
      </c>
      <c r="DA657" t="s">
        <v>47</v>
      </c>
      <c r="DB657" s="15" t="s">
        <v>59</v>
      </c>
      <c r="DD657" s="15" t="s">
        <v>59</v>
      </c>
      <c r="DF657" s="15" t="s">
        <v>59</v>
      </c>
      <c r="DH657" s="15" t="s">
        <v>59</v>
      </c>
      <c r="DI657" t="s">
        <v>47</v>
      </c>
      <c r="DJ657" s="15" t="s">
        <v>59</v>
      </c>
      <c r="DK657" t="s">
        <v>47</v>
      </c>
      <c r="DL657" s="15" t="s">
        <v>59</v>
      </c>
      <c r="DM657" t="s">
        <v>47</v>
      </c>
      <c r="DN657" s="15" t="s">
        <v>59</v>
      </c>
      <c r="DP657" s="15" t="s">
        <v>59</v>
      </c>
      <c r="DQ657" t="s">
        <v>47</v>
      </c>
      <c r="DR657" s="15" t="s">
        <v>59</v>
      </c>
      <c r="DT657" s="15" t="s">
        <v>59</v>
      </c>
      <c r="DV657" s="15" t="s">
        <v>59</v>
      </c>
      <c r="DW657" t="s">
        <v>47</v>
      </c>
      <c r="DX657" s="15" t="s">
        <v>59</v>
      </c>
      <c r="DY657" t="s">
        <v>47</v>
      </c>
      <c r="DZ657" s="15" t="s">
        <v>59</v>
      </c>
      <c r="EB657" s="15" t="s">
        <v>59</v>
      </c>
      <c r="ED657" s="15" t="s">
        <v>59</v>
      </c>
      <c r="EF657" s="15" t="s">
        <v>59</v>
      </c>
      <c r="EH657" s="15" t="s">
        <v>59</v>
      </c>
      <c r="EJ657" s="15" t="s">
        <v>59</v>
      </c>
      <c r="EL657" s="15" t="s">
        <v>59</v>
      </c>
      <c r="EN657" s="15" t="s">
        <v>59</v>
      </c>
      <c r="EP657" s="15" t="s">
        <v>59</v>
      </c>
      <c r="ER657" s="15" t="s">
        <v>59</v>
      </c>
      <c r="ET657" s="15" t="s">
        <v>59</v>
      </c>
      <c r="EV657" s="15" t="s">
        <v>59</v>
      </c>
      <c r="EX657" s="15" t="s">
        <v>59</v>
      </c>
      <c r="EY657" t="s">
        <v>47</v>
      </c>
      <c r="EZ657" s="15" t="s">
        <v>59</v>
      </c>
      <c r="FB657" s="15" t="s">
        <v>59</v>
      </c>
      <c r="FC657" t="s">
        <v>47</v>
      </c>
      <c r="FD657" s="15" t="s">
        <v>59</v>
      </c>
      <c r="FF657" s="15" t="s">
        <v>59</v>
      </c>
      <c r="FG657" t="s">
        <v>47</v>
      </c>
      <c r="FH657" s="15" t="s">
        <v>59</v>
      </c>
      <c r="FJ657" s="15" t="s">
        <v>59</v>
      </c>
      <c r="FL657" s="15" t="s">
        <v>59</v>
      </c>
      <c r="FM657" t="s">
        <v>47</v>
      </c>
      <c r="FN657" s="15" t="s">
        <v>59</v>
      </c>
      <c r="FO657" t="s">
        <v>47</v>
      </c>
      <c r="FP657" s="15" t="s">
        <v>59</v>
      </c>
      <c r="FQ657" t="s">
        <v>47</v>
      </c>
      <c r="FR657" s="15" t="s">
        <v>59</v>
      </c>
      <c r="FT657" s="15" t="s">
        <v>59</v>
      </c>
    </row>
    <row r="658" spans="1:176" ht="15.95" customHeight="1">
      <c r="A658" t="s">
        <v>1535</v>
      </c>
      <c r="B658">
        <v>1</v>
      </c>
      <c r="D658" s="39">
        <v>2002</v>
      </c>
      <c r="E658" t="s">
        <v>1059</v>
      </c>
      <c r="F658" t="s">
        <v>1068</v>
      </c>
      <c r="G658" t="s">
        <v>47</v>
      </c>
      <c r="H658" s="15" t="s">
        <v>59</v>
      </c>
      <c r="I658" t="s">
        <v>47</v>
      </c>
      <c r="J658" s="15" t="s">
        <v>59</v>
      </c>
      <c r="K658">
        <v>0.47195999999999999</v>
      </c>
      <c r="L658" s="15">
        <v>2.7140000000000001E-2</v>
      </c>
      <c r="M658" s="3" t="s">
        <v>47</v>
      </c>
      <c r="N658" s="12" t="s">
        <v>59</v>
      </c>
      <c r="O658" t="s">
        <v>47</v>
      </c>
      <c r="P658" s="15" t="s">
        <v>59</v>
      </c>
      <c r="Q658" t="s">
        <v>47</v>
      </c>
      <c r="R658" s="15" t="s">
        <v>59</v>
      </c>
      <c r="S658" t="s">
        <v>47</v>
      </c>
      <c r="T658" s="15" t="s">
        <v>59</v>
      </c>
      <c r="U658" t="s">
        <v>47</v>
      </c>
      <c r="V658" s="15" t="s">
        <v>59</v>
      </c>
      <c r="W658" t="s">
        <v>47</v>
      </c>
      <c r="X658" s="15" t="s">
        <v>59</v>
      </c>
      <c r="Y658" t="s">
        <v>47</v>
      </c>
      <c r="Z658" s="15" t="s">
        <v>59</v>
      </c>
      <c r="AA658" t="s">
        <v>47</v>
      </c>
      <c r="AB658" s="15" t="s">
        <v>59</v>
      </c>
      <c r="AC658" t="s">
        <v>47</v>
      </c>
      <c r="AD658" s="15" t="s">
        <v>59</v>
      </c>
      <c r="AE658" t="s">
        <v>47</v>
      </c>
      <c r="AF658" s="15" t="s">
        <v>59</v>
      </c>
      <c r="AG658" t="s">
        <v>47</v>
      </c>
      <c r="AH658" s="15" t="s">
        <v>59</v>
      </c>
      <c r="AI658" t="s">
        <v>47</v>
      </c>
      <c r="AJ658" s="15" t="s">
        <v>59</v>
      </c>
      <c r="AK658" t="s">
        <v>47</v>
      </c>
      <c r="AL658" s="15" t="s">
        <v>59</v>
      </c>
      <c r="AM658" t="s">
        <v>47</v>
      </c>
      <c r="AN658" s="15" t="s">
        <v>59</v>
      </c>
      <c r="AO658" t="s">
        <v>47</v>
      </c>
      <c r="AP658" s="15" t="s">
        <v>59</v>
      </c>
      <c r="AQ658" t="s">
        <v>47</v>
      </c>
      <c r="AR658" s="15" t="s">
        <v>59</v>
      </c>
      <c r="AS658" t="s">
        <v>47</v>
      </c>
      <c r="AT658" s="15" t="s">
        <v>59</v>
      </c>
      <c r="AU658" t="s">
        <v>47</v>
      </c>
      <c r="AV658" s="15" t="s">
        <v>59</v>
      </c>
      <c r="AW658" s="3" t="s">
        <v>47</v>
      </c>
      <c r="AX658" s="15" t="s">
        <v>59</v>
      </c>
      <c r="AY658" t="s">
        <v>47</v>
      </c>
      <c r="AZ658" s="15" t="s">
        <v>59</v>
      </c>
      <c r="BA658" t="s">
        <v>47</v>
      </c>
      <c r="BB658" s="15" t="s">
        <v>59</v>
      </c>
      <c r="BC658" t="s">
        <v>47</v>
      </c>
      <c r="BD658" s="15" t="s">
        <v>59</v>
      </c>
      <c r="BE658" s="3" t="s">
        <v>47</v>
      </c>
      <c r="BF658" s="15" t="s">
        <v>59</v>
      </c>
      <c r="BH658" s="15" t="s">
        <v>59</v>
      </c>
      <c r="BJ658" s="15" t="s">
        <v>59</v>
      </c>
      <c r="BK658" t="s">
        <v>47</v>
      </c>
      <c r="BL658" s="15" t="s">
        <v>59</v>
      </c>
      <c r="BN658" s="15" t="s">
        <v>59</v>
      </c>
      <c r="BO658">
        <v>5.5199999999999997E-3</v>
      </c>
      <c r="BP658" s="15">
        <v>4.6000000000000001E-4</v>
      </c>
      <c r="BQ658">
        <v>1.4489999999999999E-2</v>
      </c>
      <c r="BR658" s="15">
        <v>2.5300000000000001E-3</v>
      </c>
      <c r="BS658" t="s">
        <v>47</v>
      </c>
      <c r="BT658" s="15" t="s">
        <v>59</v>
      </c>
      <c r="BU658">
        <v>8.2800000000000009E-3</v>
      </c>
      <c r="BV658" s="15">
        <v>9.2000000000000003E-4</v>
      </c>
      <c r="BW658" t="s">
        <v>47</v>
      </c>
      <c r="BX658" s="15" t="s">
        <v>59</v>
      </c>
      <c r="BY658">
        <v>2.4379999999999999E-2</v>
      </c>
      <c r="BZ658" s="15">
        <v>3.6800000000000001E-3</v>
      </c>
      <c r="CA658" t="s">
        <v>47</v>
      </c>
      <c r="CB658" s="15" t="s">
        <v>59</v>
      </c>
      <c r="CC658" t="s">
        <v>47</v>
      </c>
      <c r="CD658" s="15" t="s">
        <v>59</v>
      </c>
      <c r="CF658" s="15" t="s">
        <v>59</v>
      </c>
      <c r="CG658" t="s">
        <v>47</v>
      </c>
      <c r="CH658" s="15" t="s">
        <v>59</v>
      </c>
      <c r="CI658" t="s">
        <v>47</v>
      </c>
      <c r="CJ658" s="15" t="s">
        <v>59</v>
      </c>
      <c r="CL658" s="15" t="s">
        <v>59</v>
      </c>
      <c r="CM658" t="s">
        <v>47</v>
      </c>
      <c r="CN658" s="15" t="s">
        <v>59</v>
      </c>
      <c r="CP658" s="15" t="s">
        <v>59</v>
      </c>
      <c r="CR658" s="15" t="s">
        <v>59</v>
      </c>
      <c r="CT658" s="15" t="s">
        <v>59</v>
      </c>
      <c r="CV658" s="15" t="s">
        <v>59</v>
      </c>
      <c r="CX658" s="15" t="s">
        <v>59</v>
      </c>
      <c r="CZ658" s="15" t="s">
        <v>59</v>
      </c>
      <c r="DA658" t="s">
        <v>47</v>
      </c>
      <c r="DB658" s="15" t="s">
        <v>59</v>
      </c>
      <c r="DD658" s="15" t="s">
        <v>59</v>
      </c>
      <c r="DF658" s="15" t="s">
        <v>59</v>
      </c>
      <c r="DH658" s="15" t="s">
        <v>59</v>
      </c>
      <c r="DI658" t="s">
        <v>47</v>
      </c>
      <c r="DJ658" s="15" t="s">
        <v>59</v>
      </c>
      <c r="DK658" t="s">
        <v>47</v>
      </c>
      <c r="DL658" s="15" t="s">
        <v>59</v>
      </c>
      <c r="DM658" t="s">
        <v>47</v>
      </c>
      <c r="DN658" s="15" t="s">
        <v>59</v>
      </c>
      <c r="DP658" s="15" t="s">
        <v>59</v>
      </c>
      <c r="DQ658" t="s">
        <v>47</v>
      </c>
      <c r="DR658" s="15" t="s">
        <v>59</v>
      </c>
      <c r="DT658" s="15" t="s">
        <v>59</v>
      </c>
      <c r="DV658" s="15" t="s">
        <v>59</v>
      </c>
      <c r="DW658" t="s">
        <v>47</v>
      </c>
      <c r="DX658" s="15" t="s">
        <v>59</v>
      </c>
      <c r="DY658" t="s">
        <v>47</v>
      </c>
      <c r="DZ658" s="15" t="s">
        <v>59</v>
      </c>
      <c r="EB658" s="15" t="s">
        <v>59</v>
      </c>
      <c r="ED658" s="15" t="s">
        <v>59</v>
      </c>
      <c r="EF658" s="15" t="s">
        <v>59</v>
      </c>
      <c r="EH658" s="15" t="s">
        <v>59</v>
      </c>
      <c r="EJ658" s="15" t="s">
        <v>59</v>
      </c>
      <c r="EL658" s="15" t="s">
        <v>59</v>
      </c>
      <c r="EN658" s="15" t="s">
        <v>59</v>
      </c>
      <c r="EP658" s="15" t="s">
        <v>59</v>
      </c>
      <c r="ER658" s="15" t="s">
        <v>59</v>
      </c>
      <c r="ET658" s="15" t="s">
        <v>59</v>
      </c>
      <c r="EV658" s="15" t="s">
        <v>59</v>
      </c>
      <c r="EX658" s="15" t="s">
        <v>59</v>
      </c>
      <c r="EY658" t="s">
        <v>47</v>
      </c>
      <c r="EZ658" s="15" t="s">
        <v>59</v>
      </c>
      <c r="FB658" s="15" t="s">
        <v>59</v>
      </c>
      <c r="FC658" t="s">
        <v>47</v>
      </c>
      <c r="FD658" s="15" t="s">
        <v>59</v>
      </c>
      <c r="FF658" s="15" t="s">
        <v>59</v>
      </c>
      <c r="FG658" t="s">
        <v>47</v>
      </c>
      <c r="FH658" s="15" t="s">
        <v>59</v>
      </c>
      <c r="FJ658" s="15" t="s">
        <v>59</v>
      </c>
      <c r="FL658" s="15" t="s">
        <v>59</v>
      </c>
      <c r="FM658" t="s">
        <v>47</v>
      </c>
      <c r="FN658" s="15" t="s">
        <v>59</v>
      </c>
      <c r="FO658" t="s">
        <v>47</v>
      </c>
      <c r="FP658" s="15" t="s">
        <v>59</v>
      </c>
      <c r="FQ658" t="s">
        <v>47</v>
      </c>
      <c r="FR658" s="15" t="s">
        <v>59</v>
      </c>
      <c r="FT658" s="15" t="s">
        <v>59</v>
      </c>
    </row>
    <row r="659" spans="1:176" ht="15.95" customHeight="1">
      <c r="A659" t="s">
        <v>1064</v>
      </c>
      <c r="B659">
        <v>3</v>
      </c>
      <c r="D659" s="39">
        <v>2002</v>
      </c>
      <c r="E659" t="s">
        <v>1059</v>
      </c>
      <c r="F659" t="s">
        <v>1069</v>
      </c>
      <c r="G659" t="s">
        <v>47</v>
      </c>
      <c r="H659" s="15" t="s">
        <v>59</v>
      </c>
      <c r="I659" t="s">
        <v>47</v>
      </c>
      <c r="J659" s="15" t="s">
        <v>59</v>
      </c>
      <c r="K659">
        <v>0.44736000000000004</v>
      </c>
      <c r="L659" s="15">
        <v>4.1600000000000005E-2</v>
      </c>
      <c r="M659" s="3" t="s">
        <v>47</v>
      </c>
      <c r="N659" s="12" t="s">
        <v>59</v>
      </c>
      <c r="O659" t="s">
        <v>47</v>
      </c>
      <c r="P659" s="15" t="s">
        <v>59</v>
      </c>
      <c r="Q659" t="s">
        <v>47</v>
      </c>
      <c r="R659" s="15" t="s">
        <v>59</v>
      </c>
      <c r="S659" t="s">
        <v>47</v>
      </c>
      <c r="T659" s="15" t="s">
        <v>59</v>
      </c>
      <c r="U659" t="s">
        <v>47</v>
      </c>
      <c r="V659" s="15" t="s">
        <v>59</v>
      </c>
      <c r="W659" t="s">
        <v>47</v>
      </c>
      <c r="X659" s="15" t="s">
        <v>59</v>
      </c>
      <c r="Y659" t="s">
        <v>47</v>
      </c>
      <c r="Z659" s="15" t="s">
        <v>59</v>
      </c>
      <c r="AA659" t="s">
        <v>47</v>
      </c>
      <c r="AB659" s="15" t="s">
        <v>59</v>
      </c>
      <c r="AC659" t="s">
        <v>47</v>
      </c>
      <c r="AD659" s="15" t="s">
        <v>59</v>
      </c>
      <c r="AE659" t="s">
        <v>47</v>
      </c>
      <c r="AF659" s="15" t="s">
        <v>59</v>
      </c>
      <c r="AG659" t="s">
        <v>47</v>
      </c>
      <c r="AH659" s="15" t="s">
        <v>59</v>
      </c>
      <c r="AI659" t="s">
        <v>47</v>
      </c>
      <c r="AJ659" s="15" t="s">
        <v>59</v>
      </c>
      <c r="AK659" t="s">
        <v>47</v>
      </c>
      <c r="AL659" s="15" t="s">
        <v>59</v>
      </c>
      <c r="AM659" t="s">
        <v>47</v>
      </c>
      <c r="AN659" s="15" t="s">
        <v>59</v>
      </c>
      <c r="AO659" t="s">
        <v>47</v>
      </c>
      <c r="AP659" s="15" t="s">
        <v>59</v>
      </c>
      <c r="AQ659" t="s">
        <v>47</v>
      </c>
      <c r="AR659" s="15" t="s">
        <v>59</v>
      </c>
      <c r="AS659" t="s">
        <v>47</v>
      </c>
      <c r="AT659" s="15" t="s">
        <v>59</v>
      </c>
      <c r="AU659" t="s">
        <v>47</v>
      </c>
      <c r="AV659" s="15" t="s">
        <v>59</v>
      </c>
      <c r="AW659" s="3" t="s">
        <v>47</v>
      </c>
      <c r="AX659" s="15" t="s">
        <v>59</v>
      </c>
      <c r="AY659" t="s">
        <v>47</v>
      </c>
      <c r="AZ659" s="15" t="s">
        <v>59</v>
      </c>
      <c r="BA659" t="s">
        <v>47</v>
      </c>
      <c r="BB659" s="15" t="s">
        <v>59</v>
      </c>
      <c r="BC659" t="s">
        <v>47</v>
      </c>
      <c r="BD659" s="15" t="s">
        <v>59</v>
      </c>
      <c r="BE659" s="3" t="s">
        <v>47</v>
      </c>
      <c r="BF659" s="15" t="s">
        <v>59</v>
      </c>
      <c r="BH659" s="15" t="s">
        <v>59</v>
      </c>
      <c r="BJ659" s="15" t="s">
        <v>59</v>
      </c>
      <c r="BK659" t="s">
        <v>47</v>
      </c>
      <c r="BL659" s="15" t="s">
        <v>59</v>
      </c>
      <c r="BN659" s="15" t="s">
        <v>59</v>
      </c>
      <c r="BO659">
        <v>1.4719999999999999E-2</v>
      </c>
      <c r="BP659" s="15">
        <v>2.2399999999999998E-3</v>
      </c>
      <c r="BQ659">
        <v>5.2160000000000005E-2</v>
      </c>
      <c r="BR659" s="15">
        <v>1.6000000000000001E-3</v>
      </c>
      <c r="BS659" t="s">
        <v>47</v>
      </c>
      <c r="BT659" s="15" t="s">
        <v>59</v>
      </c>
      <c r="BU659">
        <v>1.6640000000000002E-2</v>
      </c>
      <c r="BV659" s="15">
        <v>2.5600000000000002E-3</v>
      </c>
      <c r="BW659" t="s">
        <v>47</v>
      </c>
      <c r="BX659" s="15" t="s">
        <v>59</v>
      </c>
      <c r="BY659">
        <v>6.6560000000000008E-2</v>
      </c>
      <c r="BZ659" s="15">
        <v>1.1520000000000001E-2</v>
      </c>
      <c r="CA659" t="s">
        <v>47</v>
      </c>
      <c r="CB659" s="15" t="s">
        <v>59</v>
      </c>
      <c r="CC659" t="s">
        <v>47</v>
      </c>
      <c r="CD659" s="15" t="s">
        <v>59</v>
      </c>
      <c r="CF659" s="15" t="s">
        <v>59</v>
      </c>
      <c r="CG659" t="s">
        <v>47</v>
      </c>
      <c r="CH659" s="15" t="s">
        <v>59</v>
      </c>
      <c r="CI659" t="s">
        <v>47</v>
      </c>
      <c r="CJ659" s="15" t="s">
        <v>59</v>
      </c>
      <c r="CL659" s="15" t="s">
        <v>59</v>
      </c>
      <c r="CM659" t="s">
        <v>47</v>
      </c>
      <c r="CN659" s="15" t="s">
        <v>59</v>
      </c>
      <c r="CP659" s="15" t="s">
        <v>59</v>
      </c>
      <c r="CR659" s="15" t="s">
        <v>59</v>
      </c>
      <c r="CT659" s="15" t="s">
        <v>59</v>
      </c>
      <c r="CV659" s="15" t="s">
        <v>59</v>
      </c>
      <c r="CX659" s="15" t="s">
        <v>59</v>
      </c>
      <c r="CZ659" s="15" t="s">
        <v>59</v>
      </c>
      <c r="DA659" t="s">
        <v>47</v>
      </c>
      <c r="DB659" s="15" t="s">
        <v>59</v>
      </c>
      <c r="DD659" s="15" t="s">
        <v>59</v>
      </c>
      <c r="DF659" s="15" t="s">
        <v>59</v>
      </c>
      <c r="DH659" s="15" t="s">
        <v>59</v>
      </c>
      <c r="DI659" t="s">
        <v>47</v>
      </c>
      <c r="DJ659" s="15" t="s">
        <v>59</v>
      </c>
      <c r="DK659" t="s">
        <v>47</v>
      </c>
      <c r="DL659" s="15" t="s">
        <v>59</v>
      </c>
      <c r="DM659" t="s">
        <v>47</v>
      </c>
      <c r="DN659" s="15" t="s">
        <v>59</v>
      </c>
      <c r="DP659" s="15" t="s">
        <v>59</v>
      </c>
      <c r="DQ659" t="s">
        <v>47</v>
      </c>
      <c r="DR659" s="15" t="s">
        <v>59</v>
      </c>
      <c r="DT659" s="15" t="s">
        <v>59</v>
      </c>
      <c r="DV659" s="15" t="s">
        <v>59</v>
      </c>
      <c r="DW659" t="s">
        <v>47</v>
      </c>
      <c r="DX659" s="15" t="s">
        <v>59</v>
      </c>
      <c r="DY659" t="s">
        <v>47</v>
      </c>
      <c r="DZ659" s="15" t="s">
        <v>59</v>
      </c>
      <c r="EB659" s="15" t="s">
        <v>59</v>
      </c>
      <c r="ED659" s="15" t="s">
        <v>59</v>
      </c>
      <c r="EF659" s="15" t="s">
        <v>59</v>
      </c>
      <c r="EH659" s="15" t="s">
        <v>59</v>
      </c>
      <c r="EJ659" s="15" t="s">
        <v>59</v>
      </c>
      <c r="EL659" s="15" t="s">
        <v>59</v>
      </c>
      <c r="EN659" s="15" t="s">
        <v>59</v>
      </c>
      <c r="EP659" s="15" t="s">
        <v>59</v>
      </c>
      <c r="ER659" s="15" t="s">
        <v>59</v>
      </c>
      <c r="ET659" s="15" t="s">
        <v>59</v>
      </c>
      <c r="EV659" s="15" t="s">
        <v>59</v>
      </c>
      <c r="EX659" s="15" t="s">
        <v>59</v>
      </c>
      <c r="EY659" t="s">
        <v>47</v>
      </c>
      <c r="EZ659" s="15" t="s">
        <v>59</v>
      </c>
      <c r="FB659" s="15" t="s">
        <v>59</v>
      </c>
      <c r="FC659" t="s">
        <v>47</v>
      </c>
      <c r="FD659" s="15" t="s">
        <v>59</v>
      </c>
      <c r="FF659" s="15" t="s">
        <v>59</v>
      </c>
      <c r="FG659" t="s">
        <v>47</v>
      </c>
      <c r="FH659" s="15" t="s">
        <v>59</v>
      </c>
      <c r="FJ659" s="15" t="s">
        <v>59</v>
      </c>
      <c r="FL659" s="15" t="s">
        <v>59</v>
      </c>
      <c r="FM659" t="s">
        <v>47</v>
      </c>
      <c r="FN659" s="15" t="s">
        <v>59</v>
      </c>
      <c r="FO659" t="s">
        <v>47</v>
      </c>
      <c r="FP659" s="15" t="s">
        <v>59</v>
      </c>
      <c r="FQ659" t="s">
        <v>47</v>
      </c>
      <c r="FR659" s="15" t="s">
        <v>59</v>
      </c>
      <c r="FT659" s="15" t="s">
        <v>59</v>
      </c>
    </row>
    <row r="660" spans="1:176" ht="15.95" customHeight="1">
      <c r="A660" t="s">
        <v>1536</v>
      </c>
      <c r="B660">
        <v>4</v>
      </c>
      <c r="D660" s="39">
        <v>3004</v>
      </c>
      <c r="E660" t="s">
        <v>1059</v>
      </c>
      <c r="F660" t="s">
        <v>1070</v>
      </c>
      <c r="G660" t="s">
        <v>47</v>
      </c>
      <c r="H660" s="15" t="s">
        <v>59</v>
      </c>
      <c r="I660" t="s">
        <v>47</v>
      </c>
      <c r="J660" s="15" t="s">
        <v>59</v>
      </c>
      <c r="K660">
        <v>0.34891</v>
      </c>
      <c r="L660" s="15">
        <v>3.3619999999999997E-2</v>
      </c>
      <c r="M660" s="3" t="s">
        <v>47</v>
      </c>
      <c r="N660" s="12" t="s">
        <v>59</v>
      </c>
      <c r="O660" t="s">
        <v>47</v>
      </c>
      <c r="P660" s="15" t="s">
        <v>59</v>
      </c>
      <c r="Q660" t="s">
        <v>47</v>
      </c>
      <c r="R660" s="15" t="s">
        <v>59</v>
      </c>
      <c r="S660" t="s">
        <v>47</v>
      </c>
      <c r="T660" s="15" t="s">
        <v>59</v>
      </c>
      <c r="U660" t="s">
        <v>47</v>
      </c>
      <c r="V660" s="15" t="s">
        <v>59</v>
      </c>
      <c r="W660" t="s">
        <v>47</v>
      </c>
      <c r="X660" s="15" t="s">
        <v>59</v>
      </c>
      <c r="Y660" t="s">
        <v>47</v>
      </c>
      <c r="Z660" s="15" t="s">
        <v>59</v>
      </c>
      <c r="AA660" t="s">
        <v>47</v>
      </c>
      <c r="AB660" s="15" t="s">
        <v>59</v>
      </c>
      <c r="AC660" t="s">
        <v>47</v>
      </c>
      <c r="AD660" s="15" t="s">
        <v>59</v>
      </c>
      <c r="AE660" t="s">
        <v>47</v>
      </c>
      <c r="AF660" s="15" t="s">
        <v>59</v>
      </c>
      <c r="AG660" t="s">
        <v>47</v>
      </c>
      <c r="AH660" s="15" t="s">
        <v>59</v>
      </c>
      <c r="AI660" t="s">
        <v>47</v>
      </c>
      <c r="AJ660" s="15" t="s">
        <v>59</v>
      </c>
      <c r="AK660" t="s">
        <v>47</v>
      </c>
      <c r="AL660" s="15" t="s">
        <v>59</v>
      </c>
      <c r="AM660" t="s">
        <v>47</v>
      </c>
      <c r="AN660" s="15" t="s">
        <v>59</v>
      </c>
      <c r="AO660" t="s">
        <v>47</v>
      </c>
      <c r="AP660" s="15" t="s">
        <v>59</v>
      </c>
      <c r="AQ660" t="s">
        <v>47</v>
      </c>
      <c r="AR660" s="15" t="s">
        <v>59</v>
      </c>
      <c r="AS660" t="s">
        <v>47</v>
      </c>
      <c r="AT660" s="15" t="s">
        <v>59</v>
      </c>
      <c r="AU660" t="s">
        <v>47</v>
      </c>
      <c r="AV660" s="15" t="s">
        <v>59</v>
      </c>
      <c r="AW660" s="3" t="s">
        <v>47</v>
      </c>
      <c r="AX660" s="15" t="s">
        <v>59</v>
      </c>
      <c r="AY660" t="s">
        <v>47</v>
      </c>
      <c r="AZ660" s="15" t="s">
        <v>59</v>
      </c>
      <c r="BA660" t="s">
        <v>47</v>
      </c>
      <c r="BB660" s="15" t="s">
        <v>59</v>
      </c>
      <c r="BC660" t="s">
        <v>47</v>
      </c>
      <c r="BD660" s="15" t="s">
        <v>59</v>
      </c>
      <c r="BE660" s="3" t="s">
        <v>47</v>
      </c>
      <c r="BF660" s="15" t="s">
        <v>59</v>
      </c>
      <c r="BH660" s="15" t="s">
        <v>59</v>
      </c>
      <c r="BJ660" s="15" t="s">
        <v>59</v>
      </c>
      <c r="BK660" t="s">
        <v>47</v>
      </c>
      <c r="BL660" s="15" t="s">
        <v>59</v>
      </c>
      <c r="BN660" s="15" t="s">
        <v>59</v>
      </c>
      <c r="BO660">
        <v>5.1250000000000002E-3</v>
      </c>
      <c r="BP660" s="15">
        <v>6.1499999999999999E-4</v>
      </c>
      <c r="BQ660">
        <v>1.8040000000000004E-2</v>
      </c>
      <c r="BR660" s="15">
        <v>1.4350000000000001E-3</v>
      </c>
      <c r="BS660" t="s">
        <v>47</v>
      </c>
      <c r="BT660" s="15" t="s">
        <v>59</v>
      </c>
      <c r="BU660">
        <v>6.7650000000000002E-3</v>
      </c>
      <c r="BV660" s="15">
        <v>6.1499999999999999E-4</v>
      </c>
      <c r="BW660" t="s">
        <v>47</v>
      </c>
      <c r="BX660" s="15" t="s">
        <v>59</v>
      </c>
      <c r="BY660">
        <v>5.4530000000000009E-2</v>
      </c>
      <c r="BZ660" s="15">
        <v>3.6900000000000006E-3</v>
      </c>
      <c r="CA660" t="s">
        <v>47</v>
      </c>
      <c r="CB660" s="15" t="s">
        <v>59</v>
      </c>
      <c r="CC660" t="s">
        <v>47</v>
      </c>
      <c r="CD660" s="15" t="s">
        <v>59</v>
      </c>
      <c r="CF660" s="15" t="s">
        <v>59</v>
      </c>
      <c r="CG660" t="s">
        <v>47</v>
      </c>
      <c r="CH660" s="15" t="s">
        <v>59</v>
      </c>
      <c r="CI660" t="s">
        <v>47</v>
      </c>
      <c r="CJ660" s="15" t="s">
        <v>59</v>
      </c>
      <c r="CL660" s="15" t="s">
        <v>59</v>
      </c>
      <c r="CM660" t="s">
        <v>47</v>
      </c>
      <c r="CN660" s="15" t="s">
        <v>59</v>
      </c>
      <c r="CP660" s="15" t="s">
        <v>59</v>
      </c>
      <c r="CR660" s="15" t="s">
        <v>59</v>
      </c>
      <c r="CT660" s="15" t="s">
        <v>59</v>
      </c>
      <c r="CV660" s="15" t="s">
        <v>59</v>
      </c>
      <c r="CX660" s="15" t="s">
        <v>59</v>
      </c>
      <c r="CZ660" s="15" t="s">
        <v>59</v>
      </c>
      <c r="DA660" t="s">
        <v>47</v>
      </c>
      <c r="DB660" s="15" t="s">
        <v>59</v>
      </c>
      <c r="DD660" s="15" t="s">
        <v>59</v>
      </c>
      <c r="DF660" s="15" t="s">
        <v>59</v>
      </c>
      <c r="DH660" s="15" t="s">
        <v>59</v>
      </c>
      <c r="DI660" t="s">
        <v>47</v>
      </c>
      <c r="DJ660" s="15" t="s">
        <v>59</v>
      </c>
      <c r="DK660" t="s">
        <v>47</v>
      </c>
      <c r="DL660" s="15" t="s">
        <v>59</v>
      </c>
      <c r="DM660" t="s">
        <v>47</v>
      </c>
      <c r="DN660" s="15" t="s">
        <v>59</v>
      </c>
      <c r="DP660" s="15" t="s">
        <v>59</v>
      </c>
      <c r="DQ660" t="s">
        <v>47</v>
      </c>
      <c r="DR660" s="15" t="s">
        <v>59</v>
      </c>
      <c r="DT660" s="15" t="s">
        <v>59</v>
      </c>
      <c r="DV660" s="15" t="s">
        <v>59</v>
      </c>
      <c r="DW660" t="s">
        <v>47</v>
      </c>
      <c r="DX660" s="15" t="s">
        <v>59</v>
      </c>
      <c r="DY660" t="s">
        <v>47</v>
      </c>
      <c r="DZ660" s="15" t="s">
        <v>59</v>
      </c>
      <c r="EB660" s="15" t="s">
        <v>59</v>
      </c>
      <c r="ED660" s="15" t="s">
        <v>59</v>
      </c>
      <c r="EF660" s="15" t="s">
        <v>59</v>
      </c>
      <c r="EH660" s="15" t="s">
        <v>59</v>
      </c>
      <c r="EJ660" s="15" t="s">
        <v>59</v>
      </c>
      <c r="EL660" s="15" t="s">
        <v>59</v>
      </c>
      <c r="EN660" s="15" t="s">
        <v>59</v>
      </c>
      <c r="EP660" s="15" t="s">
        <v>59</v>
      </c>
      <c r="ER660" s="15" t="s">
        <v>59</v>
      </c>
      <c r="ET660" s="15" t="s">
        <v>59</v>
      </c>
      <c r="EV660" s="15" t="s">
        <v>59</v>
      </c>
      <c r="EX660" s="15" t="s">
        <v>59</v>
      </c>
      <c r="EY660" t="s">
        <v>47</v>
      </c>
      <c r="EZ660" s="15" t="s">
        <v>59</v>
      </c>
      <c r="FB660" s="15" t="s">
        <v>59</v>
      </c>
      <c r="FC660" t="s">
        <v>47</v>
      </c>
      <c r="FD660" s="15" t="s">
        <v>59</v>
      </c>
      <c r="FF660" s="15" t="s">
        <v>59</v>
      </c>
      <c r="FG660" t="s">
        <v>47</v>
      </c>
      <c r="FH660" s="15" t="s">
        <v>59</v>
      </c>
      <c r="FJ660" s="15" t="s">
        <v>59</v>
      </c>
      <c r="FL660" s="15" t="s">
        <v>59</v>
      </c>
      <c r="FM660" t="s">
        <v>47</v>
      </c>
      <c r="FN660" s="15" t="s">
        <v>59</v>
      </c>
      <c r="FO660" t="s">
        <v>47</v>
      </c>
      <c r="FP660" s="15" t="s">
        <v>59</v>
      </c>
      <c r="FQ660" t="s">
        <v>47</v>
      </c>
      <c r="FR660" s="15" t="s">
        <v>59</v>
      </c>
      <c r="FT660" s="15" t="s">
        <v>59</v>
      </c>
    </row>
    <row r="661" spans="1:176" ht="15.95" customHeight="1">
      <c r="A661" t="s">
        <v>1065</v>
      </c>
      <c r="B661">
        <v>4</v>
      </c>
      <c r="D661" s="39">
        <v>3004</v>
      </c>
      <c r="E661" t="s">
        <v>1059</v>
      </c>
      <c r="F661" t="s">
        <v>1071</v>
      </c>
      <c r="G661" t="s">
        <v>47</v>
      </c>
      <c r="H661" s="15" t="s">
        <v>59</v>
      </c>
      <c r="I661" t="s">
        <v>47</v>
      </c>
      <c r="J661" s="15" t="s">
        <v>59</v>
      </c>
      <c r="K661">
        <v>0.52679599999999993</v>
      </c>
      <c r="L661" s="15">
        <v>4.7497999999999992E-2</v>
      </c>
      <c r="M661" s="3" t="s">
        <v>47</v>
      </c>
      <c r="N661" s="12" t="s">
        <v>59</v>
      </c>
      <c r="O661" t="s">
        <v>47</v>
      </c>
      <c r="P661" s="15" t="s">
        <v>59</v>
      </c>
      <c r="Q661" t="s">
        <v>47</v>
      </c>
      <c r="R661" s="15" t="s">
        <v>59</v>
      </c>
      <c r="S661" t="s">
        <v>47</v>
      </c>
      <c r="T661" s="15" t="s">
        <v>59</v>
      </c>
      <c r="U661" t="s">
        <v>47</v>
      </c>
      <c r="V661" s="15" t="s">
        <v>59</v>
      </c>
      <c r="W661" t="s">
        <v>47</v>
      </c>
      <c r="X661" s="15" t="s">
        <v>59</v>
      </c>
      <c r="Y661" t="s">
        <v>47</v>
      </c>
      <c r="Z661" s="15" t="s">
        <v>59</v>
      </c>
      <c r="AA661" t="s">
        <v>47</v>
      </c>
      <c r="AB661" s="15" t="s">
        <v>59</v>
      </c>
      <c r="AC661" t="s">
        <v>47</v>
      </c>
      <c r="AD661" s="15" t="s">
        <v>59</v>
      </c>
      <c r="AE661" t="s">
        <v>47</v>
      </c>
      <c r="AF661" s="15" t="s">
        <v>59</v>
      </c>
      <c r="AG661" t="s">
        <v>47</v>
      </c>
      <c r="AH661" s="15" t="s">
        <v>59</v>
      </c>
      <c r="AI661" t="s">
        <v>47</v>
      </c>
      <c r="AJ661" s="15" t="s">
        <v>59</v>
      </c>
      <c r="AK661" t="s">
        <v>47</v>
      </c>
      <c r="AL661" s="15" t="s">
        <v>59</v>
      </c>
      <c r="AM661" t="s">
        <v>47</v>
      </c>
      <c r="AN661" s="15" t="s">
        <v>59</v>
      </c>
      <c r="AO661" t="s">
        <v>47</v>
      </c>
      <c r="AP661" s="15" t="s">
        <v>59</v>
      </c>
      <c r="AQ661" t="s">
        <v>47</v>
      </c>
      <c r="AR661" s="15" t="s">
        <v>59</v>
      </c>
      <c r="AS661" t="s">
        <v>47</v>
      </c>
      <c r="AT661" s="15" t="s">
        <v>59</v>
      </c>
      <c r="AU661" t="s">
        <v>47</v>
      </c>
      <c r="AV661" s="15" t="s">
        <v>59</v>
      </c>
      <c r="AW661" s="3" t="s">
        <v>47</v>
      </c>
      <c r="AX661" s="15" t="s">
        <v>59</v>
      </c>
      <c r="AY661" t="s">
        <v>47</v>
      </c>
      <c r="AZ661" s="15" t="s">
        <v>59</v>
      </c>
      <c r="BA661" t="s">
        <v>47</v>
      </c>
      <c r="BB661" s="15" t="s">
        <v>59</v>
      </c>
      <c r="BC661" t="s">
        <v>47</v>
      </c>
      <c r="BD661" s="15" t="s">
        <v>59</v>
      </c>
      <c r="BE661" s="3" t="s">
        <v>47</v>
      </c>
      <c r="BF661" s="15" t="s">
        <v>59</v>
      </c>
      <c r="BH661" s="15" t="s">
        <v>59</v>
      </c>
      <c r="BJ661" s="15" t="s">
        <v>59</v>
      </c>
      <c r="BK661" t="s">
        <v>47</v>
      </c>
      <c r="BL661" s="15" t="s">
        <v>59</v>
      </c>
      <c r="BN661" s="15" t="s">
        <v>59</v>
      </c>
      <c r="BO661">
        <v>3.5052E-2</v>
      </c>
      <c r="BP661" s="15">
        <v>5.0799999999999994E-3</v>
      </c>
      <c r="BQ661">
        <v>8.8899999999999993E-2</v>
      </c>
      <c r="BR661" s="15">
        <v>1.0159999999999999E-2</v>
      </c>
      <c r="BS661" t="s">
        <v>47</v>
      </c>
      <c r="BT661" s="15" t="s">
        <v>59</v>
      </c>
      <c r="BU661">
        <v>4.8259999999999996E-3</v>
      </c>
      <c r="BV661" s="15">
        <v>7.6199999999999987E-4</v>
      </c>
      <c r="BW661" t="s">
        <v>47</v>
      </c>
      <c r="BX661" s="15" t="s">
        <v>59</v>
      </c>
      <c r="BY661">
        <v>0.13588999999999998</v>
      </c>
      <c r="BZ661" s="15">
        <v>1.1937999999999999E-2</v>
      </c>
      <c r="CA661" t="s">
        <v>47</v>
      </c>
      <c r="CB661" s="15" t="s">
        <v>59</v>
      </c>
      <c r="CC661" t="s">
        <v>47</v>
      </c>
      <c r="CD661" s="15" t="s">
        <v>59</v>
      </c>
      <c r="CF661" s="15" t="s">
        <v>59</v>
      </c>
      <c r="CG661" t="s">
        <v>47</v>
      </c>
      <c r="CH661" s="15" t="s">
        <v>59</v>
      </c>
      <c r="CI661" t="s">
        <v>47</v>
      </c>
      <c r="CJ661" s="15" t="s">
        <v>59</v>
      </c>
      <c r="CL661" s="15" t="s">
        <v>59</v>
      </c>
      <c r="CM661" t="s">
        <v>47</v>
      </c>
      <c r="CN661" s="15" t="s">
        <v>59</v>
      </c>
      <c r="CP661" s="15" t="s">
        <v>59</v>
      </c>
      <c r="CR661" s="15" t="s">
        <v>59</v>
      </c>
      <c r="CT661" s="15" t="s">
        <v>59</v>
      </c>
      <c r="CV661" s="15" t="s">
        <v>59</v>
      </c>
      <c r="CX661" s="15" t="s">
        <v>59</v>
      </c>
      <c r="CZ661" s="15" t="s">
        <v>59</v>
      </c>
      <c r="DA661" t="s">
        <v>47</v>
      </c>
      <c r="DB661" s="15" t="s">
        <v>59</v>
      </c>
      <c r="DD661" s="15" t="s">
        <v>59</v>
      </c>
      <c r="DF661" s="15" t="s">
        <v>59</v>
      </c>
      <c r="DH661" s="15" t="s">
        <v>59</v>
      </c>
      <c r="DI661" t="s">
        <v>47</v>
      </c>
      <c r="DJ661" s="15" t="s">
        <v>59</v>
      </c>
      <c r="DK661" t="s">
        <v>47</v>
      </c>
      <c r="DL661" s="15" t="s">
        <v>59</v>
      </c>
      <c r="DM661" t="s">
        <v>47</v>
      </c>
      <c r="DN661" s="15" t="s">
        <v>59</v>
      </c>
      <c r="DP661" s="15" t="s">
        <v>59</v>
      </c>
      <c r="DQ661" t="s">
        <v>47</v>
      </c>
      <c r="DR661" s="15" t="s">
        <v>59</v>
      </c>
      <c r="DT661" s="15" t="s">
        <v>59</v>
      </c>
      <c r="DV661" s="15" t="s">
        <v>59</v>
      </c>
      <c r="DW661" t="s">
        <v>47</v>
      </c>
      <c r="DX661" s="15" t="s">
        <v>59</v>
      </c>
      <c r="DY661" t="s">
        <v>47</v>
      </c>
      <c r="DZ661" s="15" t="s">
        <v>59</v>
      </c>
      <c r="EB661" s="15" t="s">
        <v>59</v>
      </c>
      <c r="ED661" s="15" t="s">
        <v>59</v>
      </c>
      <c r="EF661" s="15" t="s">
        <v>59</v>
      </c>
      <c r="EH661" s="15" t="s">
        <v>59</v>
      </c>
      <c r="EJ661" s="15" t="s">
        <v>59</v>
      </c>
      <c r="EL661" s="15" t="s">
        <v>59</v>
      </c>
      <c r="EN661" s="15" t="s">
        <v>59</v>
      </c>
      <c r="EP661" s="15" t="s">
        <v>59</v>
      </c>
      <c r="ER661" s="15" t="s">
        <v>59</v>
      </c>
      <c r="ET661" s="15" t="s">
        <v>59</v>
      </c>
      <c r="EV661" s="15" t="s">
        <v>59</v>
      </c>
      <c r="EX661" s="15" t="s">
        <v>59</v>
      </c>
      <c r="EY661" t="s">
        <v>47</v>
      </c>
      <c r="EZ661" s="15" t="s">
        <v>59</v>
      </c>
      <c r="FB661" s="15" t="s">
        <v>59</v>
      </c>
      <c r="FC661" t="s">
        <v>47</v>
      </c>
      <c r="FD661" s="15" t="s">
        <v>59</v>
      </c>
      <c r="FF661" s="15" t="s">
        <v>59</v>
      </c>
      <c r="FG661" t="s">
        <v>47</v>
      </c>
      <c r="FH661" s="15" t="s">
        <v>59</v>
      </c>
      <c r="FJ661" s="15" t="s">
        <v>59</v>
      </c>
      <c r="FL661" s="15" t="s">
        <v>59</v>
      </c>
      <c r="FM661" t="s">
        <v>47</v>
      </c>
      <c r="FN661" s="15" t="s">
        <v>59</v>
      </c>
      <c r="FO661" t="s">
        <v>47</v>
      </c>
      <c r="FP661" s="15" t="s">
        <v>59</v>
      </c>
      <c r="FQ661" t="s">
        <v>47</v>
      </c>
      <c r="FR661" s="15" t="s">
        <v>59</v>
      </c>
      <c r="FT661" s="15" t="s">
        <v>59</v>
      </c>
    </row>
    <row r="662" spans="1:176" ht="15.95" customHeight="1">
      <c r="A662" t="s">
        <v>1558</v>
      </c>
      <c r="B662">
        <v>4</v>
      </c>
      <c r="D662" s="39">
        <v>3002</v>
      </c>
      <c r="E662" t="s">
        <v>1059</v>
      </c>
      <c r="F662" t="s">
        <v>1072</v>
      </c>
      <c r="G662" t="s">
        <v>47</v>
      </c>
      <c r="H662" s="15" t="s">
        <v>59</v>
      </c>
      <c r="I662" t="s">
        <v>47</v>
      </c>
      <c r="J662" s="15" t="s">
        <v>59</v>
      </c>
      <c r="K662">
        <v>2.7946619999999998</v>
      </c>
      <c r="L662" s="15">
        <v>0.17433000000000001</v>
      </c>
      <c r="M662" s="3" t="s">
        <v>47</v>
      </c>
      <c r="N662" s="12" t="s">
        <v>59</v>
      </c>
      <c r="O662" t="s">
        <v>47</v>
      </c>
      <c r="P662" s="15" t="s">
        <v>59</v>
      </c>
      <c r="Q662" t="s">
        <v>47</v>
      </c>
      <c r="R662" s="15" t="s">
        <v>59</v>
      </c>
      <c r="S662" t="s">
        <v>47</v>
      </c>
      <c r="T662" s="15" t="s">
        <v>59</v>
      </c>
      <c r="U662" t="s">
        <v>47</v>
      </c>
      <c r="V662" s="15" t="s">
        <v>59</v>
      </c>
      <c r="W662" t="s">
        <v>47</v>
      </c>
      <c r="X662" s="15" t="s">
        <v>59</v>
      </c>
      <c r="Y662" t="s">
        <v>47</v>
      </c>
      <c r="Z662" s="15" t="s">
        <v>59</v>
      </c>
      <c r="AA662" t="s">
        <v>47</v>
      </c>
      <c r="AB662" s="15" t="s">
        <v>59</v>
      </c>
      <c r="AC662" t="s">
        <v>47</v>
      </c>
      <c r="AD662" s="15" t="s">
        <v>59</v>
      </c>
      <c r="AE662" t="s">
        <v>47</v>
      </c>
      <c r="AF662" s="15" t="s">
        <v>59</v>
      </c>
      <c r="AG662" t="s">
        <v>47</v>
      </c>
      <c r="AH662" s="15" t="s">
        <v>59</v>
      </c>
      <c r="AI662" t="s">
        <v>47</v>
      </c>
      <c r="AJ662" s="15" t="s">
        <v>59</v>
      </c>
      <c r="AK662" t="s">
        <v>47</v>
      </c>
      <c r="AL662" s="15" t="s">
        <v>59</v>
      </c>
      <c r="AM662" t="s">
        <v>47</v>
      </c>
      <c r="AN662" s="15" t="s">
        <v>59</v>
      </c>
      <c r="AO662" t="s">
        <v>47</v>
      </c>
      <c r="AP662" s="15" t="s">
        <v>59</v>
      </c>
      <c r="AQ662" t="s">
        <v>47</v>
      </c>
      <c r="AR662" s="15" t="s">
        <v>59</v>
      </c>
      <c r="AS662" t="s">
        <v>47</v>
      </c>
      <c r="AT662" s="15" t="s">
        <v>59</v>
      </c>
      <c r="AU662" t="s">
        <v>47</v>
      </c>
      <c r="AV662" s="15" t="s">
        <v>59</v>
      </c>
      <c r="AW662" s="3" t="s">
        <v>47</v>
      </c>
      <c r="AX662" s="15" t="s">
        <v>59</v>
      </c>
      <c r="AY662" t="s">
        <v>47</v>
      </c>
      <c r="AZ662" s="15" t="s">
        <v>59</v>
      </c>
      <c r="BA662" t="s">
        <v>47</v>
      </c>
      <c r="BB662" s="15" t="s">
        <v>59</v>
      </c>
      <c r="BC662" t="s">
        <v>47</v>
      </c>
      <c r="BD662" s="15" t="s">
        <v>59</v>
      </c>
      <c r="BE662" s="3" t="s">
        <v>47</v>
      </c>
      <c r="BF662" s="15" t="s">
        <v>59</v>
      </c>
      <c r="BH662" s="15" t="s">
        <v>59</v>
      </c>
      <c r="BJ662" s="15" t="s">
        <v>59</v>
      </c>
      <c r="BK662" t="s">
        <v>47</v>
      </c>
      <c r="BL662" s="15" t="s">
        <v>59</v>
      </c>
      <c r="BN662" s="15" t="s">
        <v>59</v>
      </c>
      <c r="BO662">
        <v>3.1356000000000002E-2</v>
      </c>
      <c r="BP662" s="15">
        <v>7.254E-3</v>
      </c>
      <c r="BQ662">
        <v>1.8720000000000001E-2</v>
      </c>
      <c r="BR662" s="15">
        <v>2.3400000000000002E-4</v>
      </c>
      <c r="BS662" t="s">
        <v>47</v>
      </c>
      <c r="BT662" s="15" t="s">
        <v>59</v>
      </c>
      <c r="BU662">
        <v>3.2759999999999998E-3</v>
      </c>
      <c r="BV662" s="15">
        <v>9.3600000000000009E-4</v>
      </c>
      <c r="BW662" t="s">
        <v>47</v>
      </c>
      <c r="BX662" s="15" t="s">
        <v>59</v>
      </c>
      <c r="BY662">
        <v>2.2447620000000001</v>
      </c>
      <c r="BZ662" s="15">
        <v>0.13384800000000002</v>
      </c>
      <c r="CA662" t="s">
        <v>47</v>
      </c>
      <c r="CB662" s="15" t="s">
        <v>59</v>
      </c>
      <c r="CC662" t="s">
        <v>47</v>
      </c>
      <c r="CD662" s="15" t="s">
        <v>59</v>
      </c>
      <c r="CF662" s="15" t="s">
        <v>59</v>
      </c>
      <c r="CG662" t="s">
        <v>47</v>
      </c>
      <c r="CH662" s="15" t="s">
        <v>59</v>
      </c>
      <c r="CI662" t="s">
        <v>47</v>
      </c>
      <c r="CJ662" s="15" t="s">
        <v>59</v>
      </c>
      <c r="CL662" s="15" t="s">
        <v>59</v>
      </c>
      <c r="CM662" t="s">
        <v>47</v>
      </c>
      <c r="CN662" s="15" t="s">
        <v>59</v>
      </c>
      <c r="CP662" s="15" t="s">
        <v>59</v>
      </c>
      <c r="CR662" s="15" t="s">
        <v>59</v>
      </c>
      <c r="CT662" s="15" t="s">
        <v>59</v>
      </c>
      <c r="CV662" s="15" t="s">
        <v>59</v>
      </c>
      <c r="CX662" s="15" t="s">
        <v>59</v>
      </c>
      <c r="CZ662" s="15" t="s">
        <v>59</v>
      </c>
      <c r="DA662" t="s">
        <v>47</v>
      </c>
      <c r="DB662" s="15" t="s">
        <v>59</v>
      </c>
      <c r="DD662" s="15" t="s">
        <v>59</v>
      </c>
      <c r="DF662" s="15" t="s">
        <v>59</v>
      </c>
      <c r="DH662" s="15" t="s">
        <v>59</v>
      </c>
      <c r="DI662" t="s">
        <v>47</v>
      </c>
      <c r="DJ662" s="15" t="s">
        <v>59</v>
      </c>
      <c r="DK662" t="s">
        <v>47</v>
      </c>
      <c r="DL662" s="15" t="s">
        <v>59</v>
      </c>
      <c r="DM662" t="s">
        <v>47</v>
      </c>
      <c r="DN662" s="15" t="s">
        <v>59</v>
      </c>
      <c r="DP662" s="15" t="s">
        <v>59</v>
      </c>
      <c r="DQ662" t="s">
        <v>47</v>
      </c>
      <c r="DR662" s="15" t="s">
        <v>59</v>
      </c>
      <c r="DT662" s="15" t="s">
        <v>59</v>
      </c>
      <c r="DV662" s="15" t="s">
        <v>59</v>
      </c>
      <c r="DW662" t="s">
        <v>47</v>
      </c>
      <c r="DX662" s="15" t="s">
        <v>59</v>
      </c>
      <c r="DY662" t="s">
        <v>47</v>
      </c>
      <c r="DZ662" s="15" t="s">
        <v>59</v>
      </c>
      <c r="EB662" s="15" t="s">
        <v>59</v>
      </c>
      <c r="ED662" s="15" t="s">
        <v>59</v>
      </c>
      <c r="EF662" s="15" t="s">
        <v>59</v>
      </c>
      <c r="EH662" s="15" t="s">
        <v>59</v>
      </c>
      <c r="EJ662" s="15" t="s">
        <v>59</v>
      </c>
      <c r="EL662" s="15" t="s">
        <v>59</v>
      </c>
      <c r="EN662" s="15" t="s">
        <v>59</v>
      </c>
      <c r="EP662" s="15" t="s">
        <v>59</v>
      </c>
      <c r="ER662" s="15" t="s">
        <v>59</v>
      </c>
      <c r="ET662" s="15" t="s">
        <v>59</v>
      </c>
      <c r="EV662" s="15" t="s">
        <v>59</v>
      </c>
      <c r="EX662" s="15" t="s">
        <v>59</v>
      </c>
      <c r="EY662" t="s">
        <v>47</v>
      </c>
      <c r="EZ662" s="15" t="s">
        <v>59</v>
      </c>
      <c r="FB662" s="15" t="s">
        <v>59</v>
      </c>
      <c r="FC662" t="s">
        <v>47</v>
      </c>
      <c r="FD662" s="15" t="s">
        <v>59</v>
      </c>
      <c r="FF662" s="15" t="s">
        <v>59</v>
      </c>
      <c r="FG662" t="s">
        <v>47</v>
      </c>
      <c r="FH662" s="15" t="s">
        <v>59</v>
      </c>
      <c r="FJ662" s="15" t="s">
        <v>59</v>
      </c>
      <c r="FL662" s="15" t="s">
        <v>59</v>
      </c>
      <c r="FM662" t="s">
        <v>47</v>
      </c>
      <c r="FN662" s="15" t="s">
        <v>59</v>
      </c>
      <c r="FO662" t="s">
        <v>47</v>
      </c>
      <c r="FP662" s="15" t="s">
        <v>59</v>
      </c>
      <c r="FQ662" t="s">
        <v>47</v>
      </c>
      <c r="FR662" s="15" t="s">
        <v>59</v>
      </c>
      <c r="FT662" s="15" t="s">
        <v>59</v>
      </c>
    </row>
    <row r="663" spans="1:176" ht="15.95" customHeight="1">
      <c r="A663" t="s">
        <v>1559</v>
      </c>
      <c r="B663">
        <v>4</v>
      </c>
      <c r="D663" s="39">
        <v>3002</v>
      </c>
      <c r="E663" t="s">
        <v>1059</v>
      </c>
      <c r="F663" t="s">
        <v>1073</v>
      </c>
      <c r="G663" t="s">
        <v>47</v>
      </c>
      <c r="H663" s="15" t="s">
        <v>59</v>
      </c>
      <c r="I663" t="s">
        <v>47</v>
      </c>
      <c r="J663" s="15" t="s">
        <v>59</v>
      </c>
      <c r="K663">
        <v>3.7607279999999998</v>
      </c>
      <c r="L663" s="15">
        <v>0.25900799999999996</v>
      </c>
      <c r="M663" s="3" t="s">
        <v>47</v>
      </c>
      <c r="N663" s="12" t="s">
        <v>59</v>
      </c>
      <c r="O663" t="s">
        <v>47</v>
      </c>
      <c r="P663" s="15" t="s">
        <v>59</v>
      </c>
      <c r="Q663" t="s">
        <v>47</v>
      </c>
      <c r="R663" s="15" t="s">
        <v>59</v>
      </c>
      <c r="S663" t="s">
        <v>47</v>
      </c>
      <c r="T663" s="15" t="s">
        <v>59</v>
      </c>
      <c r="U663" t="s">
        <v>47</v>
      </c>
      <c r="V663" s="15" t="s">
        <v>59</v>
      </c>
      <c r="W663" t="s">
        <v>47</v>
      </c>
      <c r="X663" s="15" t="s">
        <v>59</v>
      </c>
      <c r="Y663" t="s">
        <v>47</v>
      </c>
      <c r="Z663" s="15" t="s">
        <v>59</v>
      </c>
      <c r="AA663" t="s">
        <v>47</v>
      </c>
      <c r="AB663" s="15" t="s">
        <v>59</v>
      </c>
      <c r="AC663" t="s">
        <v>47</v>
      </c>
      <c r="AD663" s="15" t="s">
        <v>59</v>
      </c>
      <c r="AE663" t="s">
        <v>47</v>
      </c>
      <c r="AF663" s="15" t="s">
        <v>59</v>
      </c>
      <c r="AG663" t="s">
        <v>47</v>
      </c>
      <c r="AH663" s="15" t="s">
        <v>59</v>
      </c>
      <c r="AI663" t="s">
        <v>47</v>
      </c>
      <c r="AJ663" s="15" t="s">
        <v>59</v>
      </c>
      <c r="AK663" t="s">
        <v>47</v>
      </c>
      <c r="AL663" s="15" t="s">
        <v>59</v>
      </c>
      <c r="AM663" t="s">
        <v>47</v>
      </c>
      <c r="AN663" s="15" t="s">
        <v>59</v>
      </c>
      <c r="AO663" t="s">
        <v>47</v>
      </c>
      <c r="AP663" s="15" t="s">
        <v>59</v>
      </c>
      <c r="AQ663" t="s">
        <v>47</v>
      </c>
      <c r="AR663" s="15" t="s">
        <v>59</v>
      </c>
      <c r="AS663" t="s">
        <v>47</v>
      </c>
      <c r="AT663" s="15" t="s">
        <v>59</v>
      </c>
      <c r="AU663" t="s">
        <v>47</v>
      </c>
      <c r="AV663" s="15" t="s">
        <v>59</v>
      </c>
      <c r="AW663" s="3" t="s">
        <v>47</v>
      </c>
      <c r="AX663" s="15" t="s">
        <v>59</v>
      </c>
      <c r="AY663" t="s">
        <v>47</v>
      </c>
      <c r="AZ663" s="15" t="s">
        <v>59</v>
      </c>
      <c r="BA663" t="s">
        <v>47</v>
      </c>
      <c r="BB663" s="15" t="s">
        <v>59</v>
      </c>
      <c r="BC663" t="s">
        <v>47</v>
      </c>
      <c r="BD663" s="15" t="s">
        <v>59</v>
      </c>
      <c r="BE663" s="3" t="s">
        <v>47</v>
      </c>
      <c r="BF663" s="15" t="s">
        <v>59</v>
      </c>
      <c r="BH663" s="15" t="s">
        <v>59</v>
      </c>
      <c r="BJ663" s="15" t="s">
        <v>59</v>
      </c>
      <c r="BK663" t="s">
        <v>47</v>
      </c>
      <c r="BL663" s="15" t="s">
        <v>59</v>
      </c>
      <c r="BN663" s="15" t="s">
        <v>59</v>
      </c>
      <c r="BO663">
        <v>2.0447999999999997E-2</v>
      </c>
      <c r="BP663" s="15">
        <v>3.6919999999999995E-3</v>
      </c>
      <c r="BQ663">
        <v>6.9579999999999989E-2</v>
      </c>
      <c r="BR663" s="15">
        <v>4.5439999999999994E-3</v>
      </c>
      <c r="BS663" t="s">
        <v>47</v>
      </c>
      <c r="BT663" s="15" t="s">
        <v>59</v>
      </c>
      <c r="BU663" t="s">
        <v>54</v>
      </c>
      <c r="BV663" s="15" t="s">
        <v>59</v>
      </c>
      <c r="BW663" t="s">
        <v>47</v>
      </c>
      <c r="BX663" s="15" t="s">
        <v>59</v>
      </c>
      <c r="BY663">
        <v>3.3475079999999999</v>
      </c>
      <c r="BZ663" s="15">
        <v>0.23969599999999999</v>
      </c>
      <c r="CA663" t="s">
        <v>47</v>
      </c>
      <c r="CB663" s="15" t="s">
        <v>59</v>
      </c>
      <c r="CC663" t="s">
        <v>47</v>
      </c>
      <c r="CD663" s="15" t="s">
        <v>59</v>
      </c>
      <c r="CF663" s="15" t="s">
        <v>59</v>
      </c>
      <c r="CG663" t="s">
        <v>47</v>
      </c>
      <c r="CH663" s="15" t="s">
        <v>59</v>
      </c>
      <c r="CI663" t="s">
        <v>47</v>
      </c>
      <c r="CJ663" s="15" t="s">
        <v>59</v>
      </c>
      <c r="CL663" s="15" t="s">
        <v>59</v>
      </c>
      <c r="CM663" t="s">
        <v>47</v>
      </c>
      <c r="CN663" s="15" t="s">
        <v>59</v>
      </c>
      <c r="CP663" s="15" t="s">
        <v>59</v>
      </c>
      <c r="CR663" s="15" t="s">
        <v>59</v>
      </c>
      <c r="CT663" s="15" t="s">
        <v>59</v>
      </c>
      <c r="CV663" s="15" t="s">
        <v>59</v>
      </c>
      <c r="CX663" s="15" t="s">
        <v>59</v>
      </c>
      <c r="CZ663" s="15" t="s">
        <v>59</v>
      </c>
      <c r="DA663" t="s">
        <v>47</v>
      </c>
      <c r="DB663" s="15" t="s">
        <v>59</v>
      </c>
      <c r="DD663" s="15" t="s">
        <v>59</v>
      </c>
      <c r="DF663" s="15" t="s">
        <v>59</v>
      </c>
      <c r="DH663" s="15" t="s">
        <v>59</v>
      </c>
      <c r="DI663" t="s">
        <v>47</v>
      </c>
      <c r="DJ663" s="15" t="s">
        <v>59</v>
      </c>
      <c r="DK663" t="s">
        <v>47</v>
      </c>
      <c r="DL663" s="15" t="s">
        <v>59</v>
      </c>
      <c r="DM663" t="s">
        <v>47</v>
      </c>
      <c r="DN663" s="15" t="s">
        <v>59</v>
      </c>
      <c r="DP663" s="15" t="s">
        <v>59</v>
      </c>
      <c r="DQ663" t="s">
        <v>47</v>
      </c>
      <c r="DR663" s="15" t="s">
        <v>59</v>
      </c>
      <c r="DT663" s="15" t="s">
        <v>59</v>
      </c>
      <c r="DV663" s="15" t="s">
        <v>59</v>
      </c>
      <c r="DW663" t="s">
        <v>47</v>
      </c>
      <c r="DX663" s="15" t="s">
        <v>59</v>
      </c>
      <c r="DY663" t="s">
        <v>47</v>
      </c>
      <c r="DZ663" s="15" t="s">
        <v>59</v>
      </c>
      <c r="EB663" s="15" t="s">
        <v>59</v>
      </c>
      <c r="ED663" s="15" t="s">
        <v>59</v>
      </c>
      <c r="EF663" s="15" t="s">
        <v>59</v>
      </c>
      <c r="EH663" s="15" t="s">
        <v>59</v>
      </c>
      <c r="EJ663" s="15" t="s">
        <v>59</v>
      </c>
      <c r="EL663" s="15" t="s">
        <v>59</v>
      </c>
      <c r="EN663" s="15" t="s">
        <v>59</v>
      </c>
      <c r="EP663" s="15" t="s">
        <v>59</v>
      </c>
      <c r="ER663" s="15" t="s">
        <v>59</v>
      </c>
      <c r="ET663" s="15" t="s">
        <v>59</v>
      </c>
      <c r="EV663" s="15" t="s">
        <v>59</v>
      </c>
      <c r="EX663" s="15" t="s">
        <v>59</v>
      </c>
      <c r="EY663" t="s">
        <v>47</v>
      </c>
      <c r="EZ663" s="15" t="s">
        <v>59</v>
      </c>
      <c r="FB663" s="15" t="s">
        <v>59</v>
      </c>
      <c r="FC663" t="s">
        <v>47</v>
      </c>
      <c r="FD663" s="15" t="s">
        <v>59</v>
      </c>
      <c r="FF663" s="15" t="s">
        <v>59</v>
      </c>
      <c r="FG663" t="s">
        <v>47</v>
      </c>
      <c r="FH663" s="15" t="s">
        <v>59</v>
      </c>
      <c r="FJ663" s="15" t="s">
        <v>59</v>
      </c>
      <c r="FL663" s="15" t="s">
        <v>59</v>
      </c>
      <c r="FM663" t="s">
        <v>47</v>
      </c>
      <c r="FN663" s="15" t="s">
        <v>59</v>
      </c>
      <c r="FO663" t="s">
        <v>47</v>
      </c>
      <c r="FP663" s="15" t="s">
        <v>59</v>
      </c>
      <c r="FQ663" t="s">
        <v>47</v>
      </c>
      <c r="FR663" s="15" t="s">
        <v>59</v>
      </c>
      <c r="FT663" s="15" t="s">
        <v>59</v>
      </c>
    </row>
    <row r="664" spans="1:176" ht="15.95" customHeight="1">
      <c r="A664" t="s">
        <v>1078</v>
      </c>
      <c r="B664">
        <v>1</v>
      </c>
      <c r="D664" s="39">
        <v>1002</v>
      </c>
      <c r="E664" t="s">
        <v>1076</v>
      </c>
      <c r="G664" t="s">
        <v>54</v>
      </c>
      <c r="H664" s="15" t="s">
        <v>59</v>
      </c>
      <c r="I664" t="s">
        <v>54</v>
      </c>
      <c r="J664" s="15" t="s">
        <v>59</v>
      </c>
      <c r="K664" t="s">
        <v>47</v>
      </c>
      <c r="L664" s="15" t="s">
        <v>59</v>
      </c>
      <c r="M664" s="3" t="s">
        <v>47</v>
      </c>
      <c r="N664" s="12" t="s">
        <v>59</v>
      </c>
      <c r="O664" t="s">
        <v>54</v>
      </c>
      <c r="P664" s="15" t="s">
        <v>59</v>
      </c>
      <c r="Q664" t="s">
        <v>54</v>
      </c>
      <c r="R664" s="15" t="s">
        <v>59</v>
      </c>
      <c r="S664" t="s">
        <v>54</v>
      </c>
      <c r="T664" s="15" t="s">
        <v>59</v>
      </c>
      <c r="U664" t="s">
        <v>54</v>
      </c>
      <c r="V664" s="15" t="s">
        <v>59</v>
      </c>
      <c r="W664" t="s">
        <v>54</v>
      </c>
      <c r="X664" s="15" t="s">
        <v>59</v>
      </c>
      <c r="Y664" t="s">
        <v>54</v>
      </c>
      <c r="Z664" s="15" t="s">
        <v>59</v>
      </c>
      <c r="AA664" t="s">
        <v>47</v>
      </c>
      <c r="AB664" s="15" t="s">
        <v>59</v>
      </c>
      <c r="AC664" t="s">
        <v>47</v>
      </c>
      <c r="AD664" s="15" t="s">
        <v>59</v>
      </c>
      <c r="AE664" t="s">
        <v>54</v>
      </c>
      <c r="AF664" s="15" t="s">
        <v>59</v>
      </c>
      <c r="AG664" t="s">
        <v>54</v>
      </c>
      <c r="AH664" s="15" t="s">
        <v>59</v>
      </c>
      <c r="AI664" t="s">
        <v>47</v>
      </c>
      <c r="AJ664" s="15" t="s">
        <v>59</v>
      </c>
      <c r="AL664" s="15" t="s">
        <v>59</v>
      </c>
      <c r="AM664" t="s">
        <v>47</v>
      </c>
      <c r="AN664" s="15" t="s">
        <v>59</v>
      </c>
      <c r="AO664" t="s">
        <v>47</v>
      </c>
      <c r="AP664" s="15" t="s">
        <v>59</v>
      </c>
      <c r="AQ664" t="s">
        <v>47</v>
      </c>
      <c r="AR664" s="15" t="s">
        <v>59</v>
      </c>
      <c r="AS664" t="s">
        <v>47</v>
      </c>
      <c r="AT664" s="15" t="s">
        <v>59</v>
      </c>
      <c r="AU664" t="s">
        <v>47</v>
      </c>
      <c r="AV664" s="15" t="s">
        <v>59</v>
      </c>
      <c r="AW664" s="3" t="s">
        <v>47</v>
      </c>
      <c r="AX664" s="15" t="s">
        <v>59</v>
      </c>
      <c r="AZ664" s="15" t="s">
        <v>59</v>
      </c>
      <c r="BA664" t="s">
        <v>54</v>
      </c>
      <c r="BB664" s="15" t="s">
        <v>59</v>
      </c>
      <c r="BC664" t="s">
        <v>54</v>
      </c>
      <c r="BD664" s="15" t="s">
        <v>59</v>
      </c>
      <c r="BE664" t="s">
        <v>54</v>
      </c>
      <c r="BF664" s="15" t="s">
        <v>59</v>
      </c>
      <c r="BH664" s="15" t="s">
        <v>59</v>
      </c>
      <c r="BJ664" s="15" t="s">
        <v>59</v>
      </c>
      <c r="BL664" s="15" t="s">
        <v>59</v>
      </c>
      <c r="BN664" s="15" t="s">
        <v>59</v>
      </c>
      <c r="BP664" s="15" t="s">
        <v>59</v>
      </c>
      <c r="BR664" s="15" t="s">
        <v>59</v>
      </c>
      <c r="BT664" s="15" t="s">
        <v>59</v>
      </c>
      <c r="BV664" s="15" t="s">
        <v>59</v>
      </c>
      <c r="BX664" s="15" t="s">
        <v>59</v>
      </c>
      <c r="BZ664" s="15" t="s">
        <v>59</v>
      </c>
      <c r="CB664" s="15" t="s">
        <v>59</v>
      </c>
      <c r="CD664" s="15" t="s">
        <v>59</v>
      </c>
      <c r="CF664" s="15" t="s">
        <v>59</v>
      </c>
      <c r="CH664" s="15" t="s">
        <v>59</v>
      </c>
      <c r="CJ664" s="15" t="s">
        <v>59</v>
      </c>
      <c r="CL664" s="15" t="s">
        <v>59</v>
      </c>
      <c r="CN664" s="15" t="s">
        <v>59</v>
      </c>
      <c r="CP664" s="15" t="s">
        <v>59</v>
      </c>
      <c r="CR664" s="15" t="s">
        <v>59</v>
      </c>
      <c r="CT664" s="15" t="s">
        <v>59</v>
      </c>
      <c r="CV664" s="15" t="s">
        <v>59</v>
      </c>
      <c r="CX664" s="15" t="s">
        <v>59</v>
      </c>
      <c r="CZ664" s="15" t="s">
        <v>59</v>
      </c>
      <c r="DB664" s="15" t="s">
        <v>59</v>
      </c>
      <c r="DD664" s="15" t="s">
        <v>59</v>
      </c>
      <c r="DF664" s="15" t="s">
        <v>59</v>
      </c>
      <c r="DH664" s="15" t="s">
        <v>59</v>
      </c>
      <c r="DJ664" s="15" t="s">
        <v>59</v>
      </c>
      <c r="DL664" s="15" t="s">
        <v>59</v>
      </c>
      <c r="DN664" s="15" t="s">
        <v>59</v>
      </c>
      <c r="DP664" s="15" t="s">
        <v>59</v>
      </c>
      <c r="DR664" s="15" t="s">
        <v>59</v>
      </c>
      <c r="DT664" s="15" t="s">
        <v>59</v>
      </c>
      <c r="DV664" s="15" t="s">
        <v>59</v>
      </c>
      <c r="DX664" s="15" t="s">
        <v>59</v>
      </c>
      <c r="DZ664" s="15" t="s">
        <v>59</v>
      </c>
      <c r="EB664" s="15" t="s">
        <v>59</v>
      </c>
      <c r="ED664" s="15" t="s">
        <v>59</v>
      </c>
      <c r="EF664" s="15" t="s">
        <v>59</v>
      </c>
      <c r="EH664" s="15" t="s">
        <v>59</v>
      </c>
      <c r="EJ664" s="15" t="s">
        <v>59</v>
      </c>
      <c r="EL664" s="15" t="s">
        <v>59</v>
      </c>
      <c r="EN664" s="15" t="s">
        <v>59</v>
      </c>
      <c r="EP664" s="15" t="s">
        <v>59</v>
      </c>
      <c r="ER664" s="15" t="s">
        <v>59</v>
      </c>
      <c r="ET664" s="15" t="s">
        <v>59</v>
      </c>
      <c r="EV664" s="15" t="s">
        <v>59</v>
      </c>
      <c r="EX664" s="15" t="s">
        <v>59</v>
      </c>
      <c r="EZ664" s="15" t="s">
        <v>59</v>
      </c>
      <c r="FB664" s="15" t="s">
        <v>59</v>
      </c>
      <c r="FD664" s="15" t="s">
        <v>59</v>
      </c>
      <c r="FF664" s="15" t="s">
        <v>59</v>
      </c>
      <c r="FH664" s="15" t="s">
        <v>59</v>
      </c>
      <c r="FJ664" s="15" t="s">
        <v>59</v>
      </c>
      <c r="FL664" s="15" t="s">
        <v>59</v>
      </c>
      <c r="FN664" s="15" t="s">
        <v>59</v>
      </c>
      <c r="FP664" s="15" t="s">
        <v>59</v>
      </c>
      <c r="FR664" s="15" t="s">
        <v>59</v>
      </c>
      <c r="FT664" s="15" t="s">
        <v>59</v>
      </c>
    </row>
    <row r="665" spans="1:176" ht="15.95" customHeight="1">
      <c r="A665" t="s">
        <v>1079</v>
      </c>
      <c r="B665">
        <v>1</v>
      </c>
      <c r="D665" s="39">
        <v>1404</v>
      </c>
      <c r="E665" t="s">
        <v>1076</v>
      </c>
      <c r="G665" t="s">
        <v>54</v>
      </c>
      <c r="H665" s="15" t="s">
        <v>59</v>
      </c>
      <c r="I665" t="s">
        <v>54</v>
      </c>
      <c r="J665" s="15" t="s">
        <v>59</v>
      </c>
      <c r="K665" t="s">
        <v>47</v>
      </c>
      <c r="L665" s="15" t="s">
        <v>59</v>
      </c>
      <c r="M665" s="3" t="s">
        <v>47</v>
      </c>
      <c r="N665" s="12" t="s">
        <v>59</v>
      </c>
      <c r="O665" t="s">
        <v>54</v>
      </c>
      <c r="P665" s="15" t="s">
        <v>59</v>
      </c>
      <c r="Q665" t="s">
        <v>54</v>
      </c>
      <c r="R665" s="15" t="s">
        <v>59</v>
      </c>
      <c r="S665" t="s">
        <v>54</v>
      </c>
      <c r="T665" s="15" t="s">
        <v>59</v>
      </c>
      <c r="U665" t="s">
        <v>54</v>
      </c>
      <c r="V665" s="15" t="s">
        <v>59</v>
      </c>
      <c r="W665" t="s">
        <v>54</v>
      </c>
      <c r="X665" s="15" t="s">
        <v>59</v>
      </c>
      <c r="Y665" t="s">
        <v>54</v>
      </c>
      <c r="Z665" s="15" t="s">
        <v>59</v>
      </c>
      <c r="AA665" t="s">
        <v>47</v>
      </c>
      <c r="AB665" s="15" t="s">
        <v>59</v>
      </c>
      <c r="AC665" t="s">
        <v>47</v>
      </c>
      <c r="AD665" s="15" t="s">
        <v>59</v>
      </c>
      <c r="AE665" t="s">
        <v>54</v>
      </c>
      <c r="AF665" s="15" t="s">
        <v>59</v>
      </c>
      <c r="AG665" t="s">
        <v>54</v>
      </c>
      <c r="AH665" s="15" t="s">
        <v>59</v>
      </c>
      <c r="AI665" t="s">
        <v>47</v>
      </c>
      <c r="AJ665" s="15" t="s">
        <v>59</v>
      </c>
      <c r="AL665" s="15" t="s">
        <v>59</v>
      </c>
      <c r="AM665" t="s">
        <v>47</v>
      </c>
      <c r="AN665" s="15" t="s">
        <v>59</v>
      </c>
      <c r="AO665" t="s">
        <v>47</v>
      </c>
      <c r="AP665" s="15" t="s">
        <v>59</v>
      </c>
      <c r="AQ665" t="s">
        <v>47</v>
      </c>
      <c r="AR665" s="15" t="s">
        <v>59</v>
      </c>
      <c r="AS665" t="s">
        <v>47</v>
      </c>
      <c r="AT665" s="15" t="s">
        <v>59</v>
      </c>
      <c r="AU665" t="s">
        <v>47</v>
      </c>
      <c r="AV665" s="15" t="s">
        <v>59</v>
      </c>
      <c r="AW665" s="3" t="s">
        <v>47</v>
      </c>
      <c r="AX665" s="15" t="s">
        <v>59</v>
      </c>
      <c r="AZ665" s="15" t="s">
        <v>59</v>
      </c>
      <c r="BA665" t="s">
        <v>54</v>
      </c>
      <c r="BB665" s="15" t="s">
        <v>59</v>
      </c>
      <c r="BC665" t="s">
        <v>54</v>
      </c>
      <c r="BD665" s="15" t="s">
        <v>59</v>
      </c>
      <c r="BE665" t="s">
        <v>54</v>
      </c>
      <c r="BF665" s="15" t="s">
        <v>59</v>
      </c>
      <c r="BH665" s="15" t="s">
        <v>59</v>
      </c>
      <c r="BJ665" s="15" t="s">
        <v>59</v>
      </c>
      <c r="BL665" s="15" t="s">
        <v>59</v>
      </c>
      <c r="BN665" s="15" t="s">
        <v>59</v>
      </c>
      <c r="BP665" s="15" t="s">
        <v>59</v>
      </c>
      <c r="BR665" s="15" t="s">
        <v>59</v>
      </c>
      <c r="BT665" s="15" t="s">
        <v>59</v>
      </c>
      <c r="BV665" s="15" t="s">
        <v>59</v>
      </c>
      <c r="BX665" s="15" t="s">
        <v>59</v>
      </c>
      <c r="BZ665" s="15" t="s">
        <v>59</v>
      </c>
      <c r="CB665" s="15" t="s">
        <v>59</v>
      </c>
      <c r="CD665" s="15" t="s">
        <v>59</v>
      </c>
      <c r="CF665" s="15" t="s">
        <v>59</v>
      </c>
      <c r="CH665" s="15" t="s">
        <v>59</v>
      </c>
      <c r="CJ665" s="15" t="s">
        <v>59</v>
      </c>
      <c r="CL665" s="15" t="s">
        <v>59</v>
      </c>
      <c r="CN665" s="15" t="s">
        <v>59</v>
      </c>
      <c r="CP665" s="15" t="s">
        <v>59</v>
      </c>
      <c r="CR665" s="15" t="s">
        <v>59</v>
      </c>
      <c r="CT665" s="15" t="s">
        <v>59</v>
      </c>
      <c r="CV665" s="15" t="s">
        <v>59</v>
      </c>
      <c r="CX665" s="15" t="s">
        <v>59</v>
      </c>
      <c r="CZ665" s="15" t="s">
        <v>59</v>
      </c>
      <c r="DB665" s="15" t="s">
        <v>59</v>
      </c>
      <c r="DD665" s="15" t="s">
        <v>59</v>
      </c>
      <c r="DF665" s="15" t="s">
        <v>59</v>
      </c>
      <c r="DH665" s="15" t="s">
        <v>59</v>
      </c>
      <c r="DJ665" s="15" t="s">
        <v>59</v>
      </c>
      <c r="DL665" s="15" t="s">
        <v>59</v>
      </c>
      <c r="DN665" s="15" t="s">
        <v>59</v>
      </c>
      <c r="DP665" s="15" t="s">
        <v>59</v>
      </c>
      <c r="DR665" s="15" t="s">
        <v>59</v>
      </c>
      <c r="DT665" s="15" t="s">
        <v>59</v>
      </c>
      <c r="DV665" s="15" t="s">
        <v>59</v>
      </c>
      <c r="DX665" s="15" t="s">
        <v>59</v>
      </c>
      <c r="DZ665" s="15" t="s">
        <v>59</v>
      </c>
      <c r="EB665" s="15" t="s">
        <v>59</v>
      </c>
      <c r="ED665" s="15" t="s">
        <v>59</v>
      </c>
      <c r="EF665" s="15" t="s">
        <v>59</v>
      </c>
      <c r="EH665" s="15" t="s">
        <v>59</v>
      </c>
      <c r="EJ665" s="15" t="s">
        <v>59</v>
      </c>
      <c r="EL665" s="15" t="s">
        <v>59</v>
      </c>
      <c r="EN665" s="15" t="s">
        <v>59</v>
      </c>
      <c r="EP665" s="15" t="s">
        <v>59</v>
      </c>
      <c r="ER665" s="15" t="s">
        <v>59</v>
      </c>
      <c r="ET665" s="15" t="s">
        <v>59</v>
      </c>
      <c r="EV665" s="15" t="s">
        <v>59</v>
      </c>
      <c r="EX665" s="15" t="s">
        <v>59</v>
      </c>
      <c r="EZ665" s="15" t="s">
        <v>59</v>
      </c>
      <c r="FB665" s="15" t="s">
        <v>59</v>
      </c>
      <c r="FD665" s="15" t="s">
        <v>59</v>
      </c>
      <c r="FF665" s="15" t="s">
        <v>59</v>
      </c>
      <c r="FH665" s="15" t="s">
        <v>59</v>
      </c>
      <c r="FJ665" s="15" t="s">
        <v>59</v>
      </c>
      <c r="FL665" s="15" t="s">
        <v>59</v>
      </c>
      <c r="FN665" s="15" t="s">
        <v>59</v>
      </c>
      <c r="FP665" s="15" t="s">
        <v>59</v>
      </c>
      <c r="FR665" s="15" t="s">
        <v>59</v>
      </c>
      <c r="FT665" s="15" t="s">
        <v>59</v>
      </c>
    </row>
    <row r="666" spans="1:176" ht="15.95" customHeight="1">
      <c r="A666" t="s">
        <v>1074</v>
      </c>
      <c r="B666">
        <v>1</v>
      </c>
      <c r="D666" s="39">
        <v>1008</v>
      </c>
      <c r="E666" t="s">
        <v>1076</v>
      </c>
      <c r="G666" t="s">
        <v>54</v>
      </c>
      <c r="H666" s="15" t="s">
        <v>59</v>
      </c>
      <c r="I666" t="s">
        <v>54</v>
      </c>
      <c r="J666" s="15" t="s">
        <v>59</v>
      </c>
      <c r="K666" t="s">
        <v>47</v>
      </c>
      <c r="L666" s="15" t="s">
        <v>59</v>
      </c>
      <c r="M666" s="3" t="s">
        <v>47</v>
      </c>
      <c r="N666" s="12" t="s">
        <v>59</v>
      </c>
      <c r="O666" t="s">
        <v>54</v>
      </c>
      <c r="P666" s="15" t="s">
        <v>59</v>
      </c>
      <c r="Q666" t="s">
        <v>54</v>
      </c>
      <c r="R666" s="15" t="s">
        <v>59</v>
      </c>
      <c r="S666" t="s">
        <v>54</v>
      </c>
      <c r="T666" s="15" t="s">
        <v>59</v>
      </c>
      <c r="U666" t="s">
        <v>54</v>
      </c>
      <c r="V666" s="15" t="s">
        <v>59</v>
      </c>
      <c r="W666" t="s">
        <v>54</v>
      </c>
      <c r="X666" s="15" t="s">
        <v>59</v>
      </c>
      <c r="Y666" t="s">
        <v>54</v>
      </c>
      <c r="Z666" s="15" t="s">
        <v>59</v>
      </c>
      <c r="AA666" t="s">
        <v>47</v>
      </c>
      <c r="AB666" s="15" t="s">
        <v>59</v>
      </c>
      <c r="AC666" t="s">
        <v>47</v>
      </c>
      <c r="AD666" s="15" t="s">
        <v>59</v>
      </c>
      <c r="AE666" t="s">
        <v>54</v>
      </c>
      <c r="AF666" s="15" t="s">
        <v>59</v>
      </c>
      <c r="AG666" t="s">
        <v>54</v>
      </c>
      <c r="AH666" s="15" t="s">
        <v>59</v>
      </c>
      <c r="AI666" t="s">
        <v>47</v>
      </c>
      <c r="AJ666" s="15" t="s">
        <v>59</v>
      </c>
      <c r="AL666" s="15" t="s">
        <v>59</v>
      </c>
      <c r="AM666" t="s">
        <v>47</v>
      </c>
      <c r="AN666" s="15" t="s">
        <v>59</v>
      </c>
      <c r="AO666" t="s">
        <v>47</v>
      </c>
      <c r="AP666" s="15" t="s">
        <v>59</v>
      </c>
      <c r="AQ666" t="s">
        <v>47</v>
      </c>
      <c r="AR666" s="15" t="s">
        <v>59</v>
      </c>
      <c r="AS666" t="s">
        <v>47</v>
      </c>
      <c r="AT666" s="15" t="s">
        <v>59</v>
      </c>
      <c r="AU666" t="s">
        <v>47</v>
      </c>
      <c r="AV666" s="15" t="s">
        <v>59</v>
      </c>
      <c r="AW666" s="3" t="s">
        <v>47</v>
      </c>
      <c r="AX666" s="15" t="s">
        <v>59</v>
      </c>
      <c r="AZ666" s="15" t="s">
        <v>59</v>
      </c>
      <c r="BA666" t="s">
        <v>54</v>
      </c>
      <c r="BB666" s="15" t="s">
        <v>59</v>
      </c>
      <c r="BC666" t="s">
        <v>54</v>
      </c>
      <c r="BD666" s="15" t="s">
        <v>59</v>
      </c>
      <c r="BE666" t="s">
        <v>54</v>
      </c>
      <c r="BF666" s="15" t="s">
        <v>59</v>
      </c>
      <c r="BH666" s="15" t="s">
        <v>59</v>
      </c>
      <c r="BJ666" s="15" t="s">
        <v>59</v>
      </c>
      <c r="BL666" s="15" t="s">
        <v>59</v>
      </c>
      <c r="BN666" s="15" t="s">
        <v>59</v>
      </c>
      <c r="BP666" s="15" t="s">
        <v>59</v>
      </c>
      <c r="BR666" s="15" t="s">
        <v>59</v>
      </c>
      <c r="BT666" s="15" t="s">
        <v>59</v>
      </c>
      <c r="BV666" s="15" t="s">
        <v>59</v>
      </c>
      <c r="BX666" s="15" t="s">
        <v>59</v>
      </c>
      <c r="BZ666" s="15" t="s">
        <v>59</v>
      </c>
      <c r="CB666" s="15" t="s">
        <v>59</v>
      </c>
      <c r="CD666" s="15" t="s">
        <v>59</v>
      </c>
      <c r="CF666" s="15" t="s">
        <v>59</v>
      </c>
      <c r="CH666" s="15" t="s">
        <v>59</v>
      </c>
      <c r="CJ666" s="15" t="s">
        <v>59</v>
      </c>
      <c r="CL666" s="15" t="s">
        <v>59</v>
      </c>
      <c r="CN666" s="15" t="s">
        <v>59</v>
      </c>
      <c r="CP666" s="15" t="s">
        <v>59</v>
      </c>
      <c r="CR666" s="15" t="s">
        <v>59</v>
      </c>
      <c r="CT666" s="15" t="s">
        <v>59</v>
      </c>
      <c r="CV666" s="15" t="s">
        <v>59</v>
      </c>
      <c r="CX666" s="15" t="s">
        <v>59</v>
      </c>
      <c r="CZ666" s="15" t="s">
        <v>59</v>
      </c>
      <c r="DB666" s="15" t="s">
        <v>59</v>
      </c>
      <c r="DD666" s="15" t="s">
        <v>59</v>
      </c>
      <c r="DF666" s="15" t="s">
        <v>59</v>
      </c>
      <c r="DH666" s="15" t="s">
        <v>59</v>
      </c>
      <c r="DJ666" s="15" t="s">
        <v>59</v>
      </c>
      <c r="DL666" s="15" t="s">
        <v>59</v>
      </c>
      <c r="DN666" s="15" t="s">
        <v>59</v>
      </c>
      <c r="DP666" s="15" t="s">
        <v>59</v>
      </c>
      <c r="DR666" s="15" t="s">
        <v>59</v>
      </c>
      <c r="DT666" s="15" t="s">
        <v>59</v>
      </c>
      <c r="DV666" s="15" t="s">
        <v>59</v>
      </c>
      <c r="DX666" s="15" t="s">
        <v>59</v>
      </c>
      <c r="DZ666" s="15" t="s">
        <v>59</v>
      </c>
      <c r="EB666" s="15" t="s">
        <v>59</v>
      </c>
      <c r="ED666" s="15" t="s">
        <v>59</v>
      </c>
      <c r="EF666" s="15" t="s">
        <v>59</v>
      </c>
      <c r="EH666" s="15" t="s">
        <v>59</v>
      </c>
      <c r="EJ666" s="15" t="s">
        <v>59</v>
      </c>
      <c r="EL666" s="15" t="s">
        <v>59</v>
      </c>
      <c r="EN666" s="15" t="s">
        <v>59</v>
      </c>
      <c r="EP666" s="15" t="s">
        <v>59</v>
      </c>
      <c r="ER666" s="15" t="s">
        <v>59</v>
      </c>
      <c r="ET666" s="15" t="s">
        <v>59</v>
      </c>
      <c r="EV666" s="15" t="s">
        <v>59</v>
      </c>
      <c r="EX666" s="15" t="s">
        <v>59</v>
      </c>
      <c r="EZ666" s="15" t="s">
        <v>59</v>
      </c>
      <c r="FB666" s="15" t="s">
        <v>59</v>
      </c>
      <c r="FD666" s="15" t="s">
        <v>59</v>
      </c>
      <c r="FF666" s="15" t="s">
        <v>59</v>
      </c>
      <c r="FH666" s="15" t="s">
        <v>59</v>
      </c>
      <c r="FJ666" s="15" t="s">
        <v>59</v>
      </c>
      <c r="FL666" s="15" t="s">
        <v>59</v>
      </c>
      <c r="FN666" s="15" t="s">
        <v>59</v>
      </c>
      <c r="FP666" s="15" t="s">
        <v>59</v>
      </c>
      <c r="FR666" s="15" t="s">
        <v>59</v>
      </c>
      <c r="FT666" s="15" t="s">
        <v>59</v>
      </c>
    </row>
    <row r="667" spans="1:176" ht="15.95" customHeight="1">
      <c r="A667" t="s">
        <v>1080</v>
      </c>
      <c r="B667">
        <v>1</v>
      </c>
      <c r="D667" s="39">
        <v>1002</v>
      </c>
      <c r="E667" t="s">
        <v>1076</v>
      </c>
      <c r="G667" t="s">
        <v>54</v>
      </c>
      <c r="H667" s="15" t="s">
        <v>59</v>
      </c>
      <c r="I667" t="s">
        <v>54</v>
      </c>
      <c r="J667" s="15" t="s">
        <v>59</v>
      </c>
      <c r="K667" t="s">
        <v>47</v>
      </c>
      <c r="L667" s="15" t="s">
        <v>59</v>
      </c>
      <c r="M667" s="3" t="s">
        <v>47</v>
      </c>
      <c r="N667" s="12" t="s">
        <v>59</v>
      </c>
      <c r="O667" t="s">
        <v>54</v>
      </c>
      <c r="P667" s="15" t="s">
        <v>59</v>
      </c>
      <c r="Q667" t="s">
        <v>54</v>
      </c>
      <c r="R667" s="15" t="s">
        <v>59</v>
      </c>
      <c r="S667" t="s">
        <v>54</v>
      </c>
      <c r="T667" s="15" t="s">
        <v>59</v>
      </c>
      <c r="U667" t="s">
        <v>54</v>
      </c>
      <c r="V667" s="15" t="s">
        <v>59</v>
      </c>
      <c r="W667" t="s">
        <v>54</v>
      </c>
      <c r="X667" s="15" t="s">
        <v>59</v>
      </c>
      <c r="Y667" t="s">
        <v>54</v>
      </c>
      <c r="Z667" s="15" t="s">
        <v>59</v>
      </c>
      <c r="AA667" t="s">
        <v>47</v>
      </c>
      <c r="AB667" s="15" t="s">
        <v>59</v>
      </c>
      <c r="AC667" t="s">
        <v>47</v>
      </c>
      <c r="AD667" s="15" t="s">
        <v>59</v>
      </c>
      <c r="AE667" t="s">
        <v>54</v>
      </c>
      <c r="AF667" s="15" t="s">
        <v>59</v>
      </c>
      <c r="AG667" t="s">
        <v>54</v>
      </c>
      <c r="AH667" s="15" t="s">
        <v>59</v>
      </c>
      <c r="AI667" t="s">
        <v>47</v>
      </c>
      <c r="AJ667" s="15" t="s">
        <v>59</v>
      </c>
      <c r="AL667" s="15" t="s">
        <v>59</v>
      </c>
      <c r="AM667" t="s">
        <v>47</v>
      </c>
      <c r="AN667" s="15" t="s">
        <v>59</v>
      </c>
      <c r="AO667" t="s">
        <v>47</v>
      </c>
      <c r="AP667" s="15" t="s">
        <v>59</v>
      </c>
      <c r="AQ667" t="s">
        <v>47</v>
      </c>
      <c r="AR667" s="15" t="s">
        <v>59</v>
      </c>
      <c r="AS667" t="s">
        <v>47</v>
      </c>
      <c r="AT667" s="15" t="s">
        <v>59</v>
      </c>
      <c r="AU667" t="s">
        <v>47</v>
      </c>
      <c r="AV667" s="15" t="s">
        <v>59</v>
      </c>
      <c r="AW667" s="3" t="s">
        <v>47</v>
      </c>
      <c r="AX667" s="15" t="s">
        <v>59</v>
      </c>
      <c r="AZ667" s="15" t="s">
        <v>59</v>
      </c>
      <c r="BA667" t="s">
        <v>54</v>
      </c>
      <c r="BB667" s="15" t="s">
        <v>59</v>
      </c>
      <c r="BC667" t="s">
        <v>54</v>
      </c>
      <c r="BD667" s="15" t="s">
        <v>59</v>
      </c>
      <c r="BE667" t="s">
        <v>54</v>
      </c>
      <c r="BF667" s="15" t="s">
        <v>59</v>
      </c>
      <c r="BH667" s="15" t="s">
        <v>59</v>
      </c>
      <c r="BJ667" s="15" t="s">
        <v>59</v>
      </c>
      <c r="BL667" s="15" t="s">
        <v>59</v>
      </c>
      <c r="BN667" s="15" t="s">
        <v>59</v>
      </c>
      <c r="BP667" s="15" t="s">
        <v>59</v>
      </c>
      <c r="BR667" s="15" t="s">
        <v>59</v>
      </c>
      <c r="BT667" s="15" t="s">
        <v>59</v>
      </c>
      <c r="BV667" s="15" t="s">
        <v>59</v>
      </c>
      <c r="BX667" s="15" t="s">
        <v>59</v>
      </c>
      <c r="BZ667" s="15" t="s">
        <v>59</v>
      </c>
      <c r="CB667" s="15" t="s">
        <v>59</v>
      </c>
      <c r="CD667" s="15" t="s">
        <v>59</v>
      </c>
      <c r="CF667" s="15" t="s">
        <v>59</v>
      </c>
      <c r="CH667" s="15" t="s">
        <v>59</v>
      </c>
      <c r="CJ667" s="15" t="s">
        <v>59</v>
      </c>
      <c r="CL667" s="15" t="s">
        <v>59</v>
      </c>
      <c r="CN667" s="15" t="s">
        <v>59</v>
      </c>
      <c r="CP667" s="15" t="s">
        <v>59</v>
      </c>
      <c r="CR667" s="15" t="s">
        <v>59</v>
      </c>
      <c r="CT667" s="15" t="s">
        <v>59</v>
      </c>
      <c r="CV667" s="15" t="s">
        <v>59</v>
      </c>
      <c r="CX667" s="15" t="s">
        <v>59</v>
      </c>
      <c r="CZ667" s="15" t="s">
        <v>59</v>
      </c>
      <c r="DB667" s="15" t="s">
        <v>59</v>
      </c>
      <c r="DD667" s="15" t="s">
        <v>59</v>
      </c>
      <c r="DF667" s="15" t="s">
        <v>59</v>
      </c>
      <c r="DH667" s="15" t="s">
        <v>59</v>
      </c>
      <c r="DJ667" s="15" t="s">
        <v>59</v>
      </c>
      <c r="DL667" s="15" t="s">
        <v>59</v>
      </c>
      <c r="DN667" s="15" t="s">
        <v>59</v>
      </c>
      <c r="DP667" s="15" t="s">
        <v>59</v>
      </c>
      <c r="DR667" s="15" t="s">
        <v>59</v>
      </c>
      <c r="DT667" s="15" t="s">
        <v>59</v>
      </c>
      <c r="DV667" s="15" t="s">
        <v>59</v>
      </c>
      <c r="DX667" s="15" t="s">
        <v>59</v>
      </c>
      <c r="DZ667" s="15" t="s">
        <v>59</v>
      </c>
      <c r="EB667" s="15" t="s">
        <v>59</v>
      </c>
      <c r="ED667" s="15" t="s">
        <v>59</v>
      </c>
      <c r="EF667" s="15" t="s">
        <v>59</v>
      </c>
      <c r="EH667" s="15" t="s">
        <v>59</v>
      </c>
      <c r="EJ667" s="15" t="s">
        <v>59</v>
      </c>
      <c r="EL667" s="15" t="s">
        <v>59</v>
      </c>
      <c r="EN667" s="15" t="s">
        <v>59</v>
      </c>
      <c r="EP667" s="15" t="s">
        <v>59</v>
      </c>
      <c r="ER667" s="15" t="s">
        <v>59</v>
      </c>
      <c r="ET667" s="15" t="s">
        <v>59</v>
      </c>
      <c r="EV667" s="15" t="s">
        <v>59</v>
      </c>
      <c r="EX667" s="15" t="s">
        <v>59</v>
      </c>
      <c r="EZ667" s="15" t="s">
        <v>59</v>
      </c>
      <c r="FB667" s="15" t="s">
        <v>59</v>
      </c>
      <c r="FD667" s="15" t="s">
        <v>59</v>
      </c>
      <c r="FF667" s="15" t="s">
        <v>59</v>
      </c>
      <c r="FH667" s="15" t="s">
        <v>59</v>
      </c>
      <c r="FJ667" s="15" t="s">
        <v>59</v>
      </c>
      <c r="FL667" s="15" t="s">
        <v>59</v>
      </c>
      <c r="FN667" s="15" t="s">
        <v>59</v>
      </c>
      <c r="FP667" s="15" t="s">
        <v>59</v>
      </c>
      <c r="FR667" s="15" t="s">
        <v>59</v>
      </c>
      <c r="FT667" s="15" t="s">
        <v>59</v>
      </c>
    </row>
    <row r="668" spans="1:176" ht="15.95" customHeight="1">
      <c r="A668" t="s">
        <v>1081</v>
      </c>
      <c r="B668">
        <v>1</v>
      </c>
      <c r="D668" s="39">
        <v>1404</v>
      </c>
      <c r="E668" t="s">
        <v>1076</v>
      </c>
      <c r="F668" t="s">
        <v>1616</v>
      </c>
      <c r="G668" t="s">
        <v>1083</v>
      </c>
      <c r="H668" s="15" t="s">
        <v>59</v>
      </c>
      <c r="I668" t="s">
        <v>1083</v>
      </c>
      <c r="J668" s="15" t="s">
        <v>59</v>
      </c>
      <c r="K668" t="s">
        <v>47</v>
      </c>
      <c r="L668" s="15" t="s">
        <v>59</v>
      </c>
      <c r="M668" s="3" t="s">
        <v>47</v>
      </c>
      <c r="N668" s="12" t="s">
        <v>59</v>
      </c>
      <c r="O668" t="s">
        <v>1083</v>
      </c>
      <c r="P668" s="15" t="s">
        <v>59</v>
      </c>
      <c r="Q668" t="s">
        <v>54</v>
      </c>
      <c r="R668" s="15" t="s">
        <v>59</v>
      </c>
      <c r="S668" t="s">
        <v>54</v>
      </c>
      <c r="T668" s="15" t="s">
        <v>59</v>
      </c>
      <c r="U668" t="s">
        <v>54</v>
      </c>
      <c r="V668" s="15" t="s">
        <v>59</v>
      </c>
      <c r="W668" t="s">
        <v>54</v>
      </c>
      <c r="X668" s="15" t="s">
        <v>59</v>
      </c>
      <c r="Y668" t="s">
        <v>54</v>
      </c>
      <c r="Z668" s="15" t="s">
        <v>59</v>
      </c>
      <c r="AA668" t="s">
        <v>47</v>
      </c>
      <c r="AB668" s="15" t="s">
        <v>59</v>
      </c>
      <c r="AC668" t="s">
        <v>47</v>
      </c>
      <c r="AD668" s="15" t="s">
        <v>59</v>
      </c>
      <c r="AE668" t="s">
        <v>54</v>
      </c>
      <c r="AF668" s="15" t="s">
        <v>59</v>
      </c>
      <c r="AG668" t="s">
        <v>54</v>
      </c>
      <c r="AH668" s="15" t="s">
        <v>59</v>
      </c>
      <c r="AI668" t="s">
        <v>47</v>
      </c>
      <c r="AJ668" s="15" t="s">
        <v>59</v>
      </c>
      <c r="AL668" s="15" t="s">
        <v>59</v>
      </c>
      <c r="AM668" t="s">
        <v>47</v>
      </c>
      <c r="AN668" s="15" t="s">
        <v>59</v>
      </c>
      <c r="AO668" t="s">
        <v>47</v>
      </c>
      <c r="AP668" s="15" t="s">
        <v>59</v>
      </c>
      <c r="AQ668" t="s">
        <v>47</v>
      </c>
      <c r="AR668" s="15" t="s">
        <v>59</v>
      </c>
      <c r="AS668" t="s">
        <v>47</v>
      </c>
      <c r="AT668" s="15" t="s">
        <v>59</v>
      </c>
      <c r="AU668" t="s">
        <v>47</v>
      </c>
      <c r="AV668" s="15" t="s">
        <v>59</v>
      </c>
      <c r="AW668" s="3" t="s">
        <v>47</v>
      </c>
      <c r="AX668" s="15" t="s">
        <v>59</v>
      </c>
      <c r="AZ668" s="15" t="s">
        <v>59</v>
      </c>
      <c r="BA668" t="s">
        <v>54</v>
      </c>
      <c r="BB668" s="15" t="s">
        <v>59</v>
      </c>
      <c r="BC668" t="s">
        <v>54</v>
      </c>
      <c r="BD668" s="15" t="s">
        <v>59</v>
      </c>
      <c r="BE668" t="s">
        <v>54</v>
      </c>
      <c r="BF668" s="15" t="s">
        <v>59</v>
      </c>
      <c r="BH668" s="15" t="s">
        <v>59</v>
      </c>
      <c r="BJ668" s="15" t="s">
        <v>59</v>
      </c>
      <c r="BL668" s="15" t="s">
        <v>59</v>
      </c>
      <c r="BN668" s="15" t="s">
        <v>59</v>
      </c>
      <c r="BP668" s="15" t="s">
        <v>59</v>
      </c>
      <c r="BR668" s="15" t="s">
        <v>59</v>
      </c>
      <c r="BT668" s="15" t="s">
        <v>59</v>
      </c>
      <c r="BV668" s="15" t="s">
        <v>59</v>
      </c>
      <c r="BX668" s="15" t="s">
        <v>59</v>
      </c>
      <c r="BZ668" s="15" t="s">
        <v>59</v>
      </c>
      <c r="CB668" s="15" t="s">
        <v>59</v>
      </c>
      <c r="CD668" s="15" t="s">
        <v>59</v>
      </c>
      <c r="CF668" s="15" t="s">
        <v>59</v>
      </c>
      <c r="CH668" s="15" t="s">
        <v>59</v>
      </c>
      <c r="CJ668" s="15" t="s">
        <v>59</v>
      </c>
      <c r="CL668" s="15" t="s">
        <v>59</v>
      </c>
      <c r="CN668" s="15" t="s">
        <v>59</v>
      </c>
      <c r="CP668" s="15" t="s">
        <v>59</v>
      </c>
      <c r="CR668" s="15" t="s">
        <v>59</v>
      </c>
      <c r="CT668" s="15" t="s">
        <v>59</v>
      </c>
      <c r="CV668" s="15" t="s">
        <v>59</v>
      </c>
      <c r="CX668" s="15" t="s">
        <v>59</v>
      </c>
      <c r="CZ668" s="15" t="s">
        <v>59</v>
      </c>
      <c r="DB668" s="15" t="s">
        <v>59</v>
      </c>
      <c r="DD668" s="15" t="s">
        <v>59</v>
      </c>
      <c r="DF668" s="15" t="s">
        <v>59</v>
      </c>
      <c r="DH668" s="15" t="s">
        <v>59</v>
      </c>
      <c r="DJ668" s="15" t="s">
        <v>59</v>
      </c>
      <c r="DL668" s="15" t="s">
        <v>59</v>
      </c>
      <c r="DN668" s="15" t="s">
        <v>59</v>
      </c>
      <c r="DP668" s="15" t="s">
        <v>59</v>
      </c>
      <c r="DR668" s="15" t="s">
        <v>59</v>
      </c>
      <c r="DT668" s="15" t="s">
        <v>59</v>
      </c>
      <c r="DV668" s="15" t="s">
        <v>59</v>
      </c>
      <c r="DX668" s="15" t="s">
        <v>59</v>
      </c>
      <c r="DZ668" s="15" t="s">
        <v>59</v>
      </c>
      <c r="EB668" s="15" t="s">
        <v>59</v>
      </c>
      <c r="ED668" s="15" t="s">
        <v>59</v>
      </c>
      <c r="EF668" s="15" t="s">
        <v>59</v>
      </c>
      <c r="EH668" s="15" t="s">
        <v>59</v>
      </c>
      <c r="EJ668" s="15" t="s">
        <v>59</v>
      </c>
      <c r="EL668" s="15" t="s">
        <v>59</v>
      </c>
      <c r="EN668" s="15" t="s">
        <v>59</v>
      </c>
      <c r="EP668" s="15" t="s">
        <v>59</v>
      </c>
      <c r="ER668" s="15" t="s">
        <v>59</v>
      </c>
      <c r="ET668" s="15" t="s">
        <v>59</v>
      </c>
      <c r="EV668" s="15" t="s">
        <v>59</v>
      </c>
      <c r="EX668" s="15" t="s">
        <v>59</v>
      </c>
      <c r="EZ668" s="15" t="s">
        <v>59</v>
      </c>
      <c r="FB668" s="15" t="s">
        <v>59</v>
      </c>
      <c r="FD668" s="15" t="s">
        <v>59</v>
      </c>
      <c r="FF668" s="15" t="s">
        <v>59</v>
      </c>
      <c r="FH668" s="15" t="s">
        <v>59</v>
      </c>
      <c r="FJ668" s="15" t="s">
        <v>59</v>
      </c>
      <c r="FL668" s="15" t="s">
        <v>59</v>
      </c>
      <c r="FN668" s="15" t="s">
        <v>59</v>
      </c>
      <c r="FP668" s="15" t="s">
        <v>59</v>
      </c>
      <c r="FR668" s="15" t="s">
        <v>59</v>
      </c>
      <c r="FT668" s="15" t="s">
        <v>59</v>
      </c>
    </row>
    <row r="669" spans="1:176" ht="15.95" customHeight="1">
      <c r="A669" t="s">
        <v>1075</v>
      </c>
      <c r="B669">
        <v>1</v>
      </c>
      <c r="D669" s="39">
        <v>1008</v>
      </c>
      <c r="E669" t="s">
        <v>1076</v>
      </c>
      <c r="G669" t="s">
        <v>54</v>
      </c>
      <c r="H669" s="15" t="s">
        <v>59</v>
      </c>
      <c r="I669" t="s">
        <v>54</v>
      </c>
      <c r="J669" s="15" t="s">
        <v>59</v>
      </c>
      <c r="K669" t="s">
        <v>47</v>
      </c>
      <c r="L669" s="15" t="s">
        <v>59</v>
      </c>
      <c r="M669" s="3" t="s">
        <v>47</v>
      </c>
      <c r="N669" s="12" t="s">
        <v>59</v>
      </c>
      <c r="O669" t="s">
        <v>54</v>
      </c>
      <c r="P669" s="15" t="s">
        <v>59</v>
      </c>
      <c r="Q669" t="s">
        <v>54</v>
      </c>
      <c r="R669" s="15" t="s">
        <v>59</v>
      </c>
      <c r="S669" t="s">
        <v>54</v>
      </c>
      <c r="T669" s="15" t="s">
        <v>59</v>
      </c>
      <c r="U669" t="s">
        <v>54</v>
      </c>
      <c r="V669" s="15" t="s">
        <v>59</v>
      </c>
      <c r="W669" t="s">
        <v>54</v>
      </c>
      <c r="X669" s="15" t="s">
        <v>59</v>
      </c>
      <c r="Y669" t="s">
        <v>54</v>
      </c>
      <c r="Z669" s="15" t="s">
        <v>59</v>
      </c>
      <c r="AA669" t="s">
        <v>47</v>
      </c>
      <c r="AB669" s="15" t="s">
        <v>59</v>
      </c>
      <c r="AC669" t="s">
        <v>47</v>
      </c>
      <c r="AD669" s="15" t="s">
        <v>59</v>
      </c>
      <c r="AE669" t="s">
        <v>54</v>
      </c>
      <c r="AF669" s="15" t="s">
        <v>59</v>
      </c>
      <c r="AG669" t="s">
        <v>54</v>
      </c>
      <c r="AH669" s="15" t="s">
        <v>59</v>
      </c>
      <c r="AI669" t="s">
        <v>47</v>
      </c>
      <c r="AJ669" s="15" t="s">
        <v>59</v>
      </c>
      <c r="AL669" s="15" t="s">
        <v>59</v>
      </c>
      <c r="AM669" t="s">
        <v>47</v>
      </c>
      <c r="AN669" s="15" t="s">
        <v>59</v>
      </c>
      <c r="AO669" t="s">
        <v>47</v>
      </c>
      <c r="AP669" s="15" t="s">
        <v>59</v>
      </c>
      <c r="AQ669" t="s">
        <v>47</v>
      </c>
      <c r="AR669" s="15" t="s">
        <v>59</v>
      </c>
      <c r="AS669" t="s">
        <v>47</v>
      </c>
      <c r="AT669" s="15" t="s">
        <v>59</v>
      </c>
      <c r="AU669" t="s">
        <v>47</v>
      </c>
      <c r="AV669" s="15" t="s">
        <v>59</v>
      </c>
      <c r="AW669" s="3" t="s">
        <v>47</v>
      </c>
      <c r="AX669" s="15" t="s">
        <v>59</v>
      </c>
      <c r="AZ669" s="15" t="s">
        <v>59</v>
      </c>
      <c r="BA669" t="s">
        <v>54</v>
      </c>
      <c r="BB669" s="15" t="s">
        <v>59</v>
      </c>
      <c r="BC669" t="s">
        <v>54</v>
      </c>
      <c r="BD669" s="15" t="s">
        <v>59</v>
      </c>
      <c r="BE669" t="s">
        <v>54</v>
      </c>
      <c r="BF669" s="15" t="s">
        <v>59</v>
      </c>
      <c r="BH669" s="15" t="s">
        <v>59</v>
      </c>
      <c r="BJ669" s="15" t="s">
        <v>59</v>
      </c>
      <c r="BL669" s="15" t="s">
        <v>59</v>
      </c>
      <c r="BN669" s="15" t="s">
        <v>59</v>
      </c>
      <c r="BP669" s="15" t="s">
        <v>59</v>
      </c>
      <c r="BR669" s="15" t="s">
        <v>59</v>
      </c>
      <c r="BT669" s="15" t="s">
        <v>59</v>
      </c>
      <c r="BV669" s="15" t="s">
        <v>59</v>
      </c>
      <c r="BX669" s="15" t="s">
        <v>59</v>
      </c>
      <c r="BZ669" s="15" t="s">
        <v>59</v>
      </c>
      <c r="CB669" s="15" t="s">
        <v>59</v>
      </c>
      <c r="CD669" s="15" t="s">
        <v>59</v>
      </c>
      <c r="CF669" s="15" t="s">
        <v>59</v>
      </c>
      <c r="CH669" s="15" t="s">
        <v>59</v>
      </c>
      <c r="CJ669" s="15" t="s">
        <v>59</v>
      </c>
      <c r="CL669" s="15" t="s">
        <v>59</v>
      </c>
      <c r="CN669" s="15" t="s">
        <v>59</v>
      </c>
      <c r="CP669" s="15" t="s">
        <v>59</v>
      </c>
      <c r="CR669" s="15" t="s">
        <v>59</v>
      </c>
      <c r="CT669" s="15" t="s">
        <v>59</v>
      </c>
      <c r="CV669" s="15" t="s">
        <v>59</v>
      </c>
      <c r="CX669" s="15" t="s">
        <v>59</v>
      </c>
      <c r="CZ669" s="15" t="s">
        <v>59</v>
      </c>
      <c r="DB669" s="15" t="s">
        <v>59</v>
      </c>
      <c r="DD669" s="15" t="s">
        <v>59</v>
      </c>
      <c r="DF669" s="15" t="s">
        <v>59</v>
      </c>
      <c r="DH669" s="15" t="s">
        <v>59</v>
      </c>
      <c r="DJ669" s="15" t="s">
        <v>59</v>
      </c>
      <c r="DL669" s="15" t="s">
        <v>59</v>
      </c>
      <c r="DN669" s="15" t="s">
        <v>59</v>
      </c>
      <c r="DP669" s="15" t="s">
        <v>59</v>
      </c>
      <c r="DR669" s="15" t="s">
        <v>59</v>
      </c>
      <c r="DT669" s="15" t="s">
        <v>59</v>
      </c>
      <c r="DV669" s="15" t="s">
        <v>59</v>
      </c>
      <c r="DX669" s="15" t="s">
        <v>59</v>
      </c>
      <c r="DZ669" s="15" t="s">
        <v>59</v>
      </c>
      <c r="EB669" s="15" t="s">
        <v>59</v>
      </c>
      <c r="ED669" s="15" t="s">
        <v>59</v>
      </c>
      <c r="EF669" s="15" t="s">
        <v>59</v>
      </c>
      <c r="EH669" s="15" t="s">
        <v>59</v>
      </c>
      <c r="EJ669" s="15" t="s">
        <v>59</v>
      </c>
      <c r="EL669" s="15" t="s">
        <v>59</v>
      </c>
      <c r="EN669" s="15" t="s">
        <v>59</v>
      </c>
      <c r="EP669" s="15" t="s">
        <v>59</v>
      </c>
      <c r="ER669" s="15" t="s">
        <v>59</v>
      </c>
      <c r="ET669" s="15" t="s">
        <v>59</v>
      </c>
      <c r="EV669" s="15" t="s">
        <v>59</v>
      </c>
      <c r="EX669" s="15" t="s">
        <v>59</v>
      </c>
      <c r="EZ669" s="15" t="s">
        <v>59</v>
      </c>
      <c r="FB669" s="15" t="s">
        <v>59</v>
      </c>
      <c r="FD669" s="15" t="s">
        <v>59</v>
      </c>
      <c r="FF669" s="15" t="s">
        <v>59</v>
      </c>
      <c r="FH669" s="15" t="s">
        <v>59</v>
      </c>
      <c r="FJ669" s="15" t="s">
        <v>59</v>
      </c>
      <c r="FL669" s="15" t="s">
        <v>59</v>
      </c>
      <c r="FN669" s="15" t="s">
        <v>59</v>
      </c>
      <c r="FP669" s="15" t="s">
        <v>59</v>
      </c>
      <c r="FR669" s="15" t="s">
        <v>59</v>
      </c>
      <c r="FT669" s="15" t="s">
        <v>59</v>
      </c>
    </row>
    <row r="670" spans="1:176" ht="15.95" customHeight="1">
      <c r="A670" t="s">
        <v>1082</v>
      </c>
      <c r="B670">
        <v>1</v>
      </c>
      <c r="D670" s="39">
        <v>1002</v>
      </c>
      <c r="E670" t="s">
        <v>1076</v>
      </c>
      <c r="F670" t="s">
        <v>1616</v>
      </c>
      <c r="G670" t="s">
        <v>1083</v>
      </c>
      <c r="H670" s="15" t="s">
        <v>59</v>
      </c>
      <c r="I670" t="s">
        <v>1083</v>
      </c>
      <c r="J670" s="15" t="s">
        <v>59</v>
      </c>
      <c r="K670" t="s">
        <v>47</v>
      </c>
      <c r="L670" s="15" t="s">
        <v>59</v>
      </c>
      <c r="M670" s="3" t="s">
        <v>47</v>
      </c>
      <c r="N670" s="12" t="s">
        <v>59</v>
      </c>
      <c r="O670" t="s">
        <v>54</v>
      </c>
      <c r="P670" s="15" t="s">
        <v>59</v>
      </c>
      <c r="Q670" t="s">
        <v>54</v>
      </c>
      <c r="R670" s="15" t="s">
        <v>59</v>
      </c>
      <c r="S670" t="s">
        <v>54</v>
      </c>
      <c r="T670" s="15" t="s">
        <v>59</v>
      </c>
      <c r="U670" t="s">
        <v>54</v>
      </c>
      <c r="V670" s="15" t="s">
        <v>59</v>
      </c>
      <c r="W670" t="s">
        <v>54</v>
      </c>
      <c r="X670" s="15" t="s">
        <v>59</v>
      </c>
      <c r="Y670" t="s">
        <v>54</v>
      </c>
      <c r="Z670" s="15" t="s">
        <v>59</v>
      </c>
      <c r="AA670" t="s">
        <v>47</v>
      </c>
      <c r="AB670" s="15" t="s">
        <v>59</v>
      </c>
      <c r="AC670" t="s">
        <v>47</v>
      </c>
      <c r="AD670" s="15" t="s">
        <v>59</v>
      </c>
      <c r="AE670" t="s">
        <v>54</v>
      </c>
      <c r="AF670" s="15" t="s">
        <v>59</v>
      </c>
      <c r="AG670" t="s">
        <v>54</v>
      </c>
      <c r="AH670" s="15" t="s">
        <v>59</v>
      </c>
      <c r="AI670" t="s">
        <v>47</v>
      </c>
      <c r="AJ670" s="15" t="s">
        <v>59</v>
      </c>
      <c r="AL670" s="15" t="s">
        <v>59</v>
      </c>
      <c r="AM670" t="s">
        <v>47</v>
      </c>
      <c r="AN670" s="15" t="s">
        <v>59</v>
      </c>
      <c r="AO670" t="s">
        <v>47</v>
      </c>
      <c r="AP670" s="15" t="s">
        <v>59</v>
      </c>
      <c r="AQ670" t="s">
        <v>47</v>
      </c>
      <c r="AR670" s="15" t="s">
        <v>59</v>
      </c>
      <c r="AS670" t="s">
        <v>47</v>
      </c>
      <c r="AT670" s="15" t="s">
        <v>59</v>
      </c>
      <c r="AU670" t="s">
        <v>47</v>
      </c>
      <c r="AV670" s="15" t="s">
        <v>59</v>
      </c>
      <c r="AW670" s="3" t="s">
        <v>47</v>
      </c>
      <c r="AX670" s="15" t="s">
        <v>59</v>
      </c>
      <c r="AZ670" s="15" t="s">
        <v>59</v>
      </c>
      <c r="BA670" t="s">
        <v>1083</v>
      </c>
      <c r="BB670" s="15" t="s">
        <v>59</v>
      </c>
      <c r="BC670" t="s">
        <v>54</v>
      </c>
      <c r="BD670" s="15" t="s">
        <v>59</v>
      </c>
      <c r="BE670" t="s">
        <v>1083</v>
      </c>
      <c r="BF670" s="15" t="s">
        <v>59</v>
      </c>
      <c r="BH670" s="15" t="s">
        <v>59</v>
      </c>
      <c r="BJ670" s="15" t="s">
        <v>59</v>
      </c>
      <c r="BL670" s="15" t="s">
        <v>59</v>
      </c>
      <c r="BN670" s="15" t="s">
        <v>59</v>
      </c>
      <c r="BP670" s="15" t="s">
        <v>59</v>
      </c>
      <c r="BR670" s="15" t="s">
        <v>59</v>
      </c>
      <c r="BT670" s="15" t="s">
        <v>59</v>
      </c>
      <c r="BV670" s="15" t="s">
        <v>59</v>
      </c>
      <c r="BX670" s="15" t="s">
        <v>59</v>
      </c>
      <c r="BZ670" s="15" t="s">
        <v>59</v>
      </c>
      <c r="CB670" s="15" t="s">
        <v>59</v>
      </c>
      <c r="CD670" s="15" t="s">
        <v>59</v>
      </c>
      <c r="CF670" s="15" t="s">
        <v>59</v>
      </c>
      <c r="CH670" s="15" t="s">
        <v>59</v>
      </c>
      <c r="CJ670" s="15" t="s">
        <v>59</v>
      </c>
      <c r="CL670" s="15" t="s">
        <v>59</v>
      </c>
      <c r="CN670" s="15" t="s">
        <v>59</v>
      </c>
      <c r="CP670" s="15" t="s">
        <v>59</v>
      </c>
      <c r="CR670" s="15" t="s">
        <v>59</v>
      </c>
      <c r="CT670" s="15" t="s">
        <v>59</v>
      </c>
      <c r="CV670" s="15" t="s">
        <v>59</v>
      </c>
      <c r="CX670" s="15" t="s">
        <v>59</v>
      </c>
      <c r="CZ670" s="15" t="s">
        <v>59</v>
      </c>
      <c r="DB670" s="15" t="s">
        <v>59</v>
      </c>
      <c r="DD670" s="15" t="s">
        <v>59</v>
      </c>
      <c r="DF670" s="15" t="s">
        <v>59</v>
      </c>
      <c r="DH670" s="15" t="s">
        <v>59</v>
      </c>
      <c r="DJ670" s="15" t="s">
        <v>59</v>
      </c>
      <c r="DL670" s="15" t="s">
        <v>59</v>
      </c>
      <c r="DN670" s="15" t="s">
        <v>59</v>
      </c>
      <c r="DP670" s="15" t="s">
        <v>59</v>
      </c>
      <c r="DR670" s="15" t="s">
        <v>59</v>
      </c>
      <c r="DT670" s="15" t="s">
        <v>59</v>
      </c>
      <c r="DV670" s="15" t="s">
        <v>59</v>
      </c>
      <c r="DX670" s="15" t="s">
        <v>59</v>
      </c>
      <c r="DZ670" s="15" t="s">
        <v>59</v>
      </c>
      <c r="EB670" s="15" t="s">
        <v>59</v>
      </c>
      <c r="ED670" s="15" t="s">
        <v>59</v>
      </c>
      <c r="EF670" s="15" t="s">
        <v>59</v>
      </c>
      <c r="EH670" s="15" t="s">
        <v>59</v>
      </c>
      <c r="EJ670" s="15" t="s">
        <v>59</v>
      </c>
      <c r="EL670" s="15" t="s">
        <v>59</v>
      </c>
      <c r="EN670" s="15" t="s">
        <v>59</v>
      </c>
      <c r="EP670" s="15" t="s">
        <v>59</v>
      </c>
      <c r="ER670" s="15" t="s">
        <v>59</v>
      </c>
      <c r="ET670" s="15" t="s">
        <v>59</v>
      </c>
      <c r="EV670" s="15" t="s">
        <v>59</v>
      </c>
      <c r="EX670" s="15" t="s">
        <v>59</v>
      </c>
      <c r="EZ670" s="15" t="s">
        <v>59</v>
      </c>
      <c r="FB670" s="15" t="s">
        <v>59</v>
      </c>
      <c r="FD670" s="15" t="s">
        <v>59</v>
      </c>
      <c r="FF670" s="15" t="s">
        <v>59</v>
      </c>
      <c r="FH670" s="15" t="s">
        <v>59</v>
      </c>
      <c r="FJ670" s="15" t="s">
        <v>59</v>
      </c>
      <c r="FL670" s="15" t="s">
        <v>59</v>
      </c>
      <c r="FN670" s="15" t="s">
        <v>59</v>
      </c>
      <c r="FP670" s="15" t="s">
        <v>59</v>
      </c>
      <c r="FR670" s="15" t="s">
        <v>59</v>
      </c>
      <c r="FT670" s="15" t="s">
        <v>59</v>
      </c>
    </row>
    <row r="671" spans="1:176" ht="15.95" customHeight="1">
      <c r="A671" t="s">
        <v>1084</v>
      </c>
      <c r="B671">
        <v>2</v>
      </c>
      <c r="D671" s="39">
        <v>8002</v>
      </c>
      <c r="E671" t="s">
        <v>1087</v>
      </c>
      <c r="G671" t="s">
        <v>47</v>
      </c>
      <c r="H671" s="15" t="s">
        <v>59</v>
      </c>
      <c r="I671" t="s">
        <v>47</v>
      </c>
      <c r="J671" s="15" t="s">
        <v>59</v>
      </c>
      <c r="K671" t="s">
        <v>47</v>
      </c>
      <c r="L671" s="15" t="s">
        <v>59</v>
      </c>
      <c r="M671" s="3" t="s">
        <v>47</v>
      </c>
      <c r="N671" s="12" t="s">
        <v>59</v>
      </c>
      <c r="O671" t="s">
        <v>47</v>
      </c>
      <c r="P671" s="15" t="s">
        <v>59</v>
      </c>
      <c r="Q671" t="s">
        <v>54</v>
      </c>
      <c r="R671" s="15" t="s">
        <v>59</v>
      </c>
      <c r="S671">
        <v>2.6</v>
      </c>
      <c r="T671" s="15" t="s">
        <v>59</v>
      </c>
      <c r="U671" t="s">
        <v>54</v>
      </c>
      <c r="V671" s="15" t="s">
        <v>59</v>
      </c>
      <c r="W671" t="s">
        <v>54</v>
      </c>
      <c r="X671" s="15" t="s">
        <v>59</v>
      </c>
      <c r="Y671" t="s">
        <v>47</v>
      </c>
      <c r="Z671" s="15" t="s">
        <v>59</v>
      </c>
      <c r="AA671" t="s">
        <v>47</v>
      </c>
      <c r="AB671" s="15" t="s">
        <v>59</v>
      </c>
      <c r="AC671" t="s">
        <v>47</v>
      </c>
      <c r="AD671" s="15" t="s">
        <v>59</v>
      </c>
      <c r="AE671" t="s">
        <v>47</v>
      </c>
      <c r="AF671" s="15" t="s">
        <v>59</v>
      </c>
      <c r="AG671" t="s">
        <v>47</v>
      </c>
      <c r="AH671" s="15" t="s">
        <v>59</v>
      </c>
      <c r="AI671" t="s">
        <v>54</v>
      </c>
      <c r="AJ671" s="15" t="s">
        <v>59</v>
      </c>
      <c r="AL671" s="15" t="s">
        <v>59</v>
      </c>
      <c r="AM671" t="s">
        <v>47</v>
      </c>
      <c r="AN671" s="15" t="s">
        <v>59</v>
      </c>
      <c r="AO671" t="s">
        <v>47</v>
      </c>
      <c r="AP671" s="15" t="s">
        <v>59</v>
      </c>
      <c r="AQ671" t="s">
        <v>47</v>
      </c>
      <c r="AR671" s="15" t="s">
        <v>59</v>
      </c>
      <c r="AS671" t="s">
        <v>47</v>
      </c>
      <c r="AT671" s="15" t="s">
        <v>59</v>
      </c>
      <c r="AU671" t="s">
        <v>47</v>
      </c>
      <c r="AV671" s="15" t="s">
        <v>59</v>
      </c>
      <c r="AW671" s="3" t="s">
        <v>47</v>
      </c>
      <c r="AX671" s="15" t="s">
        <v>59</v>
      </c>
      <c r="AZ671" s="15" t="s">
        <v>59</v>
      </c>
      <c r="BA671" t="s">
        <v>47</v>
      </c>
      <c r="BB671" s="15" t="s">
        <v>59</v>
      </c>
      <c r="BC671" t="s">
        <v>47</v>
      </c>
      <c r="BD671" s="15" t="s">
        <v>59</v>
      </c>
      <c r="BE671" t="s">
        <v>47</v>
      </c>
      <c r="BF671" s="15" t="s">
        <v>59</v>
      </c>
      <c r="BH671" s="15" t="s">
        <v>59</v>
      </c>
      <c r="BJ671" s="15" t="s">
        <v>59</v>
      </c>
      <c r="BL671" s="15" t="s">
        <v>59</v>
      </c>
      <c r="BN671" s="15" t="s">
        <v>59</v>
      </c>
      <c r="BP671" s="15" t="s">
        <v>59</v>
      </c>
      <c r="BR671" s="15" t="s">
        <v>59</v>
      </c>
      <c r="BT671" s="15" t="s">
        <v>59</v>
      </c>
      <c r="BV671" s="15" t="s">
        <v>59</v>
      </c>
      <c r="BX671" s="15" t="s">
        <v>59</v>
      </c>
      <c r="BZ671" s="15" t="s">
        <v>59</v>
      </c>
      <c r="CB671" s="15" t="s">
        <v>59</v>
      </c>
      <c r="CD671" s="15" t="s">
        <v>59</v>
      </c>
      <c r="CF671" s="15" t="s">
        <v>59</v>
      </c>
      <c r="CH671" s="15" t="s">
        <v>59</v>
      </c>
      <c r="CJ671" s="15" t="s">
        <v>59</v>
      </c>
      <c r="CL671" s="15" t="s">
        <v>59</v>
      </c>
      <c r="CN671" s="15" t="s">
        <v>59</v>
      </c>
      <c r="CP671" s="15" t="s">
        <v>59</v>
      </c>
      <c r="CR671" s="15" t="s">
        <v>59</v>
      </c>
      <c r="CT671" s="15" t="s">
        <v>59</v>
      </c>
      <c r="CV671" s="15" t="s">
        <v>59</v>
      </c>
      <c r="CX671" s="15" t="s">
        <v>59</v>
      </c>
      <c r="CZ671" s="15" t="s">
        <v>59</v>
      </c>
      <c r="DB671" s="15" t="s">
        <v>59</v>
      </c>
      <c r="DD671" s="15" t="s">
        <v>59</v>
      </c>
      <c r="DF671" s="15" t="s">
        <v>59</v>
      </c>
      <c r="DH671" s="15" t="s">
        <v>59</v>
      </c>
      <c r="DJ671" s="15" t="s">
        <v>59</v>
      </c>
      <c r="DL671" s="15" t="s">
        <v>59</v>
      </c>
      <c r="DN671" s="15" t="s">
        <v>59</v>
      </c>
      <c r="DP671" s="15" t="s">
        <v>59</v>
      </c>
      <c r="DR671" s="15" t="s">
        <v>59</v>
      </c>
      <c r="DT671" s="15" t="s">
        <v>59</v>
      </c>
      <c r="DV671" s="15" t="s">
        <v>59</v>
      </c>
      <c r="DX671" s="15" t="s">
        <v>59</v>
      </c>
      <c r="DZ671" s="15" t="s">
        <v>59</v>
      </c>
      <c r="EB671" s="15" t="s">
        <v>59</v>
      </c>
      <c r="ED671" s="15" t="s">
        <v>59</v>
      </c>
      <c r="EF671" s="15" t="s">
        <v>59</v>
      </c>
      <c r="EH671" s="15" t="s">
        <v>59</v>
      </c>
      <c r="EJ671" s="15" t="s">
        <v>59</v>
      </c>
      <c r="EL671" s="15" t="s">
        <v>59</v>
      </c>
      <c r="EN671" s="15" t="s">
        <v>59</v>
      </c>
      <c r="EP671" s="15" t="s">
        <v>59</v>
      </c>
      <c r="ER671" s="15" t="s">
        <v>59</v>
      </c>
      <c r="ET671" s="15" t="s">
        <v>59</v>
      </c>
      <c r="EV671" s="15" t="s">
        <v>59</v>
      </c>
      <c r="EX671" s="15" t="s">
        <v>59</v>
      </c>
      <c r="EZ671" s="15" t="s">
        <v>59</v>
      </c>
      <c r="FB671" s="15" t="s">
        <v>59</v>
      </c>
      <c r="FD671" s="15" t="s">
        <v>59</v>
      </c>
      <c r="FF671" s="15" t="s">
        <v>59</v>
      </c>
      <c r="FH671" s="15" t="s">
        <v>59</v>
      </c>
      <c r="FJ671" s="15" t="s">
        <v>59</v>
      </c>
      <c r="FL671" s="15" t="s">
        <v>59</v>
      </c>
      <c r="FN671" s="15" t="s">
        <v>59</v>
      </c>
      <c r="FP671" s="15" t="s">
        <v>59</v>
      </c>
      <c r="FR671" s="15" t="s">
        <v>59</v>
      </c>
      <c r="FT671" s="15" t="s">
        <v>59</v>
      </c>
    </row>
    <row r="672" spans="1:176" ht="15.95" customHeight="1">
      <c r="A672" t="s">
        <v>1085</v>
      </c>
      <c r="B672">
        <v>2</v>
      </c>
      <c r="D672" s="39">
        <v>8002</v>
      </c>
      <c r="E672" t="s">
        <v>1087</v>
      </c>
      <c r="G672" t="s">
        <v>47</v>
      </c>
      <c r="H672" s="15" t="s">
        <v>59</v>
      </c>
      <c r="I672" t="s">
        <v>47</v>
      </c>
      <c r="J672" s="15" t="s">
        <v>59</v>
      </c>
      <c r="K672" t="s">
        <v>47</v>
      </c>
      <c r="L672" s="15" t="s">
        <v>59</v>
      </c>
      <c r="M672" s="3" t="s">
        <v>47</v>
      </c>
      <c r="N672" s="12" t="s">
        <v>59</v>
      </c>
      <c r="O672" t="s">
        <v>47</v>
      </c>
      <c r="P672" s="15" t="s">
        <v>59</v>
      </c>
      <c r="Q672">
        <v>5.2</v>
      </c>
      <c r="R672" s="15" t="s">
        <v>59</v>
      </c>
      <c r="S672">
        <v>34</v>
      </c>
      <c r="T672" s="15" t="s">
        <v>59</v>
      </c>
      <c r="U672">
        <v>19.600000000000001</v>
      </c>
      <c r="V672" s="15" t="s">
        <v>59</v>
      </c>
      <c r="W672">
        <v>8.4</v>
      </c>
      <c r="X672" s="15" t="s">
        <v>59</v>
      </c>
      <c r="Y672" t="s">
        <v>47</v>
      </c>
      <c r="Z672" s="15" t="s">
        <v>59</v>
      </c>
      <c r="AA672" t="s">
        <v>47</v>
      </c>
      <c r="AB672" s="15" t="s">
        <v>59</v>
      </c>
      <c r="AC672" t="s">
        <v>47</v>
      </c>
      <c r="AD672" s="15" t="s">
        <v>59</v>
      </c>
      <c r="AE672" t="s">
        <v>47</v>
      </c>
      <c r="AF672" s="15" t="s">
        <v>59</v>
      </c>
      <c r="AG672" t="s">
        <v>47</v>
      </c>
      <c r="AH672" s="15" t="s">
        <v>59</v>
      </c>
      <c r="AI672">
        <v>25.6</v>
      </c>
      <c r="AJ672" s="15" t="s">
        <v>59</v>
      </c>
      <c r="AL672" s="15" t="s">
        <v>59</v>
      </c>
      <c r="AM672" t="s">
        <v>47</v>
      </c>
      <c r="AN672" s="15" t="s">
        <v>59</v>
      </c>
      <c r="AO672" t="s">
        <v>47</v>
      </c>
      <c r="AP672" s="15" t="s">
        <v>59</v>
      </c>
      <c r="AQ672" t="s">
        <v>47</v>
      </c>
      <c r="AR672" s="15" t="s">
        <v>59</v>
      </c>
      <c r="AS672" t="s">
        <v>47</v>
      </c>
      <c r="AT672" s="15" t="s">
        <v>59</v>
      </c>
      <c r="AU672" t="s">
        <v>47</v>
      </c>
      <c r="AV672" s="15" t="s">
        <v>59</v>
      </c>
      <c r="AW672" s="3" t="s">
        <v>47</v>
      </c>
      <c r="AX672" s="15" t="s">
        <v>59</v>
      </c>
      <c r="AZ672" s="15" t="s">
        <v>59</v>
      </c>
      <c r="BA672" t="s">
        <v>47</v>
      </c>
      <c r="BB672" s="15" t="s">
        <v>59</v>
      </c>
      <c r="BC672" t="s">
        <v>47</v>
      </c>
      <c r="BD672" s="15" t="s">
        <v>59</v>
      </c>
      <c r="BE672" t="s">
        <v>47</v>
      </c>
      <c r="BF672" s="15" t="s">
        <v>59</v>
      </c>
      <c r="BH672" s="15" t="s">
        <v>59</v>
      </c>
      <c r="BJ672" s="15" t="s">
        <v>59</v>
      </c>
      <c r="BL672" s="15" t="s">
        <v>59</v>
      </c>
      <c r="BN672" s="15" t="s">
        <v>59</v>
      </c>
      <c r="BP672" s="15" t="s">
        <v>59</v>
      </c>
      <c r="BR672" s="15" t="s">
        <v>59</v>
      </c>
      <c r="BT672" s="15" t="s">
        <v>59</v>
      </c>
      <c r="BV672" s="15" t="s">
        <v>59</v>
      </c>
      <c r="BX672" s="15" t="s">
        <v>59</v>
      </c>
      <c r="BZ672" s="15" t="s">
        <v>59</v>
      </c>
      <c r="CB672" s="15" t="s">
        <v>59</v>
      </c>
      <c r="CD672" s="15" t="s">
        <v>59</v>
      </c>
      <c r="CF672" s="15" t="s">
        <v>59</v>
      </c>
      <c r="CH672" s="15" t="s">
        <v>59</v>
      </c>
      <c r="CJ672" s="15" t="s">
        <v>59</v>
      </c>
      <c r="CL672" s="15" t="s">
        <v>59</v>
      </c>
      <c r="CN672" s="15" t="s">
        <v>59</v>
      </c>
      <c r="CP672" s="15" t="s">
        <v>59</v>
      </c>
      <c r="CR672" s="15" t="s">
        <v>59</v>
      </c>
      <c r="CT672" s="15" t="s">
        <v>59</v>
      </c>
      <c r="CV672" s="15" t="s">
        <v>59</v>
      </c>
      <c r="CX672" s="15" t="s">
        <v>59</v>
      </c>
      <c r="CZ672" s="15" t="s">
        <v>59</v>
      </c>
      <c r="DB672" s="15" t="s">
        <v>59</v>
      </c>
      <c r="DD672" s="15" t="s">
        <v>59</v>
      </c>
      <c r="DF672" s="15" t="s">
        <v>59</v>
      </c>
      <c r="DH672" s="15" t="s">
        <v>59</v>
      </c>
      <c r="DJ672" s="15" t="s">
        <v>59</v>
      </c>
      <c r="DL672" s="15" t="s">
        <v>59</v>
      </c>
      <c r="DN672" s="15" t="s">
        <v>59</v>
      </c>
      <c r="DP672" s="15" t="s">
        <v>59</v>
      </c>
      <c r="DR672" s="15" t="s">
        <v>59</v>
      </c>
      <c r="DT672" s="15" t="s">
        <v>59</v>
      </c>
      <c r="DV672" s="15" t="s">
        <v>59</v>
      </c>
      <c r="DX672" s="15" t="s">
        <v>59</v>
      </c>
      <c r="DZ672" s="15" t="s">
        <v>59</v>
      </c>
      <c r="EB672" s="15" t="s">
        <v>59</v>
      </c>
      <c r="ED672" s="15" t="s">
        <v>59</v>
      </c>
      <c r="EF672" s="15" t="s">
        <v>59</v>
      </c>
      <c r="EH672" s="15" t="s">
        <v>59</v>
      </c>
      <c r="EJ672" s="15" t="s">
        <v>59</v>
      </c>
      <c r="EL672" s="15" t="s">
        <v>59</v>
      </c>
      <c r="EN672" s="15" t="s">
        <v>59</v>
      </c>
      <c r="EP672" s="15" t="s">
        <v>59</v>
      </c>
      <c r="ER672" s="15" t="s">
        <v>59</v>
      </c>
      <c r="ET672" s="15" t="s">
        <v>59</v>
      </c>
      <c r="EV672" s="15" t="s">
        <v>59</v>
      </c>
      <c r="EX672" s="15" t="s">
        <v>59</v>
      </c>
      <c r="EZ672" s="15" t="s">
        <v>59</v>
      </c>
      <c r="FB672" s="15" t="s">
        <v>59</v>
      </c>
      <c r="FD672" s="15" t="s">
        <v>59</v>
      </c>
      <c r="FF672" s="15" t="s">
        <v>59</v>
      </c>
      <c r="FH672" s="15" t="s">
        <v>59</v>
      </c>
      <c r="FJ672" s="15" t="s">
        <v>59</v>
      </c>
      <c r="FL672" s="15" t="s">
        <v>59</v>
      </c>
      <c r="FN672" s="15" t="s">
        <v>59</v>
      </c>
      <c r="FP672" s="15" t="s">
        <v>59</v>
      </c>
      <c r="FR672" s="15" t="s">
        <v>59</v>
      </c>
      <c r="FT672" s="15" t="s">
        <v>59</v>
      </c>
    </row>
    <row r="673" spans="1:176" ht="15.95" customHeight="1">
      <c r="A673" t="s">
        <v>1086</v>
      </c>
      <c r="B673">
        <v>2</v>
      </c>
      <c r="D673" s="39">
        <v>8002</v>
      </c>
      <c r="E673" t="s">
        <v>1087</v>
      </c>
      <c r="G673" t="s">
        <v>47</v>
      </c>
      <c r="H673" s="15" t="s">
        <v>59</v>
      </c>
      <c r="I673" t="s">
        <v>47</v>
      </c>
      <c r="J673" s="15" t="s">
        <v>59</v>
      </c>
      <c r="K673" t="s">
        <v>47</v>
      </c>
      <c r="L673" s="15" t="s">
        <v>59</v>
      </c>
      <c r="M673" s="3" t="s">
        <v>47</v>
      </c>
      <c r="N673" s="12" t="s">
        <v>59</v>
      </c>
      <c r="O673" t="s">
        <v>47</v>
      </c>
      <c r="P673" s="15" t="s">
        <v>59</v>
      </c>
      <c r="Q673">
        <v>11.2</v>
      </c>
      <c r="R673" s="15" t="s">
        <v>59</v>
      </c>
      <c r="S673" t="s">
        <v>54</v>
      </c>
      <c r="T673" s="15" t="s">
        <v>59</v>
      </c>
      <c r="U673">
        <v>52.2</v>
      </c>
      <c r="V673" s="15" t="s">
        <v>59</v>
      </c>
      <c r="W673">
        <v>19.7</v>
      </c>
      <c r="X673" s="15" t="s">
        <v>59</v>
      </c>
      <c r="Y673" t="s">
        <v>47</v>
      </c>
      <c r="Z673" s="15" t="s">
        <v>59</v>
      </c>
      <c r="AA673" t="s">
        <v>47</v>
      </c>
      <c r="AB673" s="15" t="s">
        <v>59</v>
      </c>
      <c r="AC673" t="s">
        <v>47</v>
      </c>
      <c r="AD673" s="15" t="s">
        <v>59</v>
      </c>
      <c r="AE673" t="s">
        <v>47</v>
      </c>
      <c r="AF673" s="15" t="s">
        <v>59</v>
      </c>
      <c r="AG673" t="s">
        <v>47</v>
      </c>
      <c r="AH673" s="15" t="s">
        <v>59</v>
      </c>
      <c r="AI673">
        <v>5.2</v>
      </c>
      <c r="AJ673" s="15" t="s">
        <v>59</v>
      </c>
      <c r="AL673" s="15" t="s">
        <v>59</v>
      </c>
      <c r="AM673" t="s">
        <v>47</v>
      </c>
      <c r="AN673" s="15" t="s">
        <v>59</v>
      </c>
      <c r="AO673" t="s">
        <v>47</v>
      </c>
      <c r="AP673" s="15" t="s">
        <v>59</v>
      </c>
      <c r="AQ673" t="s">
        <v>47</v>
      </c>
      <c r="AR673" s="15" t="s">
        <v>59</v>
      </c>
      <c r="AS673" t="s">
        <v>47</v>
      </c>
      <c r="AT673" s="15" t="s">
        <v>59</v>
      </c>
      <c r="AU673" t="s">
        <v>47</v>
      </c>
      <c r="AV673" s="15" t="s">
        <v>59</v>
      </c>
      <c r="AW673" s="3" t="s">
        <v>47</v>
      </c>
      <c r="AX673" s="15" t="s">
        <v>59</v>
      </c>
      <c r="AZ673" s="15" t="s">
        <v>59</v>
      </c>
      <c r="BA673" t="s">
        <v>47</v>
      </c>
      <c r="BB673" s="15" t="s">
        <v>59</v>
      </c>
      <c r="BC673" t="s">
        <v>47</v>
      </c>
      <c r="BD673" s="15" t="s">
        <v>59</v>
      </c>
      <c r="BE673" t="s">
        <v>47</v>
      </c>
      <c r="BF673" s="15" t="s">
        <v>59</v>
      </c>
      <c r="BH673" s="15" t="s">
        <v>59</v>
      </c>
      <c r="BJ673" s="15" t="s">
        <v>59</v>
      </c>
      <c r="BL673" s="15" t="s">
        <v>59</v>
      </c>
      <c r="BN673" s="15" t="s">
        <v>59</v>
      </c>
      <c r="BP673" s="15" t="s">
        <v>59</v>
      </c>
      <c r="BR673" s="15" t="s">
        <v>59</v>
      </c>
      <c r="BT673" s="15" t="s">
        <v>59</v>
      </c>
      <c r="BV673" s="15" t="s">
        <v>59</v>
      </c>
      <c r="BX673" s="15" t="s">
        <v>59</v>
      </c>
      <c r="BZ673" s="15" t="s">
        <v>59</v>
      </c>
      <c r="CB673" s="15" t="s">
        <v>59</v>
      </c>
      <c r="CD673" s="15" t="s">
        <v>59</v>
      </c>
      <c r="CF673" s="15" t="s">
        <v>59</v>
      </c>
      <c r="CH673" s="15" t="s">
        <v>59</v>
      </c>
      <c r="CJ673" s="15" t="s">
        <v>59</v>
      </c>
      <c r="CL673" s="15" t="s">
        <v>59</v>
      </c>
      <c r="CN673" s="15" t="s">
        <v>59</v>
      </c>
      <c r="CP673" s="15" t="s">
        <v>59</v>
      </c>
      <c r="CR673" s="15" t="s">
        <v>59</v>
      </c>
      <c r="CT673" s="15" t="s">
        <v>59</v>
      </c>
      <c r="CV673" s="15" t="s">
        <v>59</v>
      </c>
      <c r="CX673" s="15" t="s">
        <v>59</v>
      </c>
      <c r="CZ673" s="15" t="s">
        <v>59</v>
      </c>
      <c r="DB673" s="15" t="s">
        <v>59</v>
      </c>
      <c r="DD673" s="15" t="s">
        <v>59</v>
      </c>
      <c r="DF673" s="15" t="s">
        <v>59</v>
      </c>
      <c r="DH673" s="15" t="s">
        <v>59</v>
      </c>
      <c r="DJ673" s="15" t="s">
        <v>59</v>
      </c>
      <c r="DL673" s="15" t="s">
        <v>59</v>
      </c>
      <c r="DN673" s="15" t="s">
        <v>59</v>
      </c>
      <c r="DP673" s="15" t="s">
        <v>59</v>
      </c>
      <c r="DR673" s="15" t="s">
        <v>59</v>
      </c>
      <c r="DT673" s="15" t="s">
        <v>59</v>
      </c>
      <c r="DV673" s="15" t="s">
        <v>59</v>
      </c>
      <c r="DX673" s="15" t="s">
        <v>59</v>
      </c>
      <c r="DZ673" s="15" t="s">
        <v>59</v>
      </c>
      <c r="EB673" s="15" t="s">
        <v>59</v>
      </c>
      <c r="ED673" s="15" t="s">
        <v>59</v>
      </c>
      <c r="EF673" s="15" t="s">
        <v>59</v>
      </c>
      <c r="EH673" s="15" t="s">
        <v>59</v>
      </c>
      <c r="EJ673" s="15" t="s">
        <v>59</v>
      </c>
      <c r="EL673" s="15" t="s">
        <v>59</v>
      </c>
      <c r="EN673" s="15" t="s">
        <v>59</v>
      </c>
      <c r="EP673" s="15" t="s">
        <v>59</v>
      </c>
      <c r="ER673" s="15" t="s">
        <v>59</v>
      </c>
      <c r="ET673" s="15" t="s">
        <v>59</v>
      </c>
      <c r="EV673" s="15" t="s">
        <v>59</v>
      </c>
      <c r="EX673" s="15" t="s">
        <v>59</v>
      </c>
      <c r="EZ673" s="15" t="s">
        <v>59</v>
      </c>
      <c r="FB673" s="15" t="s">
        <v>59</v>
      </c>
      <c r="FD673" s="15" t="s">
        <v>59</v>
      </c>
      <c r="FF673" s="15" t="s">
        <v>59</v>
      </c>
      <c r="FH673" s="15" t="s">
        <v>59</v>
      </c>
      <c r="FJ673" s="15" t="s">
        <v>59</v>
      </c>
      <c r="FL673" s="15" t="s">
        <v>59</v>
      </c>
      <c r="FN673" s="15" t="s">
        <v>59</v>
      </c>
      <c r="FP673" s="15" t="s">
        <v>59</v>
      </c>
      <c r="FR673" s="15" t="s">
        <v>59</v>
      </c>
      <c r="FT673" s="15" t="s">
        <v>59</v>
      </c>
    </row>
    <row r="674" spans="1:176" ht="15.95" customHeight="1">
      <c r="A674" t="s">
        <v>1088</v>
      </c>
      <c r="B674">
        <v>4</v>
      </c>
      <c r="D674" s="39">
        <v>1602</v>
      </c>
      <c r="E674" t="s">
        <v>1093</v>
      </c>
      <c r="G674">
        <v>0.1</v>
      </c>
      <c r="H674" s="15" t="s">
        <v>59</v>
      </c>
      <c r="I674">
        <v>0.1</v>
      </c>
      <c r="J674" s="15" t="s">
        <v>59</v>
      </c>
      <c r="K674" t="s">
        <v>47</v>
      </c>
      <c r="L674" s="15" t="s">
        <v>59</v>
      </c>
      <c r="M674" s="3" t="s">
        <v>47</v>
      </c>
      <c r="N674" s="12" t="s">
        <v>59</v>
      </c>
      <c r="O674" t="s">
        <v>47</v>
      </c>
      <c r="P674" s="15" t="s">
        <v>59</v>
      </c>
      <c r="Q674">
        <v>0.1</v>
      </c>
      <c r="R674" s="15">
        <v>0</v>
      </c>
      <c r="S674" t="s">
        <v>54</v>
      </c>
      <c r="T674" s="15" t="s">
        <v>59</v>
      </c>
      <c r="U674" t="s">
        <v>1094</v>
      </c>
      <c r="V674" s="15" t="s">
        <v>59</v>
      </c>
      <c r="W674" t="s">
        <v>1094</v>
      </c>
      <c r="X674" s="15" t="s">
        <v>59</v>
      </c>
      <c r="Y674" t="s">
        <v>54</v>
      </c>
      <c r="Z674" s="15" t="s">
        <v>59</v>
      </c>
      <c r="AA674" t="s">
        <v>47</v>
      </c>
      <c r="AB674" s="15" t="s">
        <v>59</v>
      </c>
      <c r="AC674" t="s">
        <v>47</v>
      </c>
      <c r="AD674" s="15" t="s">
        <v>59</v>
      </c>
      <c r="AE674" t="s">
        <v>47</v>
      </c>
      <c r="AF674" s="15" t="s">
        <v>59</v>
      </c>
      <c r="AG674" t="s">
        <v>54</v>
      </c>
      <c r="AH674" s="15" t="s">
        <v>59</v>
      </c>
      <c r="AI674" t="s">
        <v>47</v>
      </c>
      <c r="AJ674" s="15" t="s">
        <v>59</v>
      </c>
      <c r="AL674" s="15" t="s">
        <v>59</v>
      </c>
      <c r="AM674" t="s">
        <v>47</v>
      </c>
      <c r="AN674" s="15" t="s">
        <v>59</v>
      </c>
      <c r="AO674" t="s">
        <v>47</v>
      </c>
      <c r="AP674" s="15" t="s">
        <v>59</v>
      </c>
      <c r="AQ674" t="s">
        <v>47</v>
      </c>
      <c r="AR674" s="15" t="s">
        <v>59</v>
      </c>
      <c r="AS674" t="s">
        <v>47</v>
      </c>
      <c r="AT674" s="15" t="s">
        <v>59</v>
      </c>
      <c r="AU674" t="s">
        <v>47</v>
      </c>
      <c r="AV674" s="15" t="s">
        <v>59</v>
      </c>
      <c r="AW674" s="3" t="s">
        <v>47</v>
      </c>
      <c r="AX674" s="15" t="s">
        <v>59</v>
      </c>
      <c r="AZ674" s="15" t="s">
        <v>59</v>
      </c>
      <c r="BA674" t="s">
        <v>47</v>
      </c>
      <c r="BB674" s="15" t="s">
        <v>59</v>
      </c>
      <c r="BC674" t="s">
        <v>47</v>
      </c>
      <c r="BD674" s="15" t="s">
        <v>59</v>
      </c>
      <c r="BE674" t="s">
        <v>47</v>
      </c>
      <c r="BF674" s="15" t="s">
        <v>59</v>
      </c>
      <c r="BH674" s="15" t="s">
        <v>59</v>
      </c>
      <c r="BJ674" s="15" t="s">
        <v>59</v>
      </c>
      <c r="BL674" s="15" t="s">
        <v>59</v>
      </c>
      <c r="BN674" s="15" t="s">
        <v>59</v>
      </c>
      <c r="BP674" s="15" t="s">
        <v>59</v>
      </c>
      <c r="BR674" s="15" t="s">
        <v>59</v>
      </c>
      <c r="BT674" s="15" t="s">
        <v>59</v>
      </c>
      <c r="BV674" s="15" t="s">
        <v>59</v>
      </c>
      <c r="BX674" s="15" t="s">
        <v>59</v>
      </c>
      <c r="BZ674" s="15" t="s">
        <v>59</v>
      </c>
      <c r="CB674" s="15" t="s">
        <v>59</v>
      </c>
      <c r="CD674" s="15" t="s">
        <v>59</v>
      </c>
      <c r="CF674" s="15" t="s">
        <v>59</v>
      </c>
      <c r="CH674" s="15" t="s">
        <v>59</v>
      </c>
      <c r="CJ674" s="15" t="s">
        <v>59</v>
      </c>
      <c r="CL674" s="15" t="s">
        <v>59</v>
      </c>
      <c r="CN674" s="15" t="s">
        <v>59</v>
      </c>
      <c r="CP674" s="15" t="s">
        <v>59</v>
      </c>
      <c r="CR674" s="15" t="s">
        <v>59</v>
      </c>
      <c r="CT674" s="15" t="s">
        <v>59</v>
      </c>
      <c r="CV674" s="15" t="s">
        <v>59</v>
      </c>
      <c r="CX674" s="15" t="s">
        <v>59</v>
      </c>
      <c r="CZ674" s="15" t="s">
        <v>59</v>
      </c>
      <c r="DB674" s="15" t="s">
        <v>59</v>
      </c>
      <c r="DD674" s="15" t="s">
        <v>59</v>
      </c>
      <c r="DF674" s="15" t="s">
        <v>59</v>
      </c>
      <c r="DH674" s="15" t="s">
        <v>59</v>
      </c>
      <c r="DJ674" s="15" t="s">
        <v>59</v>
      </c>
      <c r="DL674" s="15" t="s">
        <v>59</v>
      </c>
      <c r="DN674" s="15" t="s">
        <v>59</v>
      </c>
      <c r="DP674" s="15" t="s">
        <v>59</v>
      </c>
      <c r="DR674" s="15" t="s">
        <v>59</v>
      </c>
      <c r="DT674" s="15" t="s">
        <v>59</v>
      </c>
      <c r="DV674" s="15" t="s">
        <v>59</v>
      </c>
      <c r="DX674" s="15" t="s">
        <v>59</v>
      </c>
      <c r="DZ674" s="15" t="s">
        <v>59</v>
      </c>
      <c r="EB674" s="15" t="s">
        <v>59</v>
      </c>
      <c r="ED674" s="15" t="s">
        <v>59</v>
      </c>
      <c r="EF674" s="15" t="s">
        <v>59</v>
      </c>
      <c r="EH674" s="15" t="s">
        <v>59</v>
      </c>
      <c r="EJ674" s="15" t="s">
        <v>59</v>
      </c>
      <c r="EL674" s="15" t="s">
        <v>59</v>
      </c>
      <c r="EN674" s="15" t="s">
        <v>59</v>
      </c>
      <c r="EP674" s="15" t="s">
        <v>59</v>
      </c>
      <c r="ER674" s="15" t="s">
        <v>59</v>
      </c>
      <c r="ET674" s="15" t="s">
        <v>59</v>
      </c>
      <c r="EV674" s="15" t="s">
        <v>59</v>
      </c>
      <c r="EX674" s="15" t="s">
        <v>59</v>
      </c>
      <c r="EZ674" s="15" t="s">
        <v>59</v>
      </c>
      <c r="FB674" s="15" t="s">
        <v>59</v>
      </c>
      <c r="FD674" s="15" t="s">
        <v>59</v>
      </c>
      <c r="FF674" s="15" t="s">
        <v>59</v>
      </c>
      <c r="FH674" s="15" t="s">
        <v>59</v>
      </c>
      <c r="FJ674" s="15" t="s">
        <v>59</v>
      </c>
      <c r="FL674" s="15" t="s">
        <v>59</v>
      </c>
      <c r="FN674" s="15" t="s">
        <v>59</v>
      </c>
      <c r="FP674" s="15" t="s">
        <v>59</v>
      </c>
      <c r="FR674" s="15" t="s">
        <v>59</v>
      </c>
      <c r="FT674" s="15" t="s">
        <v>59</v>
      </c>
    </row>
    <row r="675" spans="1:176" ht="15.95" customHeight="1">
      <c r="A675" t="s">
        <v>1089</v>
      </c>
      <c r="B675">
        <v>4</v>
      </c>
      <c r="D675" s="39">
        <v>1602</v>
      </c>
      <c r="E675" t="s">
        <v>1093</v>
      </c>
      <c r="G675" t="s">
        <v>54</v>
      </c>
      <c r="H675" s="15" t="s">
        <v>59</v>
      </c>
      <c r="I675" t="s">
        <v>54</v>
      </c>
      <c r="J675" s="15" t="s">
        <v>59</v>
      </c>
      <c r="K675" t="s">
        <v>47</v>
      </c>
      <c r="L675" s="15" t="s">
        <v>59</v>
      </c>
      <c r="M675" s="3" t="s">
        <v>47</v>
      </c>
      <c r="N675" s="12" t="s">
        <v>59</v>
      </c>
      <c r="O675" t="s">
        <v>47</v>
      </c>
      <c r="P675" s="15" t="s">
        <v>59</v>
      </c>
      <c r="Q675" t="s">
        <v>54</v>
      </c>
      <c r="R675" s="15" t="s">
        <v>59</v>
      </c>
      <c r="S675" t="s">
        <v>54</v>
      </c>
      <c r="T675" s="15" t="s">
        <v>59</v>
      </c>
      <c r="U675" t="s">
        <v>54</v>
      </c>
      <c r="V675" s="15" t="s">
        <v>59</v>
      </c>
      <c r="W675" t="s">
        <v>54</v>
      </c>
      <c r="X675" s="15" t="s">
        <v>59</v>
      </c>
      <c r="Y675" t="s">
        <v>54</v>
      </c>
      <c r="Z675" s="15" t="s">
        <v>59</v>
      </c>
      <c r="AA675" t="s">
        <v>47</v>
      </c>
      <c r="AB675" s="15" t="s">
        <v>59</v>
      </c>
      <c r="AC675" t="s">
        <v>47</v>
      </c>
      <c r="AD675" s="15" t="s">
        <v>59</v>
      </c>
      <c r="AE675" t="s">
        <v>47</v>
      </c>
      <c r="AF675" s="15" t="s">
        <v>59</v>
      </c>
      <c r="AG675" t="s">
        <v>54</v>
      </c>
      <c r="AH675" s="15" t="s">
        <v>59</v>
      </c>
      <c r="AI675" t="s">
        <v>47</v>
      </c>
      <c r="AJ675" s="15" t="s">
        <v>59</v>
      </c>
      <c r="AL675" s="15" t="s">
        <v>59</v>
      </c>
      <c r="AM675" t="s">
        <v>47</v>
      </c>
      <c r="AN675" s="15" t="s">
        <v>59</v>
      </c>
      <c r="AO675" t="s">
        <v>47</v>
      </c>
      <c r="AP675" s="15" t="s">
        <v>59</v>
      </c>
      <c r="AQ675" t="s">
        <v>47</v>
      </c>
      <c r="AR675" s="15" t="s">
        <v>59</v>
      </c>
      <c r="AS675" t="s">
        <v>47</v>
      </c>
      <c r="AT675" s="15" t="s">
        <v>59</v>
      </c>
      <c r="AU675" t="s">
        <v>47</v>
      </c>
      <c r="AV675" s="15" t="s">
        <v>59</v>
      </c>
      <c r="AW675" s="3" t="s">
        <v>47</v>
      </c>
      <c r="AX675" s="15" t="s">
        <v>59</v>
      </c>
      <c r="AZ675" s="15" t="s">
        <v>59</v>
      </c>
      <c r="BA675" t="s">
        <v>47</v>
      </c>
      <c r="BB675" s="15" t="s">
        <v>59</v>
      </c>
      <c r="BC675" t="s">
        <v>47</v>
      </c>
      <c r="BD675" s="15" t="s">
        <v>59</v>
      </c>
      <c r="BE675" t="s">
        <v>47</v>
      </c>
      <c r="BF675" s="15" t="s">
        <v>59</v>
      </c>
      <c r="BH675" s="15" t="s">
        <v>59</v>
      </c>
      <c r="BJ675" s="15" t="s">
        <v>59</v>
      </c>
      <c r="BL675" s="15" t="s">
        <v>59</v>
      </c>
      <c r="BN675" s="15" t="s">
        <v>59</v>
      </c>
      <c r="BP675" s="15" t="s">
        <v>59</v>
      </c>
      <c r="BR675" s="15" t="s">
        <v>59</v>
      </c>
      <c r="BT675" s="15" t="s">
        <v>59</v>
      </c>
      <c r="BV675" s="15" t="s">
        <v>59</v>
      </c>
      <c r="BX675" s="15" t="s">
        <v>59</v>
      </c>
      <c r="BZ675" s="15" t="s">
        <v>59</v>
      </c>
      <c r="CB675" s="15" t="s">
        <v>59</v>
      </c>
      <c r="CD675" s="15" t="s">
        <v>59</v>
      </c>
      <c r="CF675" s="15" t="s">
        <v>59</v>
      </c>
      <c r="CH675" s="15" t="s">
        <v>59</v>
      </c>
      <c r="CJ675" s="15" t="s">
        <v>59</v>
      </c>
      <c r="CL675" s="15" t="s">
        <v>59</v>
      </c>
      <c r="CN675" s="15" t="s">
        <v>59</v>
      </c>
      <c r="CP675" s="15" t="s">
        <v>59</v>
      </c>
      <c r="CR675" s="15" t="s">
        <v>59</v>
      </c>
      <c r="CT675" s="15" t="s">
        <v>59</v>
      </c>
      <c r="CV675" s="15" t="s">
        <v>59</v>
      </c>
      <c r="CX675" s="15" t="s">
        <v>59</v>
      </c>
      <c r="CZ675" s="15" t="s">
        <v>59</v>
      </c>
      <c r="DB675" s="15" t="s">
        <v>59</v>
      </c>
      <c r="DD675" s="15" t="s">
        <v>59</v>
      </c>
      <c r="DF675" s="15" t="s">
        <v>59</v>
      </c>
      <c r="DH675" s="15" t="s">
        <v>59</v>
      </c>
      <c r="DJ675" s="15" t="s">
        <v>59</v>
      </c>
      <c r="DL675" s="15" t="s">
        <v>59</v>
      </c>
      <c r="DN675" s="15" t="s">
        <v>59</v>
      </c>
      <c r="DP675" s="15" t="s">
        <v>59</v>
      </c>
      <c r="DR675" s="15" t="s">
        <v>59</v>
      </c>
      <c r="DT675" s="15" t="s">
        <v>59</v>
      </c>
      <c r="DV675" s="15" t="s">
        <v>59</v>
      </c>
      <c r="DX675" s="15" t="s">
        <v>59</v>
      </c>
      <c r="DZ675" s="15" t="s">
        <v>59</v>
      </c>
      <c r="EB675" s="15" t="s">
        <v>59</v>
      </c>
      <c r="ED675" s="15" t="s">
        <v>59</v>
      </c>
      <c r="EF675" s="15" t="s">
        <v>59</v>
      </c>
      <c r="EH675" s="15" t="s">
        <v>59</v>
      </c>
      <c r="EJ675" s="15" t="s">
        <v>59</v>
      </c>
      <c r="EL675" s="15" t="s">
        <v>59</v>
      </c>
      <c r="EN675" s="15" t="s">
        <v>59</v>
      </c>
      <c r="EP675" s="15" t="s">
        <v>59</v>
      </c>
      <c r="ER675" s="15" t="s">
        <v>59</v>
      </c>
      <c r="ET675" s="15" t="s">
        <v>59</v>
      </c>
      <c r="EV675" s="15" t="s">
        <v>59</v>
      </c>
      <c r="EX675" s="15" t="s">
        <v>59</v>
      </c>
      <c r="EZ675" s="15" t="s">
        <v>59</v>
      </c>
      <c r="FB675" s="15" t="s">
        <v>59</v>
      </c>
      <c r="FD675" s="15" t="s">
        <v>59</v>
      </c>
      <c r="FF675" s="15" t="s">
        <v>59</v>
      </c>
      <c r="FH675" s="15" t="s">
        <v>59</v>
      </c>
      <c r="FJ675" s="15" t="s">
        <v>59</v>
      </c>
      <c r="FL675" s="15" t="s">
        <v>59</v>
      </c>
      <c r="FN675" s="15" t="s">
        <v>59</v>
      </c>
      <c r="FP675" s="15" t="s">
        <v>59</v>
      </c>
      <c r="FR675" s="15" t="s">
        <v>59</v>
      </c>
      <c r="FT675" s="15" t="s">
        <v>59</v>
      </c>
    </row>
    <row r="676" spans="1:176" ht="15.95" customHeight="1">
      <c r="A676" t="s">
        <v>1090</v>
      </c>
      <c r="B676">
        <v>4</v>
      </c>
      <c r="D676" s="39">
        <v>1602</v>
      </c>
      <c r="E676" t="s">
        <v>1093</v>
      </c>
      <c r="G676" t="s">
        <v>54</v>
      </c>
      <c r="H676" s="15" t="s">
        <v>59</v>
      </c>
      <c r="I676" t="s">
        <v>54</v>
      </c>
      <c r="J676" s="15" t="s">
        <v>59</v>
      </c>
      <c r="K676" t="s">
        <v>47</v>
      </c>
      <c r="L676" s="15" t="s">
        <v>59</v>
      </c>
      <c r="M676" s="3" t="s">
        <v>47</v>
      </c>
      <c r="N676" s="12" t="s">
        <v>59</v>
      </c>
      <c r="O676" t="s">
        <v>47</v>
      </c>
      <c r="P676" s="15" t="s">
        <v>59</v>
      </c>
      <c r="Q676" t="s">
        <v>54</v>
      </c>
      <c r="R676" s="15" t="s">
        <v>59</v>
      </c>
      <c r="S676" t="s">
        <v>54</v>
      </c>
      <c r="T676" s="15" t="s">
        <v>59</v>
      </c>
      <c r="U676" t="s">
        <v>54</v>
      </c>
      <c r="V676" s="15" t="s">
        <v>59</v>
      </c>
      <c r="W676" t="s">
        <v>54</v>
      </c>
      <c r="X676" s="15" t="s">
        <v>59</v>
      </c>
      <c r="Y676" t="s">
        <v>54</v>
      </c>
      <c r="Z676" s="15" t="s">
        <v>59</v>
      </c>
      <c r="AA676" t="s">
        <v>47</v>
      </c>
      <c r="AB676" s="15" t="s">
        <v>59</v>
      </c>
      <c r="AC676" t="s">
        <v>47</v>
      </c>
      <c r="AD676" s="15" t="s">
        <v>59</v>
      </c>
      <c r="AE676" t="s">
        <v>47</v>
      </c>
      <c r="AF676" s="15" t="s">
        <v>59</v>
      </c>
      <c r="AG676" t="s">
        <v>54</v>
      </c>
      <c r="AH676" s="15" t="s">
        <v>59</v>
      </c>
      <c r="AI676" t="s">
        <v>47</v>
      </c>
      <c r="AJ676" s="15" t="s">
        <v>59</v>
      </c>
      <c r="AL676" s="15" t="s">
        <v>59</v>
      </c>
      <c r="AM676" t="s">
        <v>47</v>
      </c>
      <c r="AN676" s="15" t="s">
        <v>59</v>
      </c>
      <c r="AO676" t="s">
        <v>47</v>
      </c>
      <c r="AP676" s="15" t="s">
        <v>59</v>
      </c>
      <c r="AQ676" t="s">
        <v>47</v>
      </c>
      <c r="AR676" s="15" t="s">
        <v>59</v>
      </c>
      <c r="AS676" t="s">
        <v>47</v>
      </c>
      <c r="AT676" s="15" t="s">
        <v>59</v>
      </c>
      <c r="AU676" t="s">
        <v>47</v>
      </c>
      <c r="AV676" s="15" t="s">
        <v>59</v>
      </c>
      <c r="AW676" s="3" t="s">
        <v>47</v>
      </c>
      <c r="AX676" s="15" t="s">
        <v>59</v>
      </c>
      <c r="AZ676" s="15" t="s">
        <v>59</v>
      </c>
      <c r="BA676" t="s">
        <v>47</v>
      </c>
      <c r="BB676" s="15" t="s">
        <v>59</v>
      </c>
      <c r="BC676" t="s">
        <v>47</v>
      </c>
      <c r="BD676" s="15" t="s">
        <v>59</v>
      </c>
      <c r="BE676" t="s">
        <v>47</v>
      </c>
      <c r="BF676" s="15" t="s">
        <v>59</v>
      </c>
      <c r="BH676" s="15" t="s">
        <v>59</v>
      </c>
      <c r="BJ676" s="15" t="s">
        <v>59</v>
      </c>
      <c r="BL676" s="15" t="s">
        <v>59</v>
      </c>
      <c r="BN676" s="15" t="s">
        <v>59</v>
      </c>
      <c r="BP676" s="15" t="s">
        <v>59</v>
      </c>
      <c r="BR676" s="15" t="s">
        <v>59</v>
      </c>
      <c r="BT676" s="15" t="s">
        <v>59</v>
      </c>
      <c r="BV676" s="15" t="s">
        <v>59</v>
      </c>
      <c r="BX676" s="15" t="s">
        <v>59</v>
      </c>
      <c r="BZ676" s="15" t="s">
        <v>59</v>
      </c>
      <c r="CB676" s="15" t="s">
        <v>59</v>
      </c>
      <c r="CD676" s="15" t="s">
        <v>59</v>
      </c>
      <c r="CF676" s="15" t="s">
        <v>59</v>
      </c>
      <c r="CH676" s="15" t="s">
        <v>59</v>
      </c>
      <c r="CJ676" s="15" t="s">
        <v>59</v>
      </c>
      <c r="CL676" s="15" t="s">
        <v>59</v>
      </c>
      <c r="CN676" s="15" t="s">
        <v>59</v>
      </c>
      <c r="CP676" s="15" t="s">
        <v>59</v>
      </c>
      <c r="CR676" s="15" t="s">
        <v>59</v>
      </c>
      <c r="CT676" s="15" t="s">
        <v>59</v>
      </c>
      <c r="CV676" s="15" t="s">
        <v>59</v>
      </c>
      <c r="CX676" s="15" t="s">
        <v>59</v>
      </c>
      <c r="CZ676" s="15" t="s">
        <v>59</v>
      </c>
      <c r="DB676" s="15" t="s">
        <v>59</v>
      </c>
      <c r="DD676" s="15" t="s">
        <v>59</v>
      </c>
      <c r="DF676" s="15" t="s">
        <v>59</v>
      </c>
      <c r="DH676" s="15" t="s">
        <v>59</v>
      </c>
      <c r="DJ676" s="15" t="s">
        <v>59</v>
      </c>
      <c r="DL676" s="15" t="s">
        <v>59</v>
      </c>
      <c r="DN676" s="15" t="s">
        <v>59</v>
      </c>
      <c r="DP676" s="15" t="s">
        <v>59</v>
      </c>
      <c r="DR676" s="15" t="s">
        <v>59</v>
      </c>
      <c r="DT676" s="15" t="s">
        <v>59</v>
      </c>
      <c r="DV676" s="15" t="s">
        <v>59</v>
      </c>
      <c r="DX676" s="15" t="s">
        <v>59</v>
      </c>
      <c r="DZ676" s="15" t="s">
        <v>59</v>
      </c>
      <c r="EB676" s="15" t="s">
        <v>59</v>
      </c>
      <c r="ED676" s="15" t="s">
        <v>59</v>
      </c>
      <c r="EF676" s="15" t="s">
        <v>59</v>
      </c>
      <c r="EH676" s="15" t="s">
        <v>59</v>
      </c>
      <c r="EJ676" s="15" t="s">
        <v>59</v>
      </c>
      <c r="EL676" s="15" t="s">
        <v>59</v>
      </c>
      <c r="EN676" s="15" t="s">
        <v>59</v>
      </c>
      <c r="EP676" s="15" t="s">
        <v>59</v>
      </c>
      <c r="ER676" s="15" t="s">
        <v>59</v>
      </c>
      <c r="ET676" s="15" t="s">
        <v>59</v>
      </c>
      <c r="EV676" s="15" t="s">
        <v>59</v>
      </c>
      <c r="EX676" s="15" t="s">
        <v>59</v>
      </c>
      <c r="EZ676" s="15" t="s">
        <v>59</v>
      </c>
      <c r="FB676" s="15" t="s">
        <v>59</v>
      </c>
      <c r="FD676" s="15" t="s">
        <v>59</v>
      </c>
      <c r="FF676" s="15" t="s">
        <v>59</v>
      </c>
      <c r="FH676" s="15" t="s">
        <v>59</v>
      </c>
      <c r="FJ676" s="15" t="s">
        <v>59</v>
      </c>
      <c r="FL676" s="15" t="s">
        <v>59</v>
      </c>
      <c r="FN676" s="15" t="s">
        <v>59</v>
      </c>
      <c r="FP676" s="15" t="s">
        <v>59</v>
      </c>
      <c r="FR676" s="15" t="s">
        <v>59</v>
      </c>
      <c r="FT676" s="15" t="s">
        <v>59</v>
      </c>
    </row>
    <row r="677" spans="1:176" ht="15.95" customHeight="1">
      <c r="A677" t="s">
        <v>1091</v>
      </c>
      <c r="B677">
        <v>4</v>
      </c>
      <c r="D677" s="39">
        <v>1602</v>
      </c>
      <c r="E677" t="s">
        <v>1093</v>
      </c>
      <c r="G677" t="s">
        <v>54</v>
      </c>
      <c r="H677" s="15" t="s">
        <v>59</v>
      </c>
      <c r="I677" t="s">
        <v>54</v>
      </c>
      <c r="J677" s="15" t="s">
        <v>59</v>
      </c>
      <c r="K677" t="s">
        <v>47</v>
      </c>
      <c r="L677" s="15" t="s">
        <v>59</v>
      </c>
      <c r="M677" s="3" t="s">
        <v>47</v>
      </c>
      <c r="N677" s="12" t="s">
        <v>59</v>
      </c>
      <c r="O677" t="s">
        <v>47</v>
      </c>
      <c r="P677" s="15" t="s">
        <v>59</v>
      </c>
      <c r="Q677" t="s">
        <v>54</v>
      </c>
      <c r="R677" s="15" t="s">
        <v>59</v>
      </c>
      <c r="S677" t="s">
        <v>54</v>
      </c>
      <c r="T677" s="15" t="s">
        <v>59</v>
      </c>
      <c r="U677" t="s">
        <v>54</v>
      </c>
      <c r="V677" s="15" t="s">
        <v>59</v>
      </c>
      <c r="W677" t="s">
        <v>54</v>
      </c>
      <c r="X677" s="15" t="s">
        <v>59</v>
      </c>
      <c r="Y677" t="s">
        <v>54</v>
      </c>
      <c r="Z677" s="15" t="s">
        <v>59</v>
      </c>
      <c r="AA677" t="s">
        <v>47</v>
      </c>
      <c r="AB677" s="15" t="s">
        <v>59</v>
      </c>
      <c r="AC677" t="s">
        <v>47</v>
      </c>
      <c r="AD677" s="15" t="s">
        <v>59</v>
      </c>
      <c r="AE677" t="s">
        <v>47</v>
      </c>
      <c r="AF677" s="15" t="s">
        <v>59</v>
      </c>
      <c r="AG677" t="s">
        <v>54</v>
      </c>
      <c r="AH677" s="15" t="s">
        <v>59</v>
      </c>
      <c r="AI677" t="s">
        <v>47</v>
      </c>
      <c r="AJ677" s="15" t="s">
        <v>59</v>
      </c>
      <c r="AL677" s="15" t="s">
        <v>59</v>
      </c>
      <c r="AM677" t="s">
        <v>47</v>
      </c>
      <c r="AN677" s="15" t="s">
        <v>59</v>
      </c>
      <c r="AO677" t="s">
        <v>47</v>
      </c>
      <c r="AP677" s="15" t="s">
        <v>59</v>
      </c>
      <c r="AQ677" t="s">
        <v>47</v>
      </c>
      <c r="AR677" s="15" t="s">
        <v>59</v>
      </c>
      <c r="AS677" t="s">
        <v>47</v>
      </c>
      <c r="AT677" s="15" t="s">
        <v>59</v>
      </c>
      <c r="AU677" t="s">
        <v>47</v>
      </c>
      <c r="AV677" s="15" t="s">
        <v>59</v>
      </c>
      <c r="AW677" s="3" t="s">
        <v>47</v>
      </c>
      <c r="AX677" s="15" t="s">
        <v>59</v>
      </c>
      <c r="AZ677" s="15" t="s">
        <v>59</v>
      </c>
      <c r="BA677" t="s">
        <v>47</v>
      </c>
      <c r="BB677" s="15" t="s">
        <v>59</v>
      </c>
      <c r="BC677" t="s">
        <v>47</v>
      </c>
      <c r="BD677" s="15" t="s">
        <v>59</v>
      </c>
      <c r="BE677" t="s">
        <v>47</v>
      </c>
      <c r="BF677" s="15" t="s">
        <v>59</v>
      </c>
      <c r="BH677" s="15" t="s">
        <v>59</v>
      </c>
      <c r="BJ677" s="15" t="s">
        <v>59</v>
      </c>
      <c r="BL677" s="15" t="s">
        <v>59</v>
      </c>
      <c r="BN677" s="15" t="s">
        <v>59</v>
      </c>
      <c r="BP677" s="15" t="s">
        <v>59</v>
      </c>
      <c r="BR677" s="15" t="s">
        <v>59</v>
      </c>
      <c r="BT677" s="15" t="s">
        <v>59</v>
      </c>
      <c r="BV677" s="15" t="s">
        <v>59</v>
      </c>
      <c r="BX677" s="15" t="s">
        <v>59</v>
      </c>
      <c r="BZ677" s="15" t="s">
        <v>59</v>
      </c>
      <c r="CB677" s="15" t="s">
        <v>59</v>
      </c>
      <c r="CD677" s="15" t="s">
        <v>59</v>
      </c>
      <c r="CF677" s="15" t="s">
        <v>59</v>
      </c>
      <c r="CH677" s="15" t="s">
        <v>59</v>
      </c>
      <c r="CJ677" s="15" t="s">
        <v>59</v>
      </c>
      <c r="CL677" s="15" t="s">
        <v>59</v>
      </c>
      <c r="CN677" s="15" t="s">
        <v>59</v>
      </c>
      <c r="CP677" s="15" t="s">
        <v>59</v>
      </c>
      <c r="CR677" s="15" t="s">
        <v>59</v>
      </c>
      <c r="CT677" s="15" t="s">
        <v>59</v>
      </c>
      <c r="CV677" s="15" t="s">
        <v>59</v>
      </c>
      <c r="CX677" s="15" t="s">
        <v>59</v>
      </c>
      <c r="CZ677" s="15" t="s">
        <v>59</v>
      </c>
      <c r="DB677" s="15" t="s">
        <v>59</v>
      </c>
      <c r="DD677" s="15" t="s">
        <v>59</v>
      </c>
      <c r="DF677" s="15" t="s">
        <v>59</v>
      </c>
      <c r="DH677" s="15" t="s">
        <v>59</v>
      </c>
      <c r="DJ677" s="15" t="s">
        <v>59</v>
      </c>
      <c r="DL677" s="15" t="s">
        <v>59</v>
      </c>
      <c r="DN677" s="15" t="s">
        <v>59</v>
      </c>
      <c r="DP677" s="15" t="s">
        <v>59</v>
      </c>
      <c r="DR677" s="15" t="s">
        <v>59</v>
      </c>
      <c r="DT677" s="15" t="s">
        <v>59</v>
      </c>
      <c r="DV677" s="15" t="s">
        <v>59</v>
      </c>
      <c r="DX677" s="15" t="s">
        <v>59</v>
      </c>
      <c r="DZ677" s="15" t="s">
        <v>59</v>
      </c>
      <c r="EB677" s="15" t="s">
        <v>59</v>
      </c>
      <c r="ED677" s="15" t="s">
        <v>59</v>
      </c>
      <c r="EF677" s="15" t="s">
        <v>59</v>
      </c>
      <c r="EH677" s="15" t="s">
        <v>59</v>
      </c>
      <c r="EJ677" s="15" t="s">
        <v>59</v>
      </c>
      <c r="EL677" s="15" t="s">
        <v>59</v>
      </c>
      <c r="EN677" s="15" t="s">
        <v>59</v>
      </c>
      <c r="EP677" s="15" t="s">
        <v>59</v>
      </c>
      <c r="ER677" s="15" t="s">
        <v>59</v>
      </c>
      <c r="ET677" s="15" t="s">
        <v>59</v>
      </c>
      <c r="EV677" s="15" t="s">
        <v>59</v>
      </c>
      <c r="EX677" s="15" t="s">
        <v>59</v>
      </c>
      <c r="EZ677" s="15" t="s">
        <v>59</v>
      </c>
      <c r="FB677" s="15" t="s">
        <v>59</v>
      </c>
      <c r="FD677" s="15" t="s">
        <v>59</v>
      </c>
      <c r="FF677" s="15" t="s">
        <v>59</v>
      </c>
      <c r="FH677" s="15" t="s">
        <v>59</v>
      </c>
      <c r="FJ677" s="15" t="s">
        <v>59</v>
      </c>
      <c r="FL677" s="15" t="s">
        <v>59</v>
      </c>
      <c r="FN677" s="15" t="s">
        <v>59</v>
      </c>
      <c r="FP677" s="15" t="s">
        <v>59</v>
      </c>
      <c r="FR677" s="15" t="s">
        <v>59</v>
      </c>
      <c r="FT677" s="15" t="s">
        <v>59</v>
      </c>
    </row>
    <row r="678" spans="1:176" ht="15.95" customHeight="1">
      <c r="A678" t="s">
        <v>1092</v>
      </c>
      <c r="B678">
        <v>4</v>
      </c>
      <c r="D678" s="39">
        <v>1602</v>
      </c>
      <c r="E678" t="s">
        <v>1093</v>
      </c>
      <c r="G678" t="s">
        <v>54</v>
      </c>
      <c r="H678" s="15" t="s">
        <v>59</v>
      </c>
      <c r="I678" t="s">
        <v>54</v>
      </c>
      <c r="J678" s="15" t="s">
        <v>59</v>
      </c>
      <c r="K678" t="s">
        <v>47</v>
      </c>
      <c r="L678" s="15" t="s">
        <v>59</v>
      </c>
      <c r="M678" s="3" t="s">
        <v>47</v>
      </c>
      <c r="N678" s="12" t="s">
        <v>59</v>
      </c>
      <c r="O678" t="s">
        <v>47</v>
      </c>
      <c r="P678" s="15" t="s">
        <v>59</v>
      </c>
      <c r="Q678" t="s">
        <v>54</v>
      </c>
      <c r="R678" s="15" t="s">
        <v>59</v>
      </c>
      <c r="S678" t="s">
        <v>54</v>
      </c>
      <c r="T678" s="15" t="s">
        <v>59</v>
      </c>
      <c r="U678" t="s">
        <v>54</v>
      </c>
      <c r="V678" s="15" t="s">
        <v>59</v>
      </c>
      <c r="W678" t="s">
        <v>54</v>
      </c>
      <c r="X678" s="15" t="s">
        <v>59</v>
      </c>
      <c r="Y678" t="s">
        <v>54</v>
      </c>
      <c r="Z678" s="15" t="s">
        <v>59</v>
      </c>
      <c r="AA678" t="s">
        <v>47</v>
      </c>
      <c r="AB678" s="15" t="s">
        <v>59</v>
      </c>
      <c r="AC678" t="s">
        <v>47</v>
      </c>
      <c r="AD678" s="15" t="s">
        <v>59</v>
      </c>
      <c r="AE678" t="s">
        <v>47</v>
      </c>
      <c r="AF678" s="15" t="s">
        <v>59</v>
      </c>
      <c r="AG678" t="s">
        <v>54</v>
      </c>
      <c r="AH678" s="15" t="s">
        <v>59</v>
      </c>
      <c r="AI678" t="s">
        <v>47</v>
      </c>
      <c r="AJ678" s="15" t="s">
        <v>59</v>
      </c>
      <c r="AL678" s="15" t="s">
        <v>59</v>
      </c>
      <c r="AM678" t="s">
        <v>47</v>
      </c>
      <c r="AN678" s="15" t="s">
        <v>59</v>
      </c>
      <c r="AO678" t="s">
        <v>47</v>
      </c>
      <c r="AP678" s="15" t="s">
        <v>59</v>
      </c>
      <c r="AQ678" t="s">
        <v>47</v>
      </c>
      <c r="AR678" s="15" t="s">
        <v>59</v>
      </c>
      <c r="AS678" t="s">
        <v>47</v>
      </c>
      <c r="AT678" s="15" t="s">
        <v>59</v>
      </c>
      <c r="AU678" t="s">
        <v>47</v>
      </c>
      <c r="AV678" s="15" t="s">
        <v>59</v>
      </c>
      <c r="AW678" s="3" t="s">
        <v>47</v>
      </c>
      <c r="AX678" s="15" t="s">
        <v>59</v>
      </c>
      <c r="AZ678" s="15" t="s">
        <v>59</v>
      </c>
      <c r="BA678" t="s">
        <v>47</v>
      </c>
      <c r="BB678" s="15" t="s">
        <v>59</v>
      </c>
      <c r="BC678" t="s">
        <v>47</v>
      </c>
      <c r="BD678" s="15" t="s">
        <v>59</v>
      </c>
      <c r="BE678" t="s">
        <v>47</v>
      </c>
      <c r="BF678" s="15" t="s">
        <v>59</v>
      </c>
      <c r="BH678" s="15" t="s">
        <v>59</v>
      </c>
      <c r="BJ678" s="15" t="s">
        <v>59</v>
      </c>
      <c r="BL678" s="15" t="s">
        <v>59</v>
      </c>
      <c r="BN678" s="15" t="s">
        <v>59</v>
      </c>
      <c r="BP678" s="15" t="s">
        <v>59</v>
      </c>
      <c r="BR678" s="15" t="s">
        <v>59</v>
      </c>
      <c r="BT678" s="15" t="s">
        <v>59</v>
      </c>
      <c r="BV678" s="15" t="s">
        <v>59</v>
      </c>
      <c r="BX678" s="15" t="s">
        <v>59</v>
      </c>
      <c r="BZ678" s="15" t="s">
        <v>59</v>
      </c>
      <c r="CB678" s="15" t="s">
        <v>59</v>
      </c>
      <c r="CD678" s="15" t="s">
        <v>59</v>
      </c>
      <c r="CF678" s="15" t="s">
        <v>59</v>
      </c>
      <c r="CH678" s="15" t="s">
        <v>59</v>
      </c>
      <c r="CJ678" s="15" t="s">
        <v>59</v>
      </c>
      <c r="CL678" s="15" t="s">
        <v>59</v>
      </c>
      <c r="CN678" s="15" t="s">
        <v>59</v>
      </c>
      <c r="CP678" s="15" t="s">
        <v>59</v>
      </c>
      <c r="CR678" s="15" t="s">
        <v>59</v>
      </c>
      <c r="CT678" s="15" t="s">
        <v>59</v>
      </c>
      <c r="CV678" s="15" t="s">
        <v>59</v>
      </c>
      <c r="CX678" s="15" t="s">
        <v>59</v>
      </c>
      <c r="CZ678" s="15" t="s">
        <v>59</v>
      </c>
      <c r="DB678" s="15" t="s">
        <v>59</v>
      </c>
      <c r="DD678" s="15" t="s">
        <v>59</v>
      </c>
      <c r="DF678" s="15" t="s">
        <v>59</v>
      </c>
      <c r="DH678" s="15" t="s">
        <v>59</v>
      </c>
      <c r="DJ678" s="15" t="s">
        <v>59</v>
      </c>
      <c r="DL678" s="15" t="s">
        <v>59</v>
      </c>
      <c r="DN678" s="15" t="s">
        <v>59</v>
      </c>
      <c r="DP678" s="15" t="s">
        <v>59</v>
      </c>
      <c r="DR678" s="15" t="s">
        <v>59</v>
      </c>
      <c r="DT678" s="15" t="s">
        <v>59</v>
      </c>
      <c r="DV678" s="15" t="s">
        <v>59</v>
      </c>
      <c r="DX678" s="15" t="s">
        <v>59</v>
      </c>
      <c r="DZ678" s="15" t="s">
        <v>59</v>
      </c>
      <c r="EB678" s="15" t="s">
        <v>59</v>
      </c>
      <c r="ED678" s="15" t="s">
        <v>59</v>
      </c>
      <c r="EF678" s="15" t="s">
        <v>59</v>
      </c>
      <c r="EH678" s="15" t="s">
        <v>59</v>
      </c>
      <c r="EJ678" s="15" t="s">
        <v>59</v>
      </c>
      <c r="EL678" s="15" t="s">
        <v>59</v>
      </c>
      <c r="EN678" s="15" t="s">
        <v>59</v>
      </c>
      <c r="EP678" s="15" t="s">
        <v>59</v>
      </c>
      <c r="ER678" s="15" t="s">
        <v>59</v>
      </c>
      <c r="ET678" s="15" t="s">
        <v>59</v>
      </c>
      <c r="EV678" s="15" t="s">
        <v>59</v>
      </c>
      <c r="EX678" s="15" t="s">
        <v>59</v>
      </c>
      <c r="EZ678" s="15" t="s">
        <v>59</v>
      </c>
      <c r="FB678" s="15" t="s">
        <v>59</v>
      </c>
      <c r="FD678" s="15" t="s">
        <v>59</v>
      </c>
      <c r="FF678" s="15" t="s">
        <v>59</v>
      </c>
      <c r="FH678" s="15" t="s">
        <v>59</v>
      </c>
      <c r="FJ678" s="15" t="s">
        <v>59</v>
      </c>
      <c r="FL678" s="15" t="s">
        <v>59</v>
      </c>
      <c r="FN678" s="15" t="s">
        <v>59</v>
      </c>
      <c r="FP678" s="15" t="s">
        <v>59</v>
      </c>
      <c r="FR678" s="15" t="s">
        <v>59</v>
      </c>
      <c r="FT678" s="15" t="s">
        <v>59</v>
      </c>
    </row>
    <row r="679" spans="1:176" ht="15.95" customHeight="1">
      <c r="A679" t="s">
        <v>1095</v>
      </c>
      <c r="B679">
        <v>3</v>
      </c>
      <c r="D679" s="39">
        <v>1602</v>
      </c>
      <c r="E679" t="s">
        <v>1093</v>
      </c>
      <c r="G679" t="s">
        <v>1094</v>
      </c>
      <c r="H679" s="15" t="s">
        <v>59</v>
      </c>
      <c r="I679" t="s">
        <v>1094</v>
      </c>
      <c r="J679" s="15" t="s">
        <v>59</v>
      </c>
      <c r="K679" t="s">
        <v>47</v>
      </c>
      <c r="L679" s="15" t="s">
        <v>59</v>
      </c>
      <c r="M679" s="3" t="s">
        <v>47</v>
      </c>
      <c r="N679" s="12" t="s">
        <v>59</v>
      </c>
      <c r="O679" t="s">
        <v>47</v>
      </c>
      <c r="P679" s="15" t="s">
        <v>59</v>
      </c>
      <c r="Q679" t="s">
        <v>1094</v>
      </c>
      <c r="R679" s="15" t="s">
        <v>59</v>
      </c>
      <c r="S679" t="s">
        <v>54</v>
      </c>
      <c r="T679" s="15" t="s">
        <v>59</v>
      </c>
      <c r="U679" t="s">
        <v>54</v>
      </c>
      <c r="V679" s="15" t="s">
        <v>59</v>
      </c>
      <c r="W679" t="s">
        <v>54</v>
      </c>
      <c r="X679" s="15" t="s">
        <v>59</v>
      </c>
      <c r="Y679" t="s">
        <v>54</v>
      </c>
      <c r="Z679" s="15" t="s">
        <v>59</v>
      </c>
      <c r="AA679" t="s">
        <v>47</v>
      </c>
      <c r="AB679" s="15" t="s">
        <v>59</v>
      </c>
      <c r="AC679" t="s">
        <v>47</v>
      </c>
      <c r="AD679" s="15" t="s">
        <v>59</v>
      </c>
      <c r="AE679" t="s">
        <v>47</v>
      </c>
      <c r="AF679" s="15" t="s">
        <v>59</v>
      </c>
      <c r="AG679" t="s">
        <v>54</v>
      </c>
      <c r="AH679" s="15" t="s">
        <v>59</v>
      </c>
      <c r="AI679" t="s">
        <v>47</v>
      </c>
      <c r="AJ679" s="15" t="s">
        <v>59</v>
      </c>
      <c r="AL679" s="15" t="s">
        <v>59</v>
      </c>
      <c r="AM679" t="s">
        <v>47</v>
      </c>
      <c r="AN679" s="15" t="s">
        <v>59</v>
      </c>
      <c r="AO679" t="s">
        <v>47</v>
      </c>
      <c r="AP679" s="15" t="s">
        <v>59</v>
      </c>
      <c r="AQ679" t="s">
        <v>47</v>
      </c>
      <c r="AR679" s="15" t="s">
        <v>59</v>
      </c>
      <c r="AS679" t="s">
        <v>47</v>
      </c>
      <c r="AT679" s="15" t="s">
        <v>59</v>
      </c>
      <c r="AU679" t="s">
        <v>47</v>
      </c>
      <c r="AV679" s="15" t="s">
        <v>59</v>
      </c>
      <c r="AW679" s="3" t="s">
        <v>47</v>
      </c>
      <c r="AX679" s="15" t="s">
        <v>59</v>
      </c>
      <c r="AZ679" s="15" t="s">
        <v>59</v>
      </c>
      <c r="BA679" t="s">
        <v>47</v>
      </c>
      <c r="BB679" s="15" t="s">
        <v>59</v>
      </c>
      <c r="BC679" t="s">
        <v>47</v>
      </c>
      <c r="BD679" s="15" t="s">
        <v>59</v>
      </c>
      <c r="BE679" t="s">
        <v>47</v>
      </c>
      <c r="BF679" s="15" t="s">
        <v>59</v>
      </c>
      <c r="BH679" s="15" t="s">
        <v>59</v>
      </c>
      <c r="BJ679" s="15" t="s">
        <v>59</v>
      </c>
      <c r="BL679" s="15" t="s">
        <v>59</v>
      </c>
      <c r="BN679" s="15" t="s">
        <v>59</v>
      </c>
      <c r="BP679" s="15" t="s">
        <v>59</v>
      </c>
      <c r="BR679" s="15" t="s">
        <v>59</v>
      </c>
      <c r="BT679" s="15" t="s">
        <v>59</v>
      </c>
      <c r="BV679" s="15" t="s">
        <v>59</v>
      </c>
      <c r="BX679" s="15" t="s">
        <v>59</v>
      </c>
      <c r="BZ679" s="15" t="s">
        <v>59</v>
      </c>
      <c r="CB679" s="15" t="s">
        <v>59</v>
      </c>
      <c r="CD679" s="15" t="s">
        <v>59</v>
      </c>
      <c r="CF679" s="15" t="s">
        <v>59</v>
      </c>
      <c r="CH679" s="15" t="s">
        <v>59</v>
      </c>
      <c r="CJ679" s="15" t="s">
        <v>59</v>
      </c>
      <c r="CL679" s="15" t="s">
        <v>59</v>
      </c>
      <c r="CN679" s="15" t="s">
        <v>59</v>
      </c>
      <c r="CP679" s="15" t="s">
        <v>59</v>
      </c>
      <c r="CR679" s="15" t="s">
        <v>59</v>
      </c>
      <c r="CT679" s="15" t="s">
        <v>59</v>
      </c>
      <c r="CV679" s="15" t="s">
        <v>59</v>
      </c>
      <c r="CX679" s="15" t="s">
        <v>59</v>
      </c>
      <c r="CZ679" s="15" t="s">
        <v>59</v>
      </c>
      <c r="DB679" s="15" t="s">
        <v>59</v>
      </c>
      <c r="DD679" s="15" t="s">
        <v>59</v>
      </c>
      <c r="DF679" s="15" t="s">
        <v>59</v>
      </c>
      <c r="DH679" s="15" t="s">
        <v>59</v>
      </c>
      <c r="DJ679" s="15" t="s">
        <v>59</v>
      </c>
      <c r="DL679" s="15" t="s">
        <v>59</v>
      </c>
      <c r="DN679" s="15" t="s">
        <v>59</v>
      </c>
      <c r="DP679" s="15" t="s">
        <v>59</v>
      </c>
      <c r="DR679" s="15" t="s">
        <v>59</v>
      </c>
      <c r="DT679" s="15" t="s">
        <v>59</v>
      </c>
      <c r="DV679" s="15" t="s">
        <v>59</v>
      </c>
      <c r="DX679" s="15" t="s">
        <v>59</v>
      </c>
      <c r="DZ679" s="15" t="s">
        <v>59</v>
      </c>
      <c r="EB679" s="15" t="s">
        <v>59</v>
      </c>
      <c r="ED679" s="15" t="s">
        <v>59</v>
      </c>
      <c r="EF679" s="15" t="s">
        <v>59</v>
      </c>
      <c r="EH679" s="15" t="s">
        <v>59</v>
      </c>
      <c r="EJ679" s="15" t="s">
        <v>59</v>
      </c>
      <c r="EL679" s="15" t="s">
        <v>59</v>
      </c>
      <c r="EN679" s="15" t="s">
        <v>59</v>
      </c>
      <c r="EP679" s="15" t="s">
        <v>59</v>
      </c>
      <c r="ER679" s="15" t="s">
        <v>59</v>
      </c>
      <c r="ET679" s="15" t="s">
        <v>59</v>
      </c>
      <c r="EV679" s="15" t="s">
        <v>59</v>
      </c>
      <c r="EX679" s="15" t="s">
        <v>59</v>
      </c>
      <c r="EZ679" s="15" t="s">
        <v>59</v>
      </c>
      <c r="FB679" s="15" t="s">
        <v>59</v>
      </c>
      <c r="FD679" s="15" t="s">
        <v>59</v>
      </c>
      <c r="FF679" s="15" t="s">
        <v>59</v>
      </c>
      <c r="FH679" s="15" t="s">
        <v>59</v>
      </c>
      <c r="FJ679" s="15" t="s">
        <v>59</v>
      </c>
      <c r="FL679" s="15" t="s">
        <v>59</v>
      </c>
      <c r="FN679" s="15" t="s">
        <v>59</v>
      </c>
      <c r="FP679" s="15" t="s">
        <v>59</v>
      </c>
      <c r="FR679" s="15" t="s">
        <v>59</v>
      </c>
      <c r="FT679" s="15" t="s">
        <v>59</v>
      </c>
    </row>
    <row r="680" spans="1:176" ht="15.95" customHeight="1">
      <c r="A680" t="s">
        <v>1096</v>
      </c>
      <c r="B680">
        <v>3</v>
      </c>
      <c r="D680" s="39">
        <v>1602</v>
      </c>
      <c r="E680" t="s">
        <v>1093</v>
      </c>
      <c r="G680" t="s">
        <v>1094</v>
      </c>
      <c r="H680" s="15" t="s">
        <v>59</v>
      </c>
      <c r="I680" t="s">
        <v>1094</v>
      </c>
      <c r="J680" s="15" t="s">
        <v>59</v>
      </c>
      <c r="K680" t="s">
        <v>47</v>
      </c>
      <c r="L680" s="15" t="s">
        <v>59</v>
      </c>
      <c r="M680" s="3" t="s">
        <v>47</v>
      </c>
      <c r="N680" s="12" t="s">
        <v>59</v>
      </c>
      <c r="O680" t="s">
        <v>47</v>
      </c>
      <c r="P680" s="15" t="s">
        <v>59</v>
      </c>
      <c r="Q680" t="s">
        <v>1094</v>
      </c>
      <c r="R680" s="15" t="s">
        <v>59</v>
      </c>
      <c r="S680" t="s">
        <v>54</v>
      </c>
      <c r="T680" s="15" t="s">
        <v>59</v>
      </c>
      <c r="U680" t="s">
        <v>54</v>
      </c>
      <c r="V680" s="15" t="s">
        <v>59</v>
      </c>
      <c r="W680" t="s">
        <v>54</v>
      </c>
      <c r="X680" s="15" t="s">
        <v>59</v>
      </c>
      <c r="Y680" t="s">
        <v>54</v>
      </c>
      <c r="Z680" s="15" t="s">
        <v>59</v>
      </c>
      <c r="AA680" t="s">
        <v>47</v>
      </c>
      <c r="AB680" s="15" t="s">
        <v>59</v>
      </c>
      <c r="AC680" t="s">
        <v>47</v>
      </c>
      <c r="AD680" s="15" t="s">
        <v>59</v>
      </c>
      <c r="AE680" t="s">
        <v>47</v>
      </c>
      <c r="AF680" s="15" t="s">
        <v>59</v>
      </c>
      <c r="AG680" t="s">
        <v>54</v>
      </c>
      <c r="AH680" s="15" t="s">
        <v>59</v>
      </c>
      <c r="AI680" t="s">
        <v>47</v>
      </c>
      <c r="AJ680" s="15" t="s">
        <v>59</v>
      </c>
      <c r="AL680" s="15" t="s">
        <v>59</v>
      </c>
      <c r="AM680" t="s">
        <v>47</v>
      </c>
      <c r="AN680" s="15" t="s">
        <v>59</v>
      </c>
      <c r="AO680" t="s">
        <v>47</v>
      </c>
      <c r="AP680" s="15" t="s">
        <v>59</v>
      </c>
      <c r="AQ680" t="s">
        <v>47</v>
      </c>
      <c r="AR680" s="15" t="s">
        <v>59</v>
      </c>
      <c r="AS680" t="s">
        <v>47</v>
      </c>
      <c r="AT680" s="15" t="s">
        <v>59</v>
      </c>
      <c r="AU680" t="s">
        <v>47</v>
      </c>
      <c r="AV680" s="15" t="s">
        <v>59</v>
      </c>
      <c r="AW680" s="3" t="s">
        <v>47</v>
      </c>
      <c r="AX680" s="15" t="s">
        <v>59</v>
      </c>
      <c r="AZ680" s="15" t="s">
        <v>59</v>
      </c>
      <c r="BA680" t="s">
        <v>47</v>
      </c>
      <c r="BB680" s="15" t="s">
        <v>59</v>
      </c>
      <c r="BC680" t="s">
        <v>47</v>
      </c>
      <c r="BD680" s="15" t="s">
        <v>59</v>
      </c>
      <c r="BE680" t="s">
        <v>47</v>
      </c>
      <c r="BF680" s="15" t="s">
        <v>59</v>
      </c>
      <c r="BH680" s="15" t="s">
        <v>59</v>
      </c>
      <c r="BJ680" s="15" t="s">
        <v>59</v>
      </c>
      <c r="BL680" s="15" t="s">
        <v>59</v>
      </c>
      <c r="BN680" s="15" t="s">
        <v>59</v>
      </c>
      <c r="BP680" s="15" t="s">
        <v>59</v>
      </c>
      <c r="BR680" s="15" t="s">
        <v>59</v>
      </c>
      <c r="BT680" s="15" t="s">
        <v>59</v>
      </c>
      <c r="BV680" s="15" t="s">
        <v>59</v>
      </c>
      <c r="BX680" s="15" t="s">
        <v>59</v>
      </c>
      <c r="BZ680" s="15" t="s">
        <v>59</v>
      </c>
      <c r="CB680" s="15" t="s">
        <v>59</v>
      </c>
      <c r="CD680" s="15" t="s">
        <v>59</v>
      </c>
      <c r="CF680" s="15" t="s">
        <v>59</v>
      </c>
      <c r="CH680" s="15" t="s">
        <v>59</v>
      </c>
      <c r="CJ680" s="15" t="s">
        <v>59</v>
      </c>
      <c r="CL680" s="15" t="s">
        <v>59</v>
      </c>
      <c r="CN680" s="15" t="s">
        <v>59</v>
      </c>
      <c r="CP680" s="15" t="s">
        <v>59</v>
      </c>
      <c r="CR680" s="15" t="s">
        <v>59</v>
      </c>
      <c r="CT680" s="15" t="s">
        <v>59</v>
      </c>
      <c r="CV680" s="15" t="s">
        <v>59</v>
      </c>
      <c r="CX680" s="15" t="s">
        <v>59</v>
      </c>
      <c r="CZ680" s="15" t="s">
        <v>59</v>
      </c>
      <c r="DB680" s="15" t="s">
        <v>59</v>
      </c>
      <c r="DD680" s="15" t="s">
        <v>59</v>
      </c>
      <c r="DF680" s="15" t="s">
        <v>59</v>
      </c>
      <c r="DH680" s="15" t="s">
        <v>59</v>
      </c>
      <c r="DJ680" s="15" t="s">
        <v>59</v>
      </c>
      <c r="DL680" s="15" t="s">
        <v>59</v>
      </c>
      <c r="DN680" s="15" t="s">
        <v>59</v>
      </c>
      <c r="DP680" s="15" t="s">
        <v>59</v>
      </c>
      <c r="DR680" s="15" t="s">
        <v>59</v>
      </c>
      <c r="DT680" s="15" t="s">
        <v>59</v>
      </c>
      <c r="DV680" s="15" t="s">
        <v>59</v>
      </c>
      <c r="DX680" s="15" t="s">
        <v>59</v>
      </c>
      <c r="DZ680" s="15" t="s">
        <v>59</v>
      </c>
      <c r="EB680" s="15" t="s">
        <v>59</v>
      </c>
      <c r="ED680" s="15" t="s">
        <v>59</v>
      </c>
      <c r="EF680" s="15" t="s">
        <v>59</v>
      </c>
      <c r="EH680" s="15" t="s">
        <v>59</v>
      </c>
      <c r="EJ680" s="15" t="s">
        <v>59</v>
      </c>
      <c r="EL680" s="15" t="s">
        <v>59</v>
      </c>
      <c r="EN680" s="15" t="s">
        <v>59</v>
      </c>
      <c r="EP680" s="15" t="s">
        <v>59</v>
      </c>
      <c r="ER680" s="15" t="s">
        <v>59</v>
      </c>
      <c r="ET680" s="15" t="s">
        <v>59</v>
      </c>
      <c r="EV680" s="15" t="s">
        <v>59</v>
      </c>
      <c r="EX680" s="15" t="s">
        <v>59</v>
      </c>
      <c r="EZ680" s="15" t="s">
        <v>59</v>
      </c>
      <c r="FB680" s="15" t="s">
        <v>59</v>
      </c>
      <c r="FD680" s="15" t="s">
        <v>59</v>
      </c>
      <c r="FF680" s="15" t="s">
        <v>59</v>
      </c>
      <c r="FH680" s="15" t="s">
        <v>59</v>
      </c>
      <c r="FJ680" s="15" t="s">
        <v>59</v>
      </c>
      <c r="FL680" s="15" t="s">
        <v>59</v>
      </c>
      <c r="FN680" s="15" t="s">
        <v>59</v>
      </c>
      <c r="FP680" s="15" t="s">
        <v>59</v>
      </c>
      <c r="FR680" s="15" t="s">
        <v>59</v>
      </c>
      <c r="FT680" s="15" t="s">
        <v>59</v>
      </c>
    </row>
    <row r="681" spans="1:176" ht="15.95" customHeight="1">
      <c r="A681" t="s">
        <v>1097</v>
      </c>
      <c r="B681">
        <v>3</v>
      </c>
      <c r="D681" s="39">
        <v>1602</v>
      </c>
      <c r="E681" t="s">
        <v>1093</v>
      </c>
      <c r="G681">
        <v>0.1</v>
      </c>
      <c r="H681" s="15" t="s">
        <v>59</v>
      </c>
      <c r="I681">
        <v>0.1</v>
      </c>
      <c r="J681" s="15" t="s">
        <v>59</v>
      </c>
      <c r="K681" t="s">
        <v>47</v>
      </c>
      <c r="L681" s="15" t="s">
        <v>59</v>
      </c>
      <c r="M681" s="3" t="s">
        <v>47</v>
      </c>
      <c r="N681" s="12" t="s">
        <v>59</v>
      </c>
      <c r="O681" t="s">
        <v>47</v>
      </c>
      <c r="P681" s="15" t="s">
        <v>59</v>
      </c>
      <c r="Q681">
        <v>0.1</v>
      </c>
      <c r="R681" s="15">
        <v>0.01</v>
      </c>
      <c r="S681" t="s">
        <v>54</v>
      </c>
      <c r="T681" s="15" t="s">
        <v>59</v>
      </c>
      <c r="U681" t="s">
        <v>1094</v>
      </c>
      <c r="V681" s="15" t="s">
        <v>59</v>
      </c>
      <c r="W681" t="s">
        <v>1094</v>
      </c>
      <c r="X681" s="15" t="s">
        <v>59</v>
      </c>
      <c r="Y681" t="s">
        <v>54</v>
      </c>
      <c r="Z681" s="15" t="s">
        <v>59</v>
      </c>
      <c r="AA681" t="s">
        <v>47</v>
      </c>
      <c r="AB681" s="15" t="s">
        <v>59</v>
      </c>
      <c r="AC681" t="s">
        <v>47</v>
      </c>
      <c r="AD681" s="15" t="s">
        <v>59</v>
      </c>
      <c r="AE681" t="s">
        <v>47</v>
      </c>
      <c r="AF681" s="15" t="s">
        <v>59</v>
      </c>
      <c r="AG681" t="s">
        <v>54</v>
      </c>
      <c r="AH681" s="15" t="s">
        <v>59</v>
      </c>
      <c r="AI681" t="s">
        <v>47</v>
      </c>
      <c r="AJ681" s="15" t="s">
        <v>59</v>
      </c>
      <c r="AL681" s="15" t="s">
        <v>59</v>
      </c>
      <c r="AM681" t="s">
        <v>47</v>
      </c>
      <c r="AN681" s="15" t="s">
        <v>59</v>
      </c>
      <c r="AO681" t="s">
        <v>47</v>
      </c>
      <c r="AP681" s="15" t="s">
        <v>59</v>
      </c>
      <c r="AQ681" t="s">
        <v>47</v>
      </c>
      <c r="AR681" s="15" t="s">
        <v>59</v>
      </c>
      <c r="AS681" t="s">
        <v>47</v>
      </c>
      <c r="AT681" s="15" t="s">
        <v>59</v>
      </c>
      <c r="AU681" t="s">
        <v>47</v>
      </c>
      <c r="AV681" s="15" t="s">
        <v>59</v>
      </c>
      <c r="AW681" s="3" t="s">
        <v>47</v>
      </c>
      <c r="AX681" s="15" t="s">
        <v>59</v>
      </c>
      <c r="AZ681" s="15" t="s">
        <v>59</v>
      </c>
      <c r="BA681" t="s">
        <v>47</v>
      </c>
      <c r="BB681" s="15" t="s">
        <v>59</v>
      </c>
      <c r="BC681" t="s">
        <v>47</v>
      </c>
      <c r="BD681" s="15" t="s">
        <v>59</v>
      </c>
      <c r="BE681" t="s">
        <v>47</v>
      </c>
      <c r="BF681" s="15" t="s">
        <v>59</v>
      </c>
      <c r="BH681" s="15" t="s">
        <v>59</v>
      </c>
      <c r="BJ681" s="15" t="s">
        <v>59</v>
      </c>
      <c r="BL681" s="15" t="s">
        <v>59</v>
      </c>
      <c r="BN681" s="15" t="s">
        <v>59</v>
      </c>
      <c r="BP681" s="15" t="s">
        <v>59</v>
      </c>
      <c r="BR681" s="15" t="s">
        <v>59</v>
      </c>
      <c r="BT681" s="15" t="s">
        <v>59</v>
      </c>
      <c r="BV681" s="15" t="s">
        <v>59</v>
      </c>
      <c r="BX681" s="15" t="s">
        <v>59</v>
      </c>
      <c r="BZ681" s="15" t="s">
        <v>59</v>
      </c>
      <c r="CB681" s="15" t="s">
        <v>59</v>
      </c>
      <c r="CD681" s="15" t="s">
        <v>59</v>
      </c>
      <c r="CF681" s="15" t="s">
        <v>59</v>
      </c>
      <c r="CH681" s="15" t="s">
        <v>59</v>
      </c>
      <c r="CJ681" s="15" t="s">
        <v>59</v>
      </c>
      <c r="CL681" s="15" t="s">
        <v>59</v>
      </c>
      <c r="CN681" s="15" t="s">
        <v>59</v>
      </c>
      <c r="CP681" s="15" t="s">
        <v>59</v>
      </c>
      <c r="CR681" s="15" t="s">
        <v>59</v>
      </c>
      <c r="CT681" s="15" t="s">
        <v>59</v>
      </c>
      <c r="CV681" s="15" t="s">
        <v>59</v>
      </c>
      <c r="CX681" s="15" t="s">
        <v>59</v>
      </c>
      <c r="CZ681" s="15" t="s">
        <v>59</v>
      </c>
      <c r="DB681" s="15" t="s">
        <v>59</v>
      </c>
      <c r="DD681" s="15" t="s">
        <v>59</v>
      </c>
      <c r="DF681" s="15" t="s">
        <v>59</v>
      </c>
      <c r="DH681" s="15" t="s">
        <v>59</v>
      </c>
      <c r="DJ681" s="15" t="s">
        <v>59</v>
      </c>
      <c r="DL681" s="15" t="s">
        <v>59</v>
      </c>
      <c r="DN681" s="15" t="s">
        <v>59</v>
      </c>
      <c r="DP681" s="15" t="s">
        <v>59</v>
      </c>
      <c r="DR681" s="15" t="s">
        <v>59</v>
      </c>
      <c r="DT681" s="15" t="s">
        <v>59</v>
      </c>
      <c r="DV681" s="15" t="s">
        <v>59</v>
      </c>
      <c r="DX681" s="15" t="s">
        <v>59</v>
      </c>
      <c r="DZ681" s="15" t="s">
        <v>59</v>
      </c>
      <c r="EB681" s="15" t="s">
        <v>59</v>
      </c>
      <c r="ED681" s="15" t="s">
        <v>59</v>
      </c>
      <c r="EF681" s="15" t="s">
        <v>59</v>
      </c>
      <c r="EH681" s="15" t="s">
        <v>59</v>
      </c>
      <c r="EJ681" s="15" t="s">
        <v>59</v>
      </c>
      <c r="EL681" s="15" t="s">
        <v>59</v>
      </c>
      <c r="EN681" s="15" t="s">
        <v>59</v>
      </c>
      <c r="EP681" s="15" t="s">
        <v>59</v>
      </c>
      <c r="ER681" s="15" t="s">
        <v>59</v>
      </c>
      <c r="ET681" s="15" t="s">
        <v>59</v>
      </c>
      <c r="EV681" s="15" t="s">
        <v>59</v>
      </c>
      <c r="EX681" s="15" t="s">
        <v>59</v>
      </c>
      <c r="EZ681" s="15" t="s">
        <v>59</v>
      </c>
      <c r="FB681" s="15" t="s">
        <v>59</v>
      </c>
      <c r="FD681" s="15" t="s">
        <v>59</v>
      </c>
      <c r="FF681" s="15" t="s">
        <v>59</v>
      </c>
      <c r="FH681" s="15" t="s">
        <v>59</v>
      </c>
      <c r="FJ681" s="15" t="s">
        <v>59</v>
      </c>
      <c r="FL681" s="15" t="s">
        <v>59</v>
      </c>
      <c r="FN681" s="15" t="s">
        <v>59</v>
      </c>
      <c r="FP681" s="15" t="s">
        <v>59</v>
      </c>
      <c r="FR681" s="15" t="s">
        <v>59</v>
      </c>
      <c r="FT681" s="15" t="s">
        <v>59</v>
      </c>
    </row>
    <row r="682" spans="1:176" ht="15.95" customHeight="1">
      <c r="A682" t="s">
        <v>1099</v>
      </c>
      <c r="B682">
        <v>2</v>
      </c>
      <c r="D682" s="39">
        <v>8002</v>
      </c>
      <c r="E682" t="s">
        <v>1093</v>
      </c>
      <c r="G682" t="s">
        <v>1098</v>
      </c>
      <c r="H682" s="15" t="s">
        <v>59</v>
      </c>
      <c r="I682" t="s">
        <v>1098</v>
      </c>
      <c r="J682" s="15" t="s">
        <v>59</v>
      </c>
      <c r="K682" t="s">
        <v>47</v>
      </c>
      <c r="L682" s="15" t="s">
        <v>59</v>
      </c>
      <c r="M682" s="3" t="s">
        <v>47</v>
      </c>
      <c r="N682" s="12" t="s">
        <v>59</v>
      </c>
      <c r="O682" t="s">
        <v>47</v>
      </c>
      <c r="P682" s="15" t="s">
        <v>59</v>
      </c>
      <c r="Q682" t="s">
        <v>1098</v>
      </c>
      <c r="R682" s="15" t="s">
        <v>59</v>
      </c>
      <c r="S682" t="s">
        <v>1098</v>
      </c>
      <c r="T682" s="15" t="s">
        <v>59</v>
      </c>
      <c r="U682" t="s">
        <v>54</v>
      </c>
      <c r="V682" s="15" t="s">
        <v>59</v>
      </c>
      <c r="W682" t="s">
        <v>54</v>
      </c>
      <c r="X682" s="15" t="s">
        <v>59</v>
      </c>
      <c r="Y682" t="s">
        <v>54</v>
      </c>
      <c r="Z682" s="15" t="s">
        <v>59</v>
      </c>
      <c r="AA682" t="s">
        <v>47</v>
      </c>
      <c r="AB682" s="15" t="s">
        <v>59</v>
      </c>
      <c r="AC682" t="s">
        <v>47</v>
      </c>
      <c r="AD682" s="15" t="s">
        <v>59</v>
      </c>
      <c r="AE682" t="s">
        <v>47</v>
      </c>
      <c r="AF682" s="15" t="s">
        <v>59</v>
      </c>
      <c r="AG682" t="s">
        <v>54</v>
      </c>
      <c r="AH682" s="15" t="s">
        <v>59</v>
      </c>
      <c r="AI682" t="s">
        <v>47</v>
      </c>
      <c r="AJ682" s="15" t="s">
        <v>59</v>
      </c>
      <c r="AL682" s="15" t="s">
        <v>59</v>
      </c>
      <c r="AM682" t="s">
        <v>47</v>
      </c>
      <c r="AN682" s="15" t="s">
        <v>59</v>
      </c>
      <c r="AO682" t="s">
        <v>47</v>
      </c>
      <c r="AP682" s="15" t="s">
        <v>59</v>
      </c>
      <c r="AQ682" t="s">
        <v>47</v>
      </c>
      <c r="AR682" s="15" t="s">
        <v>59</v>
      </c>
      <c r="AS682" t="s">
        <v>47</v>
      </c>
      <c r="AT682" s="15" t="s">
        <v>59</v>
      </c>
      <c r="AU682" t="s">
        <v>47</v>
      </c>
      <c r="AV682" s="15" t="s">
        <v>59</v>
      </c>
      <c r="AW682" s="3" t="s">
        <v>47</v>
      </c>
      <c r="AX682" s="15" t="s">
        <v>59</v>
      </c>
      <c r="AZ682" s="15" t="s">
        <v>59</v>
      </c>
      <c r="BA682" t="s">
        <v>47</v>
      </c>
      <c r="BB682" s="15" t="s">
        <v>59</v>
      </c>
      <c r="BC682" t="s">
        <v>47</v>
      </c>
      <c r="BD682" s="15" t="s">
        <v>59</v>
      </c>
      <c r="BE682" t="s">
        <v>47</v>
      </c>
      <c r="BF682" s="15" t="s">
        <v>59</v>
      </c>
      <c r="BH682" s="15" t="s">
        <v>59</v>
      </c>
      <c r="BJ682" s="15" t="s">
        <v>59</v>
      </c>
      <c r="BL682" s="15" t="s">
        <v>59</v>
      </c>
      <c r="BN682" s="15" t="s">
        <v>59</v>
      </c>
      <c r="BP682" s="15" t="s">
        <v>59</v>
      </c>
      <c r="BR682" s="15" t="s">
        <v>59</v>
      </c>
      <c r="BT682" s="15" t="s">
        <v>59</v>
      </c>
      <c r="BV682" s="15" t="s">
        <v>59</v>
      </c>
      <c r="BX682" s="15" t="s">
        <v>59</v>
      </c>
      <c r="BZ682" s="15" t="s">
        <v>59</v>
      </c>
      <c r="CB682" s="15" t="s">
        <v>59</v>
      </c>
      <c r="CD682" s="15" t="s">
        <v>59</v>
      </c>
      <c r="CF682" s="15" t="s">
        <v>59</v>
      </c>
      <c r="CH682" s="15" t="s">
        <v>59</v>
      </c>
      <c r="CJ682" s="15" t="s">
        <v>59</v>
      </c>
      <c r="CL682" s="15" t="s">
        <v>59</v>
      </c>
      <c r="CN682" s="15" t="s">
        <v>59</v>
      </c>
      <c r="CP682" s="15" t="s">
        <v>59</v>
      </c>
      <c r="CR682" s="15" t="s">
        <v>59</v>
      </c>
      <c r="CT682" s="15" t="s">
        <v>59</v>
      </c>
      <c r="CV682" s="15" t="s">
        <v>59</v>
      </c>
      <c r="CX682" s="15" t="s">
        <v>59</v>
      </c>
      <c r="CZ682" s="15" t="s">
        <v>59</v>
      </c>
      <c r="DB682" s="15" t="s">
        <v>59</v>
      </c>
      <c r="DD682" s="15" t="s">
        <v>59</v>
      </c>
      <c r="DF682" s="15" t="s">
        <v>59</v>
      </c>
      <c r="DH682" s="15" t="s">
        <v>59</v>
      </c>
      <c r="DJ682" s="15" t="s">
        <v>59</v>
      </c>
      <c r="DL682" s="15" t="s">
        <v>59</v>
      </c>
      <c r="DN682" s="15" t="s">
        <v>59</v>
      </c>
      <c r="DP682" s="15" t="s">
        <v>59</v>
      </c>
      <c r="DR682" s="15" t="s">
        <v>59</v>
      </c>
      <c r="DT682" s="15" t="s">
        <v>59</v>
      </c>
      <c r="DV682" s="15" t="s">
        <v>59</v>
      </c>
      <c r="DX682" s="15" t="s">
        <v>59</v>
      </c>
      <c r="DZ682" s="15" t="s">
        <v>59</v>
      </c>
      <c r="EB682" s="15" t="s">
        <v>59</v>
      </c>
      <c r="ED682" s="15" t="s">
        <v>59</v>
      </c>
      <c r="EF682" s="15" t="s">
        <v>59</v>
      </c>
      <c r="EH682" s="15" t="s">
        <v>59</v>
      </c>
      <c r="EJ682" s="15" t="s">
        <v>59</v>
      </c>
      <c r="EL682" s="15" t="s">
        <v>59</v>
      </c>
      <c r="EN682" s="15" t="s">
        <v>59</v>
      </c>
      <c r="EP682" s="15" t="s">
        <v>59</v>
      </c>
      <c r="ER682" s="15" t="s">
        <v>59</v>
      </c>
      <c r="ET682" s="15" t="s">
        <v>59</v>
      </c>
      <c r="EV682" s="15" t="s">
        <v>59</v>
      </c>
      <c r="EX682" s="15" t="s">
        <v>59</v>
      </c>
      <c r="EZ682" s="15" t="s">
        <v>59</v>
      </c>
      <c r="FB682" s="15" t="s">
        <v>59</v>
      </c>
      <c r="FD682" s="15" t="s">
        <v>59</v>
      </c>
      <c r="FF682" s="15" t="s">
        <v>59</v>
      </c>
      <c r="FH682" s="15" t="s">
        <v>59</v>
      </c>
      <c r="FJ682" s="15" t="s">
        <v>59</v>
      </c>
      <c r="FL682" s="15" t="s">
        <v>59</v>
      </c>
      <c r="FN682" s="15" t="s">
        <v>59</v>
      </c>
      <c r="FP682" s="15" t="s">
        <v>59</v>
      </c>
      <c r="FR682" s="15" t="s">
        <v>59</v>
      </c>
      <c r="FT682" s="15" t="s">
        <v>59</v>
      </c>
    </row>
    <row r="683" spans="1:176" ht="15.95" customHeight="1">
      <c r="A683" t="s">
        <v>1100</v>
      </c>
      <c r="B683">
        <v>4</v>
      </c>
      <c r="D683" s="39">
        <v>8002</v>
      </c>
      <c r="E683" t="s">
        <v>1093</v>
      </c>
      <c r="G683">
        <v>0.28000000000000003</v>
      </c>
      <c r="H683" s="15" t="s">
        <v>59</v>
      </c>
      <c r="I683">
        <v>0.28000000000000003</v>
      </c>
      <c r="J683" s="15" t="s">
        <v>59</v>
      </c>
      <c r="K683" t="s">
        <v>47</v>
      </c>
      <c r="L683" s="15" t="s">
        <v>59</v>
      </c>
      <c r="M683" s="3" t="s">
        <v>47</v>
      </c>
      <c r="N683" s="12" t="s">
        <v>59</v>
      </c>
      <c r="O683" t="s">
        <v>47</v>
      </c>
      <c r="P683" s="15" t="s">
        <v>59</v>
      </c>
      <c r="Q683">
        <v>0.28000000000000003</v>
      </c>
      <c r="R683" s="15" t="s">
        <v>59</v>
      </c>
      <c r="S683" t="s">
        <v>1098</v>
      </c>
      <c r="T683" s="15" t="s">
        <v>59</v>
      </c>
      <c r="U683" t="s">
        <v>1098</v>
      </c>
      <c r="V683" s="15" t="s">
        <v>59</v>
      </c>
      <c r="W683" t="s">
        <v>1098</v>
      </c>
      <c r="X683" s="15" t="s">
        <v>59</v>
      </c>
      <c r="Y683" t="s">
        <v>54</v>
      </c>
      <c r="Z683" s="15" t="s">
        <v>59</v>
      </c>
      <c r="AA683" t="s">
        <v>47</v>
      </c>
      <c r="AB683" s="15" t="s">
        <v>59</v>
      </c>
      <c r="AC683" t="s">
        <v>47</v>
      </c>
      <c r="AD683" s="15" t="s">
        <v>59</v>
      </c>
      <c r="AE683" t="s">
        <v>47</v>
      </c>
      <c r="AF683" s="15" t="s">
        <v>59</v>
      </c>
      <c r="AG683" t="s">
        <v>1098</v>
      </c>
      <c r="AH683" s="15" t="s">
        <v>59</v>
      </c>
      <c r="AI683" t="s">
        <v>47</v>
      </c>
      <c r="AJ683" s="15" t="s">
        <v>59</v>
      </c>
      <c r="AL683" s="15" t="s">
        <v>59</v>
      </c>
      <c r="AM683" t="s">
        <v>47</v>
      </c>
      <c r="AN683" s="15" t="s">
        <v>59</v>
      </c>
      <c r="AO683" t="s">
        <v>47</v>
      </c>
      <c r="AP683" s="15" t="s">
        <v>59</v>
      </c>
      <c r="AQ683" t="s">
        <v>47</v>
      </c>
      <c r="AR683" s="15" t="s">
        <v>59</v>
      </c>
      <c r="AS683" t="s">
        <v>47</v>
      </c>
      <c r="AT683" s="15" t="s">
        <v>59</v>
      </c>
      <c r="AU683" t="s">
        <v>47</v>
      </c>
      <c r="AV683" s="15" t="s">
        <v>59</v>
      </c>
      <c r="AW683" s="3" t="s">
        <v>47</v>
      </c>
      <c r="AX683" s="15" t="s">
        <v>59</v>
      </c>
      <c r="AZ683" s="15" t="s">
        <v>59</v>
      </c>
      <c r="BA683" t="s">
        <v>47</v>
      </c>
      <c r="BB683" s="15" t="s">
        <v>59</v>
      </c>
      <c r="BC683" t="s">
        <v>47</v>
      </c>
      <c r="BD683" s="15" t="s">
        <v>59</v>
      </c>
      <c r="BE683" t="s">
        <v>47</v>
      </c>
      <c r="BF683" s="15" t="s">
        <v>59</v>
      </c>
      <c r="BH683" s="15" t="s">
        <v>59</v>
      </c>
      <c r="BJ683" s="15" t="s">
        <v>59</v>
      </c>
      <c r="BL683" s="15" t="s">
        <v>59</v>
      </c>
      <c r="BN683" s="15" t="s">
        <v>59</v>
      </c>
      <c r="BP683" s="15" t="s">
        <v>59</v>
      </c>
      <c r="BR683" s="15" t="s">
        <v>59</v>
      </c>
      <c r="BT683" s="15" t="s">
        <v>59</v>
      </c>
      <c r="BV683" s="15" t="s">
        <v>59</v>
      </c>
      <c r="BX683" s="15" t="s">
        <v>59</v>
      </c>
      <c r="BZ683" s="15" t="s">
        <v>59</v>
      </c>
      <c r="CB683" s="15" t="s">
        <v>59</v>
      </c>
      <c r="CD683" s="15" t="s">
        <v>59</v>
      </c>
      <c r="CF683" s="15" t="s">
        <v>59</v>
      </c>
      <c r="CH683" s="15" t="s">
        <v>59</v>
      </c>
      <c r="CJ683" s="15" t="s">
        <v>59</v>
      </c>
      <c r="CL683" s="15" t="s">
        <v>59</v>
      </c>
      <c r="CN683" s="15" t="s">
        <v>59</v>
      </c>
      <c r="CP683" s="15" t="s">
        <v>59</v>
      </c>
      <c r="CR683" s="15" t="s">
        <v>59</v>
      </c>
      <c r="CT683" s="15" t="s">
        <v>59</v>
      </c>
      <c r="CV683" s="15" t="s">
        <v>59</v>
      </c>
      <c r="CX683" s="15" t="s">
        <v>59</v>
      </c>
      <c r="CZ683" s="15" t="s">
        <v>59</v>
      </c>
      <c r="DB683" s="15" t="s">
        <v>59</v>
      </c>
      <c r="DD683" s="15" t="s">
        <v>59</v>
      </c>
      <c r="DF683" s="15" t="s">
        <v>59</v>
      </c>
      <c r="DH683" s="15" t="s">
        <v>59</v>
      </c>
      <c r="DJ683" s="15" t="s">
        <v>59</v>
      </c>
      <c r="DL683" s="15" t="s">
        <v>59</v>
      </c>
      <c r="DN683" s="15" t="s">
        <v>59</v>
      </c>
      <c r="DP683" s="15" t="s">
        <v>59</v>
      </c>
      <c r="DR683" s="15" t="s">
        <v>59</v>
      </c>
      <c r="DT683" s="15" t="s">
        <v>59</v>
      </c>
      <c r="DV683" s="15" t="s">
        <v>59</v>
      </c>
      <c r="DX683" s="15" t="s">
        <v>59</v>
      </c>
      <c r="DZ683" s="15" t="s">
        <v>59</v>
      </c>
      <c r="EB683" s="15" t="s">
        <v>59</v>
      </c>
      <c r="ED683" s="15" t="s">
        <v>59</v>
      </c>
      <c r="EF683" s="15" t="s">
        <v>59</v>
      </c>
      <c r="EH683" s="15" t="s">
        <v>59</v>
      </c>
      <c r="EJ683" s="15" t="s">
        <v>59</v>
      </c>
      <c r="EL683" s="15" t="s">
        <v>59</v>
      </c>
      <c r="EN683" s="15" t="s">
        <v>59</v>
      </c>
      <c r="EP683" s="15" t="s">
        <v>59</v>
      </c>
      <c r="ER683" s="15" t="s">
        <v>59</v>
      </c>
      <c r="ET683" s="15" t="s">
        <v>59</v>
      </c>
      <c r="EV683" s="15" t="s">
        <v>59</v>
      </c>
      <c r="EX683" s="15" t="s">
        <v>59</v>
      </c>
      <c r="EZ683" s="15" t="s">
        <v>59</v>
      </c>
      <c r="FB683" s="15" t="s">
        <v>59</v>
      </c>
      <c r="FD683" s="15" t="s">
        <v>59</v>
      </c>
      <c r="FF683" s="15" t="s">
        <v>59</v>
      </c>
      <c r="FH683" s="15" t="s">
        <v>59</v>
      </c>
      <c r="FJ683" s="15" t="s">
        <v>59</v>
      </c>
      <c r="FL683" s="15" t="s">
        <v>59</v>
      </c>
      <c r="FN683" s="15" t="s">
        <v>59</v>
      </c>
      <c r="FP683" s="15" t="s">
        <v>59</v>
      </c>
      <c r="FR683" s="15" t="s">
        <v>59</v>
      </c>
      <c r="FT683" s="15" t="s">
        <v>59</v>
      </c>
    </row>
    <row r="684" spans="1:176" ht="15.95" customHeight="1">
      <c r="A684" t="s">
        <v>1115</v>
      </c>
      <c r="B684">
        <v>3</v>
      </c>
      <c r="D684" s="39">
        <v>1602</v>
      </c>
      <c r="E684" t="s">
        <v>1093</v>
      </c>
      <c r="G684">
        <v>0.15</v>
      </c>
      <c r="H684" s="15" t="s">
        <v>59</v>
      </c>
      <c r="I684">
        <v>0.15</v>
      </c>
      <c r="J684" s="15" t="s">
        <v>59</v>
      </c>
      <c r="K684" t="s">
        <v>47</v>
      </c>
      <c r="L684" s="15" t="s">
        <v>59</v>
      </c>
      <c r="M684" s="3" t="s">
        <v>47</v>
      </c>
      <c r="N684" s="12" t="s">
        <v>59</v>
      </c>
      <c r="O684" t="s">
        <v>47</v>
      </c>
      <c r="P684" s="15" t="s">
        <v>59</v>
      </c>
      <c r="Q684">
        <v>0.15</v>
      </c>
      <c r="R684" s="15">
        <v>0</v>
      </c>
      <c r="S684" t="s">
        <v>54</v>
      </c>
      <c r="T684" s="15" t="s">
        <v>59</v>
      </c>
      <c r="U684" t="s">
        <v>1094</v>
      </c>
      <c r="V684" s="15" t="s">
        <v>59</v>
      </c>
      <c r="W684" t="s">
        <v>1094</v>
      </c>
      <c r="X684" s="15" t="s">
        <v>59</v>
      </c>
      <c r="Y684" t="s">
        <v>54</v>
      </c>
      <c r="Z684" s="15" t="s">
        <v>59</v>
      </c>
      <c r="AA684" t="s">
        <v>47</v>
      </c>
      <c r="AB684" s="15" t="s">
        <v>59</v>
      </c>
      <c r="AC684" t="s">
        <v>47</v>
      </c>
      <c r="AD684" s="15" t="s">
        <v>59</v>
      </c>
      <c r="AE684" t="s">
        <v>47</v>
      </c>
      <c r="AF684" s="15" t="s">
        <v>59</v>
      </c>
      <c r="AG684" t="s">
        <v>54</v>
      </c>
      <c r="AH684" s="15" t="s">
        <v>59</v>
      </c>
      <c r="AI684" t="s">
        <v>47</v>
      </c>
      <c r="AJ684" s="15" t="s">
        <v>59</v>
      </c>
      <c r="AL684" s="15" t="s">
        <v>59</v>
      </c>
      <c r="AM684" t="s">
        <v>47</v>
      </c>
      <c r="AN684" s="15" t="s">
        <v>59</v>
      </c>
      <c r="AO684" t="s">
        <v>47</v>
      </c>
      <c r="AP684" s="15" t="s">
        <v>59</v>
      </c>
      <c r="AQ684" t="s">
        <v>47</v>
      </c>
      <c r="AR684" s="15" t="s">
        <v>59</v>
      </c>
      <c r="AS684" t="s">
        <v>47</v>
      </c>
      <c r="AT684" s="15" t="s">
        <v>59</v>
      </c>
      <c r="AU684" t="s">
        <v>47</v>
      </c>
      <c r="AV684" s="15" t="s">
        <v>59</v>
      </c>
      <c r="AW684" s="3" t="s">
        <v>47</v>
      </c>
      <c r="AX684" s="15" t="s">
        <v>59</v>
      </c>
      <c r="AZ684" s="15" t="s">
        <v>59</v>
      </c>
      <c r="BA684" t="s">
        <v>47</v>
      </c>
      <c r="BB684" s="15" t="s">
        <v>59</v>
      </c>
      <c r="BC684" t="s">
        <v>47</v>
      </c>
      <c r="BD684" s="15" t="s">
        <v>59</v>
      </c>
      <c r="BE684" t="s">
        <v>47</v>
      </c>
      <c r="BF684" s="15" t="s">
        <v>59</v>
      </c>
      <c r="BH684" s="15" t="s">
        <v>59</v>
      </c>
      <c r="BJ684" s="15" t="s">
        <v>59</v>
      </c>
      <c r="BL684" s="15" t="s">
        <v>59</v>
      </c>
      <c r="BN684" s="15" t="s">
        <v>59</v>
      </c>
      <c r="BP684" s="15" t="s">
        <v>59</v>
      </c>
      <c r="BR684" s="15" t="s">
        <v>59</v>
      </c>
      <c r="BT684" s="15" t="s">
        <v>59</v>
      </c>
      <c r="BV684" s="15" t="s">
        <v>59</v>
      </c>
      <c r="BX684" s="15" t="s">
        <v>59</v>
      </c>
      <c r="BZ684" s="15" t="s">
        <v>59</v>
      </c>
      <c r="CB684" s="15" t="s">
        <v>59</v>
      </c>
      <c r="CD684" s="15" t="s">
        <v>59</v>
      </c>
      <c r="CF684" s="15" t="s">
        <v>59</v>
      </c>
      <c r="CH684" s="15" t="s">
        <v>59</v>
      </c>
      <c r="CJ684" s="15" t="s">
        <v>59</v>
      </c>
      <c r="CL684" s="15" t="s">
        <v>59</v>
      </c>
      <c r="CN684" s="15" t="s">
        <v>59</v>
      </c>
      <c r="CP684" s="15" t="s">
        <v>59</v>
      </c>
      <c r="CR684" s="15" t="s">
        <v>59</v>
      </c>
      <c r="CT684" s="15" t="s">
        <v>59</v>
      </c>
      <c r="CV684" s="15" t="s">
        <v>59</v>
      </c>
      <c r="CX684" s="15" t="s">
        <v>59</v>
      </c>
      <c r="CZ684" s="15" t="s">
        <v>59</v>
      </c>
      <c r="DB684" s="15" t="s">
        <v>59</v>
      </c>
      <c r="DD684" s="15" t="s">
        <v>59</v>
      </c>
      <c r="DF684" s="15" t="s">
        <v>59</v>
      </c>
      <c r="DH684" s="15" t="s">
        <v>59</v>
      </c>
      <c r="DJ684" s="15" t="s">
        <v>59</v>
      </c>
      <c r="DL684" s="15" t="s">
        <v>59</v>
      </c>
      <c r="DN684" s="15" t="s">
        <v>59</v>
      </c>
      <c r="DP684" s="15" t="s">
        <v>59</v>
      </c>
      <c r="DR684" s="15" t="s">
        <v>59</v>
      </c>
      <c r="DT684" s="15" t="s">
        <v>59</v>
      </c>
      <c r="DV684" s="15" t="s">
        <v>59</v>
      </c>
      <c r="DX684" s="15" t="s">
        <v>59</v>
      </c>
      <c r="DZ684" s="15" t="s">
        <v>59</v>
      </c>
      <c r="EB684" s="15" t="s">
        <v>59</v>
      </c>
      <c r="ED684" s="15" t="s">
        <v>59</v>
      </c>
      <c r="EF684" s="15" t="s">
        <v>59</v>
      </c>
      <c r="EH684" s="15" t="s">
        <v>59</v>
      </c>
      <c r="EJ684" s="15" t="s">
        <v>59</v>
      </c>
      <c r="EL684" s="15" t="s">
        <v>59</v>
      </c>
      <c r="EN684" s="15" t="s">
        <v>59</v>
      </c>
      <c r="EP684" s="15" t="s">
        <v>59</v>
      </c>
      <c r="ER684" s="15" t="s">
        <v>59</v>
      </c>
      <c r="ET684" s="15" t="s">
        <v>59</v>
      </c>
      <c r="EV684" s="15" t="s">
        <v>59</v>
      </c>
      <c r="EX684" s="15" t="s">
        <v>59</v>
      </c>
      <c r="EZ684" s="15" t="s">
        <v>59</v>
      </c>
      <c r="FB684" s="15" t="s">
        <v>59</v>
      </c>
      <c r="FD684" s="15" t="s">
        <v>59</v>
      </c>
      <c r="FF684" s="15" t="s">
        <v>59</v>
      </c>
      <c r="FH684" s="15" t="s">
        <v>59</v>
      </c>
      <c r="FJ684" s="15" t="s">
        <v>59</v>
      </c>
      <c r="FL684" s="15" t="s">
        <v>59</v>
      </c>
      <c r="FN684" s="15" t="s">
        <v>59</v>
      </c>
      <c r="FP684" s="15" t="s">
        <v>59</v>
      </c>
      <c r="FR684" s="15" t="s">
        <v>59</v>
      </c>
      <c r="FT684" s="15" t="s">
        <v>59</v>
      </c>
    </row>
    <row r="685" spans="1:176" ht="15.95" customHeight="1">
      <c r="A685" t="s">
        <v>1116</v>
      </c>
      <c r="B685">
        <v>3</v>
      </c>
      <c r="D685" s="39">
        <v>1602</v>
      </c>
      <c r="E685" t="s">
        <v>1093</v>
      </c>
      <c r="G685">
        <v>0.16</v>
      </c>
      <c r="H685" s="15" t="s">
        <v>59</v>
      </c>
      <c r="I685">
        <v>0.16</v>
      </c>
      <c r="J685" s="15" t="s">
        <v>59</v>
      </c>
      <c r="K685" t="s">
        <v>47</v>
      </c>
      <c r="L685" s="15" t="s">
        <v>59</v>
      </c>
      <c r="M685" s="3" t="s">
        <v>47</v>
      </c>
      <c r="N685" s="12" t="s">
        <v>59</v>
      </c>
      <c r="O685" t="s">
        <v>47</v>
      </c>
      <c r="P685" s="15" t="s">
        <v>59</v>
      </c>
      <c r="Q685">
        <v>0.16</v>
      </c>
      <c r="R685" s="15">
        <v>0.01</v>
      </c>
      <c r="S685" t="s">
        <v>54</v>
      </c>
      <c r="T685" s="15" t="s">
        <v>59</v>
      </c>
      <c r="U685" t="s">
        <v>1094</v>
      </c>
      <c r="V685" s="15" t="s">
        <v>59</v>
      </c>
      <c r="W685" t="s">
        <v>1094</v>
      </c>
      <c r="X685" s="15" t="s">
        <v>59</v>
      </c>
      <c r="Y685" t="s">
        <v>54</v>
      </c>
      <c r="Z685" s="15" t="s">
        <v>59</v>
      </c>
      <c r="AA685" t="s">
        <v>47</v>
      </c>
      <c r="AB685" s="15" t="s">
        <v>59</v>
      </c>
      <c r="AC685" t="s">
        <v>47</v>
      </c>
      <c r="AD685" s="15" t="s">
        <v>59</v>
      </c>
      <c r="AE685" t="s">
        <v>47</v>
      </c>
      <c r="AF685" s="15" t="s">
        <v>59</v>
      </c>
      <c r="AG685" t="s">
        <v>54</v>
      </c>
      <c r="AH685" s="15" t="s">
        <v>59</v>
      </c>
      <c r="AI685" t="s">
        <v>47</v>
      </c>
      <c r="AJ685" s="15" t="s">
        <v>59</v>
      </c>
      <c r="AL685" s="15" t="s">
        <v>59</v>
      </c>
      <c r="AM685" t="s">
        <v>47</v>
      </c>
      <c r="AN685" s="15" t="s">
        <v>59</v>
      </c>
      <c r="AO685" t="s">
        <v>47</v>
      </c>
      <c r="AP685" s="15" t="s">
        <v>59</v>
      </c>
      <c r="AQ685" t="s">
        <v>47</v>
      </c>
      <c r="AR685" s="15" t="s">
        <v>59</v>
      </c>
      <c r="AS685" t="s">
        <v>47</v>
      </c>
      <c r="AT685" s="15" t="s">
        <v>59</v>
      </c>
      <c r="AU685" t="s">
        <v>47</v>
      </c>
      <c r="AV685" s="15" t="s">
        <v>59</v>
      </c>
      <c r="AW685" s="3" t="s">
        <v>47</v>
      </c>
      <c r="AX685" s="15" t="s">
        <v>59</v>
      </c>
      <c r="AZ685" s="15" t="s">
        <v>59</v>
      </c>
      <c r="BA685" t="s">
        <v>47</v>
      </c>
      <c r="BB685" s="15" t="s">
        <v>59</v>
      </c>
      <c r="BC685" t="s">
        <v>47</v>
      </c>
      <c r="BD685" s="15" t="s">
        <v>59</v>
      </c>
      <c r="BE685" t="s">
        <v>47</v>
      </c>
      <c r="BF685" s="15" t="s">
        <v>59</v>
      </c>
      <c r="BH685" s="15" t="s">
        <v>59</v>
      </c>
      <c r="BJ685" s="15" t="s">
        <v>59</v>
      </c>
      <c r="BL685" s="15" t="s">
        <v>59</v>
      </c>
      <c r="BN685" s="15" t="s">
        <v>59</v>
      </c>
      <c r="BP685" s="15" t="s">
        <v>59</v>
      </c>
      <c r="BR685" s="15" t="s">
        <v>59</v>
      </c>
      <c r="BT685" s="15" t="s">
        <v>59</v>
      </c>
      <c r="BV685" s="15" t="s">
        <v>59</v>
      </c>
      <c r="BX685" s="15" t="s">
        <v>59</v>
      </c>
      <c r="BZ685" s="15" t="s">
        <v>59</v>
      </c>
      <c r="CB685" s="15" t="s">
        <v>59</v>
      </c>
      <c r="CD685" s="15" t="s">
        <v>59</v>
      </c>
      <c r="CF685" s="15" t="s">
        <v>59</v>
      </c>
      <c r="CH685" s="15" t="s">
        <v>59</v>
      </c>
      <c r="CJ685" s="15" t="s">
        <v>59</v>
      </c>
      <c r="CL685" s="15" t="s">
        <v>59</v>
      </c>
      <c r="CN685" s="15" t="s">
        <v>59</v>
      </c>
      <c r="CP685" s="15" t="s">
        <v>59</v>
      </c>
      <c r="CR685" s="15" t="s">
        <v>59</v>
      </c>
      <c r="CT685" s="15" t="s">
        <v>59</v>
      </c>
      <c r="CV685" s="15" t="s">
        <v>59</v>
      </c>
      <c r="CX685" s="15" t="s">
        <v>59</v>
      </c>
      <c r="CZ685" s="15" t="s">
        <v>59</v>
      </c>
      <c r="DB685" s="15" t="s">
        <v>59</v>
      </c>
      <c r="DD685" s="15" t="s">
        <v>59</v>
      </c>
      <c r="DF685" s="15" t="s">
        <v>59</v>
      </c>
      <c r="DH685" s="15" t="s">
        <v>59</v>
      </c>
      <c r="DJ685" s="15" t="s">
        <v>59</v>
      </c>
      <c r="DL685" s="15" t="s">
        <v>59</v>
      </c>
      <c r="DN685" s="15" t="s">
        <v>59</v>
      </c>
      <c r="DP685" s="15" t="s">
        <v>59</v>
      </c>
      <c r="DR685" s="15" t="s">
        <v>59</v>
      </c>
      <c r="DT685" s="15" t="s">
        <v>59</v>
      </c>
      <c r="DV685" s="15" t="s">
        <v>59</v>
      </c>
      <c r="DX685" s="15" t="s">
        <v>59</v>
      </c>
      <c r="DZ685" s="15" t="s">
        <v>59</v>
      </c>
      <c r="EB685" s="15" t="s">
        <v>59</v>
      </c>
      <c r="ED685" s="15" t="s">
        <v>59</v>
      </c>
      <c r="EF685" s="15" t="s">
        <v>59</v>
      </c>
      <c r="EH685" s="15" t="s">
        <v>59</v>
      </c>
      <c r="EJ685" s="15" t="s">
        <v>59</v>
      </c>
      <c r="EL685" s="15" t="s">
        <v>59</v>
      </c>
      <c r="EN685" s="15" t="s">
        <v>59</v>
      </c>
      <c r="EP685" s="15" t="s">
        <v>59</v>
      </c>
      <c r="ER685" s="15" t="s">
        <v>59</v>
      </c>
      <c r="ET685" s="15" t="s">
        <v>59</v>
      </c>
      <c r="EV685" s="15" t="s">
        <v>59</v>
      </c>
      <c r="EX685" s="15" t="s">
        <v>59</v>
      </c>
      <c r="EZ685" s="15" t="s">
        <v>59</v>
      </c>
      <c r="FB685" s="15" t="s">
        <v>59</v>
      </c>
      <c r="FD685" s="15" t="s">
        <v>59</v>
      </c>
      <c r="FF685" s="15" t="s">
        <v>59</v>
      </c>
      <c r="FH685" s="15" t="s">
        <v>59</v>
      </c>
      <c r="FJ685" s="15" t="s">
        <v>59</v>
      </c>
      <c r="FL685" s="15" t="s">
        <v>59</v>
      </c>
      <c r="FN685" s="15" t="s">
        <v>59</v>
      </c>
      <c r="FP685" s="15" t="s">
        <v>59</v>
      </c>
      <c r="FR685" s="15" t="s">
        <v>59</v>
      </c>
      <c r="FT685" s="15" t="s">
        <v>59</v>
      </c>
    </row>
    <row r="686" spans="1:176" ht="15.95" customHeight="1">
      <c r="A686" t="s">
        <v>1117</v>
      </c>
      <c r="B686">
        <v>3</v>
      </c>
      <c r="D686" s="39">
        <v>1602</v>
      </c>
      <c r="E686" t="s">
        <v>1093</v>
      </c>
      <c r="G686">
        <v>0.17</v>
      </c>
      <c r="H686" s="15" t="s">
        <v>59</v>
      </c>
      <c r="I686">
        <v>0.17</v>
      </c>
      <c r="J686" s="15" t="s">
        <v>59</v>
      </c>
      <c r="K686" t="s">
        <v>47</v>
      </c>
      <c r="L686" s="15" t="s">
        <v>59</v>
      </c>
      <c r="M686" s="3" t="s">
        <v>47</v>
      </c>
      <c r="N686" s="12" t="s">
        <v>59</v>
      </c>
      <c r="O686" t="s">
        <v>47</v>
      </c>
      <c r="P686" s="15" t="s">
        <v>59</v>
      </c>
      <c r="Q686">
        <v>0.17</v>
      </c>
      <c r="R686" s="15">
        <v>0.01</v>
      </c>
      <c r="S686" t="s">
        <v>54</v>
      </c>
      <c r="T686" s="15" t="s">
        <v>59</v>
      </c>
      <c r="U686" t="s">
        <v>1094</v>
      </c>
      <c r="V686" s="15" t="s">
        <v>59</v>
      </c>
      <c r="W686" t="s">
        <v>1094</v>
      </c>
      <c r="X686" s="15" t="s">
        <v>59</v>
      </c>
      <c r="Y686" t="s">
        <v>54</v>
      </c>
      <c r="Z686" s="15" t="s">
        <v>59</v>
      </c>
      <c r="AA686" t="s">
        <v>47</v>
      </c>
      <c r="AB686" s="15" t="s">
        <v>59</v>
      </c>
      <c r="AC686" t="s">
        <v>47</v>
      </c>
      <c r="AD686" s="15" t="s">
        <v>59</v>
      </c>
      <c r="AE686" t="s">
        <v>47</v>
      </c>
      <c r="AF686" s="15" t="s">
        <v>59</v>
      </c>
      <c r="AG686" t="s">
        <v>54</v>
      </c>
      <c r="AH686" s="15" t="s">
        <v>59</v>
      </c>
      <c r="AI686" t="s">
        <v>47</v>
      </c>
      <c r="AJ686" s="15" t="s">
        <v>59</v>
      </c>
      <c r="AL686" s="15" t="s">
        <v>59</v>
      </c>
      <c r="AM686" t="s">
        <v>47</v>
      </c>
      <c r="AN686" s="15" t="s">
        <v>59</v>
      </c>
      <c r="AO686" t="s">
        <v>47</v>
      </c>
      <c r="AP686" s="15" t="s">
        <v>59</v>
      </c>
      <c r="AQ686" t="s">
        <v>47</v>
      </c>
      <c r="AR686" s="15" t="s">
        <v>59</v>
      </c>
      <c r="AS686" t="s">
        <v>47</v>
      </c>
      <c r="AT686" s="15" t="s">
        <v>59</v>
      </c>
      <c r="AU686" t="s">
        <v>47</v>
      </c>
      <c r="AV686" s="15" t="s">
        <v>59</v>
      </c>
      <c r="AW686" s="3" t="s">
        <v>47</v>
      </c>
      <c r="AX686" s="15" t="s">
        <v>59</v>
      </c>
      <c r="AZ686" s="15" t="s">
        <v>59</v>
      </c>
      <c r="BA686" t="s">
        <v>47</v>
      </c>
      <c r="BB686" s="15" t="s">
        <v>59</v>
      </c>
      <c r="BC686" t="s">
        <v>47</v>
      </c>
      <c r="BD686" s="15" t="s">
        <v>59</v>
      </c>
      <c r="BE686" t="s">
        <v>47</v>
      </c>
      <c r="BF686" s="15" t="s">
        <v>59</v>
      </c>
      <c r="BH686" s="15" t="s">
        <v>59</v>
      </c>
      <c r="BJ686" s="15" t="s">
        <v>59</v>
      </c>
      <c r="BL686" s="15" t="s">
        <v>59</v>
      </c>
      <c r="BN686" s="15" t="s">
        <v>59</v>
      </c>
      <c r="BP686" s="15" t="s">
        <v>59</v>
      </c>
      <c r="BR686" s="15" t="s">
        <v>59</v>
      </c>
      <c r="BT686" s="15" t="s">
        <v>59</v>
      </c>
      <c r="BV686" s="15" t="s">
        <v>59</v>
      </c>
      <c r="BX686" s="15" t="s">
        <v>59</v>
      </c>
      <c r="BZ686" s="15" t="s">
        <v>59</v>
      </c>
      <c r="CB686" s="15" t="s">
        <v>59</v>
      </c>
      <c r="CD686" s="15" t="s">
        <v>59</v>
      </c>
      <c r="CF686" s="15" t="s">
        <v>59</v>
      </c>
      <c r="CH686" s="15" t="s">
        <v>59</v>
      </c>
      <c r="CJ686" s="15" t="s">
        <v>59</v>
      </c>
      <c r="CL686" s="15" t="s">
        <v>59</v>
      </c>
      <c r="CN686" s="15" t="s">
        <v>59</v>
      </c>
      <c r="CP686" s="15" t="s">
        <v>59</v>
      </c>
      <c r="CR686" s="15" t="s">
        <v>59</v>
      </c>
      <c r="CT686" s="15" t="s">
        <v>59</v>
      </c>
      <c r="CV686" s="15" t="s">
        <v>59</v>
      </c>
      <c r="CX686" s="15" t="s">
        <v>59</v>
      </c>
      <c r="CZ686" s="15" t="s">
        <v>59</v>
      </c>
      <c r="DB686" s="15" t="s">
        <v>59</v>
      </c>
      <c r="DD686" s="15" t="s">
        <v>59</v>
      </c>
      <c r="DF686" s="15" t="s">
        <v>59</v>
      </c>
      <c r="DH686" s="15" t="s">
        <v>59</v>
      </c>
      <c r="DJ686" s="15" t="s">
        <v>59</v>
      </c>
      <c r="DL686" s="15" t="s">
        <v>59</v>
      </c>
      <c r="DN686" s="15" t="s">
        <v>59</v>
      </c>
      <c r="DP686" s="15" t="s">
        <v>59</v>
      </c>
      <c r="DR686" s="15" t="s">
        <v>59</v>
      </c>
      <c r="DT686" s="15" t="s">
        <v>59</v>
      </c>
      <c r="DV686" s="15" t="s">
        <v>59</v>
      </c>
      <c r="DX686" s="15" t="s">
        <v>59</v>
      </c>
      <c r="DZ686" s="15" t="s">
        <v>59</v>
      </c>
      <c r="EB686" s="15" t="s">
        <v>59</v>
      </c>
      <c r="ED686" s="15" t="s">
        <v>59</v>
      </c>
      <c r="EF686" s="15" t="s">
        <v>59</v>
      </c>
      <c r="EH686" s="15" t="s">
        <v>59</v>
      </c>
      <c r="EJ686" s="15" t="s">
        <v>59</v>
      </c>
      <c r="EL686" s="15" t="s">
        <v>59</v>
      </c>
      <c r="EN686" s="15" t="s">
        <v>59</v>
      </c>
      <c r="EP686" s="15" t="s">
        <v>59</v>
      </c>
      <c r="ER686" s="15" t="s">
        <v>59</v>
      </c>
      <c r="ET686" s="15" t="s">
        <v>59</v>
      </c>
      <c r="EV686" s="15" t="s">
        <v>59</v>
      </c>
      <c r="EX686" s="15" t="s">
        <v>59</v>
      </c>
      <c r="EZ686" s="15" t="s">
        <v>59</v>
      </c>
      <c r="FB686" s="15" t="s">
        <v>59</v>
      </c>
      <c r="FD686" s="15" t="s">
        <v>59</v>
      </c>
      <c r="FF686" s="15" t="s">
        <v>59</v>
      </c>
      <c r="FH686" s="15" t="s">
        <v>59</v>
      </c>
      <c r="FJ686" s="15" t="s">
        <v>59</v>
      </c>
      <c r="FL686" s="15" t="s">
        <v>59</v>
      </c>
      <c r="FN686" s="15" t="s">
        <v>59</v>
      </c>
      <c r="FP686" s="15" t="s">
        <v>59</v>
      </c>
      <c r="FR686" s="15" t="s">
        <v>59</v>
      </c>
      <c r="FT686" s="15" t="s">
        <v>59</v>
      </c>
    </row>
    <row r="687" spans="1:176" ht="15.95" customHeight="1">
      <c r="A687" t="s">
        <v>1118</v>
      </c>
      <c r="B687">
        <v>4</v>
      </c>
      <c r="D687" s="39">
        <v>1602</v>
      </c>
      <c r="E687" t="s">
        <v>1093</v>
      </c>
      <c r="G687">
        <v>0.2</v>
      </c>
      <c r="H687" s="15" t="s">
        <v>59</v>
      </c>
      <c r="I687">
        <v>0.2</v>
      </c>
      <c r="J687" s="15" t="s">
        <v>59</v>
      </c>
      <c r="K687" t="s">
        <v>47</v>
      </c>
      <c r="L687" s="15" t="s">
        <v>59</v>
      </c>
      <c r="M687" s="3" t="s">
        <v>47</v>
      </c>
      <c r="N687" s="12" t="s">
        <v>59</v>
      </c>
      <c r="O687" t="s">
        <v>47</v>
      </c>
      <c r="P687" s="15" t="s">
        <v>59</v>
      </c>
      <c r="Q687">
        <v>0.1</v>
      </c>
      <c r="R687" s="15">
        <v>0.01</v>
      </c>
      <c r="S687" t="s">
        <v>54</v>
      </c>
      <c r="T687" s="15" t="s">
        <v>59</v>
      </c>
      <c r="U687" t="s">
        <v>1094</v>
      </c>
      <c r="V687" s="15" t="s">
        <v>59</v>
      </c>
      <c r="W687">
        <v>0.1</v>
      </c>
      <c r="X687" s="15">
        <v>0</v>
      </c>
      <c r="Y687" t="s">
        <v>54</v>
      </c>
      <c r="Z687" s="15" t="s">
        <v>59</v>
      </c>
      <c r="AA687" t="s">
        <v>47</v>
      </c>
      <c r="AB687" s="15" t="s">
        <v>59</v>
      </c>
      <c r="AC687" t="s">
        <v>47</v>
      </c>
      <c r="AD687" s="15" t="s">
        <v>59</v>
      </c>
      <c r="AE687" t="s">
        <v>47</v>
      </c>
      <c r="AF687" s="15" t="s">
        <v>59</v>
      </c>
      <c r="AG687" t="s">
        <v>54</v>
      </c>
      <c r="AH687" s="15" t="s">
        <v>59</v>
      </c>
      <c r="AI687" t="s">
        <v>47</v>
      </c>
      <c r="AJ687" s="15" t="s">
        <v>59</v>
      </c>
      <c r="AL687" s="15" t="s">
        <v>59</v>
      </c>
      <c r="AM687" t="s">
        <v>47</v>
      </c>
      <c r="AN687" s="15" t="s">
        <v>59</v>
      </c>
      <c r="AO687" t="s">
        <v>47</v>
      </c>
      <c r="AP687" s="15" t="s">
        <v>59</v>
      </c>
      <c r="AQ687" t="s">
        <v>47</v>
      </c>
      <c r="AR687" s="15" t="s">
        <v>59</v>
      </c>
      <c r="AS687" t="s">
        <v>47</v>
      </c>
      <c r="AT687" s="15" t="s">
        <v>59</v>
      </c>
      <c r="AU687" t="s">
        <v>47</v>
      </c>
      <c r="AV687" s="15" t="s">
        <v>59</v>
      </c>
      <c r="AW687" s="3" t="s">
        <v>47</v>
      </c>
      <c r="AX687" s="15" t="s">
        <v>59</v>
      </c>
      <c r="AZ687" s="15" t="s">
        <v>59</v>
      </c>
      <c r="BA687" t="s">
        <v>47</v>
      </c>
      <c r="BB687" s="15" t="s">
        <v>59</v>
      </c>
      <c r="BC687" t="s">
        <v>47</v>
      </c>
      <c r="BD687" s="15" t="s">
        <v>59</v>
      </c>
      <c r="BE687" t="s">
        <v>47</v>
      </c>
      <c r="BF687" s="15" t="s">
        <v>59</v>
      </c>
      <c r="BH687" s="15" t="s">
        <v>59</v>
      </c>
      <c r="BJ687" s="15" t="s">
        <v>59</v>
      </c>
      <c r="BL687" s="15" t="s">
        <v>59</v>
      </c>
      <c r="BN687" s="15" t="s">
        <v>59</v>
      </c>
      <c r="BP687" s="15" t="s">
        <v>59</v>
      </c>
      <c r="BR687" s="15" t="s">
        <v>59</v>
      </c>
      <c r="BT687" s="15" t="s">
        <v>59</v>
      </c>
      <c r="BV687" s="15" t="s">
        <v>59</v>
      </c>
      <c r="BX687" s="15" t="s">
        <v>59</v>
      </c>
      <c r="BZ687" s="15" t="s">
        <v>59</v>
      </c>
      <c r="CB687" s="15" t="s">
        <v>59</v>
      </c>
      <c r="CD687" s="15" t="s">
        <v>59</v>
      </c>
      <c r="CF687" s="15" t="s">
        <v>59</v>
      </c>
      <c r="CH687" s="15" t="s">
        <v>59</v>
      </c>
      <c r="CJ687" s="15" t="s">
        <v>59</v>
      </c>
      <c r="CL687" s="15" t="s">
        <v>59</v>
      </c>
      <c r="CN687" s="15" t="s">
        <v>59</v>
      </c>
      <c r="CP687" s="15" t="s">
        <v>59</v>
      </c>
      <c r="CR687" s="15" t="s">
        <v>59</v>
      </c>
      <c r="CT687" s="15" t="s">
        <v>59</v>
      </c>
      <c r="CV687" s="15" t="s">
        <v>59</v>
      </c>
      <c r="CX687" s="15" t="s">
        <v>59</v>
      </c>
      <c r="CZ687" s="15" t="s">
        <v>59</v>
      </c>
      <c r="DB687" s="15" t="s">
        <v>59</v>
      </c>
      <c r="DD687" s="15" t="s">
        <v>59</v>
      </c>
      <c r="DF687" s="15" t="s">
        <v>59</v>
      </c>
      <c r="DH687" s="15" t="s">
        <v>59</v>
      </c>
      <c r="DJ687" s="15" t="s">
        <v>59</v>
      </c>
      <c r="DL687" s="15" t="s">
        <v>59</v>
      </c>
      <c r="DN687" s="15" t="s">
        <v>59</v>
      </c>
      <c r="DP687" s="15" t="s">
        <v>59</v>
      </c>
      <c r="DR687" s="15" t="s">
        <v>59</v>
      </c>
      <c r="DT687" s="15" t="s">
        <v>59</v>
      </c>
      <c r="DV687" s="15" t="s">
        <v>59</v>
      </c>
      <c r="DX687" s="15" t="s">
        <v>59</v>
      </c>
      <c r="DZ687" s="15" t="s">
        <v>59</v>
      </c>
      <c r="EB687" s="15" t="s">
        <v>59</v>
      </c>
      <c r="ED687" s="15" t="s">
        <v>59</v>
      </c>
      <c r="EF687" s="15" t="s">
        <v>59</v>
      </c>
      <c r="EH687" s="15" t="s">
        <v>59</v>
      </c>
      <c r="EJ687" s="15" t="s">
        <v>59</v>
      </c>
      <c r="EL687" s="15" t="s">
        <v>59</v>
      </c>
      <c r="EN687" s="15" t="s">
        <v>59</v>
      </c>
      <c r="EP687" s="15" t="s">
        <v>59</v>
      </c>
      <c r="ER687" s="15" t="s">
        <v>59</v>
      </c>
      <c r="ET687" s="15" t="s">
        <v>59</v>
      </c>
      <c r="EV687" s="15" t="s">
        <v>59</v>
      </c>
      <c r="EX687" s="15" t="s">
        <v>59</v>
      </c>
      <c r="EZ687" s="15" t="s">
        <v>59</v>
      </c>
      <c r="FB687" s="15" t="s">
        <v>59</v>
      </c>
      <c r="FD687" s="15" t="s">
        <v>59</v>
      </c>
      <c r="FF687" s="15" t="s">
        <v>59</v>
      </c>
      <c r="FH687" s="15" t="s">
        <v>59</v>
      </c>
      <c r="FJ687" s="15" t="s">
        <v>59</v>
      </c>
      <c r="FL687" s="15" t="s">
        <v>59</v>
      </c>
      <c r="FN687" s="15" t="s">
        <v>59</v>
      </c>
      <c r="FP687" s="15" t="s">
        <v>59</v>
      </c>
      <c r="FR687" s="15" t="s">
        <v>59</v>
      </c>
      <c r="FT687" s="15" t="s">
        <v>59</v>
      </c>
    </row>
    <row r="688" spans="1:176" ht="15.95" customHeight="1">
      <c r="A688" t="s">
        <v>1119</v>
      </c>
      <c r="B688">
        <v>4</v>
      </c>
      <c r="D688" s="39">
        <v>1602</v>
      </c>
      <c r="E688" t="s">
        <v>1093</v>
      </c>
      <c r="G688">
        <v>0.34</v>
      </c>
      <c r="H688" s="15" t="s">
        <v>59</v>
      </c>
      <c r="I688">
        <v>0.34</v>
      </c>
      <c r="J688" s="15" t="s">
        <v>59</v>
      </c>
      <c r="K688" t="s">
        <v>47</v>
      </c>
      <c r="L688" s="15" t="s">
        <v>59</v>
      </c>
      <c r="M688" s="3" t="s">
        <v>47</v>
      </c>
      <c r="N688" s="12" t="s">
        <v>59</v>
      </c>
      <c r="O688" t="s">
        <v>47</v>
      </c>
      <c r="P688" s="15" t="s">
        <v>59</v>
      </c>
      <c r="Q688">
        <v>0.12</v>
      </c>
      <c r="R688" s="15">
        <v>0.01</v>
      </c>
      <c r="S688" t="s">
        <v>54</v>
      </c>
      <c r="T688" s="15" t="s">
        <v>59</v>
      </c>
      <c r="U688">
        <v>0.1</v>
      </c>
      <c r="V688" s="15">
        <v>0</v>
      </c>
      <c r="W688">
        <v>0.12</v>
      </c>
      <c r="X688" s="15">
        <v>0</v>
      </c>
      <c r="Y688" t="s">
        <v>54</v>
      </c>
      <c r="Z688" s="15" t="s">
        <v>59</v>
      </c>
      <c r="AA688" t="s">
        <v>47</v>
      </c>
      <c r="AB688" s="15" t="s">
        <v>59</v>
      </c>
      <c r="AC688" t="s">
        <v>47</v>
      </c>
      <c r="AD688" s="15" t="s">
        <v>59</v>
      </c>
      <c r="AE688" t="s">
        <v>47</v>
      </c>
      <c r="AF688" s="15" t="s">
        <v>59</v>
      </c>
      <c r="AG688" t="s">
        <v>54</v>
      </c>
      <c r="AH688" s="15" t="s">
        <v>59</v>
      </c>
      <c r="AI688" t="s">
        <v>47</v>
      </c>
      <c r="AJ688" s="15" t="s">
        <v>59</v>
      </c>
      <c r="AL688" s="15" t="s">
        <v>59</v>
      </c>
      <c r="AM688" t="s">
        <v>47</v>
      </c>
      <c r="AN688" s="15" t="s">
        <v>59</v>
      </c>
      <c r="AO688" t="s">
        <v>47</v>
      </c>
      <c r="AP688" s="15" t="s">
        <v>59</v>
      </c>
      <c r="AQ688" t="s">
        <v>47</v>
      </c>
      <c r="AR688" s="15" t="s">
        <v>59</v>
      </c>
      <c r="AS688" t="s">
        <v>47</v>
      </c>
      <c r="AT688" s="15" t="s">
        <v>59</v>
      </c>
      <c r="AU688" t="s">
        <v>47</v>
      </c>
      <c r="AV688" s="15" t="s">
        <v>59</v>
      </c>
      <c r="AW688" s="3" t="s">
        <v>47</v>
      </c>
      <c r="AX688" s="15" t="s">
        <v>59</v>
      </c>
      <c r="AZ688" s="15" t="s">
        <v>59</v>
      </c>
      <c r="BA688" t="s">
        <v>47</v>
      </c>
      <c r="BB688" s="15" t="s">
        <v>59</v>
      </c>
      <c r="BC688" t="s">
        <v>47</v>
      </c>
      <c r="BD688" s="15" t="s">
        <v>59</v>
      </c>
      <c r="BE688" t="s">
        <v>47</v>
      </c>
      <c r="BF688" s="15" t="s">
        <v>59</v>
      </c>
      <c r="BH688" s="15" t="s">
        <v>59</v>
      </c>
      <c r="BJ688" s="15" t="s">
        <v>59</v>
      </c>
      <c r="BL688" s="15" t="s">
        <v>59</v>
      </c>
      <c r="BN688" s="15" t="s">
        <v>59</v>
      </c>
      <c r="BP688" s="15" t="s">
        <v>59</v>
      </c>
      <c r="BR688" s="15" t="s">
        <v>59</v>
      </c>
      <c r="BT688" s="15" t="s">
        <v>59</v>
      </c>
      <c r="BV688" s="15" t="s">
        <v>59</v>
      </c>
      <c r="BX688" s="15" t="s">
        <v>59</v>
      </c>
      <c r="BZ688" s="15" t="s">
        <v>59</v>
      </c>
      <c r="CB688" s="15" t="s">
        <v>59</v>
      </c>
      <c r="CD688" s="15" t="s">
        <v>59</v>
      </c>
      <c r="CF688" s="15" t="s">
        <v>59</v>
      </c>
      <c r="CH688" s="15" t="s">
        <v>59</v>
      </c>
      <c r="CJ688" s="15" t="s">
        <v>59</v>
      </c>
      <c r="CL688" s="15" t="s">
        <v>59</v>
      </c>
      <c r="CN688" s="15" t="s">
        <v>59</v>
      </c>
      <c r="CP688" s="15" t="s">
        <v>59</v>
      </c>
      <c r="CR688" s="15" t="s">
        <v>59</v>
      </c>
      <c r="CT688" s="15" t="s">
        <v>59</v>
      </c>
      <c r="CV688" s="15" t="s">
        <v>59</v>
      </c>
      <c r="CX688" s="15" t="s">
        <v>59</v>
      </c>
      <c r="CZ688" s="15" t="s">
        <v>59</v>
      </c>
      <c r="DB688" s="15" t="s">
        <v>59</v>
      </c>
      <c r="DD688" s="15" t="s">
        <v>59</v>
      </c>
      <c r="DF688" s="15" t="s">
        <v>59</v>
      </c>
      <c r="DH688" s="15" t="s">
        <v>59</v>
      </c>
      <c r="DJ688" s="15" t="s">
        <v>59</v>
      </c>
      <c r="DL688" s="15" t="s">
        <v>59</v>
      </c>
      <c r="DN688" s="15" t="s">
        <v>59</v>
      </c>
      <c r="DP688" s="15" t="s">
        <v>59</v>
      </c>
      <c r="DR688" s="15" t="s">
        <v>59</v>
      </c>
      <c r="DT688" s="15" t="s">
        <v>59</v>
      </c>
      <c r="DV688" s="15" t="s">
        <v>59</v>
      </c>
      <c r="DX688" s="15" t="s">
        <v>59</v>
      </c>
      <c r="DZ688" s="15" t="s">
        <v>59</v>
      </c>
      <c r="EB688" s="15" t="s">
        <v>59</v>
      </c>
      <c r="ED688" s="15" t="s">
        <v>59</v>
      </c>
      <c r="EF688" s="15" t="s">
        <v>59</v>
      </c>
      <c r="EH688" s="15" t="s">
        <v>59</v>
      </c>
      <c r="EJ688" s="15" t="s">
        <v>59</v>
      </c>
      <c r="EL688" s="15" t="s">
        <v>59</v>
      </c>
      <c r="EN688" s="15" t="s">
        <v>59</v>
      </c>
      <c r="EP688" s="15" t="s">
        <v>59</v>
      </c>
      <c r="ER688" s="15" t="s">
        <v>59</v>
      </c>
      <c r="ET688" s="15" t="s">
        <v>59</v>
      </c>
      <c r="EV688" s="15" t="s">
        <v>59</v>
      </c>
      <c r="EX688" s="15" t="s">
        <v>59</v>
      </c>
      <c r="EZ688" s="15" t="s">
        <v>59</v>
      </c>
      <c r="FB688" s="15" t="s">
        <v>59</v>
      </c>
      <c r="FD688" s="15" t="s">
        <v>59</v>
      </c>
      <c r="FF688" s="15" t="s">
        <v>59</v>
      </c>
      <c r="FH688" s="15" t="s">
        <v>59</v>
      </c>
      <c r="FJ688" s="15" t="s">
        <v>59</v>
      </c>
      <c r="FL688" s="15" t="s">
        <v>59</v>
      </c>
      <c r="FN688" s="15" t="s">
        <v>59</v>
      </c>
      <c r="FP688" s="15" t="s">
        <v>59</v>
      </c>
      <c r="FR688" s="15" t="s">
        <v>59</v>
      </c>
      <c r="FT688" s="15" t="s">
        <v>59</v>
      </c>
    </row>
    <row r="689" spans="1:176" ht="15.95" customHeight="1">
      <c r="A689" t="s">
        <v>1120</v>
      </c>
      <c r="B689">
        <v>4</v>
      </c>
      <c r="D689" s="39">
        <v>1602</v>
      </c>
      <c r="E689" t="s">
        <v>1093</v>
      </c>
      <c r="G689">
        <v>0.41</v>
      </c>
      <c r="H689" s="15" t="s">
        <v>59</v>
      </c>
      <c r="I689">
        <v>0.41</v>
      </c>
      <c r="J689" s="15" t="s">
        <v>59</v>
      </c>
      <c r="K689" t="s">
        <v>47</v>
      </c>
      <c r="L689" s="15" t="s">
        <v>59</v>
      </c>
      <c r="M689" s="3" t="s">
        <v>47</v>
      </c>
      <c r="N689" s="12" t="s">
        <v>59</v>
      </c>
      <c r="O689" t="s">
        <v>47</v>
      </c>
      <c r="P689" s="15" t="s">
        <v>59</v>
      </c>
      <c r="Q689">
        <v>0.15</v>
      </c>
      <c r="R689" s="15">
        <v>0.01</v>
      </c>
      <c r="S689" t="s">
        <v>54</v>
      </c>
      <c r="T689" s="15" t="s">
        <v>59</v>
      </c>
      <c r="U689">
        <v>0.12</v>
      </c>
      <c r="V689" s="15">
        <v>0</v>
      </c>
      <c r="W689">
        <v>0.14000000000000001</v>
      </c>
      <c r="X689" s="15">
        <v>0.01</v>
      </c>
      <c r="Y689" t="s">
        <v>54</v>
      </c>
      <c r="Z689" s="15" t="s">
        <v>59</v>
      </c>
      <c r="AA689" t="s">
        <v>47</v>
      </c>
      <c r="AB689" s="15" t="s">
        <v>59</v>
      </c>
      <c r="AC689" t="s">
        <v>47</v>
      </c>
      <c r="AD689" s="15" t="s">
        <v>59</v>
      </c>
      <c r="AE689" t="s">
        <v>47</v>
      </c>
      <c r="AF689" s="15" t="s">
        <v>59</v>
      </c>
      <c r="AG689" t="s">
        <v>54</v>
      </c>
      <c r="AH689" s="15" t="s">
        <v>59</v>
      </c>
      <c r="AI689" t="s">
        <v>47</v>
      </c>
      <c r="AJ689" s="15" t="s">
        <v>59</v>
      </c>
      <c r="AL689" s="15" t="s">
        <v>59</v>
      </c>
      <c r="AM689" t="s">
        <v>47</v>
      </c>
      <c r="AN689" s="15" t="s">
        <v>59</v>
      </c>
      <c r="AO689" t="s">
        <v>47</v>
      </c>
      <c r="AP689" s="15" t="s">
        <v>59</v>
      </c>
      <c r="AQ689" t="s">
        <v>47</v>
      </c>
      <c r="AR689" s="15" t="s">
        <v>59</v>
      </c>
      <c r="AS689" t="s">
        <v>47</v>
      </c>
      <c r="AT689" s="15" t="s">
        <v>59</v>
      </c>
      <c r="AU689" t="s">
        <v>47</v>
      </c>
      <c r="AV689" s="15" t="s">
        <v>59</v>
      </c>
      <c r="AW689" s="3" t="s">
        <v>47</v>
      </c>
      <c r="AX689" s="15" t="s">
        <v>59</v>
      </c>
      <c r="AZ689" s="15" t="s">
        <v>59</v>
      </c>
      <c r="BA689" t="s">
        <v>47</v>
      </c>
      <c r="BB689" s="15" t="s">
        <v>59</v>
      </c>
      <c r="BC689" t="s">
        <v>47</v>
      </c>
      <c r="BD689" s="15" t="s">
        <v>59</v>
      </c>
      <c r="BE689" t="s">
        <v>47</v>
      </c>
      <c r="BF689" s="15" t="s">
        <v>59</v>
      </c>
      <c r="BH689" s="15" t="s">
        <v>59</v>
      </c>
      <c r="BJ689" s="15" t="s">
        <v>59</v>
      </c>
      <c r="BL689" s="15" t="s">
        <v>59</v>
      </c>
      <c r="BN689" s="15" t="s">
        <v>59</v>
      </c>
      <c r="BP689" s="15" t="s">
        <v>59</v>
      </c>
      <c r="BR689" s="15" t="s">
        <v>59</v>
      </c>
      <c r="BT689" s="15" t="s">
        <v>59</v>
      </c>
      <c r="BV689" s="15" t="s">
        <v>59</v>
      </c>
      <c r="BX689" s="15" t="s">
        <v>59</v>
      </c>
      <c r="BZ689" s="15" t="s">
        <v>59</v>
      </c>
      <c r="CB689" s="15" t="s">
        <v>59</v>
      </c>
      <c r="CD689" s="15" t="s">
        <v>59</v>
      </c>
      <c r="CF689" s="15" t="s">
        <v>59</v>
      </c>
      <c r="CH689" s="15" t="s">
        <v>59</v>
      </c>
      <c r="CJ689" s="15" t="s">
        <v>59</v>
      </c>
      <c r="CL689" s="15" t="s">
        <v>59</v>
      </c>
      <c r="CN689" s="15" t="s">
        <v>59</v>
      </c>
      <c r="CP689" s="15" t="s">
        <v>59</v>
      </c>
      <c r="CR689" s="15" t="s">
        <v>59</v>
      </c>
      <c r="CT689" s="15" t="s">
        <v>59</v>
      </c>
      <c r="CV689" s="15" t="s">
        <v>59</v>
      </c>
      <c r="CX689" s="15" t="s">
        <v>59</v>
      </c>
      <c r="CZ689" s="15" t="s">
        <v>59</v>
      </c>
      <c r="DB689" s="15" t="s">
        <v>59</v>
      </c>
      <c r="DD689" s="15" t="s">
        <v>59</v>
      </c>
      <c r="DF689" s="15" t="s">
        <v>59</v>
      </c>
      <c r="DH689" s="15" t="s">
        <v>59</v>
      </c>
      <c r="DJ689" s="15" t="s">
        <v>59</v>
      </c>
      <c r="DL689" s="15" t="s">
        <v>59</v>
      </c>
      <c r="DN689" s="15" t="s">
        <v>59</v>
      </c>
      <c r="DP689" s="15" t="s">
        <v>59</v>
      </c>
      <c r="DR689" s="15" t="s">
        <v>59</v>
      </c>
      <c r="DT689" s="15" t="s">
        <v>59</v>
      </c>
      <c r="DV689" s="15" t="s">
        <v>59</v>
      </c>
      <c r="DX689" s="15" t="s">
        <v>59</v>
      </c>
      <c r="DZ689" s="15" t="s">
        <v>59</v>
      </c>
      <c r="EB689" s="15" t="s">
        <v>59</v>
      </c>
      <c r="ED689" s="15" t="s">
        <v>59</v>
      </c>
      <c r="EF689" s="15" t="s">
        <v>59</v>
      </c>
      <c r="EH689" s="15" t="s">
        <v>59</v>
      </c>
      <c r="EJ689" s="15" t="s">
        <v>59</v>
      </c>
      <c r="EL689" s="15" t="s">
        <v>59</v>
      </c>
      <c r="EN689" s="15" t="s">
        <v>59</v>
      </c>
      <c r="EP689" s="15" t="s">
        <v>59</v>
      </c>
      <c r="ER689" s="15" t="s">
        <v>59</v>
      </c>
      <c r="ET689" s="15" t="s">
        <v>59</v>
      </c>
      <c r="EV689" s="15" t="s">
        <v>59</v>
      </c>
      <c r="EX689" s="15" t="s">
        <v>59</v>
      </c>
      <c r="EZ689" s="15" t="s">
        <v>59</v>
      </c>
      <c r="FB689" s="15" t="s">
        <v>59</v>
      </c>
      <c r="FD689" s="15" t="s">
        <v>59</v>
      </c>
      <c r="FF689" s="15" t="s">
        <v>59</v>
      </c>
      <c r="FH689" s="15" t="s">
        <v>59</v>
      </c>
      <c r="FJ689" s="15" t="s">
        <v>59</v>
      </c>
      <c r="FL689" s="15" t="s">
        <v>59</v>
      </c>
      <c r="FN689" s="15" t="s">
        <v>59</v>
      </c>
      <c r="FP689" s="15" t="s">
        <v>59</v>
      </c>
      <c r="FR689" s="15" t="s">
        <v>59</v>
      </c>
      <c r="FT689" s="15" t="s">
        <v>59</v>
      </c>
    </row>
    <row r="690" spans="1:176" ht="15.95" customHeight="1">
      <c r="A690" t="s">
        <v>1121</v>
      </c>
      <c r="B690">
        <v>2</v>
      </c>
      <c r="D690" s="39">
        <v>8002</v>
      </c>
      <c r="E690" t="s">
        <v>1093</v>
      </c>
      <c r="G690" t="s">
        <v>1098</v>
      </c>
      <c r="H690" s="15" t="s">
        <v>59</v>
      </c>
      <c r="I690" t="s">
        <v>1098</v>
      </c>
      <c r="J690" s="15" t="s">
        <v>59</v>
      </c>
      <c r="K690" t="s">
        <v>47</v>
      </c>
      <c r="L690" s="15" t="s">
        <v>59</v>
      </c>
      <c r="M690" s="3" t="s">
        <v>47</v>
      </c>
      <c r="N690" s="12" t="s">
        <v>59</v>
      </c>
      <c r="O690" t="s">
        <v>47</v>
      </c>
      <c r="P690" s="15" t="s">
        <v>59</v>
      </c>
      <c r="Q690" t="s">
        <v>1098</v>
      </c>
      <c r="R690" s="15" t="s">
        <v>59</v>
      </c>
      <c r="S690" t="s">
        <v>1098</v>
      </c>
      <c r="T690" s="15" t="s">
        <v>59</v>
      </c>
      <c r="U690" t="s">
        <v>54</v>
      </c>
      <c r="V690" s="15" t="s">
        <v>59</v>
      </c>
      <c r="W690" t="s">
        <v>54</v>
      </c>
      <c r="X690" s="15" t="s">
        <v>59</v>
      </c>
      <c r="Y690" t="s">
        <v>54</v>
      </c>
      <c r="Z690" s="15" t="s">
        <v>59</v>
      </c>
      <c r="AA690" t="s">
        <v>47</v>
      </c>
      <c r="AB690" s="15" t="s">
        <v>59</v>
      </c>
      <c r="AC690" t="s">
        <v>47</v>
      </c>
      <c r="AD690" s="15" t="s">
        <v>59</v>
      </c>
      <c r="AE690" t="s">
        <v>47</v>
      </c>
      <c r="AF690" s="15" t="s">
        <v>59</v>
      </c>
      <c r="AG690" t="s">
        <v>54</v>
      </c>
      <c r="AH690" s="15" t="s">
        <v>59</v>
      </c>
      <c r="AI690" t="s">
        <v>47</v>
      </c>
      <c r="AJ690" s="15" t="s">
        <v>59</v>
      </c>
      <c r="AL690" s="15" t="s">
        <v>59</v>
      </c>
      <c r="AM690" t="s">
        <v>47</v>
      </c>
      <c r="AN690" s="15" t="s">
        <v>59</v>
      </c>
      <c r="AO690" t="s">
        <v>47</v>
      </c>
      <c r="AP690" s="15" t="s">
        <v>59</v>
      </c>
      <c r="AQ690" t="s">
        <v>47</v>
      </c>
      <c r="AR690" s="15" t="s">
        <v>59</v>
      </c>
      <c r="AS690" t="s">
        <v>47</v>
      </c>
      <c r="AT690" s="15" t="s">
        <v>59</v>
      </c>
      <c r="AU690" t="s">
        <v>47</v>
      </c>
      <c r="AV690" s="15" t="s">
        <v>59</v>
      </c>
      <c r="AW690" s="3" t="s">
        <v>47</v>
      </c>
      <c r="AX690" s="15" t="s">
        <v>59</v>
      </c>
      <c r="AZ690" s="15" t="s">
        <v>59</v>
      </c>
      <c r="BA690" t="s">
        <v>47</v>
      </c>
      <c r="BB690" s="15" t="s">
        <v>59</v>
      </c>
      <c r="BC690" t="s">
        <v>47</v>
      </c>
      <c r="BD690" s="15" t="s">
        <v>59</v>
      </c>
      <c r="BE690" t="s">
        <v>47</v>
      </c>
      <c r="BF690" s="15" t="s">
        <v>59</v>
      </c>
      <c r="BH690" s="15" t="s">
        <v>59</v>
      </c>
      <c r="BJ690" s="15" t="s">
        <v>59</v>
      </c>
      <c r="BL690" s="15" t="s">
        <v>59</v>
      </c>
      <c r="BN690" s="15" t="s">
        <v>59</v>
      </c>
      <c r="BP690" s="15" t="s">
        <v>59</v>
      </c>
      <c r="BR690" s="15" t="s">
        <v>59</v>
      </c>
      <c r="BT690" s="15" t="s">
        <v>59</v>
      </c>
      <c r="BV690" s="15" t="s">
        <v>59</v>
      </c>
      <c r="BX690" s="15" t="s">
        <v>59</v>
      </c>
      <c r="BZ690" s="15" t="s">
        <v>59</v>
      </c>
      <c r="CB690" s="15" t="s">
        <v>59</v>
      </c>
      <c r="CD690" s="15" t="s">
        <v>59</v>
      </c>
      <c r="CF690" s="15" t="s">
        <v>59</v>
      </c>
      <c r="CH690" s="15" t="s">
        <v>59</v>
      </c>
      <c r="CJ690" s="15" t="s">
        <v>59</v>
      </c>
      <c r="CL690" s="15" t="s">
        <v>59</v>
      </c>
      <c r="CN690" s="15" t="s">
        <v>59</v>
      </c>
      <c r="CP690" s="15" t="s">
        <v>59</v>
      </c>
      <c r="CR690" s="15" t="s">
        <v>59</v>
      </c>
      <c r="CT690" s="15" t="s">
        <v>59</v>
      </c>
      <c r="CV690" s="15" t="s">
        <v>59</v>
      </c>
      <c r="CX690" s="15" t="s">
        <v>59</v>
      </c>
      <c r="CZ690" s="15" t="s">
        <v>59</v>
      </c>
      <c r="DB690" s="15" t="s">
        <v>59</v>
      </c>
      <c r="DD690" s="15" t="s">
        <v>59</v>
      </c>
      <c r="DF690" s="15" t="s">
        <v>59</v>
      </c>
      <c r="DH690" s="15" t="s">
        <v>59</v>
      </c>
      <c r="DJ690" s="15" t="s">
        <v>59</v>
      </c>
      <c r="DL690" s="15" t="s">
        <v>59</v>
      </c>
      <c r="DN690" s="15" t="s">
        <v>59</v>
      </c>
      <c r="DP690" s="15" t="s">
        <v>59</v>
      </c>
      <c r="DR690" s="15" t="s">
        <v>59</v>
      </c>
      <c r="DT690" s="15" t="s">
        <v>59</v>
      </c>
      <c r="DV690" s="15" t="s">
        <v>59</v>
      </c>
      <c r="DX690" s="15" t="s">
        <v>59</v>
      </c>
      <c r="DZ690" s="15" t="s">
        <v>59</v>
      </c>
      <c r="EB690" s="15" t="s">
        <v>59</v>
      </c>
      <c r="ED690" s="15" t="s">
        <v>59</v>
      </c>
      <c r="EF690" s="15" t="s">
        <v>59</v>
      </c>
      <c r="EH690" s="15" t="s">
        <v>59</v>
      </c>
      <c r="EJ690" s="15" t="s">
        <v>59</v>
      </c>
      <c r="EL690" s="15" t="s">
        <v>59</v>
      </c>
      <c r="EN690" s="15" t="s">
        <v>59</v>
      </c>
      <c r="EP690" s="15" t="s">
        <v>59</v>
      </c>
      <c r="ER690" s="15" t="s">
        <v>59</v>
      </c>
      <c r="ET690" s="15" t="s">
        <v>59</v>
      </c>
      <c r="EV690" s="15" t="s">
        <v>59</v>
      </c>
      <c r="EX690" s="15" t="s">
        <v>59</v>
      </c>
      <c r="EZ690" s="15" t="s">
        <v>59</v>
      </c>
      <c r="FB690" s="15" t="s">
        <v>59</v>
      </c>
      <c r="FD690" s="15" t="s">
        <v>59</v>
      </c>
      <c r="FF690" s="15" t="s">
        <v>59</v>
      </c>
      <c r="FH690" s="15" t="s">
        <v>59</v>
      </c>
      <c r="FJ690" s="15" t="s">
        <v>59</v>
      </c>
      <c r="FL690" s="15" t="s">
        <v>59</v>
      </c>
      <c r="FN690" s="15" t="s">
        <v>59</v>
      </c>
      <c r="FP690" s="15" t="s">
        <v>59</v>
      </c>
      <c r="FR690" s="15" t="s">
        <v>59</v>
      </c>
      <c r="FT690" s="15" t="s">
        <v>59</v>
      </c>
    </row>
    <row r="691" spans="1:176" ht="15.95" customHeight="1">
      <c r="A691" t="s">
        <v>1101</v>
      </c>
      <c r="B691">
        <v>2</v>
      </c>
      <c r="D691" s="39">
        <v>8002</v>
      </c>
      <c r="E691" t="s">
        <v>1093</v>
      </c>
      <c r="G691" t="s">
        <v>1098</v>
      </c>
      <c r="H691" s="15" t="s">
        <v>59</v>
      </c>
      <c r="I691" t="s">
        <v>1098</v>
      </c>
      <c r="J691" s="15" t="s">
        <v>59</v>
      </c>
      <c r="K691" t="s">
        <v>47</v>
      </c>
      <c r="L691" s="15" t="s">
        <v>59</v>
      </c>
      <c r="M691" s="3" t="s">
        <v>47</v>
      </c>
      <c r="N691" s="12" t="s">
        <v>59</v>
      </c>
      <c r="O691" t="s">
        <v>47</v>
      </c>
      <c r="P691" s="15" t="s">
        <v>59</v>
      </c>
      <c r="Q691" t="s">
        <v>1098</v>
      </c>
      <c r="R691" s="15" t="s">
        <v>59</v>
      </c>
      <c r="S691" t="s">
        <v>1098</v>
      </c>
      <c r="T691" s="15" t="s">
        <v>59</v>
      </c>
      <c r="U691" t="s">
        <v>54</v>
      </c>
      <c r="V691" s="15" t="s">
        <v>59</v>
      </c>
      <c r="W691" t="s">
        <v>54</v>
      </c>
      <c r="X691" s="15" t="s">
        <v>59</v>
      </c>
      <c r="Y691" t="s">
        <v>54</v>
      </c>
      <c r="Z691" s="15" t="s">
        <v>59</v>
      </c>
      <c r="AA691" t="s">
        <v>47</v>
      </c>
      <c r="AB691" s="15" t="s">
        <v>59</v>
      </c>
      <c r="AC691" t="s">
        <v>47</v>
      </c>
      <c r="AD691" s="15" t="s">
        <v>59</v>
      </c>
      <c r="AE691" t="s">
        <v>47</v>
      </c>
      <c r="AF691" s="15" t="s">
        <v>59</v>
      </c>
      <c r="AG691" t="s">
        <v>54</v>
      </c>
      <c r="AH691" s="15" t="s">
        <v>59</v>
      </c>
      <c r="AI691" t="s">
        <v>47</v>
      </c>
      <c r="AJ691" s="15" t="s">
        <v>59</v>
      </c>
      <c r="AL691" s="15" t="s">
        <v>59</v>
      </c>
      <c r="AM691" t="s">
        <v>47</v>
      </c>
      <c r="AN691" s="15" t="s">
        <v>59</v>
      </c>
      <c r="AO691" t="s">
        <v>47</v>
      </c>
      <c r="AP691" s="15" t="s">
        <v>59</v>
      </c>
      <c r="AQ691" t="s">
        <v>47</v>
      </c>
      <c r="AR691" s="15" t="s">
        <v>59</v>
      </c>
      <c r="AS691" t="s">
        <v>47</v>
      </c>
      <c r="AT691" s="15" t="s">
        <v>59</v>
      </c>
      <c r="AU691" t="s">
        <v>47</v>
      </c>
      <c r="AV691" s="15" t="s">
        <v>59</v>
      </c>
      <c r="AW691" s="3" t="s">
        <v>47</v>
      </c>
      <c r="AX691" s="15" t="s">
        <v>59</v>
      </c>
      <c r="AZ691" s="15" t="s">
        <v>59</v>
      </c>
      <c r="BA691" t="s">
        <v>47</v>
      </c>
      <c r="BB691" s="15" t="s">
        <v>59</v>
      </c>
      <c r="BC691" t="s">
        <v>47</v>
      </c>
      <c r="BD691" s="15" t="s">
        <v>59</v>
      </c>
      <c r="BE691" t="s">
        <v>47</v>
      </c>
      <c r="BF691" s="15" t="s">
        <v>59</v>
      </c>
      <c r="BH691" s="15" t="s">
        <v>59</v>
      </c>
      <c r="BJ691" s="15" t="s">
        <v>59</v>
      </c>
      <c r="BL691" s="15" t="s">
        <v>59</v>
      </c>
      <c r="BN691" s="15" t="s">
        <v>59</v>
      </c>
      <c r="BP691" s="15" t="s">
        <v>59</v>
      </c>
      <c r="BR691" s="15" t="s">
        <v>59</v>
      </c>
      <c r="BT691" s="15" t="s">
        <v>59</v>
      </c>
      <c r="BV691" s="15" t="s">
        <v>59</v>
      </c>
      <c r="BX691" s="15" t="s">
        <v>59</v>
      </c>
      <c r="BZ691" s="15" t="s">
        <v>59</v>
      </c>
      <c r="CB691" s="15" t="s">
        <v>59</v>
      </c>
      <c r="CD691" s="15" t="s">
        <v>59</v>
      </c>
      <c r="CF691" s="15" t="s">
        <v>59</v>
      </c>
      <c r="CH691" s="15" t="s">
        <v>59</v>
      </c>
      <c r="CJ691" s="15" t="s">
        <v>59</v>
      </c>
      <c r="CL691" s="15" t="s">
        <v>59</v>
      </c>
      <c r="CN691" s="15" t="s">
        <v>59</v>
      </c>
      <c r="CP691" s="15" t="s">
        <v>59</v>
      </c>
      <c r="CR691" s="15" t="s">
        <v>59</v>
      </c>
      <c r="CT691" s="15" t="s">
        <v>59</v>
      </c>
      <c r="CV691" s="15" t="s">
        <v>59</v>
      </c>
      <c r="CX691" s="15" t="s">
        <v>59</v>
      </c>
      <c r="CZ691" s="15" t="s">
        <v>59</v>
      </c>
      <c r="DB691" s="15" t="s">
        <v>59</v>
      </c>
      <c r="DD691" s="15" t="s">
        <v>59</v>
      </c>
      <c r="DF691" s="15" t="s">
        <v>59</v>
      </c>
      <c r="DH691" s="15" t="s">
        <v>59</v>
      </c>
      <c r="DJ691" s="15" t="s">
        <v>59</v>
      </c>
      <c r="DL691" s="15" t="s">
        <v>59</v>
      </c>
      <c r="DN691" s="15" t="s">
        <v>59</v>
      </c>
      <c r="DP691" s="15" t="s">
        <v>59</v>
      </c>
      <c r="DR691" s="15" t="s">
        <v>59</v>
      </c>
      <c r="DT691" s="15" t="s">
        <v>59</v>
      </c>
      <c r="DV691" s="15" t="s">
        <v>59</v>
      </c>
      <c r="DX691" s="15" t="s">
        <v>59</v>
      </c>
      <c r="DZ691" s="15" t="s">
        <v>59</v>
      </c>
      <c r="EB691" s="15" t="s">
        <v>59</v>
      </c>
      <c r="ED691" s="15" t="s">
        <v>59</v>
      </c>
      <c r="EF691" s="15" t="s">
        <v>59</v>
      </c>
      <c r="EH691" s="15" t="s">
        <v>59</v>
      </c>
      <c r="EJ691" s="15" t="s">
        <v>59</v>
      </c>
      <c r="EL691" s="15" t="s">
        <v>59</v>
      </c>
      <c r="EN691" s="15" t="s">
        <v>59</v>
      </c>
      <c r="EP691" s="15" t="s">
        <v>59</v>
      </c>
      <c r="ER691" s="15" t="s">
        <v>59</v>
      </c>
      <c r="ET691" s="15" t="s">
        <v>59</v>
      </c>
      <c r="EV691" s="15" t="s">
        <v>59</v>
      </c>
      <c r="EX691" s="15" t="s">
        <v>59</v>
      </c>
      <c r="EZ691" s="15" t="s">
        <v>59</v>
      </c>
      <c r="FB691" s="15" t="s">
        <v>59</v>
      </c>
      <c r="FD691" s="15" t="s">
        <v>59</v>
      </c>
      <c r="FF691" s="15" t="s">
        <v>59</v>
      </c>
      <c r="FH691" s="15" t="s">
        <v>59</v>
      </c>
      <c r="FJ691" s="15" t="s">
        <v>59</v>
      </c>
      <c r="FL691" s="15" t="s">
        <v>59</v>
      </c>
      <c r="FN691" s="15" t="s">
        <v>59</v>
      </c>
      <c r="FP691" s="15" t="s">
        <v>59</v>
      </c>
      <c r="FR691" s="15" t="s">
        <v>59</v>
      </c>
      <c r="FT691" s="15" t="s">
        <v>59</v>
      </c>
    </row>
    <row r="692" spans="1:176" ht="15.95" customHeight="1">
      <c r="A692" t="s">
        <v>1102</v>
      </c>
      <c r="B692">
        <v>2</v>
      </c>
      <c r="D692" s="39">
        <v>8002</v>
      </c>
      <c r="E692" t="s">
        <v>1093</v>
      </c>
      <c r="G692" t="s">
        <v>1098</v>
      </c>
      <c r="H692" s="15" t="s">
        <v>59</v>
      </c>
      <c r="I692" t="s">
        <v>1098</v>
      </c>
      <c r="J692" s="15" t="s">
        <v>59</v>
      </c>
      <c r="K692" t="s">
        <v>47</v>
      </c>
      <c r="L692" s="15" t="s">
        <v>59</v>
      </c>
      <c r="M692" s="3" t="s">
        <v>47</v>
      </c>
      <c r="N692" s="12" t="s">
        <v>59</v>
      </c>
      <c r="O692" t="s">
        <v>47</v>
      </c>
      <c r="P692" s="15" t="s">
        <v>59</v>
      </c>
      <c r="Q692" t="s">
        <v>1098</v>
      </c>
      <c r="R692" s="15" t="s">
        <v>59</v>
      </c>
      <c r="S692" t="s">
        <v>1098</v>
      </c>
      <c r="T692" s="15" t="s">
        <v>59</v>
      </c>
      <c r="U692" t="s">
        <v>1098</v>
      </c>
      <c r="V692" s="15" t="s">
        <v>59</v>
      </c>
      <c r="W692" t="s">
        <v>54</v>
      </c>
      <c r="X692" s="15" t="s">
        <v>59</v>
      </c>
      <c r="Y692" t="s">
        <v>54</v>
      </c>
      <c r="Z692" s="15" t="s">
        <v>59</v>
      </c>
      <c r="AA692" t="s">
        <v>47</v>
      </c>
      <c r="AB692" s="15" t="s">
        <v>59</v>
      </c>
      <c r="AC692" t="s">
        <v>47</v>
      </c>
      <c r="AD692" s="15" t="s">
        <v>59</v>
      </c>
      <c r="AE692" t="s">
        <v>47</v>
      </c>
      <c r="AF692" s="15" t="s">
        <v>59</v>
      </c>
      <c r="AG692" t="s">
        <v>54</v>
      </c>
      <c r="AH692" s="15" t="s">
        <v>59</v>
      </c>
      <c r="AI692" t="s">
        <v>47</v>
      </c>
      <c r="AJ692" s="15" t="s">
        <v>59</v>
      </c>
      <c r="AL692" s="15" t="s">
        <v>59</v>
      </c>
      <c r="AM692" t="s">
        <v>47</v>
      </c>
      <c r="AN692" s="15" t="s">
        <v>59</v>
      </c>
      <c r="AO692" t="s">
        <v>47</v>
      </c>
      <c r="AP692" s="15" t="s">
        <v>59</v>
      </c>
      <c r="AQ692" t="s">
        <v>47</v>
      </c>
      <c r="AR692" s="15" t="s">
        <v>59</v>
      </c>
      <c r="AS692" t="s">
        <v>47</v>
      </c>
      <c r="AT692" s="15" t="s">
        <v>59</v>
      </c>
      <c r="AU692" t="s">
        <v>47</v>
      </c>
      <c r="AV692" s="15" t="s">
        <v>59</v>
      </c>
      <c r="AW692" s="3" t="s">
        <v>47</v>
      </c>
      <c r="AX692" s="15" t="s">
        <v>59</v>
      </c>
      <c r="AZ692" s="15" t="s">
        <v>59</v>
      </c>
      <c r="BA692" t="s">
        <v>47</v>
      </c>
      <c r="BB692" s="15" t="s">
        <v>59</v>
      </c>
      <c r="BC692" t="s">
        <v>47</v>
      </c>
      <c r="BD692" s="15" t="s">
        <v>59</v>
      </c>
      <c r="BE692" t="s">
        <v>47</v>
      </c>
      <c r="BF692" s="15" t="s">
        <v>59</v>
      </c>
      <c r="BH692" s="15" t="s">
        <v>59</v>
      </c>
      <c r="BJ692" s="15" t="s">
        <v>59</v>
      </c>
      <c r="BL692" s="15" t="s">
        <v>59</v>
      </c>
      <c r="BN692" s="15" t="s">
        <v>59</v>
      </c>
      <c r="BP692" s="15" t="s">
        <v>59</v>
      </c>
      <c r="BR692" s="15" t="s">
        <v>59</v>
      </c>
      <c r="BT692" s="15" t="s">
        <v>59</v>
      </c>
      <c r="BV692" s="15" t="s">
        <v>59</v>
      </c>
      <c r="BX692" s="15" t="s">
        <v>59</v>
      </c>
      <c r="BZ692" s="15" t="s">
        <v>59</v>
      </c>
      <c r="CB692" s="15" t="s">
        <v>59</v>
      </c>
      <c r="CD692" s="15" t="s">
        <v>59</v>
      </c>
      <c r="CF692" s="15" t="s">
        <v>59</v>
      </c>
      <c r="CH692" s="15" t="s">
        <v>59</v>
      </c>
      <c r="CJ692" s="15" t="s">
        <v>59</v>
      </c>
      <c r="CL692" s="15" t="s">
        <v>59</v>
      </c>
      <c r="CN692" s="15" t="s">
        <v>59</v>
      </c>
      <c r="CP692" s="15" t="s">
        <v>59</v>
      </c>
      <c r="CR692" s="15" t="s">
        <v>59</v>
      </c>
      <c r="CT692" s="15" t="s">
        <v>59</v>
      </c>
      <c r="CV692" s="15" t="s">
        <v>59</v>
      </c>
      <c r="CX692" s="15" t="s">
        <v>59</v>
      </c>
      <c r="CZ692" s="15" t="s">
        <v>59</v>
      </c>
      <c r="DB692" s="15" t="s">
        <v>59</v>
      </c>
      <c r="DD692" s="15" t="s">
        <v>59</v>
      </c>
      <c r="DF692" s="15" t="s">
        <v>59</v>
      </c>
      <c r="DH692" s="15" t="s">
        <v>59</v>
      </c>
      <c r="DJ692" s="15" t="s">
        <v>59</v>
      </c>
      <c r="DL692" s="15" t="s">
        <v>59</v>
      </c>
      <c r="DN692" s="15" t="s">
        <v>59</v>
      </c>
      <c r="DP692" s="15" t="s">
        <v>59</v>
      </c>
      <c r="DR692" s="15" t="s">
        <v>59</v>
      </c>
      <c r="DT692" s="15" t="s">
        <v>59</v>
      </c>
      <c r="DV692" s="15" t="s">
        <v>59</v>
      </c>
      <c r="DX692" s="15" t="s">
        <v>59</v>
      </c>
      <c r="DZ692" s="15" t="s">
        <v>59</v>
      </c>
      <c r="EB692" s="15" t="s">
        <v>59</v>
      </c>
      <c r="ED692" s="15" t="s">
        <v>59</v>
      </c>
      <c r="EF692" s="15" t="s">
        <v>59</v>
      </c>
      <c r="EH692" s="15" t="s">
        <v>59</v>
      </c>
      <c r="EJ692" s="15" t="s">
        <v>59</v>
      </c>
      <c r="EL692" s="15" t="s">
        <v>59</v>
      </c>
      <c r="EN692" s="15" t="s">
        <v>59</v>
      </c>
      <c r="EP692" s="15" t="s">
        <v>59</v>
      </c>
      <c r="ER692" s="15" t="s">
        <v>59</v>
      </c>
      <c r="ET692" s="15" t="s">
        <v>59</v>
      </c>
      <c r="EV692" s="15" t="s">
        <v>59</v>
      </c>
      <c r="EX692" s="15" t="s">
        <v>59</v>
      </c>
      <c r="EZ692" s="15" t="s">
        <v>59</v>
      </c>
      <c r="FB692" s="15" t="s">
        <v>59</v>
      </c>
      <c r="FD692" s="15" t="s">
        <v>59</v>
      </c>
      <c r="FF692" s="15" t="s">
        <v>59</v>
      </c>
      <c r="FH692" s="15" t="s">
        <v>59</v>
      </c>
      <c r="FJ692" s="15" t="s">
        <v>59</v>
      </c>
      <c r="FL692" s="15" t="s">
        <v>59</v>
      </c>
      <c r="FN692" s="15" t="s">
        <v>59</v>
      </c>
      <c r="FP692" s="15" t="s">
        <v>59</v>
      </c>
      <c r="FR692" s="15" t="s">
        <v>59</v>
      </c>
      <c r="FT692" s="15" t="s">
        <v>59</v>
      </c>
    </row>
    <row r="693" spans="1:176" ht="15.95" customHeight="1">
      <c r="A693" t="s">
        <v>1103</v>
      </c>
      <c r="B693">
        <v>2</v>
      </c>
      <c r="D693" s="39">
        <v>8002</v>
      </c>
      <c r="E693" t="s">
        <v>1093</v>
      </c>
      <c r="G693">
        <v>1.61</v>
      </c>
      <c r="H693" s="15" t="s">
        <v>59</v>
      </c>
      <c r="I693">
        <v>1.61</v>
      </c>
      <c r="J693" s="15" t="s">
        <v>59</v>
      </c>
      <c r="K693" t="s">
        <v>47</v>
      </c>
      <c r="L693" s="15" t="s">
        <v>59</v>
      </c>
      <c r="M693" s="3" t="s">
        <v>47</v>
      </c>
      <c r="N693" s="12" t="s">
        <v>59</v>
      </c>
      <c r="O693" t="s">
        <v>47</v>
      </c>
      <c r="P693" s="15" t="s">
        <v>59</v>
      </c>
      <c r="Q693">
        <v>0.82</v>
      </c>
      <c r="R693" s="15">
        <v>0.02</v>
      </c>
      <c r="S693" t="s">
        <v>1098</v>
      </c>
      <c r="T693" s="15" t="s">
        <v>59</v>
      </c>
      <c r="U693">
        <v>0.26</v>
      </c>
      <c r="V693" s="15">
        <v>0.02</v>
      </c>
      <c r="W693">
        <v>0.33</v>
      </c>
      <c r="X693" s="15">
        <v>0.02</v>
      </c>
      <c r="Y693">
        <v>0.2</v>
      </c>
      <c r="Z693" s="15">
        <v>0.01</v>
      </c>
      <c r="AA693" t="s">
        <v>47</v>
      </c>
      <c r="AB693" s="15" t="s">
        <v>59</v>
      </c>
      <c r="AC693" t="s">
        <v>47</v>
      </c>
      <c r="AD693" s="15" t="s">
        <v>59</v>
      </c>
      <c r="AE693" t="s">
        <v>47</v>
      </c>
      <c r="AF693" s="15" t="s">
        <v>59</v>
      </c>
      <c r="AG693" t="s">
        <v>54</v>
      </c>
      <c r="AH693" s="15" t="s">
        <v>59</v>
      </c>
      <c r="AI693" t="s">
        <v>47</v>
      </c>
      <c r="AJ693" s="15" t="s">
        <v>59</v>
      </c>
      <c r="AL693" s="15" t="s">
        <v>59</v>
      </c>
      <c r="AM693" t="s">
        <v>47</v>
      </c>
      <c r="AN693" s="15" t="s">
        <v>59</v>
      </c>
      <c r="AO693" t="s">
        <v>47</v>
      </c>
      <c r="AP693" s="15" t="s">
        <v>59</v>
      </c>
      <c r="AQ693" t="s">
        <v>47</v>
      </c>
      <c r="AR693" s="15" t="s">
        <v>59</v>
      </c>
      <c r="AS693" t="s">
        <v>47</v>
      </c>
      <c r="AT693" s="15" t="s">
        <v>59</v>
      </c>
      <c r="AU693" t="s">
        <v>47</v>
      </c>
      <c r="AV693" s="15" t="s">
        <v>59</v>
      </c>
      <c r="AW693" s="3" t="s">
        <v>47</v>
      </c>
      <c r="AX693" s="15" t="s">
        <v>59</v>
      </c>
      <c r="AZ693" s="15" t="s">
        <v>59</v>
      </c>
      <c r="BA693" t="s">
        <v>47</v>
      </c>
      <c r="BB693" s="15" t="s">
        <v>59</v>
      </c>
      <c r="BC693" t="s">
        <v>47</v>
      </c>
      <c r="BD693" s="15" t="s">
        <v>59</v>
      </c>
      <c r="BE693" t="s">
        <v>47</v>
      </c>
      <c r="BF693" s="15" t="s">
        <v>59</v>
      </c>
      <c r="BH693" s="15" t="s">
        <v>59</v>
      </c>
      <c r="BJ693" s="15" t="s">
        <v>59</v>
      </c>
      <c r="BL693" s="15" t="s">
        <v>59</v>
      </c>
      <c r="BN693" s="15" t="s">
        <v>59</v>
      </c>
      <c r="BP693" s="15" t="s">
        <v>59</v>
      </c>
      <c r="BR693" s="15" t="s">
        <v>59</v>
      </c>
      <c r="BT693" s="15" t="s">
        <v>59</v>
      </c>
      <c r="BV693" s="15" t="s">
        <v>59</v>
      </c>
      <c r="BX693" s="15" t="s">
        <v>59</v>
      </c>
      <c r="BZ693" s="15" t="s">
        <v>59</v>
      </c>
      <c r="CB693" s="15" t="s">
        <v>59</v>
      </c>
      <c r="CD693" s="15" t="s">
        <v>59</v>
      </c>
      <c r="CF693" s="15" t="s">
        <v>59</v>
      </c>
      <c r="CH693" s="15" t="s">
        <v>59</v>
      </c>
      <c r="CJ693" s="15" t="s">
        <v>59</v>
      </c>
      <c r="CL693" s="15" t="s">
        <v>59</v>
      </c>
      <c r="CN693" s="15" t="s">
        <v>59</v>
      </c>
      <c r="CP693" s="15" t="s">
        <v>59</v>
      </c>
      <c r="CR693" s="15" t="s">
        <v>59</v>
      </c>
      <c r="CT693" s="15" t="s">
        <v>59</v>
      </c>
      <c r="CV693" s="15" t="s">
        <v>59</v>
      </c>
      <c r="CX693" s="15" t="s">
        <v>59</v>
      </c>
      <c r="CZ693" s="15" t="s">
        <v>59</v>
      </c>
      <c r="DB693" s="15" t="s">
        <v>59</v>
      </c>
      <c r="DD693" s="15" t="s">
        <v>59</v>
      </c>
      <c r="DF693" s="15" t="s">
        <v>59</v>
      </c>
      <c r="DH693" s="15" t="s">
        <v>59</v>
      </c>
      <c r="DJ693" s="15" t="s">
        <v>59</v>
      </c>
      <c r="DL693" s="15" t="s">
        <v>59</v>
      </c>
      <c r="DN693" s="15" t="s">
        <v>59</v>
      </c>
      <c r="DP693" s="15" t="s">
        <v>59</v>
      </c>
      <c r="DR693" s="15" t="s">
        <v>59</v>
      </c>
      <c r="DT693" s="15" t="s">
        <v>59</v>
      </c>
      <c r="DV693" s="15" t="s">
        <v>59</v>
      </c>
      <c r="DX693" s="15" t="s">
        <v>59</v>
      </c>
      <c r="DZ693" s="15" t="s">
        <v>59</v>
      </c>
      <c r="EB693" s="15" t="s">
        <v>59</v>
      </c>
      <c r="ED693" s="15" t="s">
        <v>59</v>
      </c>
      <c r="EF693" s="15" t="s">
        <v>59</v>
      </c>
      <c r="EH693" s="15" t="s">
        <v>59</v>
      </c>
      <c r="EJ693" s="15" t="s">
        <v>59</v>
      </c>
      <c r="EL693" s="15" t="s">
        <v>59</v>
      </c>
      <c r="EN693" s="15" t="s">
        <v>59</v>
      </c>
      <c r="EP693" s="15" t="s">
        <v>59</v>
      </c>
      <c r="ER693" s="15" t="s">
        <v>59</v>
      </c>
      <c r="ET693" s="15" t="s">
        <v>59</v>
      </c>
      <c r="EV693" s="15" t="s">
        <v>59</v>
      </c>
      <c r="EX693" s="15" t="s">
        <v>59</v>
      </c>
      <c r="EZ693" s="15" t="s">
        <v>59</v>
      </c>
      <c r="FB693" s="15" t="s">
        <v>59</v>
      </c>
      <c r="FD693" s="15" t="s">
        <v>59</v>
      </c>
      <c r="FF693" s="15" t="s">
        <v>59</v>
      </c>
      <c r="FH693" s="15" t="s">
        <v>59</v>
      </c>
      <c r="FJ693" s="15" t="s">
        <v>59</v>
      </c>
      <c r="FL693" s="15" t="s">
        <v>59</v>
      </c>
      <c r="FN693" s="15" t="s">
        <v>59</v>
      </c>
      <c r="FP693" s="15" t="s">
        <v>59</v>
      </c>
      <c r="FR693" s="15" t="s">
        <v>59</v>
      </c>
      <c r="FT693" s="15" t="s">
        <v>59</v>
      </c>
    </row>
    <row r="694" spans="1:176" ht="15.95" customHeight="1">
      <c r="A694" t="s">
        <v>1104</v>
      </c>
      <c r="B694">
        <v>2</v>
      </c>
      <c r="D694" s="39">
        <v>8002</v>
      </c>
      <c r="E694" t="s">
        <v>1093</v>
      </c>
      <c r="G694" t="s">
        <v>1098</v>
      </c>
      <c r="H694" s="15" t="s">
        <v>59</v>
      </c>
      <c r="I694" t="s">
        <v>1098</v>
      </c>
      <c r="J694" s="15" t="s">
        <v>59</v>
      </c>
      <c r="K694" t="s">
        <v>47</v>
      </c>
      <c r="L694" s="15" t="s">
        <v>59</v>
      </c>
      <c r="M694" s="3" t="s">
        <v>47</v>
      </c>
      <c r="N694" s="12" t="s">
        <v>59</v>
      </c>
      <c r="O694" t="s">
        <v>47</v>
      </c>
      <c r="P694" s="15" t="s">
        <v>59</v>
      </c>
      <c r="Q694" t="s">
        <v>1098</v>
      </c>
      <c r="R694" s="15" t="s">
        <v>59</v>
      </c>
      <c r="S694" t="s">
        <v>1098</v>
      </c>
      <c r="T694" s="15" t="s">
        <v>59</v>
      </c>
      <c r="U694" t="s">
        <v>54</v>
      </c>
      <c r="V694" s="15" t="s">
        <v>59</v>
      </c>
      <c r="W694" t="s">
        <v>54</v>
      </c>
      <c r="X694" s="15" t="s">
        <v>59</v>
      </c>
      <c r="Y694" t="s">
        <v>54</v>
      </c>
      <c r="Z694" s="15" t="s">
        <v>59</v>
      </c>
      <c r="AA694" t="s">
        <v>47</v>
      </c>
      <c r="AB694" s="15" t="s">
        <v>59</v>
      </c>
      <c r="AC694" t="s">
        <v>47</v>
      </c>
      <c r="AD694" s="15" t="s">
        <v>59</v>
      </c>
      <c r="AE694" t="s">
        <v>47</v>
      </c>
      <c r="AF694" s="15" t="s">
        <v>59</v>
      </c>
      <c r="AG694" t="s">
        <v>54</v>
      </c>
      <c r="AH694" s="15" t="s">
        <v>59</v>
      </c>
      <c r="AI694" t="s">
        <v>47</v>
      </c>
      <c r="AJ694" s="15" t="s">
        <v>59</v>
      </c>
      <c r="AL694" s="15" t="s">
        <v>59</v>
      </c>
      <c r="AM694" t="s">
        <v>47</v>
      </c>
      <c r="AN694" s="15" t="s">
        <v>59</v>
      </c>
      <c r="AO694" t="s">
        <v>47</v>
      </c>
      <c r="AP694" s="15" t="s">
        <v>59</v>
      </c>
      <c r="AQ694" t="s">
        <v>47</v>
      </c>
      <c r="AR694" s="15" t="s">
        <v>59</v>
      </c>
      <c r="AS694" t="s">
        <v>47</v>
      </c>
      <c r="AT694" s="15" t="s">
        <v>59</v>
      </c>
      <c r="AU694" t="s">
        <v>47</v>
      </c>
      <c r="AV694" s="15" t="s">
        <v>59</v>
      </c>
      <c r="AW694" s="3" t="s">
        <v>47</v>
      </c>
      <c r="AX694" s="15" t="s">
        <v>59</v>
      </c>
      <c r="AZ694" s="15" t="s">
        <v>59</v>
      </c>
      <c r="BA694" t="s">
        <v>47</v>
      </c>
      <c r="BB694" s="15" t="s">
        <v>59</v>
      </c>
      <c r="BC694" t="s">
        <v>47</v>
      </c>
      <c r="BD694" s="15" t="s">
        <v>59</v>
      </c>
      <c r="BE694" t="s">
        <v>47</v>
      </c>
      <c r="BF694" s="15" t="s">
        <v>59</v>
      </c>
      <c r="BH694" s="15" t="s">
        <v>59</v>
      </c>
      <c r="BJ694" s="15" t="s">
        <v>59</v>
      </c>
      <c r="BL694" s="15" t="s">
        <v>59</v>
      </c>
      <c r="BN694" s="15" t="s">
        <v>59</v>
      </c>
      <c r="BP694" s="15" t="s">
        <v>59</v>
      </c>
      <c r="BR694" s="15" t="s">
        <v>59</v>
      </c>
      <c r="BT694" s="15" t="s">
        <v>59</v>
      </c>
      <c r="BV694" s="15" t="s">
        <v>59</v>
      </c>
      <c r="BX694" s="15" t="s">
        <v>59</v>
      </c>
      <c r="BZ694" s="15" t="s">
        <v>59</v>
      </c>
      <c r="CB694" s="15" t="s">
        <v>59</v>
      </c>
      <c r="CD694" s="15" t="s">
        <v>59</v>
      </c>
      <c r="CF694" s="15" t="s">
        <v>59</v>
      </c>
      <c r="CH694" s="15" t="s">
        <v>59</v>
      </c>
      <c r="CJ694" s="15" t="s">
        <v>59</v>
      </c>
      <c r="CL694" s="15" t="s">
        <v>59</v>
      </c>
      <c r="CN694" s="15" t="s">
        <v>59</v>
      </c>
      <c r="CP694" s="15" t="s">
        <v>59</v>
      </c>
      <c r="CR694" s="15" t="s">
        <v>59</v>
      </c>
      <c r="CT694" s="15" t="s">
        <v>59</v>
      </c>
      <c r="CV694" s="15" t="s">
        <v>59</v>
      </c>
      <c r="CX694" s="15" t="s">
        <v>59</v>
      </c>
      <c r="CZ694" s="15" t="s">
        <v>59</v>
      </c>
      <c r="DB694" s="15" t="s">
        <v>59</v>
      </c>
      <c r="DD694" s="15" t="s">
        <v>59</v>
      </c>
      <c r="DF694" s="15" t="s">
        <v>59</v>
      </c>
      <c r="DH694" s="15" t="s">
        <v>59</v>
      </c>
      <c r="DJ694" s="15" t="s">
        <v>59</v>
      </c>
      <c r="DL694" s="15" t="s">
        <v>59</v>
      </c>
      <c r="DN694" s="15" t="s">
        <v>59</v>
      </c>
      <c r="DP694" s="15" t="s">
        <v>59</v>
      </c>
      <c r="DR694" s="15" t="s">
        <v>59</v>
      </c>
      <c r="DT694" s="15" t="s">
        <v>59</v>
      </c>
      <c r="DV694" s="15" t="s">
        <v>59</v>
      </c>
      <c r="DX694" s="15" t="s">
        <v>59</v>
      </c>
      <c r="DZ694" s="15" t="s">
        <v>59</v>
      </c>
      <c r="EB694" s="15" t="s">
        <v>59</v>
      </c>
      <c r="ED694" s="15" t="s">
        <v>59</v>
      </c>
      <c r="EF694" s="15" t="s">
        <v>59</v>
      </c>
      <c r="EH694" s="15" t="s">
        <v>59</v>
      </c>
      <c r="EJ694" s="15" t="s">
        <v>59</v>
      </c>
      <c r="EL694" s="15" t="s">
        <v>59</v>
      </c>
      <c r="EN694" s="15" t="s">
        <v>59</v>
      </c>
      <c r="EP694" s="15" t="s">
        <v>59</v>
      </c>
      <c r="ER694" s="15" t="s">
        <v>59</v>
      </c>
      <c r="ET694" s="15" t="s">
        <v>59</v>
      </c>
      <c r="EV694" s="15" t="s">
        <v>59</v>
      </c>
      <c r="EX694" s="15" t="s">
        <v>59</v>
      </c>
      <c r="EZ694" s="15" t="s">
        <v>59</v>
      </c>
      <c r="FB694" s="15" t="s">
        <v>59</v>
      </c>
      <c r="FD694" s="15" t="s">
        <v>59</v>
      </c>
      <c r="FF694" s="15" t="s">
        <v>59</v>
      </c>
      <c r="FH694" s="15" t="s">
        <v>59</v>
      </c>
      <c r="FJ694" s="15" t="s">
        <v>59</v>
      </c>
      <c r="FL694" s="15" t="s">
        <v>59</v>
      </c>
      <c r="FN694" s="15" t="s">
        <v>59</v>
      </c>
      <c r="FP694" s="15" t="s">
        <v>59</v>
      </c>
      <c r="FR694" s="15" t="s">
        <v>59</v>
      </c>
      <c r="FT694" s="15" t="s">
        <v>59</v>
      </c>
    </row>
    <row r="695" spans="1:176" ht="15.95" customHeight="1">
      <c r="A695" t="s">
        <v>1105</v>
      </c>
      <c r="B695">
        <v>2</v>
      </c>
      <c r="D695" s="39">
        <v>8002</v>
      </c>
      <c r="E695" t="s">
        <v>1093</v>
      </c>
      <c r="G695">
        <v>0.26</v>
      </c>
      <c r="H695" s="15" t="s">
        <v>59</v>
      </c>
      <c r="I695">
        <v>0.26</v>
      </c>
      <c r="J695" s="15" t="s">
        <v>59</v>
      </c>
      <c r="K695" t="s">
        <v>47</v>
      </c>
      <c r="L695" s="15" t="s">
        <v>59</v>
      </c>
      <c r="M695" s="3" t="s">
        <v>47</v>
      </c>
      <c r="N695" s="12" t="s">
        <v>59</v>
      </c>
      <c r="O695" t="s">
        <v>47</v>
      </c>
      <c r="P695" s="15" t="s">
        <v>59</v>
      </c>
      <c r="Q695">
        <v>0.26</v>
      </c>
      <c r="R695" s="15">
        <v>0</v>
      </c>
      <c r="S695" t="s">
        <v>1098</v>
      </c>
      <c r="T695" s="15" t="s">
        <v>59</v>
      </c>
      <c r="U695" t="s">
        <v>1098</v>
      </c>
      <c r="V695" s="15" t="s">
        <v>59</v>
      </c>
      <c r="W695" t="s">
        <v>1098</v>
      </c>
      <c r="X695" s="15" t="s">
        <v>59</v>
      </c>
      <c r="Y695" t="s">
        <v>54</v>
      </c>
      <c r="Z695" s="15" t="s">
        <v>59</v>
      </c>
      <c r="AA695" t="s">
        <v>47</v>
      </c>
      <c r="AB695" s="15" t="s">
        <v>59</v>
      </c>
      <c r="AC695" t="s">
        <v>47</v>
      </c>
      <c r="AD695" s="15" t="s">
        <v>59</v>
      </c>
      <c r="AE695" t="s">
        <v>47</v>
      </c>
      <c r="AF695" s="15" t="s">
        <v>59</v>
      </c>
      <c r="AG695" t="s">
        <v>54</v>
      </c>
      <c r="AH695" s="15" t="s">
        <v>59</v>
      </c>
      <c r="AI695" t="s">
        <v>47</v>
      </c>
      <c r="AJ695" s="15" t="s">
        <v>59</v>
      </c>
      <c r="AL695" s="15" t="s">
        <v>59</v>
      </c>
      <c r="AM695" t="s">
        <v>47</v>
      </c>
      <c r="AN695" s="15" t="s">
        <v>59</v>
      </c>
      <c r="AO695" t="s">
        <v>47</v>
      </c>
      <c r="AP695" s="15" t="s">
        <v>59</v>
      </c>
      <c r="AQ695" t="s">
        <v>47</v>
      </c>
      <c r="AR695" s="15" t="s">
        <v>59</v>
      </c>
      <c r="AS695" t="s">
        <v>47</v>
      </c>
      <c r="AT695" s="15" t="s">
        <v>59</v>
      </c>
      <c r="AU695" t="s">
        <v>47</v>
      </c>
      <c r="AV695" s="15" t="s">
        <v>59</v>
      </c>
      <c r="AW695" s="3" t="s">
        <v>47</v>
      </c>
      <c r="AX695" s="15" t="s">
        <v>59</v>
      </c>
      <c r="AZ695" s="15" t="s">
        <v>59</v>
      </c>
      <c r="BA695" t="s">
        <v>47</v>
      </c>
      <c r="BB695" s="15" t="s">
        <v>59</v>
      </c>
      <c r="BC695" t="s">
        <v>47</v>
      </c>
      <c r="BD695" s="15" t="s">
        <v>59</v>
      </c>
      <c r="BE695" t="s">
        <v>47</v>
      </c>
      <c r="BF695" s="15" t="s">
        <v>59</v>
      </c>
      <c r="BH695" s="15" t="s">
        <v>59</v>
      </c>
      <c r="BJ695" s="15" t="s">
        <v>59</v>
      </c>
      <c r="BL695" s="15" t="s">
        <v>59</v>
      </c>
      <c r="BN695" s="15" t="s">
        <v>59</v>
      </c>
      <c r="BP695" s="15" t="s">
        <v>59</v>
      </c>
      <c r="BR695" s="15" t="s">
        <v>59</v>
      </c>
      <c r="BT695" s="15" t="s">
        <v>59</v>
      </c>
      <c r="BV695" s="15" t="s">
        <v>59</v>
      </c>
      <c r="BX695" s="15" t="s">
        <v>59</v>
      </c>
      <c r="BZ695" s="15" t="s">
        <v>59</v>
      </c>
      <c r="CB695" s="15" t="s">
        <v>59</v>
      </c>
      <c r="CD695" s="15" t="s">
        <v>59</v>
      </c>
      <c r="CF695" s="15" t="s">
        <v>59</v>
      </c>
      <c r="CH695" s="15" t="s">
        <v>59</v>
      </c>
      <c r="CJ695" s="15" t="s">
        <v>59</v>
      </c>
      <c r="CL695" s="15" t="s">
        <v>59</v>
      </c>
      <c r="CN695" s="15" t="s">
        <v>59</v>
      </c>
      <c r="CP695" s="15" t="s">
        <v>59</v>
      </c>
      <c r="CR695" s="15" t="s">
        <v>59</v>
      </c>
      <c r="CT695" s="15" t="s">
        <v>59</v>
      </c>
      <c r="CV695" s="15" t="s">
        <v>59</v>
      </c>
      <c r="CX695" s="15" t="s">
        <v>59</v>
      </c>
      <c r="CZ695" s="15" t="s">
        <v>59</v>
      </c>
      <c r="DB695" s="15" t="s">
        <v>59</v>
      </c>
      <c r="DD695" s="15" t="s">
        <v>59</v>
      </c>
      <c r="DF695" s="15" t="s">
        <v>59</v>
      </c>
      <c r="DH695" s="15" t="s">
        <v>59</v>
      </c>
      <c r="DJ695" s="15" t="s">
        <v>59</v>
      </c>
      <c r="DL695" s="15" t="s">
        <v>59</v>
      </c>
      <c r="DN695" s="15" t="s">
        <v>59</v>
      </c>
      <c r="DP695" s="15" t="s">
        <v>59</v>
      </c>
      <c r="DR695" s="15" t="s">
        <v>59</v>
      </c>
      <c r="DT695" s="15" t="s">
        <v>59</v>
      </c>
      <c r="DV695" s="15" t="s">
        <v>59</v>
      </c>
      <c r="DX695" s="15" t="s">
        <v>59</v>
      </c>
      <c r="DZ695" s="15" t="s">
        <v>59</v>
      </c>
      <c r="EB695" s="15" t="s">
        <v>59</v>
      </c>
      <c r="ED695" s="15" t="s">
        <v>59</v>
      </c>
      <c r="EF695" s="15" t="s">
        <v>59</v>
      </c>
      <c r="EH695" s="15" t="s">
        <v>59</v>
      </c>
      <c r="EJ695" s="15" t="s">
        <v>59</v>
      </c>
      <c r="EL695" s="15" t="s">
        <v>59</v>
      </c>
      <c r="EN695" s="15" t="s">
        <v>59</v>
      </c>
      <c r="EP695" s="15" t="s">
        <v>59</v>
      </c>
      <c r="ER695" s="15" t="s">
        <v>59</v>
      </c>
      <c r="ET695" s="15" t="s">
        <v>59</v>
      </c>
      <c r="EV695" s="15" t="s">
        <v>59</v>
      </c>
      <c r="EX695" s="15" t="s">
        <v>59</v>
      </c>
      <c r="EZ695" s="15" t="s">
        <v>59</v>
      </c>
      <c r="FB695" s="15" t="s">
        <v>59</v>
      </c>
      <c r="FD695" s="15" t="s">
        <v>59</v>
      </c>
      <c r="FF695" s="15" t="s">
        <v>59</v>
      </c>
      <c r="FH695" s="15" t="s">
        <v>59</v>
      </c>
      <c r="FJ695" s="15" t="s">
        <v>59</v>
      </c>
      <c r="FL695" s="15" t="s">
        <v>59</v>
      </c>
      <c r="FN695" s="15" t="s">
        <v>59</v>
      </c>
      <c r="FP695" s="15" t="s">
        <v>59</v>
      </c>
      <c r="FR695" s="15" t="s">
        <v>59</v>
      </c>
      <c r="FT695" s="15" t="s">
        <v>59</v>
      </c>
    </row>
    <row r="696" spans="1:176" ht="15.95" customHeight="1">
      <c r="A696" t="s">
        <v>1106</v>
      </c>
      <c r="B696">
        <v>2</v>
      </c>
      <c r="D696" s="39">
        <v>8002</v>
      </c>
      <c r="E696" t="s">
        <v>1093</v>
      </c>
      <c r="G696">
        <v>19.21</v>
      </c>
      <c r="H696" s="15" t="s">
        <v>59</v>
      </c>
      <c r="I696">
        <v>19.21</v>
      </c>
      <c r="J696" s="15" t="s">
        <v>59</v>
      </c>
      <c r="K696" t="s">
        <v>47</v>
      </c>
      <c r="L696" s="15" t="s">
        <v>59</v>
      </c>
      <c r="M696" s="3" t="s">
        <v>47</v>
      </c>
      <c r="N696" s="12" t="s">
        <v>59</v>
      </c>
      <c r="O696" t="s">
        <v>47</v>
      </c>
      <c r="P696" s="15" t="s">
        <v>59</v>
      </c>
      <c r="Q696">
        <v>5.68</v>
      </c>
      <c r="R696" s="15">
        <v>0.05</v>
      </c>
      <c r="S696">
        <v>0.36</v>
      </c>
      <c r="T696" s="15">
        <v>0</v>
      </c>
      <c r="U696">
        <v>3.87</v>
      </c>
      <c r="V696" s="15">
        <v>0.03</v>
      </c>
      <c r="W696">
        <v>6.49</v>
      </c>
      <c r="X696" s="15">
        <v>0.03</v>
      </c>
      <c r="Y696">
        <v>2.81</v>
      </c>
      <c r="Z696" s="15">
        <v>0.02</v>
      </c>
      <c r="AA696" t="s">
        <v>47</v>
      </c>
      <c r="AB696" s="15" t="s">
        <v>59</v>
      </c>
      <c r="AC696" t="s">
        <v>47</v>
      </c>
      <c r="AD696" s="15" t="s">
        <v>59</v>
      </c>
      <c r="AE696" t="s">
        <v>47</v>
      </c>
      <c r="AF696" s="15" t="s">
        <v>59</v>
      </c>
      <c r="AG696" t="s">
        <v>54</v>
      </c>
      <c r="AH696" s="15" t="s">
        <v>59</v>
      </c>
      <c r="AI696" t="s">
        <v>47</v>
      </c>
      <c r="AJ696" s="15" t="s">
        <v>59</v>
      </c>
      <c r="AL696" s="15" t="s">
        <v>59</v>
      </c>
      <c r="AM696" t="s">
        <v>47</v>
      </c>
      <c r="AN696" s="15" t="s">
        <v>59</v>
      </c>
      <c r="AO696" t="s">
        <v>47</v>
      </c>
      <c r="AP696" s="15" t="s">
        <v>59</v>
      </c>
      <c r="AQ696" t="s">
        <v>47</v>
      </c>
      <c r="AR696" s="15" t="s">
        <v>59</v>
      </c>
      <c r="AS696" t="s">
        <v>47</v>
      </c>
      <c r="AT696" s="15" t="s">
        <v>59</v>
      </c>
      <c r="AU696" t="s">
        <v>47</v>
      </c>
      <c r="AV696" s="15" t="s">
        <v>59</v>
      </c>
      <c r="AW696" s="3" t="s">
        <v>47</v>
      </c>
      <c r="AX696" s="15" t="s">
        <v>59</v>
      </c>
      <c r="AZ696" s="15" t="s">
        <v>59</v>
      </c>
      <c r="BA696" t="s">
        <v>47</v>
      </c>
      <c r="BB696" s="15" t="s">
        <v>59</v>
      </c>
      <c r="BC696" t="s">
        <v>47</v>
      </c>
      <c r="BD696" s="15" t="s">
        <v>59</v>
      </c>
      <c r="BE696" t="s">
        <v>47</v>
      </c>
      <c r="BF696" s="15" t="s">
        <v>59</v>
      </c>
      <c r="BH696" s="15" t="s">
        <v>59</v>
      </c>
      <c r="BJ696" s="15" t="s">
        <v>59</v>
      </c>
      <c r="BL696" s="15" t="s">
        <v>59</v>
      </c>
      <c r="BN696" s="15" t="s">
        <v>59</v>
      </c>
      <c r="BP696" s="15" t="s">
        <v>59</v>
      </c>
      <c r="BR696" s="15" t="s">
        <v>59</v>
      </c>
      <c r="BT696" s="15" t="s">
        <v>59</v>
      </c>
      <c r="BV696" s="15" t="s">
        <v>59</v>
      </c>
      <c r="BX696" s="15" t="s">
        <v>59</v>
      </c>
      <c r="BZ696" s="15" t="s">
        <v>59</v>
      </c>
      <c r="CB696" s="15" t="s">
        <v>59</v>
      </c>
      <c r="CD696" s="15" t="s">
        <v>59</v>
      </c>
      <c r="CF696" s="15" t="s">
        <v>59</v>
      </c>
      <c r="CH696" s="15" t="s">
        <v>59</v>
      </c>
      <c r="CJ696" s="15" t="s">
        <v>59</v>
      </c>
      <c r="CL696" s="15" t="s">
        <v>59</v>
      </c>
      <c r="CN696" s="15" t="s">
        <v>59</v>
      </c>
      <c r="CP696" s="15" t="s">
        <v>59</v>
      </c>
      <c r="CR696" s="15" t="s">
        <v>59</v>
      </c>
      <c r="CT696" s="15" t="s">
        <v>59</v>
      </c>
      <c r="CV696" s="15" t="s">
        <v>59</v>
      </c>
      <c r="CX696" s="15" t="s">
        <v>59</v>
      </c>
      <c r="CZ696" s="15" t="s">
        <v>59</v>
      </c>
      <c r="DB696" s="15" t="s">
        <v>59</v>
      </c>
      <c r="DD696" s="15" t="s">
        <v>59</v>
      </c>
      <c r="DF696" s="15" t="s">
        <v>59</v>
      </c>
      <c r="DH696" s="15" t="s">
        <v>59</v>
      </c>
      <c r="DJ696" s="15" t="s">
        <v>59</v>
      </c>
      <c r="DL696" s="15" t="s">
        <v>59</v>
      </c>
      <c r="DN696" s="15" t="s">
        <v>59</v>
      </c>
      <c r="DP696" s="15" t="s">
        <v>59</v>
      </c>
      <c r="DR696" s="15" t="s">
        <v>59</v>
      </c>
      <c r="DT696" s="15" t="s">
        <v>59</v>
      </c>
      <c r="DV696" s="15" t="s">
        <v>59</v>
      </c>
      <c r="DX696" s="15" t="s">
        <v>59</v>
      </c>
      <c r="DZ696" s="15" t="s">
        <v>59</v>
      </c>
      <c r="EB696" s="15" t="s">
        <v>59</v>
      </c>
      <c r="ED696" s="15" t="s">
        <v>59</v>
      </c>
      <c r="EF696" s="15" t="s">
        <v>59</v>
      </c>
      <c r="EH696" s="15" t="s">
        <v>59</v>
      </c>
      <c r="EJ696" s="15" t="s">
        <v>59</v>
      </c>
      <c r="EL696" s="15" t="s">
        <v>59</v>
      </c>
      <c r="EN696" s="15" t="s">
        <v>59</v>
      </c>
      <c r="EP696" s="15" t="s">
        <v>59</v>
      </c>
      <c r="ER696" s="15" t="s">
        <v>59</v>
      </c>
      <c r="ET696" s="15" t="s">
        <v>59</v>
      </c>
      <c r="EV696" s="15" t="s">
        <v>59</v>
      </c>
      <c r="EX696" s="15" t="s">
        <v>59</v>
      </c>
      <c r="EZ696" s="15" t="s">
        <v>59</v>
      </c>
      <c r="FB696" s="15" t="s">
        <v>59</v>
      </c>
      <c r="FD696" s="15" t="s">
        <v>59</v>
      </c>
      <c r="FF696" s="15" t="s">
        <v>59</v>
      </c>
      <c r="FH696" s="15" t="s">
        <v>59</v>
      </c>
      <c r="FJ696" s="15" t="s">
        <v>59</v>
      </c>
      <c r="FL696" s="15" t="s">
        <v>59</v>
      </c>
      <c r="FN696" s="15" t="s">
        <v>59</v>
      </c>
      <c r="FP696" s="15" t="s">
        <v>59</v>
      </c>
      <c r="FR696" s="15" t="s">
        <v>59</v>
      </c>
      <c r="FT696" s="15" t="s">
        <v>59</v>
      </c>
    </row>
    <row r="697" spans="1:176" ht="15.95" customHeight="1">
      <c r="A697" t="s">
        <v>1107</v>
      </c>
      <c r="B697">
        <v>3</v>
      </c>
      <c r="D697" s="39">
        <v>1602</v>
      </c>
      <c r="E697" t="s">
        <v>1093</v>
      </c>
      <c r="G697">
        <v>0.56999999999999995</v>
      </c>
      <c r="H697" s="15" t="s">
        <v>59</v>
      </c>
      <c r="I697">
        <v>0.56999999999999995</v>
      </c>
      <c r="J697" s="15" t="s">
        <v>59</v>
      </c>
      <c r="K697" t="s">
        <v>47</v>
      </c>
      <c r="L697" s="15" t="s">
        <v>59</v>
      </c>
      <c r="M697" s="3" t="s">
        <v>47</v>
      </c>
      <c r="N697" s="12" t="s">
        <v>59</v>
      </c>
      <c r="O697" t="s">
        <v>47</v>
      </c>
      <c r="P697" s="15" t="s">
        <v>59</v>
      </c>
      <c r="Q697">
        <v>0.28999999999999998</v>
      </c>
      <c r="R697" s="15">
        <v>0.02</v>
      </c>
      <c r="S697" t="s">
        <v>54</v>
      </c>
      <c r="T697" s="15" t="s">
        <v>59</v>
      </c>
      <c r="U697">
        <v>0.11</v>
      </c>
      <c r="V697" s="15">
        <v>0</v>
      </c>
      <c r="W697">
        <v>0.17</v>
      </c>
      <c r="X697" s="15">
        <v>0.01</v>
      </c>
      <c r="Y697" t="s">
        <v>54</v>
      </c>
      <c r="Z697" s="15" t="s">
        <v>59</v>
      </c>
      <c r="AA697" t="s">
        <v>47</v>
      </c>
      <c r="AB697" s="15" t="s">
        <v>59</v>
      </c>
      <c r="AC697" t="s">
        <v>47</v>
      </c>
      <c r="AD697" s="15" t="s">
        <v>59</v>
      </c>
      <c r="AE697" t="s">
        <v>47</v>
      </c>
      <c r="AF697" s="15" t="s">
        <v>59</v>
      </c>
      <c r="AG697" t="s">
        <v>54</v>
      </c>
      <c r="AH697" s="15" t="s">
        <v>59</v>
      </c>
      <c r="AI697" t="s">
        <v>47</v>
      </c>
      <c r="AJ697" s="15" t="s">
        <v>59</v>
      </c>
      <c r="AL697" s="15" t="s">
        <v>59</v>
      </c>
      <c r="AM697" t="s">
        <v>47</v>
      </c>
      <c r="AN697" s="15" t="s">
        <v>59</v>
      </c>
      <c r="AO697" t="s">
        <v>47</v>
      </c>
      <c r="AP697" s="15" t="s">
        <v>59</v>
      </c>
      <c r="AQ697" t="s">
        <v>47</v>
      </c>
      <c r="AR697" s="15" t="s">
        <v>59</v>
      </c>
      <c r="AS697" t="s">
        <v>47</v>
      </c>
      <c r="AT697" s="15" t="s">
        <v>59</v>
      </c>
      <c r="AU697" t="s">
        <v>47</v>
      </c>
      <c r="AV697" s="15" t="s">
        <v>59</v>
      </c>
      <c r="AW697" s="3" t="s">
        <v>47</v>
      </c>
      <c r="AX697" s="15" t="s">
        <v>59</v>
      </c>
      <c r="AZ697" s="15" t="s">
        <v>59</v>
      </c>
      <c r="BA697" t="s">
        <v>47</v>
      </c>
      <c r="BB697" s="15" t="s">
        <v>59</v>
      </c>
      <c r="BC697" t="s">
        <v>47</v>
      </c>
      <c r="BD697" s="15" t="s">
        <v>59</v>
      </c>
      <c r="BE697" t="s">
        <v>47</v>
      </c>
      <c r="BF697" s="15" t="s">
        <v>59</v>
      </c>
      <c r="BH697" s="15" t="s">
        <v>59</v>
      </c>
      <c r="BJ697" s="15" t="s">
        <v>59</v>
      </c>
      <c r="BL697" s="15" t="s">
        <v>59</v>
      </c>
      <c r="BN697" s="15" t="s">
        <v>59</v>
      </c>
      <c r="BP697" s="15" t="s">
        <v>59</v>
      </c>
      <c r="BR697" s="15" t="s">
        <v>59</v>
      </c>
      <c r="BT697" s="15" t="s">
        <v>59</v>
      </c>
      <c r="BV697" s="15" t="s">
        <v>59</v>
      </c>
      <c r="BX697" s="15" t="s">
        <v>59</v>
      </c>
      <c r="BZ697" s="15" t="s">
        <v>59</v>
      </c>
      <c r="CB697" s="15" t="s">
        <v>59</v>
      </c>
      <c r="CD697" s="15" t="s">
        <v>59</v>
      </c>
      <c r="CF697" s="15" t="s">
        <v>59</v>
      </c>
      <c r="CH697" s="15" t="s">
        <v>59</v>
      </c>
      <c r="CJ697" s="15" t="s">
        <v>59</v>
      </c>
      <c r="CL697" s="15" t="s">
        <v>59</v>
      </c>
      <c r="CN697" s="15" t="s">
        <v>59</v>
      </c>
      <c r="CP697" s="15" t="s">
        <v>59</v>
      </c>
      <c r="CR697" s="15" t="s">
        <v>59</v>
      </c>
      <c r="CT697" s="15" t="s">
        <v>59</v>
      </c>
      <c r="CV697" s="15" t="s">
        <v>59</v>
      </c>
      <c r="CX697" s="15" t="s">
        <v>59</v>
      </c>
      <c r="CZ697" s="15" t="s">
        <v>59</v>
      </c>
      <c r="DB697" s="15" t="s">
        <v>59</v>
      </c>
      <c r="DD697" s="15" t="s">
        <v>59</v>
      </c>
      <c r="DF697" s="15" t="s">
        <v>59</v>
      </c>
      <c r="DH697" s="15" t="s">
        <v>59</v>
      </c>
      <c r="DJ697" s="15" t="s">
        <v>59</v>
      </c>
      <c r="DL697" s="15" t="s">
        <v>59</v>
      </c>
      <c r="DN697" s="15" t="s">
        <v>59</v>
      </c>
      <c r="DP697" s="15" t="s">
        <v>59</v>
      </c>
      <c r="DR697" s="15" t="s">
        <v>59</v>
      </c>
      <c r="DT697" s="15" t="s">
        <v>59</v>
      </c>
      <c r="DV697" s="15" t="s">
        <v>59</v>
      </c>
      <c r="DX697" s="15" t="s">
        <v>59</v>
      </c>
      <c r="DZ697" s="15" t="s">
        <v>59</v>
      </c>
      <c r="EB697" s="15" t="s">
        <v>59</v>
      </c>
      <c r="ED697" s="15" t="s">
        <v>59</v>
      </c>
      <c r="EF697" s="15" t="s">
        <v>59</v>
      </c>
      <c r="EH697" s="15" t="s">
        <v>59</v>
      </c>
      <c r="EJ697" s="15" t="s">
        <v>59</v>
      </c>
      <c r="EL697" s="15" t="s">
        <v>59</v>
      </c>
      <c r="EN697" s="15" t="s">
        <v>59</v>
      </c>
      <c r="EP697" s="15" t="s">
        <v>59</v>
      </c>
      <c r="ER697" s="15" t="s">
        <v>59</v>
      </c>
      <c r="ET697" s="15" t="s">
        <v>59</v>
      </c>
      <c r="EV697" s="15" t="s">
        <v>59</v>
      </c>
      <c r="EX697" s="15" t="s">
        <v>59</v>
      </c>
      <c r="EZ697" s="15" t="s">
        <v>59</v>
      </c>
      <c r="FB697" s="15" t="s">
        <v>59</v>
      </c>
      <c r="FD697" s="15" t="s">
        <v>59</v>
      </c>
      <c r="FF697" s="15" t="s">
        <v>59</v>
      </c>
      <c r="FH697" s="15" t="s">
        <v>59</v>
      </c>
      <c r="FJ697" s="15" t="s">
        <v>59</v>
      </c>
      <c r="FL697" s="15" t="s">
        <v>59</v>
      </c>
      <c r="FN697" s="15" t="s">
        <v>59</v>
      </c>
      <c r="FP697" s="15" t="s">
        <v>59</v>
      </c>
      <c r="FR697" s="15" t="s">
        <v>59</v>
      </c>
      <c r="FT697" s="15" t="s">
        <v>59</v>
      </c>
    </row>
    <row r="698" spans="1:176" ht="15.95" customHeight="1">
      <c r="A698" t="s">
        <v>1108</v>
      </c>
      <c r="B698">
        <v>3</v>
      </c>
      <c r="D698" s="39">
        <v>1602</v>
      </c>
      <c r="E698" t="s">
        <v>1093</v>
      </c>
      <c r="G698">
        <v>1.95</v>
      </c>
      <c r="H698" s="15" t="s">
        <v>59</v>
      </c>
      <c r="I698">
        <v>1.95</v>
      </c>
      <c r="J698" s="15" t="s">
        <v>59</v>
      </c>
      <c r="K698" t="s">
        <v>47</v>
      </c>
      <c r="L698" s="15" t="s">
        <v>59</v>
      </c>
      <c r="M698" s="3" t="s">
        <v>47</v>
      </c>
      <c r="N698" s="12" t="s">
        <v>59</v>
      </c>
      <c r="O698" t="s">
        <v>47</v>
      </c>
      <c r="P698" s="15" t="s">
        <v>59</v>
      </c>
      <c r="Q698">
        <v>1.1200000000000001</v>
      </c>
      <c r="R698" s="15">
        <v>0.05</v>
      </c>
      <c r="S698" t="s">
        <v>1094</v>
      </c>
      <c r="T698" s="15" t="s">
        <v>59</v>
      </c>
      <c r="U698">
        <v>0.36</v>
      </c>
      <c r="V698" s="15">
        <v>0.03</v>
      </c>
      <c r="W698">
        <v>0.47</v>
      </c>
      <c r="X698" s="15">
        <v>0.05</v>
      </c>
      <c r="Y698" t="s">
        <v>1094</v>
      </c>
      <c r="Z698" s="15" t="s">
        <v>59</v>
      </c>
      <c r="AA698" t="s">
        <v>47</v>
      </c>
      <c r="AB698" s="15" t="s">
        <v>59</v>
      </c>
      <c r="AC698" t="s">
        <v>47</v>
      </c>
      <c r="AD698" s="15" t="s">
        <v>59</v>
      </c>
      <c r="AE698" t="s">
        <v>47</v>
      </c>
      <c r="AF698" s="15" t="s">
        <v>59</v>
      </c>
      <c r="AG698" t="s">
        <v>54</v>
      </c>
      <c r="AH698" s="15" t="s">
        <v>59</v>
      </c>
      <c r="AI698" t="s">
        <v>47</v>
      </c>
      <c r="AJ698" s="15" t="s">
        <v>59</v>
      </c>
      <c r="AL698" s="15" t="s">
        <v>59</v>
      </c>
      <c r="AM698" t="s">
        <v>47</v>
      </c>
      <c r="AN698" s="15" t="s">
        <v>59</v>
      </c>
      <c r="AO698" t="s">
        <v>47</v>
      </c>
      <c r="AP698" s="15" t="s">
        <v>59</v>
      </c>
      <c r="AQ698" t="s">
        <v>47</v>
      </c>
      <c r="AR698" s="15" t="s">
        <v>59</v>
      </c>
      <c r="AS698" t="s">
        <v>47</v>
      </c>
      <c r="AT698" s="15" t="s">
        <v>59</v>
      </c>
      <c r="AU698" t="s">
        <v>47</v>
      </c>
      <c r="AV698" s="15" t="s">
        <v>59</v>
      </c>
      <c r="AW698" s="3" t="s">
        <v>47</v>
      </c>
      <c r="AX698" s="15" t="s">
        <v>59</v>
      </c>
      <c r="AZ698" s="15" t="s">
        <v>59</v>
      </c>
      <c r="BA698" t="s">
        <v>47</v>
      </c>
      <c r="BB698" s="15" t="s">
        <v>59</v>
      </c>
      <c r="BC698" t="s">
        <v>47</v>
      </c>
      <c r="BD698" s="15" t="s">
        <v>59</v>
      </c>
      <c r="BE698" t="s">
        <v>47</v>
      </c>
      <c r="BF698" s="15" t="s">
        <v>59</v>
      </c>
      <c r="BH698" s="15" t="s">
        <v>59</v>
      </c>
      <c r="BJ698" s="15" t="s">
        <v>59</v>
      </c>
      <c r="BL698" s="15" t="s">
        <v>59</v>
      </c>
      <c r="BN698" s="15" t="s">
        <v>59</v>
      </c>
      <c r="BP698" s="15" t="s">
        <v>59</v>
      </c>
      <c r="BR698" s="15" t="s">
        <v>59</v>
      </c>
      <c r="BT698" s="15" t="s">
        <v>59</v>
      </c>
      <c r="BV698" s="15" t="s">
        <v>59</v>
      </c>
      <c r="BX698" s="15" t="s">
        <v>59</v>
      </c>
      <c r="BZ698" s="15" t="s">
        <v>59</v>
      </c>
      <c r="CB698" s="15" t="s">
        <v>59</v>
      </c>
      <c r="CD698" s="15" t="s">
        <v>59</v>
      </c>
      <c r="CF698" s="15" t="s">
        <v>59</v>
      </c>
      <c r="CH698" s="15" t="s">
        <v>59</v>
      </c>
      <c r="CJ698" s="15" t="s">
        <v>59</v>
      </c>
      <c r="CL698" s="15" t="s">
        <v>59</v>
      </c>
      <c r="CN698" s="15" t="s">
        <v>59</v>
      </c>
      <c r="CP698" s="15" t="s">
        <v>59</v>
      </c>
      <c r="CR698" s="15" t="s">
        <v>59</v>
      </c>
      <c r="CT698" s="15" t="s">
        <v>59</v>
      </c>
      <c r="CV698" s="15" t="s">
        <v>59</v>
      </c>
      <c r="CX698" s="15" t="s">
        <v>59</v>
      </c>
      <c r="CZ698" s="15" t="s">
        <v>59</v>
      </c>
      <c r="DB698" s="15" t="s">
        <v>59</v>
      </c>
      <c r="DD698" s="15" t="s">
        <v>59</v>
      </c>
      <c r="DF698" s="15" t="s">
        <v>59</v>
      </c>
      <c r="DH698" s="15" t="s">
        <v>59</v>
      </c>
      <c r="DJ698" s="15" t="s">
        <v>59</v>
      </c>
      <c r="DL698" s="15" t="s">
        <v>59</v>
      </c>
      <c r="DN698" s="15" t="s">
        <v>59</v>
      </c>
      <c r="DP698" s="15" t="s">
        <v>59</v>
      </c>
      <c r="DR698" s="15" t="s">
        <v>59</v>
      </c>
      <c r="DT698" s="15" t="s">
        <v>59</v>
      </c>
      <c r="DV698" s="15" t="s">
        <v>59</v>
      </c>
      <c r="DX698" s="15" t="s">
        <v>59</v>
      </c>
      <c r="DZ698" s="15" t="s">
        <v>59</v>
      </c>
      <c r="EB698" s="15" t="s">
        <v>59</v>
      </c>
      <c r="ED698" s="15" t="s">
        <v>59</v>
      </c>
      <c r="EF698" s="15" t="s">
        <v>59</v>
      </c>
      <c r="EH698" s="15" t="s">
        <v>59</v>
      </c>
      <c r="EJ698" s="15" t="s">
        <v>59</v>
      </c>
      <c r="EL698" s="15" t="s">
        <v>59</v>
      </c>
      <c r="EN698" s="15" t="s">
        <v>59</v>
      </c>
      <c r="EP698" s="15" t="s">
        <v>59</v>
      </c>
      <c r="ER698" s="15" t="s">
        <v>59</v>
      </c>
      <c r="ET698" s="15" t="s">
        <v>59</v>
      </c>
      <c r="EV698" s="15" t="s">
        <v>59</v>
      </c>
      <c r="EX698" s="15" t="s">
        <v>59</v>
      </c>
      <c r="EZ698" s="15" t="s">
        <v>59</v>
      </c>
      <c r="FB698" s="15" t="s">
        <v>59</v>
      </c>
      <c r="FD698" s="15" t="s">
        <v>59</v>
      </c>
      <c r="FF698" s="15" t="s">
        <v>59</v>
      </c>
      <c r="FH698" s="15" t="s">
        <v>59</v>
      </c>
      <c r="FJ698" s="15" t="s">
        <v>59</v>
      </c>
      <c r="FL698" s="15" t="s">
        <v>59</v>
      </c>
      <c r="FN698" s="15" t="s">
        <v>59</v>
      </c>
      <c r="FP698" s="15" t="s">
        <v>59</v>
      </c>
      <c r="FR698" s="15" t="s">
        <v>59</v>
      </c>
      <c r="FT698" s="15" t="s">
        <v>59</v>
      </c>
    </row>
    <row r="699" spans="1:176" ht="15.95" customHeight="1">
      <c r="A699" t="s">
        <v>1109</v>
      </c>
      <c r="B699">
        <v>3</v>
      </c>
      <c r="D699" s="39">
        <v>1602</v>
      </c>
      <c r="E699" t="s">
        <v>1093</v>
      </c>
      <c r="G699">
        <v>69.25</v>
      </c>
      <c r="H699" s="15" t="s">
        <v>59</v>
      </c>
      <c r="I699">
        <v>69.25</v>
      </c>
      <c r="J699" s="15" t="s">
        <v>59</v>
      </c>
      <c r="K699" t="s">
        <v>47</v>
      </c>
      <c r="L699" s="15" t="s">
        <v>59</v>
      </c>
      <c r="M699" s="3" t="s">
        <v>47</v>
      </c>
      <c r="N699" s="12" t="s">
        <v>59</v>
      </c>
      <c r="O699" t="s">
        <v>47</v>
      </c>
      <c r="P699" s="15" t="s">
        <v>59</v>
      </c>
      <c r="Q699">
        <v>20.190000000000001</v>
      </c>
      <c r="R699" s="15" t="s">
        <v>59</v>
      </c>
      <c r="S699">
        <v>0.55000000000000004</v>
      </c>
      <c r="T699" s="15" t="s">
        <v>59</v>
      </c>
      <c r="U699">
        <v>21.99</v>
      </c>
      <c r="V699" s="15" t="s">
        <v>59</v>
      </c>
      <c r="W699">
        <v>23.93</v>
      </c>
      <c r="X699" s="15" t="s">
        <v>59</v>
      </c>
      <c r="Y699">
        <v>2.41</v>
      </c>
      <c r="Z699" s="15" t="s">
        <v>59</v>
      </c>
      <c r="AA699" t="s">
        <v>47</v>
      </c>
      <c r="AB699" s="15" t="s">
        <v>59</v>
      </c>
      <c r="AC699" t="s">
        <v>47</v>
      </c>
      <c r="AD699" s="15" t="s">
        <v>59</v>
      </c>
      <c r="AE699" t="s">
        <v>47</v>
      </c>
      <c r="AF699" s="15" t="s">
        <v>59</v>
      </c>
      <c r="AG699">
        <v>0.18</v>
      </c>
      <c r="AH699" s="15" t="s">
        <v>59</v>
      </c>
      <c r="AI699" t="s">
        <v>47</v>
      </c>
      <c r="AJ699" s="15" t="s">
        <v>59</v>
      </c>
      <c r="AL699" s="15" t="s">
        <v>59</v>
      </c>
      <c r="AM699" t="s">
        <v>47</v>
      </c>
      <c r="AN699" s="15" t="s">
        <v>59</v>
      </c>
      <c r="AO699" t="s">
        <v>47</v>
      </c>
      <c r="AP699" s="15" t="s">
        <v>59</v>
      </c>
      <c r="AQ699" t="s">
        <v>47</v>
      </c>
      <c r="AR699" s="15" t="s">
        <v>59</v>
      </c>
      <c r="AS699" t="s">
        <v>47</v>
      </c>
      <c r="AT699" s="15" t="s">
        <v>59</v>
      </c>
      <c r="AU699" t="s">
        <v>47</v>
      </c>
      <c r="AV699" s="15" t="s">
        <v>59</v>
      </c>
      <c r="AW699" s="3" t="s">
        <v>47</v>
      </c>
      <c r="AX699" s="15" t="s">
        <v>59</v>
      </c>
      <c r="AZ699" s="15" t="s">
        <v>59</v>
      </c>
      <c r="BA699" t="s">
        <v>47</v>
      </c>
      <c r="BB699" s="15" t="s">
        <v>59</v>
      </c>
      <c r="BC699" t="s">
        <v>47</v>
      </c>
      <c r="BD699" s="15" t="s">
        <v>59</v>
      </c>
      <c r="BE699" t="s">
        <v>47</v>
      </c>
      <c r="BF699" s="15" t="s">
        <v>59</v>
      </c>
      <c r="BH699" s="15" t="s">
        <v>59</v>
      </c>
      <c r="BJ699" s="15" t="s">
        <v>59</v>
      </c>
      <c r="BL699" s="15" t="s">
        <v>59</v>
      </c>
      <c r="BN699" s="15" t="s">
        <v>59</v>
      </c>
      <c r="BP699" s="15" t="s">
        <v>59</v>
      </c>
      <c r="BR699" s="15" t="s">
        <v>59</v>
      </c>
      <c r="BT699" s="15" t="s">
        <v>59</v>
      </c>
      <c r="BV699" s="15" t="s">
        <v>59</v>
      </c>
      <c r="BX699" s="15" t="s">
        <v>59</v>
      </c>
      <c r="BZ699" s="15" t="s">
        <v>59</v>
      </c>
      <c r="CB699" s="15" t="s">
        <v>59</v>
      </c>
      <c r="CD699" s="15" t="s">
        <v>59</v>
      </c>
      <c r="CF699" s="15" t="s">
        <v>59</v>
      </c>
      <c r="CH699" s="15" t="s">
        <v>59</v>
      </c>
      <c r="CJ699" s="15" t="s">
        <v>59</v>
      </c>
      <c r="CL699" s="15" t="s">
        <v>59</v>
      </c>
      <c r="CN699" s="15" t="s">
        <v>59</v>
      </c>
      <c r="CP699" s="15" t="s">
        <v>59</v>
      </c>
      <c r="CR699" s="15" t="s">
        <v>59</v>
      </c>
      <c r="CT699" s="15" t="s">
        <v>59</v>
      </c>
      <c r="CV699" s="15" t="s">
        <v>59</v>
      </c>
      <c r="CX699" s="15" t="s">
        <v>59</v>
      </c>
      <c r="CZ699" s="15" t="s">
        <v>59</v>
      </c>
      <c r="DB699" s="15" t="s">
        <v>59</v>
      </c>
      <c r="DD699" s="15" t="s">
        <v>59</v>
      </c>
      <c r="DF699" s="15" t="s">
        <v>59</v>
      </c>
      <c r="DH699" s="15" t="s">
        <v>59</v>
      </c>
      <c r="DJ699" s="15" t="s">
        <v>59</v>
      </c>
      <c r="DL699" s="15" t="s">
        <v>59</v>
      </c>
      <c r="DN699" s="15" t="s">
        <v>59</v>
      </c>
      <c r="DP699" s="15" t="s">
        <v>59</v>
      </c>
      <c r="DR699" s="15" t="s">
        <v>59</v>
      </c>
      <c r="DT699" s="15" t="s">
        <v>59</v>
      </c>
      <c r="DV699" s="15" t="s">
        <v>59</v>
      </c>
      <c r="DX699" s="15" t="s">
        <v>59</v>
      </c>
      <c r="DZ699" s="15" t="s">
        <v>59</v>
      </c>
      <c r="EB699" s="15" t="s">
        <v>59</v>
      </c>
      <c r="ED699" s="15" t="s">
        <v>59</v>
      </c>
      <c r="EF699" s="15" t="s">
        <v>59</v>
      </c>
      <c r="EH699" s="15" t="s">
        <v>59</v>
      </c>
      <c r="EJ699" s="15" t="s">
        <v>59</v>
      </c>
      <c r="EL699" s="15" t="s">
        <v>59</v>
      </c>
      <c r="EN699" s="15" t="s">
        <v>59</v>
      </c>
      <c r="EP699" s="15" t="s">
        <v>59</v>
      </c>
      <c r="ER699" s="15" t="s">
        <v>59</v>
      </c>
      <c r="ET699" s="15" t="s">
        <v>59</v>
      </c>
      <c r="EV699" s="15" t="s">
        <v>59</v>
      </c>
      <c r="EX699" s="15" t="s">
        <v>59</v>
      </c>
      <c r="EZ699" s="15" t="s">
        <v>59</v>
      </c>
      <c r="FB699" s="15" t="s">
        <v>59</v>
      </c>
      <c r="FD699" s="15" t="s">
        <v>59</v>
      </c>
      <c r="FF699" s="15" t="s">
        <v>59</v>
      </c>
      <c r="FH699" s="15" t="s">
        <v>59</v>
      </c>
      <c r="FJ699" s="15" t="s">
        <v>59</v>
      </c>
      <c r="FL699" s="15" t="s">
        <v>59</v>
      </c>
      <c r="FN699" s="15" t="s">
        <v>59</v>
      </c>
      <c r="FP699" s="15" t="s">
        <v>59</v>
      </c>
      <c r="FR699" s="15" t="s">
        <v>59</v>
      </c>
      <c r="FT699" s="15" t="s">
        <v>59</v>
      </c>
    </row>
    <row r="700" spans="1:176" ht="15.95" customHeight="1">
      <c r="A700" t="s">
        <v>1110</v>
      </c>
      <c r="B700">
        <v>4</v>
      </c>
      <c r="D700" s="39">
        <v>1602</v>
      </c>
      <c r="E700" t="s">
        <v>1093</v>
      </c>
      <c r="G700">
        <v>0.11</v>
      </c>
      <c r="H700" s="15" t="s">
        <v>59</v>
      </c>
      <c r="I700">
        <v>0.11</v>
      </c>
      <c r="J700" s="15" t="s">
        <v>59</v>
      </c>
      <c r="K700" t="s">
        <v>47</v>
      </c>
      <c r="L700" s="15" t="s">
        <v>59</v>
      </c>
      <c r="M700" s="3" t="s">
        <v>47</v>
      </c>
      <c r="N700" s="12" t="s">
        <v>59</v>
      </c>
      <c r="O700" t="s">
        <v>47</v>
      </c>
      <c r="P700" s="15" t="s">
        <v>59</v>
      </c>
      <c r="Q700">
        <v>0.11</v>
      </c>
      <c r="R700" s="15">
        <v>0.01</v>
      </c>
      <c r="S700" t="s">
        <v>54</v>
      </c>
      <c r="T700" s="15" t="s">
        <v>59</v>
      </c>
      <c r="U700" t="s">
        <v>1094</v>
      </c>
      <c r="V700" s="15" t="s">
        <v>59</v>
      </c>
      <c r="W700" t="s">
        <v>1094</v>
      </c>
      <c r="X700" s="15" t="s">
        <v>59</v>
      </c>
      <c r="Y700" t="s">
        <v>54</v>
      </c>
      <c r="Z700" s="15" t="s">
        <v>59</v>
      </c>
      <c r="AA700" t="s">
        <v>47</v>
      </c>
      <c r="AB700" s="15" t="s">
        <v>59</v>
      </c>
      <c r="AC700" t="s">
        <v>47</v>
      </c>
      <c r="AD700" s="15" t="s">
        <v>59</v>
      </c>
      <c r="AE700" t="s">
        <v>47</v>
      </c>
      <c r="AF700" s="15" t="s">
        <v>59</v>
      </c>
      <c r="AG700" t="s">
        <v>54</v>
      </c>
      <c r="AH700" s="15" t="s">
        <v>59</v>
      </c>
      <c r="AI700" t="s">
        <v>47</v>
      </c>
      <c r="AJ700" s="15" t="s">
        <v>59</v>
      </c>
      <c r="AL700" s="15" t="s">
        <v>59</v>
      </c>
      <c r="AM700" t="s">
        <v>47</v>
      </c>
      <c r="AN700" s="15" t="s">
        <v>59</v>
      </c>
      <c r="AO700" t="s">
        <v>47</v>
      </c>
      <c r="AP700" s="15" t="s">
        <v>59</v>
      </c>
      <c r="AQ700" t="s">
        <v>47</v>
      </c>
      <c r="AR700" s="15" t="s">
        <v>59</v>
      </c>
      <c r="AS700" t="s">
        <v>47</v>
      </c>
      <c r="AT700" s="15" t="s">
        <v>59</v>
      </c>
      <c r="AU700" t="s">
        <v>47</v>
      </c>
      <c r="AV700" s="15" t="s">
        <v>59</v>
      </c>
      <c r="AW700" s="3" t="s">
        <v>47</v>
      </c>
      <c r="AX700" s="15" t="s">
        <v>59</v>
      </c>
      <c r="AZ700" s="15" t="s">
        <v>59</v>
      </c>
      <c r="BA700" t="s">
        <v>47</v>
      </c>
      <c r="BB700" s="15" t="s">
        <v>59</v>
      </c>
      <c r="BC700" t="s">
        <v>47</v>
      </c>
      <c r="BD700" s="15" t="s">
        <v>59</v>
      </c>
      <c r="BE700" t="s">
        <v>47</v>
      </c>
      <c r="BF700" s="15" t="s">
        <v>59</v>
      </c>
      <c r="BH700" s="15" t="s">
        <v>59</v>
      </c>
      <c r="BJ700" s="15" t="s">
        <v>59</v>
      </c>
      <c r="BL700" s="15" t="s">
        <v>59</v>
      </c>
      <c r="BN700" s="15" t="s">
        <v>59</v>
      </c>
      <c r="BP700" s="15" t="s">
        <v>59</v>
      </c>
      <c r="BR700" s="15" t="s">
        <v>59</v>
      </c>
      <c r="BT700" s="15" t="s">
        <v>59</v>
      </c>
      <c r="BV700" s="15" t="s">
        <v>59</v>
      </c>
      <c r="BX700" s="15" t="s">
        <v>59</v>
      </c>
      <c r="BZ700" s="15" t="s">
        <v>59</v>
      </c>
      <c r="CB700" s="15" t="s">
        <v>59</v>
      </c>
      <c r="CD700" s="15" t="s">
        <v>59</v>
      </c>
      <c r="CF700" s="15" t="s">
        <v>59</v>
      </c>
      <c r="CH700" s="15" t="s">
        <v>59</v>
      </c>
      <c r="CJ700" s="15" t="s">
        <v>59</v>
      </c>
      <c r="CL700" s="15" t="s">
        <v>59</v>
      </c>
      <c r="CN700" s="15" t="s">
        <v>59</v>
      </c>
      <c r="CP700" s="15" t="s">
        <v>59</v>
      </c>
      <c r="CR700" s="15" t="s">
        <v>59</v>
      </c>
      <c r="CT700" s="15" t="s">
        <v>59</v>
      </c>
      <c r="CV700" s="15" t="s">
        <v>59</v>
      </c>
      <c r="CX700" s="15" t="s">
        <v>59</v>
      </c>
      <c r="CZ700" s="15" t="s">
        <v>59</v>
      </c>
      <c r="DB700" s="15" t="s">
        <v>59</v>
      </c>
      <c r="DD700" s="15" t="s">
        <v>59</v>
      </c>
      <c r="DF700" s="15" t="s">
        <v>59</v>
      </c>
      <c r="DH700" s="15" t="s">
        <v>59</v>
      </c>
      <c r="DJ700" s="15" t="s">
        <v>59</v>
      </c>
      <c r="DL700" s="15" t="s">
        <v>59</v>
      </c>
      <c r="DN700" s="15" t="s">
        <v>59</v>
      </c>
      <c r="DP700" s="15" t="s">
        <v>59</v>
      </c>
      <c r="DR700" s="15" t="s">
        <v>59</v>
      </c>
      <c r="DT700" s="15" t="s">
        <v>59</v>
      </c>
      <c r="DV700" s="15" t="s">
        <v>59</v>
      </c>
      <c r="DX700" s="15" t="s">
        <v>59</v>
      </c>
      <c r="DZ700" s="15" t="s">
        <v>59</v>
      </c>
      <c r="EB700" s="15" t="s">
        <v>59</v>
      </c>
      <c r="ED700" s="15" t="s">
        <v>59</v>
      </c>
      <c r="EF700" s="15" t="s">
        <v>59</v>
      </c>
      <c r="EH700" s="15" t="s">
        <v>59</v>
      </c>
      <c r="EJ700" s="15" t="s">
        <v>59</v>
      </c>
      <c r="EL700" s="15" t="s">
        <v>59</v>
      </c>
      <c r="EN700" s="15" t="s">
        <v>59</v>
      </c>
      <c r="EP700" s="15" t="s">
        <v>59</v>
      </c>
      <c r="ER700" s="15" t="s">
        <v>59</v>
      </c>
      <c r="ET700" s="15" t="s">
        <v>59</v>
      </c>
      <c r="EV700" s="15" t="s">
        <v>59</v>
      </c>
      <c r="EX700" s="15" t="s">
        <v>59</v>
      </c>
      <c r="EZ700" s="15" t="s">
        <v>59</v>
      </c>
      <c r="FB700" s="15" t="s">
        <v>59</v>
      </c>
      <c r="FD700" s="15" t="s">
        <v>59</v>
      </c>
      <c r="FF700" s="15" t="s">
        <v>59</v>
      </c>
      <c r="FH700" s="15" t="s">
        <v>59</v>
      </c>
      <c r="FJ700" s="15" t="s">
        <v>59</v>
      </c>
      <c r="FL700" s="15" t="s">
        <v>59</v>
      </c>
      <c r="FN700" s="15" t="s">
        <v>59</v>
      </c>
      <c r="FP700" s="15" t="s">
        <v>59</v>
      </c>
      <c r="FR700" s="15" t="s">
        <v>59</v>
      </c>
      <c r="FT700" s="15" t="s">
        <v>59</v>
      </c>
    </row>
    <row r="701" spans="1:176" ht="15.95" customHeight="1">
      <c r="A701" t="s">
        <v>1111</v>
      </c>
      <c r="B701">
        <v>4</v>
      </c>
      <c r="D701" s="39">
        <v>1602</v>
      </c>
      <c r="E701" t="s">
        <v>1093</v>
      </c>
      <c r="G701">
        <v>78.28</v>
      </c>
      <c r="H701" s="15" t="s">
        <v>59</v>
      </c>
      <c r="I701">
        <v>78.28</v>
      </c>
      <c r="J701" s="15" t="s">
        <v>59</v>
      </c>
      <c r="K701" t="s">
        <v>47</v>
      </c>
      <c r="L701" s="15" t="s">
        <v>59</v>
      </c>
      <c r="M701" s="3" t="s">
        <v>47</v>
      </c>
      <c r="N701" s="12" t="s">
        <v>59</v>
      </c>
      <c r="O701" t="s">
        <v>47</v>
      </c>
      <c r="P701" s="15" t="s">
        <v>59</v>
      </c>
      <c r="Q701">
        <v>27.3</v>
      </c>
      <c r="R701" s="15">
        <v>0.39</v>
      </c>
      <c r="S701">
        <v>1.5</v>
      </c>
      <c r="T701" s="15">
        <v>0.16</v>
      </c>
      <c r="U701">
        <v>22.95</v>
      </c>
      <c r="V701" s="15">
        <v>0.27</v>
      </c>
      <c r="W701">
        <v>23.14</v>
      </c>
      <c r="X701" s="15">
        <v>0.09</v>
      </c>
      <c r="Y701">
        <v>3.15</v>
      </c>
      <c r="Z701" s="15">
        <v>0.06</v>
      </c>
      <c r="AA701" t="s">
        <v>47</v>
      </c>
      <c r="AB701" s="15" t="s">
        <v>59</v>
      </c>
      <c r="AC701" t="s">
        <v>47</v>
      </c>
      <c r="AD701" s="15" t="s">
        <v>59</v>
      </c>
      <c r="AE701" t="s">
        <v>47</v>
      </c>
      <c r="AF701" s="15" t="s">
        <v>59</v>
      </c>
      <c r="AG701">
        <v>0.24</v>
      </c>
      <c r="AH701" s="15">
        <v>0.04</v>
      </c>
      <c r="AI701" t="s">
        <v>47</v>
      </c>
      <c r="AJ701" s="15" t="s">
        <v>59</v>
      </c>
      <c r="AL701" s="15" t="s">
        <v>59</v>
      </c>
      <c r="AM701" t="s">
        <v>47</v>
      </c>
      <c r="AN701" s="15" t="s">
        <v>59</v>
      </c>
      <c r="AO701" t="s">
        <v>47</v>
      </c>
      <c r="AP701" s="15" t="s">
        <v>59</v>
      </c>
      <c r="AQ701" t="s">
        <v>47</v>
      </c>
      <c r="AR701" s="15" t="s">
        <v>59</v>
      </c>
      <c r="AS701" t="s">
        <v>47</v>
      </c>
      <c r="AT701" s="15" t="s">
        <v>59</v>
      </c>
      <c r="AU701" t="s">
        <v>47</v>
      </c>
      <c r="AV701" s="15" t="s">
        <v>59</v>
      </c>
      <c r="AW701" s="3" t="s">
        <v>47</v>
      </c>
      <c r="AX701" s="15" t="s">
        <v>59</v>
      </c>
      <c r="AZ701" s="15" t="s">
        <v>59</v>
      </c>
      <c r="BA701" t="s">
        <v>47</v>
      </c>
      <c r="BB701" s="15" t="s">
        <v>59</v>
      </c>
      <c r="BC701" t="s">
        <v>47</v>
      </c>
      <c r="BD701" s="15" t="s">
        <v>59</v>
      </c>
      <c r="BE701" t="s">
        <v>47</v>
      </c>
      <c r="BF701" s="15" t="s">
        <v>59</v>
      </c>
      <c r="BH701" s="15" t="s">
        <v>59</v>
      </c>
      <c r="BJ701" s="15" t="s">
        <v>59</v>
      </c>
      <c r="BL701" s="15" t="s">
        <v>59</v>
      </c>
      <c r="BN701" s="15" t="s">
        <v>59</v>
      </c>
      <c r="BP701" s="15" t="s">
        <v>59</v>
      </c>
      <c r="BR701" s="15" t="s">
        <v>59</v>
      </c>
      <c r="BT701" s="15" t="s">
        <v>59</v>
      </c>
      <c r="BV701" s="15" t="s">
        <v>59</v>
      </c>
      <c r="BX701" s="15" t="s">
        <v>59</v>
      </c>
      <c r="BZ701" s="15" t="s">
        <v>59</v>
      </c>
      <c r="CB701" s="15" t="s">
        <v>59</v>
      </c>
      <c r="CD701" s="15" t="s">
        <v>59</v>
      </c>
      <c r="CF701" s="15" t="s">
        <v>59</v>
      </c>
      <c r="CH701" s="15" t="s">
        <v>59</v>
      </c>
      <c r="CJ701" s="15" t="s">
        <v>59</v>
      </c>
      <c r="CL701" s="15" t="s">
        <v>59</v>
      </c>
      <c r="CN701" s="15" t="s">
        <v>59</v>
      </c>
      <c r="CP701" s="15" t="s">
        <v>59</v>
      </c>
      <c r="CR701" s="15" t="s">
        <v>59</v>
      </c>
      <c r="CT701" s="15" t="s">
        <v>59</v>
      </c>
      <c r="CV701" s="15" t="s">
        <v>59</v>
      </c>
      <c r="CX701" s="15" t="s">
        <v>59</v>
      </c>
      <c r="CZ701" s="15" t="s">
        <v>59</v>
      </c>
      <c r="DB701" s="15" t="s">
        <v>59</v>
      </c>
      <c r="DD701" s="15" t="s">
        <v>59</v>
      </c>
      <c r="DF701" s="15" t="s">
        <v>59</v>
      </c>
      <c r="DH701" s="15" t="s">
        <v>59</v>
      </c>
      <c r="DJ701" s="15" t="s">
        <v>59</v>
      </c>
      <c r="DL701" s="15" t="s">
        <v>59</v>
      </c>
      <c r="DN701" s="15" t="s">
        <v>59</v>
      </c>
      <c r="DP701" s="15" t="s">
        <v>59</v>
      </c>
      <c r="DR701" s="15" t="s">
        <v>59</v>
      </c>
      <c r="DT701" s="15" t="s">
        <v>59</v>
      </c>
      <c r="DV701" s="15" t="s">
        <v>59</v>
      </c>
      <c r="DX701" s="15" t="s">
        <v>59</v>
      </c>
      <c r="DZ701" s="15" t="s">
        <v>59</v>
      </c>
      <c r="EB701" s="15" t="s">
        <v>59</v>
      </c>
      <c r="ED701" s="15" t="s">
        <v>59</v>
      </c>
      <c r="EF701" s="15" t="s">
        <v>59</v>
      </c>
      <c r="EH701" s="15" t="s">
        <v>59</v>
      </c>
      <c r="EJ701" s="15" t="s">
        <v>59</v>
      </c>
      <c r="EL701" s="15" t="s">
        <v>59</v>
      </c>
      <c r="EN701" s="15" t="s">
        <v>59</v>
      </c>
      <c r="EP701" s="15" t="s">
        <v>59</v>
      </c>
      <c r="ER701" s="15" t="s">
        <v>59</v>
      </c>
      <c r="ET701" s="15" t="s">
        <v>59</v>
      </c>
      <c r="EV701" s="15" t="s">
        <v>59</v>
      </c>
      <c r="EX701" s="15" t="s">
        <v>59</v>
      </c>
      <c r="EZ701" s="15" t="s">
        <v>59</v>
      </c>
      <c r="FB701" s="15" t="s">
        <v>59</v>
      </c>
      <c r="FD701" s="15" t="s">
        <v>59</v>
      </c>
      <c r="FF701" s="15" t="s">
        <v>59</v>
      </c>
      <c r="FH701" s="15" t="s">
        <v>59</v>
      </c>
      <c r="FJ701" s="15" t="s">
        <v>59</v>
      </c>
      <c r="FL701" s="15" t="s">
        <v>59</v>
      </c>
      <c r="FN701" s="15" t="s">
        <v>59</v>
      </c>
      <c r="FP701" s="15" t="s">
        <v>59</v>
      </c>
      <c r="FR701" s="15" t="s">
        <v>59</v>
      </c>
      <c r="FT701" s="15" t="s">
        <v>59</v>
      </c>
    </row>
    <row r="702" spans="1:176" ht="15.95" customHeight="1">
      <c r="A702" t="s">
        <v>1112</v>
      </c>
      <c r="B702">
        <v>4</v>
      </c>
      <c r="D702" s="39">
        <v>1602</v>
      </c>
      <c r="E702" t="s">
        <v>1093</v>
      </c>
      <c r="G702" t="s">
        <v>1094</v>
      </c>
      <c r="H702" s="15" t="s">
        <v>59</v>
      </c>
      <c r="I702" t="s">
        <v>1094</v>
      </c>
      <c r="J702" s="15" t="s">
        <v>59</v>
      </c>
      <c r="K702" t="s">
        <v>47</v>
      </c>
      <c r="L702" s="15" t="s">
        <v>59</v>
      </c>
      <c r="M702" s="3" t="s">
        <v>47</v>
      </c>
      <c r="N702" s="12" t="s">
        <v>59</v>
      </c>
      <c r="O702" t="s">
        <v>47</v>
      </c>
      <c r="P702" s="15" t="s">
        <v>59</v>
      </c>
      <c r="Q702" t="s">
        <v>1094</v>
      </c>
      <c r="R702" s="15" t="s">
        <v>59</v>
      </c>
      <c r="S702" t="s">
        <v>54</v>
      </c>
      <c r="T702" s="15" t="s">
        <v>59</v>
      </c>
      <c r="U702" t="s">
        <v>54</v>
      </c>
      <c r="V702" s="15" t="s">
        <v>59</v>
      </c>
      <c r="W702" t="s">
        <v>54</v>
      </c>
      <c r="X702" s="15" t="s">
        <v>59</v>
      </c>
      <c r="Y702" t="s">
        <v>54</v>
      </c>
      <c r="Z702" s="15" t="s">
        <v>59</v>
      </c>
      <c r="AA702" t="s">
        <v>47</v>
      </c>
      <c r="AB702" s="15" t="s">
        <v>59</v>
      </c>
      <c r="AC702" t="s">
        <v>47</v>
      </c>
      <c r="AD702" s="15" t="s">
        <v>59</v>
      </c>
      <c r="AE702" t="s">
        <v>47</v>
      </c>
      <c r="AF702" s="15" t="s">
        <v>59</v>
      </c>
      <c r="AG702" t="s">
        <v>54</v>
      </c>
      <c r="AH702" s="15" t="s">
        <v>59</v>
      </c>
      <c r="AI702" t="s">
        <v>47</v>
      </c>
      <c r="AJ702" s="15" t="s">
        <v>59</v>
      </c>
      <c r="AL702" s="15" t="s">
        <v>59</v>
      </c>
      <c r="AM702" t="s">
        <v>47</v>
      </c>
      <c r="AN702" s="15" t="s">
        <v>59</v>
      </c>
      <c r="AO702" t="s">
        <v>47</v>
      </c>
      <c r="AP702" s="15" t="s">
        <v>59</v>
      </c>
      <c r="AQ702" t="s">
        <v>47</v>
      </c>
      <c r="AR702" s="15" t="s">
        <v>59</v>
      </c>
      <c r="AS702" t="s">
        <v>47</v>
      </c>
      <c r="AT702" s="15" t="s">
        <v>59</v>
      </c>
      <c r="AU702" t="s">
        <v>47</v>
      </c>
      <c r="AV702" s="15" t="s">
        <v>59</v>
      </c>
      <c r="AW702" s="3" t="s">
        <v>47</v>
      </c>
      <c r="AX702" s="15" t="s">
        <v>59</v>
      </c>
      <c r="AZ702" s="15" t="s">
        <v>59</v>
      </c>
      <c r="BA702" t="s">
        <v>47</v>
      </c>
      <c r="BB702" s="15" t="s">
        <v>59</v>
      </c>
      <c r="BC702" t="s">
        <v>47</v>
      </c>
      <c r="BD702" s="15" t="s">
        <v>59</v>
      </c>
      <c r="BE702" t="s">
        <v>47</v>
      </c>
      <c r="BF702" s="15" t="s">
        <v>59</v>
      </c>
      <c r="BH702" s="15" t="s">
        <v>59</v>
      </c>
      <c r="BJ702" s="15" t="s">
        <v>59</v>
      </c>
      <c r="BL702" s="15" t="s">
        <v>59</v>
      </c>
      <c r="BN702" s="15" t="s">
        <v>59</v>
      </c>
      <c r="BP702" s="15" t="s">
        <v>59</v>
      </c>
      <c r="BR702" s="15" t="s">
        <v>59</v>
      </c>
      <c r="BT702" s="15" t="s">
        <v>59</v>
      </c>
      <c r="BV702" s="15" t="s">
        <v>59</v>
      </c>
      <c r="BX702" s="15" t="s">
        <v>59</v>
      </c>
      <c r="BZ702" s="15" t="s">
        <v>59</v>
      </c>
      <c r="CB702" s="15" t="s">
        <v>59</v>
      </c>
      <c r="CD702" s="15" t="s">
        <v>59</v>
      </c>
      <c r="CF702" s="15" t="s">
        <v>59</v>
      </c>
      <c r="CH702" s="15" t="s">
        <v>59</v>
      </c>
      <c r="CJ702" s="15" t="s">
        <v>59</v>
      </c>
      <c r="CL702" s="15" t="s">
        <v>59</v>
      </c>
      <c r="CN702" s="15" t="s">
        <v>59</v>
      </c>
      <c r="CP702" s="15" t="s">
        <v>59</v>
      </c>
      <c r="CR702" s="15" t="s">
        <v>59</v>
      </c>
      <c r="CT702" s="15" t="s">
        <v>59</v>
      </c>
      <c r="CV702" s="15" t="s">
        <v>59</v>
      </c>
      <c r="CX702" s="15" t="s">
        <v>59</v>
      </c>
      <c r="CZ702" s="15" t="s">
        <v>59</v>
      </c>
      <c r="DB702" s="15" t="s">
        <v>59</v>
      </c>
      <c r="DD702" s="15" t="s">
        <v>59</v>
      </c>
      <c r="DF702" s="15" t="s">
        <v>59</v>
      </c>
      <c r="DH702" s="15" t="s">
        <v>59</v>
      </c>
      <c r="DJ702" s="15" t="s">
        <v>59</v>
      </c>
      <c r="DL702" s="15" t="s">
        <v>59</v>
      </c>
      <c r="DN702" s="15" t="s">
        <v>59</v>
      </c>
      <c r="DP702" s="15" t="s">
        <v>59</v>
      </c>
      <c r="DR702" s="15" t="s">
        <v>59</v>
      </c>
      <c r="DT702" s="15" t="s">
        <v>59</v>
      </c>
      <c r="DV702" s="15" t="s">
        <v>59</v>
      </c>
      <c r="DX702" s="15" t="s">
        <v>59</v>
      </c>
      <c r="DZ702" s="15" t="s">
        <v>59</v>
      </c>
      <c r="EB702" s="15" t="s">
        <v>59</v>
      </c>
      <c r="ED702" s="15" t="s">
        <v>59</v>
      </c>
      <c r="EF702" s="15" t="s">
        <v>59</v>
      </c>
      <c r="EH702" s="15" t="s">
        <v>59</v>
      </c>
      <c r="EJ702" s="15" t="s">
        <v>59</v>
      </c>
      <c r="EL702" s="15" t="s">
        <v>59</v>
      </c>
      <c r="EN702" s="15" t="s">
        <v>59</v>
      </c>
      <c r="EP702" s="15" t="s">
        <v>59</v>
      </c>
      <c r="ER702" s="15" t="s">
        <v>59</v>
      </c>
      <c r="ET702" s="15" t="s">
        <v>59</v>
      </c>
      <c r="EV702" s="15" t="s">
        <v>59</v>
      </c>
      <c r="EX702" s="15" t="s">
        <v>59</v>
      </c>
      <c r="EZ702" s="15" t="s">
        <v>59</v>
      </c>
      <c r="FB702" s="15" t="s">
        <v>59</v>
      </c>
      <c r="FD702" s="15" t="s">
        <v>59</v>
      </c>
      <c r="FF702" s="15" t="s">
        <v>59</v>
      </c>
      <c r="FH702" s="15" t="s">
        <v>59</v>
      </c>
      <c r="FJ702" s="15" t="s">
        <v>59</v>
      </c>
      <c r="FL702" s="15" t="s">
        <v>59</v>
      </c>
      <c r="FN702" s="15" t="s">
        <v>59</v>
      </c>
      <c r="FP702" s="15" t="s">
        <v>59</v>
      </c>
      <c r="FR702" s="15" t="s">
        <v>59</v>
      </c>
      <c r="FT702" s="15" t="s">
        <v>59</v>
      </c>
    </row>
    <row r="703" spans="1:176" ht="15.95" customHeight="1">
      <c r="A703" t="s">
        <v>1113</v>
      </c>
      <c r="B703">
        <v>4</v>
      </c>
      <c r="D703" s="39">
        <v>1602</v>
      </c>
      <c r="E703" t="s">
        <v>1093</v>
      </c>
      <c r="G703" t="s">
        <v>1094</v>
      </c>
      <c r="H703" s="15" t="s">
        <v>59</v>
      </c>
      <c r="I703" t="s">
        <v>1094</v>
      </c>
      <c r="J703" s="15" t="s">
        <v>59</v>
      </c>
      <c r="K703" t="s">
        <v>47</v>
      </c>
      <c r="L703" s="15" t="s">
        <v>59</v>
      </c>
      <c r="M703" s="3" t="s">
        <v>47</v>
      </c>
      <c r="N703" s="12" t="s">
        <v>59</v>
      </c>
      <c r="O703" t="s">
        <v>47</v>
      </c>
      <c r="P703" s="15" t="s">
        <v>59</v>
      </c>
      <c r="Q703" t="s">
        <v>1094</v>
      </c>
      <c r="R703" s="15" t="s">
        <v>59</v>
      </c>
      <c r="S703" t="s">
        <v>54</v>
      </c>
      <c r="T703" s="15" t="s">
        <v>59</v>
      </c>
      <c r="U703" t="s">
        <v>54</v>
      </c>
      <c r="V703" s="15" t="s">
        <v>59</v>
      </c>
      <c r="W703" t="s">
        <v>54</v>
      </c>
      <c r="X703" s="15" t="s">
        <v>59</v>
      </c>
      <c r="Y703" t="s">
        <v>54</v>
      </c>
      <c r="Z703" s="15" t="s">
        <v>59</v>
      </c>
      <c r="AA703" t="s">
        <v>47</v>
      </c>
      <c r="AB703" s="15" t="s">
        <v>59</v>
      </c>
      <c r="AC703" t="s">
        <v>47</v>
      </c>
      <c r="AD703" s="15" t="s">
        <v>59</v>
      </c>
      <c r="AE703" t="s">
        <v>47</v>
      </c>
      <c r="AF703" s="15" t="s">
        <v>59</v>
      </c>
      <c r="AG703" t="s">
        <v>54</v>
      </c>
      <c r="AH703" s="15" t="s">
        <v>59</v>
      </c>
      <c r="AI703" t="s">
        <v>47</v>
      </c>
      <c r="AJ703" s="15" t="s">
        <v>59</v>
      </c>
      <c r="AL703" s="15" t="s">
        <v>59</v>
      </c>
      <c r="AM703" t="s">
        <v>47</v>
      </c>
      <c r="AN703" s="15" t="s">
        <v>59</v>
      </c>
      <c r="AO703" t="s">
        <v>47</v>
      </c>
      <c r="AP703" s="15" t="s">
        <v>59</v>
      </c>
      <c r="AQ703" t="s">
        <v>47</v>
      </c>
      <c r="AR703" s="15" t="s">
        <v>59</v>
      </c>
      <c r="AS703" t="s">
        <v>47</v>
      </c>
      <c r="AT703" s="15" t="s">
        <v>59</v>
      </c>
      <c r="AU703" t="s">
        <v>47</v>
      </c>
      <c r="AV703" s="15" t="s">
        <v>59</v>
      </c>
      <c r="AW703" s="3" t="s">
        <v>47</v>
      </c>
      <c r="AX703" s="15" t="s">
        <v>59</v>
      </c>
      <c r="AZ703" s="15" t="s">
        <v>59</v>
      </c>
      <c r="BA703" t="s">
        <v>47</v>
      </c>
      <c r="BB703" s="15" t="s">
        <v>59</v>
      </c>
      <c r="BC703" t="s">
        <v>47</v>
      </c>
      <c r="BD703" s="15" t="s">
        <v>59</v>
      </c>
      <c r="BE703" t="s">
        <v>47</v>
      </c>
      <c r="BF703" s="15" t="s">
        <v>59</v>
      </c>
      <c r="BH703" s="15" t="s">
        <v>59</v>
      </c>
      <c r="BJ703" s="15" t="s">
        <v>59</v>
      </c>
      <c r="BL703" s="15" t="s">
        <v>59</v>
      </c>
      <c r="BN703" s="15" t="s">
        <v>59</v>
      </c>
      <c r="BP703" s="15" t="s">
        <v>59</v>
      </c>
      <c r="BR703" s="15" t="s">
        <v>59</v>
      </c>
      <c r="BT703" s="15" t="s">
        <v>59</v>
      </c>
      <c r="BV703" s="15" t="s">
        <v>59</v>
      </c>
      <c r="BX703" s="15" t="s">
        <v>59</v>
      </c>
      <c r="BZ703" s="15" t="s">
        <v>59</v>
      </c>
      <c r="CB703" s="15" t="s">
        <v>59</v>
      </c>
      <c r="CD703" s="15" t="s">
        <v>59</v>
      </c>
      <c r="CF703" s="15" t="s">
        <v>59</v>
      </c>
      <c r="CH703" s="15" t="s">
        <v>59</v>
      </c>
      <c r="CJ703" s="15" t="s">
        <v>59</v>
      </c>
      <c r="CL703" s="15" t="s">
        <v>59</v>
      </c>
      <c r="CN703" s="15" t="s">
        <v>59</v>
      </c>
      <c r="CP703" s="15" t="s">
        <v>59</v>
      </c>
      <c r="CR703" s="15" t="s">
        <v>59</v>
      </c>
      <c r="CT703" s="15" t="s">
        <v>59</v>
      </c>
      <c r="CV703" s="15" t="s">
        <v>59</v>
      </c>
      <c r="CX703" s="15" t="s">
        <v>59</v>
      </c>
      <c r="CZ703" s="15" t="s">
        <v>59</v>
      </c>
      <c r="DB703" s="15" t="s">
        <v>59</v>
      </c>
      <c r="DD703" s="15" t="s">
        <v>59</v>
      </c>
      <c r="DF703" s="15" t="s">
        <v>59</v>
      </c>
      <c r="DH703" s="15" t="s">
        <v>59</v>
      </c>
      <c r="DJ703" s="15" t="s">
        <v>59</v>
      </c>
      <c r="DL703" s="15" t="s">
        <v>59</v>
      </c>
      <c r="DN703" s="15" t="s">
        <v>59</v>
      </c>
      <c r="DP703" s="15" t="s">
        <v>59</v>
      </c>
      <c r="DR703" s="15" t="s">
        <v>59</v>
      </c>
      <c r="DT703" s="15" t="s">
        <v>59</v>
      </c>
      <c r="DV703" s="15" t="s">
        <v>59</v>
      </c>
      <c r="DX703" s="15" t="s">
        <v>59</v>
      </c>
      <c r="DZ703" s="15" t="s">
        <v>59</v>
      </c>
      <c r="EB703" s="15" t="s">
        <v>59</v>
      </c>
      <c r="ED703" s="15" t="s">
        <v>59</v>
      </c>
      <c r="EF703" s="15" t="s">
        <v>59</v>
      </c>
      <c r="EH703" s="15" t="s">
        <v>59</v>
      </c>
      <c r="EJ703" s="15" t="s">
        <v>59</v>
      </c>
      <c r="EL703" s="15" t="s">
        <v>59</v>
      </c>
      <c r="EN703" s="15" t="s">
        <v>59</v>
      </c>
      <c r="EP703" s="15" t="s">
        <v>59</v>
      </c>
      <c r="ER703" s="15" t="s">
        <v>59</v>
      </c>
      <c r="ET703" s="15" t="s">
        <v>59</v>
      </c>
      <c r="EV703" s="15" t="s">
        <v>59</v>
      </c>
      <c r="EX703" s="15" t="s">
        <v>59</v>
      </c>
      <c r="EZ703" s="15" t="s">
        <v>59</v>
      </c>
      <c r="FB703" s="15" t="s">
        <v>59</v>
      </c>
      <c r="FD703" s="15" t="s">
        <v>59</v>
      </c>
      <c r="FF703" s="15" t="s">
        <v>59</v>
      </c>
      <c r="FH703" s="15" t="s">
        <v>59</v>
      </c>
      <c r="FJ703" s="15" t="s">
        <v>59</v>
      </c>
      <c r="FL703" s="15" t="s">
        <v>59</v>
      </c>
      <c r="FN703" s="15" t="s">
        <v>59</v>
      </c>
      <c r="FP703" s="15" t="s">
        <v>59</v>
      </c>
      <c r="FR703" s="15" t="s">
        <v>59</v>
      </c>
      <c r="FT703" s="15" t="s">
        <v>59</v>
      </c>
    </row>
    <row r="704" spans="1:176" ht="15.95" customHeight="1">
      <c r="A704" t="s">
        <v>1114</v>
      </c>
      <c r="B704">
        <v>4</v>
      </c>
      <c r="D704" s="39">
        <v>1602</v>
      </c>
      <c r="E704" t="s">
        <v>1093</v>
      </c>
      <c r="G704">
        <v>0.14000000000000001</v>
      </c>
      <c r="H704" s="15" t="s">
        <v>59</v>
      </c>
      <c r="I704">
        <v>0.14000000000000001</v>
      </c>
      <c r="J704" s="15" t="s">
        <v>59</v>
      </c>
      <c r="K704" t="s">
        <v>47</v>
      </c>
      <c r="L704" s="15" t="s">
        <v>59</v>
      </c>
      <c r="M704" s="3" t="s">
        <v>47</v>
      </c>
      <c r="N704" s="12" t="s">
        <v>59</v>
      </c>
      <c r="O704" t="s">
        <v>47</v>
      </c>
      <c r="P704" s="15" t="s">
        <v>59</v>
      </c>
      <c r="Q704">
        <v>0.14000000000000001</v>
      </c>
      <c r="R704" s="15">
        <v>0.01</v>
      </c>
      <c r="S704" t="s">
        <v>54</v>
      </c>
      <c r="T704" s="15" t="s">
        <v>59</v>
      </c>
      <c r="U704" t="s">
        <v>1094</v>
      </c>
      <c r="V704" s="15" t="s">
        <v>59</v>
      </c>
      <c r="W704" t="s">
        <v>1094</v>
      </c>
      <c r="X704" s="15" t="s">
        <v>59</v>
      </c>
      <c r="Y704" t="s">
        <v>54</v>
      </c>
      <c r="Z704" s="15" t="s">
        <v>59</v>
      </c>
      <c r="AA704" t="s">
        <v>47</v>
      </c>
      <c r="AB704" s="15" t="s">
        <v>59</v>
      </c>
      <c r="AC704" t="s">
        <v>47</v>
      </c>
      <c r="AD704" s="15" t="s">
        <v>59</v>
      </c>
      <c r="AE704" t="s">
        <v>47</v>
      </c>
      <c r="AF704" s="15" t="s">
        <v>59</v>
      </c>
      <c r="AG704" t="s">
        <v>54</v>
      </c>
      <c r="AH704" s="15" t="s">
        <v>59</v>
      </c>
      <c r="AI704" t="s">
        <v>47</v>
      </c>
      <c r="AJ704" s="15" t="s">
        <v>59</v>
      </c>
      <c r="AL704" s="15" t="s">
        <v>59</v>
      </c>
      <c r="AM704" t="s">
        <v>47</v>
      </c>
      <c r="AN704" s="15" t="s">
        <v>59</v>
      </c>
      <c r="AO704" t="s">
        <v>47</v>
      </c>
      <c r="AP704" s="15" t="s">
        <v>59</v>
      </c>
      <c r="AQ704" t="s">
        <v>47</v>
      </c>
      <c r="AR704" s="15" t="s">
        <v>59</v>
      </c>
      <c r="AS704" t="s">
        <v>47</v>
      </c>
      <c r="AT704" s="15" t="s">
        <v>59</v>
      </c>
      <c r="AU704" t="s">
        <v>47</v>
      </c>
      <c r="AV704" s="15" t="s">
        <v>59</v>
      </c>
      <c r="AW704" s="3" t="s">
        <v>47</v>
      </c>
      <c r="AX704" s="15" t="s">
        <v>59</v>
      </c>
      <c r="AZ704" s="15" t="s">
        <v>59</v>
      </c>
      <c r="BA704" t="s">
        <v>47</v>
      </c>
      <c r="BB704" s="15" t="s">
        <v>59</v>
      </c>
      <c r="BC704" t="s">
        <v>47</v>
      </c>
      <c r="BD704" s="15" t="s">
        <v>59</v>
      </c>
      <c r="BE704" t="s">
        <v>47</v>
      </c>
      <c r="BF704" s="15" t="s">
        <v>59</v>
      </c>
      <c r="BH704" s="15" t="s">
        <v>59</v>
      </c>
      <c r="BJ704" s="15" t="s">
        <v>59</v>
      </c>
      <c r="BL704" s="15" t="s">
        <v>59</v>
      </c>
      <c r="BN704" s="15" t="s">
        <v>59</v>
      </c>
      <c r="BP704" s="15" t="s">
        <v>59</v>
      </c>
      <c r="BR704" s="15" t="s">
        <v>59</v>
      </c>
      <c r="BT704" s="15" t="s">
        <v>59</v>
      </c>
      <c r="BV704" s="15" t="s">
        <v>59</v>
      </c>
      <c r="BX704" s="15" t="s">
        <v>59</v>
      </c>
      <c r="BZ704" s="15" t="s">
        <v>59</v>
      </c>
      <c r="CB704" s="15" t="s">
        <v>59</v>
      </c>
      <c r="CD704" s="15" t="s">
        <v>59</v>
      </c>
      <c r="CF704" s="15" t="s">
        <v>59</v>
      </c>
      <c r="CH704" s="15" t="s">
        <v>59</v>
      </c>
      <c r="CJ704" s="15" t="s">
        <v>59</v>
      </c>
      <c r="CL704" s="15" t="s">
        <v>59</v>
      </c>
      <c r="CN704" s="15" t="s">
        <v>59</v>
      </c>
      <c r="CP704" s="15" t="s">
        <v>59</v>
      </c>
      <c r="CR704" s="15" t="s">
        <v>59</v>
      </c>
      <c r="CT704" s="15" t="s">
        <v>59</v>
      </c>
      <c r="CV704" s="15" t="s">
        <v>59</v>
      </c>
      <c r="CX704" s="15" t="s">
        <v>59</v>
      </c>
      <c r="CZ704" s="15" t="s">
        <v>59</v>
      </c>
      <c r="DB704" s="15" t="s">
        <v>59</v>
      </c>
      <c r="DD704" s="15" t="s">
        <v>59</v>
      </c>
      <c r="DF704" s="15" t="s">
        <v>59</v>
      </c>
      <c r="DH704" s="15" t="s">
        <v>59</v>
      </c>
      <c r="DJ704" s="15" t="s">
        <v>59</v>
      </c>
      <c r="DL704" s="15" t="s">
        <v>59</v>
      </c>
      <c r="DN704" s="15" t="s">
        <v>59</v>
      </c>
      <c r="DP704" s="15" t="s">
        <v>59</v>
      </c>
      <c r="DR704" s="15" t="s">
        <v>59</v>
      </c>
      <c r="DT704" s="15" t="s">
        <v>59</v>
      </c>
      <c r="DV704" s="15" t="s">
        <v>59</v>
      </c>
      <c r="DX704" s="15" t="s">
        <v>59</v>
      </c>
      <c r="DZ704" s="15" t="s">
        <v>59</v>
      </c>
      <c r="EB704" s="15" t="s">
        <v>59</v>
      </c>
      <c r="ED704" s="15" t="s">
        <v>59</v>
      </c>
      <c r="EF704" s="15" t="s">
        <v>59</v>
      </c>
      <c r="EH704" s="15" t="s">
        <v>59</v>
      </c>
      <c r="EJ704" s="15" t="s">
        <v>59</v>
      </c>
      <c r="EL704" s="15" t="s">
        <v>59</v>
      </c>
      <c r="EN704" s="15" t="s">
        <v>59</v>
      </c>
      <c r="EP704" s="15" t="s">
        <v>59</v>
      </c>
      <c r="ER704" s="15" t="s">
        <v>59</v>
      </c>
      <c r="ET704" s="15" t="s">
        <v>59</v>
      </c>
      <c r="EV704" s="15" t="s">
        <v>59</v>
      </c>
      <c r="EX704" s="15" t="s">
        <v>59</v>
      </c>
      <c r="EZ704" s="15" t="s">
        <v>59</v>
      </c>
      <c r="FB704" s="15" t="s">
        <v>59</v>
      </c>
      <c r="FD704" s="15" t="s">
        <v>59</v>
      </c>
      <c r="FF704" s="15" t="s">
        <v>59</v>
      </c>
      <c r="FH704" s="15" t="s">
        <v>59</v>
      </c>
      <c r="FJ704" s="15" t="s">
        <v>59</v>
      </c>
      <c r="FL704" s="15" t="s">
        <v>59</v>
      </c>
      <c r="FN704" s="15" t="s">
        <v>59</v>
      </c>
      <c r="FP704" s="15" t="s">
        <v>59</v>
      </c>
      <c r="FR704" s="15" t="s">
        <v>59</v>
      </c>
      <c r="FT704" s="15" t="s">
        <v>59</v>
      </c>
    </row>
    <row r="705" spans="1:176" ht="15.95" customHeight="1">
      <c r="A705" t="s">
        <v>1123</v>
      </c>
      <c r="B705">
        <v>2</v>
      </c>
      <c r="D705" s="39">
        <v>8002</v>
      </c>
      <c r="E705" t="s">
        <v>1122</v>
      </c>
      <c r="G705">
        <v>259</v>
      </c>
      <c r="H705" s="15" t="s">
        <v>59</v>
      </c>
      <c r="I705">
        <v>259</v>
      </c>
      <c r="J705" s="15" t="s">
        <v>59</v>
      </c>
      <c r="K705" t="s">
        <v>47</v>
      </c>
      <c r="L705" s="15" t="s">
        <v>59</v>
      </c>
      <c r="M705" s="3" t="s">
        <v>47</v>
      </c>
      <c r="N705" s="12" t="s">
        <v>59</v>
      </c>
      <c r="O705" t="s">
        <v>47</v>
      </c>
      <c r="P705" s="15" t="s">
        <v>59</v>
      </c>
      <c r="Q705" t="s">
        <v>47</v>
      </c>
      <c r="R705" s="15" t="s">
        <v>59</v>
      </c>
      <c r="S705">
        <v>58</v>
      </c>
      <c r="T705" s="15">
        <v>23</v>
      </c>
      <c r="U705">
        <v>73</v>
      </c>
      <c r="V705" s="15">
        <v>37</v>
      </c>
      <c r="W705">
        <v>67</v>
      </c>
      <c r="X705" s="15">
        <v>28</v>
      </c>
      <c r="Y705" t="s">
        <v>47</v>
      </c>
      <c r="Z705" s="15" t="s">
        <v>59</v>
      </c>
      <c r="AA705" t="s">
        <v>53</v>
      </c>
      <c r="AB705" s="15" t="s">
        <v>59</v>
      </c>
      <c r="AC705" t="s">
        <v>47</v>
      </c>
      <c r="AD705" s="15" t="s">
        <v>59</v>
      </c>
      <c r="AE705">
        <v>61</v>
      </c>
      <c r="AF705" s="15">
        <v>40</v>
      </c>
      <c r="AG705" t="s">
        <v>47</v>
      </c>
      <c r="AH705" s="15" t="s">
        <v>59</v>
      </c>
      <c r="AI705" t="s">
        <v>47</v>
      </c>
      <c r="AJ705" s="15" t="s">
        <v>59</v>
      </c>
      <c r="AK705" t="s">
        <v>47</v>
      </c>
      <c r="AL705" s="15" t="s">
        <v>59</v>
      </c>
      <c r="AM705" t="s">
        <v>47</v>
      </c>
      <c r="AN705" s="15" t="s">
        <v>59</v>
      </c>
      <c r="AO705" t="s">
        <v>47</v>
      </c>
      <c r="AP705" s="15" t="s">
        <v>59</v>
      </c>
      <c r="AQ705" t="s">
        <v>47</v>
      </c>
      <c r="AR705" s="15" t="s">
        <v>59</v>
      </c>
      <c r="AS705" t="s">
        <v>47</v>
      </c>
      <c r="AT705" s="15" t="s">
        <v>59</v>
      </c>
      <c r="AU705" t="s">
        <v>47</v>
      </c>
      <c r="AV705" s="15" t="s">
        <v>59</v>
      </c>
      <c r="AW705" s="3" t="s">
        <v>47</v>
      </c>
      <c r="AX705" s="15" t="s">
        <v>59</v>
      </c>
      <c r="AY705" t="s">
        <v>47</v>
      </c>
      <c r="AZ705" s="15" t="s">
        <v>59</v>
      </c>
      <c r="BA705" t="s">
        <v>47</v>
      </c>
      <c r="BB705" s="15" t="s">
        <v>59</v>
      </c>
      <c r="BC705" t="s">
        <v>47</v>
      </c>
      <c r="BD705" s="15" t="s">
        <v>59</v>
      </c>
      <c r="BE705" t="s">
        <v>47</v>
      </c>
      <c r="BF705" s="15" t="s">
        <v>59</v>
      </c>
      <c r="BH705" s="15" t="s">
        <v>59</v>
      </c>
      <c r="BJ705" s="15" t="s">
        <v>59</v>
      </c>
      <c r="BL705" s="15" t="s">
        <v>59</v>
      </c>
      <c r="BN705" s="15" t="s">
        <v>59</v>
      </c>
      <c r="BP705" s="15" t="s">
        <v>59</v>
      </c>
      <c r="BR705" s="15" t="s">
        <v>59</v>
      </c>
      <c r="BT705" s="15" t="s">
        <v>59</v>
      </c>
      <c r="BV705" s="15" t="s">
        <v>59</v>
      </c>
      <c r="BX705" s="15" t="s">
        <v>59</v>
      </c>
      <c r="BZ705" s="15" t="s">
        <v>59</v>
      </c>
      <c r="CB705" s="15" t="s">
        <v>59</v>
      </c>
      <c r="CD705" s="15" t="s">
        <v>59</v>
      </c>
      <c r="CF705" s="15" t="s">
        <v>59</v>
      </c>
      <c r="CH705" s="15" t="s">
        <v>59</v>
      </c>
      <c r="CJ705" s="15" t="s">
        <v>59</v>
      </c>
      <c r="CL705" s="15" t="s">
        <v>59</v>
      </c>
      <c r="CN705" s="15" t="s">
        <v>59</v>
      </c>
      <c r="CP705" s="15" t="s">
        <v>59</v>
      </c>
      <c r="CR705" s="15" t="s">
        <v>59</v>
      </c>
      <c r="CT705" s="15" t="s">
        <v>59</v>
      </c>
      <c r="CV705" s="15" t="s">
        <v>59</v>
      </c>
      <c r="CX705" s="15" t="s">
        <v>59</v>
      </c>
      <c r="CZ705" s="15" t="s">
        <v>59</v>
      </c>
      <c r="DB705" s="15" t="s">
        <v>59</v>
      </c>
      <c r="DD705" s="15" t="s">
        <v>59</v>
      </c>
      <c r="DF705" s="15" t="s">
        <v>59</v>
      </c>
      <c r="DH705" s="15" t="s">
        <v>59</v>
      </c>
      <c r="DJ705" s="15" t="s">
        <v>59</v>
      </c>
      <c r="DL705" s="15" t="s">
        <v>59</v>
      </c>
      <c r="DN705" s="15" t="s">
        <v>59</v>
      </c>
      <c r="DP705" s="15" t="s">
        <v>59</v>
      </c>
      <c r="DR705" s="15" t="s">
        <v>59</v>
      </c>
      <c r="DT705" s="15" t="s">
        <v>59</v>
      </c>
      <c r="DV705" s="15" t="s">
        <v>59</v>
      </c>
      <c r="DX705" s="15" t="s">
        <v>59</v>
      </c>
      <c r="DZ705" s="15" t="s">
        <v>59</v>
      </c>
      <c r="EB705" s="15" t="s">
        <v>59</v>
      </c>
      <c r="ED705" s="15" t="s">
        <v>59</v>
      </c>
      <c r="EF705" s="15" t="s">
        <v>59</v>
      </c>
      <c r="EH705" s="15" t="s">
        <v>59</v>
      </c>
      <c r="EJ705" s="15" t="s">
        <v>59</v>
      </c>
      <c r="EL705" s="15" t="s">
        <v>59</v>
      </c>
      <c r="EN705" s="15" t="s">
        <v>59</v>
      </c>
      <c r="EP705" s="15" t="s">
        <v>59</v>
      </c>
      <c r="ER705" s="15" t="s">
        <v>59</v>
      </c>
      <c r="ET705" s="15" t="s">
        <v>59</v>
      </c>
      <c r="EV705" s="15" t="s">
        <v>59</v>
      </c>
      <c r="EX705" s="15" t="s">
        <v>59</v>
      </c>
      <c r="EZ705" s="15" t="s">
        <v>59</v>
      </c>
      <c r="FB705" s="15" t="s">
        <v>59</v>
      </c>
      <c r="FD705" s="15" t="s">
        <v>59</v>
      </c>
      <c r="FF705" s="15" t="s">
        <v>59</v>
      </c>
      <c r="FH705" s="15" t="s">
        <v>59</v>
      </c>
      <c r="FJ705" s="15" t="s">
        <v>59</v>
      </c>
      <c r="FL705" s="15" t="s">
        <v>59</v>
      </c>
      <c r="FN705" s="15" t="s">
        <v>59</v>
      </c>
      <c r="FP705" s="15" t="s">
        <v>59</v>
      </c>
      <c r="FR705" s="15" t="s">
        <v>59</v>
      </c>
      <c r="FT705" s="15" t="s">
        <v>59</v>
      </c>
    </row>
    <row r="706" spans="1:176" ht="15.95" customHeight="1">
      <c r="A706" t="s">
        <v>1123</v>
      </c>
      <c r="B706">
        <v>2</v>
      </c>
      <c r="D706" s="39">
        <v>8002</v>
      </c>
      <c r="E706" t="s">
        <v>1124</v>
      </c>
      <c r="G706" s="9">
        <f t="shared" ref="G706:G746" si="23">SUM(O706,Q706,S706,U706,W706,Y706,AA706,AE706,AG706,AI706,AM706,AO706,AQ706,AS706,AU706,AW706,AY706,BA706,BC706,BE706,BG706)</f>
        <v>366</v>
      </c>
      <c r="H706" s="15" t="s">
        <v>59</v>
      </c>
      <c r="I706" t="s">
        <v>47</v>
      </c>
      <c r="J706" s="15" t="s">
        <v>59</v>
      </c>
      <c r="K706" t="s">
        <v>47</v>
      </c>
      <c r="L706" s="15" t="s">
        <v>59</v>
      </c>
      <c r="M706" s="3" t="s">
        <v>47</v>
      </c>
      <c r="N706" s="12" t="s">
        <v>59</v>
      </c>
      <c r="O706" t="s">
        <v>47</v>
      </c>
      <c r="P706" s="15" t="s">
        <v>59</v>
      </c>
      <c r="Q706" t="s">
        <v>47</v>
      </c>
      <c r="R706" s="15" t="s">
        <v>59</v>
      </c>
      <c r="S706" t="s">
        <v>47</v>
      </c>
      <c r="T706" s="15" t="s">
        <v>59</v>
      </c>
      <c r="U706">
        <v>71</v>
      </c>
      <c r="V706" s="15" t="s">
        <v>59</v>
      </c>
      <c r="W706" t="s">
        <v>47</v>
      </c>
      <c r="X706" s="15" t="s">
        <v>59</v>
      </c>
      <c r="Y706" t="s">
        <v>47</v>
      </c>
      <c r="Z706" s="15" t="s">
        <v>59</v>
      </c>
      <c r="AA706" t="s">
        <v>47</v>
      </c>
      <c r="AB706" s="15" t="s">
        <v>59</v>
      </c>
      <c r="AC706" t="s">
        <v>47</v>
      </c>
      <c r="AD706" s="15" t="s">
        <v>59</v>
      </c>
      <c r="AE706" t="s">
        <v>47</v>
      </c>
      <c r="AF706" s="15" t="s">
        <v>59</v>
      </c>
      <c r="AG706" t="s">
        <v>47</v>
      </c>
      <c r="AH706" s="15" t="s">
        <v>59</v>
      </c>
      <c r="AI706" t="s">
        <v>47</v>
      </c>
      <c r="AJ706" s="15" t="s">
        <v>59</v>
      </c>
      <c r="AK706" t="s">
        <v>47</v>
      </c>
      <c r="AL706" s="15" t="s">
        <v>59</v>
      </c>
      <c r="AM706" t="s">
        <v>47</v>
      </c>
      <c r="AN706" s="15" t="s">
        <v>59</v>
      </c>
      <c r="AO706" t="s">
        <v>47</v>
      </c>
      <c r="AP706" s="15" t="s">
        <v>59</v>
      </c>
      <c r="AQ706" t="s">
        <v>47</v>
      </c>
      <c r="AR706" s="15" t="s">
        <v>59</v>
      </c>
      <c r="AS706" t="s">
        <v>47</v>
      </c>
      <c r="AT706" s="15" t="s">
        <v>59</v>
      </c>
      <c r="AU706" t="s">
        <v>47</v>
      </c>
      <c r="AV706" s="15" t="s">
        <v>59</v>
      </c>
      <c r="AW706" s="3" t="s">
        <v>47</v>
      </c>
      <c r="AX706" s="15" t="s">
        <v>59</v>
      </c>
      <c r="AY706" t="s">
        <v>47</v>
      </c>
      <c r="AZ706" s="15" t="s">
        <v>59</v>
      </c>
      <c r="BA706" t="s">
        <v>47</v>
      </c>
      <c r="BB706" s="15" t="s">
        <v>59</v>
      </c>
      <c r="BC706" t="s">
        <v>47</v>
      </c>
      <c r="BD706" s="15" t="s">
        <v>59</v>
      </c>
      <c r="BE706">
        <v>295</v>
      </c>
      <c r="BF706" s="15" t="s">
        <v>59</v>
      </c>
      <c r="BH706" s="15" t="s">
        <v>59</v>
      </c>
      <c r="BJ706" s="15" t="s">
        <v>59</v>
      </c>
      <c r="BL706" s="15" t="s">
        <v>59</v>
      </c>
      <c r="BN706" s="15" t="s">
        <v>59</v>
      </c>
      <c r="BP706" s="15" t="s">
        <v>59</v>
      </c>
      <c r="BR706" s="15" t="s">
        <v>59</v>
      </c>
      <c r="BT706" s="15" t="s">
        <v>59</v>
      </c>
      <c r="BV706" s="15" t="s">
        <v>59</v>
      </c>
      <c r="BX706" s="15" t="s">
        <v>59</v>
      </c>
      <c r="BZ706" s="15" t="s">
        <v>59</v>
      </c>
      <c r="CB706" s="15" t="s">
        <v>59</v>
      </c>
      <c r="CD706" s="15" t="s">
        <v>59</v>
      </c>
      <c r="CF706" s="15" t="s">
        <v>59</v>
      </c>
      <c r="CH706" s="15" t="s">
        <v>59</v>
      </c>
      <c r="CJ706" s="15" t="s">
        <v>59</v>
      </c>
      <c r="CL706" s="15" t="s">
        <v>59</v>
      </c>
      <c r="CN706" s="15" t="s">
        <v>59</v>
      </c>
      <c r="CP706" s="15" t="s">
        <v>59</v>
      </c>
      <c r="CR706" s="15" t="s">
        <v>59</v>
      </c>
      <c r="CT706" s="15" t="s">
        <v>59</v>
      </c>
      <c r="CV706" s="15" t="s">
        <v>59</v>
      </c>
      <c r="CX706" s="15" t="s">
        <v>59</v>
      </c>
      <c r="CZ706" s="15" t="s">
        <v>59</v>
      </c>
      <c r="DB706" s="15" t="s">
        <v>59</v>
      </c>
      <c r="DD706" s="15" t="s">
        <v>59</v>
      </c>
      <c r="DF706" s="15" t="s">
        <v>59</v>
      </c>
      <c r="DH706" s="15" t="s">
        <v>59</v>
      </c>
      <c r="DJ706" s="15" t="s">
        <v>59</v>
      </c>
      <c r="DL706" s="15" t="s">
        <v>59</v>
      </c>
      <c r="DN706" s="15" t="s">
        <v>59</v>
      </c>
      <c r="DP706" s="15" t="s">
        <v>59</v>
      </c>
      <c r="DR706" s="15" t="s">
        <v>59</v>
      </c>
      <c r="DT706" s="15" t="s">
        <v>59</v>
      </c>
      <c r="DV706" s="15" t="s">
        <v>59</v>
      </c>
      <c r="DX706" s="15" t="s">
        <v>59</v>
      </c>
      <c r="DZ706" s="15" t="s">
        <v>59</v>
      </c>
      <c r="EB706" s="15" t="s">
        <v>59</v>
      </c>
      <c r="ED706" s="15" t="s">
        <v>59</v>
      </c>
      <c r="EF706" s="15" t="s">
        <v>59</v>
      </c>
      <c r="EH706" s="15" t="s">
        <v>59</v>
      </c>
      <c r="EJ706" s="15" t="s">
        <v>59</v>
      </c>
      <c r="EL706" s="15" t="s">
        <v>59</v>
      </c>
      <c r="EN706" s="15" t="s">
        <v>59</v>
      </c>
      <c r="EP706" s="15" t="s">
        <v>59</v>
      </c>
      <c r="ER706" s="15" t="s">
        <v>59</v>
      </c>
      <c r="ET706" s="15" t="s">
        <v>59</v>
      </c>
      <c r="EV706" s="15" t="s">
        <v>59</v>
      </c>
      <c r="EX706" s="15" t="s">
        <v>59</v>
      </c>
      <c r="EZ706" s="15" t="s">
        <v>59</v>
      </c>
      <c r="FB706" s="15" t="s">
        <v>59</v>
      </c>
      <c r="FD706" s="15" t="s">
        <v>59</v>
      </c>
      <c r="FF706" s="15" t="s">
        <v>59</v>
      </c>
      <c r="FH706" s="15" t="s">
        <v>59</v>
      </c>
      <c r="FJ706" s="15" t="s">
        <v>59</v>
      </c>
      <c r="FL706" s="15" t="s">
        <v>59</v>
      </c>
      <c r="FN706" s="15" t="s">
        <v>59</v>
      </c>
      <c r="FP706" s="15" t="s">
        <v>59</v>
      </c>
      <c r="FR706" s="15" t="s">
        <v>59</v>
      </c>
      <c r="FT706" s="15" t="s">
        <v>59</v>
      </c>
    </row>
    <row r="707" spans="1:176" ht="15.95" customHeight="1">
      <c r="A707" t="s">
        <v>1125</v>
      </c>
      <c r="B707">
        <v>2</v>
      </c>
      <c r="D707" s="39">
        <v>8002</v>
      </c>
      <c r="E707" t="s">
        <v>1124</v>
      </c>
      <c r="G707" s="9">
        <f t="shared" si="23"/>
        <v>630</v>
      </c>
      <c r="H707" s="15" t="s">
        <v>59</v>
      </c>
      <c r="I707" t="s">
        <v>47</v>
      </c>
      <c r="J707" s="15" t="s">
        <v>59</v>
      </c>
      <c r="K707" t="s">
        <v>47</v>
      </c>
      <c r="L707" s="15" t="s">
        <v>59</v>
      </c>
      <c r="M707" s="3" t="s">
        <v>47</v>
      </c>
      <c r="N707" s="12" t="s">
        <v>59</v>
      </c>
      <c r="O707" t="s">
        <v>47</v>
      </c>
      <c r="P707" s="15" t="s">
        <v>59</v>
      </c>
      <c r="Q707" t="s">
        <v>47</v>
      </c>
      <c r="R707" s="15" t="s">
        <v>59</v>
      </c>
      <c r="S707" t="s">
        <v>47</v>
      </c>
      <c r="T707" s="15" t="s">
        <v>59</v>
      </c>
      <c r="U707">
        <v>164</v>
      </c>
      <c r="V707" s="15" t="s">
        <v>59</v>
      </c>
      <c r="W707" t="s">
        <v>47</v>
      </c>
      <c r="X707" s="15" t="s">
        <v>59</v>
      </c>
      <c r="Y707" t="s">
        <v>47</v>
      </c>
      <c r="Z707" s="15" t="s">
        <v>59</v>
      </c>
      <c r="AA707" t="s">
        <v>47</v>
      </c>
      <c r="AB707" s="15" t="s">
        <v>59</v>
      </c>
      <c r="AC707" t="s">
        <v>47</v>
      </c>
      <c r="AD707" s="15" t="s">
        <v>59</v>
      </c>
      <c r="AE707" t="s">
        <v>47</v>
      </c>
      <c r="AF707" s="15" t="s">
        <v>59</v>
      </c>
      <c r="AG707" t="s">
        <v>47</v>
      </c>
      <c r="AH707" s="15" t="s">
        <v>59</v>
      </c>
      <c r="AI707" t="s">
        <v>47</v>
      </c>
      <c r="AJ707" s="15" t="s">
        <v>59</v>
      </c>
      <c r="AK707" t="s">
        <v>47</v>
      </c>
      <c r="AL707" s="15" t="s">
        <v>59</v>
      </c>
      <c r="AM707" t="s">
        <v>47</v>
      </c>
      <c r="AN707" s="15" t="s">
        <v>59</v>
      </c>
      <c r="AO707" t="s">
        <v>47</v>
      </c>
      <c r="AP707" s="15" t="s">
        <v>59</v>
      </c>
      <c r="AQ707" t="s">
        <v>47</v>
      </c>
      <c r="AR707" s="15" t="s">
        <v>59</v>
      </c>
      <c r="AS707" t="s">
        <v>47</v>
      </c>
      <c r="AT707" s="15" t="s">
        <v>59</v>
      </c>
      <c r="AU707" t="s">
        <v>47</v>
      </c>
      <c r="AV707" s="15" t="s">
        <v>59</v>
      </c>
      <c r="AW707" s="3" t="s">
        <v>47</v>
      </c>
      <c r="AX707" s="15" t="s">
        <v>59</v>
      </c>
      <c r="AY707" t="s">
        <v>47</v>
      </c>
      <c r="AZ707" s="15" t="s">
        <v>59</v>
      </c>
      <c r="BA707" t="s">
        <v>47</v>
      </c>
      <c r="BB707" s="15" t="s">
        <v>59</v>
      </c>
      <c r="BC707" t="s">
        <v>47</v>
      </c>
      <c r="BD707" s="15" t="s">
        <v>59</v>
      </c>
      <c r="BE707">
        <v>466</v>
      </c>
      <c r="BF707" s="15" t="s">
        <v>59</v>
      </c>
      <c r="BH707" s="15" t="s">
        <v>59</v>
      </c>
      <c r="BJ707" s="15" t="s">
        <v>59</v>
      </c>
      <c r="BL707" s="15" t="s">
        <v>59</v>
      </c>
      <c r="BN707" s="15" t="s">
        <v>59</v>
      </c>
      <c r="BP707" s="15" t="s">
        <v>59</v>
      </c>
      <c r="BR707" s="15" t="s">
        <v>59</v>
      </c>
      <c r="BT707" s="15" t="s">
        <v>59</v>
      </c>
      <c r="BV707" s="15" t="s">
        <v>59</v>
      </c>
      <c r="BX707" s="15" t="s">
        <v>59</v>
      </c>
      <c r="BZ707" s="15" t="s">
        <v>59</v>
      </c>
      <c r="CB707" s="15" t="s">
        <v>59</v>
      </c>
      <c r="CD707" s="15" t="s">
        <v>59</v>
      </c>
      <c r="CF707" s="15" t="s">
        <v>59</v>
      </c>
      <c r="CH707" s="15" t="s">
        <v>59</v>
      </c>
      <c r="CJ707" s="15" t="s">
        <v>59</v>
      </c>
      <c r="CL707" s="15" t="s">
        <v>59</v>
      </c>
      <c r="CN707" s="15" t="s">
        <v>59</v>
      </c>
      <c r="CP707" s="15" t="s">
        <v>59</v>
      </c>
      <c r="CR707" s="15" t="s">
        <v>59</v>
      </c>
      <c r="CT707" s="15" t="s">
        <v>59</v>
      </c>
      <c r="CV707" s="15" t="s">
        <v>59</v>
      </c>
      <c r="CX707" s="15" t="s">
        <v>59</v>
      </c>
      <c r="CZ707" s="15" t="s">
        <v>59</v>
      </c>
      <c r="DB707" s="15" t="s">
        <v>59</v>
      </c>
      <c r="DD707" s="15" t="s">
        <v>59</v>
      </c>
      <c r="DF707" s="15" t="s">
        <v>59</v>
      </c>
      <c r="DH707" s="15" t="s">
        <v>59</v>
      </c>
      <c r="DJ707" s="15" t="s">
        <v>59</v>
      </c>
      <c r="DL707" s="15" t="s">
        <v>59</v>
      </c>
      <c r="DN707" s="15" t="s">
        <v>59</v>
      </c>
      <c r="DP707" s="15" t="s">
        <v>59</v>
      </c>
      <c r="DR707" s="15" t="s">
        <v>59</v>
      </c>
      <c r="DT707" s="15" t="s">
        <v>59</v>
      </c>
      <c r="DV707" s="15" t="s">
        <v>59</v>
      </c>
      <c r="DX707" s="15" t="s">
        <v>59</v>
      </c>
      <c r="DZ707" s="15" t="s">
        <v>59</v>
      </c>
      <c r="EB707" s="15" t="s">
        <v>59</v>
      </c>
      <c r="ED707" s="15" t="s">
        <v>59</v>
      </c>
      <c r="EF707" s="15" t="s">
        <v>59</v>
      </c>
      <c r="EH707" s="15" t="s">
        <v>59</v>
      </c>
      <c r="EJ707" s="15" t="s">
        <v>59</v>
      </c>
      <c r="EL707" s="15" t="s">
        <v>59</v>
      </c>
      <c r="EN707" s="15" t="s">
        <v>59</v>
      </c>
      <c r="EP707" s="15" t="s">
        <v>59</v>
      </c>
      <c r="ER707" s="15" t="s">
        <v>59</v>
      </c>
      <c r="ET707" s="15" t="s">
        <v>59</v>
      </c>
      <c r="EV707" s="15" t="s">
        <v>59</v>
      </c>
      <c r="EX707" s="15" t="s">
        <v>59</v>
      </c>
      <c r="EZ707" s="15" t="s">
        <v>59</v>
      </c>
      <c r="FB707" s="15" t="s">
        <v>59</v>
      </c>
      <c r="FD707" s="15" t="s">
        <v>59</v>
      </c>
      <c r="FF707" s="15" t="s">
        <v>59</v>
      </c>
      <c r="FH707" s="15" t="s">
        <v>59</v>
      </c>
      <c r="FJ707" s="15" t="s">
        <v>59</v>
      </c>
      <c r="FL707" s="15" t="s">
        <v>59</v>
      </c>
      <c r="FN707" s="15" t="s">
        <v>59</v>
      </c>
      <c r="FP707" s="15" t="s">
        <v>59</v>
      </c>
      <c r="FR707" s="15" t="s">
        <v>59</v>
      </c>
      <c r="FT707" s="15" t="s">
        <v>59</v>
      </c>
    </row>
    <row r="708" spans="1:176" ht="15.95" customHeight="1">
      <c r="A708" t="s">
        <v>1127</v>
      </c>
      <c r="B708">
        <v>2</v>
      </c>
      <c r="D708" s="39">
        <v>8002</v>
      </c>
      <c r="E708" t="s">
        <v>1126</v>
      </c>
      <c r="G708" s="9">
        <f t="shared" si="23"/>
        <v>21.42</v>
      </c>
      <c r="H708" s="15" t="s">
        <v>59</v>
      </c>
      <c r="I708" t="s">
        <v>47</v>
      </c>
      <c r="J708" s="15" t="s">
        <v>59</v>
      </c>
      <c r="K708" t="s">
        <v>47</v>
      </c>
      <c r="L708" s="15" t="s">
        <v>59</v>
      </c>
      <c r="M708" s="3" t="s">
        <v>47</v>
      </c>
      <c r="N708" s="12" t="s">
        <v>59</v>
      </c>
      <c r="O708" t="s">
        <v>47</v>
      </c>
      <c r="P708" s="15" t="s">
        <v>59</v>
      </c>
      <c r="Q708">
        <v>2.4</v>
      </c>
      <c r="R708" s="15">
        <v>0.22</v>
      </c>
      <c r="S708">
        <v>3.2</v>
      </c>
      <c r="T708" s="15">
        <v>0.03</v>
      </c>
      <c r="U708" t="s">
        <v>47</v>
      </c>
      <c r="V708" s="15" t="s">
        <v>59</v>
      </c>
      <c r="W708">
        <v>0.92</v>
      </c>
      <c r="X708" s="15">
        <v>0.21</v>
      </c>
      <c r="Y708" t="s">
        <v>47</v>
      </c>
      <c r="Z708" s="15" t="s">
        <v>59</v>
      </c>
      <c r="AA708" t="s">
        <v>47</v>
      </c>
      <c r="AB708" s="15" t="s">
        <v>59</v>
      </c>
      <c r="AC708" t="s">
        <v>47</v>
      </c>
      <c r="AD708" s="15" t="s">
        <v>59</v>
      </c>
      <c r="AE708">
        <v>6.6</v>
      </c>
      <c r="AF708" s="15">
        <v>0.08</v>
      </c>
      <c r="AG708" t="s">
        <v>54</v>
      </c>
      <c r="AH708" s="15" t="s">
        <v>59</v>
      </c>
      <c r="AI708" t="s">
        <v>47</v>
      </c>
      <c r="AJ708" s="15" t="s">
        <v>59</v>
      </c>
      <c r="AK708" t="s">
        <v>47</v>
      </c>
      <c r="AL708" s="15" t="s">
        <v>59</v>
      </c>
      <c r="AM708" t="s">
        <v>47</v>
      </c>
      <c r="AN708" s="15" t="s">
        <v>59</v>
      </c>
      <c r="AO708" t="s">
        <v>47</v>
      </c>
      <c r="AP708" s="15" t="s">
        <v>59</v>
      </c>
      <c r="AQ708" t="s">
        <v>47</v>
      </c>
      <c r="AR708" s="15" t="s">
        <v>59</v>
      </c>
      <c r="AS708" t="s">
        <v>47</v>
      </c>
      <c r="AT708" s="15" t="s">
        <v>59</v>
      </c>
      <c r="AU708" t="s">
        <v>47</v>
      </c>
      <c r="AV708" s="15" t="s">
        <v>59</v>
      </c>
      <c r="AW708">
        <v>7.2</v>
      </c>
      <c r="AX708" s="15">
        <v>0.27</v>
      </c>
      <c r="AY708" t="s">
        <v>47</v>
      </c>
      <c r="AZ708" s="15" t="s">
        <v>59</v>
      </c>
      <c r="BA708" t="s">
        <v>47</v>
      </c>
      <c r="BB708" s="15" t="s">
        <v>59</v>
      </c>
      <c r="BC708" t="s">
        <v>47</v>
      </c>
      <c r="BD708" s="15" t="s">
        <v>59</v>
      </c>
      <c r="BE708" t="s">
        <v>47</v>
      </c>
      <c r="BF708" s="15" t="s">
        <v>59</v>
      </c>
      <c r="BG708">
        <v>1.1000000000000001</v>
      </c>
      <c r="BH708" s="15">
        <v>0.12</v>
      </c>
      <c r="BJ708" s="15" t="s">
        <v>59</v>
      </c>
      <c r="BL708" s="15" t="s">
        <v>59</v>
      </c>
      <c r="BN708" s="15" t="s">
        <v>59</v>
      </c>
      <c r="BP708" s="15" t="s">
        <v>59</v>
      </c>
      <c r="BR708" s="15" t="s">
        <v>59</v>
      </c>
      <c r="BT708" s="15" t="s">
        <v>59</v>
      </c>
      <c r="BV708" s="15" t="s">
        <v>59</v>
      </c>
      <c r="BX708" s="15" t="s">
        <v>59</v>
      </c>
      <c r="BZ708" s="15" t="s">
        <v>59</v>
      </c>
      <c r="CB708" s="15" t="s">
        <v>59</v>
      </c>
      <c r="CD708" s="15" t="s">
        <v>59</v>
      </c>
      <c r="CF708" s="15" t="s">
        <v>59</v>
      </c>
      <c r="CH708" s="15" t="s">
        <v>59</v>
      </c>
      <c r="CJ708" s="15" t="s">
        <v>59</v>
      </c>
      <c r="CL708" s="15" t="s">
        <v>59</v>
      </c>
      <c r="CN708" s="15" t="s">
        <v>59</v>
      </c>
      <c r="CP708" s="15" t="s">
        <v>59</v>
      </c>
      <c r="CR708" s="15" t="s">
        <v>59</v>
      </c>
      <c r="CT708" s="15" t="s">
        <v>59</v>
      </c>
      <c r="CV708" s="15" t="s">
        <v>59</v>
      </c>
      <c r="CX708" s="15" t="s">
        <v>59</v>
      </c>
      <c r="CZ708" s="15" t="s">
        <v>59</v>
      </c>
      <c r="DB708" s="15" t="s">
        <v>59</v>
      </c>
      <c r="DD708" s="15" t="s">
        <v>59</v>
      </c>
      <c r="DF708" s="15" t="s">
        <v>59</v>
      </c>
      <c r="DH708" s="15" t="s">
        <v>59</v>
      </c>
      <c r="DJ708" s="15" t="s">
        <v>59</v>
      </c>
      <c r="DL708" s="15" t="s">
        <v>59</v>
      </c>
      <c r="DN708" s="15" t="s">
        <v>59</v>
      </c>
      <c r="DP708" s="15" t="s">
        <v>59</v>
      </c>
      <c r="DR708" s="15" t="s">
        <v>59</v>
      </c>
      <c r="DT708" s="15" t="s">
        <v>59</v>
      </c>
      <c r="DV708" s="15" t="s">
        <v>59</v>
      </c>
      <c r="DX708" s="15" t="s">
        <v>59</v>
      </c>
      <c r="DZ708" s="15" t="s">
        <v>59</v>
      </c>
      <c r="EB708" s="15" t="s">
        <v>59</v>
      </c>
      <c r="ED708" s="15" t="s">
        <v>59</v>
      </c>
      <c r="EF708" s="15" t="s">
        <v>59</v>
      </c>
      <c r="EH708" s="15" t="s">
        <v>59</v>
      </c>
      <c r="EJ708" s="15" t="s">
        <v>59</v>
      </c>
      <c r="EL708" s="15" t="s">
        <v>59</v>
      </c>
      <c r="EN708" s="15" t="s">
        <v>59</v>
      </c>
      <c r="EP708" s="15" t="s">
        <v>59</v>
      </c>
      <c r="ER708" s="15" t="s">
        <v>59</v>
      </c>
      <c r="ET708" s="15" t="s">
        <v>59</v>
      </c>
      <c r="EV708" s="15" t="s">
        <v>59</v>
      </c>
      <c r="EX708" s="15" t="s">
        <v>59</v>
      </c>
      <c r="EZ708" s="15" t="s">
        <v>59</v>
      </c>
      <c r="FB708" s="15" t="s">
        <v>59</v>
      </c>
      <c r="FD708" s="15" t="s">
        <v>59</v>
      </c>
      <c r="FF708" s="15" t="s">
        <v>59</v>
      </c>
      <c r="FH708" s="15" t="s">
        <v>59</v>
      </c>
      <c r="FJ708" s="15" t="s">
        <v>59</v>
      </c>
      <c r="FL708" s="15" t="s">
        <v>59</v>
      </c>
      <c r="FN708" s="15" t="s">
        <v>59</v>
      </c>
      <c r="FP708" s="15" t="s">
        <v>59</v>
      </c>
      <c r="FR708" s="15" t="s">
        <v>59</v>
      </c>
      <c r="FT708" s="15" t="s">
        <v>59</v>
      </c>
    </row>
    <row r="709" spans="1:176" ht="15.95" customHeight="1">
      <c r="A709" t="s">
        <v>1128</v>
      </c>
      <c r="B709">
        <v>2</v>
      </c>
      <c r="D709" s="39">
        <v>8002</v>
      </c>
      <c r="E709" t="s">
        <v>1126</v>
      </c>
      <c r="G709" s="9">
        <f t="shared" si="23"/>
        <v>285</v>
      </c>
      <c r="H709" s="15" t="s">
        <v>59</v>
      </c>
      <c r="I709" t="s">
        <v>47</v>
      </c>
      <c r="J709" s="15" t="s">
        <v>59</v>
      </c>
      <c r="K709" t="s">
        <v>47</v>
      </c>
      <c r="L709" s="15" t="s">
        <v>59</v>
      </c>
      <c r="M709" s="3" t="s">
        <v>47</v>
      </c>
      <c r="N709" s="12" t="s">
        <v>59</v>
      </c>
      <c r="O709" t="s">
        <v>47</v>
      </c>
      <c r="P709" s="15" t="s">
        <v>59</v>
      </c>
      <c r="Q709">
        <v>80.5</v>
      </c>
      <c r="R709" s="15">
        <v>3.4</v>
      </c>
      <c r="S709">
        <v>6.9</v>
      </c>
      <c r="T709" s="15">
        <v>0.05</v>
      </c>
      <c r="U709" t="s">
        <v>47</v>
      </c>
      <c r="V709" s="15" t="s">
        <v>59</v>
      </c>
      <c r="W709">
        <v>18</v>
      </c>
      <c r="X709" s="15">
        <v>2.2999999999999998</v>
      </c>
      <c r="Y709" t="s">
        <v>47</v>
      </c>
      <c r="Z709" s="15" t="s">
        <v>59</v>
      </c>
      <c r="AA709" t="s">
        <v>47</v>
      </c>
      <c r="AB709" s="15" t="s">
        <v>59</v>
      </c>
      <c r="AC709" t="s">
        <v>47</v>
      </c>
      <c r="AD709" s="15" t="s">
        <v>59</v>
      </c>
      <c r="AE709">
        <v>84.3</v>
      </c>
      <c r="AF709" s="15">
        <v>1.3</v>
      </c>
      <c r="AG709">
        <v>4</v>
      </c>
      <c r="AH709" s="15">
        <v>0.8</v>
      </c>
      <c r="AI709" t="s">
        <v>47</v>
      </c>
      <c r="AJ709" s="15" t="s">
        <v>59</v>
      </c>
      <c r="AK709" t="s">
        <v>47</v>
      </c>
      <c r="AL709" s="15" t="s">
        <v>59</v>
      </c>
      <c r="AM709" t="s">
        <v>47</v>
      </c>
      <c r="AN709" s="15" t="s">
        <v>59</v>
      </c>
      <c r="AO709" t="s">
        <v>47</v>
      </c>
      <c r="AP709" s="15" t="s">
        <v>59</v>
      </c>
      <c r="AQ709" t="s">
        <v>47</v>
      </c>
      <c r="AR709" s="15" t="s">
        <v>59</v>
      </c>
      <c r="AS709" t="s">
        <v>47</v>
      </c>
      <c r="AT709" s="15" t="s">
        <v>59</v>
      </c>
      <c r="AU709" t="s">
        <v>47</v>
      </c>
      <c r="AV709" s="15" t="s">
        <v>59</v>
      </c>
      <c r="AW709">
        <v>30.5</v>
      </c>
      <c r="AX709" s="15">
        <v>0.5</v>
      </c>
      <c r="AY709" t="s">
        <v>47</v>
      </c>
      <c r="AZ709" s="15" t="s">
        <v>59</v>
      </c>
      <c r="BA709" t="s">
        <v>47</v>
      </c>
      <c r="BB709" s="15" t="s">
        <v>59</v>
      </c>
      <c r="BC709" t="s">
        <v>47</v>
      </c>
      <c r="BD709" s="15" t="s">
        <v>59</v>
      </c>
      <c r="BE709" t="s">
        <v>47</v>
      </c>
      <c r="BF709" s="15" t="s">
        <v>59</v>
      </c>
      <c r="BG709">
        <v>60.8</v>
      </c>
      <c r="BH709" s="15">
        <v>5.6</v>
      </c>
      <c r="BJ709" s="15" t="s">
        <v>59</v>
      </c>
      <c r="BL709" s="15" t="s">
        <v>59</v>
      </c>
      <c r="BN709" s="15" t="s">
        <v>59</v>
      </c>
      <c r="BP709" s="15" t="s">
        <v>59</v>
      </c>
      <c r="BR709" s="15" t="s">
        <v>59</v>
      </c>
      <c r="BT709" s="15" t="s">
        <v>59</v>
      </c>
      <c r="BV709" s="15" t="s">
        <v>59</v>
      </c>
      <c r="BX709" s="15" t="s">
        <v>59</v>
      </c>
      <c r="BZ709" s="15" t="s">
        <v>59</v>
      </c>
      <c r="CB709" s="15" t="s">
        <v>59</v>
      </c>
      <c r="CD709" s="15" t="s">
        <v>59</v>
      </c>
      <c r="CF709" s="15" t="s">
        <v>59</v>
      </c>
      <c r="CH709" s="15" t="s">
        <v>59</v>
      </c>
      <c r="CJ709" s="15" t="s">
        <v>59</v>
      </c>
      <c r="CL709" s="15" t="s">
        <v>59</v>
      </c>
      <c r="CN709" s="15" t="s">
        <v>59</v>
      </c>
      <c r="CP709" s="15" t="s">
        <v>59</v>
      </c>
      <c r="CR709" s="15" t="s">
        <v>59</v>
      </c>
      <c r="CT709" s="15" t="s">
        <v>59</v>
      </c>
      <c r="CV709" s="15" t="s">
        <v>59</v>
      </c>
      <c r="CX709" s="15" t="s">
        <v>59</v>
      </c>
      <c r="CZ709" s="15" t="s">
        <v>59</v>
      </c>
      <c r="DB709" s="15" t="s">
        <v>59</v>
      </c>
      <c r="DD709" s="15" t="s">
        <v>59</v>
      </c>
      <c r="DF709" s="15" t="s">
        <v>59</v>
      </c>
      <c r="DH709" s="15" t="s">
        <v>59</v>
      </c>
      <c r="DJ709" s="15" t="s">
        <v>59</v>
      </c>
      <c r="DL709" s="15" t="s">
        <v>59</v>
      </c>
      <c r="DN709" s="15" t="s">
        <v>59</v>
      </c>
      <c r="DP709" s="15" t="s">
        <v>59</v>
      </c>
      <c r="DR709" s="15" t="s">
        <v>59</v>
      </c>
      <c r="DT709" s="15" t="s">
        <v>59</v>
      </c>
      <c r="DV709" s="15" t="s">
        <v>59</v>
      </c>
      <c r="DX709" s="15" t="s">
        <v>59</v>
      </c>
      <c r="DZ709" s="15" t="s">
        <v>59</v>
      </c>
      <c r="EB709" s="15" t="s">
        <v>59</v>
      </c>
      <c r="ED709" s="15" t="s">
        <v>59</v>
      </c>
      <c r="EF709" s="15" t="s">
        <v>59</v>
      </c>
      <c r="EH709" s="15" t="s">
        <v>59</v>
      </c>
      <c r="EJ709" s="15" t="s">
        <v>59</v>
      </c>
      <c r="EL709" s="15" t="s">
        <v>59</v>
      </c>
      <c r="EN709" s="15" t="s">
        <v>59</v>
      </c>
      <c r="EP709" s="15" t="s">
        <v>59</v>
      </c>
      <c r="ER709" s="15" t="s">
        <v>59</v>
      </c>
      <c r="ET709" s="15" t="s">
        <v>59</v>
      </c>
      <c r="EV709" s="15" t="s">
        <v>59</v>
      </c>
      <c r="EX709" s="15" t="s">
        <v>59</v>
      </c>
      <c r="EZ709" s="15" t="s">
        <v>59</v>
      </c>
      <c r="FB709" s="15" t="s">
        <v>59</v>
      </c>
      <c r="FD709" s="15" t="s">
        <v>59</v>
      </c>
      <c r="FF709" s="15" t="s">
        <v>59</v>
      </c>
      <c r="FH709" s="15" t="s">
        <v>59</v>
      </c>
      <c r="FJ709" s="15" t="s">
        <v>59</v>
      </c>
      <c r="FL709" s="15" t="s">
        <v>59</v>
      </c>
      <c r="FN709" s="15" t="s">
        <v>59</v>
      </c>
      <c r="FP709" s="15" t="s">
        <v>59</v>
      </c>
      <c r="FR709" s="15" t="s">
        <v>59</v>
      </c>
      <c r="FT709" s="15" t="s">
        <v>59</v>
      </c>
    </row>
    <row r="710" spans="1:176" ht="15.95" customHeight="1">
      <c r="A710" t="s">
        <v>1145</v>
      </c>
      <c r="B710">
        <v>1</v>
      </c>
      <c r="D710" s="39">
        <v>2502</v>
      </c>
      <c r="E710" t="s">
        <v>1141</v>
      </c>
      <c r="G710" s="9">
        <f t="shared" si="23"/>
        <v>12.5</v>
      </c>
      <c r="H710" s="15" t="s">
        <v>59</v>
      </c>
      <c r="I710" t="s">
        <v>47</v>
      </c>
      <c r="J710" s="15" t="s">
        <v>59</v>
      </c>
      <c r="K710" t="s">
        <v>47</v>
      </c>
      <c r="L710" s="15" t="s">
        <v>59</v>
      </c>
      <c r="M710" s="3" t="s">
        <v>47</v>
      </c>
      <c r="N710" s="12" t="s">
        <v>59</v>
      </c>
      <c r="O710" t="s">
        <v>47</v>
      </c>
      <c r="P710" s="15" t="s">
        <v>59</v>
      </c>
      <c r="Q710" t="s">
        <v>47</v>
      </c>
      <c r="R710" s="15" t="s">
        <v>59</v>
      </c>
      <c r="S710" t="s">
        <v>54</v>
      </c>
      <c r="T710" s="15" t="s">
        <v>59</v>
      </c>
      <c r="U710">
        <v>5.3</v>
      </c>
      <c r="V710" s="15" t="s">
        <v>59</v>
      </c>
      <c r="W710">
        <v>4.3</v>
      </c>
      <c r="X710" s="15" t="s">
        <v>59</v>
      </c>
      <c r="Y710" t="s">
        <v>47</v>
      </c>
      <c r="Z710" s="15" t="s">
        <v>59</v>
      </c>
      <c r="AA710">
        <v>2.9</v>
      </c>
      <c r="AB710" s="15" t="s">
        <v>59</v>
      </c>
      <c r="AC710" t="s">
        <v>47</v>
      </c>
      <c r="AD710" s="15" t="s">
        <v>59</v>
      </c>
      <c r="AE710" t="s">
        <v>47</v>
      </c>
      <c r="AF710" s="15" t="s">
        <v>59</v>
      </c>
      <c r="AG710" t="s">
        <v>54</v>
      </c>
      <c r="AH710" s="15" t="s">
        <v>59</v>
      </c>
      <c r="AI710" t="s">
        <v>47</v>
      </c>
      <c r="AJ710" s="15" t="s">
        <v>59</v>
      </c>
      <c r="AL710" s="15" t="s">
        <v>59</v>
      </c>
      <c r="AM710" t="s">
        <v>47</v>
      </c>
      <c r="AN710" s="15" t="s">
        <v>59</v>
      </c>
      <c r="AO710" t="s">
        <v>47</v>
      </c>
      <c r="AP710" s="15" t="s">
        <v>59</v>
      </c>
      <c r="AQ710" t="s">
        <v>47</v>
      </c>
      <c r="AR710" s="15" t="s">
        <v>59</v>
      </c>
      <c r="AS710" t="s">
        <v>47</v>
      </c>
      <c r="AT710" s="15" t="s">
        <v>59</v>
      </c>
      <c r="AU710" t="s">
        <v>47</v>
      </c>
      <c r="AV710" s="15" t="s">
        <v>59</v>
      </c>
      <c r="AW710" s="3" t="s">
        <v>47</v>
      </c>
      <c r="AX710" s="15" t="s">
        <v>59</v>
      </c>
      <c r="AZ710" s="15" t="s">
        <v>59</v>
      </c>
      <c r="BA710" t="s">
        <v>47</v>
      </c>
      <c r="BB710" s="15" t="s">
        <v>59</v>
      </c>
      <c r="BC710" t="s">
        <v>47</v>
      </c>
      <c r="BD710" s="15" t="s">
        <v>59</v>
      </c>
      <c r="BE710" t="s">
        <v>47</v>
      </c>
      <c r="BF710" s="15" t="s">
        <v>59</v>
      </c>
      <c r="BH710" s="15" t="s">
        <v>59</v>
      </c>
      <c r="BJ710" s="15" t="s">
        <v>59</v>
      </c>
      <c r="BL710" s="15" t="s">
        <v>59</v>
      </c>
      <c r="BN710" s="15" t="s">
        <v>59</v>
      </c>
      <c r="BP710" s="15" t="s">
        <v>59</v>
      </c>
      <c r="BR710" s="15" t="s">
        <v>59</v>
      </c>
      <c r="BT710" s="15" t="s">
        <v>59</v>
      </c>
      <c r="BV710" s="15" t="s">
        <v>59</v>
      </c>
      <c r="BX710" s="15" t="s">
        <v>59</v>
      </c>
      <c r="BZ710" s="15" t="s">
        <v>59</v>
      </c>
      <c r="CB710" s="15" t="s">
        <v>59</v>
      </c>
      <c r="CD710" s="15" t="s">
        <v>59</v>
      </c>
      <c r="CF710" s="15" t="s">
        <v>59</v>
      </c>
      <c r="CH710" s="15" t="s">
        <v>59</v>
      </c>
      <c r="CJ710" s="15" t="s">
        <v>59</v>
      </c>
      <c r="CL710" s="15" t="s">
        <v>59</v>
      </c>
      <c r="CN710" s="15" t="s">
        <v>59</v>
      </c>
      <c r="CP710" s="15" t="s">
        <v>59</v>
      </c>
      <c r="CR710" s="15" t="s">
        <v>59</v>
      </c>
      <c r="CT710" s="15" t="s">
        <v>59</v>
      </c>
      <c r="CV710" s="15" t="s">
        <v>59</v>
      </c>
      <c r="CX710" s="15" t="s">
        <v>59</v>
      </c>
      <c r="CZ710" s="15" t="s">
        <v>59</v>
      </c>
      <c r="DB710" s="15" t="s">
        <v>59</v>
      </c>
      <c r="DD710" s="15" t="s">
        <v>59</v>
      </c>
      <c r="DF710" s="15" t="s">
        <v>59</v>
      </c>
      <c r="DH710" s="15" t="s">
        <v>59</v>
      </c>
      <c r="DJ710" s="15" t="s">
        <v>59</v>
      </c>
      <c r="DL710" s="15" t="s">
        <v>59</v>
      </c>
      <c r="DN710" s="15" t="s">
        <v>59</v>
      </c>
      <c r="DP710" s="15" t="s">
        <v>59</v>
      </c>
      <c r="DR710" s="15" t="s">
        <v>59</v>
      </c>
      <c r="DT710" s="15" t="s">
        <v>59</v>
      </c>
      <c r="DV710" s="15" t="s">
        <v>59</v>
      </c>
      <c r="DX710" s="15" t="s">
        <v>59</v>
      </c>
      <c r="DZ710" s="15" t="s">
        <v>59</v>
      </c>
      <c r="EB710" s="15" t="s">
        <v>59</v>
      </c>
      <c r="ED710" s="15" t="s">
        <v>59</v>
      </c>
      <c r="EF710" s="15" t="s">
        <v>59</v>
      </c>
      <c r="EH710" s="15" t="s">
        <v>59</v>
      </c>
      <c r="EJ710" s="15" t="s">
        <v>59</v>
      </c>
      <c r="EL710" s="15" t="s">
        <v>59</v>
      </c>
      <c r="EN710" s="15" t="s">
        <v>59</v>
      </c>
      <c r="EP710" s="15" t="s">
        <v>59</v>
      </c>
      <c r="ER710" s="15" t="s">
        <v>59</v>
      </c>
      <c r="ET710" s="15" t="s">
        <v>59</v>
      </c>
      <c r="EV710" s="15" t="s">
        <v>59</v>
      </c>
      <c r="EX710" s="15" t="s">
        <v>59</v>
      </c>
      <c r="EZ710" s="15" t="s">
        <v>59</v>
      </c>
      <c r="FB710" s="15" t="s">
        <v>59</v>
      </c>
      <c r="FD710" s="15" t="s">
        <v>59</v>
      </c>
      <c r="FF710" s="15" t="s">
        <v>59</v>
      </c>
      <c r="FH710" s="15" t="s">
        <v>59</v>
      </c>
      <c r="FJ710" s="15" t="s">
        <v>59</v>
      </c>
      <c r="FL710" s="15" t="s">
        <v>59</v>
      </c>
      <c r="FN710" s="15" t="s">
        <v>59</v>
      </c>
      <c r="FP710" s="15" t="s">
        <v>59</v>
      </c>
      <c r="FR710" s="15" t="s">
        <v>59</v>
      </c>
      <c r="FT710" s="15" t="s">
        <v>59</v>
      </c>
    </row>
    <row r="711" spans="1:176" ht="15.95" customHeight="1">
      <c r="A711" t="s">
        <v>1146</v>
      </c>
      <c r="B711">
        <v>1</v>
      </c>
      <c r="D711" s="39">
        <v>2502</v>
      </c>
      <c r="E711" t="s">
        <v>1141</v>
      </c>
      <c r="G711" s="9">
        <f t="shared" si="23"/>
        <v>10.8</v>
      </c>
      <c r="H711" s="15" t="s">
        <v>59</v>
      </c>
      <c r="I711" t="s">
        <v>47</v>
      </c>
      <c r="J711" s="15" t="s">
        <v>59</v>
      </c>
      <c r="K711" t="s">
        <v>47</v>
      </c>
      <c r="L711" s="15" t="s">
        <v>59</v>
      </c>
      <c r="M711" s="3" t="s">
        <v>47</v>
      </c>
      <c r="N711" s="12" t="s">
        <v>59</v>
      </c>
      <c r="O711" t="s">
        <v>47</v>
      </c>
      <c r="P711" s="15" t="s">
        <v>59</v>
      </c>
      <c r="Q711" t="s">
        <v>47</v>
      </c>
      <c r="R711" s="15" t="s">
        <v>59</v>
      </c>
      <c r="S711" t="s">
        <v>54</v>
      </c>
      <c r="T711" s="15" t="s">
        <v>59</v>
      </c>
      <c r="U711">
        <v>5.9</v>
      </c>
      <c r="V711" s="15" t="s">
        <v>59</v>
      </c>
      <c r="W711">
        <v>1.7</v>
      </c>
      <c r="X711" s="15" t="s">
        <v>59</v>
      </c>
      <c r="Y711" t="s">
        <v>47</v>
      </c>
      <c r="Z711" s="15" t="s">
        <v>59</v>
      </c>
      <c r="AA711">
        <v>3.2</v>
      </c>
      <c r="AB711" s="15" t="s">
        <v>59</v>
      </c>
      <c r="AC711" t="s">
        <v>47</v>
      </c>
      <c r="AD711" s="15" t="s">
        <v>59</v>
      </c>
      <c r="AE711" t="s">
        <v>47</v>
      </c>
      <c r="AF711" s="15" t="s">
        <v>59</v>
      </c>
      <c r="AG711" t="s">
        <v>54</v>
      </c>
      <c r="AH711" s="15" t="s">
        <v>59</v>
      </c>
      <c r="AI711" t="s">
        <v>47</v>
      </c>
      <c r="AJ711" s="15" t="s">
        <v>59</v>
      </c>
      <c r="AL711" s="15" t="s">
        <v>59</v>
      </c>
      <c r="AM711" t="s">
        <v>47</v>
      </c>
      <c r="AN711" s="15" t="s">
        <v>59</v>
      </c>
      <c r="AO711" t="s">
        <v>47</v>
      </c>
      <c r="AP711" s="15" t="s">
        <v>59</v>
      </c>
      <c r="AQ711" t="s">
        <v>47</v>
      </c>
      <c r="AR711" s="15" t="s">
        <v>59</v>
      </c>
      <c r="AS711" t="s">
        <v>47</v>
      </c>
      <c r="AT711" s="15" t="s">
        <v>59</v>
      </c>
      <c r="AU711" t="s">
        <v>47</v>
      </c>
      <c r="AV711" s="15" t="s">
        <v>59</v>
      </c>
      <c r="AW711" s="3" t="s">
        <v>47</v>
      </c>
      <c r="AX711" s="15" t="s">
        <v>59</v>
      </c>
      <c r="AZ711" s="15" t="s">
        <v>59</v>
      </c>
      <c r="BA711" t="s">
        <v>47</v>
      </c>
      <c r="BB711" s="15" t="s">
        <v>59</v>
      </c>
      <c r="BC711" t="s">
        <v>47</v>
      </c>
      <c r="BD711" s="15" t="s">
        <v>59</v>
      </c>
      <c r="BE711" t="s">
        <v>47</v>
      </c>
      <c r="BF711" s="15" t="s">
        <v>59</v>
      </c>
      <c r="BH711" s="15" t="s">
        <v>59</v>
      </c>
      <c r="BJ711" s="15" t="s">
        <v>59</v>
      </c>
      <c r="BL711" s="15" t="s">
        <v>59</v>
      </c>
      <c r="BN711" s="15" t="s">
        <v>59</v>
      </c>
      <c r="BP711" s="15" t="s">
        <v>59</v>
      </c>
      <c r="BR711" s="15" t="s">
        <v>59</v>
      </c>
      <c r="BT711" s="15" t="s">
        <v>59</v>
      </c>
      <c r="BV711" s="15" t="s">
        <v>59</v>
      </c>
      <c r="BX711" s="15" t="s">
        <v>59</v>
      </c>
      <c r="BZ711" s="15" t="s">
        <v>59</v>
      </c>
      <c r="CB711" s="15" t="s">
        <v>59</v>
      </c>
      <c r="CD711" s="15" t="s">
        <v>59</v>
      </c>
      <c r="CF711" s="15" t="s">
        <v>59</v>
      </c>
      <c r="CH711" s="15" t="s">
        <v>59</v>
      </c>
      <c r="CJ711" s="15" t="s">
        <v>59</v>
      </c>
      <c r="CL711" s="15" t="s">
        <v>59</v>
      </c>
      <c r="CN711" s="15" t="s">
        <v>59</v>
      </c>
      <c r="CP711" s="15" t="s">
        <v>59</v>
      </c>
      <c r="CR711" s="15" t="s">
        <v>59</v>
      </c>
      <c r="CT711" s="15" t="s">
        <v>59</v>
      </c>
      <c r="CV711" s="15" t="s">
        <v>59</v>
      </c>
      <c r="CX711" s="15" t="s">
        <v>59</v>
      </c>
      <c r="CZ711" s="15" t="s">
        <v>59</v>
      </c>
      <c r="DB711" s="15" t="s">
        <v>59</v>
      </c>
      <c r="DD711" s="15" t="s">
        <v>59</v>
      </c>
      <c r="DF711" s="15" t="s">
        <v>59</v>
      </c>
      <c r="DH711" s="15" t="s">
        <v>59</v>
      </c>
      <c r="DJ711" s="15" t="s">
        <v>59</v>
      </c>
      <c r="DL711" s="15" t="s">
        <v>59</v>
      </c>
      <c r="DN711" s="15" t="s">
        <v>59</v>
      </c>
      <c r="DP711" s="15" t="s">
        <v>59</v>
      </c>
      <c r="DR711" s="15" t="s">
        <v>59</v>
      </c>
      <c r="DT711" s="15" t="s">
        <v>59</v>
      </c>
      <c r="DV711" s="15" t="s">
        <v>59</v>
      </c>
      <c r="DX711" s="15" t="s">
        <v>59</v>
      </c>
      <c r="DZ711" s="15" t="s">
        <v>59</v>
      </c>
      <c r="EB711" s="15" t="s">
        <v>59</v>
      </c>
      <c r="ED711" s="15" t="s">
        <v>59</v>
      </c>
      <c r="EF711" s="15" t="s">
        <v>59</v>
      </c>
      <c r="EH711" s="15" t="s">
        <v>59</v>
      </c>
      <c r="EJ711" s="15" t="s">
        <v>59</v>
      </c>
      <c r="EL711" s="15" t="s">
        <v>59</v>
      </c>
      <c r="EN711" s="15" t="s">
        <v>59</v>
      </c>
      <c r="EP711" s="15" t="s">
        <v>59</v>
      </c>
      <c r="ER711" s="15" t="s">
        <v>59</v>
      </c>
      <c r="ET711" s="15" t="s">
        <v>59</v>
      </c>
      <c r="EV711" s="15" t="s">
        <v>59</v>
      </c>
      <c r="EX711" s="15" t="s">
        <v>59</v>
      </c>
      <c r="EZ711" s="15" t="s">
        <v>59</v>
      </c>
      <c r="FB711" s="15" t="s">
        <v>59</v>
      </c>
      <c r="FD711" s="15" t="s">
        <v>59</v>
      </c>
      <c r="FF711" s="15" t="s">
        <v>59</v>
      </c>
      <c r="FH711" s="15" t="s">
        <v>59</v>
      </c>
      <c r="FJ711" s="15" t="s">
        <v>59</v>
      </c>
      <c r="FL711" s="15" t="s">
        <v>59</v>
      </c>
      <c r="FN711" s="15" t="s">
        <v>59</v>
      </c>
      <c r="FP711" s="15" t="s">
        <v>59</v>
      </c>
      <c r="FR711" s="15" t="s">
        <v>59</v>
      </c>
      <c r="FT711" s="15" t="s">
        <v>59</v>
      </c>
    </row>
    <row r="712" spans="1:176" ht="15.95" customHeight="1">
      <c r="A712" t="s">
        <v>1130</v>
      </c>
      <c r="B712">
        <v>1</v>
      </c>
      <c r="D712" s="39">
        <v>2502</v>
      </c>
      <c r="E712" t="s">
        <v>1141</v>
      </c>
      <c r="G712" s="9">
        <f t="shared" si="23"/>
        <v>61.3</v>
      </c>
      <c r="H712" s="15" t="s">
        <v>59</v>
      </c>
      <c r="I712" t="s">
        <v>47</v>
      </c>
      <c r="J712" s="15" t="s">
        <v>59</v>
      </c>
      <c r="K712" t="s">
        <v>47</v>
      </c>
      <c r="L712" s="15" t="s">
        <v>59</v>
      </c>
      <c r="M712" s="3" t="s">
        <v>47</v>
      </c>
      <c r="N712" s="12" t="s">
        <v>59</v>
      </c>
      <c r="O712" t="s">
        <v>47</v>
      </c>
      <c r="P712" s="15" t="s">
        <v>59</v>
      </c>
      <c r="Q712" t="s">
        <v>47</v>
      </c>
      <c r="R712" s="15" t="s">
        <v>59</v>
      </c>
      <c r="S712" t="s">
        <v>54</v>
      </c>
      <c r="T712" s="15" t="s">
        <v>59</v>
      </c>
      <c r="U712">
        <v>18.8</v>
      </c>
      <c r="V712" s="15" t="s">
        <v>59</v>
      </c>
      <c r="W712">
        <v>21.3</v>
      </c>
      <c r="X712" s="15" t="s">
        <v>59</v>
      </c>
      <c r="Y712" t="s">
        <v>47</v>
      </c>
      <c r="Z712" s="15" t="s">
        <v>59</v>
      </c>
      <c r="AA712">
        <v>20.2</v>
      </c>
      <c r="AB712" s="15" t="s">
        <v>59</v>
      </c>
      <c r="AC712" t="s">
        <v>47</v>
      </c>
      <c r="AD712" s="15" t="s">
        <v>59</v>
      </c>
      <c r="AE712" t="s">
        <v>47</v>
      </c>
      <c r="AF712" s="15" t="s">
        <v>59</v>
      </c>
      <c r="AG712">
        <v>1</v>
      </c>
      <c r="AH712" s="15" t="s">
        <v>59</v>
      </c>
      <c r="AI712" t="s">
        <v>47</v>
      </c>
      <c r="AJ712" s="15" t="s">
        <v>59</v>
      </c>
      <c r="AL712" s="15" t="s">
        <v>59</v>
      </c>
      <c r="AM712" t="s">
        <v>47</v>
      </c>
      <c r="AN712" s="15" t="s">
        <v>59</v>
      </c>
      <c r="AO712" t="s">
        <v>47</v>
      </c>
      <c r="AP712" s="15" t="s">
        <v>59</v>
      </c>
      <c r="AQ712" t="s">
        <v>47</v>
      </c>
      <c r="AR712" s="15" t="s">
        <v>59</v>
      </c>
      <c r="AS712" t="s">
        <v>47</v>
      </c>
      <c r="AT712" s="15" t="s">
        <v>59</v>
      </c>
      <c r="AU712" t="s">
        <v>47</v>
      </c>
      <c r="AV712" s="15" t="s">
        <v>59</v>
      </c>
      <c r="AW712" s="3" t="s">
        <v>47</v>
      </c>
      <c r="AX712" s="15" t="s">
        <v>59</v>
      </c>
      <c r="AZ712" s="15" t="s">
        <v>59</v>
      </c>
      <c r="BA712" t="s">
        <v>47</v>
      </c>
      <c r="BB712" s="15" t="s">
        <v>59</v>
      </c>
      <c r="BC712" t="s">
        <v>47</v>
      </c>
      <c r="BD712" s="15" t="s">
        <v>59</v>
      </c>
      <c r="BE712" t="s">
        <v>47</v>
      </c>
      <c r="BF712" s="15" t="s">
        <v>59</v>
      </c>
      <c r="BH712" s="15" t="s">
        <v>59</v>
      </c>
      <c r="BJ712" s="15" t="s">
        <v>59</v>
      </c>
      <c r="BL712" s="15" t="s">
        <v>59</v>
      </c>
      <c r="BN712" s="15" t="s">
        <v>59</v>
      </c>
      <c r="BP712" s="15" t="s">
        <v>59</v>
      </c>
      <c r="BR712" s="15" t="s">
        <v>59</v>
      </c>
      <c r="BT712" s="15" t="s">
        <v>59</v>
      </c>
      <c r="BV712" s="15" t="s">
        <v>59</v>
      </c>
      <c r="BX712" s="15" t="s">
        <v>59</v>
      </c>
      <c r="BZ712" s="15" t="s">
        <v>59</v>
      </c>
      <c r="CB712" s="15" t="s">
        <v>59</v>
      </c>
      <c r="CD712" s="15" t="s">
        <v>59</v>
      </c>
      <c r="CF712" s="15" t="s">
        <v>59</v>
      </c>
      <c r="CH712" s="15" t="s">
        <v>59</v>
      </c>
      <c r="CJ712" s="15" t="s">
        <v>59</v>
      </c>
      <c r="CL712" s="15" t="s">
        <v>59</v>
      </c>
      <c r="CN712" s="15" t="s">
        <v>59</v>
      </c>
      <c r="CP712" s="15" t="s">
        <v>59</v>
      </c>
      <c r="CR712" s="15" t="s">
        <v>59</v>
      </c>
      <c r="CT712" s="15" t="s">
        <v>59</v>
      </c>
      <c r="CV712" s="15" t="s">
        <v>59</v>
      </c>
      <c r="CX712" s="15" t="s">
        <v>59</v>
      </c>
      <c r="CZ712" s="15" t="s">
        <v>59</v>
      </c>
      <c r="DB712" s="15" t="s">
        <v>59</v>
      </c>
      <c r="DD712" s="15" t="s">
        <v>59</v>
      </c>
      <c r="DF712" s="15" t="s">
        <v>59</v>
      </c>
      <c r="DH712" s="15" t="s">
        <v>59</v>
      </c>
      <c r="DJ712" s="15" t="s">
        <v>59</v>
      </c>
      <c r="DL712" s="15" t="s">
        <v>59</v>
      </c>
      <c r="DN712" s="15" t="s">
        <v>59</v>
      </c>
      <c r="DP712" s="15" t="s">
        <v>59</v>
      </c>
      <c r="DR712" s="15" t="s">
        <v>59</v>
      </c>
      <c r="DT712" s="15" t="s">
        <v>59</v>
      </c>
      <c r="DV712" s="15" t="s">
        <v>59</v>
      </c>
      <c r="DX712" s="15" t="s">
        <v>59</v>
      </c>
      <c r="DZ712" s="15" t="s">
        <v>59</v>
      </c>
      <c r="EB712" s="15" t="s">
        <v>59</v>
      </c>
      <c r="ED712" s="15" t="s">
        <v>59</v>
      </c>
      <c r="EF712" s="15" t="s">
        <v>59</v>
      </c>
      <c r="EH712" s="15" t="s">
        <v>59</v>
      </c>
      <c r="EJ712" s="15" t="s">
        <v>59</v>
      </c>
      <c r="EL712" s="15" t="s">
        <v>59</v>
      </c>
      <c r="EN712" s="15" t="s">
        <v>59</v>
      </c>
      <c r="EP712" s="15" t="s">
        <v>59</v>
      </c>
      <c r="ER712" s="15" t="s">
        <v>59</v>
      </c>
      <c r="ET712" s="15" t="s">
        <v>59</v>
      </c>
      <c r="EV712" s="15" t="s">
        <v>59</v>
      </c>
      <c r="EX712" s="15" t="s">
        <v>59</v>
      </c>
      <c r="EZ712" s="15" t="s">
        <v>59</v>
      </c>
      <c r="FB712" s="15" t="s">
        <v>59</v>
      </c>
      <c r="FD712" s="15" t="s">
        <v>59</v>
      </c>
      <c r="FF712" s="15" t="s">
        <v>59</v>
      </c>
      <c r="FH712" s="15" t="s">
        <v>59</v>
      </c>
      <c r="FJ712" s="15" t="s">
        <v>59</v>
      </c>
      <c r="FL712" s="15" t="s">
        <v>59</v>
      </c>
      <c r="FN712" s="15" t="s">
        <v>59</v>
      </c>
      <c r="FP712" s="15" t="s">
        <v>59</v>
      </c>
      <c r="FR712" s="15" t="s">
        <v>59</v>
      </c>
      <c r="FT712" s="15" t="s">
        <v>59</v>
      </c>
    </row>
    <row r="713" spans="1:176" ht="15.95" customHeight="1">
      <c r="A713" t="s">
        <v>1131</v>
      </c>
      <c r="B713">
        <v>1</v>
      </c>
      <c r="D713" s="39">
        <v>2502</v>
      </c>
      <c r="E713" t="s">
        <v>1141</v>
      </c>
      <c r="G713" s="9">
        <f t="shared" si="23"/>
        <v>70.899999999999991</v>
      </c>
      <c r="H713" s="15" t="s">
        <v>59</v>
      </c>
      <c r="I713" t="s">
        <v>47</v>
      </c>
      <c r="J713" s="15" t="s">
        <v>59</v>
      </c>
      <c r="K713" t="s">
        <v>47</v>
      </c>
      <c r="L713" s="15" t="s">
        <v>59</v>
      </c>
      <c r="M713" s="3" t="s">
        <v>47</v>
      </c>
      <c r="N713" s="12" t="s">
        <v>59</v>
      </c>
      <c r="O713" t="s">
        <v>47</v>
      </c>
      <c r="P713" s="15" t="s">
        <v>59</v>
      </c>
      <c r="Q713" t="s">
        <v>47</v>
      </c>
      <c r="R713" s="15" t="s">
        <v>59</v>
      </c>
      <c r="S713" t="s">
        <v>54</v>
      </c>
      <c r="T713" s="15" t="s">
        <v>59</v>
      </c>
      <c r="U713">
        <v>20.2</v>
      </c>
      <c r="V713" s="15" t="s">
        <v>59</v>
      </c>
      <c r="W713">
        <v>24.6</v>
      </c>
      <c r="X713" s="15" t="s">
        <v>59</v>
      </c>
      <c r="Y713" t="s">
        <v>47</v>
      </c>
      <c r="Z713" s="15" t="s">
        <v>59</v>
      </c>
      <c r="AA713">
        <v>24.9</v>
      </c>
      <c r="AB713" s="15" t="s">
        <v>59</v>
      </c>
      <c r="AC713" t="s">
        <v>47</v>
      </c>
      <c r="AD713" s="15" t="s">
        <v>59</v>
      </c>
      <c r="AE713" t="s">
        <v>47</v>
      </c>
      <c r="AF713" s="15" t="s">
        <v>59</v>
      </c>
      <c r="AG713">
        <v>1.2</v>
      </c>
      <c r="AH713" s="15" t="s">
        <v>59</v>
      </c>
      <c r="AI713" t="s">
        <v>47</v>
      </c>
      <c r="AJ713" s="15" t="s">
        <v>59</v>
      </c>
      <c r="AL713" s="15" t="s">
        <v>59</v>
      </c>
      <c r="AM713" t="s">
        <v>47</v>
      </c>
      <c r="AN713" s="15" t="s">
        <v>59</v>
      </c>
      <c r="AO713" t="s">
        <v>47</v>
      </c>
      <c r="AP713" s="15" t="s">
        <v>59</v>
      </c>
      <c r="AQ713" t="s">
        <v>47</v>
      </c>
      <c r="AR713" s="15" t="s">
        <v>59</v>
      </c>
      <c r="AS713" t="s">
        <v>47</v>
      </c>
      <c r="AT713" s="15" t="s">
        <v>59</v>
      </c>
      <c r="AU713" t="s">
        <v>47</v>
      </c>
      <c r="AV713" s="15" t="s">
        <v>59</v>
      </c>
      <c r="AW713" s="3" t="s">
        <v>47</v>
      </c>
      <c r="AX713" s="15" t="s">
        <v>59</v>
      </c>
      <c r="AZ713" s="15" t="s">
        <v>59</v>
      </c>
      <c r="BA713" t="s">
        <v>47</v>
      </c>
      <c r="BB713" s="15" t="s">
        <v>59</v>
      </c>
      <c r="BC713" t="s">
        <v>47</v>
      </c>
      <c r="BD713" s="15" t="s">
        <v>59</v>
      </c>
      <c r="BE713" t="s">
        <v>47</v>
      </c>
      <c r="BF713" s="15" t="s">
        <v>59</v>
      </c>
      <c r="BH713" s="15" t="s">
        <v>59</v>
      </c>
      <c r="BJ713" s="15" t="s">
        <v>59</v>
      </c>
      <c r="BL713" s="15" t="s">
        <v>59</v>
      </c>
      <c r="BN713" s="15" t="s">
        <v>59</v>
      </c>
      <c r="BP713" s="15" t="s">
        <v>59</v>
      </c>
      <c r="BR713" s="15" t="s">
        <v>59</v>
      </c>
      <c r="BT713" s="15" t="s">
        <v>59</v>
      </c>
      <c r="BV713" s="15" t="s">
        <v>59</v>
      </c>
      <c r="BX713" s="15" t="s">
        <v>59</v>
      </c>
      <c r="BZ713" s="15" t="s">
        <v>59</v>
      </c>
      <c r="CB713" s="15" t="s">
        <v>59</v>
      </c>
      <c r="CD713" s="15" t="s">
        <v>59</v>
      </c>
      <c r="CF713" s="15" t="s">
        <v>59</v>
      </c>
      <c r="CH713" s="15" t="s">
        <v>59</v>
      </c>
      <c r="CJ713" s="15" t="s">
        <v>59</v>
      </c>
      <c r="CL713" s="15" t="s">
        <v>59</v>
      </c>
      <c r="CN713" s="15" t="s">
        <v>59</v>
      </c>
      <c r="CP713" s="15" t="s">
        <v>59</v>
      </c>
      <c r="CR713" s="15" t="s">
        <v>59</v>
      </c>
      <c r="CT713" s="15" t="s">
        <v>59</v>
      </c>
      <c r="CV713" s="15" t="s">
        <v>59</v>
      </c>
      <c r="CX713" s="15" t="s">
        <v>59</v>
      </c>
      <c r="CZ713" s="15" t="s">
        <v>59</v>
      </c>
      <c r="DB713" s="15" t="s">
        <v>59</v>
      </c>
      <c r="DD713" s="15" t="s">
        <v>59</v>
      </c>
      <c r="DF713" s="15" t="s">
        <v>59</v>
      </c>
      <c r="DH713" s="15" t="s">
        <v>59</v>
      </c>
      <c r="DJ713" s="15" t="s">
        <v>59</v>
      </c>
      <c r="DL713" s="15" t="s">
        <v>59</v>
      </c>
      <c r="DN713" s="15" t="s">
        <v>59</v>
      </c>
      <c r="DP713" s="15" t="s">
        <v>59</v>
      </c>
      <c r="DR713" s="15" t="s">
        <v>59</v>
      </c>
      <c r="DT713" s="15" t="s">
        <v>59</v>
      </c>
      <c r="DV713" s="15" t="s">
        <v>59</v>
      </c>
      <c r="DX713" s="15" t="s">
        <v>59</v>
      </c>
      <c r="DZ713" s="15" t="s">
        <v>59</v>
      </c>
      <c r="EB713" s="15" t="s">
        <v>59</v>
      </c>
      <c r="ED713" s="15" t="s">
        <v>59</v>
      </c>
      <c r="EF713" s="15" t="s">
        <v>59</v>
      </c>
      <c r="EH713" s="15" t="s">
        <v>59</v>
      </c>
      <c r="EJ713" s="15" t="s">
        <v>59</v>
      </c>
      <c r="EL713" s="15" t="s">
        <v>59</v>
      </c>
      <c r="EN713" s="15" t="s">
        <v>59</v>
      </c>
      <c r="EP713" s="15" t="s">
        <v>59</v>
      </c>
      <c r="ER713" s="15" t="s">
        <v>59</v>
      </c>
      <c r="ET713" s="15" t="s">
        <v>59</v>
      </c>
      <c r="EV713" s="15" t="s">
        <v>59</v>
      </c>
      <c r="EX713" s="15" t="s">
        <v>59</v>
      </c>
      <c r="EZ713" s="15" t="s">
        <v>59</v>
      </c>
      <c r="FB713" s="15" t="s">
        <v>59</v>
      </c>
      <c r="FD713" s="15" t="s">
        <v>59</v>
      </c>
      <c r="FF713" s="15" t="s">
        <v>59</v>
      </c>
      <c r="FH713" s="15" t="s">
        <v>59</v>
      </c>
      <c r="FJ713" s="15" t="s">
        <v>59</v>
      </c>
      <c r="FL713" s="15" t="s">
        <v>59</v>
      </c>
      <c r="FN713" s="15" t="s">
        <v>59</v>
      </c>
      <c r="FP713" s="15" t="s">
        <v>59</v>
      </c>
      <c r="FR713" s="15" t="s">
        <v>59</v>
      </c>
      <c r="FT713" s="15" t="s">
        <v>59</v>
      </c>
    </row>
    <row r="714" spans="1:176" ht="15.95" customHeight="1">
      <c r="A714" t="s">
        <v>1132</v>
      </c>
      <c r="B714">
        <v>1</v>
      </c>
      <c r="D714" s="39">
        <v>2502</v>
      </c>
      <c r="E714" t="s">
        <v>1141</v>
      </c>
      <c r="G714" s="9">
        <f t="shared" si="23"/>
        <v>20</v>
      </c>
      <c r="H714" s="15" t="s">
        <v>59</v>
      </c>
      <c r="I714" t="s">
        <v>47</v>
      </c>
      <c r="J714" s="15" t="s">
        <v>59</v>
      </c>
      <c r="K714" t="s">
        <v>47</v>
      </c>
      <c r="L714" s="15" t="s">
        <v>59</v>
      </c>
      <c r="M714" s="3" t="s">
        <v>47</v>
      </c>
      <c r="N714" s="12" t="s">
        <v>59</v>
      </c>
      <c r="O714" t="s">
        <v>47</v>
      </c>
      <c r="P714" s="15" t="s">
        <v>59</v>
      </c>
      <c r="Q714" t="s">
        <v>47</v>
      </c>
      <c r="R714" s="15" t="s">
        <v>59</v>
      </c>
      <c r="S714" t="s">
        <v>54</v>
      </c>
      <c r="T714" s="15" t="s">
        <v>59</v>
      </c>
      <c r="U714">
        <v>6.6</v>
      </c>
      <c r="V714" s="15" t="s">
        <v>59</v>
      </c>
      <c r="W714">
        <v>7.6</v>
      </c>
      <c r="X714" s="15" t="s">
        <v>59</v>
      </c>
      <c r="Y714" t="s">
        <v>47</v>
      </c>
      <c r="Z714" s="15" t="s">
        <v>59</v>
      </c>
      <c r="AA714">
        <v>5.8</v>
      </c>
      <c r="AB714" s="15" t="s">
        <v>59</v>
      </c>
      <c r="AC714" t="s">
        <v>47</v>
      </c>
      <c r="AD714" s="15" t="s">
        <v>59</v>
      </c>
      <c r="AE714" t="s">
        <v>47</v>
      </c>
      <c r="AF714" s="15" t="s">
        <v>59</v>
      </c>
      <c r="AG714" t="s">
        <v>54</v>
      </c>
      <c r="AH714" s="15" t="s">
        <v>59</v>
      </c>
      <c r="AI714" t="s">
        <v>47</v>
      </c>
      <c r="AJ714" s="15" t="s">
        <v>59</v>
      </c>
      <c r="AL714" s="15" t="s">
        <v>59</v>
      </c>
      <c r="AM714" t="s">
        <v>47</v>
      </c>
      <c r="AN714" s="15" t="s">
        <v>59</v>
      </c>
      <c r="AO714" t="s">
        <v>47</v>
      </c>
      <c r="AP714" s="15" t="s">
        <v>59</v>
      </c>
      <c r="AQ714" t="s">
        <v>47</v>
      </c>
      <c r="AR714" s="15" t="s">
        <v>59</v>
      </c>
      <c r="AS714" t="s">
        <v>47</v>
      </c>
      <c r="AT714" s="15" t="s">
        <v>59</v>
      </c>
      <c r="AU714" t="s">
        <v>47</v>
      </c>
      <c r="AV714" s="15" t="s">
        <v>59</v>
      </c>
      <c r="AW714" s="3" t="s">
        <v>47</v>
      </c>
      <c r="AX714" s="15" t="s">
        <v>59</v>
      </c>
      <c r="AZ714" s="15" t="s">
        <v>59</v>
      </c>
      <c r="BA714" t="s">
        <v>47</v>
      </c>
      <c r="BB714" s="15" t="s">
        <v>59</v>
      </c>
      <c r="BC714" t="s">
        <v>47</v>
      </c>
      <c r="BD714" s="15" t="s">
        <v>59</v>
      </c>
      <c r="BE714" t="s">
        <v>47</v>
      </c>
      <c r="BF714" s="15" t="s">
        <v>59</v>
      </c>
      <c r="BH714" s="15" t="s">
        <v>59</v>
      </c>
      <c r="BJ714" s="15" t="s">
        <v>59</v>
      </c>
      <c r="BL714" s="15" t="s">
        <v>59</v>
      </c>
      <c r="BN714" s="15" t="s">
        <v>59</v>
      </c>
      <c r="BP714" s="15" t="s">
        <v>59</v>
      </c>
      <c r="BR714" s="15" t="s">
        <v>59</v>
      </c>
      <c r="BT714" s="15" t="s">
        <v>59</v>
      </c>
      <c r="BV714" s="15" t="s">
        <v>59</v>
      </c>
      <c r="BX714" s="15" t="s">
        <v>59</v>
      </c>
      <c r="BZ714" s="15" t="s">
        <v>59</v>
      </c>
      <c r="CB714" s="15" t="s">
        <v>59</v>
      </c>
      <c r="CD714" s="15" t="s">
        <v>59</v>
      </c>
      <c r="CF714" s="15" t="s">
        <v>59</v>
      </c>
      <c r="CH714" s="15" t="s">
        <v>59</v>
      </c>
      <c r="CJ714" s="15" t="s">
        <v>59</v>
      </c>
      <c r="CL714" s="15" t="s">
        <v>59</v>
      </c>
      <c r="CN714" s="15" t="s">
        <v>59</v>
      </c>
      <c r="CP714" s="15" t="s">
        <v>59</v>
      </c>
      <c r="CR714" s="15" t="s">
        <v>59</v>
      </c>
      <c r="CT714" s="15" t="s">
        <v>59</v>
      </c>
      <c r="CV714" s="15" t="s">
        <v>59</v>
      </c>
      <c r="CX714" s="15" t="s">
        <v>59</v>
      </c>
      <c r="CZ714" s="15" t="s">
        <v>59</v>
      </c>
      <c r="DB714" s="15" t="s">
        <v>59</v>
      </c>
      <c r="DD714" s="15" t="s">
        <v>59</v>
      </c>
      <c r="DF714" s="15" t="s">
        <v>59</v>
      </c>
      <c r="DH714" s="15" t="s">
        <v>59</v>
      </c>
      <c r="DJ714" s="15" t="s">
        <v>59</v>
      </c>
      <c r="DL714" s="15" t="s">
        <v>59</v>
      </c>
      <c r="DN714" s="15" t="s">
        <v>59</v>
      </c>
      <c r="DP714" s="15" t="s">
        <v>59</v>
      </c>
      <c r="DR714" s="15" t="s">
        <v>59</v>
      </c>
      <c r="DT714" s="15" t="s">
        <v>59</v>
      </c>
      <c r="DV714" s="15" t="s">
        <v>59</v>
      </c>
      <c r="DX714" s="15" t="s">
        <v>59</v>
      </c>
      <c r="DZ714" s="15" t="s">
        <v>59</v>
      </c>
      <c r="EB714" s="15" t="s">
        <v>59</v>
      </c>
      <c r="ED714" s="15" t="s">
        <v>59</v>
      </c>
      <c r="EF714" s="15" t="s">
        <v>59</v>
      </c>
      <c r="EH714" s="15" t="s">
        <v>59</v>
      </c>
      <c r="EJ714" s="15" t="s">
        <v>59</v>
      </c>
      <c r="EL714" s="15" t="s">
        <v>59</v>
      </c>
      <c r="EN714" s="15" t="s">
        <v>59</v>
      </c>
      <c r="EP714" s="15" t="s">
        <v>59</v>
      </c>
      <c r="ER714" s="15" t="s">
        <v>59</v>
      </c>
      <c r="ET714" s="15" t="s">
        <v>59</v>
      </c>
      <c r="EV714" s="15" t="s">
        <v>59</v>
      </c>
      <c r="EX714" s="15" t="s">
        <v>59</v>
      </c>
      <c r="EZ714" s="15" t="s">
        <v>59</v>
      </c>
      <c r="FB714" s="15" t="s">
        <v>59</v>
      </c>
      <c r="FD714" s="15" t="s">
        <v>59</v>
      </c>
      <c r="FF714" s="15" t="s">
        <v>59</v>
      </c>
      <c r="FH714" s="15" t="s">
        <v>59</v>
      </c>
      <c r="FJ714" s="15" t="s">
        <v>59</v>
      </c>
      <c r="FL714" s="15" t="s">
        <v>59</v>
      </c>
      <c r="FN714" s="15" t="s">
        <v>59</v>
      </c>
      <c r="FP714" s="15" t="s">
        <v>59</v>
      </c>
      <c r="FR714" s="15" t="s">
        <v>59</v>
      </c>
      <c r="FT714" s="15" t="s">
        <v>59</v>
      </c>
    </row>
    <row r="715" spans="1:176" ht="15.95" customHeight="1">
      <c r="A715" t="s">
        <v>1133</v>
      </c>
      <c r="B715">
        <v>1</v>
      </c>
      <c r="D715" s="39">
        <v>2502</v>
      </c>
      <c r="E715" t="s">
        <v>1141</v>
      </c>
      <c r="G715" s="9">
        <f t="shared" si="23"/>
        <v>35.700000000000003</v>
      </c>
      <c r="H715" s="15" t="s">
        <v>59</v>
      </c>
      <c r="I715" t="s">
        <v>47</v>
      </c>
      <c r="J715" s="15" t="s">
        <v>59</v>
      </c>
      <c r="K715" t="s">
        <v>47</v>
      </c>
      <c r="L715" s="15" t="s">
        <v>59</v>
      </c>
      <c r="M715" s="3" t="s">
        <v>47</v>
      </c>
      <c r="N715" s="12" t="s">
        <v>59</v>
      </c>
      <c r="O715" t="s">
        <v>47</v>
      </c>
      <c r="P715" s="15" t="s">
        <v>59</v>
      </c>
      <c r="Q715" t="s">
        <v>47</v>
      </c>
      <c r="R715" s="15" t="s">
        <v>59</v>
      </c>
      <c r="S715" t="s">
        <v>54</v>
      </c>
      <c r="T715" s="15" t="s">
        <v>59</v>
      </c>
      <c r="U715">
        <v>13</v>
      </c>
      <c r="V715" s="15" t="s">
        <v>59</v>
      </c>
      <c r="W715">
        <v>14</v>
      </c>
      <c r="X715" s="15" t="s">
        <v>59</v>
      </c>
      <c r="Y715" t="s">
        <v>47</v>
      </c>
      <c r="Z715" s="15" t="s">
        <v>59</v>
      </c>
      <c r="AA715">
        <v>8.6999999999999993</v>
      </c>
      <c r="AB715" s="15" t="s">
        <v>59</v>
      </c>
      <c r="AC715" t="s">
        <v>47</v>
      </c>
      <c r="AD715" s="15" t="s">
        <v>59</v>
      </c>
      <c r="AE715" t="s">
        <v>47</v>
      </c>
      <c r="AF715" s="15" t="s">
        <v>59</v>
      </c>
      <c r="AG715" t="s">
        <v>54</v>
      </c>
      <c r="AH715" s="15" t="s">
        <v>59</v>
      </c>
      <c r="AI715" t="s">
        <v>47</v>
      </c>
      <c r="AJ715" s="15" t="s">
        <v>59</v>
      </c>
      <c r="AL715" s="15" t="s">
        <v>59</v>
      </c>
      <c r="AM715" t="s">
        <v>47</v>
      </c>
      <c r="AN715" s="15" t="s">
        <v>59</v>
      </c>
      <c r="AO715" t="s">
        <v>47</v>
      </c>
      <c r="AP715" s="15" t="s">
        <v>59</v>
      </c>
      <c r="AQ715" t="s">
        <v>47</v>
      </c>
      <c r="AR715" s="15" t="s">
        <v>59</v>
      </c>
      <c r="AS715" t="s">
        <v>47</v>
      </c>
      <c r="AT715" s="15" t="s">
        <v>59</v>
      </c>
      <c r="AU715" t="s">
        <v>47</v>
      </c>
      <c r="AV715" s="15" t="s">
        <v>59</v>
      </c>
      <c r="AW715" s="3" t="s">
        <v>47</v>
      </c>
      <c r="AX715" s="15" t="s">
        <v>59</v>
      </c>
      <c r="AZ715" s="15" t="s">
        <v>59</v>
      </c>
      <c r="BA715" t="s">
        <v>47</v>
      </c>
      <c r="BB715" s="15" t="s">
        <v>59</v>
      </c>
      <c r="BC715" t="s">
        <v>47</v>
      </c>
      <c r="BD715" s="15" t="s">
        <v>59</v>
      </c>
      <c r="BE715" t="s">
        <v>47</v>
      </c>
      <c r="BF715" s="15" t="s">
        <v>59</v>
      </c>
      <c r="BH715" s="15" t="s">
        <v>59</v>
      </c>
      <c r="BJ715" s="15" t="s">
        <v>59</v>
      </c>
      <c r="BL715" s="15" t="s">
        <v>59</v>
      </c>
      <c r="BN715" s="15" t="s">
        <v>59</v>
      </c>
      <c r="BP715" s="15" t="s">
        <v>59</v>
      </c>
      <c r="BR715" s="15" t="s">
        <v>59</v>
      </c>
      <c r="BT715" s="15" t="s">
        <v>59</v>
      </c>
      <c r="BV715" s="15" t="s">
        <v>59</v>
      </c>
      <c r="BX715" s="15" t="s">
        <v>59</v>
      </c>
      <c r="BZ715" s="15" t="s">
        <v>59</v>
      </c>
      <c r="CB715" s="15" t="s">
        <v>59</v>
      </c>
      <c r="CD715" s="15" t="s">
        <v>59</v>
      </c>
      <c r="CF715" s="15" t="s">
        <v>59</v>
      </c>
      <c r="CH715" s="15" t="s">
        <v>59</v>
      </c>
      <c r="CJ715" s="15" t="s">
        <v>59</v>
      </c>
      <c r="CL715" s="15" t="s">
        <v>59</v>
      </c>
      <c r="CN715" s="15" t="s">
        <v>59</v>
      </c>
      <c r="CP715" s="15" t="s">
        <v>59</v>
      </c>
      <c r="CR715" s="15" t="s">
        <v>59</v>
      </c>
      <c r="CT715" s="15" t="s">
        <v>59</v>
      </c>
      <c r="CV715" s="15" t="s">
        <v>59</v>
      </c>
      <c r="CX715" s="15" t="s">
        <v>59</v>
      </c>
      <c r="CZ715" s="15" t="s">
        <v>59</v>
      </c>
      <c r="DB715" s="15" t="s">
        <v>59</v>
      </c>
      <c r="DD715" s="15" t="s">
        <v>59</v>
      </c>
      <c r="DF715" s="15" t="s">
        <v>59</v>
      </c>
      <c r="DH715" s="15" t="s">
        <v>59</v>
      </c>
      <c r="DJ715" s="15" t="s">
        <v>59</v>
      </c>
      <c r="DL715" s="15" t="s">
        <v>59</v>
      </c>
      <c r="DN715" s="15" t="s">
        <v>59</v>
      </c>
      <c r="DP715" s="15" t="s">
        <v>59</v>
      </c>
      <c r="DR715" s="15" t="s">
        <v>59</v>
      </c>
      <c r="DT715" s="15" t="s">
        <v>59</v>
      </c>
      <c r="DV715" s="15" t="s">
        <v>59</v>
      </c>
      <c r="DX715" s="15" t="s">
        <v>59</v>
      </c>
      <c r="DZ715" s="15" t="s">
        <v>59</v>
      </c>
      <c r="EB715" s="15" t="s">
        <v>59</v>
      </c>
      <c r="ED715" s="15" t="s">
        <v>59</v>
      </c>
      <c r="EF715" s="15" t="s">
        <v>59</v>
      </c>
      <c r="EH715" s="15" t="s">
        <v>59</v>
      </c>
      <c r="EJ715" s="15" t="s">
        <v>59</v>
      </c>
      <c r="EL715" s="15" t="s">
        <v>59</v>
      </c>
      <c r="EN715" s="15" t="s">
        <v>59</v>
      </c>
      <c r="EP715" s="15" t="s">
        <v>59</v>
      </c>
      <c r="ER715" s="15" t="s">
        <v>59</v>
      </c>
      <c r="ET715" s="15" t="s">
        <v>59</v>
      </c>
      <c r="EV715" s="15" t="s">
        <v>59</v>
      </c>
      <c r="EX715" s="15" t="s">
        <v>59</v>
      </c>
      <c r="EZ715" s="15" t="s">
        <v>59</v>
      </c>
      <c r="FB715" s="15" t="s">
        <v>59</v>
      </c>
      <c r="FD715" s="15" t="s">
        <v>59</v>
      </c>
      <c r="FF715" s="15" t="s">
        <v>59</v>
      </c>
      <c r="FH715" s="15" t="s">
        <v>59</v>
      </c>
      <c r="FJ715" s="15" t="s">
        <v>59</v>
      </c>
      <c r="FL715" s="15" t="s">
        <v>59</v>
      </c>
      <c r="FN715" s="15" t="s">
        <v>59</v>
      </c>
      <c r="FP715" s="15" t="s">
        <v>59</v>
      </c>
      <c r="FR715" s="15" t="s">
        <v>59</v>
      </c>
      <c r="FT715" s="15" t="s">
        <v>59</v>
      </c>
    </row>
    <row r="716" spans="1:176" ht="15.95" customHeight="1">
      <c r="A716" t="s">
        <v>1134</v>
      </c>
      <c r="B716">
        <v>1</v>
      </c>
      <c r="D716" s="39">
        <v>2502</v>
      </c>
      <c r="E716" t="s">
        <v>1141</v>
      </c>
      <c r="G716" s="9">
        <f t="shared" si="23"/>
        <v>21.900000000000002</v>
      </c>
      <c r="H716" s="15" t="s">
        <v>59</v>
      </c>
      <c r="I716" t="s">
        <v>47</v>
      </c>
      <c r="J716" s="15" t="s">
        <v>59</v>
      </c>
      <c r="K716" t="s">
        <v>47</v>
      </c>
      <c r="L716" s="15" t="s">
        <v>59</v>
      </c>
      <c r="M716" s="3" t="s">
        <v>47</v>
      </c>
      <c r="N716" s="12" t="s">
        <v>59</v>
      </c>
      <c r="O716" t="s">
        <v>47</v>
      </c>
      <c r="P716" s="15" t="s">
        <v>59</v>
      </c>
      <c r="Q716" t="s">
        <v>47</v>
      </c>
      <c r="R716" s="15" t="s">
        <v>59</v>
      </c>
      <c r="S716" t="s">
        <v>54</v>
      </c>
      <c r="T716" s="15" t="s">
        <v>59</v>
      </c>
      <c r="U716">
        <v>8.3000000000000007</v>
      </c>
      <c r="V716" s="15" t="s">
        <v>59</v>
      </c>
      <c r="W716">
        <v>7.1</v>
      </c>
      <c r="X716" s="15" t="s">
        <v>59</v>
      </c>
      <c r="Y716" t="s">
        <v>47</v>
      </c>
      <c r="Z716" s="15" t="s">
        <v>59</v>
      </c>
      <c r="AA716">
        <v>5.9</v>
      </c>
      <c r="AB716" s="15" t="s">
        <v>59</v>
      </c>
      <c r="AC716" t="s">
        <v>47</v>
      </c>
      <c r="AD716" s="15" t="s">
        <v>59</v>
      </c>
      <c r="AE716" t="s">
        <v>47</v>
      </c>
      <c r="AF716" s="15" t="s">
        <v>59</v>
      </c>
      <c r="AG716">
        <v>0.6</v>
      </c>
      <c r="AH716" s="15" t="s">
        <v>59</v>
      </c>
      <c r="AI716" t="s">
        <v>47</v>
      </c>
      <c r="AJ716" s="15" t="s">
        <v>59</v>
      </c>
      <c r="AL716" s="15" t="s">
        <v>59</v>
      </c>
      <c r="AM716" t="s">
        <v>47</v>
      </c>
      <c r="AN716" s="15" t="s">
        <v>59</v>
      </c>
      <c r="AO716" t="s">
        <v>47</v>
      </c>
      <c r="AP716" s="15" t="s">
        <v>59</v>
      </c>
      <c r="AQ716" t="s">
        <v>47</v>
      </c>
      <c r="AR716" s="15" t="s">
        <v>59</v>
      </c>
      <c r="AS716" t="s">
        <v>47</v>
      </c>
      <c r="AT716" s="15" t="s">
        <v>59</v>
      </c>
      <c r="AU716" t="s">
        <v>47</v>
      </c>
      <c r="AV716" s="15" t="s">
        <v>59</v>
      </c>
      <c r="AW716" s="3" t="s">
        <v>47</v>
      </c>
      <c r="AX716" s="15" t="s">
        <v>59</v>
      </c>
      <c r="AZ716" s="15" t="s">
        <v>59</v>
      </c>
      <c r="BA716" t="s">
        <v>47</v>
      </c>
      <c r="BB716" s="15" t="s">
        <v>59</v>
      </c>
      <c r="BC716" t="s">
        <v>47</v>
      </c>
      <c r="BD716" s="15" t="s">
        <v>59</v>
      </c>
      <c r="BE716" t="s">
        <v>47</v>
      </c>
      <c r="BF716" s="15" t="s">
        <v>59</v>
      </c>
      <c r="BH716" s="15" t="s">
        <v>59</v>
      </c>
      <c r="BJ716" s="15" t="s">
        <v>59</v>
      </c>
      <c r="BL716" s="15" t="s">
        <v>59</v>
      </c>
      <c r="BN716" s="15" t="s">
        <v>59</v>
      </c>
      <c r="BP716" s="15" t="s">
        <v>59</v>
      </c>
      <c r="BR716" s="15" t="s">
        <v>59</v>
      </c>
      <c r="BT716" s="15" t="s">
        <v>59</v>
      </c>
      <c r="BV716" s="15" t="s">
        <v>59</v>
      </c>
      <c r="BX716" s="15" t="s">
        <v>59</v>
      </c>
      <c r="BZ716" s="15" t="s">
        <v>59</v>
      </c>
      <c r="CB716" s="15" t="s">
        <v>59</v>
      </c>
      <c r="CD716" s="15" t="s">
        <v>59</v>
      </c>
      <c r="CF716" s="15" t="s">
        <v>59</v>
      </c>
      <c r="CH716" s="15" t="s">
        <v>59</v>
      </c>
      <c r="CJ716" s="15" t="s">
        <v>59</v>
      </c>
      <c r="CL716" s="15" t="s">
        <v>59</v>
      </c>
      <c r="CN716" s="15" t="s">
        <v>59</v>
      </c>
      <c r="CP716" s="15" t="s">
        <v>59</v>
      </c>
      <c r="CR716" s="15" t="s">
        <v>59</v>
      </c>
      <c r="CT716" s="15" t="s">
        <v>59</v>
      </c>
      <c r="CV716" s="15" t="s">
        <v>59</v>
      </c>
      <c r="CX716" s="15" t="s">
        <v>59</v>
      </c>
      <c r="CZ716" s="15" t="s">
        <v>59</v>
      </c>
      <c r="DB716" s="15" t="s">
        <v>59</v>
      </c>
      <c r="DD716" s="15" t="s">
        <v>59</v>
      </c>
      <c r="DF716" s="15" t="s">
        <v>59</v>
      </c>
      <c r="DH716" s="15" t="s">
        <v>59</v>
      </c>
      <c r="DJ716" s="15" t="s">
        <v>59</v>
      </c>
      <c r="DL716" s="15" t="s">
        <v>59</v>
      </c>
      <c r="DN716" s="15" t="s">
        <v>59</v>
      </c>
      <c r="DP716" s="15" t="s">
        <v>59</v>
      </c>
      <c r="DR716" s="15" t="s">
        <v>59</v>
      </c>
      <c r="DT716" s="15" t="s">
        <v>59</v>
      </c>
      <c r="DV716" s="15" t="s">
        <v>59</v>
      </c>
      <c r="DX716" s="15" t="s">
        <v>59</v>
      </c>
      <c r="DZ716" s="15" t="s">
        <v>59</v>
      </c>
      <c r="EB716" s="15" t="s">
        <v>59</v>
      </c>
      <c r="ED716" s="15" t="s">
        <v>59</v>
      </c>
      <c r="EF716" s="15" t="s">
        <v>59</v>
      </c>
      <c r="EH716" s="15" t="s">
        <v>59</v>
      </c>
      <c r="EJ716" s="15" t="s">
        <v>59</v>
      </c>
      <c r="EL716" s="15" t="s">
        <v>59</v>
      </c>
      <c r="EN716" s="15" t="s">
        <v>59</v>
      </c>
      <c r="EP716" s="15" t="s">
        <v>59</v>
      </c>
      <c r="ER716" s="15" t="s">
        <v>59</v>
      </c>
      <c r="ET716" s="15" t="s">
        <v>59</v>
      </c>
      <c r="EV716" s="15" t="s">
        <v>59</v>
      </c>
      <c r="EX716" s="15" t="s">
        <v>59</v>
      </c>
      <c r="EZ716" s="15" t="s">
        <v>59</v>
      </c>
      <c r="FB716" s="15" t="s">
        <v>59</v>
      </c>
      <c r="FD716" s="15" t="s">
        <v>59</v>
      </c>
      <c r="FF716" s="15" t="s">
        <v>59</v>
      </c>
      <c r="FH716" s="15" t="s">
        <v>59</v>
      </c>
      <c r="FJ716" s="15" t="s">
        <v>59</v>
      </c>
      <c r="FL716" s="15" t="s">
        <v>59</v>
      </c>
      <c r="FN716" s="15" t="s">
        <v>59</v>
      </c>
      <c r="FP716" s="15" t="s">
        <v>59</v>
      </c>
      <c r="FR716" s="15" t="s">
        <v>59</v>
      </c>
      <c r="FT716" s="15" t="s">
        <v>59</v>
      </c>
    </row>
    <row r="717" spans="1:176" ht="15.95" customHeight="1">
      <c r="A717" t="s">
        <v>1135</v>
      </c>
      <c r="B717">
        <v>1</v>
      </c>
      <c r="D717" s="39">
        <v>2502</v>
      </c>
      <c r="E717" t="s">
        <v>1141</v>
      </c>
      <c r="G717" s="9">
        <f t="shared" si="23"/>
        <v>18.3</v>
      </c>
      <c r="H717" s="15" t="s">
        <v>59</v>
      </c>
      <c r="I717" t="s">
        <v>47</v>
      </c>
      <c r="J717" s="15" t="s">
        <v>59</v>
      </c>
      <c r="K717" t="s">
        <v>47</v>
      </c>
      <c r="L717" s="15" t="s">
        <v>59</v>
      </c>
      <c r="M717" s="3" t="s">
        <v>47</v>
      </c>
      <c r="N717" s="12" t="s">
        <v>59</v>
      </c>
      <c r="O717" t="s">
        <v>47</v>
      </c>
      <c r="P717" s="15" t="s">
        <v>59</v>
      </c>
      <c r="Q717" t="s">
        <v>47</v>
      </c>
      <c r="R717" s="15" t="s">
        <v>59</v>
      </c>
      <c r="S717" t="s">
        <v>54</v>
      </c>
      <c r="T717" s="15" t="s">
        <v>59</v>
      </c>
      <c r="U717">
        <v>7.9</v>
      </c>
      <c r="V717" s="15" t="s">
        <v>59</v>
      </c>
      <c r="W717">
        <v>5.6</v>
      </c>
      <c r="X717" s="15" t="s">
        <v>59</v>
      </c>
      <c r="Y717" t="s">
        <v>47</v>
      </c>
      <c r="Z717" s="15" t="s">
        <v>59</v>
      </c>
      <c r="AA717">
        <v>4.3</v>
      </c>
      <c r="AB717" s="15" t="s">
        <v>59</v>
      </c>
      <c r="AC717" t="s">
        <v>47</v>
      </c>
      <c r="AD717" s="15" t="s">
        <v>59</v>
      </c>
      <c r="AE717" t="s">
        <v>47</v>
      </c>
      <c r="AF717" s="15" t="s">
        <v>59</v>
      </c>
      <c r="AG717">
        <v>0.5</v>
      </c>
      <c r="AH717" s="15" t="s">
        <v>59</v>
      </c>
      <c r="AI717" t="s">
        <v>47</v>
      </c>
      <c r="AJ717" s="15" t="s">
        <v>59</v>
      </c>
      <c r="AL717" s="15" t="s">
        <v>59</v>
      </c>
      <c r="AM717" t="s">
        <v>47</v>
      </c>
      <c r="AN717" s="15" t="s">
        <v>59</v>
      </c>
      <c r="AO717" t="s">
        <v>47</v>
      </c>
      <c r="AP717" s="15" t="s">
        <v>59</v>
      </c>
      <c r="AQ717" t="s">
        <v>47</v>
      </c>
      <c r="AR717" s="15" t="s">
        <v>59</v>
      </c>
      <c r="AS717" t="s">
        <v>47</v>
      </c>
      <c r="AT717" s="15" t="s">
        <v>59</v>
      </c>
      <c r="AU717" t="s">
        <v>47</v>
      </c>
      <c r="AV717" s="15" t="s">
        <v>59</v>
      </c>
      <c r="AW717" s="3" t="s">
        <v>47</v>
      </c>
      <c r="AX717" s="15" t="s">
        <v>59</v>
      </c>
      <c r="AZ717" s="15" t="s">
        <v>59</v>
      </c>
      <c r="BA717" t="s">
        <v>47</v>
      </c>
      <c r="BB717" s="15" t="s">
        <v>59</v>
      </c>
      <c r="BC717" t="s">
        <v>47</v>
      </c>
      <c r="BD717" s="15" t="s">
        <v>59</v>
      </c>
      <c r="BE717" t="s">
        <v>47</v>
      </c>
      <c r="BF717" s="15" t="s">
        <v>59</v>
      </c>
      <c r="BH717" s="15" t="s">
        <v>59</v>
      </c>
      <c r="BJ717" s="15" t="s">
        <v>59</v>
      </c>
      <c r="BL717" s="15" t="s">
        <v>59</v>
      </c>
      <c r="BN717" s="15" t="s">
        <v>59</v>
      </c>
      <c r="BP717" s="15" t="s">
        <v>59</v>
      </c>
      <c r="BR717" s="15" t="s">
        <v>59</v>
      </c>
      <c r="BT717" s="15" t="s">
        <v>59</v>
      </c>
      <c r="BV717" s="15" t="s">
        <v>59</v>
      </c>
      <c r="BX717" s="15" t="s">
        <v>59</v>
      </c>
      <c r="BZ717" s="15" t="s">
        <v>59</v>
      </c>
      <c r="CB717" s="15" t="s">
        <v>59</v>
      </c>
      <c r="CD717" s="15" t="s">
        <v>59</v>
      </c>
      <c r="CF717" s="15" t="s">
        <v>59</v>
      </c>
      <c r="CH717" s="15" t="s">
        <v>59</v>
      </c>
      <c r="CJ717" s="15" t="s">
        <v>59</v>
      </c>
      <c r="CL717" s="15" t="s">
        <v>59</v>
      </c>
      <c r="CN717" s="15" t="s">
        <v>59</v>
      </c>
      <c r="CP717" s="15" t="s">
        <v>59</v>
      </c>
      <c r="CR717" s="15" t="s">
        <v>59</v>
      </c>
      <c r="CT717" s="15" t="s">
        <v>59</v>
      </c>
      <c r="CV717" s="15" t="s">
        <v>59</v>
      </c>
      <c r="CX717" s="15" t="s">
        <v>59</v>
      </c>
      <c r="CZ717" s="15" t="s">
        <v>59</v>
      </c>
      <c r="DB717" s="15" t="s">
        <v>59</v>
      </c>
      <c r="DD717" s="15" t="s">
        <v>59</v>
      </c>
      <c r="DF717" s="15" t="s">
        <v>59</v>
      </c>
      <c r="DH717" s="15" t="s">
        <v>59</v>
      </c>
      <c r="DJ717" s="15" t="s">
        <v>59</v>
      </c>
      <c r="DL717" s="15" t="s">
        <v>59</v>
      </c>
      <c r="DN717" s="15" t="s">
        <v>59</v>
      </c>
      <c r="DP717" s="15" t="s">
        <v>59</v>
      </c>
      <c r="DR717" s="15" t="s">
        <v>59</v>
      </c>
      <c r="DT717" s="15" t="s">
        <v>59</v>
      </c>
      <c r="DV717" s="15" t="s">
        <v>59</v>
      </c>
      <c r="DX717" s="15" t="s">
        <v>59</v>
      </c>
      <c r="DZ717" s="15" t="s">
        <v>59</v>
      </c>
      <c r="EB717" s="15" t="s">
        <v>59</v>
      </c>
      <c r="ED717" s="15" t="s">
        <v>59</v>
      </c>
      <c r="EF717" s="15" t="s">
        <v>59</v>
      </c>
      <c r="EH717" s="15" t="s">
        <v>59</v>
      </c>
      <c r="EJ717" s="15" t="s">
        <v>59</v>
      </c>
      <c r="EL717" s="15" t="s">
        <v>59</v>
      </c>
      <c r="EN717" s="15" t="s">
        <v>59</v>
      </c>
      <c r="EP717" s="15" t="s">
        <v>59</v>
      </c>
      <c r="ER717" s="15" t="s">
        <v>59</v>
      </c>
      <c r="ET717" s="15" t="s">
        <v>59</v>
      </c>
      <c r="EV717" s="15" t="s">
        <v>59</v>
      </c>
      <c r="EX717" s="15" t="s">
        <v>59</v>
      </c>
      <c r="EZ717" s="15" t="s">
        <v>59</v>
      </c>
      <c r="FB717" s="15" t="s">
        <v>59</v>
      </c>
      <c r="FD717" s="15" t="s">
        <v>59</v>
      </c>
      <c r="FF717" s="15" t="s">
        <v>59</v>
      </c>
      <c r="FH717" s="15" t="s">
        <v>59</v>
      </c>
      <c r="FJ717" s="15" t="s">
        <v>59</v>
      </c>
      <c r="FL717" s="15" t="s">
        <v>59</v>
      </c>
      <c r="FN717" s="15" t="s">
        <v>59</v>
      </c>
      <c r="FP717" s="15" t="s">
        <v>59</v>
      </c>
      <c r="FR717" s="15" t="s">
        <v>59</v>
      </c>
      <c r="FT717" s="15" t="s">
        <v>59</v>
      </c>
    </row>
    <row r="718" spans="1:176" ht="15.95" customHeight="1">
      <c r="A718" t="s">
        <v>1136</v>
      </c>
      <c r="B718">
        <v>1</v>
      </c>
      <c r="D718" s="39">
        <v>2502</v>
      </c>
      <c r="E718" t="s">
        <v>1141</v>
      </c>
      <c r="G718" s="9">
        <f t="shared" si="23"/>
        <v>5.4</v>
      </c>
      <c r="H718" s="15" t="s">
        <v>59</v>
      </c>
      <c r="I718" t="s">
        <v>47</v>
      </c>
      <c r="J718" s="15" t="s">
        <v>59</v>
      </c>
      <c r="K718" t="s">
        <v>47</v>
      </c>
      <c r="L718" s="15" t="s">
        <v>59</v>
      </c>
      <c r="M718" s="3" t="s">
        <v>47</v>
      </c>
      <c r="N718" s="12" t="s">
        <v>59</v>
      </c>
      <c r="O718" t="s">
        <v>47</v>
      </c>
      <c r="P718" s="15" t="s">
        <v>59</v>
      </c>
      <c r="Q718" t="s">
        <v>47</v>
      </c>
      <c r="R718" s="15" t="s">
        <v>59</v>
      </c>
      <c r="S718" t="s">
        <v>54</v>
      </c>
      <c r="T718" s="15" t="s">
        <v>59</v>
      </c>
      <c r="U718">
        <v>2.2000000000000002</v>
      </c>
      <c r="V718" s="15" t="s">
        <v>59</v>
      </c>
      <c r="W718">
        <v>1.6</v>
      </c>
      <c r="X718" s="15" t="s">
        <v>59</v>
      </c>
      <c r="Y718" t="s">
        <v>47</v>
      </c>
      <c r="Z718" s="15" t="s">
        <v>59</v>
      </c>
      <c r="AA718">
        <v>1.6</v>
      </c>
      <c r="AB718" s="15" t="s">
        <v>59</v>
      </c>
      <c r="AC718" t="s">
        <v>47</v>
      </c>
      <c r="AD718" s="15" t="s">
        <v>59</v>
      </c>
      <c r="AE718" t="s">
        <v>47</v>
      </c>
      <c r="AF718" s="15" t="s">
        <v>59</v>
      </c>
      <c r="AG718" t="s">
        <v>54</v>
      </c>
      <c r="AH718" s="15" t="s">
        <v>59</v>
      </c>
      <c r="AI718" t="s">
        <v>47</v>
      </c>
      <c r="AJ718" s="15" t="s">
        <v>59</v>
      </c>
      <c r="AL718" s="15" t="s">
        <v>59</v>
      </c>
      <c r="AM718" t="s">
        <v>47</v>
      </c>
      <c r="AN718" s="15" t="s">
        <v>59</v>
      </c>
      <c r="AO718" t="s">
        <v>47</v>
      </c>
      <c r="AP718" s="15" t="s">
        <v>59</v>
      </c>
      <c r="AQ718" t="s">
        <v>47</v>
      </c>
      <c r="AR718" s="15" t="s">
        <v>59</v>
      </c>
      <c r="AS718" t="s">
        <v>47</v>
      </c>
      <c r="AT718" s="15" t="s">
        <v>59</v>
      </c>
      <c r="AU718" t="s">
        <v>47</v>
      </c>
      <c r="AV718" s="15" t="s">
        <v>59</v>
      </c>
      <c r="AW718" s="3" t="s">
        <v>47</v>
      </c>
      <c r="AX718" s="15" t="s">
        <v>59</v>
      </c>
      <c r="AZ718" s="15" t="s">
        <v>59</v>
      </c>
      <c r="BA718" t="s">
        <v>47</v>
      </c>
      <c r="BB718" s="15" t="s">
        <v>59</v>
      </c>
      <c r="BC718" t="s">
        <v>47</v>
      </c>
      <c r="BD718" s="15" t="s">
        <v>59</v>
      </c>
      <c r="BE718" t="s">
        <v>47</v>
      </c>
      <c r="BF718" s="15" t="s">
        <v>59</v>
      </c>
      <c r="BH718" s="15" t="s">
        <v>59</v>
      </c>
      <c r="BJ718" s="15" t="s">
        <v>59</v>
      </c>
      <c r="BL718" s="15" t="s">
        <v>59</v>
      </c>
      <c r="BN718" s="15" t="s">
        <v>59</v>
      </c>
      <c r="BP718" s="15" t="s">
        <v>59</v>
      </c>
      <c r="BR718" s="15" t="s">
        <v>59</v>
      </c>
      <c r="BT718" s="15" t="s">
        <v>59</v>
      </c>
      <c r="BV718" s="15" t="s">
        <v>59</v>
      </c>
      <c r="BX718" s="15" t="s">
        <v>59</v>
      </c>
      <c r="BZ718" s="15" t="s">
        <v>59</v>
      </c>
      <c r="CB718" s="15" t="s">
        <v>59</v>
      </c>
      <c r="CD718" s="15" t="s">
        <v>59</v>
      </c>
      <c r="CF718" s="15" t="s">
        <v>59</v>
      </c>
      <c r="CH718" s="15" t="s">
        <v>59</v>
      </c>
      <c r="CJ718" s="15" t="s">
        <v>59</v>
      </c>
      <c r="CL718" s="15" t="s">
        <v>59</v>
      </c>
      <c r="CN718" s="15" t="s">
        <v>59</v>
      </c>
      <c r="CP718" s="15" t="s">
        <v>59</v>
      </c>
      <c r="CR718" s="15" t="s">
        <v>59</v>
      </c>
      <c r="CT718" s="15" t="s">
        <v>59</v>
      </c>
      <c r="CV718" s="15" t="s">
        <v>59</v>
      </c>
      <c r="CX718" s="15" t="s">
        <v>59</v>
      </c>
      <c r="CZ718" s="15" t="s">
        <v>59</v>
      </c>
      <c r="DB718" s="15" t="s">
        <v>59</v>
      </c>
      <c r="DD718" s="15" t="s">
        <v>59</v>
      </c>
      <c r="DF718" s="15" t="s">
        <v>59</v>
      </c>
      <c r="DH718" s="15" t="s">
        <v>59</v>
      </c>
      <c r="DJ718" s="15" t="s">
        <v>59</v>
      </c>
      <c r="DL718" s="15" t="s">
        <v>59</v>
      </c>
      <c r="DN718" s="15" t="s">
        <v>59</v>
      </c>
      <c r="DP718" s="15" t="s">
        <v>59</v>
      </c>
      <c r="DR718" s="15" t="s">
        <v>59</v>
      </c>
      <c r="DT718" s="15" t="s">
        <v>59</v>
      </c>
      <c r="DV718" s="15" t="s">
        <v>59</v>
      </c>
      <c r="DX718" s="15" t="s">
        <v>59</v>
      </c>
      <c r="DZ718" s="15" t="s">
        <v>59</v>
      </c>
      <c r="EB718" s="15" t="s">
        <v>59</v>
      </c>
      <c r="ED718" s="15" t="s">
        <v>59</v>
      </c>
      <c r="EF718" s="15" t="s">
        <v>59</v>
      </c>
      <c r="EH718" s="15" t="s">
        <v>59</v>
      </c>
      <c r="EJ718" s="15" t="s">
        <v>59</v>
      </c>
      <c r="EL718" s="15" t="s">
        <v>59</v>
      </c>
      <c r="EN718" s="15" t="s">
        <v>59</v>
      </c>
      <c r="EP718" s="15" t="s">
        <v>59</v>
      </c>
      <c r="ER718" s="15" t="s">
        <v>59</v>
      </c>
      <c r="ET718" s="15" t="s">
        <v>59</v>
      </c>
      <c r="EV718" s="15" t="s">
        <v>59</v>
      </c>
      <c r="EX718" s="15" t="s">
        <v>59</v>
      </c>
      <c r="EZ718" s="15" t="s">
        <v>59</v>
      </c>
      <c r="FB718" s="15" t="s">
        <v>59</v>
      </c>
      <c r="FD718" s="15" t="s">
        <v>59</v>
      </c>
      <c r="FF718" s="15" t="s">
        <v>59</v>
      </c>
      <c r="FH718" s="15" t="s">
        <v>59</v>
      </c>
      <c r="FJ718" s="15" t="s">
        <v>59</v>
      </c>
      <c r="FL718" s="15" t="s">
        <v>59</v>
      </c>
      <c r="FN718" s="15" t="s">
        <v>59</v>
      </c>
      <c r="FP718" s="15" t="s">
        <v>59</v>
      </c>
      <c r="FR718" s="15" t="s">
        <v>59</v>
      </c>
      <c r="FT718" s="15" t="s">
        <v>59</v>
      </c>
    </row>
    <row r="719" spans="1:176" ht="15.95" customHeight="1">
      <c r="A719" t="s">
        <v>1137</v>
      </c>
      <c r="B719">
        <v>3</v>
      </c>
      <c r="D719" s="39">
        <v>1602</v>
      </c>
      <c r="E719" t="s">
        <v>1141</v>
      </c>
      <c r="G719" s="9">
        <f t="shared" si="23"/>
        <v>2.6</v>
      </c>
      <c r="H719" s="15" t="s">
        <v>59</v>
      </c>
      <c r="I719" t="s">
        <v>47</v>
      </c>
      <c r="J719" s="15" t="s">
        <v>59</v>
      </c>
      <c r="K719" t="s">
        <v>47</v>
      </c>
      <c r="L719" s="15" t="s">
        <v>59</v>
      </c>
      <c r="M719" s="3" t="s">
        <v>47</v>
      </c>
      <c r="N719" s="12" t="s">
        <v>59</v>
      </c>
      <c r="O719" t="s">
        <v>47</v>
      </c>
      <c r="P719" s="15" t="s">
        <v>59</v>
      </c>
      <c r="Q719" t="s">
        <v>47</v>
      </c>
      <c r="R719" s="15" t="s">
        <v>59</v>
      </c>
      <c r="S719" t="s">
        <v>54</v>
      </c>
      <c r="T719" s="15" t="s">
        <v>59</v>
      </c>
      <c r="U719">
        <v>0.8</v>
      </c>
      <c r="V719" s="15" t="s">
        <v>59</v>
      </c>
      <c r="W719">
        <v>0.9</v>
      </c>
      <c r="X719" s="15" t="s">
        <v>59</v>
      </c>
      <c r="Y719" t="s">
        <v>47</v>
      </c>
      <c r="Z719" s="15" t="s">
        <v>59</v>
      </c>
      <c r="AA719">
        <v>0.9</v>
      </c>
      <c r="AB719" s="15" t="s">
        <v>59</v>
      </c>
      <c r="AC719" t="s">
        <v>47</v>
      </c>
      <c r="AD719" s="15" t="s">
        <v>59</v>
      </c>
      <c r="AE719" t="s">
        <v>47</v>
      </c>
      <c r="AF719" s="15" t="s">
        <v>59</v>
      </c>
      <c r="AG719" t="s">
        <v>54</v>
      </c>
      <c r="AH719" s="15" t="s">
        <v>59</v>
      </c>
      <c r="AI719" t="s">
        <v>47</v>
      </c>
      <c r="AJ719" s="15" t="s">
        <v>59</v>
      </c>
      <c r="AL719" s="15" t="s">
        <v>59</v>
      </c>
      <c r="AM719" t="s">
        <v>47</v>
      </c>
      <c r="AN719" s="15" t="s">
        <v>59</v>
      </c>
      <c r="AO719" t="s">
        <v>47</v>
      </c>
      <c r="AP719" s="15" t="s">
        <v>59</v>
      </c>
      <c r="AQ719" t="s">
        <v>47</v>
      </c>
      <c r="AR719" s="15" t="s">
        <v>59</v>
      </c>
      <c r="AS719" t="s">
        <v>47</v>
      </c>
      <c r="AT719" s="15" t="s">
        <v>59</v>
      </c>
      <c r="AU719" t="s">
        <v>47</v>
      </c>
      <c r="AV719" s="15" t="s">
        <v>59</v>
      </c>
      <c r="AW719" s="3" t="s">
        <v>47</v>
      </c>
      <c r="AX719" s="15" t="s">
        <v>59</v>
      </c>
      <c r="AZ719" s="15" t="s">
        <v>59</v>
      </c>
      <c r="BA719" t="s">
        <v>47</v>
      </c>
      <c r="BB719" s="15" t="s">
        <v>59</v>
      </c>
      <c r="BC719" t="s">
        <v>47</v>
      </c>
      <c r="BD719" s="15" t="s">
        <v>59</v>
      </c>
      <c r="BE719" t="s">
        <v>47</v>
      </c>
      <c r="BF719" s="15" t="s">
        <v>59</v>
      </c>
      <c r="BH719" s="15" t="s">
        <v>59</v>
      </c>
      <c r="BJ719" s="15" t="s">
        <v>59</v>
      </c>
      <c r="BL719" s="15" t="s">
        <v>59</v>
      </c>
      <c r="BN719" s="15" t="s">
        <v>59</v>
      </c>
      <c r="BP719" s="15" t="s">
        <v>59</v>
      </c>
      <c r="BR719" s="15" t="s">
        <v>59</v>
      </c>
      <c r="BT719" s="15" t="s">
        <v>59</v>
      </c>
      <c r="BV719" s="15" t="s">
        <v>59</v>
      </c>
      <c r="BX719" s="15" t="s">
        <v>59</v>
      </c>
      <c r="BZ719" s="15" t="s">
        <v>59</v>
      </c>
      <c r="CB719" s="15" t="s">
        <v>59</v>
      </c>
      <c r="CD719" s="15" t="s">
        <v>59</v>
      </c>
      <c r="CF719" s="15" t="s">
        <v>59</v>
      </c>
      <c r="CH719" s="15" t="s">
        <v>59</v>
      </c>
      <c r="CJ719" s="15" t="s">
        <v>59</v>
      </c>
      <c r="CL719" s="15" t="s">
        <v>59</v>
      </c>
      <c r="CN719" s="15" t="s">
        <v>59</v>
      </c>
      <c r="CP719" s="15" t="s">
        <v>59</v>
      </c>
      <c r="CR719" s="15" t="s">
        <v>59</v>
      </c>
      <c r="CT719" s="15" t="s">
        <v>59</v>
      </c>
      <c r="CV719" s="15" t="s">
        <v>59</v>
      </c>
      <c r="CX719" s="15" t="s">
        <v>59</v>
      </c>
      <c r="CZ719" s="15" t="s">
        <v>59</v>
      </c>
      <c r="DB719" s="15" t="s">
        <v>59</v>
      </c>
      <c r="DD719" s="15" t="s">
        <v>59</v>
      </c>
      <c r="DF719" s="15" t="s">
        <v>59</v>
      </c>
      <c r="DH719" s="15" t="s">
        <v>59</v>
      </c>
      <c r="DJ719" s="15" t="s">
        <v>59</v>
      </c>
      <c r="DL719" s="15" t="s">
        <v>59</v>
      </c>
      <c r="DN719" s="15" t="s">
        <v>59</v>
      </c>
      <c r="DP719" s="15" t="s">
        <v>59</v>
      </c>
      <c r="DR719" s="15" t="s">
        <v>59</v>
      </c>
      <c r="DT719" s="15" t="s">
        <v>59</v>
      </c>
      <c r="DV719" s="15" t="s">
        <v>59</v>
      </c>
      <c r="DX719" s="15" t="s">
        <v>59</v>
      </c>
      <c r="DZ719" s="15" t="s">
        <v>59</v>
      </c>
      <c r="EB719" s="15" t="s">
        <v>59</v>
      </c>
      <c r="ED719" s="15" t="s">
        <v>59</v>
      </c>
      <c r="EF719" s="15" t="s">
        <v>59</v>
      </c>
      <c r="EH719" s="15" t="s">
        <v>59</v>
      </c>
      <c r="EJ719" s="15" t="s">
        <v>59</v>
      </c>
      <c r="EL719" s="15" t="s">
        <v>59</v>
      </c>
      <c r="EN719" s="15" t="s">
        <v>59</v>
      </c>
      <c r="EP719" s="15" t="s">
        <v>59</v>
      </c>
      <c r="ER719" s="15" t="s">
        <v>59</v>
      </c>
      <c r="ET719" s="15" t="s">
        <v>59</v>
      </c>
      <c r="EV719" s="15" t="s">
        <v>59</v>
      </c>
      <c r="EX719" s="15" t="s">
        <v>59</v>
      </c>
      <c r="EZ719" s="15" t="s">
        <v>59</v>
      </c>
      <c r="FB719" s="15" t="s">
        <v>59</v>
      </c>
      <c r="FD719" s="15" t="s">
        <v>59</v>
      </c>
      <c r="FF719" s="15" t="s">
        <v>59</v>
      </c>
      <c r="FH719" s="15" t="s">
        <v>59</v>
      </c>
      <c r="FJ719" s="15" t="s">
        <v>59</v>
      </c>
      <c r="FL719" s="15" t="s">
        <v>59</v>
      </c>
      <c r="FN719" s="15" t="s">
        <v>59</v>
      </c>
      <c r="FP719" s="15" t="s">
        <v>59</v>
      </c>
      <c r="FR719" s="15" t="s">
        <v>59</v>
      </c>
      <c r="FT719" s="15" t="s">
        <v>59</v>
      </c>
    </row>
    <row r="720" spans="1:176" ht="15.95" customHeight="1">
      <c r="A720" t="s">
        <v>1138</v>
      </c>
      <c r="B720">
        <v>3</v>
      </c>
      <c r="D720" s="39">
        <v>1602</v>
      </c>
      <c r="E720" t="s">
        <v>1141</v>
      </c>
      <c r="G720" s="9">
        <f t="shared" si="23"/>
        <v>1</v>
      </c>
      <c r="H720" s="15" t="s">
        <v>59</v>
      </c>
      <c r="I720" t="s">
        <v>47</v>
      </c>
      <c r="J720" s="15" t="s">
        <v>59</v>
      </c>
      <c r="K720" t="s">
        <v>47</v>
      </c>
      <c r="L720" s="15" t="s">
        <v>59</v>
      </c>
      <c r="M720" s="3" t="s">
        <v>47</v>
      </c>
      <c r="N720" s="12" t="s">
        <v>59</v>
      </c>
      <c r="O720" t="s">
        <v>47</v>
      </c>
      <c r="P720" s="15" t="s">
        <v>59</v>
      </c>
      <c r="Q720" t="s">
        <v>47</v>
      </c>
      <c r="R720" s="15" t="s">
        <v>59</v>
      </c>
      <c r="S720" t="s">
        <v>54</v>
      </c>
      <c r="T720" s="15" t="s">
        <v>59</v>
      </c>
      <c r="U720">
        <v>0.3</v>
      </c>
      <c r="V720" s="15" t="s">
        <v>59</v>
      </c>
      <c r="W720">
        <v>0.3</v>
      </c>
      <c r="X720" s="15" t="s">
        <v>59</v>
      </c>
      <c r="Y720" t="s">
        <v>47</v>
      </c>
      <c r="Z720" s="15" t="s">
        <v>59</v>
      </c>
      <c r="AA720">
        <v>0.4</v>
      </c>
      <c r="AB720" s="15" t="s">
        <v>59</v>
      </c>
      <c r="AC720" t="s">
        <v>47</v>
      </c>
      <c r="AD720" s="15" t="s">
        <v>59</v>
      </c>
      <c r="AE720" t="s">
        <v>47</v>
      </c>
      <c r="AF720" s="15" t="s">
        <v>59</v>
      </c>
      <c r="AG720" t="s">
        <v>54</v>
      </c>
      <c r="AH720" s="15" t="s">
        <v>59</v>
      </c>
      <c r="AI720" t="s">
        <v>47</v>
      </c>
      <c r="AJ720" s="15" t="s">
        <v>59</v>
      </c>
      <c r="AL720" s="15" t="s">
        <v>59</v>
      </c>
      <c r="AM720" t="s">
        <v>47</v>
      </c>
      <c r="AN720" s="15" t="s">
        <v>59</v>
      </c>
      <c r="AO720" t="s">
        <v>47</v>
      </c>
      <c r="AP720" s="15" t="s">
        <v>59</v>
      </c>
      <c r="AQ720" t="s">
        <v>47</v>
      </c>
      <c r="AR720" s="15" t="s">
        <v>59</v>
      </c>
      <c r="AS720" t="s">
        <v>47</v>
      </c>
      <c r="AT720" s="15" t="s">
        <v>59</v>
      </c>
      <c r="AU720" t="s">
        <v>47</v>
      </c>
      <c r="AV720" s="15" t="s">
        <v>59</v>
      </c>
      <c r="AW720" s="3" t="s">
        <v>47</v>
      </c>
      <c r="AX720" s="15" t="s">
        <v>59</v>
      </c>
      <c r="AZ720" s="15" t="s">
        <v>59</v>
      </c>
      <c r="BA720" t="s">
        <v>47</v>
      </c>
      <c r="BB720" s="15" t="s">
        <v>59</v>
      </c>
      <c r="BC720" t="s">
        <v>47</v>
      </c>
      <c r="BD720" s="15" t="s">
        <v>59</v>
      </c>
      <c r="BE720" t="s">
        <v>47</v>
      </c>
      <c r="BF720" s="15" t="s">
        <v>59</v>
      </c>
      <c r="BH720" s="15" t="s">
        <v>59</v>
      </c>
      <c r="BJ720" s="15" t="s">
        <v>59</v>
      </c>
      <c r="BL720" s="15" t="s">
        <v>59</v>
      </c>
      <c r="BN720" s="15" t="s">
        <v>59</v>
      </c>
      <c r="BP720" s="15" t="s">
        <v>59</v>
      </c>
      <c r="BR720" s="15" t="s">
        <v>59</v>
      </c>
      <c r="BT720" s="15" t="s">
        <v>59</v>
      </c>
      <c r="BV720" s="15" t="s">
        <v>59</v>
      </c>
      <c r="BX720" s="15" t="s">
        <v>59</v>
      </c>
      <c r="BZ720" s="15" t="s">
        <v>59</v>
      </c>
      <c r="CB720" s="15" t="s">
        <v>59</v>
      </c>
      <c r="CD720" s="15" t="s">
        <v>59</v>
      </c>
      <c r="CF720" s="15" t="s">
        <v>59</v>
      </c>
      <c r="CH720" s="15" t="s">
        <v>59</v>
      </c>
      <c r="CJ720" s="15" t="s">
        <v>59</v>
      </c>
      <c r="CL720" s="15" t="s">
        <v>59</v>
      </c>
      <c r="CN720" s="15" t="s">
        <v>59</v>
      </c>
      <c r="CP720" s="15" t="s">
        <v>59</v>
      </c>
      <c r="CR720" s="15" t="s">
        <v>59</v>
      </c>
      <c r="CT720" s="15" t="s">
        <v>59</v>
      </c>
      <c r="CV720" s="15" t="s">
        <v>59</v>
      </c>
      <c r="CX720" s="15" t="s">
        <v>59</v>
      </c>
      <c r="CZ720" s="15" t="s">
        <v>59</v>
      </c>
      <c r="DB720" s="15" t="s">
        <v>59</v>
      </c>
      <c r="DD720" s="15" t="s">
        <v>59</v>
      </c>
      <c r="DF720" s="15" t="s">
        <v>59</v>
      </c>
      <c r="DH720" s="15" t="s">
        <v>59</v>
      </c>
      <c r="DJ720" s="15" t="s">
        <v>59</v>
      </c>
      <c r="DL720" s="15" t="s">
        <v>59</v>
      </c>
      <c r="DN720" s="15" t="s">
        <v>59</v>
      </c>
      <c r="DP720" s="15" t="s">
        <v>59</v>
      </c>
      <c r="DR720" s="15" t="s">
        <v>59</v>
      </c>
      <c r="DT720" s="15" t="s">
        <v>59</v>
      </c>
      <c r="DV720" s="15" t="s">
        <v>59</v>
      </c>
      <c r="DX720" s="15" t="s">
        <v>59</v>
      </c>
      <c r="DZ720" s="15" t="s">
        <v>59</v>
      </c>
      <c r="EB720" s="15" t="s">
        <v>59</v>
      </c>
      <c r="ED720" s="15" t="s">
        <v>59</v>
      </c>
      <c r="EF720" s="15" t="s">
        <v>59</v>
      </c>
      <c r="EH720" s="15" t="s">
        <v>59</v>
      </c>
      <c r="EJ720" s="15" t="s">
        <v>59</v>
      </c>
      <c r="EL720" s="15" t="s">
        <v>59</v>
      </c>
      <c r="EN720" s="15" t="s">
        <v>59</v>
      </c>
      <c r="EP720" s="15" t="s">
        <v>59</v>
      </c>
      <c r="ER720" s="15" t="s">
        <v>59</v>
      </c>
      <c r="ET720" s="15" t="s">
        <v>59</v>
      </c>
      <c r="EV720" s="15" t="s">
        <v>59</v>
      </c>
      <c r="EX720" s="15" t="s">
        <v>59</v>
      </c>
      <c r="EZ720" s="15" t="s">
        <v>59</v>
      </c>
      <c r="FB720" s="15" t="s">
        <v>59</v>
      </c>
      <c r="FD720" s="15" t="s">
        <v>59</v>
      </c>
      <c r="FF720" s="15" t="s">
        <v>59</v>
      </c>
      <c r="FH720" s="15" t="s">
        <v>59</v>
      </c>
      <c r="FJ720" s="15" t="s">
        <v>59</v>
      </c>
      <c r="FL720" s="15" t="s">
        <v>59</v>
      </c>
      <c r="FN720" s="15" t="s">
        <v>59</v>
      </c>
      <c r="FP720" s="15" t="s">
        <v>59</v>
      </c>
      <c r="FR720" s="15" t="s">
        <v>59</v>
      </c>
      <c r="FT720" s="15" t="s">
        <v>59</v>
      </c>
    </row>
    <row r="721" spans="1:176" ht="15.95" customHeight="1">
      <c r="A721" t="s">
        <v>1139</v>
      </c>
      <c r="B721">
        <v>3</v>
      </c>
      <c r="D721" s="39">
        <v>1602</v>
      </c>
      <c r="E721" t="s">
        <v>1141</v>
      </c>
      <c r="G721" s="9">
        <f t="shared" si="23"/>
        <v>1.6</v>
      </c>
      <c r="H721" s="15" t="s">
        <v>59</v>
      </c>
      <c r="I721" t="s">
        <v>47</v>
      </c>
      <c r="J721" s="15" t="s">
        <v>59</v>
      </c>
      <c r="K721" t="s">
        <v>47</v>
      </c>
      <c r="L721" s="15" t="s">
        <v>59</v>
      </c>
      <c r="M721" s="3" t="s">
        <v>47</v>
      </c>
      <c r="N721" s="12" t="s">
        <v>59</v>
      </c>
      <c r="O721" t="s">
        <v>47</v>
      </c>
      <c r="P721" s="15" t="s">
        <v>59</v>
      </c>
      <c r="Q721" t="s">
        <v>47</v>
      </c>
      <c r="R721" s="15" t="s">
        <v>59</v>
      </c>
      <c r="S721" t="s">
        <v>54</v>
      </c>
      <c r="T721" s="15" t="s">
        <v>59</v>
      </c>
      <c r="U721">
        <v>0.5</v>
      </c>
      <c r="V721" s="15" t="s">
        <v>59</v>
      </c>
      <c r="W721">
        <v>0.6</v>
      </c>
      <c r="X721" s="15" t="s">
        <v>59</v>
      </c>
      <c r="Y721" t="s">
        <v>47</v>
      </c>
      <c r="Z721" s="15" t="s">
        <v>59</v>
      </c>
      <c r="AA721">
        <v>0.5</v>
      </c>
      <c r="AB721" s="15" t="s">
        <v>59</v>
      </c>
      <c r="AC721" t="s">
        <v>47</v>
      </c>
      <c r="AD721" s="15" t="s">
        <v>59</v>
      </c>
      <c r="AE721" t="s">
        <v>47</v>
      </c>
      <c r="AF721" s="15" t="s">
        <v>59</v>
      </c>
      <c r="AG721" t="s">
        <v>54</v>
      </c>
      <c r="AH721" s="15" t="s">
        <v>59</v>
      </c>
      <c r="AI721" t="s">
        <v>47</v>
      </c>
      <c r="AJ721" s="15" t="s">
        <v>59</v>
      </c>
      <c r="AL721" s="15" t="s">
        <v>59</v>
      </c>
      <c r="AM721" t="s">
        <v>47</v>
      </c>
      <c r="AN721" s="15" t="s">
        <v>59</v>
      </c>
      <c r="AO721" t="s">
        <v>47</v>
      </c>
      <c r="AP721" s="15" t="s">
        <v>59</v>
      </c>
      <c r="AQ721" t="s">
        <v>47</v>
      </c>
      <c r="AR721" s="15" t="s">
        <v>59</v>
      </c>
      <c r="AS721" t="s">
        <v>47</v>
      </c>
      <c r="AT721" s="15" t="s">
        <v>59</v>
      </c>
      <c r="AU721" t="s">
        <v>47</v>
      </c>
      <c r="AV721" s="15" t="s">
        <v>59</v>
      </c>
      <c r="AW721" s="3" t="s">
        <v>47</v>
      </c>
      <c r="AX721" s="15" t="s">
        <v>59</v>
      </c>
      <c r="AZ721" s="15" t="s">
        <v>59</v>
      </c>
      <c r="BA721" t="s">
        <v>47</v>
      </c>
      <c r="BB721" s="15" t="s">
        <v>59</v>
      </c>
      <c r="BC721" t="s">
        <v>47</v>
      </c>
      <c r="BD721" s="15" t="s">
        <v>59</v>
      </c>
      <c r="BE721" t="s">
        <v>47</v>
      </c>
      <c r="BF721" s="15" t="s">
        <v>59</v>
      </c>
      <c r="BH721" s="15" t="s">
        <v>59</v>
      </c>
      <c r="BJ721" s="15" t="s">
        <v>59</v>
      </c>
      <c r="BL721" s="15" t="s">
        <v>59</v>
      </c>
      <c r="BN721" s="15" t="s">
        <v>59</v>
      </c>
      <c r="BP721" s="15" t="s">
        <v>59</v>
      </c>
      <c r="BR721" s="15" t="s">
        <v>59</v>
      </c>
      <c r="BT721" s="15" t="s">
        <v>59</v>
      </c>
      <c r="BV721" s="15" t="s">
        <v>59</v>
      </c>
      <c r="BX721" s="15" t="s">
        <v>59</v>
      </c>
      <c r="BZ721" s="15" t="s">
        <v>59</v>
      </c>
      <c r="CB721" s="15" t="s">
        <v>59</v>
      </c>
      <c r="CD721" s="15" t="s">
        <v>59</v>
      </c>
      <c r="CF721" s="15" t="s">
        <v>59</v>
      </c>
      <c r="CH721" s="15" t="s">
        <v>59</v>
      </c>
      <c r="CJ721" s="15" t="s">
        <v>59</v>
      </c>
      <c r="CL721" s="15" t="s">
        <v>59</v>
      </c>
      <c r="CN721" s="15" t="s">
        <v>59</v>
      </c>
      <c r="CP721" s="15" t="s">
        <v>59</v>
      </c>
      <c r="CR721" s="15" t="s">
        <v>59</v>
      </c>
      <c r="CT721" s="15" t="s">
        <v>59</v>
      </c>
      <c r="CV721" s="15" t="s">
        <v>59</v>
      </c>
      <c r="CX721" s="15" t="s">
        <v>59</v>
      </c>
      <c r="CZ721" s="15" t="s">
        <v>59</v>
      </c>
      <c r="DB721" s="15" t="s">
        <v>59</v>
      </c>
      <c r="DD721" s="15" t="s">
        <v>59</v>
      </c>
      <c r="DF721" s="15" t="s">
        <v>59</v>
      </c>
      <c r="DH721" s="15" t="s">
        <v>59</v>
      </c>
      <c r="DJ721" s="15" t="s">
        <v>59</v>
      </c>
      <c r="DL721" s="15" t="s">
        <v>59</v>
      </c>
      <c r="DN721" s="15" t="s">
        <v>59</v>
      </c>
      <c r="DP721" s="15" t="s">
        <v>59</v>
      </c>
      <c r="DR721" s="15" t="s">
        <v>59</v>
      </c>
      <c r="DT721" s="15" t="s">
        <v>59</v>
      </c>
      <c r="DV721" s="15" t="s">
        <v>59</v>
      </c>
      <c r="DX721" s="15" t="s">
        <v>59</v>
      </c>
      <c r="DZ721" s="15" t="s">
        <v>59</v>
      </c>
      <c r="EB721" s="15" t="s">
        <v>59</v>
      </c>
      <c r="ED721" s="15" t="s">
        <v>59</v>
      </c>
      <c r="EF721" s="15" t="s">
        <v>59</v>
      </c>
      <c r="EH721" s="15" t="s">
        <v>59</v>
      </c>
      <c r="EJ721" s="15" t="s">
        <v>59</v>
      </c>
      <c r="EL721" s="15" t="s">
        <v>59</v>
      </c>
      <c r="EN721" s="15" t="s">
        <v>59</v>
      </c>
      <c r="EP721" s="15" t="s">
        <v>59</v>
      </c>
      <c r="ER721" s="15" t="s">
        <v>59</v>
      </c>
      <c r="ET721" s="15" t="s">
        <v>59</v>
      </c>
      <c r="EV721" s="15" t="s">
        <v>59</v>
      </c>
      <c r="EX721" s="15" t="s">
        <v>59</v>
      </c>
      <c r="EZ721" s="15" t="s">
        <v>59</v>
      </c>
      <c r="FB721" s="15" t="s">
        <v>59</v>
      </c>
      <c r="FD721" s="15" t="s">
        <v>59</v>
      </c>
      <c r="FF721" s="15" t="s">
        <v>59</v>
      </c>
      <c r="FH721" s="15" t="s">
        <v>59</v>
      </c>
      <c r="FJ721" s="15" t="s">
        <v>59</v>
      </c>
      <c r="FL721" s="15" t="s">
        <v>59</v>
      </c>
      <c r="FN721" s="15" t="s">
        <v>59</v>
      </c>
      <c r="FP721" s="15" t="s">
        <v>59</v>
      </c>
      <c r="FR721" s="15" t="s">
        <v>59</v>
      </c>
      <c r="FT721" s="15" t="s">
        <v>59</v>
      </c>
    </row>
    <row r="722" spans="1:176" ht="15.95" customHeight="1">
      <c r="A722" t="s">
        <v>1140</v>
      </c>
      <c r="B722">
        <v>3</v>
      </c>
      <c r="D722" s="39">
        <v>1602</v>
      </c>
      <c r="E722" t="s">
        <v>1141</v>
      </c>
      <c r="G722" s="9">
        <f t="shared" si="23"/>
        <v>0.30000000000000004</v>
      </c>
      <c r="H722" s="15" t="s">
        <v>59</v>
      </c>
      <c r="I722" t="s">
        <v>47</v>
      </c>
      <c r="J722" s="15" t="s">
        <v>59</v>
      </c>
      <c r="K722" t="s">
        <v>47</v>
      </c>
      <c r="L722" s="15" t="s">
        <v>59</v>
      </c>
      <c r="M722" s="3" t="s">
        <v>47</v>
      </c>
      <c r="N722" s="12" t="s">
        <v>59</v>
      </c>
      <c r="O722" t="s">
        <v>47</v>
      </c>
      <c r="P722" s="15" t="s">
        <v>59</v>
      </c>
      <c r="Q722" t="s">
        <v>47</v>
      </c>
      <c r="R722" s="15" t="s">
        <v>59</v>
      </c>
      <c r="S722" t="s">
        <v>54</v>
      </c>
      <c r="T722" s="15" t="s">
        <v>59</v>
      </c>
      <c r="U722" t="s">
        <v>1094</v>
      </c>
      <c r="V722" s="15" t="s">
        <v>59</v>
      </c>
      <c r="W722">
        <v>0.2</v>
      </c>
      <c r="X722" s="15" t="s">
        <v>59</v>
      </c>
      <c r="Y722" t="s">
        <v>47</v>
      </c>
      <c r="Z722" s="15" t="s">
        <v>59</v>
      </c>
      <c r="AA722">
        <v>0.1</v>
      </c>
      <c r="AB722" s="15" t="s">
        <v>59</v>
      </c>
      <c r="AC722" t="s">
        <v>47</v>
      </c>
      <c r="AD722" s="15" t="s">
        <v>59</v>
      </c>
      <c r="AE722" t="s">
        <v>47</v>
      </c>
      <c r="AF722" s="15" t="s">
        <v>59</v>
      </c>
      <c r="AG722" t="s">
        <v>54</v>
      </c>
      <c r="AH722" s="15" t="s">
        <v>59</v>
      </c>
      <c r="AI722" t="s">
        <v>47</v>
      </c>
      <c r="AJ722" s="15" t="s">
        <v>59</v>
      </c>
      <c r="AL722" s="15" t="s">
        <v>59</v>
      </c>
      <c r="AM722" t="s">
        <v>47</v>
      </c>
      <c r="AN722" s="15" t="s">
        <v>59</v>
      </c>
      <c r="AO722" t="s">
        <v>47</v>
      </c>
      <c r="AP722" s="15" t="s">
        <v>59</v>
      </c>
      <c r="AQ722" t="s">
        <v>47</v>
      </c>
      <c r="AR722" s="15" t="s">
        <v>59</v>
      </c>
      <c r="AS722" t="s">
        <v>47</v>
      </c>
      <c r="AT722" s="15" t="s">
        <v>59</v>
      </c>
      <c r="AU722" t="s">
        <v>47</v>
      </c>
      <c r="AV722" s="15" t="s">
        <v>59</v>
      </c>
      <c r="AW722" s="3" t="s">
        <v>47</v>
      </c>
      <c r="AX722" s="15" t="s">
        <v>59</v>
      </c>
      <c r="AZ722" s="15" t="s">
        <v>59</v>
      </c>
      <c r="BA722" t="s">
        <v>47</v>
      </c>
      <c r="BB722" s="15" t="s">
        <v>59</v>
      </c>
      <c r="BC722" t="s">
        <v>47</v>
      </c>
      <c r="BD722" s="15" t="s">
        <v>59</v>
      </c>
      <c r="BE722" t="s">
        <v>47</v>
      </c>
      <c r="BF722" s="15" t="s">
        <v>59</v>
      </c>
      <c r="BH722" s="15" t="s">
        <v>59</v>
      </c>
      <c r="BJ722" s="15" t="s">
        <v>59</v>
      </c>
      <c r="BL722" s="15" t="s">
        <v>59</v>
      </c>
      <c r="BN722" s="15" t="s">
        <v>59</v>
      </c>
      <c r="BP722" s="15" t="s">
        <v>59</v>
      </c>
      <c r="BR722" s="15" t="s">
        <v>59</v>
      </c>
      <c r="BT722" s="15" t="s">
        <v>59</v>
      </c>
      <c r="BV722" s="15" t="s">
        <v>59</v>
      </c>
      <c r="BX722" s="15" t="s">
        <v>59</v>
      </c>
      <c r="BZ722" s="15" t="s">
        <v>59</v>
      </c>
      <c r="CB722" s="15" t="s">
        <v>59</v>
      </c>
      <c r="CD722" s="15" t="s">
        <v>59</v>
      </c>
      <c r="CF722" s="15" t="s">
        <v>59</v>
      </c>
      <c r="CH722" s="15" t="s">
        <v>59</v>
      </c>
      <c r="CJ722" s="15" t="s">
        <v>59</v>
      </c>
      <c r="CL722" s="15" t="s">
        <v>59</v>
      </c>
      <c r="CN722" s="15" t="s">
        <v>59</v>
      </c>
      <c r="CP722" s="15" t="s">
        <v>59</v>
      </c>
      <c r="CR722" s="15" t="s">
        <v>59</v>
      </c>
      <c r="CT722" s="15" t="s">
        <v>59</v>
      </c>
      <c r="CV722" s="15" t="s">
        <v>59</v>
      </c>
      <c r="CX722" s="15" t="s">
        <v>59</v>
      </c>
      <c r="CZ722" s="15" t="s">
        <v>59</v>
      </c>
      <c r="DB722" s="15" t="s">
        <v>59</v>
      </c>
      <c r="DD722" s="15" t="s">
        <v>59</v>
      </c>
      <c r="DF722" s="15" t="s">
        <v>59</v>
      </c>
      <c r="DH722" s="15" t="s">
        <v>59</v>
      </c>
      <c r="DJ722" s="15" t="s">
        <v>59</v>
      </c>
      <c r="DL722" s="15" t="s">
        <v>59</v>
      </c>
      <c r="DN722" s="15" t="s">
        <v>59</v>
      </c>
      <c r="DP722" s="15" t="s">
        <v>59</v>
      </c>
      <c r="DR722" s="15" t="s">
        <v>59</v>
      </c>
      <c r="DT722" s="15" t="s">
        <v>59</v>
      </c>
      <c r="DV722" s="15" t="s">
        <v>59</v>
      </c>
      <c r="DX722" s="15" t="s">
        <v>59</v>
      </c>
      <c r="DZ722" s="15" t="s">
        <v>59</v>
      </c>
      <c r="EB722" s="15" t="s">
        <v>59</v>
      </c>
      <c r="ED722" s="15" t="s">
        <v>59</v>
      </c>
      <c r="EF722" s="15" t="s">
        <v>59</v>
      </c>
      <c r="EH722" s="15" t="s">
        <v>59</v>
      </c>
      <c r="EJ722" s="15" t="s">
        <v>59</v>
      </c>
      <c r="EL722" s="15" t="s">
        <v>59</v>
      </c>
      <c r="EN722" s="15" t="s">
        <v>59</v>
      </c>
      <c r="EP722" s="15" t="s">
        <v>59</v>
      </c>
      <c r="ER722" s="15" t="s">
        <v>59</v>
      </c>
      <c r="ET722" s="15" t="s">
        <v>59</v>
      </c>
      <c r="EV722" s="15" t="s">
        <v>59</v>
      </c>
      <c r="EX722" s="15" t="s">
        <v>59</v>
      </c>
      <c r="EZ722" s="15" t="s">
        <v>59</v>
      </c>
      <c r="FB722" s="15" t="s">
        <v>59</v>
      </c>
      <c r="FD722" s="15" t="s">
        <v>59</v>
      </c>
      <c r="FF722" s="15" t="s">
        <v>59</v>
      </c>
      <c r="FH722" s="15" t="s">
        <v>59</v>
      </c>
      <c r="FJ722" s="15" t="s">
        <v>59</v>
      </c>
      <c r="FL722" s="15" t="s">
        <v>59</v>
      </c>
      <c r="FN722" s="15" t="s">
        <v>59</v>
      </c>
      <c r="FP722" s="15" t="s">
        <v>59</v>
      </c>
      <c r="FR722" s="15" t="s">
        <v>59</v>
      </c>
      <c r="FT722" s="15" t="s">
        <v>59</v>
      </c>
    </row>
    <row r="723" spans="1:176" ht="15.95" customHeight="1">
      <c r="A723" t="s">
        <v>1142</v>
      </c>
      <c r="B723">
        <v>2</v>
      </c>
      <c r="D723" s="39">
        <v>8002</v>
      </c>
      <c r="E723" t="s">
        <v>1141</v>
      </c>
      <c r="G723" s="9">
        <f t="shared" si="23"/>
        <v>0.2</v>
      </c>
      <c r="H723" s="15" t="s">
        <v>59</v>
      </c>
      <c r="I723" t="s">
        <v>47</v>
      </c>
      <c r="J723" s="15" t="s">
        <v>59</v>
      </c>
      <c r="K723" t="s">
        <v>47</v>
      </c>
      <c r="L723" s="15" t="s">
        <v>59</v>
      </c>
      <c r="M723" s="3" t="s">
        <v>47</v>
      </c>
      <c r="N723" s="12" t="s">
        <v>59</v>
      </c>
      <c r="O723" t="s">
        <v>47</v>
      </c>
      <c r="P723" s="15" t="s">
        <v>59</v>
      </c>
      <c r="Q723" t="s">
        <v>47</v>
      </c>
      <c r="R723" s="15" t="s">
        <v>59</v>
      </c>
      <c r="S723" t="s">
        <v>54</v>
      </c>
      <c r="T723" s="15" t="s">
        <v>59</v>
      </c>
      <c r="U723" t="s">
        <v>1094</v>
      </c>
      <c r="V723" s="15" t="s">
        <v>59</v>
      </c>
      <c r="W723">
        <v>0.1</v>
      </c>
      <c r="X723" s="15" t="s">
        <v>59</v>
      </c>
      <c r="Y723" t="s">
        <v>47</v>
      </c>
      <c r="Z723" s="15" t="s">
        <v>59</v>
      </c>
      <c r="AA723">
        <v>0.1</v>
      </c>
      <c r="AB723" s="15" t="s">
        <v>59</v>
      </c>
      <c r="AC723" t="s">
        <v>47</v>
      </c>
      <c r="AD723" s="15" t="s">
        <v>59</v>
      </c>
      <c r="AE723" t="s">
        <v>47</v>
      </c>
      <c r="AF723" s="15" t="s">
        <v>59</v>
      </c>
      <c r="AG723" t="s">
        <v>54</v>
      </c>
      <c r="AH723" s="15" t="s">
        <v>59</v>
      </c>
      <c r="AI723" t="s">
        <v>47</v>
      </c>
      <c r="AJ723" s="15" t="s">
        <v>59</v>
      </c>
      <c r="AL723" s="15" t="s">
        <v>59</v>
      </c>
      <c r="AM723" t="s">
        <v>47</v>
      </c>
      <c r="AN723" s="15" t="s">
        <v>59</v>
      </c>
      <c r="AO723" t="s">
        <v>47</v>
      </c>
      <c r="AP723" s="15" t="s">
        <v>59</v>
      </c>
      <c r="AQ723" t="s">
        <v>47</v>
      </c>
      <c r="AR723" s="15" t="s">
        <v>59</v>
      </c>
      <c r="AS723" t="s">
        <v>47</v>
      </c>
      <c r="AT723" s="15" t="s">
        <v>59</v>
      </c>
      <c r="AU723" t="s">
        <v>47</v>
      </c>
      <c r="AV723" s="15" t="s">
        <v>59</v>
      </c>
      <c r="AW723" s="3" t="s">
        <v>47</v>
      </c>
      <c r="AX723" s="15" t="s">
        <v>59</v>
      </c>
      <c r="AZ723" s="15" t="s">
        <v>59</v>
      </c>
      <c r="BA723" t="s">
        <v>47</v>
      </c>
      <c r="BB723" s="15" t="s">
        <v>59</v>
      </c>
      <c r="BC723" t="s">
        <v>47</v>
      </c>
      <c r="BD723" s="15" t="s">
        <v>59</v>
      </c>
      <c r="BE723" t="s">
        <v>47</v>
      </c>
      <c r="BF723" s="15" t="s">
        <v>59</v>
      </c>
      <c r="BH723" s="15" t="s">
        <v>59</v>
      </c>
      <c r="BJ723" s="15" t="s">
        <v>59</v>
      </c>
      <c r="BL723" s="15" t="s">
        <v>59</v>
      </c>
      <c r="BN723" s="15" t="s">
        <v>59</v>
      </c>
      <c r="BP723" s="15" t="s">
        <v>59</v>
      </c>
      <c r="BR723" s="15" t="s">
        <v>59</v>
      </c>
      <c r="BT723" s="15" t="s">
        <v>59</v>
      </c>
      <c r="BV723" s="15" t="s">
        <v>59</v>
      </c>
      <c r="BX723" s="15" t="s">
        <v>59</v>
      </c>
      <c r="BZ723" s="15" t="s">
        <v>59</v>
      </c>
      <c r="CB723" s="15" t="s">
        <v>59</v>
      </c>
      <c r="CD723" s="15" t="s">
        <v>59</v>
      </c>
      <c r="CF723" s="15" t="s">
        <v>59</v>
      </c>
      <c r="CH723" s="15" t="s">
        <v>59</v>
      </c>
      <c r="CJ723" s="15" t="s">
        <v>59</v>
      </c>
      <c r="CL723" s="15" t="s">
        <v>59</v>
      </c>
      <c r="CN723" s="15" t="s">
        <v>59</v>
      </c>
      <c r="CP723" s="15" t="s">
        <v>59</v>
      </c>
      <c r="CR723" s="15" t="s">
        <v>59</v>
      </c>
      <c r="CT723" s="15" t="s">
        <v>59</v>
      </c>
      <c r="CV723" s="15" t="s">
        <v>59</v>
      </c>
      <c r="CX723" s="15" t="s">
        <v>59</v>
      </c>
      <c r="CZ723" s="15" t="s">
        <v>59</v>
      </c>
      <c r="DB723" s="15" t="s">
        <v>59</v>
      </c>
      <c r="DD723" s="15" t="s">
        <v>59</v>
      </c>
      <c r="DF723" s="15" t="s">
        <v>59</v>
      </c>
      <c r="DH723" s="15" t="s">
        <v>59</v>
      </c>
      <c r="DJ723" s="15" t="s">
        <v>59</v>
      </c>
      <c r="DL723" s="15" t="s">
        <v>59</v>
      </c>
      <c r="DN723" s="15" t="s">
        <v>59</v>
      </c>
      <c r="DP723" s="15" t="s">
        <v>59</v>
      </c>
      <c r="DR723" s="15" t="s">
        <v>59</v>
      </c>
      <c r="DT723" s="15" t="s">
        <v>59</v>
      </c>
      <c r="DV723" s="15" t="s">
        <v>59</v>
      </c>
      <c r="DX723" s="15" t="s">
        <v>59</v>
      </c>
      <c r="DZ723" s="15" t="s">
        <v>59</v>
      </c>
      <c r="EB723" s="15" t="s">
        <v>59</v>
      </c>
      <c r="ED723" s="15" t="s">
        <v>59</v>
      </c>
      <c r="EF723" s="15" t="s">
        <v>59</v>
      </c>
      <c r="EH723" s="15" t="s">
        <v>59</v>
      </c>
      <c r="EJ723" s="15" t="s">
        <v>59</v>
      </c>
      <c r="EL723" s="15" t="s">
        <v>59</v>
      </c>
      <c r="EN723" s="15" t="s">
        <v>59</v>
      </c>
      <c r="EP723" s="15" t="s">
        <v>59</v>
      </c>
      <c r="ER723" s="15" t="s">
        <v>59</v>
      </c>
      <c r="ET723" s="15" t="s">
        <v>59</v>
      </c>
      <c r="EV723" s="15" t="s">
        <v>59</v>
      </c>
      <c r="EX723" s="15" t="s">
        <v>59</v>
      </c>
      <c r="EZ723" s="15" t="s">
        <v>59</v>
      </c>
      <c r="FB723" s="15" t="s">
        <v>59</v>
      </c>
      <c r="FD723" s="15" t="s">
        <v>59</v>
      </c>
      <c r="FF723" s="15" t="s">
        <v>59</v>
      </c>
      <c r="FH723" s="15" t="s">
        <v>59</v>
      </c>
      <c r="FJ723" s="15" t="s">
        <v>59</v>
      </c>
      <c r="FL723" s="15" t="s">
        <v>59</v>
      </c>
      <c r="FN723" s="15" t="s">
        <v>59</v>
      </c>
      <c r="FP723" s="15" t="s">
        <v>59</v>
      </c>
      <c r="FR723" s="15" t="s">
        <v>59</v>
      </c>
      <c r="FT723" s="15" t="s">
        <v>59</v>
      </c>
    </row>
    <row r="724" spans="1:176" ht="15.95" customHeight="1">
      <c r="A724" t="s">
        <v>1143</v>
      </c>
      <c r="B724">
        <v>2</v>
      </c>
      <c r="D724" s="39">
        <v>8002</v>
      </c>
      <c r="E724" t="s">
        <v>1141</v>
      </c>
      <c r="G724" s="9">
        <f t="shared" si="23"/>
        <v>0</v>
      </c>
      <c r="H724" s="15" t="s">
        <v>59</v>
      </c>
      <c r="I724" t="s">
        <v>47</v>
      </c>
      <c r="J724" s="15" t="s">
        <v>59</v>
      </c>
      <c r="K724" t="s">
        <v>47</v>
      </c>
      <c r="L724" s="15" t="s">
        <v>59</v>
      </c>
      <c r="M724" s="3" t="s">
        <v>47</v>
      </c>
      <c r="N724" s="12" t="s">
        <v>59</v>
      </c>
      <c r="O724" t="s">
        <v>47</v>
      </c>
      <c r="P724" s="15" t="s">
        <v>59</v>
      </c>
      <c r="Q724" t="s">
        <v>47</v>
      </c>
      <c r="R724" s="15" t="s">
        <v>59</v>
      </c>
      <c r="S724" t="s">
        <v>54</v>
      </c>
      <c r="T724" s="15" t="s">
        <v>59</v>
      </c>
      <c r="U724" t="s">
        <v>1094</v>
      </c>
      <c r="V724" s="15" t="s">
        <v>59</v>
      </c>
      <c r="W724" t="s">
        <v>1094</v>
      </c>
      <c r="X724" s="15" t="s">
        <v>59</v>
      </c>
      <c r="Y724" t="s">
        <v>47</v>
      </c>
      <c r="Z724" s="15" t="s">
        <v>59</v>
      </c>
      <c r="AA724" t="s">
        <v>1094</v>
      </c>
      <c r="AB724" s="15" t="s">
        <v>59</v>
      </c>
      <c r="AC724" t="s">
        <v>47</v>
      </c>
      <c r="AD724" s="15" t="s">
        <v>59</v>
      </c>
      <c r="AE724" t="s">
        <v>47</v>
      </c>
      <c r="AF724" s="15" t="s">
        <v>59</v>
      </c>
      <c r="AG724" t="s">
        <v>54</v>
      </c>
      <c r="AH724" s="15" t="s">
        <v>59</v>
      </c>
      <c r="AI724" t="s">
        <v>47</v>
      </c>
      <c r="AJ724" s="15" t="s">
        <v>59</v>
      </c>
      <c r="AL724" s="15" t="s">
        <v>59</v>
      </c>
      <c r="AM724" t="s">
        <v>47</v>
      </c>
      <c r="AN724" s="15" t="s">
        <v>59</v>
      </c>
      <c r="AO724" t="s">
        <v>47</v>
      </c>
      <c r="AP724" s="15" t="s">
        <v>59</v>
      </c>
      <c r="AQ724" t="s">
        <v>47</v>
      </c>
      <c r="AR724" s="15" t="s">
        <v>59</v>
      </c>
      <c r="AS724" t="s">
        <v>47</v>
      </c>
      <c r="AT724" s="15" t="s">
        <v>59</v>
      </c>
      <c r="AU724" t="s">
        <v>47</v>
      </c>
      <c r="AV724" s="15" t="s">
        <v>59</v>
      </c>
      <c r="AW724" s="3" t="s">
        <v>47</v>
      </c>
      <c r="AX724" s="15" t="s">
        <v>59</v>
      </c>
      <c r="AZ724" s="15" t="s">
        <v>59</v>
      </c>
      <c r="BA724" t="s">
        <v>47</v>
      </c>
      <c r="BB724" s="15" t="s">
        <v>59</v>
      </c>
      <c r="BC724" t="s">
        <v>47</v>
      </c>
      <c r="BD724" s="15" t="s">
        <v>59</v>
      </c>
      <c r="BE724" t="s">
        <v>47</v>
      </c>
      <c r="BF724" s="15" t="s">
        <v>59</v>
      </c>
      <c r="BH724" s="15" t="s">
        <v>59</v>
      </c>
      <c r="BJ724" s="15" t="s">
        <v>59</v>
      </c>
      <c r="BL724" s="15" t="s">
        <v>59</v>
      </c>
      <c r="BN724" s="15" t="s">
        <v>59</v>
      </c>
      <c r="BP724" s="15" t="s">
        <v>59</v>
      </c>
      <c r="BR724" s="15" t="s">
        <v>59</v>
      </c>
      <c r="BT724" s="15" t="s">
        <v>59</v>
      </c>
      <c r="BV724" s="15" t="s">
        <v>59</v>
      </c>
      <c r="BX724" s="15" t="s">
        <v>59</v>
      </c>
      <c r="BZ724" s="15" t="s">
        <v>59</v>
      </c>
      <c r="CB724" s="15" t="s">
        <v>59</v>
      </c>
      <c r="CD724" s="15" t="s">
        <v>59</v>
      </c>
      <c r="CF724" s="15" t="s">
        <v>59</v>
      </c>
      <c r="CH724" s="15" t="s">
        <v>59</v>
      </c>
      <c r="CJ724" s="15" t="s">
        <v>59</v>
      </c>
      <c r="CL724" s="15" t="s">
        <v>59</v>
      </c>
      <c r="CN724" s="15" t="s">
        <v>59</v>
      </c>
      <c r="CP724" s="15" t="s">
        <v>59</v>
      </c>
      <c r="CR724" s="15" t="s">
        <v>59</v>
      </c>
      <c r="CT724" s="15" t="s">
        <v>59</v>
      </c>
      <c r="CV724" s="15" t="s">
        <v>59</v>
      </c>
      <c r="CX724" s="15" t="s">
        <v>59</v>
      </c>
      <c r="CZ724" s="15" t="s">
        <v>59</v>
      </c>
      <c r="DB724" s="15" t="s">
        <v>59</v>
      </c>
      <c r="DD724" s="15" t="s">
        <v>59</v>
      </c>
      <c r="DF724" s="15" t="s">
        <v>59</v>
      </c>
      <c r="DH724" s="15" t="s">
        <v>59</v>
      </c>
      <c r="DJ724" s="15" t="s">
        <v>59</v>
      </c>
      <c r="DL724" s="15" t="s">
        <v>59</v>
      </c>
      <c r="DN724" s="15" t="s">
        <v>59</v>
      </c>
      <c r="DP724" s="15" t="s">
        <v>59</v>
      </c>
      <c r="DR724" s="15" t="s">
        <v>59</v>
      </c>
      <c r="DT724" s="15" t="s">
        <v>59</v>
      </c>
      <c r="DV724" s="15" t="s">
        <v>59</v>
      </c>
      <c r="DX724" s="15" t="s">
        <v>59</v>
      </c>
      <c r="DZ724" s="15" t="s">
        <v>59</v>
      </c>
      <c r="EB724" s="15" t="s">
        <v>59</v>
      </c>
      <c r="ED724" s="15" t="s">
        <v>59</v>
      </c>
      <c r="EF724" s="15" t="s">
        <v>59</v>
      </c>
      <c r="EH724" s="15" t="s">
        <v>59</v>
      </c>
      <c r="EJ724" s="15" t="s">
        <v>59</v>
      </c>
      <c r="EL724" s="15" t="s">
        <v>59</v>
      </c>
      <c r="EN724" s="15" t="s">
        <v>59</v>
      </c>
      <c r="EP724" s="15" t="s">
        <v>59</v>
      </c>
      <c r="ER724" s="15" t="s">
        <v>59</v>
      </c>
      <c r="ET724" s="15" t="s">
        <v>59</v>
      </c>
      <c r="EV724" s="15" t="s">
        <v>59</v>
      </c>
      <c r="EX724" s="15" t="s">
        <v>59</v>
      </c>
      <c r="EZ724" s="15" t="s">
        <v>59</v>
      </c>
      <c r="FB724" s="15" t="s">
        <v>59</v>
      </c>
      <c r="FD724" s="15" t="s">
        <v>59</v>
      </c>
      <c r="FF724" s="15" t="s">
        <v>59</v>
      </c>
      <c r="FH724" s="15" t="s">
        <v>59</v>
      </c>
      <c r="FJ724" s="15" t="s">
        <v>59</v>
      </c>
      <c r="FL724" s="15" t="s">
        <v>59</v>
      </c>
      <c r="FN724" s="15" t="s">
        <v>59</v>
      </c>
      <c r="FP724" s="15" t="s">
        <v>59</v>
      </c>
      <c r="FR724" s="15" t="s">
        <v>59</v>
      </c>
      <c r="FT724" s="15" t="s">
        <v>59</v>
      </c>
    </row>
    <row r="725" spans="1:176" ht="15.95" customHeight="1">
      <c r="A725" t="s">
        <v>1144</v>
      </c>
      <c r="B725">
        <v>2</v>
      </c>
      <c r="D725" s="39">
        <v>8002</v>
      </c>
      <c r="E725" t="s">
        <v>1141</v>
      </c>
      <c r="G725" s="9">
        <f t="shared" si="23"/>
        <v>0</v>
      </c>
      <c r="H725" s="15" t="s">
        <v>59</v>
      </c>
      <c r="I725" t="s">
        <v>47</v>
      </c>
      <c r="J725" s="15" t="s">
        <v>59</v>
      </c>
      <c r="K725" t="s">
        <v>47</v>
      </c>
      <c r="L725" s="15" t="s">
        <v>59</v>
      </c>
      <c r="M725" s="3" t="s">
        <v>47</v>
      </c>
      <c r="N725" s="12" t="s">
        <v>59</v>
      </c>
      <c r="O725" t="s">
        <v>47</v>
      </c>
      <c r="P725" s="15" t="s">
        <v>59</v>
      </c>
      <c r="Q725" t="s">
        <v>47</v>
      </c>
      <c r="R725" s="15" t="s">
        <v>59</v>
      </c>
      <c r="S725" t="s">
        <v>54</v>
      </c>
      <c r="T725" s="15" t="s">
        <v>59</v>
      </c>
      <c r="U725" t="s">
        <v>1094</v>
      </c>
      <c r="V725" s="15" t="s">
        <v>59</v>
      </c>
      <c r="W725" t="s">
        <v>1094</v>
      </c>
      <c r="X725" s="15" t="s">
        <v>59</v>
      </c>
      <c r="Y725" t="s">
        <v>47</v>
      </c>
      <c r="Z725" s="15" t="s">
        <v>59</v>
      </c>
      <c r="AA725" t="s">
        <v>1094</v>
      </c>
      <c r="AB725" s="15" t="s">
        <v>59</v>
      </c>
      <c r="AC725" t="s">
        <v>47</v>
      </c>
      <c r="AD725" s="15" t="s">
        <v>59</v>
      </c>
      <c r="AE725" t="s">
        <v>47</v>
      </c>
      <c r="AF725" s="15" t="s">
        <v>59</v>
      </c>
      <c r="AG725" t="s">
        <v>54</v>
      </c>
      <c r="AH725" s="15" t="s">
        <v>59</v>
      </c>
      <c r="AI725" t="s">
        <v>47</v>
      </c>
      <c r="AJ725" s="15" t="s">
        <v>59</v>
      </c>
      <c r="AL725" s="15" t="s">
        <v>59</v>
      </c>
      <c r="AM725" t="s">
        <v>47</v>
      </c>
      <c r="AN725" s="15" t="s">
        <v>59</v>
      </c>
      <c r="AO725" t="s">
        <v>47</v>
      </c>
      <c r="AP725" s="15" t="s">
        <v>59</v>
      </c>
      <c r="AQ725" t="s">
        <v>47</v>
      </c>
      <c r="AR725" s="15" t="s">
        <v>59</v>
      </c>
      <c r="AS725" t="s">
        <v>47</v>
      </c>
      <c r="AT725" s="15" t="s">
        <v>59</v>
      </c>
      <c r="AU725" t="s">
        <v>47</v>
      </c>
      <c r="AV725" s="15" t="s">
        <v>59</v>
      </c>
      <c r="AW725" s="3" t="s">
        <v>47</v>
      </c>
      <c r="AX725" s="15" t="s">
        <v>59</v>
      </c>
      <c r="AZ725" s="15" t="s">
        <v>59</v>
      </c>
      <c r="BA725" t="s">
        <v>47</v>
      </c>
      <c r="BB725" s="15" t="s">
        <v>59</v>
      </c>
      <c r="BC725" t="s">
        <v>47</v>
      </c>
      <c r="BD725" s="15" t="s">
        <v>59</v>
      </c>
      <c r="BE725" t="s">
        <v>47</v>
      </c>
      <c r="BF725" s="15" t="s">
        <v>59</v>
      </c>
      <c r="BH725" s="15" t="s">
        <v>59</v>
      </c>
      <c r="BJ725" s="15" t="s">
        <v>59</v>
      </c>
      <c r="BL725" s="15" t="s">
        <v>59</v>
      </c>
      <c r="BN725" s="15" t="s">
        <v>59</v>
      </c>
      <c r="BP725" s="15" t="s">
        <v>59</v>
      </c>
      <c r="BR725" s="15" t="s">
        <v>59</v>
      </c>
      <c r="BT725" s="15" t="s">
        <v>59</v>
      </c>
      <c r="BV725" s="15" t="s">
        <v>59</v>
      </c>
      <c r="BX725" s="15" t="s">
        <v>59</v>
      </c>
      <c r="BZ725" s="15" t="s">
        <v>59</v>
      </c>
      <c r="CB725" s="15" t="s">
        <v>59</v>
      </c>
      <c r="CD725" s="15" t="s">
        <v>59</v>
      </c>
      <c r="CF725" s="15" t="s">
        <v>59</v>
      </c>
      <c r="CH725" s="15" t="s">
        <v>59</v>
      </c>
      <c r="CJ725" s="15" t="s">
        <v>59</v>
      </c>
      <c r="CL725" s="15" t="s">
        <v>59</v>
      </c>
      <c r="CN725" s="15" t="s">
        <v>59</v>
      </c>
      <c r="CP725" s="15" t="s">
        <v>59</v>
      </c>
      <c r="CR725" s="15" t="s">
        <v>59</v>
      </c>
      <c r="CT725" s="15" t="s">
        <v>59</v>
      </c>
      <c r="CV725" s="15" t="s">
        <v>59</v>
      </c>
      <c r="CX725" s="15" t="s">
        <v>59</v>
      </c>
      <c r="CZ725" s="15" t="s">
        <v>59</v>
      </c>
      <c r="DB725" s="15" t="s">
        <v>59</v>
      </c>
      <c r="DD725" s="15" t="s">
        <v>59</v>
      </c>
      <c r="DF725" s="15" t="s">
        <v>59</v>
      </c>
      <c r="DH725" s="15" t="s">
        <v>59</v>
      </c>
      <c r="DJ725" s="15" t="s">
        <v>59</v>
      </c>
      <c r="DL725" s="15" t="s">
        <v>59</v>
      </c>
      <c r="DN725" s="15" t="s">
        <v>59</v>
      </c>
      <c r="DP725" s="15" t="s">
        <v>59</v>
      </c>
      <c r="DR725" s="15" t="s">
        <v>59</v>
      </c>
      <c r="DT725" s="15" t="s">
        <v>59</v>
      </c>
      <c r="DV725" s="15" t="s">
        <v>59</v>
      </c>
      <c r="DX725" s="15" t="s">
        <v>59</v>
      </c>
      <c r="DZ725" s="15" t="s">
        <v>59</v>
      </c>
      <c r="EB725" s="15" t="s">
        <v>59</v>
      </c>
      <c r="ED725" s="15" t="s">
        <v>59</v>
      </c>
      <c r="EF725" s="15" t="s">
        <v>59</v>
      </c>
      <c r="EH725" s="15" t="s">
        <v>59</v>
      </c>
      <c r="EJ725" s="15" t="s">
        <v>59</v>
      </c>
      <c r="EL725" s="15" t="s">
        <v>59</v>
      </c>
      <c r="EN725" s="15" t="s">
        <v>59</v>
      </c>
      <c r="EP725" s="15" t="s">
        <v>59</v>
      </c>
      <c r="ER725" s="15" t="s">
        <v>59</v>
      </c>
      <c r="ET725" s="15" t="s">
        <v>59</v>
      </c>
      <c r="EV725" s="15" t="s">
        <v>59</v>
      </c>
      <c r="EX725" s="15" t="s">
        <v>59</v>
      </c>
      <c r="EZ725" s="15" t="s">
        <v>59</v>
      </c>
      <c r="FB725" s="15" t="s">
        <v>59</v>
      </c>
      <c r="FD725" s="15" t="s">
        <v>59</v>
      </c>
      <c r="FF725" s="15" t="s">
        <v>59</v>
      </c>
      <c r="FH725" s="15" t="s">
        <v>59</v>
      </c>
      <c r="FJ725" s="15" t="s">
        <v>59</v>
      </c>
      <c r="FL725" s="15" t="s">
        <v>59</v>
      </c>
      <c r="FN725" s="15" t="s">
        <v>59</v>
      </c>
      <c r="FP725" s="15" t="s">
        <v>59</v>
      </c>
      <c r="FR725" s="15" t="s">
        <v>59</v>
      </c>
      <c r="FT725" s="15" t="s">
        <v>59</v>
      </c>
    </row>
    <row r="726" spans="1:176" ht="15.95" customHeight="1">
      <c r="A726" t="s">
        <v>1147</v>
      </c>
      <c r="B726">
        <v>2</v>
      </c>
      <c r="D726" s="39">
        <v>8002</v>
      </c>
      <c r="E726" t="s">
        <v>1141</v>
      </c>
      <c r="G726" s="9">
        <f t="shared" si="23"/>
        <v>0.70000000000000007</v>
      </c>
      <c r="H726" s="15" t="s">
        <v>59</v>
      </c>
      <c r="I726" t="s">
        <v>47</v>
      </c>
      <c r="J726" s="15" t="s">
        <v>59</v>
      </c>
      <c r="K726" t="s">
        <v>47</v>
      </c>
      <c r="L726" s="15" t="s">
        <v>59</v>
      </c>
      <c r="M726" s="3" t="s">
        <v>47</v>
      </c>
      <c r="N726" s="12" t="s">
        <v>59</v>
      </c>
      <c r="O726" t="s">
        <v>47</v>
      </c>
      <c r="P726" s="15" t="s">
        <v>59</v>
      </c>
      <c r="Q726" t="s">
        <v>47</v>
      </c>
      <c r="R726" s="15" t="s">
        <v>59</v>
      </c>
      <c r="S726" t="s">
        <v>1094</v>
      </c>
      <c r="T726" s="15" t="s">
        <v>59</v>
      </c>
      <c r="U726">
        <v>0.4</v>
      </c>
      <c r="V726" s="15" t="s">
        <v>59</v>
      </c>
      <c r="W726">
        <v>0.15</v>
      </c>
      <c r="X726" s="15" t="s">
        <v>59</v>
      </c>
      <c r="Y726" t="s">
        <v>47</v>
      </c>
      <c r="Z726" s="15" t="s">
        <v>59</v>
      </c>
      <c r="AA726">
        <v>0.15</v>
      </c>
      <c r="AB726" s="15" t="s">
        <v>59</v>
      </c>
      <c r="AC726" t="s">
        <v>47</v>
      </c>
      <c r="AD726" s="15" t="s">
        <v>59</v>
      </c>
      <c r="AE726" t="s">
        <v>47</v>
      </c>
      <c r="AF726" s="15" t="s">
        <v>59</v>
      </c>
      <c r="AG726" t="s">
        <v>1094</v>
      </c>
      <c r="AH726" s="15" t="s">
        <v>59</v>
      </c>
      <c r="AI726" t="s">
        <v>47</v>
      </c>
      <c r="AJ726" s="15" t="s">
        <v>59</v>
      </c>
      <c r="AL726" s="15" t="s">
        <v>59</v>
      </c>
      <c r="AM726" t="s">
        <v>47</v>
      </c>
      <c r="AN726" s="15" t="s">
        <v>59</v>
      </c>
      <c r="AO726" t="s">
        <v>47</v>
      </c>
      <c r="AP726" s="15" t="s">
        <v>59</v>
      </c>
      <c r="AQ726" t="s">
        <v>47</v>
      </c>
      <c r="AR726" s="15" t="s">
        <v>59</v>
      </c>
      <c r="AS726" t="s">
        <v>47</v>
      </c>
      <c r="AT726" s="15" t="s">
        <v>59</v>
      </c>
      <c r="AU726" t="s">
        <v>47</v>
      </c>
      <c r="AV726" s="15" t="s">
        <v>59</v>
      </c>
      <c r="AW726" s="3" t="s">
        <v>47</v>
      </c>
      <c r="AX726" s="15" t="s">
        <v>59</v>
      </c>
      <c r="AZ726" s="15" t="s">
        <v>59</v>
      </c>
      <c r="BA726" t="s">
        <v>47</v>
      </c>
      <c r="BB726" s="15" t="s">
        <v>59</v>
      </c>
      <c r="BC726" t="s">
        <v>47</v>
      </c>
      <c r="BD726" s="15" t="s">
        <v>59</v>
      </c>
      <c r="BE726" t="s">
        <v>47</v>
      </c>
      <c r="BF726" s="15" t="s">
        <v>59</v>
      </c>
      <c r="BH726" s="15" t="s">
        <v>59</v>
      </c>
      <c r="BJ726" s="15" t="s">
        <v>59</v>
      </c>
      <c r="BL726" s="15" t="s">
        <v>59</v>
      </c>
      <c r="BN726" s="15" t="s">
        <v>59</v>
      </c>
      <c r="BP726" s="15" t="s">
        <v>59</v>
      </c>
      <c r="BR726" s="15" t="s">
        <v>59</v>
      </c>
      <c r="BT726" s="15" t="s">
        <v>59</v>
      </c>
      <c r="BV726" s="15" t="s">
        <v>59</v>
      </c>
      <c r="BX726" s="15" t="s">
        <v>59</v>
      </c>
      <c r="BZ726" s="15" t="s">
        <v>59</v>
      </c>
      <c r="CB726" s="15" t="s">
        <v>59</v>
      </c>
      <c r="CD726" s="15" t="s">
        <v>59</v>
      </c>
      <c r="CF726" s="15" t="s">
        <v>59</v>
      </c>
      <c r="CH726" s="15" t="s">
        <v>59</v>
      </c>
      <c r="CJ726" s="15" t="s">
        <v>59</v>
      </c>
      <c r="CL726" s="15" t="s">
        <v>59</v>
      </c>
      <c r="CN726" s="15" t="s">
        <v>59</v>
      </c>
      <c r="CP726" s="15" t="s">
        <v>59</v>
      </c>
      <c r="CR726" s="15" t="s">
        <v>59</v>
      </c>
      <c r="CT726" s="15" t="s">
        <v>59</v>
      </c>
      <c r="CV726" s="15" t="s">
        <v>59</v>
      </c>
      <c r="CX726" s="15" t="s">
        <v>59</v>
      </c>
      <c r="CZ726" s="15" t="s">
        <v>59</v>
      </c>
      <c r="DB726" s="15" t="s">
        <v>59</v>
      </c>
      <c r="DD726" s="15" t="s">
        <v>59</v>
      </c>
      <c r="DF726" s="15" t="s">
        <v>59</v>
      </c>
      <c r="DH726" s="15" t="s">
        <v>59</v>
      </c>
      <c r="DJ726" s="15" t="s">
        <v>59</v>
      </c>
      <c r="DL726" s="15" t="s">
        <v>59</v>
      </c>
      <c r="DN726" s="15" t="s">
        <v>59</v>
      </c>
      <c r="DP726" s="15" t="s">
        <v>59</v>
      </c>
      <c r="DR726" s="15" t="s">
        <v>59</v>
      </c>
      <c r="DT726" s="15" t="s">
        <v>59</v>
      </c>
      <c r="DV726" s="15" t="s">
        <v>59</v>
      </c>
      <c r="DX726" s="15" t="s">
        <v>59</v>
      </c>
      <c r="DZ726" s="15" t="s">
        <v>59</v>
      </c>
      <c r="EB726" s="15" t="s">
        <v>59</v>
      </c>
      <c r="ED726" s="15" t="s">
        <v>59</v>
      </c>
      <c r="EF726" s="15" t="s">
        <v>59</v>
      </c>
      <c r="EH726" s="15" t="s">
        <v>59</v>
      </c>
      <c r="EJ726" s="15" t="s">
        <v>59</v>
      </c>
      <c r="EL726" s="15" t="s">
        <v>59</v>
      </c>
      <c r="EN726" s="15" t="s">
        <v>59</v>
      </c>
      <c r="EP726" s="15" t="s">
        <v>59</v>
      </c>
      <c r="ER726" s="15" t="s">
        <v>59</v>
      </c>
      <c r="ET726" s="15" t="s">
        <v>59</v>
      </c>
      <c r="EV726" s="15" t="s">
        <v>59</v>
      </c>
      <c r="EX726" s="15" t="s">
        <v>59</v>
      </c>
      <c r="EZ726" s="15" t="s">
        <v>59</v>
      </c>
      <c r="FB726" s="15" t="s">
        <v>59</v>
      </c>
      <c r="FD726" s="15" t="s">
        <v>59</v>
      </c>
      <c r="FF726" s="15" t="s">
        <v>59</v>
      </c>
      <c r="FH726" s="15" t="s">
        <v>59</v>
      </c>
      <c r="FJ726" s="15" t="s">
        <v>59</v>
      </c>
      <c r="FL726" s="15" t="s">
        <v>59</v>
      </c>
      <c r="FN726" s="15" t="s">
        <v>59</v>
      </c>
      <c r="FP726" s="15" t="s">
        <v>59</v>
      </c>
      <c r="FR726" s="15" t="s">
        <v>59</v>
      </c>
      <c r="FT726" s="15" t="s">
        <v>59</v>
      </c>
    </row>
    <row r="727" spans="1:176" ht="15.95" customHeight="1">
      <c r="A727" t="s">
        <v>1148</v>
      </c>
      <c r="B727">
        <v>2</v>
      </c>
      <c r="D727" s="39">
        <v>8002</v>
      </c>
      <c r="E727" t="s">
        <v>1141</v>
      </c>
      <c r="G727" s="9">
        <f t="shared" si="23"/>
        <v>0.96999999999999986</v>
      </c>
      <c r="H727" s="15" t="s">
        <v>59</v>
      </c>
      <c r="I727" t="s">
        <v>47</v>
      </c>
      <c r="J727" s="15" t="s">
        <v>59</v>
      </c>
      <c r="K727" t="s">
        <v>47</v>
      </c>
      <c r="L727" s="15" t="s">
        <v>59</v>
      </c>
      <c r="M727" s="3" t="s">
        <v>47</v>
      </c>
      <c r="N727" s="12" t="s">
        <v>59</v>
      </c>
      <c r="O727" t="s">
        <v>47</v>
      </c>
      <c r="P727" s="15" t="s">
        <v>59</v>
      </c>
      <c r="Q727" t="s">
        <v>47</v>
      </c>
      <c r="R727" s="15" t="s">
        <v>59</v>
      </c>
      <c r="S727">
        <v>0.17</v>
      </c>
      <c r="T727" s="15" t="s">
        <v>59</v>
      </c>
      <c r="U727">
        <v>0.3</v>
      </c>
      <c r="V727" s="15" t="s">
        <v>59</v>
      </c>
      <c r="W727">
        <v>0.2</v>
      </c>
      <c r="X727" s="15" t="s">
        <v>59</v>
      </c>
      <c r="Y727" t="s">
        <v>47</v>
      </c>
      <c r="Z727" s="15" t="s">
        <v>59</v>
      </c>
      <c r="AA727">
        <v>0.2</v>
      </c>
      <c r="AB727" s="15" t="s">
        <v>59</v>
      </c>
      <c r="AC727" t="s">
        <v>47</v>
      </c>
      <c r="AD727" s="15" t="s">
        <v>59</v>
      </c>
      <c r="AE727" t="s">
        <v>47</v>
      </c>
      <c r="AF727" s="15" t="s">
        <v>59</v>
      </c>
      <c r="AG727">
        <v>0.1</v>
      </c>
      <c r="AH727" s="15" t="s">
        <v>59</v>
      </c>
      <c r="AI727" t="s">
        <v>47</v>
      </c>
      <c r="AJ727" s="15" t="s">
        <v>59</v>
      </c>
      <c r="AL727" s="15" t="s">
        <v>59</v>
      </c>
      <c r="AM727" t="s">
        <v>47</v>
      </c>
      <c r="AN727" s="15" t="s">
        <v>59</v>
      </c>
      <c r="AO727" t="s">
        <v>47</v>
      </c>
      <c r="AP727" s="15" t="s">
        <v>59</v>
      </c>
      <c r="AQ727" t="s">
        <v>47</v>
      </c>
      <c r="AR727" s="15" t="s">
        <v>59</v>
      </c>
      <c r="AS727" t="s">
        <v>47</v>
      </c>
      <c r="AT727" s="15" t="s">
        <v>59</v>
      </c>
      <c r="AU727" t="s">
        <v>47</v>
      </c>
      <c r="AV727" s="15" t="s">
        <v>59</v>
      </c>
      <c r="AW727" s="3" t="s">
        <v>47</v>
      </c>
      <c r="AX727" s="15" t="s">
        <v>59</v>
      </c>
      <c r="AZ727" s="15" t="s">
        <v>59</v>
      </c>
      <c r="BA727" t="s">
        <v>47</v>
      </c>
      <c r="BB727" s="15" t="s">
        <v>59</v>
      </c>
      <c r="BC727" t="s">
        <v>47</v>
      </c>
      <c r="BD727" s="15" t="s">
        <v>59</v>
      </c>
      <c r="BE727" t="s">
        <v>47</v>
      </c>
      <c r="BF727" s="15" t="s">
        <v>59</v>
      </c>
      <c r="BH727" s="15" t="s">
        <v>59</v>
      </c>
      <c r="BJ727" s="15" t="s">
        <v>59</v>
      </c>
      <c r="BL727" s="15" t="s">
        <v>59</v>
      </c>
      <c r="BN727" s="15" t="s">
        <v>59</v>
      </c>
      <c r="BP727" s="15" t="s">
        <v>59</v>
      </c>
      <c r="BR727" s="15" t="s">
        <v>59</v>
      </c>
      <c r="BT727" s="15" t="s">
        <v>59</v>
      </c>
      <c r="BV727" s="15" t="s">
        <v>59</v>
      </c>
      <c r="BX727" s="15" t="s">
        <v>59</v>
      </c>
      <c r="BZ727" s="15" t="s">
        <v>59</v>
      </c>
      <c r="CB727" s="15" t="s">
        <v>59</v>
      </c>
      <c r="CD727" s="15" t="s">
        <v>59</v>
      </c>
      <c r="CF727" s="15" t="s">
        <v>59</v>
      </c>
      <c r="CH727" s="15" t="s">
        <v>59</v>
      </c>
      <c r="CJ727" s="15" t="s">
        <v>59</v>
      </c>
      <c r="CL727" s="15" t="s">
        <v>59</v>
      </c>
      <c r="CN727" s="15" t="s">
        <v>59</v>
      </c>
      <c r="CP727" s="15" t="s">
        <v>59</v>
      </c>
      <c r="CR727" s="15" t="s">
        <v>59</v>
      </c>
      <c r="CT727" s="15" t="s">
        <v>59</v>
      </c>
      <c r="CV727" s="15" t="s">
        <v>59</v>
      </c>
      <c r="CX727" s="15" t="s">
        <v>59</v>
      </c>
      <c r="CZ727" s="15" t="s">
        <v>59</v>
      </c>
      <c r="DB727" s="15" t="s">
        <v>59</v>
      </c>
      <c r="DD727" s="15" t="s">
        <v>59</v>
      </c>
      <c r="DF727" s="15" t="s">
        <v>59</v>
      </c>
      <c r="DH727" s="15" t="s">
        <v>59</v>
      </c>
      <c r="DJ727" s="15" t="s">
        <v>59</v>
      </c>
      <c r="DL727" s="15" t="s">
        <v>59</v>
      </c>
      <c r="DN727" s="15" t="s">
        <v>59</v>
      </c>
      <c r="DP727" s="15" t="s">
        <v>59</v>
      </c>
      <c r="DR727" s="15" t="s">
        <v>59</v>
      </c>
      <c r="DT727" s="15" t="s">
        <v>59</v>
      </c>
      <c r="DV727" s="15" t="s">
        <v>59</v>
      </c>
      <c r="DX727" s="15" t="s">
        <v>59</v>
      </c>
      <c r="DZ727" s="15" t="s">
        <v>59</v>
      </c>
      <c r="EB727" s="15" t="s">
        <v>59</v>
      </c>
      <c r="ED727" s="15" t="s">
        <v>59</v>
      </c>
      <c r="EF727" s="15" t="s">
        <v>59</v>
      </c>
      <c r="EH727" s="15" t="s">
        <v>59</v>
      </c>
      <c r="EJ727" s="15" t="s">
        <v>59</v>
      </c>
      <c r="EL727" s="15" t="s">
        <v>59</v>
      </c>
      <c r="EN727" s="15" t="s">
        <v>59</v>
      </c>
      <c r="EP727" s="15" t="s">
        <v>59</v>
      </c>
      <c r="ER727" s="15" t="s">
        <v>59</v>
      </c>
      <c r="ET727" s="15" t="s">
        <v>59</v>
      </c>
      <c r="EV727" s="15" t="s">
        <v>59</v>
      </c>
      <c r="EX727" s="15" t="s">
        <v>59</v>
      </c>
      <c r="EZ727" s="15" t="s">
        <v>59</v>
      </c>
      <c r="FB727" s="15" t="s">
        <v>59</v>
      </c>
      <c r="FD727" s="15" t="s">
        <v>59</v>
      </c>
      <c r="FF727" s="15" t="s">
        <v>59</v>
      </c>
      <c r="FH727" s="15" t="s">
        <v>59</v>
      </c>
      <c r="FJ727" s="15" t="s">
        <v>59</v>
      </c>
      <c r="FL727" s="15" t="s">
        <v>59</v>
      </c>
      <c r="FN727" s="15" t="s">
        <v>59</v>
      </c>
      <c r="FP727" s="15" t="s">
        <v>59</v>
      </c>
      <c r="FR727" s="15" t="s">
        <v>59</v>
      </c>
      <c r="FT727" s="15" t="s">
        <v>59</v>
      </c>
    </row>
    <row r="728" spans="1:176" ht="15.95" customHeight="1">
      <c r="A728" t="s">
        <v>1149</v>
      </c>
      <c r="B728">
        <v>2</v>
      </c>
      <c r="D728" s="39">
        <v>8002</v>
      </c>
      <c r="E728" t="s">
        <v>1141</v>
      </c>
      <c r="G728" s="9">
        <f t="shared" si="23"/>
        <v>0.4</v>
      </c>
      <c r="H728" s="15" t="s">
        <v>59</v>
      </c>
      <c r="I728" t="s">
        <v>47</v>
      </c>
      <c r="J728" s="15" t="s">
        <v>59</v>
      </c>
      <c r="K728" t="s">
        <v>47</v>
      </c>
      <c r="L728" s="15" t="s">
        <v>59</v>
      </c>
      <c r="M728" s="3" t="s">
        <v>47</v>
      </c>
      <c r="N728" s="12" t="s">
        <v>59</v>
      </c>
      <c r="O728" t="s">
        <v>47</v>
      </c>
      <c r="P728" s="15" t="s">
        <v>59</v>
      </c>
      <c r="Q728" t="s">
        <v>47</v>
      </c>
      <c r="R728" s="15" t="s">
        <v>59</v>
      </c>
      <c r="S728">
        <v>0.1</v>
      </c>
      <c r="T728" s="15" t="s">
        <v>59</v>
      </c>
      <c r="U728">
        <v>0.1</v>
      </c>
      <c r="V728" s="15" t="s">
        <v>59</v>
      </c>
      <c r="W728">
        <v>0.1</v>
      </c>
      <c r="X728" s="15" t="s">
        <v>59</v>
      </c>
      <c r="Y728" t="s">
        <v>47</v>
      </c>
      <c r="Z728" s="15" t="s">
        <v>59</v>
      </c>
      <c r="AA728">
        <v>0.1</v>
      </c>
      <c r="AB728" s="15" t="s">
        <v>59</v>
      </c>
      <c r="AC728" t="s">
        <v>47</v>
      </c>
      <c r="AD728" s="15" t="s">
        <v>59</v>
      </c>
      <c r="AE728" t="s">
        <v>47</v>
      </c>
      <c r="AF728" s="15" t="s">
        <v>59</v>
      </c>
      <c r="AG728" t="s">
        <v>54</v>
      </c>
      <c r="AH728" s="15" t="s">
        <v>59</v>
      </c>
      <c r="AI728" t="s">
        <v>47</v>
      </c>
      <c r="AJ728" s="15" t="s">
        <v>59</v>
      </c>
      <c r="AL728" s="15" t="s">
        <v>59</v>
      </c>
      <c r="AM728" t="s">
        <v>47</v>
      </c>
      <c r="AN728" s="15" t="s">
        <v>59</v>
      </c>
      <c r="AO728" t="s">
        <v>47</v>
      </c>
      <c r="AP728" s="15" t="s">
        <v>59</v>
      </c>
      <c r="AQ728" t="s">
        <v>47</v>
      </c>
      <c r="AR728" s="15" t="s">
        <v>59</v>
      </c>
      <c r="AS728" t="s">
        <v>47</v>
      </c>
      <c r="AT728" s="15" t="s">
        <v>59</v>
      </c>
      <c r="AU728" t="s">
        <v>47</v>
      </c>
      <c r="AV728" s="15" t="s">
        <v>59</v>
      </c>
      <c r="AW728" s="3" t="s">
        <v>47</v>
      </c>
      <c r="AX728" s="15" t="s">
        <v>59</v>
      </c>
      <c r="AZ728" s="15" t="s">
        <v>59</v>
      </c>
      <c r="BA728" t="s">
        <v>47</v>
      </c>
      <c r="BB728" s="15" t="s">
        <v>59</v>
      </c>
      <c r="BC728" t="s">
        <v>47</v>
      </c>
      <c r="BD728" s="15" t="s">
        <v>59</v>
      </c>
      <c r="BE728" t="s">
        <v>47</v>
      </c>
      <c r="BF728" s="15" t="s">
        <v>59</v>
      </c>
      <c r="BH728" s="15" t="s">
        <v>59</v>
      </c>
      <c r="BJ728" s="15" t="s">
        <v>59</v>
      </c>
      <c r="BL728" s="15" t="s">
        <v>59</v>
      </c>
      <c r="BN728" s="15" t="s">
        <v>59</v>
      </c>
      <c r="BP728" s="15" t="s">
        <v>59</v>
      </c>
      <c r="BR728" s="15" t="s">
        <v>59</v>
      </c>
      <c r="BT728" s="15" t="s">
        <v>59</v>
      </c>
      <c r="BV728" s="15" t="s">
        <v>59</v>
      </c>
      <c r="BX728" s="15" t="s">
        <v>59</v>
      </c>
      <c r="BZ728" s="15" t="s">
        <v>59</v>
      </c>
      <c r="CB728" s="15" t="s">
        <v>59</v>
      </c>
      <c r="CD728" s="15" t="s">
        <v>59</v>
      </c>
      <c r="CF728" s="15" t="s">
        <v>59</v>
      </c>
      <c r="CH728" s="15" t="s">
        <v>59</v>
      </c>
      <c r="CJ728" s="15" t="s">
        <v>59</v>
      </c>
      <c r="CL728" s="15" t="s">
        <v>59</v>
      </c>
      <c r="CN728" s="15" t="s">
        <v>59</v>
      </c>
      <c r="CP728" s="15" t="s">
        <v>59</v>
      </c>
      <c r="CR728" s="15" t="s">
        <v>59</v>
      </c>
      <c r="CT728" s="15" t="s">
        <v>59</v>
      </c>
      <c r="CV728" s="15" t="s">
        <v>59</v>
      </c>
      <c r="CX728" s="15" t="s">
        <v>59</v>
      </c>
      <c r="CZ728" s="15" t="s">
        <v>59</v>
      </c>
      <c r="DB728" s="15" t="s">
        <v>59</v>
      </c>
      <c r="DD728" s="15" t="s">
        <v>59</v>
      </c>
      <c r="DF728" s="15" t="s">
        <v>59</v>
      </c>
      <c r="DH728" s="15" t="s">
        <v>59</v>
      </c>
      <c r="DJ728" s="15" t="s">
        <v>59</v>
      </c>
      <c r="DL728" s="15" t="s">
        <v>59</v>
      </c>
      <c r="DN728" s="15" t="s">
        <v>59</v>
      </c>
      <c r="DP728" s="15" t="s">
        <v>59</v>
      </c>
      <c r="DR728" s="15" t="s">
        <v>59</v>
      </c>
      <c r="DT728" s="15" t="s">
        <v>59</v>
      </c>
      <c r="DV728" s="15" t="s">
        <v>59</v>
      </c>
      <c r="DX728" s="15" t="s">
        <v>59</v>
      </c>
      <c r="DZ728" s="15" t="s">
        <v>59</v>
      </c>
      <c r="EB728" s="15" t="s">
        <v>59</v>
      </c>
      <c r="ED728" s="15" t="s">
        <v>59</v>
      </c>
      <c r="EF728" s="15" t="s">
        <v>59</v>
      </c>
      <c r="EH728" s="15" t="s">
        <v>59</v>
      </c>
      <c r="EJ728" s="15" t="s">
        <v>59</v>
      </c>
      <c r="EL728" s="15" t="s">
        <v>59</v>
      </c>
      <c r="EN728" s="15" t="s">
        <v>59</v>
      </c>
      <c r="EP728" s="15" t="s">
        <v>59</v>
      </c>
      <c r="ER728" s="15" t="s">
        <v>59</v>
      </c>
      <c r="ET728" s="15" t="s">
        <v>59</v>
      </c>
      <c r="EV728" s="15" t="s">
        <v>59</v>
      </c>
      <c r="EX728" s="15" t="s">
        <v>59</v>
      </c>
      <c r="EZ728" s="15" t="s">
        <v>59</v>
      </c>
      <c r="FB728" s="15" t="s">
        <v>59</v>
      </c>
      <c r="FD728" s="15" t="s">
        <v>59</v>
      </c>
      <c r="FF728" s="15" t="s">
        <v>59</v>
      </c>
      <c r="FH728" s="15" t="s">
        <v>59</v>
      </c>
      <c r="FJ728" s="15" t="s">
        <v>59</v>
      </c>
      <c r="FL728" s="15" t="s">
        <v>59</v>
      </c>
      <c r="FN728" s="15" t="s">
        <v>59</v>
      </c>
      <c r="FP728" s="15" t="s">
        <v>59</v>
      </c>
      <c r="FR728" s="15" t="s">
        <v>59</v>
      </c>
      <c r="FT728" s="15" t="s">
        <v>59</v>
      </c>
    </row>
    <row r="729" spans="1:176" ht="15.95" customHeight="1">
      <c r="A729" t="s">
        <v>1152</v>
      </c>
      <c r="B729">
        <v>1</v>
      </c>
      <c r="D729" s="39">
        <v>1404</v>
      </c>
      <c r="E729" t="s">
        <v>1141</v>
      </c>
      <c r="G729" s="9">
        <f t="shared" si="23"/>
        <v>0.60000000000000009</v>
      </c>
      <c r="H729" s="15" t="s">
        <v>59</v>
      </c>
      <c r="I729" t="s">
        <v>47</v>
      </c>
      <c r="J729" s="15" t="s">
        <v>59</v>
      </c>
      <c r="K729" t="s">
        <v>47</v>
      </c>
      <c r="L729" s="15" t="s">
        <v>59</v>
      </c>
      <c r="M729" s="3" t="s">
        <v>47</v>
      </c>
      <c r="N729" s="12" t="s">
        <v>59</v>
      </c>
      <c r="O729" t="s">
        <v>47</v>
      </c>
      <c r="P729" s="15" t="s">
        <v>59</v>
      </c>
      <c r="Q729" t="s">
        <v>47</v>
      </c>
      <c r="R729" s="15" t="s">
        <v>59</v>
      </c>
      <c r="S729" t="s">
        <v>54</v>
      </c>
      <c r="T729" s="15" t="s">
        <v>59</v>
      </c>
      <c r="U729">
        <v>0.2</v>
      </c>
      <c r="V729" s="15" t="s">
        <v>59</v>
      </c>
      <c r="W729">
        <v>0.2</v>
      </c>
      <c r="X729" s="15" t="s">
        <v>59</v>
      </c>
      <c r="Y729" t="s">
        <v>47</v>
      </c>
      <c r="Z729" s="15" t="s">
        <v>59</v>
      </c>
      <c r="AA729">
        <v>0.2</v>
      </c>
      <c r="AB729" s="15" t="s">
        <v>59</v>
      </c>
      <c r="AC729" t="s">
        <v>47</v>
      </c>
      <c r="AD729" s="15" t="s">
        <v>59</v>
      </c>
      <c r="AE729" t="s">
        <v>47</v>
      </c>
      <c r="AF729" s="15" t="s">
        <v>59</v>
      </c>
      <c r="AG729" t="s">
        <v>54</v>
      </c>
      <c r="AH729" s="15" t="s">
        <v>59</v>
      </c>
      <c r="AI729" t="s">
        <v>47</v>
      </c>
      <c r="AJ729" s="15" t="s">
        <v>59</v>
      </c>
      <c r="AL729" s="15" t="s">
        <v>59</v>
      </c>
      <c r="AM729" t="s">
        <v>47</v>
      </c>
      <c r="AN729" s="15" t="s">
        <v>59</v>
      </c>
      <c r="AO729" t="s">
        <v>47</v>
      </c>
      <c r="AP729" s="15" t="s">
        <v>59</v>
      </c>
      <c r="AQ729" t="s">
        <v>47</v>
      </c>
      <c r="AR729" s="15" t="s">
        <v>59</v>
      </c>
      <c r="AS729" t="s">
        <v>47</v>
      </c>
      <c r="AT729" s="15" t="s">
        <v>59</v>
      </c>
      <c r="AU729" t="s">
        <v>47</v>
      </c>
      <c r="AV729" s="15" t="s">
        <v>59</v>
      </c>
      <c r="AW729" s="3" t="s">
        <v>47</v>
      </c>
      <c r="AX729" s="15" t="s">
        <v>59</v>
      </c>
      <c r="AZ729" s="15" t="s">
        <v>59</v>
      </c>
      <c r="BA729" t="s">
        <v>47</v>
      </c>
      <c r="BB729" s="15" t="s">
        <v>59</v>
      </c>
      <c r="BC729" t="s">
        <v>47</v>
      </c>
      <c r="BD729" s="15" t="s">
        <v>59</v>
      </c>
      <c r="BE729" t="s">
        <v>47</v>
      </c>
      <c r="BF729" s="15" t="s">
        <v>59</v>
      </c>
      <c r="BH729" s="15" t="s">
        <v>59</v>
      </c>
      <c r="BJ729" s="15" t="s">
        <v>59</v>
      </c>
      <c r="BL729" s="15" t="s">
        <v>59</v>
      </c>
      <c r="BN729" s="15" t="s">
        <v>59</v>
      </c>
      <c r="BP729" s="15" t="s">
        <v>59</v>
      </c>
      <c r="BR729" s="15" t="s">
        <v>59</v>
      </c>
      <c r="BT729" s="15" t="s">
        <v>59</v>
      </c>
      <c r="BV729" s="15" t="s">
        <v>59</v>
      </c>
      <c r="BX729" s="15" t="s">
        <v>59</v>
      </c>
      <c r="BZ729" s="15" t="s">
        <v>59</v>
      </c>
      <c r="CB729" s="15" t="s">
        <v>59</v>
      </c>
      <c r="CD729" s="15" t="s">
        <v>59</v>
      </c>
      <c r="CF729" s="15" t="s">
        <v>59</v>
      </c>
      <c r="CH729" s="15" t="s">
        <v>59</v>
      </c>
      <c r="CJ729" s="15" t="s">
        <v>59</v>
      </c>
      <c r="CL729" s="15" t="s">
        <v>59</v>
      </c>
      <c r="CN729" s="15" t="s">
        <v>59</v>
      </c>
      <c r="CP729" s="15" t="s">
        <v>59</v>
      </c>
      <c r="CR729" s="15" t="s">
        <v>59</v>
      </c>
      <c r="CT729" s="15" t="s">
        <v>59</v>
      </c>
      <c r="CV729" s="15" t="s">
        <v>59</v>
      </c>
      <c r="CX729" s="15" t="s">
        <v>59</v>
      </c>
      <c r="CZ729" s="15" t="s">
        <v>59</v>
      </c>
      <c r="DB729" s="15" t="s">
        <v>59</v>
      </c>
      <c r="DD729" s="15" t="s">
        <v>59</v>
      </c>
      <c r="DF729" s="15" t="s">
        <v>59</v>
      </c>
      <c r="DH729" s="15" t="s">
        <v>59</v>
      </c>
      <c r="DJ729" s="15" t="s">
        <v>59</v>
      </c>
      <c r="DL729" s="15" t="s">
        <v>59</v>
      </c>
      <c r="DN729" s="15" t="s">
        <v>59</v>
      </c>
      <c r="DP729" s="15" t="s">
        <v>59</v>
      </c>
      <c r="DR729" s="15" t="s">
        <v>59</v>
      </c>
      <c r="DT729" s="15" t="s">
        <v>59</v>
      </c>
      <c r="DV729" s="15" t="s">
        <v>59</v>
      </c>
      <c r="DX729" s="15" t="s">
        <v>59</v>
      </c>
      <c r="DZ729" s="15" t="s">
        <v>59</v>
      </c>
      <c r="EB729" s="15" t="s">
        <v>59</v>
      </c>
      <c r="ED729" s="15" t="s">
        <v>59</v>
      </c>
      <c r="EF729" s="15" t="s">
        <v>59</v>
      </c>
      <c r="EH729" s="15" t="s">
        <v>59</v>
      </c>
      <c r="EJ729" s="15" t="s">
        <v>59</v>
      </c>
      <c r="EL729" s="15" t="s">
        <v>59</v>
      </c>
      <c r="EN729" s="15" t="s">
        <v>59</v>
      </c>
      <c r="EP729" s="15" t="s">
        <v>59</v>
      </c>
      <c r="ER729" s="15" t="s">
        <v>59</v>
      </c>
      <c r="ET729" s="15" t="s">
        <v>59</v>
      </c>
      <c r="EV729" s="15" t="s">
        <v>59</v>
      </c>
      <c r="EX729" s="15" t="s">
        <v>59</v>
      </c>
      <c r="EZ729" s="15" t="s">
        <v>59</v>
      </c>
      <c r="FB729" s="15" t="s">
        <v>59</v>
      </c>
      <c r="FD729" s="15" t="s">
        <v>59</v>
      </c>
      <c r="FF729" s="15" t="s">
        <v>59</v>
      </c>
      <c r="FH729" s="15" t="s">
        <v>59</v>
      </c>
      <c r="FJ729" s="15" t="s">
        <v>59</v>
      </c>
      <c r="FL729" s="15" t="s">
        <v>59</v>
      </c>
      <c r="FN729" s="15" t="s">
        <v>59</v>
      </c>
      <c r="FP729" s="15" t="s">
        <v>59</v>
      </c>
      <c r="FR729" s="15" t="s">
        <v>59</v>
      </c>
      <c r="FT729" s="15" t="s">
        <v>59</v>
      </c>
    </row>
    <row r="730" spans="1:176" ht="15.95" customHeight="1">
      <c r="A730" t="s">
        <v>1151</v>
      </c>
      <c r="B730">
        <v>3</v>
      </c>
      <c r="D730" s="39">
        <v>9999</v>
      </c>
      <c r="E730" t="s">
        <v>1141</v>
      </c>
      <c r="G730" s="9">
        <f t="shared" si="23"/>
        <v>0.7</v>
      </c>
      <c r="H730" s="15" t="s">
        <v>59</v>
      </c>
      <c r="I730" t="s">
        <v>47</v>
      </c>
      <c r="J730" s="15" t="s">
        <v>59</v>
      </c>
      <c r="K730" t="s">
        <v>47</v>
      </c>
      <c r="L730" s="15" t="s">
        <v>59</v>
      </c>
      <c r="M730" s="3" t="s">
        <v>47</v>
      </c>
      <c r="N730" s="12" t="s">
        <v>59</v>
      </c>
      <c r="O730" t="s">
        <v>47</v>
      </c>
      <c r="P730" s="15" t="s">
        <v>59</v>
      </c>
      <c r="Q730" t="s">
        <v>47</v>
      </c>
      <c r="R730" s="15" t="s">
        <v>59</v>
      </c>
      <c r="S730" t="s">
        <v>54</v>
      </c>
      <c r="T730" s="15" t="s">
        <v>59</v>
      </c>
      <c r="U730">
        <v>0.3</v>
      </c>
      <c r="V730" s="15" t="s">
        <v>59</v>
      </c>
      <c r="W730">
        <v>0.2</v>
      </c>
      <c r="X730" s="15" t="s">
        <v>59</v>
      </c>
      <c r="Y730" t="s">
        <v>47</v>
      </c>
      <c r="Z730" s="15" t="s">
        <v>59</v>
      </c>
      <c r="AA730">
        <v>0.2</v>
      </c>
      <c r="AB730" s="15" t="s">
        <v>59</v>
      </c>
      <c r="AC730" t="s">
        <v>47</v>
      </c>
      <c r="AD730" s="15" t="s">
        <v>59</v>
      </c>
      <c r="AE730" t="s">
        <v>47</v>
      </c>
      <c r="AF730" s="15" t="s">
        <v>59</v>
      </c>
      <c r="AG730" t="s">
        <v>54</v>
      </c>
      <c r="AH730" s="15" t="s">
        <v>59</v>
      </c>
      <c r="AI730" t="s">
        <v>47</v>
      </c>
      <c r="AJ730" s="15" t="s">
        <v>59</v>
      </c>
      <c r="AL730" s="15" t="s">
        <v>59</v>
      </c>
      <c r="AM730" t="s">
        <v>47</v>
      </c>
      <c r="AN730" s="15" t="s">
        <v>59</v>
      </c>
      <c r="AO730" t="s">
        <v>47</v>
      </c>
      <c r="AP730" s="15" t="s">
        <v>59</v>
      </c>
      <c r="AQ730" t="s">
        <v>47</v>
      </c>
      <c r="AR730" s="15" t="s">
        <v>59</v>
      </c>
      <c r="AS730" t="s">
        <v>47</v>
      </c>
      <c r="AT730" s="15" t="s">
        <v>59</v>
      </c>
      <c r="AU730" t="s">
        <v>47</v>
      </c>
      <c r="AV730" s="15" t="s">
        <v>59</v>
      </c>
      <c r="AW730" s="3" t="s">
        <v>47</v>
      </c>
      <c r="AX730" s="15" t="s">
        <v>59</v>
      </c>
      <c r="AZ730" s="15" t="s">
        <v>59</v>
      </c>
      <c r="BA730" t="s">
        <v>47</v>
      </c>
      <c r="BB730" s="15" t="s">
        <v>59</v>
      </c>
      <c r="BC730" t="s">
        <v>47</v>
      </c>
      <c r="BD730" s="15" t="s">
        <v>59</v>
      </c>
      <c r="BE730" t="s">
        <v>47</v>
      </c>
      <c r="BF730" s="15" t="s">
        <v>59</v>
      </c>
      <c r="BH730" s="15" t="s">
        <v>59</v>
      </c>
      <c r="BJ730" s="15" t="s">
        <v>59</v>
      </c>
      <c r="BL730" s="15" t="s">
        <v>59</v>
      </c>
      <c r="BN730" s="15" t="s">
        <v>59</v>
      </c>
      <c r="BP730" s="15" t="s">
        <v>59</v>
      </c>
      <c r="BR730" s="15" t="s">
        <v>59</v>
      </c>
      <c r="BT730" s="15" t="s">
        <v>59</v>
      </c>
      <c r="BV730" s="15" t="s">
        <v>59</v>
      </c>
      <c r="BX730" s="15" t="s">
        <v>59</v>
      </c>
      <c r="BZ730" s="15" t="s">
        <v>59</v>
      </c>
      <c r="CB730" s="15" t="s">
        <v>59</v>
      </c>
      <c r="CD730" s="15" t="s">
        <v>59</v>
      </c>
      <c r="CF730" s="15" t="s">
        <v>59</v>
      </c>
      <c r="CH730" s="15" t="s">
        <v>59</v>
      </c>
      <c r="CJ730" s="15" t="s">
        <v>59</v>
      </c>
      <c r="CL730" s="15" t="s">
        <v>59</v>
      </c>
      <c r="CN730" s="15" t="s">
        <v>59</v>
      </c>
      <c r="CP730" s="15" t="s">
        <v>59</v>
      </c>
      <c r="CR730" s="15" t="s">
        <v>59</v>
      </c>
      <c r="CT730" s="15" t="s">
        <v>59</v>
      </c>
      <c r="CV730" s="15" t="s">
        <v>59</v>
      </c>
      <c r="CX730" s="15" t="s">
        <v>59</v>
      </c>
      <c r="CZ730" s="15" t="s">
        <v>59</v>
      </c>
      <c r="DB730" s="15" t="s">
        <v>59</v>
      </c>
      <c r="DD730" s="15" t="s">
        <v>59</v>
      </c>
      <c r="DF730" s="15" t="s">
        <v>59</v>
      </c>
      <c r="DH730" s="15" t="s">
        <v>59</v>
      </c>
      <c r="DJ730" s="15" t="s">
        <v>59</v>
      </c>
      <c r="DL730" s="15" t="s">
        <v>59</v>
      </c>
      <c r="DN730" s="15" t="s">
        <v>59</v>
      </c>
      <c r="DP730" s="15" t="s">
        <v>59</v>
      </c>
      <c r="DR730" s="15" t="s">
        <v>59</v>
      </c>
      <c r="DT730" s="15" t="s">
        <v>59</v>
      </c>
      <c r="DV730" s="15" t="s">
        <v>59</v>
      </c>
      <c r="DX730" s="15" t="s">
        <v>59</v>
      </c>
      <c r="DZ730" s="15" t="s">
        <v>59</v>
      </c>
      <c r="EB730" s="15" t="s">
        <v>59</v>
      </c>
      <c r="ED730" s="15" t="s">
        <v>59</v>
      </c>
      <c r="EF730" s="15" t="s">
        <v>59</v>
      </c>
      <c r="EH730" s="15" t="s">
        <v>59</v>
      </c>
      <c r="EJ730" s="15" t="s">
        <v>59</v>
      </c>
      <c r="EL730" s="15" t="s">
        <v>59</v>
      </c>
      <c r="EN730" s="15" t="s">
        <v>59</v>
      </c>
      <c r="EP730" s="15" t="s">
        <v>59</v>
      </c>
      <c r="ER730" s="15" t="s">
        <v>59</v>
      </c>
      <c r="ET730" s="15" t="s">
        <v>59</v>
      </c>
      <c r="EV730" s="15" t="s">
        <v>59</v>
      </c>
      <c r="EX730" s="15" t="s">
        <v>59</v>
      </c>
      <c r="EZ730" s="15" t="s">
        <v>59</v>
      </c>
      <c r="FB730" s="15" t="s">
        <v>59</v>
      </c>
      <c r="FD730" s="15" t="s">
        <v>59</v>
      </c>
      <c r="FF730" s="15" t="s">
        <v>59</v>
      </c>
      <c r="FH730" s="15" t="s">
        <v>59</v>
      </c>
      <c r="FJ730" s="15" t="s">
        <v>59</v>
      </c>
      <c r="FL730" s="15" t="s">
        <v>59</v>
      </c>
      <c r="FN730" s="15" t="s">
        <v>59</v>
      </c>
      <c r="FP730" s="15" t="s">
        <v>59</v>
      </c>
      <c r="FR730" s="15" t="s">
        <v>59</v>
      </c>
      <c r="FT730" s="15" t="s">
        <v>59</v>
      </c>
    </row>
    <row r="731" spans="1:176" ht="15.95" customHeight="1">
      <c r="A731" t="s">
        <v>1150</v>
      </c>
      <c r="B731">
        <v>2</v>
      </c>
      <c r="D731" s="39">
        <v>8002</v>
      </c>
      <c r="E731" t="s">
        <v>1141</v>
      </c>
      <c r="G731" s="9">
        <f t="shared" si="23"/>
        <v>0.8</v>
      </c>
      <c r="H731" s="15" t="s">
        <v>59</v>
      </c>
      <c r="I731" t="s">
        <v>47</v>
      </c>
      <c r="J731" s="15" t="s">
        <v>59</v>
      </c>
      <c r="K731" t="s">
        <v>47</v>
      </c>
      <c r="L731" s="15" t="s">
        <v>59</v>
      </c>
      <c r="M731" s="3" t="s">
        <v>47</v>
      </c>
      <c r="N731" s="12" t="s">
        <v>59</v>
      </c>
      <c r="O731" t="s">
        <v>47</v>
      </c>
      <c r="P731" s="15" t="s">
        <v>59</v>
      </c>
      <c r="Q731" t="s">
        <v>47</v>
      </c>
      <c r="R731" s="15" t="s">
        <v>59</v>
      </c>
      <c r="S731" t="s">
        <v>54</v>
      </c>
      <c r="T731" s="15" t="s">
        <v>59</v>
      </c>
      <c r="U731">
        <v>0.2</v>
      </c>
      <c r="V731" s="15" t="s">
        <v>59</v>
      </c>
      <c r="W731">
        <v>0.3</v>
      </c>
      <c r="X731" s="15" t="s">
        <v>59</v>
      </c>
      <c r="Y731" t="s">
        <v>47</v>
      </c>
      <c r="Z731" s="15" t="s">
        <v>59</v>
      </c>
      <c r="AA731">
        <v>0.3</v>
      </c>
      <c r="AB731" s="15" t="s">
        <v>59</v>
      </c>
      <c r="AC731" t="s">
        <v>47</v>
      </c>
      <c r="AD731" s="15" t="s">
        <v>59</v>
      </c>
      <c r="AE731" t="s">
        <v>47</v>
      </c>
      <c r="AF731" s="15" t="s">
        <v>59</v>
      </c>
      <c r="AG731" t="s">
        <v>54</v>
      </c>
      <c r="AH731" s="15" t="s">
        <v>59</v>
      </c>
      <c r="AI731" t="s">
        <v>47</v>
      </c>
      <c r="AJ731" s="15" t="s">
        <v>59</v>
      </c>
      <c r="AL731" s="15" t="s">
        <v>59</v>
      </c>
      <c r="AM731" t="s">
        <v>47</v>
      </c>
      <c r="AN731" s="15" t="s">
        <v>59</v>
      </c>
      <c r="AO731" t="s">
        <v>47</v>
      </c>
      <c r="AP731" s="15" t="s">
        <v>59</v>
      </c>
      <c r="AQ731" t="s">
        <v>47</v>
      </c>
      <c r="AR731" s="15" t="s">
        <v>59</v>
      </c>
      <c r="AS731" t="s">
        <v>47</v>
      </c>
      <c r="AT731" s="15" t="s">
        <v>59</v>
      </c>
      <c r="AU731" t="s">
        <v>47</v>
      </c>
      <c r="AV731" s="15" t="s">
        <v>59</v>
      </c>
      <c r="AW731" s="3" t="s">
        <v>47</v>
      </c>
      <c r="AX731" s="15" t="s">
        <v>59</v>
      </c>
      <c r="AZ731" s="15" t="s">
        <v>59</v>
      </c>
      <c r="BA731" t="s">
        <v>47</v>
      </c>
      <c r="BB731" s="15" t="s">
        <v>59</v>
      </c>
      <c r="BC731" t="s">
        <v>47</v>
      </c>
      <c r="BD731" s="15" t="s">
        <v>59</v>
      </c>
      <c r="BE731" t="s">
        <v>47</v>
      </c>
      <c r="BF731" s="15" t="s">
        <v>59</v>
      </c>
      <c r="BH731" s="15" t="s">
        <v>59</v>
      </c>
      <c r="BJ731" s="15" t="s">
        <v>59</v>
      </c>
      <c r="BL731" s="15" t="s">
        <v>59</v>
      </c>
      <c r="BN731" s="15" t="s">
        <v>59</v>
      </c>
      <c r="BP731" s="15" t="s">
        <v>59</v>
      </c>
      <c r="BR731" s="15" t="s">
        <v>59</v>
      </c>
      <c r="BT731" s="15" t="s">
        <v>59</v>
      </c>
      <c r="BV731" s="15" t="s">
        <v>59</v>
      </c>
      <c r="BX731" s="15" t="s">
        <v>59</v>
      </c>
      <c r="BZ731" s="15" t="s">
        <v>59</v>
      </c>
      <c r="CB731" s="15" t="s">
        <v>59</v>
      </c>
      <c r="CD731" s="15" t="s">
        <v>59</v>
      </c>
      <c r="CF731" s="15" t="s">
        <v>59</v>
      </c>
      <c r="CH731" s="15" t="s">
        <v>59</v>
      </c>
      <c r="CJ731" s="15" t="s">
        <v>59</v>
      </c>
      <c r="CL731" s="15" t="s">
        <v>59</v>
      </c>
      <c r="CN731" s="15" t="s">
        <v>59</v>
      </c>
      <c r="CP731" s="15" t="s">
        <v>59</v>
      </c>
      <c r="CR731" s="15" t="s">
        <v>59</v>
      </c>
      <c r="CT731" s="15" t="s">
        <v>59</v>
      </c>
      <c r="CV731" s="15" t="s">
        <v>59</v>
      </c>
      <c r="CX731" s="15" t="s">
        <v>59</v>
      </c>
      <c r="CZ731" s="15" t="s">
        <v>59</v>
      </c>
      <c r="DB731" s="15" t="s">
        <v>59</v>
      </c>
      <c r="DD731" s="15" t="s">
        <v>59</v>
      </c>
      <c r="DF731" s="15" t="s">
        <v>59</v>
      </c>
      <c r="DH731" s="15" t="s">
        <v>59</v>
      </c>
      <c r="DJ731" s="15" t="s">
        <v>59</v>
      </c>
      <c r="DL731" s="15" t="s">
        <v>59</v>
      </c>
      <c r="DN731" s="15" t="s">
        <v>59</v>
      </c>
      <c r="DP731" s="15" t="s">
        <v>59</v>
      </c>
      <c r="DR731" s="15" t="s">
        <v>59</v>
      </c>
      <c r="DT731" s="15" t="s">
        <v>59</v>
      </c>
      <c r="DV731" s="15" t="s">
        <v>59</v>
      </c>
      <c r="DX731" s="15" t="s">
        <v>59</v>
      </c>
      <c r="DZ731" s="15" t="s">
        <v>59</v>
      </c>
      <c r="EB731" s="15" t="s">
        <v>59</v>
      </c>
      <c r="ED731" s="15" t="s">
        <v>59</v>
      </c>
      <c r="EF731" s="15" t="s">
        <v>59</v>
      </c>
      <c r="EH731" s="15" t="s">
        <v>59</v>
      </c>
      <c r="EJ731" s="15" t="s">
        <v>59</v>
      </c>
      <c r="EL731" s="15" t="s">
        <v>59</v>
      </c>
      <c r="EN731" s="15" t="s">
        <v>59</v>
      </c>
      <c r="EP731" s="15" t="s">
        <v>59</v>
      </c>
      <c r="ER731" s="15" t="s">
        <v>59</v>
      </c>
      <c r="ET731" s="15" t="s">
        <v>59</v>
      </c>
      <c r="EV731" s="15" t="s">
        <v>59</v>
      </c>
      <c r="EX731" s="15" t="s">
        <v>59</v>
      </c>
      <c r="EZ731" s="15" t="s">
        <v>59</v>
      </c>
      <c r="FB731" s="15" t="s">
        <v>59</v>
      </c>
      <c r="FD731" s="15" t="s">
        <v>59</v>
      </c>
      <c r="FF731" s="15" t="s">
        <v>59</v>
      </c>
      <c r="FH731" s="15" t="s">
        <v>59</v>
      </c>
      <c r="FJ731" s="15" t="s">
        <v>59</v>
      </c>
      <c r="FL731" s="15" t="s">
        <v>59</v>
      </c>
      <c r="FN731" s="15" t="s">
        <v>59</v>
      </c>
      <c r="FP731" s="15" t="s">
        <v>59</v>
      </c>
      <c r="FR731" s="15" t="s">
        <v>59</v>
      </c>
      <c r="FT731" s="15" t="s">
        <v>59</v>
      </c>
    </row>
    <row r="732" spans="1:176" ht="15.95" customHeight="1">
      <c r="A732" t="s">
        <v>1153</v>
      </c>
      <c r="B732">
        <v>4</v>
      </c>
      <c r="D732" s="39">
        <v>2608</v>
      </c>
      <c r="E732" t="s">
        <v>1141</v>
      </c>
      <c r="G732" s="9">
        <f t="shared" si="23"/>
        <v>0.79999999999999993</v>
      </c>
      <c r="H732" s="15" t="s">
        <v>59</v>
      </c>
      <c r="I732" t="s">
        <v>47</v>
      </c>
      <c r="J732" s="15" t="s">
        <v>59</v>
      </c>
      <c r="K732" t="s">
        <v>47</v>
      </c>
      <c r="L732" s="15" t="s">
        <v>59</v>
      </c>
      <c r="M732" s="3" t="s">
        <v>47</v>
      </c>
      <c r="N732" s="12" t="s">
        <v>59</v>
      </c>
      <c r="O732" t="s">
        <v>47</v>
      </c>
      <c r="P732" s="15" t="s">
        <v>59</v>
      </c>
      <c r="Q732" t="s">
        <v>47</v>
      </c>
      <c r="R732" s="15" t="s">
        <v>59</v>
      </c>
      <c r="S732" t="s">
        <v>54</v>
      </c>
      <c r="T732" s="15" t="s">
        <v>59</v>
      </c>
      <c r="U732">
        <v>0.3</v>
      </c>
      <c r="V732" s="15" t="s">
        <v>59</v>
      </c>
      <c r="W732">
        <v>0.2</v>
      </c>
      <c r="X732" s="15" t="s">
        <v>59</v>
      </c>
      <c r="Y732" t="s">
        <v>47</v>
      </c>
      <c r="Z732" s="15" t="s">
        <v>59</v>
      </c>
      <c r="AA732">
        <v>0.2</v>
      </c>
      <c r="AB732" s="15" t="s">
        <v>59</v>
      </c>
      <c r="AC732" t="s">
        <v>47</v>
      </c>
      <c r="AD732" s="15" t="s">
        <v>59</v>
      </c>
      <c r="AE732" t="s">
        <v>47</v>
      </c>
      <c r="AF732" s="15" t="s">
        <v>59</v>
      </c>
      <c r="AG732">
        <v>0.1</v>
      </c>
      <c r="AH732" s="15" t="s">
        <v>59</v>
      </c>
      <c r="AI732" t="s">
        <v>47</v>
      </c>
      <c r="AJ732" s="15" t="s">
        <v>59</v>
      </c>
      <c r="AL732" s="15" t="s">
        <v>59</v>
      </c>
      <c r="AM732" t="s">
        <v>47</v>
      </c>
      <c r="AN732" s="15" t="s">
        <v>59</v>
      </c>
      <c r="AO732" t="s">
        <v>47</v>
      </c>
      <c r="AP732" s="15" t="s">
        <v>59</v>
      </c>
      <c r="AQ732" t="s">
        <v>47</v>
      </c>
      <c r="AR732" s="15" t="s">
        <v>59</v>
      </c>
      <c r="AS732" t="s">
        <v>47</v>
      </c>
      <c r="AT732" s="15" t="s">
        <v>59</v>
      </c>
      <c r="AU732" t="s">
        <v>47</v>
      </c>
      <c r="AV732" s="15" t="s">
        <v>59</v>
      </c>
      <c r="AW732" s="3" t="s">
        <v>47</v>
      </c>
      <c r="AX732" s="15" t="s">
        <v>59</v>
      </c>
      <c r="AZ732" s="15" t="s">
        <v>59</v>
      </c>
      <c r="BA732" t="s">
        <v>47</v>
      </c>
      <c r="BB732" s="15" t="s">
        <v>59</v>
      </c>
      <c r="BC732" t="s">
        <v>47</v>
      </c>
      <c r="BD732" s="15" t="s">
        <v>59</v>
      </c>
      <c r="BE732" t="s">
        <v>47</v>
      </c>
      <c r="BF732" s="15" t="s">
        <v>59</v>
      </c>
      <c r="BH732" s="15" t="s">
        <v>59</v>
      </c>
      <c r="BJ732" s="15" t="s">
        <v>59</v>
      </c>
      <c r="BL732" s="15" t="s">
        <v>59</v>
      </c>
      <c r="BN732" s="15" t="s">
        <v>59</v>
      </c>
      <c r="BP732" s="15" t="s">
        <v>59</v>
      </c>
      <c r="BR732" s="15" t="s">
        <v>59</v>
      </c>
      <c r="BT732" s="15" t="s">
        <v>59</v>
      </c>
      <c r="BV732" s="15" t="s">
        <v>59</v>
      </c>
      <c r="BX732" s="15" t="s">
        <v>59</v>
      </c>
      <c r="BZ732" s="15" t="s">
        <v>59</v>
      </c>
      <c r="CB732" s="15" t="s">
        <v>59</v>
      </c>
      <c r="CD732" s="15" t="s">
        <v>59</v>
      </c>
      <c r="CF732" s="15" t="s">
        <v>59</v>
      </c>
      <c r="CH732" s="15" t="s">
        <v>59</v>
      </c>
      <c r="CJ732" s="15" t="s">
        <v>59</v>
      </c>
      <c r="CL732" s="15" t="s">
        <v>59</v>
      </c>
      <c r="CN732" s="15" t="s">
        <v>59</v>
      </c>
      <c r="CP732" s="15" t="s">
        <v>59</v>
      </c>
      <c r="CR732" s="15" t="s">
        <v>59</v>
      </c>
      <c r="CT732" s="15" t="s">
        <v>59</v>
      </c>
      <c r="CV732" s="15" t="s">
        <v>59</v>
      </c>
      <c r="CX732" s="15" t="s">
        <v>59</v>
      </c>
      <c r="CZ732" s="15" t="s">
        <v>59</v>
      </c>
      <c r="DB732" s="15" t="s">
        <v>59</v>
      </c>
      <c r="DD732" s="15" t="s">
        <v>59</v>
      </c>
      <c r="DF732" s="15" t="s">
        <v>59</v>
      </c>
      <c r="DH732" s="15" t="s">
        <v>59</v>
      </c>
      <c r="DJ732" s="15" t="s">
        <v>59</v>
      </c>
      <c r="DL732" s="15" t="s">
        <v>59</v>
      </c>
      <c r="DN732" s="15" t="s">
        <v>59</v>
      </c>
      <c r="DP732" s="15" t="s">
        <v>59</v>
      </c>
      <c r="DR732" s="15" t="s">
        <v>59</v>
      </c>
      <c r="DT732" s="15" t="s">
        <v>59</v>
      </c>
      <c r="DV732" s="15" t="s">
        <v>59</v>
      </c>
      <c r="DX732" s="15" t="s">
        <v>59</v>
      </c>
      <c r="DZ732" s="15" t="s">
        <v>59</v>
      </c>
      <c r="EB732" s="15" t="s">
        <v>59</v>
      </c>
      <c r="ED732" s="15" t="s">
        <v>59</v>
      </c>
      <c r="EF732" s="15" t="s">
        <v>59</v>
      </c>
      <c r="EH732" s="15" t="s">
        <v>59</v>
      </c>
      <c r="EJ732" s="15" t="s">
        <v>59</v>
      </c>
      <c r="EL732" s="15" t="s">
        <v>59</v>
      </c>
      <c r="EN732" s="15" t="s">
        <v>59</v>
      </c>
      <c r="EP732" s="15" t="s">
        <v>59</v>
      </c>
      <c r="ER732" s="15" t="s">
        <v>59</v>
      </c>
      <c r="ET732" s="15" t="s">
        <v>59</v>
      </c>
      <c r="EV732" s="15" t="s">
        <v>59</v>
      </c>
      <c r="EX732" s="15" t="s">
        <v>59</v>
      </c>
      <c r="EZ732" s="15" t="s">
        <v>59</v>
      </c>
      <c r="FB732" s="15" t="s">
        <v>59</v>
      </c>
      <c r="FD732" s="15" t="s">
        <v>59</v>
      </c>
      <c r="FF732" s="15" t="s">
        <v>59</v>
      </c>
      <c r="FH732" s="15" t="s">
        <v>59</v>
      </c>
      <c r="FJ732" s="15" t="s">
        <v>59</v>
      </c>
      <c r="FL732" s="15" t="s">
        <v>59</v>
      </c>
      <c r="FN732" s="15" t="s">
        <v>59</v>
      </c>
      <c r="FP732" s="15" t="s">
        <v>59</v>
      </c>
      <c r="FR732" s="15" t="s">
        <v>59</v>
      </c>
      <c r="FT732" s="15" t="s">
        <v>59</v>
      </c>
    </row>
    <row r="733" spans="1:176" ht="15.95" customHeight="1">
      <c r="A733" t="s">
        <v>1154</v>
      </c>
      <c r="B733">
        <v>3</v>
      </c>
      <c r="D733" s="39">
        <v>2608</v>
      </c>
      <c r="E733" t="s">
        <v>1141</v>
      </c>
      <c r="G733" s="9">
        <f t="shared" si="23"/>
        <v>0.30000000000000004</v>
      </c>
      <c r="H733" s="15" t="s">
        <v>59</v>
      </c>
      <c r="I733" t="s">
        <v>47</v>
      </c>
      <c r="J733" s="15" t="s">
        <v>59</v>
      </c>
      <c r="K733" t="s">
        <v>47</v>
      </c>
      <c r="L733" s="15" t="s">
        <v>59</v>
      </c>
      <c r="M733" s="3" t="s">
        <v>47</v>
      </c>
      <c r="N733" s="12" t="s">
        <v>59</v>
      </c>
      <c r="O733" t="s">
        <v>47</v>
      </c>
      <c r="P733" s="15" t="s">
        <v>59</v>
      </c>
      <c r="Q733" t="s">
        <v>47</v>
      </c>
      <c r="R733" s="15" t="s">
        <v>59</v>
      </c>
      <c r="S733" t="s">
        <v>54</v>
      </c>
      <c r="T733" s="15" t="s">
        <v>59</v>
      </c>
      <c r="U733">
        <v>0.1</v>
      </c>
      <c r="V733" s="15" t="s">
        <v>59</v>
      </c>
      <c r="W733">
        <v>0.1</v>
      </c>
      <c r="X733" s="15" t="s">
        <v>59</v>
      </c>
      <c r="Y733" t="s">
        <v>47</v>
      </c>
      <c r="Z733" s="15" t="s">
        <v>59</v>
      </c>
      <c r="AA733">
        <v>0.1</v>
      </c>
      <c r="AB733" s="15" t="s">
        <v>59</v>
      </c>
      <c r="AC733" t="s">
        <v>47</v>
      </c>
      <c r="AD733" s="15" t="s">
        <v>59</v>
      </c>
      <c r="AE733" t="s">
        <v>47</v>
      </c>
      <c r="AF733" s="15" t="s">
        <v>59</v>
      </c>
      <c r="AG733" t="s">
        <v>54</v>
      </c>
      <c r="AH733" s="15" t="s">
        <v>59</v>
      </c>
      <c r="AI733" t="s">
        <v>47</v>
      </c>
      <c r="AJ733" s="15" t="s">
        <v>59</v>
      </c>
      <c r="AL733" s="15" t="s">
        <v>59</v>
      </c>
      <c r="AM733" t="s">
        <v>47</v>
      </c>
      <c r="AN733" s="15" t="s">
        <v>59</v>
      </c>
      <c r="AO733" t="s">
        <v>47</v>
      </c>
      <c r="AP733" s="15" t="s">
        <v>59</v>
      </c>
      <c r="AQ733" t="s">
        <v>47</v>
      </c>
      <c r="AR733" s="15" t="s">
        <v>59</v>
      </c>
      <c r="AS733" t="s">
        <v>47</v>
      </c>
      <c r="AT733" s="15" t="s">
        <v>59</v>
      </c>
      <c r="AU733" t="s">
        <v>47</v>
      </c>
      <c r="AV733" s="15" t="s">
        <v>59</v>
      </c>
      <c r="AW733" s="3" t="s">
        <v>47</v>
      </c>
      <c r="AX733" s="15" t="s">
        <v>59</v>
      </c>
      <c r="AZ733" s="15" t="s">
        <v>59</v>
      </c>
      <c r="BA733" t="s">
        <v>47</v>
      </c>
      <c r="BB733" s="15" t="s">
        <v>59</v>
      </c>
      <c r="BC733" t="s">
        <v>47</v>
      </c>
      <c r="BD733" s="15" t="s">
        <v>59</v>
      </c>
      <c r="BE733" t="s">
        <v>47</v>
      </c>
      <c r="BF733" s="15" t="s">
        <v>59</v>
      </c>
      <c r="BH733" s="15" t="s">
        <v>59</v>
      </c>
      <c r="BJ733" s="15" t="s">
        <v>59</v>
      </c>
      <c r="BL733" s="15" t="s">
        <v>59</v>
      </c>
      <c r="BN733" s="15" t="s">
        <v>59</v>
      </c>
      <c r="BP733" s="15" t="s">
        <v>59</v>
      </c>
      <c r="BR733" s="15" t="s">
        <v>59</v>
      </c>
      <c r="BT733" s="15" t="s">
        <v>59</v>
      </c>
      <c r="BV733" s="15" t="s">
        <v>59</v>
      </c>
      <c r="BX733" s="15" t="s">
        <v>59</v>
      </c>
      <c r="BZ733" s="15" t="s">
        <v>59</v>
      </c>
      <c r="CB733" s="15" t="s">
        <v>59</v>
      </c>
      <c r="CD733" s="15" t="s">
        <v>59</v>
      </c>
      <c r="CF733" s="15" t="s">
        <v>59</v>
      </c>
      <c r="CH733" s="15" t="s">
        <v>59</v>
      </c>
      <c r="CJ733" s="15" t="s">
        <v>59</v>
      </c>
      <c r="CL733" s="15" t="s">
        <v>59</v>
      </c>
      <c r="CN733" s="15" t="s">
        <v>59</v>
      </c>
      <c r="CP733" s="15" t="s">
        <v>59</v>
      </c>
      <c r="CR733" s="15" t="s">
        <v>59</v>
      </c>
      <c r="CT733" s="15" t="s">
        <v>59</v>
      </c>
      <c r="CV733" s="15" t="s">
        <v>59</v>
      </c>
      <c r="CX733" s="15" t="s">
        <v>59</v>
      </c>
      <c r="CZ733" s="15" t="s">
        <v>59</v>
      </c>
      <c r="DB733" s="15" t="s">
        <v>59</v>
      </c>
      <c r="DD733" s="15" t="s">
        <v>59</v>
      </c>
      <c r="DF733" s="15" t="s">
        <v>59</v>
      </c>
      <c r="DH733" s="15" t="s">
        <v>59</v>
      </c>
      <c r="DJ733" s="15" t="s">
        <v>59</v>
      </c>
      <c r="DL733" s="15" t="s">
        <v>59</v>
      </c>
      <c r="DN733" s="15" t="s">
        <v>59</v>
      </c>
      <c r="DP733" s="15" t="s">
        <v>59</v>
      </c>
      <c r="DR733" s="15" t="s">
        <v>59</v>
      </c>
      <c r="DT733" s="15" t="s">
        <v>59</v>
      </c>
      <c r="DV733" s="15" t="s">
        <v>59</v>
      </c>
      <c r="DX733" s="15" t="s">
        <v>59</v>
      </c>
      <c r="DZ733" s="15" t="s">
        <v>59</v>
      </c>
      <c r="EB733" s="15" t="s">
        <v>59</v>
      </c>
      <c r="ED733" s="15" t="s">
        <v>59</v>
      </c>
      <c r="EF733" s="15" t="s">
        <v>59</v>
      </c>
      <c r="EH733" s="15" t="s">
        <v>59</v>
      </c>
      <c r="EJ733" s="15" t="s">
        <v>59</v>
      </c>
      <c r="EL733" s="15" t="s">
        <v>59</v>
      </c>
      <c r="EN733" s="15" t="s">
        <v>59</v>
      </c>
      <c r="EP733" s="15" t="s">
        <v>59</v>
      </c>
      <c r="ER733" s="15" t="s">
        <v>59</v>
      </c>
      <c r="ET733" s="15" t="s">
        <v>59</v>
      </c>
      <c r="EV733" s="15" t="s">
        <v>59</v>
      </c>
      <c r="EX733" s="15" t="s">
        <v>59</v>
      </c>
      <c r="EZ733" s="15" t="s">
        <v>59</v>
      </c>
      <c r="FB733" s="15" t="s">
        <v>59</v>
      </c>
      <c r="FD733" s="15" t="s">
        <v>59</v>
      </c>
      <c r="FF733" s="15" t="s">
        <v>59</v>
      </c>
      <c r="FH733" s="15" t="s">
        <v>59</v>
      </c>
      <c r="FJ733" s="15" t="s">
        <v>59</v>
      </c>
      <c r="FL733" s="15" t="s">
        <v>59</v>
      </c>
      <c r="FN733" s="15" t="s">
        <v>59</v>
      </c>
      <c r="FP733" s="15" t="s">
        <v>59</v>
      </c>
      <c r="FR733" s="15" t="s">
        <v>59</v>
      </c>
      <c r="FT733" s="15" t="s">
        <v>59</v>
      </c>
    </row>
    <row r="734" spans="1:176" ht="15.95" customHeight="1">
      <c r="A734" t="s">
        <v>1157</v>
      </c>
      <c r="B734">
        <v>1</v>
      </c>
      <c r="D734" s="39">
        <v>1404</v>
      </c>
      <c r="E734" s="19" t="s">
        <v>1158</v>
      </c>
      <c r="F734" t="s">
        <v>1167</v>
      </c>
      <c r="G734">
        <v>0.19739999999999999</v>
      </c>
      <c r="H734" s="15">
        <v>1.01E-2</v>
      </c>
      <c r="I734">
        <v>0.19739999999999999</v>
      </c>
      <c r="J734" s="15">
        <v>1.01E-2</v>
      </c>
      <c r="K734" t="s">
        <v>47</v>
      </c>
      <c r="L734" s="15" t="s">
        <v>59</v>
      </c>
      <c r="M734" s="3" t="s">
        <v>47</v>
      </c>
      <c r="N734" s="12" t="s">
        <v>59</v>
      </c>
      <c r="O734" t="s">
        <v>47</v>
      </c>
      <c r="P734" s="15" t="s">
        <v>59</v>
      </c>
      <c r="Q734">
        <v>0.05</v>
      </c>
      <c r="R734" s="15">
        <v>5.7999999999999996E-3</v>
      </c>
      <c r="S734">
        <v>3.4000000000000002E-3</v>
      </c>
      <c r="T734" s="15">
        <v>1.4000000000000002E-3</v>
      </c>
      <c r="U734">
        <v>4.53E-2</v>
      </c>
      <c r="V734" s="15">
        <v>2.3999999999999998E-3</v>
      </c>
      <c r="W734">
        <v>6.6000000000000003E-2</v>
      </c>
      <c r="X734" s="15">
        <v>6.4000000000000003E-3</v>
      </c>
      <c r="Y734">
        <v>1.8200000000000001E-2</v>
      </c>
      <c r="Z734" s="15">
        <v>1E-3</v>
      </c>
      <c r="AA734">
        <v>7.0999999999999995E-3</v>
      </c>
      <c r="AB734" s="15">
        <v>1.1000000000000001E-3</v>
      </c>
      <c r="AC734" t="s">
        <v>47</v>
      </c>
      <c r="AD734" s="15" t="s">
        <v>59</v>
      </c>
      <c r="AE734">
        <v>7.3000000000000001E-3</v>
      </c>
      <c r="AF734" s="15">
        <v>1.4000000000000002E-3</v>
      </c>
      <c r="AG734" t="s">
        <v>54</v>
      </c>
      <c r="AH734" s="15" t="s">
        <v>59</v>
      </c>
      <c r="AI734" t="s">
        <v>47</v>
      </c>
      <c r="AJ734" s="15" t="s">
        <v>59</v>
      </c>
      <c r="AL734" s="15" t="s">
        <v>59</v>
      </c>
      <c r="AM734" t="s">
        <v>47</v>
      </c>
      <c r="AN734" s="15" t="s">
        <v>59</v>
      </c>
      <c r="AO734" t="s">
        <v>47</v>
      </c>
      <c r="AP734" s="15" t="s">
        <v>59</v>
      </c>
      <c r="AQ734" t="s">
        <v>47</v>
      </c>
      <c r="AR734" s="15" t="s">
        <v>59</v>
      </c>
      <c r="AS734" t="s">
        <v>47</v>
      </c>
      <c r="AT734" s="15" t="s">
        <v>59</v>
      </c>
      <c r="AU734" t="s">
        <v>47</v>
      </c>
      <c r="AV734" s="15" t="s">
        <v>59</v>
      </c>
      <c r="AW734" s="3" t="s">
        <v>47</v>
      </c>
      <c r="AX734" s="15" t="s">
        <v>59</v>
      </c>
      <c r="AZ734" s="15" t="s">
        <v>59</v>
      </c>
      <c r="BA734" t="s">
        <v>47</v>
      </c>
      <c r="BB734" s="15" t="s">
        <v>59</v>
      </c>
      <c r="BC734" t="s">
        <v>47</v>
      </c>
      <c r="BD734" s="15" t="s">
        <v>59</v>
      </c>
      <c r="BE734" t="s">
        <v>47</v>
      </c>
      <c r="BF734" s="15" t="s">
        <v>59</v>
      </c>
      <c r="BH734" s="15" t="s">
        <v>59</v>
      </c>
      <c r="BJ734" s="15" t="s">
        <v>59</v>
      </c>
      <c r="BL734" s="15" t="s">
        <v>59</v>
      </c>
      <c r="BN734" s="15" t="s">
        <v>59</v>
      </c>
      <c r="BP734" s="15" t="s">
        <v>59</v>
      </c>
      <c r="BR734" s="15" t="s">
        <v>59</v>
      </c>
      <c r="BT734" s="15" t="s">
        <v>59</v>
      </c>
      <c r="BV734" s="15" t="s">
        <v>59</v>
      </c>
      <c r="BX734" s="15" t="s">
        <v>59</v>
      </c>
      <c r="BZ734" s="15" t="s">
        <v>59</v>
      </c>
      <c r="CB734" s="15" t="s">
        <v>59</v>
      </c>
      <c r="CD734" s="15" t="s">
        <v>59</v>
      </c>
      <c r="CF734" s="15" t="s">
        <v>59</v>
      </c>
      <c r="CH734" s="15" t="s">
        <v>59</v>
      </c>
      <c r="CJ734" s="15" t="s">
        <v>59</v>
      </c>
      <c r="CL734" s="15" t="s">
        <v>59</v>
      </c>
      <c r="CN734" s="15" t="s">
        <v>59</v>
      </c>
      <c r="CP734" s="15" t="s">
        <v>59</v>
      </c>
      <c r="CR734" s="15" t="s">
        <v>59</v>
      </c>
      <c r="CT734" s="15" t="s">
        <v>59</v>
      </c>
      <c r="CV734" s="15" t="s">
        <v>59</v>
      </c>
      <c r="CX734" s="15" t="s">
        <v>59</v>
      </c>
      <c r="CZ734" s="15" t="s">
        <v>59</v>
      </c>
      <c r="DB734" s="15" t="s">
        <v>59</v>
      </c>
      <c r="DD734" s="15" t="s">
        <v>59</v>
      </c>
      <c r="DF734" s="15" t="s">
        <v>59</v>
      </c>
      <c r="DH734" s="15" t="s">
        <v>59</v>
      </c>
      <c r="DJ734" s="15" t="s">
        <v>59</v>
      </c>
      <c r="DL734" s="15" t="s">
        <v>59</v>
      </c>
      <c r="DN734" s="15" t="s">
        <v>59</v>
      </c>
      <c r="DP734" s="15" t="s">
        <v>59</v>
      </c>
      <c r="DR734" s="15" t="s">
        <v>59</v>
      </c>
      <c r="DT734" s="15" t="s">
        <v>59</v>
      </c>
      <c r="DV734" s="15" t="s">
        <v>59</v>
      </c>
      <c r="DX734" s="15" t="s">
        <v>59</v>
      </c>
      <c r="DZ734" s="15" t="s">
        <v>59</v>
      </c>
      <c r="EB734" s="15" t="s">
        <v>59</v>
      </c>
      <c r="ED734" s="15" t="s">
        <v>59</v>
      </c>
      <c r="EF734" s="15" t="s">
        <v>59</v>
      </c>
      <c r="EH734" s="15" t="s">
        <v>59</v>
      </c>
      <c r="EJ734" s="15" t="s">
        <v>59</v>
      </c>
      <c r="EL734" s="15" t="s">
        <v>59</v>
      </c>
      <c r="EN734" s="15" t="s">
        <v>59</v>
      </c>
      <c r="EP734" s="15" t="s">
        <v>59</v>
      </c>
      <c r="ER734" s="15" t="s">
        <v>59</v>
      </c>
      <c r="ET734" s="15" t="s">
        <v>59</v>
      </c>
      <c r="EV734" s="15" t="s">
        <v>59</v>
      </c>
      <c r="EX734" s="15" t="s">
        <v>59</v>
      </c>
      <c r="EZ734" s="15" t="s">
        <v>59</v>
      </c>
      <c r="FB734" s="15" t="s">
        <v>59</v>
      </c>
      <c r="FD734" s="15" t="s">
        <v>59</v>
      </c>
      <c r="FF734" s="15" t="s">
        <v>59</v>
      </c>
      <c r="FH734" s="15" t="s">
        <v>59</v>
      </c>
      <c r="FJ734" s="15" t="s">
        <v>59</v>
      </c>
      <c r="FL734" s="15" t="s">
        <v>59</v>
      </c>
      <c r="FN734" s="15" t="s">
        <v>59</v>
      </c>
      <c r="FP734" s="15" t="s">
        <v>59</v>
      </c>
      <c r="FR734" s="15" t="s">
        <v>59</v>
      </c>
      <c r="FT734" s="15" t="s">
        <v>59</v>
      </c>
    </row>
    <row r="735" spans="1:176" ht="15.95" customHeight="1">
      <c r="A735" t="s">
        <v>1160</v>
      </c>
      <c r="B735">
        <v>1</v>
      </c>
      <c r="D735" s="39">
        <v>8008</v>
      </c>
      <c r="E735" s="19" t="s">
        <v>1158</v>
      </c>
      <c r="F735" t="s">
        <v>1168</v>
      </c>
      <c r="G735" s="9">
        <f t="shared" si="23"/>
        <v>0</v>
      </c>
      <c r="H735" s="15" t="s">
        <v>59</v>
      </c>
      <c r="I735" t="s">
        <v>47</v>
      </c>
      <c r="J735" s="15" t="s">
        <v>59</v>
      </c>
      <c r="K735" t="s">
        <v>47</v>
      </c>
      <c r="L735" s="15" t="s">
        <v>59</v>
      </c>
      <c r="M735" s="3" t="s">
        <v>47</v>
      </c>
      <c r="N735" s="12" t="s">
        <v>59</v>
      </c>
      <c r="O735" t="s">
        <v>47</v>
      </c>
      <c r="P735" s="15" t="s">
        <v>59</v>
      </c>
      <c r="Q735" t="s">
        <v>54</v>
      </c>
      <c r="R735" s="15" t="s">
        <v>59</v>
      </c>
      <c r="S735" t="s">
        <v>54</v>
      </c>
      <c r="T735" s="15" t="s">
        <v>59</v>
      </c>
      <c r="U735" t="s">
        <v>54</v>
      </c>
      <c r="V735" s="15" t="s">
        <v>59</v>
      </c>
      <c r="W735" t="s">
        <v>54</v>
      </c>
      <c r="X735" s="15" t="s">
        <v>59</v>
      </c>
      <c r="Y735" t="s">
        <v>54</v>
      </c>
      <c r="Z735" s="15" t="s">
        <v>59</v>
      </c>
      <c r="AA735" t="s">
        <v>54</v>
      </c>
      <c r="AB735" s="15" t="s">
        <v>59</v>
      </c>
      <c r="AC735" t="s">
        <v>47</v>
      </c>
      <c r="AD735" s="15" t="s">
        <v>59</v>
      </c>
      <c r="AE735" t="s">
        <v>54</v>
      </c>
      <c r="AF735" s="15" t="s">
        <v>59</v>
      </c>
      <c r="AG735" t="s">
        <v>54</v>
      </c>
      <c r="AH735" s="15" t="s">
        <v>59</v>
      </c>
      <c r="AI735" t="s">
        <v>47</v>
      </c>
      <c r="AJ735" s="15" t="s">
        <v>59</v>
      </c>
      <c r="AL735" s="15" t="s">
        <v>59</v>
      </c>
      <c r="AM735" t="s">
        <v>47</v>
      </c>
      <c r="AN735" s="15" t="s">
        <v>59</v>
      </c>
      <c r="AO735" t="s">
        <v>47</v>
      </c>
      <c r="AP735" s="15" t="s">
        <v>59</v>
      </c>
      <c r="AQ735" t="s">
        <v>47</v>
      </c>
      <c r="AR735" s="15" t="s">
        <v>59</v>
      </c>
      <c r="AS735" t="s">
        <v>47</v>
      </c>
      <c r="AT735" s="15" t="s">
        <v>59</v>
      </c>
      <c r="AU735" t="s">
        <v>47</v>
      </c>
      <c r="AV735" s="15" t="s">
        <v>59</v>
      </c>
      <c r="AW735" s="3" t="s">
        <v>47</v>
      </c>
      <c r="AX735" s="15" t="s">
        <v>59</v>
      </c>
      <c r="AZ735" s="15" t="s">
        <v>59</v>
      </c>
      <c r="BA735" t="s">
        <v>47</v>
      </c>
      <c r="BB735" s="15" t="s">
        <v>59</v>
      </c>
      <c r="BC735" t="s">
        <v>47</v>
      </c>
      <c r="BD735" s="15" t="s">
        <v>59</v>
      </c>
      <c r="BE735" t="s">
        <v>47</v>
      </c>
      <c r="BF735" s="15" t="s">
        <v>59</v>
      </c>
      <c r="BH735" s="15" t="s">
        <v>59</v>
      </c>
      <c r="BJ735" s="15" t="s">
        <v>59</v>
      </c>
      <c r="BL735" s="15" t="s">
        <v>59</v>
      </c>
      <c r="BN735" s="15" t="s">
        <v>59</v>
      </c>
      <c r="BP735" s="15" t="s">
        <v>59</v>
      </c>
      <c r="BR735" s="15" t="s">
        <v>59</v>
      </c>
      <c r="BT735" s="15" t="s">
        <v>59</v>
      </c>
      <c r="BV735" s="15" t="s">
        <v>59</v>
      </c>
      <c r="BX735" s="15" t="s">
        <v>59</v>
      </c>
      <c r="BZ735" s="15" t="s">
        <v>59</v>
      </c>
      <c r="CB735" s="15" t="s">
        <v>59</v>
      </c>
      <c r="CD735" s="15" t="s">
        <v>59</v>
      </c>
      <c r="CF735" s="15" t="s">
        <v>59</v>
      </c>
      <c r="CH735" s="15" t="s">
        <v>59</v>
      </c>
      <c r="CJ735" s="15" t="s">
        <v>59</v>
      </c>
      <c r="CL735" s="15" t="s">
        <v>59</v>
      </c>
      <c r="CN735" s="15" t="s">
        <v>59</v>
      </c>
      <c r="CP735" s="15" t="s">
        <v>59</v>
      </c>
      <c r="CR735" s="15" t="s">
        <v>59</v>
      </c>
      <c r="CT735" s="15" t="s">
        <v>59</v>
      </c>
      <c r="CV735" s="15" t="s">
        <v>59</v>
      </c>
      <c r="CX735" s="15" t="s">
        <v>59</v>
      </c>
      <c r="CZ735" s="15" t="s">
        <v>59</v>
      </c>
      <c r="DB735" s="15" t="s">
        <v>59</v>
      </c>
      <c r="DD735" s="15" t="s">
        <v>59</v>
      </c>
      <c r="DF735" s="15" t="s">
        <v>59</v>
      </c>
      <c r="DH735" s="15" t="s">
        <v>59</v>
      </c>
      <c r="DJ735" s="15" t="s">
        <v>59</v>
      </c>
      <c r="DL735" s="15" t="s">
        <v>59</v>
      </c>
      <c r="DN735" s="15" t="s">
        <v>59</v>
      </c>
      <c r="DP735" s="15" t="s">
        <v>59</v>
      </c>
      <c r="DR735" s="15" t="s">
        <v>59</v>
      </c>
      <c r="DT735" s="15" t="s">
        <v>59</v>
      </c>
      <c r="DV735" s="15" t="s">
        <v>59</v>
      </c>
      <c r="DX735" s="15" t="s">
        <v>59</v>
      </c>
      <c r="DZ735" s="15" t="s">
        <v>59</v>
      </c>
      <c r="EB735" s="15" t="s">
        <v>59</v>
      </c>
      <c r="ED735" s="15" t="s">
        <v>59</v>
      </c>
      <c r="EF735" s="15" t="s">
        <v>59</v>
      </c>
      <c r="EH735" s="15" t="s">
        <v>59</v>
      </c>
      <c r="EJ735" s="15" t="s">
        <v>59</v>
      </c>
      <c r="EL735" s="15" t="s">
        <v>59</v>
      </c>
      <c r="EN735" s="15" t="s">
        <v>59</v>
      </c>
      <c r="EP735" s="15" t="s">
        <v>59</v>
      </c>
      <c r="ER735" s="15" t="s">
        <v>59</v>
      </c>
      <c r="ET735" s="15" t="s">
        <v>59</v>
      </c>
      <c r="EV735" s="15" t="s">
        <v>59</v>
      </c>
      <c r="EX735" s="15" t="s">
        <v>59</v>
      </c>
      <c r="EZ735" s="15" t="s">
        <v>59</v>
      </c>
      <c r="FB735" s="15" t="s">
        <v>59</v>
      </c>
      <c r="FD735" s="15" t="s">
        <v>59</v>
      </c>
      <c r="FF735" s="15" t="s">
        <v>59</v>
      </c>
      <c r="FH735" s="15" t="s">
        <v>59</v>
      </c>
      <c r="FJ735" s="15" t="s">
        <v>59</v>
      </c>
      <c r="FL735" s="15" t="s">
        <v>59</v>
      </c>
      <c r="FN735" s="15" t="s">
        <v>59</v>
      </c>
      <c r="FP735" s="15" t="s">
        <v>59</v>
      </c>
      <c r="FR735" s="15" t="s">
        <v>59</v>
      </c>
      <c r="FT735" s="15" t="s">
        <v>59</v>
      </c>
    </row>
    <row r="736" spans="1:176" ht="15.95" customHeight="1">
      <c r="A736" t="s">
        <v>1161</v>
      </c>
      <c r="B736">
        <v>1</v>
      </c>
      <c r="D736" s="39">
        <v>1404</v>
      </c>
      <c r="E736" s="19" t="s">
        <v>1158</v>
      </c>
      <c r="F736" t="s">
        <v>1168</v>
      </c>
      <c r="G736" s="9">
        <f t="shared" si="23"/>
        <v>0</v>
      </c>
      <c r="H736" s="15" t="s">
        <v>59</v>
      </c>
      <c r="I736" t="s">
        <v>47</v>
      </c>
      <c r="J736" s="15" t="s">
        <v>59</v>
      </c>
      <c r="K736" t="s">
        <v>47</v>
      </c>
      <c r="L736" s="15" t="s">
        <v>59</v>
      </c>
      <c r="M736" s="3" t="s">
        <v>47</v>
      </c>
      <c r="N736" s="12" t="s">
        <v>59</v>
      </c>
      <c r="O736" t="s">
        <v>47</v>
      </c>
      <c r="P736" s="15" t="s">
        <v>59</v>
      </c>
      <c r="Q736" t="s">
        <v>54</v>
      </c>
      <c r="R736" s="15" t="s">
        <v>59</v>
      </c>
      <c r="S736" t="s">
        <v>54</v>
      </c>
      <c r="T736" s="15" t="s">
        <v>59</v>
      </c>
      <c r="U736" t="s">
        <v>54</v>
      </c>
      <c r="V736" s="15" t="s">
        <v>59</v>
      </c>
      <c r="W736" t="s">
        <v>54</v>
      </c>
      <c r="X736" s="15" t="s">
        <v>59</v>
      </c>
      <c r="Y736" t="s">
        <v>54</v>
      </c>
      <c r="Z736" s="15" t="s">
        <v>59</v>
      </c>
      <c r="AA736" t="s">
        <v>54</v>
      </c>
      <c r="AB736" s="15" t="s">
        <v>59</v>
      </c>
      <c r="AC736" t="s">
        <v>47</v>
      </c>
      <c r="AD736" s="15" t="s">
        <v>59</v>
      </c>
      <c r="AE736" t="s">
        <v>54</v>
      </c>
      <c r="AF736" s="15" t="s">
        <v>59</v>
      </c>
      <c r="AG736" t="s">
        <v>54</v>
      </c>
      <c r="AH736" s="15" t="s">
        <v>59</v>
      </c>
      <c r="AI736" t="s">
        <v>47</v>
      </c>
      <c r="AJ736" s="15" t="s">
        <v>59</v>
      </c>
      <c r="AL736" s="15" t="s">
        <v>59</v>
      </c>
      <c r="AM736" t="s">
        <v>47</v>
      </c>
      <c r="AN736" s="15" t="s">
        <v>59</v>
      </c>
      <c r="AO736" t="s">
        <v>47</v>
      </c>
      <c r="AP736" s="15" t="s">
        <v>59</v>
      </c>
      <c r="AQ736" t="s">
        <v>47</v>
      </c>
      <c r="AR736" s="15" t="s">
        <v>59</v>
      </c>
      <c r="AS736" t="s">
        <v>47</v>
      </c>
      <c r="AT736" s="15" t="s">
        <v>59</v>
      </c>
      <c r="AU736" t="s">
        <v>47</v>
      </c>
      <c r="AV736" s="15" t="s">
        <v>59</v>
      </c>
      <c r="AW736" s="3" t="s">
        <v>47</v>
      </c>
      <c r="AX736" s="15" t="s">
        <v>59</v>
      </c>
      <c r="AZ736" s="15" t="s">
        <v>59</v>
      </c>
      <c r="BA736" t="s">
        <v>47</v>
      </c>
      <c r="BB736" s="15" t="s">
        <v>59</v>
      </c>
      <c r="BC736" t="s">
        <v>47</v>
      </c>
      <c r="BD736" s="15" t="s">
        <v>59</v>
      </c>
      <c r="BE736" t="s">
        <v>47</v>
      </c>
      <c r="BF736" s="15" t="s">
        <v>59</v>
      </c>
      <c r="BH736" s="15" t="s">
        <v>59</v>
      </c>
      <c r="BJ736" s="15" t="s">
        <v>59</v>
      </c>
      <c r="BL736" s="15" t="s">
        <v>59</v>
      </c>
      <c r="BN736" s="15" t="s">
        <v>59</v>
      </c>
      <c r="BP736" s="15" t="s">
        <v>59</v>
      </c>
      <c r="BR736" s="15" t="s">
        <v>59</v>
      </c>
      <c r="BT736" s="15" t="s">
        <v>59</v>
      </c>
      <c r="BV736" s="15" t="s">
        <v>59</v>
      </c>
      <c r="BX736" s="15" t="s">
        <v>59</v>
      </c>
      <c r="BZ736" s="15" t="s">
        <v>59</v>
      </c>
      <c r="CB736" s="15" t="s">
        <v>59</v>
      </c>
      <c r="CD736" s="15" t="s">
        <v>59</v>
      </c>
      <c r="CF736" s="15" t="s">
        <v>59</v>
      </c>
      <c r="CH736" s="15" t="s">
        <v>59</v>
      </c>
      <c r="CJ736" s="15" t="s">
        <v>59</v>
      </c>
      <c r="CL736" s="15" t="s">
        <v>59</v>
      </c>
      <c r="CN736" s="15" t="s">
        <v>59</v>
      </c>
      <c r="CP736" s="15" t="s">
        <v>59</v>
      </c>
      <c r="CR736" s="15" t="s">
        <v>59</v>
      </c>
      <c r="CT736" s="15" t="s">
        <v>59</v>
      </c>
      <c r="CV736" s="15" t="s">
        <v>59</v>
      </c>
      <c r="CX736" s="15" t="s">
        <v>59</v>
      </c>
      <c r="CZ736" s="15" t="s">
        <v>59</v>
      </c>
      <c r="DB736" s="15" t="s">
        <v>59</v>
      </c>
      <c r="DD736" s="15" t="s">
        <v>59</v>
      </c>
      <c r="DF736" s="15" t="s">
        <v>59</v>
      </c>
      <c r="DH736" s="15" t="s">
        <v>59</v>
      </c>
      <c r="DJ736" s="15" t="s">
        <v>59</v>
      </c>
      <c r="DL736" s="15" t="s">
        <v>59</v>
      </c>
      <c r="DN736" s="15" t="s">
        <v>59</v>
      </c>
      <c r="DP736" s="15" t="s">
        <v>59</v>
      </c>
      <c r="DR736" s="15" t="s">
        <v>59</v>
      </c>
      <c r="DT736" s="15" t="s">
        <v>59</v>
      </c>
      <c r="DV736" s="15" t="s">
        <v>59</v>
      </c>
      <c r="DX736" s="15" t="s">
        <v>59</v>
      </c>
      <c r="DZ736" s="15" t="s">
        <v>59</v>
      </c>
      <c r="EB736" s="15" t="s">
        <v>59</v>
      </c>
      <c r="ED736" s="15" t="s">
        <v>59</v>
      </c>
      <c r="EF736" s="15" t="s">
        <v>59</v>
      </c>
      <c r="EH736" s="15" t="s">
        <v>59</v>
      </c>
      <c r="EJ736" s="15" t="s">
        <v>59</v>
      </c>
      <c r="EL736" s="15" t="s">
        <v>59</v>
      </c>
      <c r="EN736" s="15" t="s">
        <v>59</v>
      </c>
      <c r="EP736" s="15" t="s">
        <v>59</v>
      </c>
      <c r="ER736" s="15" t="s">
        <v>59</v>
      </c>
      <c r="ET736" s="15" t="s">
        <v>59</v>
      </c>
      <c r="EV736" s="15" t="s">
        <v>59</v>
      </c>
      <c r="EX736" s="15" t="s">
        <v>59</v>
      </c>
      <c r="EZ736" s="15" t="s">
        <v>59</v>
      </c>
      <c r="FB736" s="15" t="s">
        <v>59</v>
      </c>
      <c r="FD736" s="15" t="s">
        <v>59</v>
      </c>
      <c r="FF736" s="15" t="s">
        <v>59</v>
      </c>
      <c r="FH736" s="15" t="s">
        <v>59</v>
      </c>
      <c r="FJ736" s="15" t="s">
        <v>59</v>
      </c>
      <c r="FL736" s="15" t="s">
        <v>59</v>
      </c>
      <c r="FN736" s="15" t="s">
        <v>59</v>
      </c>
      <c r="FP736" s="15" t="s">
        <v>59</v>
      </c>
      <c r="FR736" s="15" t="s">
        <v>59</v>
      </c>
      <c r="FT736" s="15" t="s">
        <v>59</v>
      </c>
    </row>
    <row r="737" spans="1:176" ht="15.95" customHeight="1">
      <c r="A737" t="s">
        <v>1162</v>
      </c>
      <c r="B737">
        <v>1</v>
      </c>
      <c r="D737" s="39">
        <v>1404</v>
      </c>
      <c r="E737" s="19" t="s">
        <v>1158</v>
      </c>
      <c r="F737" t="s">
        <v>1168</v>
      </c>
      <c r="G737" s="9">
        <f t="shared" si="23"/>
        <v>0</v>
      </c>
      <c r="H737" s="15" t="s">
        <v>59</v>
      </c>
      <c r="I737" t="s">
        <v>47</v>
      </c>
      <c r="J737" s="15" t="s">
        <v>59</v>
      </c>
      <c r="K737" t="s">
        <v>47</v>
      </c>
      <c r="L737" s="15" t="s">
        <v>59</v>
      </c>
      <c r="M737" s="3" t="s">
        <v>47</v>
      </c>
      <c r="N737" s="12" t="s">
        <v>59</v>
      </c>
      <c r="O737" t="s">
        <v>47</v>
      </c>
      <c r="P737" s="15" t="s">
        <v>59</v>
      </c>
      <c r="Q737" t="s">
        <v>54</v>
      </c>
      <c r="R737" s="15" t="s">
        <v>59</v>
      </c>
      <c r="S737" t="s">
        <v>54</v>
      </c>
      <c r="T737" s="15" t="s">
        <v>59</v>
      </c>
      <c r="U737" t="s">
        <v>54</v>
      </c>
      <c r="V737" s="15" t="s">
        <v>59</v>
      </c>
      <c r="W737" t="s">
        <v>54</v>
      </c>
      <c r="X737" s="15" t="s">
        <v>59</v>
      </c>
      <c r="Y737" t="s">
        <v>54</v>
      </c>
      <c r="Z737" s="15" t="s">
        <v>59</v>
      </c>
      <c r="AA737" t="s">
        <v>54</v>
      </c>
      <c r="AB737" s="15" t="s">
        <v>59</v>
      </c>
      <c r="AC737" t="s">
        <v>47</v>
      </c>
      <c r="AD737" s="15" t="s">
        <v>59</v>
      </c>
      <c r="AE737" t="s">
        <v>54</v>
      </c>
      <c r="AF737" s="15" t="s">
        <v>59</v>
      </c>
      <c r="AG737" t="s">
        <v>54</v>
      </c>
      <c r="AH737" s="15" t="s">
        <v>59</v>
      </c>
      <c r="AI737" t="s">
        <v>47</v>
      </c>
      <c r="AJ737" s="15" t="s">
        <v>59</v>
      </c>
      <c r="AL737" s="15" t="s">
        <v>59</v>
      </c>
      <c r="AM737" t="s">
        <v>47</v>
      </c>
      <c r="AN737" s="15" t="s">
        <v>59</v>
      </c>
      <c r="AO737" t="s">
        <v>47</v>
      </c>
      <c r="AP737" s="15" t="s">
        <v>59</v>
      </c>
      <c r="AQ737" t="s">
        <v>47</v>
      </c>
      <c r="AR737" s="15" t="s">
        <v>59</v>
      </c>
      <c r="AS737" t="s">
        <v>47</v>
      </c>
      <c r="AT737" s="15" t="s">
        <v>59</v>
      </c>
      <c r="AU737" t="s">
        <v>47</v>
      </c>
      <c r="AV737" s="15" t="s">
        <v>59</v>
      </c>
      <c r="AW737" s="3" t="s">
        <v>47</v>
      </c>
      <c r="AX737" s="15" t="s">
        <v>59</v>
      </c>
      <c r="AZ737" s="15" t="s">
        <v>59</v>
      </c>
      <c r="BA737" t="s">
        <v>47</v>
      </c>
      <c r="BB737" s="15" t="s">
        <v>59</v>
      </c>
      <c r="BC737" t="s">
        <v>47</v>
      </c>
      <c r="BD737" s="15" t="s">
        <v>59</v>
      </c>
      <c r="BE737" t="s">
        <v>47</v>
      </c>
      <c r="BF737" s="15" t="s">
        <v>59</v>
      </c>
      <c r="BH737" s="15" t="s">
        <v>59</v>
      </c>
      <c r="BJ737" s="15" t="s">
        <v>59</v>
      </c>
      <c r="BL737" s="15" t="s">
        <v>59</v>
      </c>
      <c r="BN737" s="15" t="s">
        <v>59</v>
      </c>
      <c r="BP737" s="15" t="s">
        <v>59</v>
      </c>
      <c r="BR737" s="15" t="s">
        <v>59</v>
      </c>
      <c r="BT737" s="15" t="s">
        <v>59</v>
      </c>
      <c r="BV737" s="15" t="s">
        <v>59</v>
      </c>
      <c r="BX737" s="15" t="s">
        <v>59</v>
      </c>
      <c r="BZ737" s="15" t="s">
        <v>59</v>
      </c>
      <c r="CB737" s="15" t="s">
        <v>59</v>
      </c>
      <c r="CD737" s="15" t="s">
        <v>59</v>
      </c>
      <c r="CF737" s="15" t="s">
        <v>59</v>
      </c>
      <c r="CH737" s="15" t="s">
        <v>59</v>
      </c>
      <c r="CJ737" s="15" t="s">
        <v>59</v>
      </c>
      <c r="CL737" s="15" t="s">
        <v>59</v>
      </c>
      <c r="CN737" s="15" t="s">
        <v>59</v>
      </c>
      <c r="CP737" s="15" t="s">
        <v>59</v>
      </c>
      <c r="CR737" s="15" t="s">
        <v>59</v>
      </c>
      <c r="CT737" s="15" t="s">
        <v>59</v>
      </c>
      <c r="CV737" s="15" t="s">
        <v>59</v>
      </c>
      <c r="CX737" s="15" t="s">
        <v>59</v>
      </c>
      <c r="CZ737" s="15" t="s">
        <v>59</v>
      </c>
      <c r="DB737" s="15" t="s">
        <v>59</v>
      </c>
      <c r="DD737" s="15" t="s">
        <v>59</v>
      </c>
      <c r="DF737" s="15" t="s">
        <v>59</v>
      </c>
      <c r="DH737" s="15" t="s">
        <v>59</v>
      </c>
      <c r="DJ737" s="15" t="s">
        <v>59</v>
      </c>
      <c r="DL737" s="15" t="s">
        <v>59</v>
      </c>
      <c r="DN737" s="15" t="s">
        <v>59</v>
      </c>
      <c r="DP737" s="15" t="s">
        <v>59</v>
      </c>
      <c r="DR737" s="15" t="s">
        <v>59</v>
      </c>
      <c r="DT737" s="15" t="s">
        <v>59</v>
      </c>
      <c r="DV737" s="15" t="s">
        <v>59</v>
      </c>
      <c r="DX737" s="15" t="s">
        <v>59</v>
      </c>
      <c r="DZ737" s="15" t="s">
        <v>59</v>
      </c>
      <c r="EB737" s="15" t="s">
        <v>59</v>
      </c>
      <c r="ED737" s="15" t="s">
        <v>59</v>
      </c>
      <c r="EF737" s="15" t="s">
        <v>59</v>
      </c>
      <c r="EH737" s="15" t="s">
        <v>59</v>
      </c>
      <c r="EJ737" s="15" t="s">
        <v>59</v>
      </c>
      <c r="EL737" s="15" t="s">
        <v>59</v>
      </c>
      <c r="EN737" s="15" t="s">
        <v>59</v>
      </c>
      <c r="EP737" s="15" t="s">
        <v>59</v>
      </c>
      <c r="ER737" s="15" t="s">
        <v>59</v>
      </c>
      <c r="ET737" s="15" t="s">
        <v>59</v>
      </c>
      <c r="EV737" s="15" t="s">
        <v>59</v>
      </c>
      <c r="EX737" s="15" t="s">
        <v>59</v>
      </c>
      <c r="EZ737" s="15" t="s">
        <v>59</v>
      </c>
      <c r="FB737" s="15" t="s">
        <v>59</v>
      </c>
      <c r="FD737" s="15" t="s">
        <v>59</v>
      </c>
      <c r="FF737" s="15" t="s">
        <v>59</v>
      </c>
      <c r="FH737" s="15" t="s">
        <v>59</v>
      </c>
      <c r="FJ737" s="15" t="s">
        <v>59</v>
      </c>
      <c r="FL737" s="15" t="s">
        <v>59</v>
      </c>
      <c r="FN737" s="15" t="s">
        <v>59</v>
      </c>
      <c r="FP737" s="15" t="s">
        <v>59</v>
      </c>
      <c r="FR737" s="15" t="s">
        <v>59</v>
      </c>
      <c r="FT737" s="15" t="s">
        <v>59</v>
      </c>
    </row>
    <row r="738" spans="1:176" ht="15.95" customHeight="1">
      <c r="A738" t="s">
        <v>1163</v>
      </c>
      <c r="B738">
        <v>1</v>
      </c>
      <c r="D738" s="39">
        <v>1404</v>
      </c>
      <c r="E738" s="19" t="s">
        <v>1158</v>
      </c>
      <c r="F738" t="s">
        <v>1167</v>
      </c>
      <c r="G738" s="9">
        <f t="shared" si="23"/>
        <v>0</v>
      </c>
      <c r="H738" s="15" t="s">
        <v>59</v>
      </c>
      <c r="I738" t="s">
        <v>47</v>
      </c>
      <c r="J738" s="15" t="s">
        <v>59</v>
      </c>
      <c r="K738" t="s">
        <v>47</v>
      </c>
      <c r="L738" s="15" t="s">
        <v>59</v>
      </c>
      <c r="M738" s="3" t="s">
        <v>47</v>
      </c>
      <c r="N738" s="12" t="s">
        <v>59</v>
      </c>
      <c r="O738" t="s">
        <v>47</v>
      </c>
      <c r="P738" s="15" t="s">
        <v>59</v>
      </c>
      <c r="Q738" t="s">
        <v>54</v>
      </c>
      <c r="R738" s="15" t="s">
        <v>59</v>
      </c>
      <c r="S738" t="s">
        <v>54</v>
      </c>
      <c r="T738" s="15" t="s">
        <v>59</v>
      </c>
      <c r="U738" t="s">
        <v>54</v>
      </c>
      <c r="V738" s="15" t="s">
        <v>59</v>
      </c>
      <c r="W738" t="s">
        <v>54</v>
      </c>
      <c r="X738" s="15" t="s">
        <v>59</v>
      </c>
      <c r="Y738" t="s">
        <v>54</v>
      </c>
      <c r="Z738" s="15" t="s">
        <v>59</v>
      </c>
      <c r="AA738" t="s">
        <v>54</v>
      </c>
      <c r="AB738" s="15" t="s">
        <v>59</v>
      </c>
      <c r="AC738" t="s">
        <v>47</v>
      </c>
      <c r="AD738" s="15" t="s">
        <v>59</v>
      </c>
      <c r="AE738" t="s">
        <v>54</v>
      </c>
      <c r="AF738" s="15" t="s">
        <v>59</v>
      </c>
      <c r="AG738" t="s">
        <v>54</v>
      </c>
      <c r="AH738" s="15" t="s">
        <v>59</v>
      </c>
      <c r="AI738" t="s">
        <v>47</v>
      </c>
      <c r="AJ738" s="15" t="s">
        <v>59</v>
      </c>
      <c r="AL738" s="15" t="s">
        <v>59</v>
      </c>
      <c r="AM738" t="s">
        <v>47</v>
      </c>
      <c r="AN738" s="15" t="s">
        <v>59</v>
      </c>
      <c r="AO738" t="s">
        <v>47</v>
      </c>
      <c r="AP738" s="15" t="s">
        <v>59</v>
      </c>
      <c r="AQ738" t="s">
        <v>47</v>
      </c>
      <c r="AR738" s="15" t="s">
        <v>59</v>
      </c>
      <c r="AS738" t="s">
        <v>47</v>
      </c>
      <c r="AT738" s="15" t="s">
        <v>59</v>
      </c>
      <c r="AU738" t="s">
        <v>47</v>
      </c>
      <c r="AV738" s="15" t="s">
        <v>59</v>
      </c>
      <c r="AW738" s="3" t="s">
        <v>47</v>
      </c>
      <c r="AX738" s="15" t="s">
        <v>59</v>
      </c>
      <c r="AZ738" s="15" t="s">
        <v>59</v>
      </c>
      <c r="BA738" t="s">
        <v>47</v>
      </c>
      <c r="BB738" s="15" t="s">
        <v>59</v>
      </c>
      <c r="BC738" t="s">
        <v>47</v>
      </c>
      <c r="BD738" s="15" t="s">
        <v>59</v>
      </c>
      <c r="BE738" t="s">
        <v>47</v>
      </c>
      <c r="BF738" s="15" t="s">
        <v>59</v>
      </c>
      <c r="BH738" s="15" t="s">
        <v>59</v>
      </c>
      <c r="BJ738" s="15" t="s">
        <v>59</v>
      </c>
      <c r="BL738" s="15" t="s">
        <v>59</v>
      </c>
      <c r="BN738" s="15" t="s">
        <v>59</v>
      </c>
      <c r="BP738" s="15" t="s">
        <v>59</v>
      </c>
      <c r="BR738" s="15" t="s">
        <v>59</v>
      </c>
      <c r="BT738" s="15" t="s">
        <v>59</v>
      </c>
      <c r="BV738" s="15" t="s">
        <v>59</v>
      </c>
      <c r="BX738" s="15" t="s">
        <v>59</v>
      </c>
      <c r="BZ738" s="15" t="s">
        <v>59</v>
      </c>
      <c r="CB738" s="15" t="s">
        <v>59</v>
      </c>
      <c r="CD738" s="15" t="s">
        <v>59</v>
      </c>
      <c r="CF738" s="15" t="s">
        <v>59</v>
      </c>
      <c r="CH738" s="15" t="s">
        <v>59</v>
      </c>
      <c r="CJ738" s="15" t="s">
        <v>59</v>
      </c>
      <c r="CL738" s="15" t="s">
        <v>59</v>
      </c>
      <c r="CN738" s="15" t="s">
        <v>59</v>
      </c>
      <c r="CP738" s="15" t="s">
        <v>59</v>
      </c>
      <c r="CR738" s="15" t="s">
        <v>59</v>
      </c>
      <c r="CT738" s="15" t="s">
        <v>59</v>
      </c>
      <c r="CV738" s="15" t="s">
        <v>59</v>
      </c>
      <c r="CX738" s="15" t="s">
        <v>59</v>
      </c>
      <c r="CZ738" s="15" t="s">
        <v>59</v>
      </c>
      <c r="DB738" s="15" t="s">
        <v>59</v>
      </c>
      <c r="DD738" s="15" t="s">
        <v>59</v>
      </c>
      <c r="DF738" s="15" t="s">
        <v>59</v>
      </c>
      <c r="DH738" s="15" t="s">
        <v>59</v>
      </c>
      <c r="DJ738" s="15" t="s">
        <v>59</v>
      </c>
      <c r="DL738" s="15" t="s">
        <v>59</v>
      </c>
      <c r="DN738" s="15" t="s">
        <v>59</v>
      </c>
      <c r="DP738" s="15" t="s">
        <v>59</v>
      </c>
      <c r="DR738" s="15" t="s">
        <v>59</v>
      </c>
      <c r="DT738" s="15" t="s">
        <v>59</v>
      </c>
      <c r="DV738" s="15" t="s">
        <v>59</v>
      </c>
      <c r="DX738" s="15" t="s">
        <v>59</v>
      </c>
      <c r="DZ738" s="15" t="s">
        <v>59</v>
      </c>
      <c r="EB738" s="15" t="s">
        <v>59</v>
      </c>
      <c r="ED738" s="15" t="s">
        <v>59</v>
      </c>
      <c r="EF738" s="15" t="s">
        <v>59</v>
      </c>
      <c r="EH738" s="15" t="s">
        <v>59</v>
      </c>
      <c r="EJ738" s="15" t="s">
        <v>59</v>
      </c>
      <c r="EL738" s="15" t="s">
        <v>59</v>
      </c>
      <c r="EN738" s="15" t="s">
        <v>59</v>
      </c>
      <c r="EP738" s="15" t="s">
        <v>59</v>
      </c>
      <c r="ER738" s="15" t="s">
        <v>59</v>
      </c>
      <c r="ET738" s="15" t="s">
        <v>59</v>
      </c>
      <c r="EV738" s="15" t="s">
        <v>59</v>
      </c>
      <c r="EX738" s="15" t="s">
        <v>59</v>
      </c>
      <c r="EZ738" s="15" t="s">
        <v>59</v>
      </c>
      <c r="FB738" s="15" t="s">
        <v>59</v>
      </c>
      <c r="FD738" s="15" t="s">
        <v>59</v>
      </c>
      <c r="FF738" s="15" t="s">
        <v>59</v>
      </c>
      <c r="FH738" s="15" t="s">
        <v>59</v>
      </c>
      <c r="FJ738" s="15" t="s">
        <v>59</v>
      </c>
      <c r="FL738" s="15" t="s">
        <v>59</v>
      </c>
      <c r="FN738" s="15" t="s">
        <v>59</v>
      </c>
      <c r="FP738" s="15" t="s">
        <v>59</v>
      </c>
      <c r="FR738" s="15" t="s">
        <v>59</v>
      </c>
      <c r="FT738" s="15" t="s">
        <v>59</v>
      </c>
    </row>
    <row r="739" spans="1:176" ht="15.95" customHeight="1">
      <c r="A739" t="s">
        <v>1164</v>
      </c>
      <c r="B739">
        <v>1</v>
      </c>
      <c r="D739" s="39">
        <v>1404</v>
      </c>
      <c r="E739" s="19" t="s">
        <v>1158</v>
      </c>
      <c r="F739" t="s">
        <v>1167</v>
      </c>
      <c r="G739" s="9">
        <f t="shared" si="23"/>
        <v>0</v>
      </c>
      <c r="H739" s="15" t="s">
        <v>59</v>
      </c>
      <c r="I739" t="s">
        <v>47</v>
      </c>
      <c r="J739" s="15" t="s">
        <v>59</v>
      </c>
      <c r="K739" t="s">
        <v>47</v>
      </c>
      <c r="L739" s="15" t="s">
        <v>59</v>
      </c>
      <c r="M739" s="3" t="s">
        <v>47</v>
      </c>
      <c r="N739" s="12" t="s">
        <v>59</v>
      </c>
      <c r="O739" t="s">
        <v>47</v>
      </c>
      <c r="P739" s="15" t="s">
        <v>59</v>
      </c>
      <c r="Q739" t="s">
        <v>54</v>
      </c>
      <c r="R739" s="15" t="s">
        <v>59</v>
      </c>
      <c r="S739" t="s">
        <v>54</v>
      </c>
      <c r="T739" s="15" t="s">
        <v>59</v>
      </c>
      <c r="U739" t="s">
        <v>54</v>
      </c>
      <c r="V739" s="15" t="s">
        <v>59</v>
      </c>
      <c r="W739" t="s">
        <v>54</v>
      </c>
      <c r="X739" s="15" t="s">
        <v>59</v>
      </c>
      <c r="Y739" t="s">
        <v>54</v>
      </c>
      <c r="Z739" s="15" t="s">
        <v>59</v>
      </c>
      <c r="AA739" t="s">
        <v>54</v>
      </c>
      <c r="AB739" s="15" t="s">
        <v>59</v>
      </c>
      <c r="AC739" t="s">
        <v>47</v>
      </c>
      <c r="AD739" s="15" t="s">
        <v>59</v>
      </c>
      <c r="AE739" t="s">
        <v>54</v>
      </c>
      <c r="AF739" s="15" t="s">
        <v>59</v>
      </c>
      <c r="AG739" t="s">
        <v>54</v>
      </c>
      <c r="AH739" s="15" t="s">
        <v>59</v>
      </c>
      <c r="AI739" t="s">
        <v>47</v>
      </c>
      <c r="AJ739" s="15" t="s">
        <v>59</v>
      </c>
      <c r="AL739" s="15" t="s">
        <v>59</v>
      </c>
      <c r="AM739" t="s">
        <v>47</v>
      </c>
      <c r="AN739" s="15" t="s">
        <v>59</v>
      </c>
      <c r="AO739" t="s">
        <v>47</v>
      </c>
      <c r="AP739" s="15" t="s">
        <v>59</v>
      </c>
      <c r="AQ739" t="s">
        <v>47</v>
      </c>
      <c r="AR739" s="15" t="s">
        <v>59</v>
      </c>
      <c r="AS739" t="s">
        <v>47</v>
      </c>
      <c r="AT739" s="15" t="s">
        <v>59</v>
      </c>
      <c r="AU739" t="s">
        <v>47</v>
      </c>
      <c r="AV739" s="15" t="s">
        <v>59</v>
      </c>
      <c r="AW739" s="3" t="s">
        <v>47</v>
      </c>
      <c r="AX739" s="15" t="s">
        <v>59</v>
      </c>
      <c r="AZ739" s="15" t="s">
        <v>59</v>
      </c>
      <c r="BA739" t="s">
        <v>47</v>
      </c>
      <c r="BB739" s="15" t="s">
        <v>59</v>
      </c>
      <c r="BC739" t="s">
        <v>47</v>
      </c>
      <c r="BD739" s="15" t="s">
        <v>59</v>
      </c>
      <c r="BE739" t="s">
        <v>47</v>
      </c>
      <c r="BF739" s="15" t="s">
        <v>59</v>
      </c>
      <c r="BH739" s="15" t="s">
        <v>59</v>
      </c>
      <c r="BJ739" s="15" t="s">
        <v>59</v>
      </c>
      <c r="BL739" s="15" t="s">
        <v>59</v>
      </c>
      <c r="BN739" s="15" t="s">
        <v>59</v>
      </c>
      <c r="BP739" s="15" t="s">
        <v>59</v>
      </c>
      <c r="BR739" s="15" t="s">
        <v>59</v>
      </c>
      <c r="BT739" s="15" t="s">
        <v>59</v>
      </c>
      <c r="BV739" s="15" t="s">
        <v>59</v>
      </c>
      <c r="BX739" s="15" t="s">
        <v>59</v>
      </c>
      <c r="BZ739" s="15" t="s">
        <v>59</v>
      </c>
      <c r="CB739" s="15" t="s">
        <v>59</v>
      </c>
      <c r="CD739" s="15" t="s">
        <v>59</v>
      </c>
      <c r="CF739" s="15" t="s">
        <v>59</v>
      </c>
      <c r="CH739" s="15" t="s">
        <v>59</v>
      </c>
      <c r="CJ739" s="15" t="s">
        <v>59</v>
      </c>
      <c r="CL739" s="15" t="s">
        <v>59</v>
      </c>
      <c r="CN739" s="15" t="s">
        <v>59</v>
      </c>
      <c r="CP739" s="15" t="s">
        <v>59</v>
      </c>
      <c r="CR739" s="15" t="s">
        <v>59</v>
      </c>
      <c r="CT739" s="15" t="s">
        <v>59</v>
      </c>
      <c r="CV739" s="15" t="s">
        <v>59</v>
      </c>
      <c r="CX739" s="15" t="s">
        <v>59</v>
      </c>
      <c r="CZ739" s="15" t="s">
        <v>59</v>
      </c>
      <c r="DB739" s="15" t="s">
        <v>59</v>
      </c>
      <c r="DD739" s="15" t="s">
        <v>59</v>
      </c>
      <c r="DF739" s="15" t="s">
        <v>59</v>
      </c>
      <c r="DH739" s="15" t="s">
        <v>59</v>
      </c>
      <c r="DJ739" s="15" t="s">
        <v>59</v>
      </c>
      <c r="DL739" s="15" t="s">
        <v>59</v>
      </c>
      <c r="DN739" s="15" t="s">
        <v>59</v>
      </c>
      <c r="DP739" s="15" t="s">
        <v>59</v>
      </c>
      <c r="DR739" s="15" t="s">
        <v>59</v>
      </c>
      <c r="DT739" s="15" t="s">
        <v>59</v>
      </c>
      <c r="DV739" s="15" t="s">
        <v>59</v>
      </c>
      <c r="DX739" s="15" t="s">
        <v>59</v>
      </c>
      <c r="DZ739" s="15" t="s">
        <v>59</v>
      </c>
      <c r="EB739" s="15" t="s">
        <v>59</v>
      </c>
      <c r="ED739" s="15" t="s">
        <v>59</v>
      </c>
      <c r="EF739" s="15" t="s">
        <v>59</v>
      </c>
      <c r="EH739" s="15" t="s">
        <v>59</v>
      </c>
      <c r="EJ739" s="15" t="s">
        <v>59</v>
      </c>
      <c r="EL739" s="15" t="s">
        <v>59</v>
      </c>
      <c r="EN739" s="15" t="s">
        <v>59</v>
      </c>
      <c r="EP739" s="15" t="s">
        <v>59</v>
      </c>
      <c r="ER739" s="15" t="s">
        <v>59</v>
      </c>
      <c r="ET739" s="15" t="s">
        <v>59</v>
      </c>
      <c r="EV739" s="15" t="s">
        <v>59</v>
      </c>
      <c r="EX739" s="15" t="s">
        <v>59</v>
      </c>
      <c r="EZ739" s="15" t="s">
        <v>59</v>
      </c>
      <c r="FB739" s="15" t="s">
        <v>59</v>
      </c>
      <c r="FD739" s="15" t="s">
        <v>59</v>
      </c>
      <c r="FF739" s="15" t="s">
        <v>59</v>
      </c>
      <c r="FH739" s="15" t="s">
        <v>59</v>
      </c>
      <c r="FJ739" s="15" t="s">
        <v>59</v>
      </c>
      <c r="FL739" s="15" t="s">
        <v>59</v>
      </c>
      <c r="FN739" s="15" t="s">
        <v>59</v>
      </c>
      <c r="FP739" s="15" t="s">
        <v>59</v>
      </c>
      <c r="FR739" s="15" t="s">
        <v>59</v>
      </c>
      <c r="FT739" s="15" t="s">
        <v>59</v>
      </c>
    </row>
    <row r="740" spans="1:176" ht="15.95" customHeight="1">
      <c r="A740" t="s">
        <v>1159</v>
      </c>
      <c r="B740">
        <v>1</v>
      </c>
      <c r="D740" s="39">
        <v>1404</v>
      </c>
      <c r="E740" s="19" t="s">
        <v>1158</v>
      </c>
      <c r="F740" t="s">
        <v>1168</v>
      </c>
      <c r="G740" s="9">
        <f t="shared" si="23"/>
        <v>0.28000000000000003</v>
      </c>
      <c r="H740" s="15" t="s">
        <v>59</v>
      </c>
      <c r="I740" t="s">
        <v>47</v>
      </c>
      <c r="J740" s="15" t="s">
        <v>59</v>
      </c>
      <c r="K740" t="s">
        <v>47</v>
      </c>
      <c r="L740" s="15" t="s">
        <v>59</v>
      </c>
      <c r="M740" s="3" t="s">
        <v>47</v>
      </c>
      <c r="N740" s="12" t="s">
        <v>59</v>
      </c>
      <c r="O740" t="s">
        <v>47</v>
      </c>
      <c r="P740" s="15" t="s">
        <v>59</v>
      </c>
      <c r="Q740" t="s">
        <v>53</v>
      </c>
      <c r="R740" s="15" t="s">
        <v>59</v>
      </c>
      <c r="S740" t="s">
        <v>54</v>
      </c>
      <c r="T740" s="15" t="s">
        <v>59</v>
      </c>
      <c r="U740">
        <v>0.13999999999999999</v>
      </c>
      <c r="V740" s="15" t="s">
        <v>59</v>
      </c>
      <c r="W740">
        <v>0.06</v>
      </c>
      <c r="X740" s="15" t="s">
        <v>59</v>
      </c>
      <c r="Y740">
        <v>0.06</v>
      </c>
      <c r="Z740" s="15" t="s">
        <v>59</v>
      </c>
      <c r="AA740">
        <v>2.0000000000000004E-2</v>
      </c>
      <c r="AB740" s="15" t="s">
        <v>59</v>
      </c>
      <c r="AC740" t="s">
        <v>47</v>
      </c>
      <c r="AD740" s="15" t="s">
        <v>59</v>
      </c>
      <c r="AE740" t="s">
        <v>54</v>
      </c>
      <c r="AF740" s="15" t="s">
        <v>59</v>
      </c>
      <c r="AG740" t="s">
        <v>54</v>
      </c>
      <c r="AH740" s="15" t="s">
        <v>59</v>
      </c>
      <c r="AI740" t="s">
        <v>47</v>
      </c>
      <c r="AJ740" s="15" t="s">
        <v>59</v>
      </c>
      <c r="AL740" s="15" t="s">
        <v>59</v>
      </c>
      <c r="AM740" t="s">
        <v>47</v>
      </c>
      <c r="AN740" s="15" t="s">
        <v>59</v>
      </c>
      <c r="AO740" t="s">
        <v>47</v>
      </c>
      <c r="AP740" s="15" t="s">
        <v>59</v>
      </c>
      <c r="AQ740" t="s">
        <v>47</v>
      </c>
      <c r="AR740" s="15" t="s">
        <v>59</v>
      </c>
      <c r="AS740" t="s">
        <v>47</v>
      </c>
      <c r="AT740" s="15" t="s">
        <v>59</v>
      </c>
      <c r="AU740" t="s">
        <v>47</v>
      </c>
      <c r="AV740" s="15" t="s">
        <v>59</v>
      </c>
      <c r="AW740" s="3" t="s">
        <v>47</v>
      </c>
      <c r="AX740" s="15" t="s">
        <v>59</v>
      </c>
      <c r="AZ740" s="15" t="s">
        <v>59</v>
      </c>
      <c r="BA740" t="s">
        <v>47</v>
      </c>
      <c r="BB740" s="15" t="s">
        <v>59</v>
      </c>
      <c r="BC740" t="s">
        <v>47</v>
      </c>
      <c r="BD740" s="15" t="s">
        <v>59</v>
      </c>
      <c r="BE740" t="s">
        <v>47</v>
      </c>
      <c r="BF740" s="15" t="s">
        <v>59</v>
      </c>
      <c r="BH740" s="15" t="s">
        <v>59</v>
      </c>
      <c r="BJ740" s="15" t="s">
        <v>59</v>
      </c>
      <c r="BL740" s="15" t="s">
        <v>59</v>
      </c>
      <c r="BN740" s="15" t="s">
        <v>59</v>
      </c>
      <c r="BP740" s="15" t="s">
        <v>59</v>
      </c>
      <c r="BR740" s="15" t="s">
        <v>59</v>
      </c>
      <c r="BT740" s="15" t="s">
        <v>59</v>
      </c>
      <c r="BV740" s="15" t="s">
        <v>59</v>
      </c>
      <c r="BX740" s="15" t="s">
        <v>59</v>
      </c>
      <c r="BZ740" s="15" t="s">
        <v>59</v>
      </c>
      <c r="CB740" s="15" t="s">
        <v>59</v>
      </c>
      <c r="CD740" s="15" t="s">
        <v>59</v>
      </c>
      <c r="CF740" s="15" t="s">
        <v>59</v>
      </c>
      <c r="CH740" s="15" t="s">
        <v>59</v>
      </c>
      <c r="CJ740" s="15" t="s">
        <v>59</v>
      </c>
      <c r="CL740" s="15" t="s">
        <v>59</v>
      </c>
      <c r="CN740" s="15" t="s">
        <v>59</v>
      </c>
      <c r="CP740" s="15" t="s">
        <v>59</v>
      </c>
      <c r="CR740" s="15" t="s">
        <v>59</v>
      </c>
      <c r="CT740" s="15" t="s">
        <v>59</v>
      </c>
      <c r="CV740" s="15" t="s">
        <v>59</v>
      </c>
      <c r="CX740" s="15" t="s">
        <v>59</v>
      </c>
      <c r="CZ740" s="15" t="s">
        <v>59</v>
      </c>
      <c r="DB740" s="15" t="s">
        <v>59</v>
      </c>
      <c r="DD740" s="15" t="s">
        <v>59</v>
      </c>
      <c r="DF740" s="15" t="s">
        <v>59</v>
      </c>
      <c r="DH740" s="15" t="s">
        <v>59</v>
      </c>
      <c r="DJ740" s="15" t="s">
        <v>59</v>
      </c>
      <c r="DL740" s="15" t="s">
        <v>59</v>
      </c>
      <c r="DN740" s="15" t="s">
        <v>59</v>
      </c>
      <c r="DP740" s="15" t="s">
        <v>59</v>
      </c>
      <c r="DR740" s="15" t="s">
        <v>59</v>
      </c>
      <c r="DT740" s="15" t="s">
        <v>59</v>
      </c>
      <c r="DV740" s="15" t="s">
        <v>59</v>
      </c>
      <c r="DX740" s="15" t="s">
        <v>59</v>
      </c>
      <c r="DZ740" s="15" t="s">
        <v>59</v>
      </c>
      <c r="EB740" s="15" t="s">
        <v>59</v>
      </c>
      <c r="ED740" s="15" t="s">
        <v>59</v>
      </c>
      <c r="EF740" s="15" t="s">
        <v>59</v>
      </c>
      <c r="EH740" s="15" t="s">
        <v>59</v>
      </c>
      <c r="EJ740" s="15" t="s">
        <v>59</v>
      </c>
      <c r="EL740" s="15" t="s">
        <v>59</v>
      </c>
      <c r="EN740" s="15" t="s">
        <v>59</v>
      </c>
      <c r="EP740" s="15" t="s">
        <v>59</v>
      </c>
      <c r="ER740" s="15" t="s">
        <v>59</v>
      </c>
      <c r="ET740" s="15" t="s">
        <v>59</v>
      </c>
      <c r="EV740" s="15" t="s">
        <v>59</v>
      </c>
      <c r="EX740" s="15" t="s">
        <v>59</v>
      </c>
      <c r="EZ740" s="15" t="s">
        <v>59</v>
      </c>
      <c r="FB740" s="15" t="s">
        <v>59</v>
      </c>
      <c r="FD740" s="15" t="s">
        <v>59</v>
      </c>
      <c r="FF740" s="15" t="s">
        <v>59</v>
      </c>
      <c r="FH740" s="15" t="s">
        <v>59</v>
      </c>
      <c r="FJ740" s="15" t="s">
        <v>59</v>
      </c>
      <c r="FL740" s="15" t="s">
        <v>59</v>
      </c>
      <c r="FN740" s="15" t="s">
        <v>59</v>
      </c>
      <c r="FP740" s="15" t="s">
        <v>59</v>
      </c>
      <c r="FR740" s="15" t="s">
        <v>59</v>
      </c>
      <c r="FT740" s="15" t="s">
        <v>59</v>
      </c>
    </row>
    <row r="741" spans="1:176" ht="15.95" customHeight="1">
      <c r="A741" t="s">
        <v>1165</v>
      </c>
      <c r="B741">
        <v>1</v>
      </c>
      <c r="D741" s="39">
        <v>1404</v>
      </c>
      <c r="E741" s="19" t="s">
        <v>1158</v>
      </c>
      <c r="F741" t="s">
        <v>1167</v>
      </c>
      <c r="G741" s="9">
        <f t="shared" si="23"/>
        <v>7.6000000000000012E-2</v>
      </c>
      <c r="H741" s="15" t="s">
        <v>59</v>
      </c>
      <c r="I741" t="s">
        <v>47</v>
      </c>
      <c r="J741" s="15" t="s">
        <v>59</v>
      </c>
      <c r="K741" t="s">
        <v>47</v>
      </c>
      <c r="L741" s="15" t="s">
        <v>59</v>
      </c>
      <c r="M741" s="3" t="s">
        <v>47</v>
      </c>
      <c r="N741" s="12" t="s">
        <v>59</v>
      </c>
      <c r="O741" t="s">
        <v>47</v>
      </c>
      <c r="P741" s="15" t="s">
        <v>59</v>
      </c>
      <c r="Q741" t="s">
        <v>53</v>
      </c>
      <c r="R741" s="15" t="s">
        <v>59</v>
      </c>
      <c r="S741" t="s">
        <v>54</v>
      </c>
      <c r="T741" s="15" t="s">
        <v>59</v>
      </c>
      <c r="U741">
        <v>0.02</v>
      </c>
      <c r="V741" s="15" t="s">
        <v>59</v>
      </c>
      <c r="W741">
        <v>2.1000000000000001E-2</v>
      </c>
      <c r="X741" s="15" t="s">
        <v>59</v>
      </c>
      <c r="Y741">
        <v>2.6000000000000002E-2</v>
      </c>
      <c r="Z741" s="15" t="s">
        <v>59</v>
      </c>
      <c r="AA741">
        <v>9.0000000000000011E-3</v>
      </c>
      <c r="AB741" s="15" t="s">
        <v>59</v>
      </c>
      <c r="AC741" t="s">
        <v>47</v>
      </c>
      <c r="AD741" s="15" t="s">
        <v>59</v>
      </c>
      <c r="AE741" t="s">
        <v>54</v>
      </c>
      <c r="AF741" s="15" t="s">
        <v>59</v>
      </c>
      <c r="AG741" t="s">
        <v>54</v>
      </c>
      <c r="AH741" s="15" t="s">
        <v>59</v>
      </c>
      <c r="AI741" t="s">
        <v>47</v>
      </c>
      <c r="AJ741" s="15" t="s">
        <v>59</v>
      </c>
      <c r="AL741" s="15" t="s">
        <v>59</v>
      </c>
      <c r="AM741" t="s">
        <v>47</v>
      </c>
      <c r="AN741" s="15" t="s">
        <v>59</v>
      </c>
      <c r="AO741" t="s">
        <v>47</v>
      </c>
      <c r="AP741" s="15" t="s">
        <v>59</v>
      </c>
      <c r="AQ741" t="s">
        <v>47</v>
      </c>
      <c r="AR741" s="15" t="s">
        <v>59</v>
      </c>
      <c r="AS741" t="s">
        <v>47</v>
      </c>
      <c r="AT741" s="15" t="s">
        <v>59</v>
      </c>
      <c r="AU741" t="s">
        <v>47</v>
      </c>
      <c r="AV741" s="15" t="s">
        <v>59</v>
      </c>
      <c r="AW741" s="3" t="s">
        <v>47</v>
      </c>
      <c r="AX741" s="15" t="s">
        <v>59</v>
      </c>
      <c r="AZ741" s="15" t="s">
        <v>59</v>
      </c>
      <c r="BA741" t="s">
        <v>47</v>
      </c>
      <c r="BB741" s="15" t="s">
        <v>59</v>
      </c>
      <c r="BC741" t="s">
        <v>47</v>
      </c>
      <c r="BD741" s="15" t="s">
        <v>59</v>
      </c>
      <c r="BE741" t="s">
        <v>47</v>
      </c>
      <c r="BF741" s="15" t="s">
        <v>59</v>
      </c>
      <c r="BH741" s="15" t="s">
        <v>59</v>
      </c>
      <c r="BJ741" s="15" t="s">
        <v>59</v>
      </c>
      <c r="BL741" s="15" t="s">
        <v>59</v>
      </c>
      <c r="BN741" s="15" t="s">
        <v>59</v>
      </c>
      <c r="BP741" s="15" t="s">
        <v>59</v>
      </c>
      <c r="BR741" s="15" t="s">
        <v>59</v>
      </c>
      <c r="BT741" s="15" t="s">
        <v>59</v>
      </c>
      <c r="BV741" s="15" t="s">
        <v>59</v>
      </c>
      <c r="BX741" s="15" t="s">
        <v>59</v>
      </c>
      <c r="BZ741" s="15" t="s">
        <v>59</v>
      </c>
      <c r="CB741" s="15" t="s">
        <v>59</v>
      </c>
      <c r="CD741" s="15" t="s">
        <v>59</v>
      </c>
      <c r="CF741" s="15" t="s">
        <v>59</v>
      </c>
      <c r="CH741" s="15" t="s">
        <v>59</v>
      </c>
      <c r="CJ741" s="15" t="s">
        <v>59</v>
      </c>
      <c r="CL741" s="15" t="s">
        <v>59</v>
      </c>
      <c r="CN741" s="15" t="s">
        <v>59</v>
      </c>
      <c r="CP741" s="15" t="s">
        <v>59</v>
      </c>
      <c r="CR741" s="15" t="s">
        <v>59</v>
      </c>
      <c r="CT741" s="15" t="s">
        <v>59</v>
      </c>
      <c r="CV741" s="15" t="s">
        <v>59</v>
      </c>
      <c r="CX741" s="15" t="s">
        <v>59</v>
      </c>
      <c r="CZ741" s="15" t="s">
        <v>59</v>
      </c>
      <c r="DB741" s="15" t="s">
        <v>59</v>
      </c>
      <c r="DD741" s="15" t="s">
        <v>59</v>
      </c>
      <c r="DF741" s="15" t="s">
        <v>59</v>
      </c>
      <c r="DH741" s="15" t="s">
        <v>59</v>
      </c>
      <c r="DJ741" s="15" t="s">
        <v>59</v>
      </c>
      <c r="DL741" s="15" t="s">
        <v>59</v>
      </c>
      <c r="DN741" s="15" t="s">
        <v>59</v>
      </c>
      <c r="DP741" s="15" t="s">
        <v>59</v>
      </c>
      <c r="DR741" s="15" t="s">
        <v>59</v>
      </c>
      <c r="DT741" s="15" t="s">
        <v>59</v>
      </c>
      <c r="DV741" s="15" t="s">
        <v>59</v>
      </c>
      <c r="DX741" s="15" t="s">
        <v>59</v>
      </c>
      <c r="DZ741" s="15" t="s">
        <v>59</v>
      </c>
      <c r="EB741" s="15" t="s">
        <v>59</v>
      </c>
      <c r="ED741" s="15" t="s">
        <v>59</v>
      </c>
      <c r="EF741" s="15" t="s">
        <v>59</v>
      </c>
      <c r="EH741" s="15" t="s">
        <v>59</v>
      </c>
      <c r="EJ741" s="15" t="s">
        <v>59</v>
      </c>
      <c r="EL741" s="15" t="s">
        <v>59</v>
      </c>
      <c r="EN741" s="15" t="s">
        <v>59</v>
      </c>
      <c r="EP741" s="15" t="s">
        <v>59</v>
      </c>
      <c r="ER741" s="15" t="s">
        <v>59</v>
      </c>
      <c r="ET741" s="15" t="s">
        <v>59</v>
      </c>
      <c r="EV741" s="15" t="s">
        <v>59</v>
      </c>
      <c r="EX741" s="15" t="s">
        <v>59</v>
      </c>
      <c r="EZ741" s="15" t="s">
        <v>59</v>
      </c>
      <c r="FB741" s="15" t="s">
        <v>59</v>
      </c>
      <c r="FD741" s="15" t="s">
        <v>59</v>
      </c>
      <c r="FF741" s="15" t="s">
        <v>59</v>
      </c>
      <c r="FH741" s="15" t="s">
        <v>59</v>
      </c>
      <c r="FJ741" s="15" t="s">
        <v>59</v>
      </c>
      <c r="FL741" s="15" t="s">
        <v>59</v>
      </c>
      <c r="FN741" s="15" t="s">
        <v>59</v>
      </c>
      <c r="FP741" s="15" t="s">
        <v>59</v>
      </c>
      <c r="FR741" s="15" t="s">
        <v>59</v>
      </c>
      <c r="FT741" s="15" t="s">
        <v>59</v>
      </c>
    </row>
    <row r="742" spans="1:176" ht="15.95" customHeight="1">
      <c r="A742" t="s">
        <v>1166</v>
      </c>
      <c r="B742">
        <v>1</v>
      </c>
      <c r="D742" s="39">
        <v>1404</v>
      </c>
      <c r="E742" s="19" t="s">
        <v>1158</v>
      </c>
      <c r="F742" t="s">
        <v>1167</v>
      </c>
      <c r="G742" s="9">
        <f t="shared" si="23"/>
        <v>1.3000000000000001E-2</v>
      </c>
      <c r="H742" s="15" t="s">
        <v>59</v>
      </c>
      <c r="I742" t="s">
        <v>47</v>
      </c>
      <c r="J742" s="15" t="s">
        <v>59</v>
      </c>
      <c r="K742" t="s">
        <v>47</v>
      </c>
      <c r="L742" s="15" t="s">
        <v>59</v>
      </c>
      <c r="M742" s="3" t="s">
        <v>47</v>
      </c>
      <c r="N742" s="12" t="s">
        <v>59</v>
      </c>
      <c r="O742" t="s">
        <v>47</v>
      </c>
      <c r="P742" s="15" t="s">
        <v>59</v>
      </c>
      <c r="Q742">
        <v>4.0000000000000001E-3</v>
      </c>
      <c r="R742" s="15" t="s">
        <v>59</v>
      </c>
      <c r="S742" t="s">
        <v>54</v>
      </c>
      <c r="T742" s="15" t="s">
        <v>59</v>
      </c>
      <c r="U742" t="s">
        <v>54</v>
      </c>
      <c r="V742" s="15" t="s">
        <v>59</v>
      </c>
      <c r="W742" t="s">
        <v>54</v>
      </c>
      <c r="X742" s="15" t="s">
        <v>59</v>
      </c>
      <c r="Y742">
        <v>6.0000000000000001E-3</v>
      </c>
      <c r="Z742" s="15" t="s">
        <v>59</v>
      </c>
      <c r="AA742">
        <v>3.0000000000000001E-3</v>
      </c>
      <c r="AB742" s="15" t="s">
        <v>59</v>
      </c>
      <c r="AC742" t="s">
        <v>47</v>
      </c>
      <c r="AD742" s="15" t="s">
        <v>59</v>
      </c>
      <c r="AE742" t="s">
        <v>54</v>
      </c>
      <c r="AF742" s="15" t="s">
        <v>59</v>
      </c>
      <c r="AG742" t="s">
        <v>54</v>
      </c>
      <c r="AH742" s="15" t="s">
        <v>59</v>
      </c>
      <c r="AI742" t="s">
        <v>47</v>
      </c>
      <c r="AJ742" s="15" t="s">
        <v>59</v>
      </c>
      <c r="AL742" s="15" t="s">
        <v>59</v>
      </c>
      <c r="AM742" t="s">
        <v>47</v>
      </c>
      <c r="AN742" s="15" t="s">
        <v>59</v>
      </c>
      <c r="AO742" t="s">
        <v>47</v>
      </c>
      <c r="AP742" s="15" t="s">
        <v>59</v>
      </c>
      <c r="AQ742" t="s">
        <v>47</v>
      </c>
      <c r="AR742" s="15" t="s">
        <v>59</v>
      </c>
      <c r="AS742" t="s">
        <v>47</v>
      </c>
      <c r="AT742" s="15" t="s">
        <v>59</v>
      </c>
      <c r="AU742" t="s">
        <v>47</v>
      </c>
      <c r="AV742" s="15" t="s">
        <v>59</v>
      </c>
      <c r="AW742" s="3" t="s">
        <v>47</v>
      </c>
      <c r="AX742" s="15" t="s">
        <v>59</v>
      </c>
      <c r="AZ742" s="15" t="s">
        <v>59</v>
      </c>
      <c r="BA742" t="s">
        <v>47</v>
      </c>
      <c r="BB742" s="15" t="s">
        <v>59</v>
      </c>
      <c r="BC742" t="s">
        <v>47</v>
      </c>
      <c r="BD742" s="15" t="s">
        <v>59</v>
      </c>
      <c r="BE742" t="s">
        <v>47</v>
      </c>
      <c r="BF742" s="15" t="s">
        <v>59</v>
      </c>
      <c r="BH742" s="15" t="s">
        <v>59</v>
      </c>
      <c r="BJ742" s="15" t="s">
        <v>59</v>
      </c>
      <c r="BL742" s="15" t="s">
        <v>59</v>
      </c>
      <c r="BN742" s="15" t="s">
        <v>59</v>
      </c>
      <c r="BP742" s="15" t="s">
        <v>59</v>
      </c>
      <c r="BR742" s="15" t="s">
        <v>59</v>
      </c>
      <c r="BT742" s="15" t="s">
        <v>59</v>
      </c>
      <c r="BV742" s="15" t="s">
        <v>59</v>
      </c>
      <c r="BX742" s="15" t="s">
        <v>59</v>
      </c>
      <c r="BZ742" s="15" t="s">
        <v>59</v>
      </c>
      <c r="CB742" s="15" t="s">
        <v>59</v>
      </c>
      <c r="CD742" s="15" t="s">
        <v>59</v>
      </c>
      <c r="CF742" s="15" t="s">
        <v>59</v>
      </c>
      <c r="CH742" s="15" t="s">
        <v>59</v>
      </c>
      <c r="CJ742" s="15" t="s">
        <v>59</v>
      </c>
      <c r="CL742" s="15" t="s">
        <v>59</v>
      </c>
      <c r="CN742" s="15" t="s">
        <v>59</v>
      </c>
      <c r="CP742" s="15" t="s">
        <v>59</v>
      </c>
      <c r="CR742" s="15" t="s">
        <v>59</v>
      </c>
      <c r="CT742" s="15" t="s">
        <v>59</v>
      </c>
      <c r="CV742" s="15" t="s">
        <v>59</v>
      </c>
      <c r="CX742" s="15" t="s">
        <v>59</v>
      </c>
      <c r="CZ742" s="15" t="s">
        <v>59</v>
      </c>
      <c r="DB742" s="15" t="s">
        <v>59</v>
      </c>
      <c r="DD742" s="15" t="s">
        <v>59</v>
      </c>
      <c r="DF742" s="15" t="s">
        <v>59</v>
      </c>
      <c r="DH742" s="15" t="s">
        <v>59</v>
      </c>
      <c r="DJ742" s="15" t="s">
        <v>59</v>
      </c>
      <c r="DL742" s="15" t="s">
        <v>59</v>
      </c>
      <c r="DN742" s="15" t="s">
        <v>59</v>
      </c>
      <c r="DP742" s="15" t="s">
        <v>59</v>
      </c>
      <c r="DR742" s="15" t="s">
        <v>59</v>
      </c>
      <c r="DT742" s="15" t="s">
        <v>59</v>
      </c>
      <c r="DV742" s="15" t="s">
        <v>59</v>
      </c>
      <c r="DX742" s="15" t="s">
        <v>59</v>
      </c>
      <c r="DZ742" s="15" t="s">
        <v>59</v>
      </c>
      <c r="EB742" s="15" t="s">
        <v>59</v>
      </c>
      <c r="ED742" s="15" t="s">
        <v>59</v>
      </c>
      <c r="EF742" s="15" t="s">
        <v>59</v>
      </c>
      <c r="EH742" s="15" t="s">
        <v>59</v>
      </c>
      <c r="EJ742" s="15" t="s">
        <v>59</v>
      </c>
      <c r="EL742" s="15" t="s">
        <v>59</v>
      </c>
      <c r="EN742" s="15" t="s">
        <v>59</v>
      </c>
      <c r="EP742" s="15" t="s">
        <v>59</v>
      </c>
      <c r="ER742" s="15" t="s">
        <v>59</v>
      </c>
      <c r="ET742" s="15" t="s">
        <v>59</v>
      </c>
      <c r="EV742" s="15" t="s">
        <v>59</v>
      </c>
      <c r="EX742" s="15" t="s">
        <v>59</v>
      </c>
      <c r="EZ742" s="15" t="s">
        <v>59</v>
      </c>
      <c r="FB742" s="15" t="s">
        <v>59</v>
      </c>
      <c r="FD742" s="15" t="s">
        <v>59</v>
      </c>
      <c r="FF742" s="15" t="s">
        <v>59</v>
      </c>
      <c r="FH742" s="15" t="s">
        <v>59</v>
      </c>
      <c r="FJ742" s="15" t="s">
        <v>59</v>
      </c>
      <c r="FL742" s="15" t="s">
        <v>59</v>
      </c>
      <c r="FN742" s="15" t="s">
        <v>59</v>
      </c>
      <c r="FP742" s="15" t="s">
        <v>59</v>
      </c>
      <c r="FR742" s="15" t="s">
        <v>59</v>
      </c>
      <c r="FT742" s="15" t="s">
        <v>59</v>
      </c>
    </row>
    <row r="743" spans="1:176" ht="15.95" customHeight="1">
      <c r="A743" t="s">
        <v>1166</v>
      </c>
      <c r="B743">
        <v>1</v>
      </c>
      <c r="D743" s="39">
        <v>1404</v>
      </c>
      <c r="E743" s="19" t="s">
        <v>1158</v>
      </c>
      <c r="F743" t="s">
        <v>1167</v>
      </c>
      <c r="G743" s="9">
        <f t="shared" si="23"/>
        <v>7.5000000000000011E-2</v>
      </c>
      <c r="H743" s="15" t="s">
        <v>59</v>
      </c>
      <c r="I743" t="s">
        <v>47</v>
      </c>
      <c r="J743" s="15" t="s">
        <v>59</v>
      </c>
      <c r="K743" t="s">
        <v>47</v>
      </c>
      <c r="L743" s="15" t="s">
        <v>59</v>
      </c>
      <c r="M743" s="3" t="s">
        <v>47</v>
      </c>
      <c r="N743" s="12" t="s">
        <v>59</v>
      </c>
      <c r="O743" t="s">
        <v>47</v>
      </c>
      <c r="P743" s="15" t="s">
        <v>59</v>
      </c>
      <c r="Q743">
        <v>2.5000000000000001E-2</v>
      </c>
      <c r="R743" s="15" t="s">
        <v>59</v>
      </c>
      <c r="S743" t="s">
        <v>54</v>
      </c>
      <c r="T743" s="15" t="s">
        <v>59</v>
      </c>
      <c r="U743">
        <v>0.01</v>
      </c>
      <c r="V743" s="15" t="s">
        <v>59</v>
      </c>
      <c r="W743">
        <v>2.3E-2</v>
      </c>
      <c r="X743" s="15" t="s">
        <v>59</v>
      </c>
      <c r="Y743">
        <v>8.0000000000000002E-3</v>
      </c>
      <c r="Z743" s="15" t="s">
        <v>59</v>
      </c>
      <c r="AA743">
        <v>9.0000000000000011E-3</v>
      </c>
      <c r="AB743" s="15" t="s">
        <v>59</v>
      </c>
      <c r="AC743" t="s">
        <v>47</v>
      </c>
      <c r="AD743" s="15" t="s">
        <v>59</v>
      </c>
      <c r="AE743" t="s">
        <v>54</v>
      </c>
      <c r="AF743" s="15" t="s">
        <v>59</v>
      </c>
      <c r="AG743" t="s">
        <v>54</v>
      </c>
      <c r="AH743" s="15" t="s">
        <v>59</v>
      </c>
      <c r="AI743" t="s">
        <v>47</v>
      </c>
      <c r="AJ743" s="15" t="s">
        <v>59</v>
      </c>
      <c r="AL743" s="15" t="s">
        <v>59</v>
      </c>
      <c r="AM743" t="s">
        <v>47</v>
      </c>
      <c r="AN743" s="15" t="s">
        <v>59</v>
      </c>
      <c r="AO743" t="s">
        <v>47</v>
      </c>
      <c r="AP743" s="15" t="s">
        <v>59</v>
      </c>
      <c r="AQ743" t="s">
        <v>47</v>
      </c>
      <c r="AR743" s="15" t="s">
        <v>59</v>
      </c>
      <c r="AS743" t="s">
        <v>47</v>
      </c>
      <c r="AT743" s="15" t="s">
        <v>59</v>
      </c>
      <c r="AU743" t="s">
        <v>47</v>
      </c>
      <c r="AV743" s="15" t="s">
        <v>59</v>
      </c>
      <c r="AW743" s="3" t="s">
        <v>47</v>
      </c>
      <c r="AX743" s="15" t="s">
        <v>59</v>
      </c>
      <c r="AZ743" s="15" t="s">
        <v>59</v>
      </c>
      <c r="BA743" t="s">
        <v>47</v>
      </c>
      <c r="BB743" s="15" t="s">
        <v>59</v>
      </c>
      <c r="BC743" t="s">
        <v>47</v>
      </c>
      <c r="BD743" s="15" t="s">
        <v>59</v>
      </c>
      <c r="BE743" t="s">
        <v>47</v>
      </c>
      <c r="BF743" s="15" t="s">
        <v>59</v>
      </c>
      <c r="BH743" s="15" t="s">
        <v>59</v>
      </c>
      <c r="BJ743" s="15" t="s">
        <v>59</v>
      </c>
      <c r="BL743" s="15" t="s">
        <v>59</v>
      </c>
      <c r="BN743" s="15" t="s">
        <v>59</v>
      </c>
      <c r="BP743" s="15" t="s">
        <v>59</v>
      </c>
      <c r="BR743" s="15" t="s">
        <v>59</v>
      </c>
      <c r="BT743" s="15" t="s">
        <v>59</v>
      </c>
      <c r="BV743" s="15" t="s">
        <v>59</v>
      </c>
      <c r="BX743" s="15" t="s">
        <v>59</v>
      </c>
      <c r="BZ743" s="15" t="s">
        <v>59</v>
      </c>
      <c r="CB743" s="15" t="s">
        <v>59</v>
      </c>
      <c r="CD743" s="15" t="s">
        <v>59</v>
      </c>
      <c r="CF743" s="15" t="s">
        <v>59</v>
      </c>
      <c r="CH743" s="15" t="s">
        <v>59</v>
      </c>
      <c r="CJ743" s="15" t="s">
        <v>59</v>
      </c>
      <c r="CL743" s="15" t="s">
        <v>59</v>
      </c>
      <c r="CN743" s="15" t="s">
        <v>59</v>
      </c>
      <c r="CP743" s="15" t="s">
        <v>59</v>
      </c>
      <c r="CR743" s="15" t="s">
        <v>59</v>
      </c>
      <c r="CT743" s="15" t="s">
        <v>59</v>
      </c>
      <c r="CV743" s="15" t="s">
        <v>59</v>
      </c>
      <c r="CX743" s="15" t="s">
        <v>59</v>
      </c>
      <c r="CZ743" s="15" t="s">
        <v>59</v>
      </c>
      <c r="DB743" s="15" t="s">
        <v>59</v>
      </c>
      <c r="DD743" s="15" t="s">
        <v>59</v>
      </c>
      <c r="DF743" s="15" t="s">
        <v>59</v>
      </c>
      <c r="DH743" s="15" t="s">
        <v>59</v>
      </c>
      <c r="DJ743" s="15" t="s">
        <v>59</v>
      </c>
      <c r="DL743" s="15" t="s">
        <v>59</v>
      </c>
      <c r="DN743" s="15" t="s">
        <v>59</v>
      </c>
      <c r="DP743" s="15" t="s">
        <v>59</v>
      </c>
      <c r="DR743" s="15" t="s">
        <v>59</v>
      </c>
      <c r="DT743" s="15" t="s">
        <v>59</v>
      </c>
      <c r="DV743" s="15" t="s">
        <v>59</v>
      </c>
      <c r="DX743" s="15" t="s">
        <v>59</v>
      </c>
      <c r="DZ743" s="15" t="s">
        <v>59</v>
      </c>
      <c r="EB743" s="15" t="s">
        <v>59</v>
      </c>
      <c r="ED743" s="15" t="s">
        <v>59</v>
      </c>
      <c r="EF743" s="15" t="s">
        <v>59</v>
      </c>
      <c r="EH743" s="15" t="s">
        <v>59</v>
      </c>
      <c r="EJ743" s="15" t="s">
        <v>59</v>
      </c>
      <c r="EL743" s="15" t="s">
        <v>59</v>
      </c>
      <c r="EN743" s="15" t="s">
        <v>59</v>
      </c>
      <c r="EP743" s="15" t="s">
        <v>59</v>
      </c>
      <c r="ER743" s="15" t="s">
        <v>59</v>
      </c>
      <c r="ET743" s="15" t="s">
        <v>59</v>
      </c>
      <c r="EV743" s="15" t="s">
        <v>59</v>
      </c>
      <c r="EX743" s="15" t="s">
        <v>59</v>
      </c>
      <c r="EZ743" s="15" t="s">
        <v>59</v>
      </c>
      <c r="FB743" s="15" t="s">
        <v>59</v>
      </c>
      <c r="FD743" s="15" t="s">
        <v>59</v>
      </c>
      <c r="FF743" s="15" t="s">
        <v>59</v>
      </c>
      <c r="FH743" s="15" t="s">
        <v>59</v>
      </c>
      <c r="FJ743" s="15" t="s">
        <v>59</v>
      </c>
      <c r="FL743" s="15" t="s">
        <v>59</v>
      </c>
      <c r="FN743" s="15" t="s">
        <v>59</v>
      </c>
      <c r="FP743" s="15" t="s">
        <v>59</v>
      </c>
      <c r="FR743" s="15" t="s">
        <v>59</v>
      </c>
      <c r="FT743" s="15" t="s">
        <v>59</v>
      </c>
    </row>
    <row r="744" spans="1:176" ht="15.95" customHeight="1">
      <c r="A744" t="s">
        <v>1169</v>
      </c>
      <c r="B744">
        <v>1</v>
      </c>
      <c r="D744" s="39">
        <v>1404</v>
      </c>
      <c r="E744" s="19" t="s">
        <v>1158</v>
      </c>
      <c r="F744" t="s">
        <v>1168</v>
      </c>
      <c r="G744" s="9">
        <f t="shared" si="23"/>
        <v>1.6700000000000002</v>
      </c>
      <c r="H744" s="15" t="s">
        <v>59</v>
      </c>
      <c r="I744" t="s">
        <v>47</v>
      </c>
      <c r="J744" s="15" t="s">
        <v>59</v>
      </c>
      <c r="K744" t="s">
        <v>47</v>
      </c>
      <c r="L744" s="15" t="s">
        <v>59</v>
      </c>
      <c r="M744" s="3" t="s">
        <v>47</v>
      </c>
      <c r="N744" s="12" t="s">
        <v>59</v>
      </c>
      <c r="O744" t="s">
        <v>47</v>
      </c>
      <c r="P744" s="15" t="s">
        <v>59</v>
      </c>
      <c r="Q744">
        <v>0.91999999999999993</v>
      </c>
      <c r="R744" s="15" t="s">
        <v>59</v>
      </c>
      <c r="S744" t="s">
        <v>54</v>
      </c>
      <c r="T744" s="15" t="s">
        <v>59</v>
      </c>
      <c r="U744">
        <v>0.03</v>
      </c>
      <c r="V744" s="15" t="s">
        <v>59</v>
      </c>
      <c r="W744">
        <v>0.15000000000000002</v>
      </c>
      <c r="X744" s="15" t="s">
        <v>59</v>
      </c>
      <c r="Y744">
        <v>0.25</v>
      </c>
      <c r="Z744" s="15" t="s">
        <v>59</v>
      </c>
      <c r="AA744">
        <v>0.32000000000000006</v>
      </c>
      <c r="AB744" s="15" t="s">
        <v>59</v>
      </c>
      <c r="AC744" t="s">
        <v>47</v>
      </c>
      <c r="AD744" s="15" t="s">
        <v>59</v>
      </c>
      <c r="AE744" t="s">
        <v>54</v>
      </c>
      <c r="AF744" s="15" t="s">
        <v>59</v>
      </c>
      <c r="AG744" t="s">
        <v>53</v>
      </c>
      <c r="AH744" s="15" t="s">
        <v>59</v>
      </c>
      <c r="AI744" t="s">
        <v>47</v>
      </c>
      <c r="AJ744" s="15" t="s">
        <v>59</v>
      </c>
      <c r="AL744" s="15" t="s">
        <v>59</v>
      </c>
      <c r="AM744" t="s">
        <v>47</v>
      </c>
      <c r="AN744" s="15" t="s">
        <v>59</v>
      </c>
      <c r="AO744" t="s">
        <v>47</v>
      </c>
      <c r="AP744" s="15" t="s">
        <v>59</v>
      </c>
      <c r="AQ744" t="s">
        <v>47</v>
      </c>
      <c r="AR744" s="15" t="s">
        <v>59</v>
      </c>
      <c r="AS744" t="s">
        <v>47</v>
      </c>
      <c r="AT744" s="15" t="s">
        <v>59</v>
      </c>
      <c r="AU744" t="s">
        <v>47</v>
      </c>
      <c r="AV744" s="15" t="s">
        <v>59</v>
      </c>
      <c r="AW744" s="3" t="s">
        <v>47</v>
      </c>
      <c r="AX744" s="15" t="s">
        <v>59</v>
      </c>
      <c r="AZ744" s="15" t="s">
        <v>59</v>
      </c>
      <c r="BA744" t="s">
        <v>47</v>
      </c>
      <c r="BB744" s="15" t="s">
        <v>59</v>
      </c>
      <c r="BC744" t="s">
        <v>47</v>
      </c>
      <c r="BD744" s="15" t="s">
        <v>59</v>
      </c>
      <c r="BE744" t="s">
        <v>47</v>
      </c>
      <c r="BF744" s="15" t="s">
        <v>59</v>
      </c>
      <c r="BH744" s="15" t="s">
        <v>59</v>
      </c>
      <c r="BJ744" s="15" t="s">
        <v>59</v>
      </c>
      <c r="BL744" s="15" t="s">
        <v>59</v>
      </c>
      <c r="BN744" s="15" t="s">
        <v>59</v>
      </c>
      <c r="BP744" s="15" t="s">
        <v>59</v>
      </c>
      <c r="BR744" s="15" t="s">
        <v>59</v>
      </c>
      <c r="BT744" s="15" t="s">
        <v>59</v>
      </c>
      <c r="BV744" s="15" t="s">
        <v>59</v>
      </c>
      <c r="BX744" s="15" t="s">
        <v>59</v>
      </c>
      <c r="BZ744" s="15" t="s">
        <v>59</v>
      </c>
      <c r="CB744" s="15" t="s">
        <v>59</v>
      </c>
      <c r="CD744" s="15" t="s">
        <v>59</v>
      </c>
      <c r="CF744" s="15" t="s">
        <v>59</v>
      </c>
      <c r="CH744" s="15" t="s">
        <v>59</v>
      </c>
      <c r="CJ744" s="15" t="s">
        <v>59</v>
      </c>
      <c r="CL744" s="15" t="s">
        <v>59</v>
      </c>
      <c r="CN744" s="15" t="s">
        <v>59</v>
      </c>
      <c r="CP744" s="15" t="s">
        <v>59</v>
      </c>
      <c r="CR744" s="15" t="s">
        <v>59</v>
      </c>
      <c r="CT744" s="15" t="s">
        <v>59</v>
      </c>
      <c r="CV744" s="15" t="s">
        <v>59</v>
      </c>
      <c r="CX744" s="15" t="s">
        <v>59</v>
      </c>
      <c r="CZ744" s="15" t="s">
        <v>59</v>
      </c>
      <c r="DB744" s="15" t="s">
        <v>59</v>
      </c>
      <c r="DD744" s="15" t="s">
        <v>59</v>
      </c>
      <c r="DF744" s="15" t="s">
        <v>59</v>
      </c>
      <c r="DH744" s="15" t="s">
        <v>59</v>
      </c>
      <c r="DJ744" s="15" t="s">
        <v>59</v>
      </c>
      <c r="DL744" s="15" t="s">
        <v>59</v>
      </c>
      <c r="DN744" s="15" t="s">
        <v>59</v>
      </c>
      <c r="DP744" s="15" t="s">
        <v>59</v>
      </c>
      <c r="DR744" s="15" t="s">
        <v>59</v>
      </c>
      <c r="DT744" s="15" t="s">
        <v>59</v>
      </c>
      <c r="DV744" s="15" t="s">
        <v>59</v>
      </c>
      <c r="DX744" s="15" t="s">
        <v>59</v>
      </c>
      <c r="DZ744" s="15" t="s">
        <v>59</v>
      </c>
      <c r="EB744" s="15" t="s">
        <v>59</v>
      </c>
      <c r="ED744" s="15" t="s">
        <v>59</v>
      </c>
      <c r="EF744" s="15" t="s">
        <v>59</v>
      </c>
      <c r="EH744" s="15" t="s">
        <v>59</v>
      </c>
      <c r="EJ744" s="15" t="s">
        <v>59</v>
      </c>
      <c r="EL744" s="15" t="s">
        <v>59</v>
      </c>
      <c r="EN744" s="15" t="s">
        <v>59</v>
      </c>
      <c r="EP744" s="15" t="s">
        <v>59</v>
      </c>
      <c r="ER744" s="15" t="s">
        <v>59</v>
      </c>
      <c r="ET744" s="15" t="s">
        <v>59</v>
      </c>
      <c r="EV744" s="15" t="s">
        <v>59</v>
      </c>
      <c r="EX744" s="15" t="s">
        <v>59</v>
      </c>
      <c r="EZ744" s="15" t="s">
        <v>59</v>
      </c>
      <c r="FB744" s="15" t="s">
        <v>59</v>
      </c>
      <c r="FD744" s="15" t="s">
        <v>59</v>
      </c>
      <c r="FF744" s="15" t="s">
        <v>59</v>
      </c>
      <c r="FH744" s="15" t="s">
        <v>59</v>
      </c>
      <c r="FJ744" s="15" t="s">
        <v>59</v>
      </c>
      <c r="FL744" s="15" t="s">
        <v>59</v>
      </c>
      <c r="FN744" s="15" t="s">
        <v>59</v>
      </c>
      <c r="FP744" s="15" t="s">
        <v>59</v>
      </c>
      <c r="FR744" s="15" t="s">
        <v>59</v>
      </c>
      <c r="FT744" s="15" t="s">
        <v>59</v>
      </c>
    </row>
    <row r="745" spans="1:176" ht="15.95" customHeight="1">
      <c r="A745" t="s">
        <v>1170</v>
      </c>
      <c r="B745">
        <v>1</v>
      </c>
      <c r="D745" s="39">
        <v>1404</v>
      </c>
      <c r="E745" s="19" t="s">
        <v>1158</v>
      </c>
      <c r="F745" t="s">
        <v>1168</v>
      </c>
      <c r="G745" s="9">
        <f t="shared" si="23"/>
        <v>0.83</v>
      </c>
      <c r="H745" s="15" t="s">
        <v>59</v>
      </c>
      <c r="I745" t="s">
        <v>47</v>
      </c>
      <c r="J745" s="15" t="s">
        <v>59</v>
      </c>
      <c r="K745" t="s">
        <v>47</v>
      </c>
      <c r="L745" s="15" t="s">
        <v>59</v>
      </c>
      <c r="M745" s="3" t="s">
        <v>47</v>
      </c>
      <c r="N745" s="12" t="s">
        <v>59</v>
      </c>
      <c r="O745" t="s">
        <v>47</v>
      </c>
      <c r="P745" s="15" t="s">
        <v>59</v>
      </c>
      <c r="Q745">
        <v>0.51</v>
      </c>
      <c r="R745" s="15" t="s">
        <v>59</v>
      </c>
      <c r="S745" t="s">
        <v>54</v>
      </c>
      <c r="T745" s="15" t="s">
        <v>59</v>
      </c>
      <c r="U745">
        <v>0.05</v>
      </c>
      <c r="V745" s="15" t="s">
        <v>59</v>
      </c>
      <c r="W745">
        <v>6.9999999999999993E-2</v>
      </c>
      <c r="X745" s="15" t="s">
        <v>59</v>
      </c>
      <c r="Y745">
        <v>0.06</v>
      </c>
      <c r="Z745" s="15" t="s">
        <v>59</v>
      </c>
      <c r="AA745">
        <v>0.11000000000000001</v>
      </c>
      <c r="AB745" s="15" t="s">
        <v>59</v>
      </c>
      <c r="AC745" t="s">
        <v>47</v>
      </c>
      <c r="AD745" s="15" t="s">
        <v>59</v>
      </c>
      <c r="AE745" t="s">
        <v>54</v>
      </c>
      <c r="AF745" s="15" t="s">
        <v>59</v>
      </c>
      <c r="AG745">
        <v>0.03</v>
      </c>
      <c r="AH745" s="15" t="s">
        <v>59</v>
      </c>
      <c r="AI745" t="s">
        <v>47</v>
      </c>
      <c r="AJ745" s="15" t="s">
        <v>59</v>
      </c>
      <c r="AL745" s="15" t="s">
        <v>59</v>
      </c>
      <c r="AM745" t="s">
        <v>47</v>
      </c>
      <c r="AN745" s="15" t="s">
        <v>59</v>
      </c>
      <c r="AO745" t="s">
        <v>47</v>
      </c>
      <c r="AP745" s="15" t="s">
        <v>59</v>
      </c>
      <c r="AQ745" t="s">
        <v>47</v>
      </c>
      <c r="AR745" s="15" t="s">
        <v>59</v>
      </c>
      <c r="AS745" t="s">
        <v>47</v>
      </c>
      <c r="AT745" s="15" t="s">
        <v>59</v>
      </c>
      <c r="AU745" t="s">
        <v>47</v>
      </c>
      <c r="AV745" s="15" t="s">
        <v>59</v>
      </c>
      <c r="AW745" s="3" t="s">
        <v>47</v>
      </c>
      <c r="AX745" s="15" t="s">
        <v>59</v>
      </c>
      <c r="AZ745" s="15" t="s">
        <v>59</v>
      </c>
      <c r="BA745" t="s">
        <v>47</v>
      </c>
      <c r="BB745" s="15" t="s">
        <v>59</v>
      </c>
      <c r="BC745" t="s">
        <v>47</v>
      </c>
      <c r="BD745" s="15" t="s">
        <v>59</v>
      </c>
      <c r="BE745" t="s">
        <v>47</v>
      </c>
      <c r="BF745" s="15" t="s">
        <v>59</v>
      </c>
      <c r="BH745" s="15" t="s">
        <v>59</v>
      </c>
      <c r="BJ745" s="15" t="s">
        <v>59</v>
      </c>
      <c r="BL745" s="15" t="s">
        <v>59</v>
      </c>
      <c r="BN745" s="15" t="s">
        <v>59</v>
      </c>
      <c r="BP745" s="15" t="s">
        <v>59</v>
      </c>
      <c r="BR745" s="15" t="s">
        <v>59</v>
      </c>
      <c r="BT745" s="15" t="s">
        <v>59</v>
      </c>
      <c r="BV745" s="15" t="s">
        <v>59</v>
      </c>
      <c r="BX745" s="15" t="s">
        <v>59</v>
      </c>
      <c r="BZ745" s="15" t="s">
        <v>59</v>
      </c>
      <c r="CB745" s="15" t="s">
        <v>59</v>
      </c>
      <c r="CD745" s="15" t="s">
        <v>59</v>
      </c>
      <c r="CF745" s="15" t="s">
        <v>59</v>
      </c>
      <c r="CH745" s="15" t="s">
        <v>59</v>
      </c>
      <c r="CJ745" s="15" t="s">
        <v>59</v>
      </c>
      <c r="CL745" s="15" t="s">
        <v>59</v>
      </c>
      <c r="CN745" s="15" t="s">
        <v>59</v>
      </c>
      <c r="CP745" s="15" t="s">
        <v>59</v>
      </c>
      <c r="CR745" s="15" t="s">
        <v>59</v>
      </c>
      <c r="CT745" s="15" t="s">
        <v>59</v>
      </c>
      <c r="CV745" s="15" t="s">
        <v>59</v>
      </c>
      <c r="CX745" s="15" t="s">
        <v>59</v>
      </c>
      <c r="CZ745" s="15" t="s">
        <v>59</v>
      </c>
      <c r="DB745" s="15" t="s">
        <v>59</v>
      </c>
      <c r="DD745" s="15" t="s">
        <v>59</v>
      </c>
      <c r="DF745" s="15" t="s">
        <v>59</v>
      </c>
      <c r="DH745" s="15" t="s">
        <v>59</v>
      </c>
      <c r="DJ745" s="15" t="s">
        <v>59</v>
      </c>
      <c r="DL745" s="15" t="s">
        <v>59</v>
      </c>
      <c r="DN745" s="15" t="s">
        <v>59</v>
      </c>
      <c r="DP745" s="15" t="s">
        <v>59</v>
      </c>
      <c r="DR745" s="15" t="s">
        <v>59</v>
      </c>
      <c r="DT745" s="15" t="s">
        <v>59</v>
      </c>
      <c r="DV745" s="15" t="s">
        <v>59</v>
      </c>
      <c r="DX745" s="15" t="s">
        <v>59</v>
      </c>
      <c r="DZ745" s="15" t="s">
        <v>59</v>
      </c>
      <c r="EB745" s="15" t="s">
        <v>59</v>
      </c>
      <c r="ED745" s="15" t="s">
        <v>59</v>
      </c>
      <c r="EF745" s="15" t="s">
        <v>59</v>
      </c>
      <c r="EH745" s="15" t="s">
        <v>59</v>
      </c>
      <c r="EJ745" s="15" t="s">
        <v>59</v>
      </c>
      <c r="EL745" s="15" t="s">
        <v>59</v>
      </c>
      <c r="EN745" s="15" t="s">
        <v>59</v>
      </c>
      <c r="EP745" s="15" t="s">
        <v>59</v>
      </c>
      <c r="ER745" s="15" t="s">
        <v>59</v>
      </c>
      <c r="ET745" s="15" t="s">
        <v>59</v>
      </c>
      <c r="EV745" s="15" t="s">
        <v>59</v>
      </c>
      <c r="EX745" s="15" t="s">
        <v>59</v>
      </c>
      <c r="EZ745" s="15" t="s">
        <v>59</v>
      </c>
      <c r="FB745" s="15" t="s">
        <v>59</v>
      </c>
      <c r="FD745" s="15" t="s">
        <v>59</v>
      </c>
      <c r="FF745" s="15" t="s">
        <v>59</v>
      </c>
      <c r="FH745" s="15" t="s">
        <v>59</v>
      </c>
      <c r="FJ745" s="15" t="s">
        <v>59</v>
      </c>
      <c r="FL745" s="15" t="s">
        <v>59</v>
      </c>
      <c r="FN745" s="15" t="s">
        <v>59</v>
      </c>
      <c r="FP745" s="15" t="s">
        <v>59</v>
      </c>
      <c r="FR745" s="15" t="s">
        <v>59</v>
      </c>
      <c r="FT745" s="15" t="s">
        <v>59</v>
      </c>
    </row>
    <row r="746" spans="1:176" ht="15.95" customHeight="1">
      <c r="A746" t="s">
        <v>1171</v>
      </c>
      <c r="B746">
        <v>1</v>
      </c>
      <c r="D746" s="39">
        <v>1404</v>
      </c>
      <c r="E746" s="19" t="s">
        <v>1158</v>
      </c>
      <c r="F746" t="s">
        <v>1168</v>
      </c>
      <c r="G746" s="9">
        <f t="shared" si="23"/>
        <v>0.97</v>
      </c>
      <c r="H746" s="15" t="s">
        <v>59</v>
      </c>
      <c r="I746" t="s">
        <v>47</v>
      </c>
      <c r="J746" s="15" t="s">
        <v>59</v>
      </c>
      <c r="K746" t="s">
        <v>47</v>
      </c>
      <c r="L746" s="15" t="s">
        <v>59</v>
      </c>
      <c r="M746" s="3" t="s">
        <v>47</v>
      </c>
      <c r="N746" s="12" t="s">
        <v>59</v>
      </c>
      <c r="O746" t="s">
        <v>47</v>
      </c>
      <c r="P746" s="15" t="s">
        <v>59</v>
      </c>
      <c r="Q746">
        <v>0.55999999999999994</v>
      </c>
      <c r="R746" s="15" t="s">
        <v>59</v>
      </c>
      <c r="S746" t="s">
        <v>54</v>
      </c>
      <c r="T746" s="15" t="s">
        <v>59</v>
      </c>
      <c r="U746">
        <v>0.1</v>
      </c>
      <c r="V746" s="15" t="s">
        <v>59</v>
      </c>
      <c r="W746">
        <v>0.13</v>
      </c>
      <c r="X746" s="15" t="s">
        <v>59</v>
      </c>
      <c r="Y746">
        <v>0.05</v>
      </c>
      <c r="Z746" s="15" t="s">
        <v>59</v>
      </c>
      <c r="AA746">
        <v>0.13</v>
      </c>
      <c r="AB746" s="15" t="s">
        <v>59</v>
      </c>
      <c r="AC746" t="s">
        <v>47</v>
      </c>
      <c r="AD746" s="15" t="s">
        <v>59</v>
      </c>
      <c r="AE746" t="s">
        <v>54</v>
      </c>
      <c r="AF746" s="15" t="s">
        <v>59</v>
      </c>
      <c r="AG746" t="s">
        <v>53</v>
      </c>
      <c r="AH746" s="15" t="s">
        <v>59</v>
      </c>
      <c r="AI746" t="s">
        <v>47</v>
      </c>
      <c r="AJ746" s="15" t="s">
        <v>59</v>
      </c>
      <c r="AL746" s="15" t="s">
        <v>59</v>
      </c>
      <c r="AM746" t="s">
        <v>47</v>
      </c>
      <c r="AN746" s="15" t="s">
        <v>59</v>
      </c>
      <c r="AO746" t="s">
        <v>47</v>
      </c>
      <c r="AP746" s="15" t="s">
        <v>59</v>
      </c>
      <c r="AQ746" t="s">
        <v>47</v>
      </c>
      <c r="AR746" s="15" t="s">
        <v>59</v>
      </c>
      <c r="AS746" t="s">
        <v>47</v>
      </c>
      <c r="AT746" s="15" t="s">
        <v>59</v>
      </c>
      <c r="AU746" t="s">
        <v>47</v>
      </c>
      <c r="AV746" s="15" t="s">
        <v>59</v>
      </c>
      <c r="AW746" s="3" t="s">
        <v>47</v>
      </c>
      <c r="AX746" s="15" t="s">
        <v>59</v>
      </c>
      <c r="AZ746" s="15" t="s">
        <v>59</v>
      </c>
      <c r="BA746" t="s">
        <v>47</v>
      </c>
      <c r="BB746" s="15" t="s">
        <v>59</v>
      </c>
      <c r="BC746" t="s">
        <v>47</v>
      </c>
      <c r="BD746" s="15" t="s">
        <v>59</v>
      </c>
      <c r="BE746" t="s">
        <v>47</v>
      </c>
      <c r="BF746" s="15" t="s">
        <v>59</v>
      </c>
      <c r="BH746" s="15" t="s">
        <v>59</v>
      </c>
      <c r="BJ746" s="15" t="s">
        <v>59</v>
      </c>
      <c r="BL746" s="15" t="s">
        <v>59</v>
      </c>
      <c r="BN746" s="15" t="s">
        <v>59</v>
      </c>
      <c r="BP746" s="15" t="s">
        <v>59</v>
      </c>
      <c r="BR746" s="15" t="s">
        <v>59</v>
      </c>
      <c r="BT746" s="15" t="s">
        <v>59</v>
      </c>
      <c r="BV746" s="15" t="s">
        <v>59</v>
      </c>
      <c r="BX746" s="15" t="s">
        <v>59</v>
      </c>
      <c r="BZ746" s="15" t="s">
        <v>59</v>
      </c>
      <c r="CB746" s="15" t="s">
        <v>59</v>
      </c>
      <c r="CD746" s="15" t="s">
        <v>59</v>
      </c>
      <c r="CF746" s="15" t="s">
        <v>59</v>
      </c>
      <c r="CH746" s="15" t="s">
        <v>59</v>
      </c>
      <c r="CJ746" s="15" t="s">
        <v>59</v>
      </c>
      <c r="CL746" s="15" t="s">
        <v>59</v>
      </c>
      <c r="CN746" s="15" t="s">
        <v>59</v>
      </c>
      <c r="CP746" s="15" t="s">
        <v>59</v>
      </c>
      <c r="CR746" s="15" t="s">
        <v>59</v>
      </c>
      <c r="CT746" s="15" t="s">
        <v>59</v>
      </c>
      <c r="CV746" s="15" t="s">
        <v>59</v>
      </c>
      <c r="CX746" s="15" t="s">
        <v>59</v>
      </c>
      <c r="CZ746" s="15" t="s">
        <v>59</v>
      </c>
      <c r="DB746" s="15" t="s">
        <v>59</v>
      </c>
      <c r="DD746" s="15" t="s">
        <v>59</v>
      </c>
      <c r="DF746" s="15" t="s">
        <v>59</v>
      </c>
      <c r="DH746" s="15" t="s">
        <v>59</v>
      </c>
      <c r="DJ746" s="15" t="s">
        <v>59</v>
      </c>
      <c r="DL746" s="15" t="s">
        <v>59</v>
      </c>
      <c r="DN746" s="15" t="s">
        <v>59</v>
      </c>
      <c r="DP746" s="15" t="s">
        <v>59</v>
      </c>
      <c r="DR746" s="15" t="s">
        <v>59</v>
      </c>
      <c r="DT746" s="15" t="s">
        <v>59</v>
      </c>
      <c r="DV746" s="15" t="s">
        <v>59</v>
      </c>
      <c r="DX746" s="15" t="s">
        <v>59</v>
      </c>
      <c r="DZ746" s="15" t="s">
        <v>59</v>
      </c>
      <c r="EB746" s="15" t="s">
        <v>59</v>
      </c>
      <c r="ED746" s="15" t="s">
        <v>59</v>
      </c>
      <c r="EF746" s="15" t="s">
        <v>59</v>
      </c>
      <c r="EH746" s="15" t="s">
        <v>59</v>
      </c>
      <c r="EJ746" s="15" t="s">
        <v>59</v>
      </c>
      <c r="EL746" s="15" t="s">
        <v>59</v>
      </c>
      <c r="EN746" s="15" t="s">
        <v>59</v>
      </c>
      <c r="EP746" s="15" t="s">
        <v>59</v>
      </c>
      <c r="ER746" s="15" t="s">
        <v>59</v>
      </c>
      <c r="ET746" s="15" t="s">
        <v>59</v>
      </c>
      <c r="EV746" s="15" t="s">
        <v>59</v>
      </c>
      <c r="EX746" s="15" t="s">
        <v>59</v>
      </c>
      <c r="EZ746" s="15" t="s">
        <v>59</v>
      </c>
      <c r="FB746" s="15" t="s">
        <v>59</v>
      </c>
      <c r="FD746" s="15" t="s">
        <v>59</v>
      </c>
      <c r="FF746" s="15" t="s">
        <v>59</v>
      </c>
      <c r="FH746" s="15" t="s">
        <v>59</v>
      </c>
      <c r="FJ746" s="15" t="s">
        <v>59</v>
      </c>
      <c r="FL746" s="15" t="s">
        <v>59</v>
      </c>
      <c r="FN746" s="15" t="s">
        <v>59</v>
      </c>
      <c r="FP746" s="15" t="s">
        <v>59</v>
      </c>
      <c r="FR746" s="15" t="s">
        <v>59</v>
      </c>
      <c r="FT746" s="15" t="s">
        <v>59</v>
      </c>
    </row>
    <row r="747" spans="1:176" ht="15.95" customHeight="1">
      <c r="A747" t="s">
        <v>1172</v>
      </c>
      <c r="B747">
        <v>1</v>
      </c>
      <c r="D747" s="39">
        <v>1404</v>
      </c>
      <c r="E747" s="19" t="s">
        <v>1158</v>
      </c>
      <c r="F747" t="s">
        <v>1167</v>
      </c>
      <c r="G747">
        <v>0.19600000000000001</v>
      </c>
      <c r="H747" s="15" t="s">
        <v>59</v>
      </c>
      <c r="I747">
        <v>0.19600000000000001</v>
      </c>
      <c r="J747" s="15" t="s">
        <v>59</v>
      </c>
      <c r="K747" t="s">
        <v>47</v>
      </c>
      <c r="L747" s="15" t="s">
        <v>59</v>
      </c>
      <c r="M747" s="3" t="s">
        <v>47</v>
      </c>
      <c r="N747" s="12" t="s">
        <v>59</v>
      </c>
      <c r="O747" t="s">
        <v>47</v>
      </c>
      <c r="P747" s="15" t="s">
        <v>59</v>
      </c>
      <c r="Q747">
        <v>0.05</v>
      </c>
      <c r="R747" s="15" t="s">
        <v>59</v>
      </c>
      <c r="S747">
        <v>3.0000000000000001E-3</v>
      </c>
      <c r="T747" s="15" t="s">
        <v>59</v>
      </c>
      <c r="U747">
        <v>4.4999999999999998E-2</v>
      </c>
      <c r="V747" s="15" t="s">
        <v>59</v>
      </c>
      <c r="W747">
        <v>6.6000000000000003E-2</v>
      </c>
      <c r="X747" s="15" t="s">
        <v>59</v>
      </c>
      <c r="Y747">
        <v>1.8000000000000002E-2</v>
      </c>
      <c r="Z747" s="15" t="s">
        <v>59</v>
      </c>
      <c r="AA747">
        <v>6.9999999999999993E-3</v>
      </c>
      <c r="AB747" s="15" t="s">
        <v>59</v>
      </c>
      <c r="AC747" t="s">
        <v>47</v>
      </c>
      <c r="AD747" s="15" t="s">
        <v>59</v>
      </c>
      <c r="AE747">
        <v>6.9999999999999993E-3</v>
      </c>
      <c r="AF747" s="15" t="s">
        <v>59</v>
      </c>
      <c r="AG747" t="s">
        <v>54</v>
      </c>
      <c r="AH747" s="15" t="s">
        <v>59</v>
      </c>
      <c r="AI747" t="s">
        <v>47</v>
      </c>
      <c r="AJ747" s="15" t="s">
        <v>59</v>
      </c>
      <c r="AL747" s="15" t="s">
        <v>59</v>
      </c>
      <c r="AM747" t="s">
        <v>47</v>
      </c>
      <c r="AN747" s="15" t="s">
        <v>59</v>
      </c>
      <c r="AO747" t="s">
        <v>47</v>
      </c>
      <c r="AP747" s="15" t="s">
        <v>59</v>
      </c>
      <c r="AQ747" t="s">
        <v>47</v>
      </c>
      <c r="AR747" s="15" t="s">
        <v>59</v>
      </c>
      <c r="AS747" t="s">
        <v>47</v>
      </c>
      <c r="AT747" s="15" t="s">
        <v>59</v>
      </c>
      <c r="AU747" t="s">
        <v>47</v>
      </c>
      <c r="AV747" s="15" t="s">
        <v>59</v>
      </c>
      <c r="AW747" s="3" t="s">
        <v>47</v>
      </c>
      <c r="AX747" s="15" t="s">
        <v>59</v>
      </c>
      <c r="AZ747" s="15" t="s">
        <v>59</v>
      </c>
      <c r="BA747" t="s">
        <v>47</v>
      </c>
      <c r="BB747" s="15" t="s">
        <v>59</v>
      </c>
      <c r="BC747" t="s">
        <v>47</v>
      </c>
      <c r="BD747" s="15" t="s">
        <v>59</v>
      </c>
      <c r="BE747" t="s">
        <v>47</v>
      </c>
      <c r="BF747" s="15" t="s">
        <v>59</v>
      </c>
      <c r="BH747" s="15" t="s">
        <v>59</v>
      </c>
      <c r="BJ747" s="15" t="s">
        <v>59</v>
      </c>
      <c r="BL747" s="15" t="s">
        <v>59</v>
      </c>
      <c r="BN747" s="15" t="s">
        <v>59</v>
      </c>
      <c r="BP747" s="15" t="s">
        <v>59</v>
      </c>
      <c r="BR747" s="15" t="s">
        <v>59</v>
      </c>
      <c r="BT747" s="15" t="s">
        <v>59</v>
      </c>
      <c r="BV747" s="15" t="s">
        <v>59</v>
      </c>
      <c r="BX747" s="15" t="s">
        <v>59</v>
      </c>
      <c r="BZ747" s="15" t="s">
        <v>59</v>
      </c>
      <c r="CB747" s="15" t="s">
        <v>59</v>
      </c>
      <c r="CD747" s="15" t="s">
        <v>59</v>
      </c>
      <c r="CF747" s="15" t="s">
        <v>59</v>
      </c>
      <c r="CH747" s="15" t="s">
        <v>59</v>
      </c>
      <c r="CJ747" s="15" t="s">
        <v>59</v>
      </c>
      <c r="CL747" s="15" t="s">
        <v>59</v>
      </c>
      <c r="CN747" s="15" t="s">
        <v>59</v>
      </c>
      <c r="CP747" s="15" t="s">
        <v>59</v>
      </c>
      <c r="CR747" s="15" t="s">
        <v>59</v>
      </c>
      <c r="CT747" s="15" t="s">
        <v>59</v>
      </c>
      <c r="CV747" s="15" t="s">
        <v>59</v>
      </c>
      <c r="CX747" s="15" t="s">
        <v>59</v>
      </c>
      <c r="CZ747" s="15" t="s">
        <v>59</v>
      </c>
      <c r="DB747" s="15" t="s">
        <v>59</v>
      </c>
      <c r="DD747" s="15" t="s">
        <v>59</v>
      </c>
      <c r="DF747" s="15" t="s">
        <v>59</v>
      </c>
      <c r="DH747" s="15" t="s">
        <v>59</v>
      </c>
      <c r="DJ747" s="15" t="s">
        <v>59</v>
      </c>
      <c r="DL747" s="15" t="s">
        <v>59</v>
      </c>
      <c r="DN747" s="15" t="s">
        <v>59</v>
      </c>
      <c r="DP747" s="15" t="s">
        <v>59</v>
      </c>
      <c r="DR747" s="15" t="s">
        <v>59</v>
      </c>
      <c r="DT747" s="15" t="s">
        <v>59</v>
      </c>
      <c r="DV747" s="15" t="s">
        <v>59</v>
      </c>
      <c r="DX747" s="15" t="s">
        <v>59</v>
      </c>
      <c r="DZ747" s="15" t="s">
        <v>59</v>
      </c>
      <c r="EB747" s="15" t="s">
        <v>59</v>
      </c>
      <c r="ED747" s="15" t="s">
        <v>59</v>
      </c>
      <c r="EF747" s="15" t="s">
        <v>59</v>
      </c>
      <c r="EH747" s="15" t="s">
        <v>59</v>
      </c>
      <c r="EJ747" s="15" t="s">
        <v>59</v>
      </c>
      <c r="EL747" s="15" t="s">
        <v>59</v>
      </c>
      <c r="EN747" s="15" t="s">
        <v>59</v>
      </c>
      <c r="EP747" s="15" t="s">
        <v>59</v>
      </c>
      <c r="ER747" s="15" t="s">
        <v>59</v>
      </c>
      <c r="ET747" s="15" t="s">
        <v>59</v>
      </c>
      <c r="EV747" s="15" t="s">
        <v>59</v>
      </c>
      <c r="EX747" s="15" t="s">
        <v>59</v>
      </c>
      <c r="EZ747" s="15" t="s">
        <v>59</v>
      </c>
      <c r="FB747" s="15" t="s">
        <v>59</v>
      </c>
      <c r="FD747" s="15" t="s">
        <v>59</v>
      </c>
      <c r="FF747" s="15" t="s">
        <v>59</v>
      </c>
      <c r="FH747" s="15" t="s">
        <v>59</v>
      </c>
      <c r="FJ747" s="15" t="s">
        <v>59</v>
      </c>
      <c r="FL747" s="15" t="s">
        <v>59</v>
      </c>
      <c r="FN747" s="15" t="s">
        <v>59</v>
      </c>
      <c r="FP747" s="15" t="s">
        <v>59</v>
      </c>
      <c r="FR747" s="15" t="s">
        <v>59</v>
      </c>
      <c r="FT747" s="15" t="s">
        <v>59</v>
      </c>
    </row>
    <row r="748" spans="1:176" ht="15.95" customHeight="1">
      <c r="A748" t="s">
        <v>1173</v>
      </c>
      <c r="B748">
        <v>1</v>
      </c>
      <c r="D748" s="39">
        <v>1404</v>
      </c>
      <c r="E748" s="19" t="s">
        <v>1158</v>
      </c>
      <c r="F748" t="s">
        <v>1167</v>
      </c>
      <c r="G748">
        <v>0.313</v>
      </c>
      <c r="H748" s="15" t="s">
        <v>59</v>
      </c>
      <c r="I748">
        <v>0.313</v>
      </c>
      <c r="J748" s="15" t="s">
        <v>59</v>
      </c>
      <c r="K748" t="s">
        <v>47</v>
      </c>
      <c r="L748" s="15" t="s">
        <v>59</v>
      </c>
      <c r="M748" s="3" t="s">
        <v>47</v>
      </c>
      <c r="N748" s="12" t="s">
        <v>59</v>
      </c>
      <c r="O748" t="s">
        <v>47</v>
      </c>
      <c r="P748" s="15" t="s">
        <v>59</v>
      </c>
      <c r="Q748">
        <v>7.400000000000001E-2</v>
      </c>
      <c r="R748" s="15" t="s">
        <v>59</v>
      </c>
      <c r="S748">
        <v>5.0000000000000001E-3</v>
      </c>
      <c r="T748" s="15" t="s">
        <v>59</v>
      </c>
      <c r="U748">
        <v>7.400000000000001E-2</v>
      </c>
      <c r="V748" s="15" t="s">
        <v>59</v>
      </c>
      <c r="W748">
        <v>0.125</v>
      </c>
      <c r="X748" s="15" t="s">
        <v>59</v>
      </c>
      <c r="Y748">
        <v>9.0000000000000011E-3</v>
      </c>
      <c r="Z748" s="15" t="s">
        <v>59</v>
      </c>
      <c r="AA748">
        <v>1.9E-2</v>
      </c>
      <c r="AB748" s="15" t="s">
        <v>59</v>
      </c>
      <c r="AC748" t="s">
        <v>47</v>
      </c>
      <c r="AD748" s="15" t="s">
        <v>59</v>
      </c>
      <c r="AE748">
        <v>6.9999999999999993E-3</v>
      </c>
      <c r="AF748" s="15" t="s">
        <v>59</v>
      </c>
      <c r="AG748" t="s">
        <v>54</v>
      </c>
      <c r="AH748" s="15" t="s">
        <v>59</v>
      </c>
      <c r="AI748" t="s">
        <v>47</v>
      </c>
      <c r="AJ748" s="15" t="s">
        <v>59</v>
      </c>
      <c r="AL748" s="15" t="s">
        <v>59</v>
      </c>
      <c r="AM748" t="s">
        <v>47</v>
      </c>
      <c r="AN748" s="15" t="s">
        <v>59</v>
      </c>
      <c r="AO748" t="s">
        <v>47</v>
      </c>
      <c r="AP748" s="15" t="s">
        <v>59</v>
      </c>
      <c r="AQ748" t="s">
        <v>47</v>
      </c>
      <c r="AR748" s="15" t="s">
        <v>59</v>
      </c>
      <c r="AS748" t="s">
        <v>47</v>
      </c>
      <c r="AT748" s="15" t="s">
        <v>59</v>
      </c>
      <c r="AU748" t="s">
        <v>47</v>
      </c>
      <c r="AV748" s="15" t="s">
        <v>59</v>
      </c>
      <c r="AW748" s="3" t="s">
        <v>47</v>
      </c>
      <c r="AX748" s="15" t="s">
        <v>59</v>
      </c>
      <c r="AZ748" s="15" t="s">
        <v>59</v>
      </c>
      <c r="BA748" t="s">
        <v>47</v>
      </c>
      <c r="BB748" s="15" t="s">
        <v>59</v>
      </c>
      <c r="BC748" t="s">
        <v>47</v>
      </c>
      <c r="BD748" s="15" t="s">
        <v>59</v>
      </c>
      <c r="BE748" t="s">
        <v>47</v>
      </c>
      <c r="BF748" s="15" t="s">
        <v>59</v>
      </c>
      <c r="BH748" s="15" t="s">
        <v>59</v>
      </c>
      <c r="BJ748" s="15" t="s">
        <v>59</v>
      </c>
      <c r="BL748" s="15" t="s">
        <v>59</v>
      </c>
      <c r="BN748" s="15" t="s">
        <v>59</v>
      </c>
      <c r="BP748" s="15" t="s">
        <v>59</v>
      </c>
      <c r="BR748" s="15" t="s">
        <v>59</v>
      </c>
      <c r="BT748" s="15" t="s">
        <v>59</v>
      </c>
      <c r="BV748" s="15" t="s">
        <v>59</v>
      </c>
      <c r="BX748" s="15" t="s">
        <v>59</v>
      </c>
      <c r="BZ748" s="15" t="s">
        <v>59</v>
      </c>
      <c r="CB748" s="15" t="s">
        <v>59</v>
      </c>
      <c r="CD748" s="15" t="s">
        <v>59</v>
      </c>
      <c r="CF748" s="15" t="s">
        <v>59</v>
      </c>
      <c r="CH748" s="15" t="s">
        <v>59</v>
      </c>
      <c r="CJ748" s="15" t="s">
        <v>59</v>
      </c>
      <c r="CL748" s="15" t="s">
        <v>59</v>
      </c>
      <c r="CN748" s="15" t="s">
        <v>59</v>
      </c>
      <c r="CP748" s="15" t="s">
        <v>59</v>
      </c>
      <c r="CR748" s="15" t="s">
        <v>59</v>
      </c>
      <c r="CT748" s="15" t="s">
        <v>59</v>
      </c>
      <c r="CV748" s="15" t="s">
        <v>59</v>
      </c>
      <c r="CX748" s="15" t="s">
        <v>59</v>
      </c>
      <c r="CZ748" s="15" t="s">
        <v>59</v>
      </c>
      <c r="DB748" s="15" t="s">
        <v>59</v>
      </c>
      <c r="DD748" s="15" t="s">
        <v>59</v>
      </c>
      <c r="DF748" s="15" t="s">
        <v>59</v>
      </c>
      <c r="DH748" s="15" t="s">
        <v>59</v>
      </c>
      <c r="DJ748" s="15" t="s">
        <v>59</v>
      </c>
      <c r="DL748" s="15" t="s">
        <v>59</v>
      </c>
      <c r="DN748" s="15" t="s">
        <v>59</v>
      </c>
      <c r="DP748" s="15" t="s">
        <v>59</v>
      </c>
      <c r="DR748" s="15" t="s">
        <v>59</v>
      </c>
      <c r="DT748" s="15" t="s">
        <v>59</v>
      </c>
      <c r="DV748" s="15" t="s">
        <v>59</v>
      </c>
      <c r="DX748" s="15" t="s">
        <v>59</v>
      </c>
      <c r="DZ748" s="15" t="s">
        <v>59</v>
      </c>
      <c r="EB748" s="15" t="s">
        <v>59</v>
      </c>
      <c r="ED748" s="15" t="s">
        <v>59</v>
      </c>
      <c r="EF748" s="15" t="s">
        <v>59</v>
      </c>
      <c r="EH748" s="15" t="s">
        <v>59</v>
      </c>
      <c r="EJ748" s="15" t="s">
        <v>59</v>
      </c>
      <c r="EL748" s="15" t="s">
        <v>59</v>
      </c>
      <c r="EN748" s="15" t="s">
        <v>59</v>
      </c>
      <c r="EP748" s="15" t="s">
        <v>59</v>
      </c>
      <c r="ER748" s="15" t="s">
        <v>59</v>
      </c>
      <c r="ET748" s="15" t="s">
        <v>59</v>
      </c>
      <c r="EV748" s="15" t="s">
        <v>59</v>
      </c>
      <c r="EX748" s="15" t="s">
        <v>59</v>
      </c>
      <c r="EZ748" s="15" t="s">
        <v>59</v>
      </c>
      <c r="FB748" s="15" t="s">
        <v>59</v>
      </c>
      <c r="FD748" s="15" t="s">
        <v>59</v>
      </c>
      <c r="FF748" s="15" t="s">
        <v>59</v>
      </c>
      <c r="FH748" s="15" t="s">
        <v>59</v>
      </c>
      <c r="FJ748" s="15" t="s">
        <v>59</v>
      </c>
      <c r="FL748" s="15" t="s">
        <v>59</v>
      </c>
      <c r="FN748" s="15" t="s">
        <v>59</v>
      </c>
      <c r="FP748" s="15" t="s">
        <v>59</v>
      </c>
      <c r="FR748" s="15" t="s">
        <v>59</v>
      </c>
      <c r="FT748" s="15" t="s">
        <v>59</v>
      </c>
    </row>
    <row r="749" spans="1:176" ht="15.95" customHeight="1">
      <c r="A749" t="s">
        <v>1173</v>
      </c>
      <c r="B749">
        <v>1</v>
      </c>
      <c r="D749" s="39">
        <v>1404</v>
      </c>
      <c r="E749" s="19" t="s">
        <v>1158</v>
      </c>
      <c r="F749" t="s">
        <v>1167</v>
      </c>
      <c r="G749">
        <v>0.28899999999999998</v>
      </c>
      <c r="H749" s="15" t="s">
        <v>59</v>
      </c>
      <c r="I749">
        <v>0.28899999999999998</v>
      </c>
      <c r="J749" s="15" t="s">
        <v>59</v>
      </c>
      <c r="K749" t="s">
        <v>47</v>
      </c>
      <c r="L749" s="15" t="s">
        <v>59</v>
      </c>
      <c r="M749" s="3" t="s">
        <v>47</v>
      </c>
      <c r="N749" s="12" t="s">
        <v>59</v>
      </c>
      <c r="O749" t="s">
        <v>47</v>
      </c>
      <c r="P749" s="15" t="s">
        <v>59</v>
      </c>
      <c r="Q749">
        <v>6.0999999999999999E-2</v>
      </c>
      <c r="R749" s="15" t="s">
        <v>59</v>
      </c>
      <c r="S749">
        <v>3.0000000000000001E-3</v>
      </c>
      <c r="T749" s="15" t="s">
        <v>59</v>
      </c>
      <c r="U749">
        <v>6.4000000000000001E-2</v>
      </c>
      <c r="V749" s="15" t="s">
        <v>59</v>
      </c>
      <c r="W749">
        <v>0.126</v>
      </c>
      <c r="X749" s="15" t="s">
        <v>59</v>
      </c>
      <c r="Y749">
        <v>9.0000000000000011E-3</v>
      </c>
      <c r="Z749" s="15" t="s">
        <v>59</v>
      </c>
      <c r="AA749">
        <v>0.02</v>
      </c>
      <c r="AB749" s="15" t="s">
        <v>59</v>
      </c>
      <c r="AC749" t="s">
        <v>47</v>
      </c>
      <c r="AD749" s="15" t="s">
        <v>59</v>
      </c>
      <c r="AE749">
        <v>6.0000000000000001E-3</v>
      </c>
      <c r="AF749" s="15" t="s">
        <v>59</v>
      </c>
      <c r="AG749" t="s">
        <v>54</v>
      </c>
      <c r="AH749" s="15" t="s">
        <v>59</v>
      </c>
      <c r="AI749" t="s">
        <v>47</v>
      </c>
      <c r="AJ749" s="15" t="s">
        <v>59</v>
      </c>
      <c r="AL749" s="15" t="s">
        <v>59</v>
      </c>
      <c r="AM749" t="s">
        <v>47</v>
      </c>
      <c r="AN749" s="15" t="s">
        <v>59</v>
      </c>
      <c r="AO749" t="s">
        <v>47</v>
      </c>
      <c r="AP749" s="15" t="s">
        <v>59</v>
      </c>
      <c r="AQ749" t="s">
        <v>47</v>
      </c>
      <c r="AR749" s="15" t="s">
        <v>59</v>
      </c>
      <c r="AS749" t="s">
        <v>47</v>
      </c>
      <c r="AT749" s="15" t="s">
        <v>59</v>
      </c>
      <c r="AU749" t="s">
        <v>47</v>
      </c>
      <c r="AV749" s="15" t="s">
        <v>59</v>
      </c>
      <c r="AW749" s="3" t="s">
        <v>47</v>
      </c>
      <c r="AX749" s="15" t="s">
        <v>59</v>
      </c>
      <c r="AZ749" s="15" t="s">
        <v>59</v>
      </c>
      <c r="BA749" t="s">
        <v>47</v>
      </c>
      <c r="BB749" s="15" t="s">
        <v>59</v>
      </c>
      <c r="BC749" t="s">
        <v>47</v>
      </c>
      <c r="BD749" s="15" t="s">
        <v>59</v>
      </c>
      <c r="BE749" t="s">
        <v>47</v>
      </c>
      <c r="BF749" s="15" t="s">
        <v>59</v>
      </c>
      <c r="BH749" s="15" t="s">
        <v>59</v>
      </c>
      <c r="BJ749" s="15" t="s">
        <v>59</v>
      </c>
      <c r="BL749" s="15" t="s">
        <v>59</v>
      </c>
      <c r="BN749" s="15" t="s">
        <v>59</v>
      </c>
      <c r="BP749" s="15" t="s">
        <v>59</v>
      </c>
      <c r="BR749" s="15" t="s">
        <v>59</v>
      </c>
      <c r="BT749" s="15" t="s">
        <v>59</v>
      </c>
      <c r="BV749" s="15" t="s">
        <v>59</v>
      </c>
      <c r="BX749" s="15" t="s">
        <v>59</v>
      </c>
      <c r="BZ749" s="15" t="s">
        <v>59</v>
      </c>
      <c r="CB749" s="15" t="s">
        <v>59</v>
      </c>
      <c r="CD749" s="15" t="s">
        <v>59</v>
      </c>
      <c r="CF749" s="15" t="s">
        <v>59</v>
      </c>
      <c r="CH749" s="15" t="s">
        <v>59</v>
      </c>
      <c r="CJ749" s="15" t="s">
        <v>59</v>
      </c>
      <c r="CL749" s="15" t="s">
        <v>59</v>
      </c>
      <c r="CN749" s="15" t="s">
        <v>59</v>
      </c>
      <c r="CP749" s="15" t="s">
        <v>59</v>
      </c>
      <c r="CR749" s="15" t="s">
        <v>59</v>
      </c>
      <c r="CT749" s="15" t="s">
        <v>59</v>
      </c>
      <c r="CV749" s="15" t="s">
        <v>59</v>
      </c>
      <c r="CX749" s="15" t="s">
        <v>59</v>
      </c>
      <c r="CZ749" s="15" t="s">
        <v>59</v>
      </c>
      <c r="DB749" s="15" t="s">
        <v>59</v>
      </c>
      <c r="DD749" s="15" t="s">
        <v>59</v>
      </c>
      <c r="DF749" s="15" t="s">
        <v>59</v>
      </c>
      <c r="DH749" s="15" t="s">
        <v>59</v>
      </c>
      <c r="DJ749" s="15" t="s">
        <v>59</v>
      </c>
      <c r="DL749" s="15" t="s">
        <v>59</v>
      </c>
      <c r="DN749" s="15" t="s">
        <v>59</v>
      </c>
      <c r="DP749" s="15" t="s">
        <v>59</v>
      </c>
      <c r="DR749" s="15" t="s">
        <v>59</v>
      </c>
      <c r="DT749" s="15" t="s">
        <v>59</v>
      </c>
      <c r="DV749" s="15" t="s">
        <v>59</v>
      </c>
      <c r="DX749" s="15" t="s">
        <v>59</v>
      </c>
      <c r="DZ749" s="15" t="s">
        <v>59</v>
      </c>
      <c r="EB749" s="15" t="s">
        <v>59</v>
      </c>
      <c r="ED749" s="15" t="s">
        <v>59</v>
      </c>
      <c r="EF749" s="15" t="s">
        <v>59</v>
      </c>
      <c r="EH749" s="15" t="s">
        <v>59</v>
      </c>
      <c r="EJ749" s="15" t="s">
        <v>59</v>
      </c>
      <c r="EL749" s="15" t="s">
        <v>59</v>
      </c>
      <c r="EN749" s="15" t="s">
        <v>59</v>
      </c>
      <c r="EP749" s="15" t="s">
        <v>59</v>
      </c>
      <c r="ER749" s="15" t="s">
        <v>59</v>
      </c>
      <c r="ET749" s="15" t="s">
        <v>59</v>
      </c>
      <c r="EV749" s="15" t="s">
        <v>59</v>
      </c>
      <c r="EX749" s="15" t="s">
        <v>59</v>
      </c>
      <c r="EZ749" s="15" t="s">
        <v>59</v>
      </c>
      <c r="FB749" s="15" t="s">
        <v>59</v>
      </c>
      <c r="FD749" s="15" t="s">
        <v>59</v>
      </c>
      <c r="FF749" s="15" t="s">
        <v>59</v>
      </c>
      <c r="FH749" s="15" t="s">
        <v>59</v>
      </c>
      <c r="FJ749" s="15" t="s">
        <v>59</v>
      </c>
      <c r="FL749" s="15" t="s">
        <v>59</v>
      </c>
      <c r="FN749" s="15" t="s">
        <v>59</v>
      </c>
      <c r="FP749" s="15" t="s">
        <v>59</v>
      </c>
      <c r="FR749" s="15" t="s">
        <v>59</v>
      </c>
      <c r="FT749" s="15" t="s">
        <v>59</v>
      </c>
    </row>
    <row r="750" spans="1:176" ht="15.95" customHeight="1">
      <c r="A750" t="s">
        <v>1174</v>
      </c>
      <c r="B750">
        <v>1</v>
      </c>
      <c r="D750" s="39">
        <v>1404</v>
      </c>
      <c r="E750" s="19" t="s">
        <v>1158</v>
      </c>
      <c r="F750" t="s">
        <v>1167</v>
      </c>
      <c r="G750">
        <v>0.52</v>
      </c>
      <c r="H750" s="15" t="s">
        <v>59</v>
      </c>
      <c r="I750">
        <v>0.52</v>
      </c>
      <c r="J750" s="15" t="s">
        <v>59</v>
      </c>
      <c r="K750" t="s">
        <v>47</v>
      </c>
      <c r="L750" s="15" t="s">
        <v>59</v>
      </c>
      <c r="M750" s="3" t="s">
        <v>47</v>
      </c>
      <c r="N750" s="12" t="s">
        <v>59</v>
      </c>
      <c r="O750" t="s">
        <v>47</v>
      </c>
      <c r="P750" s="15" t="s">
        <v>59</v>
      </c>
      <c r="Q750">
        <v>0.11900000000000001</v>
      </c>
      <c r="R750" s="15" t="s">
        <v>59</v>
      </c>
      <c r="S750">
        <v>5.0000000000000001E-3</v>
      </c>
      <c r="T750" s="15" t="s">
        <v>59</v>
      </c>
      <c r="U750">
        <v>0.125</v>
      </c>
      <c r="V750" s="15" t="s">
        <v>59</v>
      </c>
      <c r="W750">
        <v>0.20800000000000002</v>
      </c>
      <c r="X750" s="15" t="s">
        <v>59</v>
      </c>
      <c r="Y750">
        <v>1.3000000000000001E-2</v>
      </c>
      <c r="Z750" s="15" t="s">
        <v>59</v>
      </c>
      <c r="AA750">
        <v>0.04</v>
      </c>
      <c r="AB750" s="15" t="s">
        <v>59</v>
      </c>
      <c r="AC750" t="s">
        <v>47</v>
      </c>
      <c r="AD750" s="15" t="s">
        <v>59</v>
      </c>
      <c r="AE750">
        <v>0.01</v>
      </c>
      <c r="AF750" s="15" t="s">
        <v>59</v>
      </c>
      <c r="AG750" t="s">
        <v>54</v>
      </c>
      <c r="AH750" s="15" t="s">
        <v>59</v>
      </c>
      <c r="AI750" t="s">
        <v>47</v>
      </c>
      <c r="AJ750" s="15" t="s">
        <v>59</v>
      </c>
      <c r="AL750" s="15" t="s">
        <v>59</v>
      </c>
      <c r="AM750" t="s">
        <v>47</v>
      </c>
      <c r="AN750" s="15" t="s">
        <v>59</v>
      </c>
      <c r="AO750" t="s">
        <v>47</v>
      </c>
      <c r="AP750" s="15" t="s">
        <v>59</v>
      </c>
      <c r="AQ750" t="s">
        <v>47</v>
      </c>
      <c r="AR750" s="15" t="s">
        <v>59</v>
      </c>
      <c r="AS750" t="s">
        <v>47</v>
      </c>
      <c r="AT750" s="15" t="s">
        <v>59</v>
      </c>
      <c r="AU750" t="s">
        <v>47</v>
      </c>
      <c r="AV750" s="15" t="s">
        <v>59</v>
      </c>
      <c r="AW750" s="3" t="s">
        <v>47</v>
      </c>
      <c r="AX750" s="15" t="s">
        <v>59</v>
      </c>
      <c r="AZ750" s="15" t="s">
        <v>59</v>
      </c>
      <c r="BA750" t="s">
        <v>47</v>
      </c>
      <c r="BB750" s="15" t="s">
        <v>59</v>
      </c>
      <c r="BC750" t="s">
        <v>47</v>
      </c>
      <c r="BD750" s="15" t="s">
        <v>59</v>
      </c>
      <c r="BE750" t="s">
        <v>47</v>
      </c>
      <c r="BF750" s="15" t="s">
        <v>59</v>
      </c>
      <c r="BH750" s="15" t="s">
        <v>59</v>
      </c>
      <c r="BJ750" s="15" t="s">
        <v>59</v>
      </c>
      <c r="BL750" s="15" t="s">
        <v>59</v>
      </c>
      <c r="BN750" s="15" t="s">
        <v>59</v>
      </c>
      <c r="BP750" s="15" t="s">
        <v>59</v>
      </c>
      <c r="BR750" s="15" t="s">
        <v>59</v>
      </c>
      <c r="BT750" s="15" t="s">
        <v>59</v>
      </c>
      <c r="BV750" s="15" t="s">
        <v>59</v>
      </c>
      <c r="BX750" s="15" t="s">
        <v>59</v>
      </c>
      <c r="BZ750" s="15" t="s">
        <v>59</v>
      </c>
      <c r="CB750" s="15" t="s">
        <v>59</v>
      </c>
      <c r="CD750" s="15" t="s">
        <v>59</v>
      </c>
      <c r="CF750" s="15" t="s">
        <v>59</v>
      </c>
      <c r="CH750" s="15" t="s">
        <v>59</v>
      </c>
      <c r="CJ750" s="15" t="s">
        <v>59</v>
      </c>
      <c r="CL750" s="15" t="s">
        <v>59</v>
      </c>
      <c r="CN750" s="15" t="s">
        <v>59</v>
      </c>
      <c r="CP750" s="15" t="s">
        <v>59</v>
      </c>
      <c r="CR750" s="15" t="s">
        <v>59</v>
      </c>
      <c r="CT750" s="15" t="s">
        <v>59</v>
      </c>
      <c r="CV750" s="15" t="s">
        <v>59</v>
      </c>
      <c r="CX750" s="15" t="s">
        <v>59</v>
      </c>
      <c r="CZ750" s="15" t="s">
        <v>59</v>
      </c>
      <c r="DB750" s="15" t="s">
        <v>59</v>
      </c>
      <c r="DD750" s="15" t="s">
        <v>59</v>
      </c>
      <c r="DF750" s="15" t="s">
        <v>59</v>
      </c>
      <c r="DH750" s="15" t="s">
        <v>59</v>
      </c>
      <c r="DJ750" s="15" t="s">
        <v>59</v>
      </c>
      <c r="DL750" s="15" t="s">
        <v>59</v>
      </c>
      <c r="DN750" s="15" t="s">
        <v>59</v>
      </c>
      <c r="DP750" s="15" t="s">
        <v>59</v>
      </c>
      <c r="DR750" s="15" t="s">
        <v>59</v>
      </c>
      <c r="DT750" s="15" t="s">
        <v>59</v>
      </c>
      <c r="DV750" s="15" t="s">
        <v>59</v>
      </c>
      <c r="DX750" s="15" t="s">
        <v>59</v>
      </c>
      <c r="DZ750" s="15" t="s">
        <v>59</v>
      </c>
      <c r="EB750" s="15" t="s">
        <v>59</v>
      </c>
      <c r="ED750" s="15" t="s">
        <v>59</v>
      </c>
      <c r="EF750" s="15" t="s">
        <v>59</v>
      </c>
      <c r="EH750" s="15" t="s">
        <v>59</v>
      </c>
      <c r="EJ750" s="15" t="s">
        <v>59</v>
      </c>
      <c r="EL750" s="15" t="s">
        <v>59</v>
      </c>
      <c r="EN750" s="15" t="s">
        <v>59</v>
      </c>
      <c r="EP750" s="15" t="s">
        <v>59</v>
      </c>
      <c r="ER750" s="15" t="s">
        <v>59</v>
      </c>
      <c r="ET750" s="15" t="s">
        <v>59</v>
      </c>
      <c r="EV750" s="15" t="s">
        <v>59</v>
      </c>
      <c r="EX750" s="15" t="s">
        <v>59</v>
      </c>
      <c r="EZ750" s="15" t="s">
        <v>59</v>
      </c>
      <c r="FB750" s="15" t="s">
        <v>59</v>
      </c>
      <c r="FD750" s="15" t="s">
        <v>59</v>
      </c>
      <c r="FF750" s="15" t="s">
        <v>59</v>
      </c>
      <c r="FH750" s="15" t="s">
        <v>59</v>
      </c>
      <c r="FJ750" s="15" t="s">
        <v>59</v>
      </c>
      <c r="FL750" s="15" t="s">
        <v>59</v>
      </c>
      <c r="FN750" s="15" t="s">
        <v>59</v>
      </c>
      <c r="FP750" s="15" t="s">
        <v>59</v>
      </c>
      <c r="FR750" s="15" t="s">
        <v>59</v>
      </c>
      <c r="FT750" s="15" t="s">
        <v>59</v>
      </c>
    </row>
    <row r="751" spans="1:176" ht="15.95" customHeight="1">
      <c r="A751" t="s">
        <v>1174</v>
      </c>
      <c r="B751">
        <v>1</v>
      </c>
      <c r="D751" s="39">
        <v>1404</v>
      </c>
      <c r="E751" s="19" t="s">
        <v>1158</v>
      </c>
      <c r="F751" t="s">
        <v>1167</v>
      </c>
      <c r="G751">
        <v>0.47100000000000003</v>
      </c>
      <c r="H751" s="15" t="s">
        <v>59</v>
      </c>
      <c r="I751">
        <v>0.47100000000000003</v>
      </c>
      <c r="J751" s="15" t="s">
        <v>59</v>
      </c>
      <c r="K751" t="s">
        <v>47</v>
      </c>
      <c r="L751" s="15" t="s">
        <v>59</v>
      </c>
      <c r="M751" s="3" t="s">
        <v>47</v>
      </c>
      <c r="N751" s="12" t="s">
        <v>59</v>
      </c>
      <c r="O751" t="s">
        <v>47</v>
      </c>
      <c r="P751" s="15" t="s">
        <v>59</v>
      </c>
      <c r="Q751">
        <v>0.107</v>
      </c>
      <c r="R751" s="15" t="s">
        <v>59</v>
      </c>
      <c r="S751">
        <v>4.0000000000000001E-3</v>
      </c>
      <c r="T751" s="15" t="s">
        <v>59</v>
      </c>
      <c r="U751">
        <v>0.11599999999999999</v>
      </c>
      <c r="V751" s="15" t="s">
        <v>59</v>
      </c>
      <c r="W751">
        <v>0.184</v>
      </c>
      <c r="X751" s="15" t="s">
        <v>59</v>
      </c>
      <c r="Y751">
        <v>1.2E-2</v>
      </c>
      <c r="Z751" s="15" t="s">
        <v>59</v>
      </c>
      <c r="AA751">
        <v>3.7999999999999999E-2</v>
      </c>
      <c r="AB751" s="15" t="s">
        <v>59</v>
      </c>
      <c r="AC751" t="s">
        <v>47</v>
      </c>
      <c r="AD751" s="15" t="s">
        <v>59</v>
      </c>
      <c r="AE751">
        <v>0.01</v>
      </c>
      <c r="AF751" s="15" t="s">
        <v>59</v>
      </c>
      <c r="AG751" t="s">
        <v>54</v>
      </c>
      <c r="AH751" s="15" t="s">
        <v>59</v>
      </c>
      <c r="AI751" t="s">
        <v>47</v>
      </c>
      <c r="AJ751" s="15" t="s">
        <v>59</v>
      </c>
      <c r="AL751" s="15" t="s">
        <v>59</v>
      </c>
      <c r="AM751" t="s">
        <v>47</v>
      </c>
      <c r="AN751" s="15" t="s">
        <v>59</v>
      </c>
      <c r="AO751" t="s">
        <v>47</v>
      </c>
      <c r="AP751" s="15" t="s">
        <v>59</v>
      </c>
      <c r="AQ751" t="s">
        <v>47</v>
      </c>
      <c r="AR751" s="15" t="s">
        <v>59</v>
      </c>
      <c r="AS751" t="s">
        <v>47</v>
      </c>
      <c r="AT751" s="15" t="s">
        <v>59</v>
      </c>
      <c r="AU751" t="s">
        <v>47</v>
      </c>
      <c r="AV751" s="15" t="s">
        <v>59</v>
      </c>
      <c r="AW751" s="3" t="s">
        <v>47</v>
      </c>
      <c r="AX751" s="15" t="s">
        <v>59</v>
      </c>
      <c r="AZ751" s="15" t="s">
        <v>59</v>
      </c>
      <c r="BA751" t="s">
        <v>47</v>
      </c>
      <c r="BB751" s="15" t="s">
        <v>59</v>
      </c>
      <c r="BC751" t="s">
        <v>47</v>
      </c>
      <c r="BD751" s="15" t="s">
        <v>59</v>
      </c>
      <c r="BE751" t="s">
        <v>47</v>
      </c>
      <c r="BF751" s="15" t="s">
        <v>59</v>
      </c>
      <c r="BH751" s="15" t="s">
        <v>59</v>
      </c>
      <c r="BJ751" s="15" t="s">
        <v>59</v>
      </c>
      <c r="BL751" s="15" t="s">
        <v>59</v>
      </c>
      <c r="BN751" s="15" t="s">
        <v>59</v>
      </c>
      <c r="BP751" s="15" t="s">
        <v>59</v>
      </c>
      <c r="BR751" s="15" t="s">
        <v>59</v>
      </c>
      <c r="BT751" s="15" t="s">
        <v>59</v>
      </c>
      <c r="BV751" s="15" t="s">
        <v>59</v>
      </c>
      <c r="BX751" s="15" t="s">
        <v>59</v>
      </c>
      <c r="BZ751" s="15" t="s">
        <v>59</v>
      </c>
      <c r="CB751" s="15" t="s">
        <v>59</v>
      </c>
      <c r="CD751" s="15" t="s">
        <v>59</v>
      </c>
      <c r="CF751" s="15" t="s">
        <v>59</v>
      </c>
      <c r="CH751" s="15" t="s">
        <v>59</v>
      </c>
      <c r="CJ751" s="15" t="s">
        <v>59</v>
      </c>
      <c r="CL751" s="15" t="s">
        <v>59</v>
      </c>
      <c r="CN751" s="15" t="s">
        <v>59</v>
      </c>
      <c r="CP751" s="15" t="s">
        <v>59</v>
      </c>
      <c r="CR751" s="15" t="s">
        <v>59</v>
      </c>
      <c r="CT751" s="15" t="s">
        <v>59</v>
      </c>
      <c r="CV751" s="15" t="s">
        <v>59</v>
      </c>
      <c r="CX751" s="15" t="s">
        <v>59</v>
      </c>
      <c r="CZ751" s="15" t="s">
        <v>59</v>
      </c>
      <c r="DB751" s="15" t="s">
        <v>59</v>
      </c>
      <c r="DD751" s="15" t="s">
        <v>59</v>
      </c>
      <c r="DF751" s="15" t="s">
        <v>59</v>
      </c>
      <c r="DH751" s="15" t="s">
        <v>59</v>
      </c>
      <c r="DJ751" s="15" t="s">
        <v>59</v>
      </c>
      <c r="DL751" s="15" t="s">
        <v>59</v>
      </c>
      <c r="DN751" s="15" t="s">
        <v>59</v>
      </c>
      <c r="DP751" s="15" t="s">
        <v>59</v>
      </c>
      <c r="DR751" s="15" t="s">
        <v>59</v>
      </c>
      <c r="DT751" s="15" t="s">
        <v>59</v>
      </c>
      <c r="DV751" s="15" t="s">
        <v>59</v>
      </c>
      <c r="DX751" s="15" t="s">
        <v>59</v>
      </c>
      <c r="DZ751" s="15" t="s">
        <v>59</v>
      </c>
      <c r="EB751" s="15" t="s">
        <v>59</v>
      </c>
      <c r="ED751" s="15" t="s">
        <v>59</v>
      </c>
      <c r="EF751" s="15" t="s">
        <v>59</v>
      </c>
      <c r="EH751" s="15" t="s">
        <v>59</v>
      </c>
      <c r="EJ751" s="15" t="s">
        <v>59</v>
      </c>
      <c r="EL751" s="15" t="s">
        <v>59</v>
      </c>
      <c r="EN751" s="15" t="s">
        <v>59</v>
      </c>
      <c r="EP751" s="15" t="s">
        <v>59</v>
      </c>
      <c r="ER751" s="15" t="s">
        <v>59</v>
      </c>
      <c r="ET751" s="15" t="s">
        <v>59</v>
      </c>
      <c r="EV751" s="15" t="s">
        <v>59</v>
      </c>
      <c r="EX751" s="15" t="s">
        <v>59</v>
      </c>
      <c r="EZ751" s="15" t="s">
        <v>59</v>
      </c>
      <c r="FB751" s="15" t="s">
        <v>59</v>
      </c>
      <c r="FD751" s="15" t="s">
        <v>59</v>
      </c>
      <c r="FF751" s="15" t="s">
        <v>59</v>
      </c>
      <c r="FH751" s="15" t="s">
        <v>59</v>
      </c>
      <c r="FJ751" s="15" t="s">
        <v>59</v>
      </c>
      <c r="FL751" s="15" t="s">
        <v>59</v>
      </c>
      <c r="FN751" s="15" t="s">
        <v>59</v>
      </c>
      <c r="FP751" s="15" t="s">
        <v>59</v>
      </c>
      <c r="FR751" s="15" t="s">
        <v>59</v>
      </c>
      <c r="FT751" s="15" t="s">
        <v>59</v>
      </c>
    </row>
    <row r="752" spans="1:176" ht="15.95" customHeight="1">
      <c r="A752" t="s">
        <v>1175</v>
      </c>
      <c r="B752">
        <v>1</v>
      </c>
      <c r="D752" s="39">
        <v>1404</v>
      </c>
      <c r="E752" s="19" t="s">
        <v>1158</v>
      </c>
      <c r="F752" t="s">
        <v>1167</v>
      </c>
      <c r="G752">
        <v>0.51200000000000001</v>
      </c>
      <c r="H752" s="15" t="s">
        <v>59</v>
      </c>
      <c r="I752">
        <v>0.51200000000000001</v>
      </c>
      <c r="J752" s="15" t="s">
        <v>59</v>
      </c>
      <c r="K752" t="s">
        <v>47</v>
      </c>
      <c r="L752" s="15" t="s">
        <v>59</v>
      </c>
      <c r="M752" s="3" t="s">
        <v>47</v>
      </c>
      <c r="N752" s="12" t="s">
        <v>59</v>
      </c>
      <c r="O752" t="s">
        <v>47</v>
      </c>
      <c r="P752" s="15" t="s">
        <v>59</v>
      </c>
      <c r="Q752">
        <v>0.115</v>
      </c>
      <c r="R752" s="15" t="s">
        <v>59</v>
      </c>
      <c r="S752">
        <v>8.0000000000000002E-3</v>
      </c>
      <c r="T752" s="15" t="s">
        <v>59</v>
      </c>
      <c r="U752">
        <v>0.13</v>
      </c>
      <c r="V752" s="15" t="s">
        <v>59</v>
      </c>
      <c r="W752">
        <v>0.184</v>
      </c>
      <c r="X752" s="15" t="s">
        <v>59</v>
      </c>
      <c r="Y752">
        <v>1.8000000000000002E-2</v>
      </c>
      <c r="Z752" s="15" t="s">
        <v>59</v>
      </c>
      <c r="AA752">
        <v>4.2999999999999997E-2</v>
      </c>
      <c r="AB752" s="15" t="s">
        <v>59</v>
      </c>
      <c r="AC752" t="s">
        <v>47</v>
      </c>
      <c r="AD752" s="15" t="s">
        <v>59</v>
      </c>
      <c r="AE752">
        <v>1.3999999999999999E-2</v>
      </c>
      <c r="AF752" s="15" t="s">
        <v>59</v>
      </c>
      <c r="AG752" t="s">
        <v>54</v>
      </c>
      <c r="AH752" s="15" t="s">
        <v>59</v>
      </c>
      <c r="AI752" t="s">
        <v>47</v>
      </c>
      <c r="AJ752" s="15" t="s">
        <v>59</v>
      </c>
      <c r="AL752" s="15" t="s">
        <v>59</v>
      </c>
      <c r="AM752" t="s">
        <v>47</v>
      </c>
      <c r="AN752" s="15" t="s">
        <v>59</v>
      </c>
      <c r="AO752" t="s">
        <v>47</v>
      </c>
      <c r="AP752" s="15" t="s">
        <v>59</v>
      </c>
      <c r="AQ752" t="s">
        <v>47</v>
      </c>
      <c r="AR752" s="15" t="s">
        <v>59</v>
      </c>
      <c r="AS752" t="s">
        <v>47</v>
      </c>
      <c r="AT752" s="15" t="s">
        <v>59</v>
      </c>
      <c r="AU752" t="s">
        <v>47</v>
      </c>
      <c r="AV752" s="15" t="s">
        <v>59</v>
      </c>
      <c r="AW752" s="3" t="s">
        <v>47</v>
      </c>
      <c r="AX752" s="15" t="s">
        <v>59</v>
      </c>
      <c r="AZ752" s="15" t="s">
        <v>59</v>
      </c>
      <c r="BA752" t="s">
        <v>47</v>
      </c>
      <c r="BB752" s="15" t="s">
        <v>59</v>
      </c>
      <c r="BC752" t="s">
        <v>47</v>
      </c>
      <c r="BD752" s="15" t="s">
        <v>59</v>
      </c>
      <c r="BE752" t="s">
        <v>47</v>
      </c>
      <c r="BF752" s="15" t="s">
        <v>59</v>
      </c>
      <c r="BH752" s="15" t="s">
        <v>59</v>
      </c>
      <c r="BJ752" s="15" t="s">
        <v>59</v>
      </c>
      <c r="BL752" s="15" t="s">
        <v>59</v>
      </c>
      <c r="BN752" s="15" t="s">
        <v>59</v>
      </c>
      <c r="BP752" s="15" t="s">
        <v>59</v>
      </c>
      <c r="BR752" s="15" t="s">
        <v>59</v>
      </c>
      <c r="BT752" s="15" t="s">
        <v>59</v>
      </c>
      <c r="BV752" s="15" t="s">
        <v>59</v>
      </c>
      <c r="BX752" s="15" t="s">
        <v>59</v>
      </c>
      <c r="BZ752" s="15" t="s">
        <v>59</v>
      </c>
      <c r="CB752" s="15" t="s">
        <v>59</v>
      </c>
      <c r="CD752" s="15" t="s">
        <v>59</v>
      </c>
      <c r="CF752" s="15" t="s">
        <v>59</v>
      </c>
      <c r="CH752" s="15" t="s">
        <v>59</v>
      </c>
      <c r="CJ752" s="15" t="s">
        <v>59</v>
      </c>
      <c r="CL752" s="15" t="s">
        <v>59</v>
      </c>
      <c r="CN752" s="15" t="s">
        <v>59</v>
      </c>
      <c r="CP752" s="15" t="s">
        <v>59</v>
      </c>
      <c r="CR752" s="15" t="s">
        <v>59</v>
      </c>
      <c r="CT752" s="15" t="s">
        <v>59</v>
      </c>
      <c r="CV752" s="15" t="s">
        <v>59</v>
      </c>
      <c r="CX752" s="15" t="s">
        <v>59</v>
      </c>
      <c r="CZ752" s="15" t="s">
        <v>59</v>
      </c>
      <c r="DB752" s="15" t="s">
        <v>59</v>
      </c>
      <c r="DD752" s="15" t="s">
        <v>59</v>
      </c>
      <c r="DF752" s="15" t="s">
        <v>59</v>
      </c>
      <c r="DH752" s="15" t="s">
        <v>59</v>
      </c>
      <c r="DJ752" s="15" t="s">
        <v>59</v>
      </c>
      <c r="DL752" s="15" t="s">
        <v>59</v>
      </c>
      <c r="DN752" s="15" t="s">
        <v>59</v>
      </c>
      <c r="DP752" s="15" t="s">
        <v>59</v>
      </c>
      <c r="DR752" s="15" t="s">
        <v>59</v>
      </c>
      <c r="DT752" s="15" t="s">
        <v>59</v>
      </c>
      <c r="DV752" s="15" t="s">
        <v>59</v>
      </c>
      <c r="DX752" s="15" t="s">
        <v>59</v>
      </c>
      <c r="DZ752" s="15" t="s">
        <v>59</v>
      </c>
      <c r="EB752" s="15" t="s">
        <v>59</v>
      </c>
      <c r="ED752" s="15" t="s">
        <v>59</v>
      </c>
      <c r="EF752" s="15" t="s">
        <v>59</v>
      </c>
      <c r="EH752" s="15" t="s">
        <v>59</v>
      </c>
      <c r="EJ752" s="15" t="s">
        <v>59</v>
      </c>
      <c r="EL752" s="15" t="s">
        <v>59</v>
      </c>
      <c r="EN752" s="15" t="s">
        <v>59</v>
      </c>
      <c r="EP752" s="15" t="s">
        <v>59</v>
      </c>
      <c r="ER752" s="15" t="s">
        <v>59</v>
      </c>
      <c r="ET752" s="15" t="s">
        <v>59</v>
      </c>
      <c r="EV752" s="15" t="s">
        <v>59</v>
      </c>
      <c r="EX752" s="15" t="s">
        <v>59</v>
      </c>
      <c r="EZ752" s="15" t="s">
        <v>59</v>
      </c>
      <c r="FB752" s="15" t="s">
        <v>59</v>
      </c>
      <c r="FD752" s="15" t="s">
        <v>59</v>
      </c>
      <c r="FF752" s="15" t="s">
        <v>59</v>
      </c>
      <c r="FH752" s="15" t="s">
        <v>59</v>
      </c>
      <c r="FJ752" s="15" t="s">
        <v>59</v>
      </c>
      <c r="FL752" s="15" t="s">
        <v>59</v>
      </c>
      <c r="FN752" s="15" t="s">
        <v>59</v>
      </c>
      <c r="FP752" s="15" t="s">
        <v>59</v>
      </c>
      <c r="FR752" s="15" t="s">
        <v>59</v>
      </c>
      <c r="FT752" s="15" t="s">
        <v>59</v>
      </c>
    </row>
    <row r="753" spans="1:176" ht="15.95" customHeight="1">
      <c r="A753" t="s">
        <v>1176</v>
      </c>
      <c r="B753">
        <v>1</v>
      </c>
      <c r="D753" s="39">
        <v>1404</v>
      </c>
      <c r="E753" s="19" t="s">
        <v>1158</v>
      </c>
      <c r="F753" t="s">
        <v>1167</v>
      </c>
      <c r="G753">
        <v>0.51300000000000001</v>
      </c>
      <c r="H753" s="15" t="s">
        <v>59</v>
      </c>
      <c r="I753">
        <v>0.51300000000000001</v>
      </c>
      <c r="J753" s="15" t="s">
        <v>59</v>
      </c>
      <c r="K753" t="s">
        <v>47</v>
      </c>
      <c r="L753" s="15" t="s">
        <v>59</v>
      </c>
      <c r="M753" s="3" t="s">
        <v>47</v>
      </c>
      <c r="N753" s="12" t="s">
        <v>59</v>
      </c>
      <c r="O753" t="s">
        <v>47</v>
      </c>
      <c r="P753" s="15" t="s">
        <v>59</v>
      </c>
      <c r="Q753">
        <v>0.13699999999999998</v>
      </c>
      <c r="R753" s="15" t="s">
        <v>59</v>
      </c>
      <c r="S753">
        <v>4.0000000000000001E-3</v>
      </c>
      <c r="T753" s="15" t="s">
        <v>59</v>
      </c>
      <c r="U753">
        <v>9.9000000000000005E-2</v>
      </c>
      <c r="V753" s="15" t="s">
        <v>59</v>
      </c>
      <c r="W753">
        <v>0.17100000000000001</v>
      </c>
      <c r="X753" s="15" t="s">
        <v>59</v>
      </c>
      <c r="Y753">
        <v>2.1000000000000001E-2</v>
      </c>
      <c r="Z753" s="15" t="s">
        <v>59</v>
      </c>
      <c r="AA753">
        <v>7.0999999999999994E-2</v>
      </c>
      <c r="AB753" s="15" t="s">
        <v>59</v>
      </c>
      <c r="AC753" t="s">
        <v>47</v>
      </c>
      <c r="AD753" s="15" t="s">
        <v>59</v>
      </c>
      <c r="AE753">
        <v>0.01</v>
      </c>
      <c r="AF753" s="15" t="s">
        <v>59</v>
      </c>
      <c r="AG753" t="s">
        <v>54</v>
      </c>
      <c r="AH753" s="15" t="s">
        <v>59</v>
      </c>
      <c r="AI753" t="s">
        <v>47</v>
      </c>
      <c r="AJ753" s="15" t="s">
        <v>59</v>
      </c>
      <c r="AL753" s="15" t="s">
        <v>59</v>
      </c>
      <c r="AM753" t="s">
        <v>47</v>
      </c>
      <c r="AN753" s="15" t="s">
        <v>59</v>
      </c>
      <c r="AO753" t="s">
        <v>47</v>
      </c>
      <c r="AP753" s="15" t="s">
        <v>59</v>
      </c>
      <c r="AQ753" t="s">
        <v>47</v>
      </c>
      <c r="AR753" s="15" t="s">
        <v>59</v>
      </c>
      <c r="AS753" t="s">
        <v>47</v>
      </c>
      <c r="AT753" s="15" t="s">
        <v>59</v>
      </c>
      <c r="AU753" t="s">
        <v>47</v>
      </c>
      <c r="AV753" s="15" t="s">
        <v>59</v>
      </c>
      <c r="AW753" s="3" t="s">
        <v>47</v>
      </c>
      <c r="AX753" s="15" t="s">
        <v>59</v>
      </c>
      <c r="AZ753" s="15" t="s">
        <v>59</v>
      </c>
      <c r="BA753" t="s">
        <v>47</v>
      </c>
      <c r="BB753" s="15" t="s">
        <v>59</v>
      </c>
      <c r="BC753" t="s">
        <v>47</v>
      </c>
      <c r="BD753" s="15" t="s">
        <v>59</v>
      </c>
      <c r="BE753" t="s">
        <v>47</v>
      </c>
      <c r="BF753" s="15" t="s">
        <v>59</v>
      </c>
      <c r="BH753" s="15" t="s">
        <v>59</v>
      </c>
      <c r="BJ753" s="15" t="s">
        <v>59</v>
      </c>
      <c r="BL753" s="15" t="s">
        <v>59</v>
      </c>
      <c r="BN753" s="15" t="s">
        <v>59</v>
      </c>
      <c r="BP753" s="15" t="s">
        <v>59</v>
      </c>
      <c r="BR753" s="15" t="s">
        <v>59</v>
      </c>
      <c r="BT753" s="15" t="s">
        <v>59</v>
      </c>
      <c r="BV753" s="15" t="s">
        <v>59</v>
      </c>
      <c r="BX753" s="15" t="s">
        <v>59</v>
      </c>
      <c r="BZ753" s="15" t="s">
        <v>59</v>
      </c>
      <c r="CB753" s="15" t="s">
        <v>59</v>
      </c>
      <c r="CD753" s="15" t="s">
        <v>59</v>
      </c>
      <c r="CF753" s="15" t="s">
        <v>59</v>
      </c>
      <c r="CH753" s="15" t="s">
        <v>59</v>
      </c>
      <c r="CJ753" s="15" t="s">
        <v>59</v>
      </c>
      <c r="CL753" s="15" t="s">
        <v>59</v>
      </c>
      <c r="CN753" s="15" t="s">
        <v>59</v>
      </c>
      <c r="CP753" s="15" t="s">
        <v>59</v>
      </c>
      <c r="CR753" s="15" t="s">
        <v>59</v>
      </c>
      <c r="CT753" s="15" t="s">
        <v>59</v>
      </c>
      <c r="CV753" s="15" t="s">
        <v>59</v>
      </c>
      <c r="CX753" s="15" t="s">
        <v>59</v>
      </c>
      <c r="CZ753" s="15" t="s">
        <v>59</v>
      </c>
      <c r="DB753" s="15" t="s">
        <v>59</v>
      </c>
      <c r="DD753" s="15" t="s">
        <v>59</v>
      </c>
      <c r="DF753" s="15" t="s">
        <v>59</v>
      </c>
      <c r="DH753" s="15" t="s">
        <v>59</v>
      </c>
      <c r="DJ753" s="15" t="s">
        <v>59</v>
      </c>
      <c r="DL753" s="15" t="s">
        <v>59</v>
      </c>
      <c r="DN753" s="15" t="s">
        <v>59</v>
      </c>
      <c r="DP753" s="15" t="s">
        <v>59</v>
      </c>
      <c r="DR753" s="15" t="s">
        <v>59</v>
      </c>
      <c r="DT753" s="15" t="s">
        <v>59</v>
      </c>
      <c r="DV753" s="15" t="s">
        <v>59</v>
      </c>
      <c r="DX753" s="15" t="s">
        <v>59</v>
      </c>
      <c r="DZ753" s="15" t="s">
        <v>59</v>
      </c>
      <c r="EB753" s="15" t="s">
        <v>59</v>
      </c>
      <c r="ED753" s="15" t="s">
        <v>59</v>
      </c>
      <c r="EF753" s="15" t="s">
        <v>59</v>
      </c>
      <c r="EH753" s="15" t="s">
        <v>59</v>
      </c>
      <c r="EJ753" s="15" t="s">
        <v>59</v>
      </c>
      <c r="EL753" s="15" t="s">
        <v>59</v>
      </c>
      <c r="EN753" s="15" t="s">
        <v>59</v>
      </c>
      <c r="EP753" s="15" t="s">
        <v>59</v>
      </c>
      <c r="ER753" s="15" t="s">
        <v>59</v>
      </c>
      <c r="ET753" s="15" t="s">
        <v>59</v>
      </c>
      <c r="EV753" s="15" t="s">
        <v>59</v>
      </c>
      <c r="EX753" s="15" t="s">
        <v>59</v>
      </c>
      <c r="EZ753" s="15" t="s">
        <v>59</v>
      </c>
      <c r="FB753" s="15" t="s">
        <v>59</v>
      </c>
      <c r="FD753" s="15" t="s">
        <v>59</v>
      </c>
      <c r="FF753" s="15" t="s">
        <v>59</v>
      </c>
      <c r="FH753" s="15" t="s">
        <v>59</v>
      </c>
      <c r="FJ753" s="15" t="s">
        <v>59</v>
      </c>
      <c r="FL753" s="15" t="s">
        <v>59</v>
      </c>
      <c r="FN753" s="15" t="s">
        <v>59</v>
      </c>
      <c r="FP753" s="15" t="s">
        <v>59</v>
      </c>
      <c r="FR753" s="15" t="s">
        <v>59</v>
      </c>
      <c r="FT753" s="15" t="s">
        <v>59</v>
      </c>
    </row>
    <row r="754" spans="1:176" ht="15.95" customHeight="1">
      <c r="A754" t="s">
        <v>1177</v>
      </c>
      <c r="B754">
        <v>1</v>
      </c>
      <c r="D754" s="39">
        <v>1404</v>
      </c>
      <c r="E754" s="19" t="s">
        <v>1158</v>
      </c>
      <c r="F754" t="s">
        <v>1167</v>
      </c>
      <c r="G754">
        <v>0.41100000000000003</v>
      </c>
      <c r="H754" s="15" t="s">
        <v>59</v>
      </c>
      <c r="I754">
        <v>0.41100000000000003</v>
      </c>
      <c r="J754" s="15" t="s">
        <v>59</v>
      </c>
      <c r="K754" t="s">
        <v>47</v>
      </c>
      <c r="L754" s="15" t="s">
        <v>59</v>
      </c>
      <c r="M754" s="3" t="s">
        <v>47</v>
      </c>
      <c r="N754" s="12" t="s">
        <v>59</v>
      </c>
      <c r="O754" t="s">
        <v>47</v>
      </c>
      <c r="P754" s="15" t="s">
        <v>59</v>
      </c>
      <c r="Q754">
        <v>7.5999999999999998E-2</v>
      </c>
      <c r="R754" s="15" t="s">
        <v>59</v>
      </c>
      <c r="S754">
        <v>4.0000000000000001E-3</v>
      </c>
      <c r="T754" s="15" t="s">
        <v>59</v>
      </c>
      <c r="U754">
        <v>9.6000000000000002E-2</v>
      </c>
      <c r="V754" s="15" t="s">
        <v>59</v>
      </c>
      <c r="W754">
        <v>0.14599999999999999</v>
      </c>
      <c r="X754" s="15" t="s">
        <v>59</v>
      </c>
      <c r="Y754">
        <v>2.1000000000000001E-2</v>
      </c>
      <c r="Z754" s="15" t="s">
        <v>59</v>
      </c>
      <c r="AA754">
        <v>5.5E-2</v>
      </c>
      <c r="AB754" s="15" t="s">
        <v>59</v>
      </c>
      <c r="AC754" t="s">
        <v>47</v>
      </c>
      <c r="AD754" s="15" t="s">
        <v>59</v>
      </c>
      <c r="AE754">
        <v>1.3000000000000001E-2</v>
      </c>
      <c r="AF754" s="15" t="s">
        <v>59</v>
      </c>
      <c r="AG754" t="s">
        <v>53</v>
      </c>
      <c r="AH754" s="15" t="s">
        <v>59</v>
      </c>
      <c r="AI754" t="s">
        <v>47</v>
      </c>
      <c r="AJ754" s="15" t="s">
        <v>59</v>
      </c>
      <c r="AL754" s="15" t="s">
        <v>59</v>
      </c>
      <c r="AM754" t="s">
        <v>47</v>
      </c>
      <c r="AN754" s="15" t="s">
        <v>59</v>
      </c>
      <c r="AO754" t="s">
        <v>47</v>
      </c>
      <c r="AP754" s="15" t="s">
        <v>59</v>
      </c>
      <c r="AQ754" t="s">
        <v>47</v>
      </c>
      <c r="AR754" s="15" t="s">
        <v>59</v>
      </c>
      <c r="AS754" t="s">
        <v>47</v>
      </c>
      <c r="AT754" s="15" t="s">
        <v>59</v>
      </c>
      <c r="AU754" t="s">
        <v>47</v>
      </c>
      <c r="AV754" s="15" t="s">
        <v>59</v>
      </c>
      <c r="AW754" s="3" t="s">
        <v>47</v>
      </c>
      <c r="AX754" s="15" t="s">
        <v>59</v>
      </c>
      <c r="AZ754" s="15" t="s">
        <v>59</v>
      </c>
      <c r="BA754" t="s">
        <v>47</v>
      </c>
      <c r="BB754" s="15" t="s">
        <v>59</v>
      </c>
      <c r="BC754" t="s">
        <v>47</v>
      </c>
      <c r="BD754" s="15" t="s">
        <v>59</v>
      </c>
      <c r="BE754" t="s">
        <v>47</v>
      </c>
      <c r="BF754" s="15" t="s">
        <v>59</v>
      </c>
      <c r="BH754" s="15" t="s">
        <v>59</v>
      </c>
      <c r="BJ754" s="15" t="s">
        <v>59</v>
      </c>
      <c r="BL754" s="15" t="s">
        <v>59</v>
      </c>
      <c r="BN754" s="15" t="s">
        <v>59</v>
      </c>
      <c r="BP754" s="15" t="s">
        <v>59</v>
      </c>
      <c r="BR754" s="15" t="s">
        <v>59</v>
      </c>
      <c r="BT754" s="15" t="s">
        <v>59</v>
      </c>
      <c r="BV754" s="15" t="s">
        <v>59</v>
      </c>
      <c r="BX754" s="15" t="s">
        <v>59</v>
      </c>
      <c r="BZ754" s="15" t="s">
        <v>59</v>
      </c>
      <c r="CB754" s="15" t="s">
        <v>59</v>
      </c>
      <c r="CD754" s="15" t="s">
        <v>59</v>
      </c>
      <c r="CF754" s="15" t="s">
        <v>59</v>
      </c>
      <c r="CH754" s="15" t="s">
        <v>59</v>
      </c>
      <c r="CJ754" s="15" t="s">
        <v>59</v>
      </c>
      <c r="CL754" s="15" t="s">
        <v>59</v>
      </c>
      <c r="CN754" s="15" t="s">
        <v>59</v>
      </c>
      <c r="CP754" s="15" t="s">
        <v>59</v>
      </c>
      <c r="CR754" s="15" t="s">
        <v>59</v>
      </c>
      <c r="CT754" s="15" t="s">
        <v>59</v>
      </c>
      <c r="CV754" s="15" t="s">
        <v>59</v>
      </c>
      <c r="CX754" s="15" t="s">
        <v>59</v>
      </c>
      <c r="CZ754" s="15" t="s">
        <v>59</v>
      </c>
      <c r="DB754" s="15" t="s">
        <v>59</v>
      </c>
      <c r="DD754" s="15" t="s">
        <v>59</v>
      </c>
      <c r="DF754" s="15" t="s">
        <v>59</v>
      </c>
      <c r="DH754" s="15" t="s">
        <v>59</v>
      </c>
      <c r="DJ754" s="15" t="s">
        <v>59</v>
      </c>
      <c r="DL754" s="15" t="s">
        <v>59</v>
      </c>
      <c r="DN754" s="15" t="s">
        <v>59</v>
      </c>
      <c r="DP754" s="15" t="s">
        <v>59</v>
      </c>
      <c r="DR754" s="15" t="s">
        <v>59</v>
      </c>
      <c r="DT754" s="15" t="s">
        <v>59</v>
      </c>
      <c r="DV754" s="15" t="s">
        <v>59</v>
      </c>
      <c r="DX754" s="15" t="s">
        <v>59</v>
      </c>
      <c r="DZ754" s="15" t="s">
        <v>59</v>
      </c>
      <c r="EB754" s="15" t="s">
        <v>59</v>
      </c>
      <c r="ED754" s="15" t="s">
        <v>59</v>
      </c>
      <c r="EF754" s="15" t="s">
        <v>59</v>
      </c>
      <c r="EH754" s="15" t="s">
        <v>59</v>
      </c>
      <c r="EJ754" s="15" t="s">
        <v>59</v>
      </c>
      <c r="EL754" s="15" t="s">
        <v>59</v>
      </c>
      <c r="EN754" s="15" t="s">
        <v>59</v>
      </c>
      <c r="EP754" s="15" t="s">
        <v>59</v>
      </c>
      <c r="ER754" s="15" t="s">
        <v>59</v>
      </c>
      <c r="ET754" s="15" t="s">
        <v>59</v>
      </c>
      <c r="EV754" s="15" t="s">
        <v>59</v>
      </c>
      <c r="EX754" s="15" t="s">
        <v>59</v>
      </c>
      <c r="EZ754" s="15" t="s">
        <v>59</v>
      </c>
      <c r="FB754" s="15" t="s">
        <v>59</v>
      </c>
      <c r="FD754" s="15" t="s">
        <v>59</v>
      </c>
      <c r="FF754" s="15" t="s">
        <v>59</v>
      </c>
      <c r="FH754" s="15" t="s">
        <v>59</v>
      </c>
      <c r="FJ754" s="15" t="s">
        <v>59</v>
      </c>
      <c r="FL754" s="15" t="s">
        <v>59</v>
      </c>
      <c r="FN754" s="15" t="s">
        <v>59</v>
      </c>
      <c r="FP754" s="15" t="s">
        <v>59</v>
      </c>
      <c r="FR754" s="15" t="s">
        <v>59</v>
      </c>
      <c r="FT754" s="15" t="s">
        <v>59</v>
      </c>
    </row>
    <row r="755" spans="1:176" ht="15.95" customHeight="1">
      <c r="A755" t="s">
        <v>1178</v>
      </c>
      <c r="B755">
        <v>1</v>
      </c>
      <c r="D755" s="39">
        <v>1404</v>
      </c>
      <c r="E755" s="19" t="s">
        <v>1158</v>
      </c>
      <c r="F755" t="s">
        <v>1167</v>
      </c>
      <c r="G755">
        <v>0.42499999999999999</v>
      </c>
      <c r="H755" s="15" t="s">
        <v>59</v>
      </c>
      <c r="I755">
        <v>0.42499999999999999</v>
      </c>
      <c r="J755" s="15" t="s">
        <v>59</v>
      </c>
      <c r="K755" t="s">
        <v>47</v>
      </c>
      <c r="L755" s="15" t="s">
        <v>59</v>
      </c>
      <c r="M755" s="3" t="s">
        <v>47</v>
      </c>
      <c r="N755" s="12" t="s">
        <v>59</v>
      </c>
      <c r="O755" t="s">
        <v>47</v>
      </c>
      <c r="P755" s="15" t="s">
        <v>59</v>
      </c>
      <c r="Q755">
        <v>0.113</v>
      </c>
      <c r="R755" s="15" t="s">
        <v>59</v>
      </c>
      <c r="S755">
        <v>6.9999999999999993E-3</v>
      </c>
      <c r="T755" s="15" t="s">
        <v>59</v>
      </c>
      <c r="U755">
        <v>0.1</v>
      </c>
      <c r="V755" s="15" t="s">
        <v>59</v>
      </c>
      <c r="W755">
        <v>0.14800000000000002</v>
      </c>
      <c r="X755" s="15" t="s">
        <v>59</v>
      </c>
      <c r="Y755">
        <v>1.1000000000000001E-2</v>
      </c>
      <c r="Z755" s="15" t="s">
        <v>59</v>
      </c>
      <c r="AA755">
        <v>3.5000000000000003E-2</v>
      </c>
      <c r="AB755" s="15" t="s">
        <v>59</v>
      </c>
      <c r="AC755" t="s">
        <v>47</v>
      </c>
      <c r="AD755" s="15" t="s">
        <v>59</v>
      </c>
      <c r="AE755">
        <v>1.1000000000000001E-2</v>
      </c>
      <c r="AF755" s="15" t="s">
        <v>59</v>
      </c>
      <c r="AG755" t="s">
        <v>53</v>
      </c>
      <c r="AH755" s="15" t="s">
        <v>59</v>
      </c>
      <c r="AI755" t="s">
        <v>47</v>
      </c>
      <c r="AJ755" s="15" t="s">
        <v>59</v>
      </c>
      <c r="AL755" s="15" t="s">
        <v>59</v>
      </c>
      <c r="AM755" t="s">
        <v>47</v>
      </c>
      <c r="AN755" s="15" t="s">
        <v>59</v>
      </c>
      <c r="AO755" t="s">
        <v>47</v>
      </c>
      <c r="AP755" s="15" t="s">
        <v>59</v>
      </c>
      <c r="AQ755" t="s">
        <v>47</v>
      </c>
      <c r="AR755" s="15" t="s">
        <v>59</v>
      </c>
      <c r="AS755" t="s">
        <v>47</v>
      </c>
      <c r="AT755" s="15" t="s">
        <v>59</v>
      </c>
      <c r="AU755" t="s">
        <v>47</v>
      </c>
      <c r="AV755" s="15" t="s">
        <v>59</v>
      </c>
      <c r="AW755" s="3" t="s">
        <v>47</v>
      </c>
      <c r="AX755" s="15" t="s">
        <v>59</v>
      </c>
      <c r="AZ755" s="15" t="s">
        <v>59</v>
      </c>
      <c r="BA755" t="s">
        <v>47</v>
      </c>
      <c r="BB755" s="15" t="s">
        <v>59</v>
      </c>
      <c r="BC755" t="s">
        <v>47</v>
      </c>
      <c r="BD755" s="15" t="s">
        <v>59</v>
      </c>
      <c r="BE755" t="s">
        <v>47</v>
      </c>
      <c r="BF755" s="15" t="s">
        <v>59</v>
      </c>
      <c r="BH755" s="15" t="s">
        <v>59</v>
      </c>
      <c r="BJ755" s="15" t="s">
        <v>59</v>
      </c>
      <c r="BL755" s="15" t="s">
        <v>59</v>
      </c>
      <c r="BN755" s="15" t="s">
        <v>59</v>
      </c>
      <c r="BP755" s="15" t="s">
        <v>59</v>
      </c>
      <c r="BR755" s="15" t="s">
        <v>59</v>
      </c>
      <c r="BT755" s="15" t="s">
        <v>59</v>
      </c>
      <c r="BV755" s="15" t="s">
        <v>59</v>
      </c>
      <c r="BX755" s="15" t="s">
        <v>59</v>
      </c>
      <c r="BZ755" s="15" t="s">
        <v>59</v>
      </c>
      <c r="CB755" s="15" t="s">
        <v>59</v>
      </c>
      <c r="CD755" s="15" t="s">
        <v>59</v>
      </c>
      <c r="CF755" s="15" t="s">
        <v>59</v>
      </c>
      <c r="CH755" s="15" t="s">
        <v>59</v>
      </c>
      <c r="CJ755" s="15" t="s">
        <v>59</v>
      </c>
      <c r="CL755" s="15" t="s">
        <v>59</v>
      </c>
      <c r="CN755" s="15" t="s">
        <v>59</v>
      </c>
      <c r="CP755" s="15" t="s">
        <v>59</v>
      </c>
      <c r="CR755" s="15" t="s">
        <v>59</v>
      </c>
      <c r="CT755" s="15" t="s">
        <v>59</v>
      </c>
      <c r="CV755" s="15" t="s">
        <v>59</v>
      </c>
      <c r="CX755" s="15" t="s">
        <v>59</v>
      </c>
      <c r="CZ755" s="15" t="s">
        <v>59</v>
      </c>
      <c r="DB755" s="15" t="s">
        <v>59</v>
      </c>
      <c r="DD755" s="15" t="s">
        <v>59</v>
      </c>
      <c r="DF755" s="15" t="s">
        <v>59</v>
      </c>
      <c r="DH755" s="15" t="s">
        <v>59</v>
      </c>
      <c r="DJ755" s="15" t="s">
        <v>59</v>
      </c>
      <c r="DL755" s="15" t="s">
        <v>59</v>
      </c>
      <c r="DN755" s="15" t="s">
        <v>59</v>
      </c>
      <c r="DP755" s="15" t="s">
        <v>59</v>
      </c>
      <c r="DR755" s="15" t="s">
        <v>59</v>
      </c>
      <c r="DT755" s="15" t="s">
        <v>59</v>
      </c>
      <c r="DV755" s="15" t="s">
        <v>59</v>
      </c>
      <c r="DX755" s="15" t="s">
        <v>59</v>
      </c>
      <c r="DZ755" s="15" t="s">
        <v>59</v>
      </c>
      <c r="EB755" s="15" t="s">
        <v>59</v>
      </c>
      <c r="ED755" s="15" t="s">
        <v>59</v>
      </c>
      <c r="EF755" s="15" t="s">
        <v>59</v>
      </c>
      <c r="EH755" s="15" t="s">
        <v>59</v>
      </c>
      <c r="EJ755" s="15" t="s">
        <v>59</v>
      </c>
      <c r="EL755" s="15" t="s">
        <v>59</v>
      </c>
      <c r="EN755" s="15" t="s">
        <v>59</v>
      </c>
      <c r="EP755" s="15" t="s">
        <v>59</v>
      </c>
      <c r="ER755" s="15" t="s">
        <v>59</v>
      </c>
      <c r="ET755" s="15" t="s">
        <v>59</v>
      </c>
      <c r="EV755" s="15" t="s">
        <v>59</v>
      </c>
      <c r="EX755" s="15" t="s">
        <v>59</v>
      </c>
      <c r="EZ755" s="15" t="s">
        <v>59</v>
      </c>
      <c r="FB755" s="15" t="s">
        <v>59</v>
      </c>
      <c r="FD755" s="15" t="s">
        <v>59</v>
      </c>
      <c r="FF755" s="15" t="s">
        <v>59</v>
      </c>
      <c r="FH755" s="15" t="s">
        <v>59</v>
      </c>
      <c r="FJ755" s="15" t="s">
        <v>59</v>
      </c>
      <c r="FL755" s="15" t="s">
        <v>59</v>
      </c>
      <c r="FN755" s="15" t="s">
        <v>59</v>
      </c>
      <c r="FP755" s="15" t="s">
        <v>59</v>
      </c>
      <c r="FR755" s="15" t="s">
        <v>59</v>
      </c>
      <c r="FT755" s="15" t="s">
        <v>59</v>
      </c>
    </row>
    <row r="756" spans="1:176" ht="15.95" customHeight="1">
      <c r="A756" t="s">
        <v>1179</v>
      </c>
      <c r="B756">
        <v>1</v>
      </c>
      <c r="D756" s="39">
        <v>1404</v>
      </c>
      <c r="E756" s="19" t="s">
        <v>1158</v>
      </c>
      <c r="F756" t="s">
        <v>1167</v>
      </c>
      <c r="G756">
        <v>0.77900000000000003</v>
      </c>
      <c r="H756" s="15" t="s">
        <v>59</v>
      </c>
      <c r="I756">
        <v>0.77900000000000003</v>
      </c>
      <c r="J756" s="15" t="s">
        <v>59</v>
      </c>
      <c r="K756" t="s">
        <v>47</v>
      </c>
      <c r="L756" s="15" t="s">
        <v>59</v>
      </c>
      <c r="M756" s="3" t="s">
        <v>47</v>
      </c>
      <c r="N756" s="12" t="s">
        <v>59</v>
      </c>
      <c r="O756" t="s">
        <v>47</v>
      </c>
      <c r="P756" s="15" t="s">
        <v>59</v>
      </c>
      <c r="Q756">
        <v>0.193</v>
      </c>
      <c r="R756" s="15" t="s">
        <v>59</v>
      </c>
      <c r="S756">
        <v>6.0000000000000001E-3</v>
      </c>
      <c r="T756" s="15" t="s">
        <v>59</v>
      </c>
      <c r="U756">
        <v>0.16200000000000001</v>
      </c>
      <c r="V756" s="15" t="s">
        <v>59</v>
      </c>
      <c r="W756">
        <v>0.23300000000000001</v>
      </c>
      <c r="X756" s="15" t="s">
        <v>59</v>
      </c>
      <c r="Y756">
        <v>0.04</v>
      </c>
      <c r="Z756" s="15" t="s">
        <v>59</v>
      </c>
      <c r="AA756">
        <v>9.3000000000000013E-2</v>
      </c>
      <c r="AB756" s="15" t="s">
        <v>59</v>
      </c>
      <c r="AC756" t="s">
        <v>47</v>
      </c>
      <c r="AD756" s="15" t="s">
        <v>59</v>
      </c>
      <c r="AE756">
        <v>2.7000000000000003E-2</v>
      </c>
      <c r="AF756" s="15" t="s">
        <v>59</v>
      </c>
      <c r="AG756">
        <v>2.5000000000000001E-2</v>
      </c>
      <c r="AH756" s="15" t="s">
        <v>59</v>
      </c>
      <c r="AI756" t="s">
        <v>47</v>
      </c>
      <c r="AJ756" s="15" t="s">
        <v>59</v>
      </c>
      <c r="AL756" s="15" t="s">
        <v>59</v>
      </c>
      <c r="AM756" t="s">
        <v>47</v>
      </c>
      <c r="AN756" s="15" t="s">
        <v>59</v>
      </c>
      <c r="AO756" t="s">
        <v>47</v>
      </c>
      <c r="AP756" s="15" t="s">
        <v>59</v>
      </c>
      <c r="AQ756" t="s">
        <v>47</v>
      </c>
      <c r="AR756" s="15" t="s">
        <v>59</v>
      </c>
      <c r="AS756" t="s">
        <v>47</v>
      </c>
      <c r="AT756" s="15" t="s">
        <v>59</v>
      </c>
      <c r="AU756" t="s">
        <v>47</v>
      </c>
      <c r="AV756" s="15" t="s">
        <v>59</v>
      </c>
      <c r="AW756" s="3" t="s">
        <v>47</v>
      </c>
      <c r="AX756" s="15" t="s">
        <v>59</v>
      </c>
      <c r="AZ756" s="15" t="s">
        <v>59</v>
      </c>
      <c r="BA756" t="s">
        <v>47</v>
      </c>
      <c r="BB756" s="15" t="s">
        <v>59</v>
      </c>
      <c r="BC756" t="s">
        <v>47</v>
      </c>
      <c r="BD756" s="15" t="s">
        <v>59</v>
      </c>
      <c r="BE756" t="s">
        <v>47</v>
      </c>
      <c r="BF756" s="15" t="s">
        <v>59</v>
      </c>
      <c r="BH756" s="15" t="s">
        <v>59</v>
      </c>
      <c r="BJ756" s="15" t="s">
        <v>59</v>
      </c>
      <c r="BL756" s="15" t="s">
        <v>59</v>
      </c>
      <c r="BN756" s="15" t="s">
        <v>59</v>
      </c>
      <c r="BP756" s="15" t="s">
        <v>59</v>
      </c>
      <c r="BR756" s="15" t="s">
        <v>59</v>
      </c>
      <c r="BT756" s="15" t="s">
        <v>59</v>
      </c>
      <c r="BV756" s="15" t="s">
        <v>59</v>
      </c>
      <c r="BX756" s="15" t="s">
        <v>59</v>
      </c>
      <c r="BZ756" s="15" t="s">
        <v>59</v>
      </c>
      <c r="CB756" s="15" t="s">
        <v>59</v>
      </c>
      <c r="CD756" s="15" t="s">
        <v>59</v>
      </c>
      <c r="CF756" s="15" t="s">
        <v>59</v>
      </c>
      <c r="CH756" s="15" t="s">
        <v>59</v>
      </c>
      <c r="CJ756" s="15" t="s">
        <v>59</v>
      </c>
      <c r="CL756" s="15" t="s">
        <v>59</v>
      </c>
      <c r="CN756" s="15" t="s">
        <v>59</v>
      </c>
      <c r="CP756" s="15" t="s">
        <v>59</v>
      </c>
      <c r="CR756" s="15" t="s">
        <v>59</v>
      </c>
      <c r="CT756" s="15" t="s">
        <v>59</v>
      </c>
      <c r="CV756" s="15" t="s">
        <v>59</v>
      </c>
      <c r="CX756" s="15" t="s">
        <v>59</v>
      </c>
      <c r="CZ756" s="15" t="s">
        <v>59</v>
      </c>
      <c r="DB756" s="15" t="s">
        <v>59</v>
      </c>
      <c r="DD756" s="15" t="s">
        <v>59</v>
      </c>
      <c r="DF756" s="15" t="s">
        <v>59</v>
      </c>
      <c r="DH756" s="15" t="s">
        <v>59</v>
      </c>
      <c r="DJ756" s="15" t="s">
        <v>59</v>
      </c>
      <c r="DL756" s="15" t="s">
        <v>59</v>
      </c>
      <c r="DN756" s="15" t="s">
        <v>59</v>
      </c>
      <c r="DP756" s="15" t="s">
        <v>59</v>
      </c>
      <c r="DR756" s="15" t="s">
        <v>59</v>
      </c>
      <c r="DT756" s="15" t="s">
        <v>59</v>
      </c>
      <c r="DV756" s="15" t="s">
        <v>59</v>
      </c>
      <c r="DX756" s="15" t="s">
        <v>59</v>
      </c>
      <c r="DZ756" s="15" t="s">
        <v>59</v>
      </c>
      <c r="EB756" s="15" t="s">
        <v>59</v>
      </c>
      <c r="ED756" s="15" t="s">
        <v>59</v>
      </c>
      <c r="EF756" s="15" t="s">
        <v>59</v>
      </c>
      <c r="EH756" s="15" t="s">
        <v>59</v>
      </c>
      <c r="EJ756" s="15" t="s">
        <v>59</v>
      </c>
      <c r="EL756" s="15" t="s">
        <v>59</v>
      </c>
      <c r="EN756" s="15" t="s">
        <v>59</v>
      </c>
      <c r="EP756" s="15" t="s">
        <v>59</v>
      </c>
      <c r="ER756" s="15" t="s">
        <v>59</v>
      </c>
      <c r="ET756" s="15" t="s">
        <v>59</v>
      </c>
      <c r="EV756" s="15" t="s">
        <v>59</v>
      </c>
      <c r="EX756" s="15" t="s">
        <v>59</v>
      </c>
      <c r="EZ756" s="15" t="s">
        <v>59</v>
      </c>
      <c r="FB756" s="15" t="s">
        <v>59</v>
      </c>
      <c r="FD756" s="15" t="s">
        <v>59</v>
      </c>
      <c r="FF756" s="15" t="s">
        <v>59</v>
      </c>
      <c r="FH756" s="15" t="s">
        <v>59</v>
      </c>
      <c r="FJ756" s="15" t="s">
        <v>59</v>
      </c>
      <c r="FL756" s="15" t="s">
        <v>59</v>
      </c>
      <c r="FN756" s="15" t="s">
        <v>59</v>
      </c>
      <c r="FP756" s="15" t="s">
        <v>59</v>
      </c>
      <c r="FR756" s="15" t="s">
        <v>59</v>
      </c>
      <c r="FT756" s="15" t="s">
        <v>59</v>
      </c>
    </row>
    <row r="757" spans="1:176" ht="15.95" customHeight="1">
      <c r="A757" t="s">
        <v>1180</v>
      </c>
      <c r="B757">
        <v>1</v>
      </c>
      <c r="D757" s="39">
        <v>1404</v>
      </c>
      <c r="E757" s="19" t="s">
        <v>1158</v>
      </c>
      <c r="F757" t="s">
        <v>1167</v>
      </c>
      <c r="G757">
        <v>0.53500000000000003</v>
      </c>
      <c r="H757" s="15" t="s">
        <v>59</v>
      </c>
      <c r="I757">
        <v>0.53500000000000003</v>
      </c>
      <c r="J757" s="15" t="s">
        <v>59</v>
      </c>
      <c r="K757" t="s">
        <v>47</v>
      </c>
      <c r="L757" s="15" t="s">
        <v>59</v>
      </c>
      <c r="M757" s="3" t="s">
        <v>47</v>
      </c>
      <c r="N757" s="12" t="s">
        <v>59</v>
      </c>
      <c r="O757" t="s">
        <v>47</v>
      </c>
      <c r="P757" s="15" t="s">
        <v>59</v>
      </c>
      <c r="Q757">
        <v>0.106</v>
      </c>
      <c r="R757" s="15" t="s">
        <v>59</v>
      </c>
      <c r="S757">
        <v>6.0000000000000001E-3</v>
      </c>
      <c r="T757" s="15" t="s">
        <v>59</v>
      </c>
      <c r="U757">
        <v>0.12400000000000001</v>
      </c>
      <c r="V757" s="15" t="s">
        <v>59</v>
      </c>
      <c r="W757">
        <v>0.16200000000000001</v>
      </c>
      <c r="X757" s="15" t="s">
        <v>59</v>
      </c>
      <c r="Y757">
        <v>2.7000000000000003E-2</v>
      </c>
      <c r="Z757" s="15" t="s">
        <v>59</v>
      </c>
      <c r="AA757">
        <v>8.1000000000000003E-2</v>
      </c>
      <c r="AB757" s="15" t="s">
        <v>59</v>
      </c>
      <c r="AC757" t="s">
        <v>47</v>
      </c>
      <c r="AD757" s="15" t="s">
        <v>59</v>
      </c>
      <c r="AE757">
        <v>0.01</v>
      </c>
      <c r="AF757" s="15" t="s">
        <v>59</v>
      </c>
      <c r="AG757">
        <v>1.9E-2</v>
      </c>
      <c r="AH757" s="15" t="s">
        <v>59</v>
      </c>
      <c r="AI757" t="s">
        <v>47</v>
      </c>
      <c r="AJ757" s="15" t="s">
        <v>59</v>
      </c>
      <c r="AL757" s="15" t="s">
        <v>59</v>
      </c>
      <c r="AM757" t="s">
        <v>47</v>
      </c>
      <c r="AN757" s="15" t="s">
        <v>59</v>
      </c>
      <c r="AO757" t="s">
        <v>47</v>
      </c>
      <c r="AP757" s="15" t="s">
        <v>59</v>
      </c>
      <c r="AQ757" t="s">
        <v>47</v>
      </c>
      <c r="AR757" s="15" t="s">
        <v>59</v>
      </c>
      <c r="AS757" t="s">
        <v>47</v>
      </c>
      <c r="AT757" s="15" t="s">
        <v>59</v>
      </c>
      <c r="AU757" t="s">
        <v>47</v>
      </c>
      <c r="AV757" s="15" t="s">
        <v>59</v>
      </c>
      <c r="AW757" s="3" t="s">
        <v>47</v>
      </c>
      <c r="AX757" s="15" t="s">
        <v>59</v>
      </c>
      <c r="AZ757" s="15" t="s">
        <v>59</v>
      </c>
      <c r="BA757" t="s">
        <v>47</v>
      </c>
      <c r="BB757" s="15" t="s">
        <v>59</v>
      </c>
      <c r="BC757" t="s">
        <v>47</v>
      </c>
      <c r="BD757" s="15" t="s">
        <v>59</v>
      </c>
      <c r="BE757" t="s">
        <v>47</v>
      </c>
      <c r="BF757" s="15" t="s">
        <v>59</v>
      </c>
      <c r="BH757" s="15" t="s">
        <v>59</v>
      </c>
      <c r="BJ757" s="15" t="s">
        <v>59</v>
      </c>
      <c r="BL757" s="15" t="s">
        <v>59</v>
      </c>
      <c r="BN757" s="15" t="s">
        <v>59</v>
      </c>
      <c r="BP757" s="15" t="s">
        <v>59</v>
      </c>
      <c r="BR757" s="15" t="s">
        <v>59</v>
      </c>
      <c r="BT757" s="15" t="s">
        <v>59</v>
      </c>
      <c r="BV757" s="15" t="s">
        <v>59</v>
      </c>
      <c r="BX757" s="15" t="s">
        <v>59</v>
      </c>
      <c r="BZ757" s="15" t="s">
        <v>59</v>
      </c>
      <c r="CB757" s="15" t="s">
        <v>59</v>
      </c>
      <c r="CD757" s="15" t="s">
        <v>59</v>
      </c>
      <c r="CF757" s="15" t="s">
        <v>59</v>
      </c>
      <c r="CH757" s="15" t="s">
        <v>59</v>
      </c>
      <c r="CJ757" s="15" t="s">
        <v>59</v>
      </c>
      <c r="CL757" s="15" t="s">
        <v>59</v>
      </c>
      <c r="CN757" s="15" t="s">
        <v>59</v>
      </c>
      <c r="CP757" s="15" t="s">
        <v>59</v>
      </c>
      <c r="CR757" s="15" t="s">
        <v>59</v>
      </c>
      <c r="CT757" s="15" t="s">
        <v>59</v>
      </c>
      <c r="CV757" s="15" t="s">
        <v>59</v>
      </c>
      <c r="CX757" s="15" t="s">
        <v>59</v>
      </c>
      <c r="CZ757" s="15" t="s">
        <v>59</v>
      </c>
      <c r="DB757" s="15" t="s">
        <v>59</v>
      </c>
      <c r="DD757" s="15" t="s">
        <v>59</v>
      </c>
      <c r="DF757" s="15" t="s">
        <v>59</v>
      </c>
      <c r="DH757" s="15" t="s">
        <v>59</v>
      </c>
      <c r="DJ757" s="15" t="s">
        <v>59</v>
      </c>
      <c r="DL757" s="15" t="s">
        <v>59</v>
      </c>
      <c r="DN757" s="15" t="s">
        <v>59</v>
      </c>
      <c r="DP757" s="15" t="s">
        <v>59</v>
      </c>
      <c r="DR757" s="15" t="s">
        <v>59</v>
      </c>
      <c r="DT757" s="15" t="s">
        <v>59</v>
      </c>
      <c r="DV757" s="15" t="s">
        <v>59</v>
      </c>
      <c r="DX757" s="15" t="s">
        <v>59</v>
      </c>
      <c r="DZ757" s="15" t="s">
        <v>59</v>
      </c>
      <c r="EB757" s="15" t="s">
        <v>59</v>
      </c>
      <c r="ED757" s="15" t="s">
        <v>59</v>
      </c>
      <c r="EF757" s="15" t="s">
        <v>59</v>
      </c>
      <c r="EH757" s="15" t="s">
        <v>59</v>
      </c>
      <c r="EJ757" s="15" t="s">
        <v>59</v>
      </c>
      <c r="EL757" s="15" t="s">
        <v>59</v>
      </c>
      <c r="EN757" s="15" t="s">
        <v>59</v>
      </c>
      <c r="EP757" s="15" t="s">
        <v>59</v>
      </c>
      <c r="ER757" s="15" t="s">
        <v>59</v>
      </c>
      <c r="ET757" s="15" t="s">
        <v>59</v>
      </c>
      <c r="EV757" s="15" t="s">
        <v>59</v>
      </c>
      <c r="EX757" s="15" t="s">
        <v>59</v>
      </c>
      <c r="EZ757" s="15" t="s">
        <v>59</v>
      </c>
      <c r="FB757" s="15" t="s">
        <v>59</v>
      </c>
      <c r="FD757" s="15" t="s">
        <v>59</v>
      </c>
      <c r="FF757" s="15" t="s">
        <v>59</v>
      </c>
      <c r="FH757" s="15" t="s">
        <v>59</v>
      </c>
      <c r="FJ757" s="15" t="s">
        <v>59</v>
      </c>
      <c r="FL757" s="15" t="s">
        <v>59</v>
      </c>
      <c r="FN757" s="15" t="s">
        <v>59</v>
      </c>
      <c r="FP757" s="15" t="s">
        <v>59</v>
      </c>
      <c r="FR757" s="15" t="s">
        <v>59</v>
      </c>
      <c r="FT757" s="15" t="s">
        <v>59</v>
      </c>
    </row>
    <row r="758" spans="1:176" ht="15.95" customHeight="1">
      <c r="A758" t="s">
        <v>1181</v>
      </c>
      <c r="B758">
        <v>1</v>
      </c>
      <c r="D758" s="39">
        <v>1404</v>
      </c>
      <c r="E758" s="19" t="s">
        <v>1158</v>
      </c>
      <c r="F758" t="s">
        <v>1167</v>
      </c>
      <c r="G758">
        <v>0.53200000000000003</v>
      </c>
      <c r="H758" s="15" t="s">
        <v>59</v>
      </c>
      <c r="I758">
        <v>0.53200000000000003</v>
      </c>
      <c r="J758" s="15" t="s">
        <v>59</v>
      </c>
      <c r="K758" t="s">
        <v>47</v>
      </c>
      <c r="L758" s="15" t="s">
        <v>59</v>
      </c>
      <c r="M758" s="3" t="s">
        <v>47</v>
      </c>
      <c r="N758" s="12" t="s">
        <v>59</v>
      </c>
      <c r="O758" t="s">
        <v>47</v>
      </c>
      <c r="P758" s="15" t="s">
        <v>59</v>
      </c>
      <c r="Q758">
        <v>0.156</v>
      </c>
      <c r="R758" s="15" t="s">
        <v>59</v>
      </c>
      <c r="S758">
        <v>3.0000000000000001E-3</v>
      </c>
      <c r="T758" s="15" t="s">
        <v>59</v>
      </c>
      <c r="U758">
        <v>0.105</v>
      </c>
      <c r="V758" s="15" t="s">
        <v>59</v>
      </c>
      <c r="W758">
        <v>0.14400000000000002</v>
      </c>
      <c r="X758" s="15" t="s">
        <v>59</v>
      </c>
      <c r="Y758">
        <v>2.5000000000000001E-2</v>
      </c>
      <c r="Z758" s="15" t="s">
        <v>59</v>
      </c>
      <c r="AA758">
        <v>7.5999999999999998E-2</v>
      </c>
      <c r="AB758" s="15" t="s">
        <v>59</v>
      </c>
      <c r="AC758" t="s">
        <v>47</v>
      </c>
      <c r="AD758" s="15" t="s">
        <v>59</v>
      </c>
      <c r="AE758">
        <v>0.01</v>
      </c>
      <c r="AF758" s="15" t="s">
        <v>59</v>
      </c>
      <c r="AG758">
        <v>1.3000000000000001E-2</v>
      </c>
      <c r="AH758" s="15" t="s">
        <v>59</v>
      </c>
      <c r="AI758" t="s">
        <v>47</v>
      </c>
      <c r="AJ758" s="15" t="s">
        <v>59</v>
      </c>
      <c r="AL758" s="15" t="s">
        <v>59</v>
      </c>
      <c r="AM758" t="s">
        <v>47</v>
      </c>
      <c r="AN758" s="15" t="s">
        <v>59</v>
      </c>
      <c r="AO758" t="s">
        <v>47</v>
      </c>
      <c r="AP758" s="15" t="s">
        <v>59</v>
      </c>
      <c r="AQ758" t="s">
        <v>47</v>
      </c>
      <c r="AR758" s="15" t="s">
        <v>59</v>
      </c>
      <c r="AS758" t="s">
        <v>47</v>
      </c>
      <c r="AT758" s="15" t="s">
        <v>59</v>
      </c>
      <c r="AU758" t="s">
        <v>47</v>
      </c>
      <c r="AV758" s="15" t="s">
        <v>59</v>
      </c>
      <c r="AW758" s="3" t="s">
        <v>47</v>
      </c>
      <c r="AX758" s="15" t="s">
        <v>59</v>
      </c>
      <c r="AZ758" s="15" t="s">
        <v>59</v>
      </c>
      <c r="BA758" t="s">
        <v>47</v>
      </c>
      <c r="BB758" s="15" t="s">
        <v>59</v>
      </c>
      <c r="BC758" t="s">
        <v>47</v>
      </c>
      <c r="BD758" s="15" t="s">
        <v>59</v>
      </c>
      <c r="BE758" t="s">
        <v>47</v>
      </c>
      <c r="BF758" s="15" t="s">
        <v>59</v>
      </c>
      <c r="BH758" s="15" t="s">
        <v>59</v>
      </c>
      <c r="BJ758" s="15" t="s">
        <v>59</v>
      </c>
      <c r="BL758" s="15" t="s">
        <v>59</v>
      </c>
      <c r="BN758" s="15" t="s">
        <v>59</v>
      </c>
      <c r="BP758" s="15" t="s">
        <v>59</v>
      </c>
      <c r="BR758" s="15" t="s">
        <v>59</v>
      </c>
      <c r="BT758" s="15" t="s">
        <v>59</v>
      </c>
      <c r="BV758" s="15" t="s">
        <v>59</v>
      </c>
      <c r="BX758" s="15" t="s">
        <v>59</v>
      </c>
      <c r="BZ758" s="15" t="s">
        <v>59</v>
      </c>
      <c r="CB758" s="15" t="s">
        <v>59</v>
      </c>
      <c r="CD758" s="15" t="s">
        <v>59</v>
      </c>
      <c r="CF758" s="15" t="s">
        <v>59</v>
      </c>
      <c r="CH758" s="15" t="s">
        <v>59</v>
      </c>
      <c r="CJ758" s="15" t="s">
        <v>59</v>
      </c>
      <c r="CL758" s="15" t="s">
        <v>59</v>
      </c>
      <c r="CN758" s="15" t="s">
        <v>59</v>
      </c>
      <c r="CP758" s="15" t="s">
        <v>59</v>
      </c>
      <c r="CR758" s="15" t="s">
        <v>59</v>
      </c>
      <c r="CT758" s="15" t="s">
        <v>59</v>
      </c>
      <c r="CV758" s="15" t="s">
        <v>59</v>
      </c>
      <c r="CX758" s="15" t="s">
        <v>59</v>
      </c>
      <c r="CZ758" s="15" t="s">
        <v>59</v>
      </c>
      <c r="DB758" s="15" t="s">
        <v>59</v>
      </c>
      <c r="DD758" s="15" t="s">
        <v>59</v>
      </c>
      <c r="DF758" s="15" t="s">
        <v>59</v>
      </c>
      <c r="DH758" s="15" t="s">
        <v>59</v>
      </c>
      <c r="DJ758" s="15" t="s">
        <v>59</v>
      </c>
      <c r="DL758" s="15" t="s">
        <v>59</v>
      </c>
      <c r="DN758" s="15" t="s">
        <v>59</v>
      </c>
      <c r="DP758" s="15" t="s">
        <v>59</v>
      </c>
      <c r="DR758" s="15" t="s">
        <v>59</v>
      </c>
      <c r="DT758" s="15" t="s">
        <v>59</v>
      </c>
      <c r="DV758" s="15" t="s">
        <v>59</v>
      </c>
      <c r="DX758" s="15" t="s">
        <v>59</v>
      </c>
      <c r="DZ758" s="15" t="s">
        <v>59</v>
      </c>
      <c r="EB758" s="15" t="s">
        <v>59</v>
      </c>
      <c r="ED758" s="15" t="s">
        <v>59</v>
      </c>
      <c r="EF758" s="15" t="s">
        <v>59</v>
      </c>
      <c r="EH758" s="15" t="s">
        <v>59</v>
      </c>
      <c r="EJ758" s="15" t="s">
        <v>59</v>
      </c>
      <c r="EL758" s="15" t="s">
        <v>59</v>
      </c>
      <c r="EN758" s="15" t="s">
        <v>59</v>
      </c>
      <c r="EP758" s="15" t="s">
        <v>59</v>
      </c>
      <c r="ER758" s="15" t="s">
        <v>59</v>
      </c>
      <c r="ET758" s="15" t="s">
        <v>59</v>
      </c>
      <c r="EV758" s="15" t="s">
        <v>59</v>
      </c>
      <c r="EX758" s="15" t="s">
        <v>59</v>
      </c>
      <c r="EZ758" s="15" t="s">
        <v>59</v>
      </c>
      <c r="FB758" s="15" t="s">
        <v>59</v>
      </c>
      <c r="FD758" s="15" t="s">
        <v>59</v>
      </c>
      <c r="FF758" s="15" t="s">
        <v>59</v>
      </c>
      <c r="FH758" s="15" t="s">
        <v>59</v>
      </c>
      <c r="FJ758" s="15" t="s">
        <v>59</v>
      </c>
      <c r="FL758" s="15" t="s">
        <v>59</v>
      </c>
      <c r="FN758" s="15" t="s">
        <v>59</v>
      </c>
      <c r="FP758" s="15" t="s">
        <v>59</v>
      </c>
      <c r="FR758" s="15" t="s">
        <v>59</v>
      </c>
      <c r="FT758" s="15" t="s">
        <v>59</v>
      </c>
    </row>
    <row r="759" spans="1:176" ht="15.95" customHeight="1">
      <c r="A759" t="s">
        <v>1181</v>
      </c>
      <c r="B759">
        <v>1</v>
      </c>
      <c r="D759" s="39">
        <v>1404</v>
      </c>
      <c r="E759" s="19" t="s">
        <v>1158</v>
      </c>
      <c r="F759" t="s">
        <v>1167</v>
      </c>
      <c r="G759">
        <v>0.60099999999999998</v>
      </c>
      <c r="H759" s="15" t="s">
        <v>59</v>
      </c>
      <c r="I759">
        <v>0.60099999999999998</v>
      </c>
      <c r="J759" s="15" t="s">
        <v>59</v>
      </c>
      <c r="K759" t="s">
        <v>47</v>
      </c>
      <c r="L759" s="15" t="s">
        <v>59</v>
      </c>
      <c r="M759" s="3" t="s">
        <v>47</v>
      </c>
      <c r="N759" s="12" t="s">
        <v>59</v>
      </c>
      <c r="O759" t="s">
        <v>47</v>
      </c>
      <c r="P759" s="15" t="s">
        <v>59</v>
      </c>
      <c r="Q759">
        <v>0.17800000000000002</v>
      </c>
      <c r="R759" s="15" t="s">
        <v>59</v>
      </c>
      <c r="S759">
        <v>6.0000000000000001E-3</v>
      </c>
      <c r="T759" s="15" t="s">
        <v>59</v>
      </c>
      <c r="U759">
        <v>0.127</v>
      </c>
      <c r="V759" s="15" t="s">
        <v>59</v>
      </c>
      <c r="W759">
        <v>0.157</v>
      </c>
      <c r="X759" s="15" t="s">
        <v>59</v>
      </c>
      <c r="Y759">
        <v>2.6000000000000002E-2</v>
      </c>
      <c r="Z759" s="15" t="s">
        <v>59</v>
      </c>
      <c r="AA759">
        <v>8.5000000000000006E-2</v>
      </c>
      <c r="AB759" s="15" t="s">
        <v>59</v>
      </c>
      <c r="AC759" t="s">
        <v>47</v>
      </c>
      <c r="AD759" s="15" t="s">
        <v>59</v>
      </c>
      <c r="AE759">
        <v>6.9999999999999993E-3</v>
      </c>
      <c r="AF759" s="15" t="s">
        <v>59</v>
      </c>
      <c r="AG759">
        <v>1.4999999999999999E-2</v>
      </c>
      <c r="AH759" s="15" t="s">
        <v>59</v>
      </c>
      <c r="AI759" t="s">
        <v>47</v>
      </c>
      <c r="AJ759" s="15" t="s">
        <v>59</v>
      </c>
      <c r="AL759" s="15" t="s">
        <v>59</v>
      </c>
      <c r="AM759" t="s">
        <v>47</v>
      </c>
      <c r="AN759" s="15" t="s">
        <v>59</v>
      </c>
      <c r="AO759" t="s">
        <v>47</v>
      </c>
      <c r="AP759" s="15" t="s">
        <v>59</v>
      </c>
      <c r="AQ759" t="s">
        <v>47</v>
      </c>
      <c r="AR759" s="15" t="s">
        <v>59</v>
      </c>
      <c r="AS759" t="s">
        <v>47</v>
      </c>
      <c r="AT759" s="15" t="s">
        <v>59</v>
      </c>
      <c r="AU759" t="s">
        <v>47</v>
      </c>
      <c r="AV759" s="15" t="s">
        <v>59</v>
      </c>
      <c r="AW759" s="3" t="s">
        <v>47</v>
      </c>
      <c r="AX759" s="15" t="s">
        <v>59</v>
      </c>
      <c r="AZ759" s="15" t="s">
        <v>59</v>
      </c>
      <c r="BA759" t="s">
        <v>47</v>
      </c>
      <c r="BB759" s="15" t="s">
        <v>59</v>
      </c>
      <c r="BC759" t="s">
        <v>47</v>
      </c>
      <c r="BD759" s="15" t="s">
        <v>59</v>
      </c>
      <c r="BE759" t="s">
        <v>47</v>
      </c>
      <c r="BF759" s="15" t="s">
        <v>59</v>
      </c>
      <c r="BH759" s="15" t="s">
        <v>59</v>
      </c>
      <c r="BJ759" s="15" t="s">
        <v>59</v>
      </c>
      <c r="BL759" s="15" t="s">
        <v>59</v>
      </c>
      <c r="BN759" s="15" t="s">
        <v>59</v>
      </c>
      <c r="BP759" s="15" t="s">
        <v>59</v>
      </c>
      <c r="BR759" s="15" t="s">
        <v>59</v>
      </c>
      <c r="BT759" s="15" t="s">
        <v>59</v>
      </c>
      <c r="BV759" s="15" t="s">
        <v>59</v>
      </c>
      <c r="BX759" s="15" t="s">
        <v>59</v>
      </c>
      <c r="BZ759" s="15" t="s">
        <v>59</v>
      </c>
      <c r="CB759" s="15" t="s">
        <v>59</v>
      </c>
      <c r="CD759" s="15" t="s">
        <v>59</v>
      </c>
      <c r="CF759" s="15" t="s">
        <v>59</v>
      </c>
      <c r="CH759" s="15" t="s">
        <v>59</v>
      </c>
      <c r="CJ759" s="15" t="s">
        <v>59</v>
      </c>
      <c r="CL759" s="15" t="s">
        <v>59</v>
      </c>
      <c r="CN759" s="15" t="s">
        <v>59</v>
      </c>
      <c r="CP759" s="15" t="s">
        <v>59</v>
      </c>
      <c r="CR759" s="15" t="s">
        <v>59</v>
      </c>
      <c r="CT759" s="15" t="s">
        <v>59</v>
      </c>
      <c r="CV759" s="15" t="s">
        <v>59</v>
      </c>
      <c r="CX759" s="15" t="s">
        <v>59</v>
      </c>
      <c r="CZ759" s="15" t="s">
        <v>59</v>
      </c>
      <c r="DB759" s="15" t="s">
        <v>59</v>
      </c>
      <c r="DD759" s="15" t="s">
        <v>59</v>
      </c>
      <c r="DF759" s="15" t="s">
        <v>59</v>
      </c>
      <c r="DH759" s="15" t="s">
        <v>59</v>
      </c>
      <c r="DJ759" s="15" t="s">
        <v>59</v>
      </c>
      <c r="DL759" s="15" t="s">
        <v>59</v>
      </c>
      <c r="DN759" s="15" t="s">
        <v>59</v>
      </c>
      <c r="DP759" s="15" t="s">
        <v>59</v>
      </c>
      <c r="DR759" s="15" t="s">
        <v>59</v>
      </c>
      <c r="DT759" s="15" t="s">
        <v>59</v>
      </c>
      <c r="DV759" s="15" t="s">
        <v>59</v>
      </c>
      <c r="DX759" s="15" t="s">
        <v>59</v>
      </c>
      <c r="DZ759" s="15" t="s">
        <v>59</v>
      </c>
      <c r="EB759" s="15" t="s">
        <v>59</v>
      </c>
      <c r="ED759" s="15" t="s">
        <v>59</v>
      </c>
      <c r="EF759" s="15" t="s">
        <v>59</v>
      </c>
      <c r="EH759" s="15" t="s">
        <v>59</v>
      </c>
      <c r="EJ759" s="15" t="s">
        <v>59</v>
      </c>
      <c r="EL759" s="15" t="s">
        <v>59</v>
      </c>
      <c r="EN759" s="15" t="s">
        <v>59</v>
      </c>
      <c r="EP759" s="15" t="s">
        <v>59</v>
      </c>
      <c r="ER759" s="15" t="s">
        <v>59</v>
      </c>
      <c r="ET759" s="15" t="s">
        <v>59</v>
      </c>
      <c r="EV759" s="15" t="s">
        <v>59</v>
      </c>
      <c r="EX759" s="15" t="s">
        <v>59</v>
      </c>
      <c r="EZ759" s="15" t="s">
        <v>59</v>
      </c>
      <c r="FB759" s="15" t="s">
        <v>59</v>
      </c>
      <c r="FD759" s="15" t="s">
        <v>59</v>
      </c>
      <c r="FF759" s="15" t="s">
        <v>59</v>
      </c>
      <c r="FH759" s="15" t="s">
        <v>59</v>
      </c>
      <c r="FJ759" s="15" t="s">
        <v>59</v>
      </c>
      <c r="FL759" s="15" t="s">
        <v>59</v>
      </c>
      <c r="FN759" s="15" t="s">
        <v>59</v>
      </c>
      <c r="FP759" s="15" t="s">
        <v>59</v>
      </c>
      <c r="FR759" s="15" t="s">
        <v>59</v>
      </c>
      <c r="FT759" s="15" t="s">
        <v>59</v>
      </c>
    </row>
    <row r="760" spans="1:176" ht="15.95" customHeight="1">
      <c r="A760" t="s">
        <v>1181</v>
      </c>
      <c r="B760">
        <v>1</v>
      </c>
      <c r="D760" s="39">
        <v>1404</v>
      </c>
      <c r="E760" s="19" t="s">
        <v>1158</v>
      </c>
      <c r="F760" t="s">
        <v>1167</v>
      </c>
      <c r="G760">
        <v>0.61099999999999999</v>
      </c>
      <c r="H760" s="15" t="s">
        <v>59</v>
      </c>
      <c r="I760">
        <v>0.61099999999999999</v>
      </c>
      <c r="J760" s="15" t="s">
        <v>59</v>
      </c>
      <c r="K760" t="s">
        <v>47</v>
      </c>
      <c r="L760" s="15" t="s">
        <v>59</v>
      </c>
      <c r="M760" s="3" t="s">
        <v>47</v>
      </c>
      <c r="N760" s="12" t="s">
        <v>59</v>
      </c>
      <c r="O760" t="s">
        <v>47</v>
      </c>
      <c r="P760" s="15" t="s">
        <v>59</v>
      </c>
      <c r="Q760">
        <v>0.17600000000000002</v>
      </c>
      <c r="R760" s="15" t="s">
        <v>59</v>
      </c>
      <c r="S760">
        <v>4.0000000000000001E-3</v>
      </c>
      <c r="T760" s="15" t="s">
        <v>59</v>
      </c>
      <c r="U760">
        <v>0.13699999999999998</v>
      </c>
      <c r="V760" s="15" t="s">
        <v>59</v>
      </c>
      <c r="W760">
        <v>0.16</v>
      </c>
      <c r="X760" s="15" t="s">
        <v>59</v>
      </c>
      <c r="Y760">
        <v>2.3E-2</v>
      </c>
      <c r="Z760" s="15" t="s">
        <v>59</v>
      </c>
      <c r="AA760">
        <v>9.1999999999999998E-2</v>
      </c>
      <c r="AB760" s="15" t="s">
        <v>59</v>
      </c>
      <c r="AC760" t="s">
        <v>47</v>
      </c>
      <c r="AD760" s="15" t="s">
        <v>59</v>
      </c>
      <c r="AE760">
        <v>6.0000000000000001E-3</v>
      </c>
      <c r="AF760" s="15" t="s">
        <v>59</v>
      </c>
      <c r="AG760">
        <v>1.3000000000000001E-2</v>
      </c>
      <c r="AH760" s="15" t="s">
        <v>59</v>
      </c>
      <c r="AI760" t="s">
        <v>47</v>
      </c>
      <c r="AJ760" s="15" t="s">
        <v>59</v>
      </c>
      <c r="AL760" s="15" t="s">
        <v>59</v>
      </c>
      <c r="AM760" t="s">
        <v>47</v>
      </c>
      <c r="AN760" s="15" t="s">
        <v>59</v>
      </c>
      <c r="AO760" t="s">
        <v>47</v>
      </c>
      <c r="AP760" s="15" t="s">
        <v>59</v>
      </c>
      <c r="AQ760" t="s">
        <v>47</v>
      </c>
      <c r="AR760" s="15" t="s">
        <v>59</v>
      </c>
      <c r="AS760" t="s">
        <v>47</v>
      </c>
      <c r="AT760" s="15" t="s">
        <v>59</v>
      </c>
      <c r="AU760" t="s">
        <v>47</v>
      </c>
      <c r="AV760" s="15" t="s">
        <v>59</v>
      </c>
      <c r="AW760" s="3" t="s">
        <v>47</v>
      </c>
      <c r="AX760" s="15" t="s">
        <v>59</v>
      </c>
      <c r="AZ760" s="15" t="s">
        <v>59</v>
      </c>
      <c r="BA760" t="s">
        <v>47</v>
      </c>
      <c r="BB760" s="15" t="s">
        <v>59</v>
      </c>
      <c r="BC760" t="s">
        <v>47</v>
      </c>
      <c r="BD760" s="15" t="s">
        <v>59</v>
      </c>
      <c r="BE760" t="s">
        <v>47</v>
      </c>
      <c r="BF760" s="15" t="s">
        <v>59</v>
      </c>
      <c r="BH760" s="15" t="s">
        <v>59</v>
      </c>
      <c r="BJ760" s="15" t="s">
        <v>59</v>
      </c>
      <c r="BL760" s="15" t="s">
        <v>59</v>
      </c>
      <c r="BN760" s="15" t="s">
        <v>59</v>
      </c>
      <c r="BP760" s="15" t="s">
        <v>59</v>
      </c>
      <c r="BR760" s="15" t="s">
        <v>59</v>
      </c>
      <c r="BT760" s="15" t="s">
        <v>59</v>
      </c>
      <c r="BV760" s="15" t="s">
        <v>59</v>
      </c>
      <c r="BX760" s="15" t="s">
        <v>59</v>
      </c>
      <c r="BZ760" s="15" t="s">
        <v>59</v>
      </c>
      <c r="CB760" s="15" t="s">
        <v>59</v>
      </c>
      <c r="CD760" s="15" t="s">
        <v>59</v>
      </c>
      <c r="CF760" s="15" t="s">
        <v>59</v>
      </c>
      <c r="CH760" s="15" t="s">
        <v>59</v>
      </c>
      <c r="CJ760" s="15" t="s">
        <v>59</v>
      </c>
      <c r="CL760" s="15" t="s">
        <v>59</v>
      </c>
      <c r="CN760" s="15" t="s">
        <v>59</v>
      </c>
      <c r="CP760" s="15" t="s">
        <v>59</v>
      </c>
      <c r="CR760" s="15" t="s">
        <v>59</v>
      </c>
      <c r="CT760" s="15" t="s">
        <v>59</v>
      </c>
      <c r="CV760" s="15" t="s">
        <v>59</v>
      </c>
      <c r="CX760" s="15" t="s">
        <v>59</v>
      </c>
      <c r="CZ760" s="15" t="s">
        <v>59</v>
      </c>
      <c r="DB760" s="15" t="s">
        <v>59</v>
      </c>
      <c r="DD760" s="15" t="s">
        <v>59</v>
      </c>
      <c r="DF760" s="15" t="s">
        <v>59</v>
      </c>
      <c r="DH760" s="15" t="s">
        <v>59</v>
      </c>
      <c r="DJ760" s="15" t="s">
        <v>59</v>
      </c>
      <c r="DL760" s="15" t="s">
        <v>59</v>
      </c>
      <c r="DN760" s="15" t="s">
        <v>59</v>
      </c>
      <c r="DP760" s="15" t="s">
        <v>59</v>
      </c>
      <c r="DR760" s="15" t="s">
        <v>59</v>
      </c>
      <c r="DT760" s="15" t="s">
        <v>59</v>
      </c>
      <c r="DV760" s="15" t="s">
        <v>59</v>
      </c>
      <c r="DX760" s="15" t="s">
        <v>59</v>
      </c>
      <c r="DZ760" s="15" t="s">
        <v>59</v>
      </c>
      <c r="EB760" s="15" t="s">
        <v>59</v>
      </c>
      <c r="ED760" s="15" t="s">
        <v>59</v>
      </c>
      <c r="EF760" s="15" t="s">
        <v>59</v>
      </c>
      <c r="EH760" s="15" t="s">
        <v>59</v>
      </c>
      <c r="EJ760" s="15" t="s">
        <v>59</v>
      </c>
      <c r="EL760" s="15" t="s">
        <v>59</v>
      </c>
      <c r="EN760" s="15" t="s">
        <v>59</v>
      </c>
      <c r="EP760" s="15" t="s">
        <v>59</v>
      </c>
      <c r="ER760" s="15" t="s">
        <v>59</v>
      </c>
      <c r="ET760" s="15" t="s">
        <v>59</v>
      </c>
      <c r="EV760" s="15" t="s">
        <v>59</v>
      </c>
      <c r="EX760" s="15" t="s">
        <v>59</v>
      </c>
      <c r="EZ760" s="15" t="s">
        <v>59</v>
      </c>
      <c r="FB760" s="15" t="s">
        <v>59</v>
      </c>
      <c r="FD760" s="15" t="s">
        <v>59</v>
      </c>
      <c r="FF760" s="15" t="s">
        <v>59</v>
      </c>
      <c r="FH760" s="15" t="s">
        <v>59</v>
      </c>
      <c r="FJ760" s="15" t="s">
        <v>59</v>
      </c>
      <c r="FL760" s="15" t="s">
        <v>59</v>
      </c>
      <c r="FN760" s="15" t="s">
        <v>59</v>
      </c>
      <c r="FP760" s="15" t="s">
        <v>59</v>
      </c>
      <c r="FR760" s="15" t="s">
        <v>59</v>
      </c>
      <c r="FT760" s="15" t="s">
        <v>59</v>
      </c>
    </row>
    <row r="761" spans="1:176" ht="15.95" customHeight="1">
      <c r="A761" t="s">
        <v>1203</v>
      </c>
      <c r="B761">
        <v>1</v>
      </c>
      <c r="D761" s="39">
        <v>1404</v>
      </c>
      <c r="E761" s="19" t="s">
        <v>1213</v>
      </c>
      <c r="F761" t="s">
        <v>1212</v>
      </c>
      <c r="G761">
        <v>2.2499999999999999E-2</v>
      </c>
      <c r="H761" s="15">
        <v>1.2500000000000001E-2</v>
      </c>
      <c r="I761">
        <v>2.2499999999999999E-2</v>
      </c>
      <c r="J761" s="15">
        <v>1.2500000000000001E-2</v>
      </c>
      <c r="K761" t="s">
        <v>47</v>
      </c>
      <c r="L761" s="15" t="s">
        <v>59</v>
      </c>
      <c r="M761" s="3" t="s">
        <v>47</v>
      </c>
      <c r="N761" s="12" t="s">
        <v>59</v>
      </c>
      <c r="O761" t="s">
        <v>47</v>
      </c>
      <c r="P761" s="15" t="s">
        <v>59</v>
      </c>
      <c r="Q761" t="s">
        <v>47</v>
      </c>
      <c r="R761" s="15" t="s">
        <v>59</v>
      </c>
      <c r="T761" s="15" t="s">
        <v>59</v>
      </c>
      <c r="U761" t="s">
        <v>47</v>
      </c>
      <c r="V761" s="15" t="s">
        <v>59</v>
      </c>
      <c r="W761" t="s">
        <v>47</v>
      </c>
      <c r="X761" s="15" t="s">
        <v>59</v>
      </c>
      <c r="Y761" t="s">
        <v>47</v>
      </c>
      <c r="Z761" s="15" t="s">
        <v>59</v>
      </c>
      <c r="AA761" t="s">
        <v>47</v>
      </c>
      <c r="AB761" s="15" t="s">
        <v>59</v>
      </c>
      <c r="AC761" t="s">
        <v>47</v>
      </c>
      <c r="AD761" s="15" t="s">
        <v>59</v>
      </c>
      <c r="AE761" t="s">
        <v>47</v>
      </c>
      <c r="AF761" s="15" t="s">
        <v>59</v>
      </c>
      <c r="AG761" t="s">
        <v>47</v>
      </c>
      <c r="AH761" s="15" t="s">
        <v>59</v>
      </c>
      <c r="AI761" t="s">
        <v>47</v>
      </c>
      <c r="AJ761" s="15" t="s">
        <v>59</v>
      </c>
      <c r="AL761" s="15" t="s">
        <v>59</v>
      </c>
      <c r="AM761" t="s">
        <v>47</v>
      </c>
      <c r="AN761" s="15" t="s">
        <v>59</v>
      </c>
      <c r="AO761" t="s">
        <v>47</v>
      </c>
      <c r="AP761" s="15" t="s">
        <v>59</v>
      </c>
      <c r="AQ761" t="s">
        <v>47</v>
      </c>
      <c r="AR761" s="15" t="s">
        <v>59</v>
      </c>
      <c r="AS761" t="s">
        <v>47</v>
      </c>
      <c r="AT761" s="15" t="s">
        <v>59</v>
      </c>
      <c r="AU761" t="s">
        <v>47</v>
      </c>
      <c r="AV761" s="15" t="s">
        <v>59</v>
      </c>
      <c r="AW761" s="3" t="s">
        <v>47</v>
      </c>
      <c r="AX761" s="15" t="s">
        <v>59</v>
      </c>
      <c r="AZ761" s="15" t="s">
        <v>59</v>
      </c>
      <c r="BA761" t="s">
        <v>47</v>
      </c>
      <c r="BB761" s="15" t="s">
        <v>59</v>
      </c>
      <c r="BC761" t="s">
        <v>47</v>
      </c>
      <c r="BD761" s="15" t="s">
        <v>59</v>
      </c>
      <c r="BE761" t="s">
        <v>47</v>
      </c>
      <c r="BF761" s="15" t="s">
        <v>59</v>
      </c>
      <c r="BH761" s="15" t="s">
        <v>59</v>
      </c>
      <c r="BJ761" s="15" t="s">
        <v>59</v>
      </c>
      <c r="BL761" s="15" t="s">
        <v>59</v>
      </c>
      <c r="BN761" s="15" t="s">
        <v>59</v>
      </c>
      <c r="BP761" s="15" t="s">
        <v>59</v>
      </c>
      <c r="BR761" s="15" t="s">
        <v>59</v>
      </c>
      <c r="BT761" s="15" t="s">
        <v>59</v>
      </c>
      <c r="BV761" s="15" t="s">
        <v>59</v>
      </c>
      <c r="BX761" s="15" t="s">
        <v>59</v>
      </c>
      <c r="BZ761" s="15" t="s">
        <v>59</v>
      </c>
      <c r="CB761" s="15" t="s">
        <v>59</v>
      </c>
      <c r="CD761" s="15" t="s">
        <v>59</v>
      </c>
      <c r="CF761" s="15" t="s">
        <v>59</v>
      </c>
      <c r="CH761" s="15" t="s">
        <v>59</v>
      </c>
      <c r="CJ761" s="15" t="s">
        <v>59</v>
      </c>
      <c r="CL761" s="15" t="s">
        <v>59</v>
      </c>
      <c r="CN761" s="15" t="s">
        <v>59</v>
      </c>
      <c r="CP761" s="15" t="s">
        <v>59</v>
      </c>
      <c r="CR761" s="15" t="s">
        <v>59</v>
      </c>
      <c r="CT761" s="15" t="s">
        <v>59</v>
      </c>
      <c r="CV761" s="15" t="s">
        <v>59</v>
      </c>
      <c r="CX761" s="15" t="s">
        <v>59</v>
      </c>
      <c r="CZ761" s="15" t="s">
        <v>59</v>
      </c>
      <c r="DB761" s="15" t="s">
        <v>59</v>
      </c>
      <c r="DD761" s="15" t="s">
        <v>59</v>
      </c>
      <c r="DF761" s="15" t="s">
        <v>59</v>
      </c>
      <c r="DH761" s="15" t="s">
        <v>59</v>
      </c>
      <c r="DJ761" s="15" t="s">
        <v>59</v>
      </c>
      <c r="DL761" s="15" t="s">
        <v>59</v>
      </c>
      <c r="DN761" s="15" t="s">
        <v>59</v>
      </c>
      <c r="DP761" s="15" t="s">
        <v>59</v>
      </c>
      <c r="DR761" s="15" t="s">
        <v>59</v>
      </c>
      <c r="DT761" s="15" t="s">
        <v>59</v>
      </c>
      <c r="DV761" s="15" t="s">
        <v>59</v>
      </c>
      <c r="DX761" s="15" t="s">
        <v>59</v>
      </c>
      <c r="DZ761" s="15" t="s">
        <v>59</v>
      </c>
      <c r="EB761" s="15" t="s">
        <v>59</v>
      </c>
      <c r="ED761" s="15" t="s">
        <v>59</v>
      </c>
      <c r="EF761" s="15" t="s">
        <v>59</v>
      </c>
      <c r="EH761" s="15" t="s">
        <v>59</v>
      </c>
      <c r="EJ761" s="15" t="s">
        <v>59</v>
      </c>
      <c r="EL761" s="15" t="s">
        <v>59</v>
      </c>
      <c r="EN761" s="15" t="s">
        <v>59</v>
      </c>
      <c r="EP761" s="15" t="s">
        <v>59</v>
      </c>
      <c r="ER761" s="15" t="s">
        <v>59</v>
      </c>
      <c r="ET761" s="15" t="s">
        <v>59</v>
      </c>
      <c r="EV761" s="15" t="s">
        <v>59</v>
      </c>
      <c r="EX761" s="15" t="s">
        <v>59</v>
      </c>
      <c r="EZ761" s="15" t="s">
        <v>59</v>
      </c>
      <c r="FB761" s="15" t="s">
        <v>59</v>
      </c>
      <c r="FD761" s="15" t="s">
        <v>59</v>
      </c>
      <c r="FF761" s="15" t="s">
        <v>59</v>
      </c>
      <c r="FH761" s="15" t="s">
        <v>59</v>
      </c>
      <c r="FJ761" s="15" t="s">
        <v>59</v>
      </c>
      <c r="FL761" s="15" t="s">
        <v>59</v>
      </c>
      <c r="FN761" s="15" t="s">
        <v>59</v>
      </c>
      <c r="FP761" s="15" t="s">
        <v>59</v>
      </c>
      <c r="FR761" s="15" t="s">
        <v>59</v>
      </c>
      <c r="FT761" s="15" t="s">
        <v>59</v>
      </c>
    </row>
    <row r="762" spans="1:176" ht="15.95" customHeight="1">
      <c r="A762" t="s">
        <v>1204</v>
      </c>
      <c r="B762">
        <v>1</v>
      </c>
      <c r="D762" s="39">
        <v>1404</v>
      </c>
      <c r="E762" s="19" t="s">
        <v>1213</v>
      </c>
      <c r="F762" t="s">
        <v>1212</v>
      </c>
      <c r="G762">
        <v>2.75E-2</v>
      </c>
      <c r="H762" s="15">
        <v>0.01</v>
      </c>
      <c r="I762">
        <v>2.75E-2</v>
      </c>
      <c r="J762" s="15">
        <v>0.01</v>
      </c>
      <c r="K762" t="s">
        <v>47</v>
      </c>
      <c r="L762" s="15" t="s">
        <v>59</v>
      </c>
      <c r="M762" s="3" t="s">
        <v>47</v>
      </c>
      <c r="N762" s="12" t="s">
        <v>59</v>
      </c>
      <c r="O762" t="s">
        <v>47</v>
      </c>
      <c r="P762" s="15" t="s">
        <v>59</v>
      </c>
      <c r="Q762" t="s">
        <v>47</v>
      </c>
      <c r="R762" s="15" t="s">
        <v>59</v>
      </c>
      <c r="T762" s="15" t="s">
        <v>59</v>
      </c>
      <c r="U762" t="s">
        <v>47</v>
      </c>
      <c r="V762" s="15" t="s">
        <v>59</v>
      </c>
      <c r="W762" t="s">
        <v>47</v>
      </c>
      <c r="X762" s="15" t="s">
        <v>59</v>
      </c>
      <c r="Y762" t="s">
        <v>47</v>
      </c>
      <c r="Z762" s="15" t="s">
        <v>59</v>
      </c>
      <c r="AA762" t="s">
        <v>47</v>
      </c>
      <c r="AB762" s="15" t="s">
        <v>59</v>
      </c>
      <c r="AC762" t="s">
        <v>47</v>
      </c>
      <c r="AD762" s="15" t="s">
        <v>59</v>
      </c>
      <c r="AE762" t="s">
        <v>47</v>
      </c>
      <c r="AF762" s="15" t="s">
        <v>59</v>
      </c>
      <c r="AG762" t="s">
        <v>47</v>
      </c>
      <c r="AH762" s="15" t="s">
        <v>59</v>
      </c>
      <c r="AI762" t="s">
        <v>47</v>
      </c>
      <c r="AJ762" s="15" t="s">
        <v>59</v>
      </c>
      <c r="AL762" s="15" t="s">
        <v>59</v>
      </c>
      <c r="AM762" t="s">
        <v>47</v>
      </c>
      <c r="AN762" s="15" t="s">
        <v>59</v>
      </c>
      <c r="AO762" t="s">
        <v>47</v>
      </c>
      <c r="AP762" s="15" t="s">
        <v>59</v>
      </c>
      <c r="AQ762" t="s">
        <v>47</v>
      </c>
      <c r="AR762" s="15" t="s">
        <v>59</v>
      </c>
      <c r="AS762" t="s">
        <v>47</v>
      </c>
      <c r="AT762" s="15" t="s">
        <v>59</v>
      </c>
      <c r="AU762" t="s">
        <v>47</v>
      </c>
      <c r="AV762" s="15" t="s">
        <v>59</v>
      </c>
      <c r="AW762" s="3" t="s">
        <v>47</v>
      </c>
      <c r="AX762" s="15" t="s">
        <v>59</v>
      </c>
      <c r="AZ762" s="15" t="s">
        <v>59</v>
      </c>
      <c r="BA762" t="s">
        <v>47</v>
      </c>
      <c r="BB762" s="15" t="s">
        <v>59</v>
      </c>
      <c r="BC762" t="s">
        <v>47</v>
      </c>
      <c r="BD762" s="15" t="s">
        <v>59</v>
      </c>
      <c r="BE762" t="s">
        <v>47</v>
      </c>
      <c r="BF762" s="15" t="s">
        <v>59</v>
      </c>
      <c r="BH762" s="15" t="s">
        <v>59</v>
      </c>
      <c r="BJ762" s="15" t="s">
        <v>59</v>
      </c>
      <c r="BL762" s="15" t="s">
        <v>59</v>
      </c>
      <c r="BN762" s="15" t="s">
        <v>59</v>
      </c>
      <c r="BP762" s="15" t="s">
        <v>59</v>
      </c>
      <c r="BR762" s="15" t="s">
        <v>59</v>
      </c>
      <c r="BT762" s="15" t="s">
        <v>59</v>
      </c>
      <c r="BV762" s="15" t="s">
        <v>59</v>
      </c>
      <c r="BX762" s="15" t="s">
        <v>59</v>
      </c>
      <c r="BZ762" s="15" t="s">
        <v>59</v>
      </c>
      <c r="CB762" s="15" t="s">
        <v>59</v>
      </c>
      <c r="CD762" s="15" t="s">
        <v>59</v>
      </c>
      <c r="CF762" s="15" t="s">
        <v>59</v>
      </c>
      <c r="CH762" s="15" t="s">
        <v>59</v>
      </c>
      <c r="CJ762" s="15" t="s">
        <v>59</v>
      </c>
      <c r="CL762" s="15" t="s">
        <v>59</v>
      </c>
      <c r="CN762" s="15" t="s">
        <v>59</v>
      </c>
      <c r="CP762" s="15" t="s">
        <v>59</v>
      </c>
      <c r="CR762" s="15" t="s">
        <v>59</v>
      </c>
      <c r="CT762" s="15" t="s">
        <v>59</v>
      </c>
      <c r="CV762" s="15" t="s">
        <v>59</v>
      </c>
      <c r="CX762" s="15" t="s">
        <v>59</v>
      </c>
      <c r="CZ762" s="15" t="s">
        <v>59</v>
      </c>
      <c r="DB762" s="15" t="s">
        <v>59</v>
      </c>
      <c r="DD762" s="15" t="s">
        <v>59</v>
      </c>
      <c r="DF762" s="15" t="s">
        <v>59</v>
      </c>
      <c r="DH762" s="15" t="s">
        <v>59</v>
      </c>
      <c r="DJ762" s="15" t="s">
        <v>59</v>
      </c>
      <c r="DL762" s="15" t="s">
        <v>59</v>
      </c>
      <c r="DN762" s="15" t="s">
        <v>59</v>
      </c>
      <c r="DP762" s="15" t="s">
        <v>59</v>
      </c>
      <c r="DR762" s="15" t="s">
        <v>59</v>
      </c>
      <c r="DT762" s="15" t="s">
        <v>59</v>
      </c>
      <c r="DV762" s="15" t="s">
        <v>59</v>
      </c>
      <c r="DX762" s="15" t="s">
        <v>59</v>
      </c>
      <c r="DZ762" s="15" t="s">
        <v>59</v>
      </c>
      <c r="EB762" s="15" t="s">
        <v>59</v>
      </c>
      <c r="ED762" s="15" t="s">
        <v>59</v>
      </c>
      <c r="EF762" s="15" t="s">
        <v>59</v>
      </c>
      <c r="EH762" s="15" t="s">
        <v>59</v>
      </c>
      <c r="EJ762" s="15" t="s">
        <v>59</v>
      </c>
      <c r="EL762" s="15" t="s">
        <v>59</v>
      </c>
      <c r="EN762" s="15" t="s">
        <v>59</v>
      </c>
      <c r="EP762" s="15" t="s">
        <v>59</v>
      </c>
      <c r="ER762" s="15" t="s">
        <v>59</v>
      </c>
      <c r="ET762" s="15" t="s">
        <v>59</v>
      </c>
      <c r="EV762" s="15" t="s">
        <v>59</v>
      </c>
      <c r="EX762" s="15" t="s">
        <v>59</v>
      </c>
      <c r="EZ762" s="15" t="s">
        <v>59</v>
      </c>
      <c r="FB762" s="15" t="s">
        <v>59</v>
      </c>
      <c r="FD762" s="15" t="s">
        <v>59</v>
      </c>
      <c r="FF762" s="15" t="s">
        <v>59</v>
      </c>
      <c r="FH762" s="15" t="s">
        <v>59</v>
      </c>
      <c r="FJ762" s="15" t="s">
        <v>59</v>
      </c>
      <c r="FL762" s="15" t="s">
        <v>59</v>
      </c>
      <c r="FN762" s="15" t="s">
        <v>59</v>
      </c>
      <c r="FP762" s="15" t="s">
        <v>59</v>
      </c>
      <c r="FR762" s="15" t="s">
        <v>59</v>
      </c>
      <c r="FT762" s="15" t="s">
        <v>59</v>
      </c>
    </row>
    <row r="763" spans="1:176" ht="15.95" customHeight="1">
      <c r="A763" t="s">
        <v>1205</v>
      </c>
      <c r="B763">
        <v>1</v>
      </c>
      <c r="D763" s="39">
        <v>1404</v>
      </c>
      <c r="E763" s="19" t="s">
        <v>1213</v>
      </c>
      <c r="F763" t="s">
        <v>1212</v>
      </c>
      <c r="G763">
        <v>7.4999999999999997E-3</v>
      </c>
      <c r="H763" s="15">
        <v>5.0000000000000001E-3</v>
      </c>
      <c r="I763">
        <v>7.4999999999999997E-3</v>
      </c>
      <c r="J763" s="15">
        <v>5.0000000000000001E-3</v>
      </c>
      <c r="K763" t="s">
        <v>47</v>
      </c>
      <c r="L763" s="15" t="s">
        <v>59</v>
      </c>
      <c r="M763" s="3" t="s">
        <v>47</v>
      </c>
      <c r="N763" s="12" t="s">
        <v>59</v>
      </c>
      <c r="O763" t="s">
        <v>47</v>
      </c>
      <c r="P763" s="15" t="s">
        <v>59</v>
      </c>
      <c r="Q763" t="s">
        <v>47</v>
      </c>
      <c r="R763" s="15" t="s">
        <v>59</v>
      </c>
      <c r="T763" s="15" t="s">
        <v>59</v>
      </c>
      <c r="U763" t="s">
        <v>47</v>
      </c>
      <c r="V763" s="15" t="s">
        <v>59</v>
      </c>
      <c r="W763" t="s">
        <v>47</v>
      </c>
      <c r="X763" s="15" t="s">
        <v>59</v>
      </c>
      <c r="Y763" t="s">
        <v>47</v>
      </c>
      <c r="Z763" s="15" t="s">
        <v>59</v>
      </c>
      <c r="AA763" t="s">
        <v>47</v>
      </c>
      <c r="AB763" s="15" t="s">
        <v>59</v>
      </c>
      <c r="AC763" t="s">
        <v>47</v>
      </c>
      <c r="AD763" s="15" t="s">
        <v>59</v>
      </c>
      <c r="AE763" t="s">
        <v>47</v>
      </c>
      <c r="AF763" s="15" t="s">
        <v>59</v>
      </c>
      <c r="AG763" t="s">
        <v>47</v>
      </c>
      <c r="AH763" s="15" t="s">
        <v>59</v>
      </c>
      <c r="AI763" t="s">
        <v>47</v>
      </c>
      <c r="AJ763" s="15" t="s">
        <v>59</v>
      </c>
      <c r="AL763" s="15" t="s">
        <v>59</v>
      </c>
      <c r="AM763" t="s">
        <v>47</v>
      </c>
      <c r="AN763" s="15" t="s">
        <v>59</v>
      </c>
      <c r="AO763" t="s">
        <v>47</v>
      </c>
      <c r="AP763" s="15" t="s">
        <v>59</v>
      </c>
      <c r="AQ763" t="s">
        <v>47</v>
      </c>
      <c r="AR763" s="15" t="s">
        <v>59</v>
      </c>
      <c r="AS763" t="s">
        <v>47</v>
      </c>
      <c r="AT763" s="15" t="s">
        <v>59</v>
      </c>
      <c r="AU763" t="s">
        <v>47</v>
      </c>
      <c r="AV763" s="15" t="s">
        <v>59</v>
      </c>
      <c r="AW763" s="3" t="s">
        <v>47</v>
      </c>
      <c r="AX763" s="15" t="s">
        <v>59</v>
      </c>
      <c r="AZ763" s="15" t="s">
        <v>59</v>
      </c>
      <c r="BA763" t="s">
        <v>47</v>
      </c>
      <c r="BB763" s="15" t="s">
        <v>59</v>
      </c>
      <c r="BC763" t="s">
        <v>47</v>
      </c>
      <c r="BD763" s="15" t="s">
        <v>59</v>
      </c>
      <c r="BE763" t="s">
        <v>47</v>
      </c>
      <c r="BF763" s="15" t="s">
        <v>59</v>
      </c>
      <c r="BH763" s="15" t="s">
        <v>59</v>
      </c>
      <c r="BJ763" s="15" t="s">
        <v>59</v>
      </c>
      <c r="BL763" s="15" t="s">
        <v>59</v>
      </c>
      <c r="BN763" s="15" t="s">
        <v>59</v>
      </c>
      <c r="BP763" s="15" t="s">
        <v>59</v>
      </c>
      <c r="BR763" s="15" t="s">
        <v>59</v>
      </c>
      <c r="BT763" s="15" t="s">
        <v>59</v>
      </c>
      <c r="BV763" s="15" t="s">
        <v>59</v>
      </c>
      <c r="BX763" s="15" t="s">
        <v>59</v>
      </c>
      <c r="BZ763" s="15" t="s">
        <v>59</v>
      </c>
      <c r="CB763" s="15" t="s">
        <v>59</v>
      </c>
      <c r="CD763" s="15" t="s">
        <v>59</v>
      </c>
      <c r="CF763" s="15" t="s">
        <v>59</v>
      </c>
      <c r="CH763" s="15" t="s">
        <v>59</v>
      </c>
      <c r="CJ763" s="15" t="s">
        <v>59</v>
      </c>
      <c r="CL763" s="15" t="s">
        <v>59</v>
      </c>
      <c r="CN763" s="15" t="s">
        <v>59</v>
      </c>
      <c r="CP763" s="15" t="s">
        <v>59</v>
      </c>
      <c r="CR763" s="15" t="s">
        <v>59</v>
      </c>
      <c r="CT763" s="15" t="s">
        <v>59</v>
      </c>
      <c r="CV763" s="15" t="s">
        <v>59</v>
      </c>
      <c r="CX763" s="15" t="s">
        <v>59</v>
      </c>
      <c r="CZ763" s="15" t="s">
        <v>59</v>
      </c>
      <c r="DB763" s="15" t="s">
        <v>59</v>
      </c>
      <c r="DD763" s="15" t="s">
        <v>59</v>
      </c>
      <c r="DF763" s="15" t="s">
        <v>59</v>
      </c>
      <c r="DH763" s="15" t="s">
        <v>59</v>
      </c>
      <c r="DJ763" s="15" t="s">
        <v>59</v>
      </c>
      <c r="DL763" s="15" t="s">
        <v>59</v>
      </c>
      <c r="DN763" s="15" t="s">
        <v>59</v>
      </c>
      <c r="DP763" s="15" t="s">
        <v>59</v>
      </c>
      <c r="DR763" s="15" t="s">
        <v>59</v>
      </c>
      <c r="DT763" s="15" t="s">
        <v>59</v>
      </c>
      <c r="DV763" s="15" t="s">
        <v>59</v>
      </c>
      <c r="DX763" s="15" t="s">
        <v>59</v>
      </c>
      <c r="DZ763" s="15" t="s">
        <v>59</v>
      </c>
      <c r="EB763" s="15" t="s">
        <v>59</v>
      </c>
      <c r="ED763" s="15" t="s">
        <v>59</v>
      </c>
      <c r="EF763" s="15" t="s">
        <v>59</v>
      </c>
      <c r="EH763" s="15" t="s">
        <v>59</v>
      </c>
      <c r="EJ763" s="15" t="s">
        <v>59</v>
      </c>
      <c r="EL763" s="15" t="s">
        <v>59</v>
      </c>
      <c r="EN763" s="15" t="s">
        <v>59</v>
      </c>
      <c r="EP763" s="15" t="s">
        <v>59</v>
      </c>
      <c r="ER763" s="15" t="s">
        <v>59</v>
      </c>
      <c r="ET763" s="15" t="s">
        <v>59</v>
      </c>
      <c r="EV763" s="15" t="s">
        <v>59</v>
      </c>
      <c r="EX763" s="15" t="s">
        <v>59</v>
      </c>
      <c r="EZ763" s="15" t="s">
        <v>59</v>
      </c>
      <c r="FB763" s="15" t="s">
        <v>59</v>
      </c>
      <c r="FD763" s="15" t="s">
        <v>59</v>
      </c>
      <c r="FF763" s="15" t="s">
        <v>59</v>
      </c>
      <c r="FH763" s="15" t="s">
        <v>59</v>
      </c>
      <c r="FJ763" s="15" t="s">
        <v>59</v>
      </c>
      <c r="FL763" s="15" t="s">
        <v>59</v>
      </c>
      <c r="FN763" s="15" t="s">
        <v>59</v>
      </c>
      <c r="FP763" s="15" t="s">
        <v>59</v>
      </c>
      <c r="FR763" s="15" t="s">
        <v>59</v>
      </c>
      <c r="FT763" s="15" t="s">
        <v>59</v>
      </c>
    </row>
    <row r="764" spans="1:176" ht="15.95" customHeight="1">
      <c r="A764" t="s">
        <v>1206</v>
      </c>
      <c r="B764">
        <v>1</v>
      </c>
      <c r="D764" s="39">
        <v>1404</v>
      </c>
      <c r="E764" s="19" t="s">
        <v>1213</v>
      </c>
      <c r="F764" t="s">
        <v>1212</v>
      </c>
      <c r="G764">
        <v>3.2500000000000001E-2</v>
      </c>
      <c r="H764" s="15">
        <v>1.7500000000000002E-2</v>
      </c>
      <c r="I764">
        <v>3.2500000000000001E-2</v>
      </c>
      <c r="J764" s="15">
        <v>1.7500000000000002E-2</v>
      </c>
      <c r="K764" t="s">
        <v>47</v>
      </c>
      <c r="L764" s="15" t="s">
        <v>59</v>
      </c>
      <c r="M764" s="3" t="s">
        <v>47</v>
      </c>
      <c r="N764" s="12" t="s">
        <v>59</v>
      </c>
      <c r="O764" t="s">
        <v>47</v>
      </c>
      <c r="P764" s="15" t="s">
        <v>59</v>
      </c>
      <c r="Q764" t="s">
        <v>47</v>
      </c>
      <c r="R764" s="15" t="s">
        <v>59</v>
      </c>
      <c r="T764" s="15" t="s">
        <v>59</v>
      </c>
      <c r="U764" t="s">
        <v>47</v>
      </c>
      <c r="V764" s="15" t="s">
        <v>59</v>
      </c>
      <c r="W764" t="s">
        <v>47</v>
      </c>
      <c r="X764" s="15" t="s">
        <v>59</v>
      </c>
      <c r="Y764" t="s">
        <v>47</v>
      </c>
      <c r="Z764" s="15" t="s">
        <v>59</v>
      </c>
      <c r="AA764" t="s">
        <v>47</v>
      </c>
      <c r="AB764" s="15" t="s">
        <v>59</v>
      </c>
      <c r="AC764" t="s">
        <v>47</v>
      </c>
      <c r="AD764" s="15" t="s">
        <v>59</v>
      </c>
      <c r="AE764" t="s">
        <v>47</v>
      </c>
      <c r="AF764" s="15" t="s">
        <v>59</v>
      </c>
      <c r="AG764" t="s">
        <v>47</v>
      </c>
      <c r="AH764" s="15" t="s">
        <v>59</v>
      </c>
      <c r="AI764" t="s">
        <v>47</v>
      </c>
      <c r="AJ764" s="15" t="s">
        <v>59</v>
      </c>
      <c r="AL764" s="15" t="s">
        <v>59</v>
      </c>
      <c r="AM764" t="s">
        <v>47</v>
      </c>
      <c r="AN764" s="15" t="s">
        <v>59</v>
      </c>
      <c r="AO764" t="s">
        <v>47</v>
      </c>
      <c r="AP764" s="15" t="s">
        <v>59</v>
      </c>
      <c r="AQ764" t="s">
        <v>47</v>
      </c>
      <c r="AR764" s="15" t="s">
        <v>59</v>
      </c>
      <c r="AS764" t="s">
        <v>47</v>
      </c>
      <c r="AT764" s="15" t="s">
        <v>59</v>
      </c>
      <c r="AU764" t="s">
        <v>47</v>
      </c>
      <c r="AV764" s="15" t="s">
        <v>59</v>
      </c>
      <c r="AW764" s="3" t="s">
        <v>47</v>
      </c>
      <c r="AX764" s="15" t="s">
        <v>59</v>
      </c>
      <c r="AZ764" s="15" t="s">
        <v>59</v>
      </c>
      <c r="BA764" t="s">
        <v>47</v>
      </c>
      <c r="BB764" s="15" t="s">
        <v>59</v>
      </c>
      <c r="BC764" t="s">
        <v>47</v>
      </c>
      <c r="BD764" s="15" t="s">
        <v>59</v>
      </c>
      <c r="BE764" t="s">
        <v>47</v>
      </c>
      <c r="BF764" s="15" t="s">
        <v>59</v>
      </c>
      <c r="BH764" s="15" t="s">
        <v>59</v>
      </c>
      <c r="BJ764" s="15" t="s">
        <v>59</v>
      </c>
      <c r="BL764" s="15" t="s">
        <v>59</v>
      </c>
      <c r="BN764" s="15" t="s">
        <v>59</v>
      </c>
      <c r="BP764" s="15" t="s">
        <v>59</v>
      </c>
      <c r="BR764" s="15" t="s">
        <v>59</v>
      </c>
      <c r="BT764" s="15" t="s">
        <v>59</v>
      </c>
      <c r="BV764" s="15" t="s">
        <v>59</v>
      </c>
      <c r="BX764" s="15" t="s">
        <v>59</v>
      </c>
      <c r="BZ764" s="15" t="s">
        <v>59</v>
      </c>
      <c r="CB764" s="15" t="s">
        <v>59</v>
      </c>
      <c r="CD764" s="15" t="s">
        <v>59</v>
      </c>
      <c r="CF764" s="15" t="s">
        <v>59</v>
      </c>
      <c r="CH764" s="15" t="s">
        <v>59</v>
      </c>
      <c r="CJ764" s="15" t="s">
        <v>59</v>
      </c>
      <c r="CL764" s="15" t="s">
        <v>59</v>
      </c>
      <c r="CN764" s="15" t="s">
        <v>59</v>
      </c>
      <c r="CP764" s="15" t="s">
        <v>59</v>
      </c>
      <c r="CR764" s="15" t="s">
        <v>59</v>
      </c>
      <c r="CT764" s="15" t="s">
        <v>59</v>
      </c>
      <c r="CV764" s="15" t="s">
        <v>59</v>
      </c>
      <c r="CX764" s="15" t="s">
        <v>59</v>
      </c>
      <c r="CZ764" s="15" t="s">
        <v>59</v>
      </c>
      <c r="DB764" s="15" t="s">
        <v>59</v>
      </c>
      <c r="DD764" s="15" t="s">
        <v>59</v>
      </c>
      <c r="DF764" s="15" t="s">
        <v>59</v>
      </c>
      <c r="DH764" s="15" t="s">
        <v>59</v>
      </c>
      <c r="DJ764" s="15" t="s">
        <v>59</v>
      </c>
      <c r="DL764" s="15" t="s">
        <v>59</v>
      </c>
      <c r="DN764" s="15" t="s">
        <v>59</v>
      </c>
      <c r="DP764" s="15" t="s">
        <v>59</v>
      </c>
      <c r="DR764" s="15" t="s">
        <v>59</v>
      </c>
      <c r="DT764" s="15" t="s">
        <v>59</v>
      </c>
      <c r="DV764" s="15" t="s">
        <v>59</v>
      </c>
      <c r="DX764" s="15" t="s">
        <v>59</v>
      </c>
      <c r="DZ764" s="15" t="s">
        <v>59</v>
      </c>
      <c r="EB764" s="15" t="s">
        <v>59</v>
      </c>
      <c r="ED764" s="15" t="s">
        <v>59</v>
      </c>
      <c r="EF764" s="15" t="s">
        <v>59</v>
      </c>
      <c r="EH764" s="15" t="s">
        <v>59</v>
      </c>
      <c r="EJ764" s="15" t="s">
        <v>59</v>
      </c>
      <c r="EL764" s="15" t="s">
        <v>59</v>
      </c>
      <c r="EN764" s="15" t="s">
        <v>59</v>
      </c>
      <c r="EP764" s="15" t="s">
        <v>59</v>
      </c>
      <c r="ER764" s="15" t="s">
        <v>59</v>
      </c>
      <c r="ET764" s="15" t="s">
        <v>59</v>
      </c>
      <c r="EV764" s="15" t="s">
        <v>59</v>
      </c>
      <c r="EX764" s="15" t="s">
        <v>59</v>
      </c>
      <c r="EZ764" s="15" t="s">
        <v>59</v>
      </c>
      <c r="FB764" s="15" t="s">
        <v>59</v>
      </c>
      <c r="FD764" s="15" t="s">
        <v>59</v>
      </c>
      <c r="FF764" s="15" t="s">
        <v>59</v>
      </c>
      <c r="FH764" s="15" t="s">
        <v>59</v>
      </c>
      <c r="FJ764" s="15" t="s">
        <v>59</v>
      </c>
      <c r="FL764" s="15" t="s">
        <v>59</v>
      </c>
      <c r="FN764" s="15" t="s">
        <v>59</v>
      </c>
      <c r="FP764" s="15" t="s">
        <v>59</v>
      </c>
      <c r="FR764" s="15" t="s">
        <v>59</v>
      </c>
      <c r="FT764" s="15" t="s">
        <v>59</v>
      </c>
    </row>
    <row r="765" spans="1:176" ht="15.95" customHeight="1">
      <c r="A765" t="s">
        <v>1207</v>
      </c>
      <c r="B765">
        <v>1</v>
      </c>
      <c r="D765" s="39">
        <v>1404</v>
      </c>
      <c r="E765" s="19" t="s">
        <v>1213</v>
      </c>
      <c r="F765" t="s">
        <v>1212</v>
      </c>
      <c r="G765">
        <v>4.4999999999999998E-2</v>
      </c>
      <c r="H765" s="15">
        <v>2.5000000000000001E-2</v>
      </c>
      <c r="I765">
        <v>4.4999999999999998E-2</v>
      </c>
      <c r="J765" s="15">
        <v>2.5000000000000001E-2</v>
      </c>
      <c r="K765" t="s">
        <v>47</v>
      </c>
      <c r="L765" s="15" t="s">
        <v>59</v>
      </c>
      <c r="M765" s="3" t="s">
        <v>47</v>
      </c>
      <c r="N765" s="12" t="s">
        <v>59</v>
      </c>
      <c r="O765" t="s">
        <v>47</v>
      </c>
      <c r="P765" s="15" t="s">
        <v>59</v>
      </c>
      <c r="Q765" t="s">
        <v>47</v>
      </c>
      <c r="R765" s="15" t="s">
        <v>59</v>
      </c>
      <c r="T765" s="15" t="s">
        <v>59</v>
      </c>
      <c r="U765" t="s">
        <v>47</v>
      </c>
      <c r="V765" s="15" t="s">
        <v>59</v>
      </c>
      <c r="W765" t="s">
        <v>47</v>
      </c>
      <c r="X765" s="15" t="s">
        <v>59</v>
      </c>
      <c r="Y765" t="s">
        <v>47</v>
      </c>
      <c r="Z765" s="15" t="s">
        <v>59</v>
      </c>
      <c r="AA765" t="s">
        <v>47</v>
      </c>
      <c r="AB765" s="15" t="s">
        <v>59</v>
      </c>
      <c r="AC765" t="s">
        <v>47</v>
      </c>
      <c r="AD765" s="15" t="s">
        <v>59</v>
      </c>
      <c r="AE765" t="s">
        <v>47</v>
      </c>
      <c r="AF765" s="15" t="s">
        <v>59</v>
      </c>
      <c r="AG765" t="s">
        <v>47</v>
      </c>
      <c r="AH765" s="15" t="s">
        <v>59</v>
      </c>
      <c r="AI765" t="s">
        <v>47</v>
      </c>
      <c r="AJ765" s="15" t="s">
        <v>59</v>
      </c>
      <c r="AL765" s="15" t="s">
        <v>59</v>
      </c>
      <c r="AM765" t="s">
        <v>47</v>
      </c>
      <c r="AN765" s="15" t="s">
        <v>59</v>
      </c>
      <c r="AO765" t="s">
        <v>47</v>
      </c>
      <c r="AP765" s="15" t="s">
        <v>59</v>
      </c>
      <c r="AQ765" t="s">
        <v>47</v>
      </c>
      <c r="AR765" s="15" t="s">
        <v>59</v>
      </c>
      <c r="AS765" t="s">
        <v>47</v>
      </c>
      <c r="AT765" s="15" t="s">
        <v>59</v>
      </c>
      <c r="AU765" t="s">
        <v>47</v>
      </c>
      <c r="AV765" s="15" t="s">
        <v>59</v>
      </c>
      <c r="AW765" s="3" t="s">
        <v>47</v>
      </c>
      <c r="AX765" s="15" t="s">
        <v>59</v>
      </c>
      <c r="AZ765" s="15" t="s">
        <v>59</v>
      </c>
      <c r="BA765" t="s">
        <v>47</v>
      </c>
      <c r="BB765" s="15" t="s">
        <v>59</v>
      </c>
      <c r="BC765" t="s">
        <v>47</v>
      </c>
      <c r="BD765" s="15" t="s">
        <v>59</v>
      </c>
      <c r="BE765" t="s">
        <v>47</v>
      </c>
      <c r="BF765" s="15" t="s">
        <v>59</v>
      </c>
      <c r="BH765" s="15" t="s">
        <v>59</v>
      </c>
      <c r="BJ765" s="15" t="s">
        <v>59</v>
      </c>
      <c r="BL765" s="15" t="s">
        <v>59</v>
      </c>
      <c r="BN765" s="15" t="s">
        <v>59</v>
      </c>
      <c r="BP765" s="15" t="s">
        <v>59</v>
      </c>
      <c r="BR765" s="15" t="s">
        <v>59</v>
      </c>
      <c r="BT765" s="15" t="s">
        <v>59</v>
      </c>
      <c r="BV765" s="15" t="s">
        <v>59</v>
      </c>
      <c r="BX765" s="15" t="s">
        <v>59</v>
      </c>
      <c r="BZ765" s="15" t="s">
        <v>59</v>
      </c>
      <c r="CB765" s="15" t="s">
        <v>59</v>
      </c>
      <c r="CD765" s="15" t="s">
        <v>59</v>
      </c>
      <c r="CF765" s="15" t="s">
        <v>59</v>
      </c>
      <c r="CH765" s="15" t="s">
        <v>59</v>
      </c>
      <c r="CJ765" s="15" t="s">
        <v>59</v>
      </c>
      <c r="CL765" s="15" t="s">
        <v>59</v>
      </c>
      <c r="CN765" s="15" t="s">
        <v>59</v>
      </c>
      <c r="CP765" s="15" t="s">
        <v>59</v>
      </c>
      <c r="CR765" s="15" t="s">
        <v>59</v>
      </c>
      <c r="CT765" s="15" t="s">
        <v>59</v>
      </c>
      <c r="CV765" s="15" t="s">
        <v>59</v>
      </c>
      <c r="CX765" s="15" t="s">
        <v>59</v>
      </c>
      <c r="CZ765" s="15" t="s">
        <v>59</v>
      </c>
      <c r="DB765" s="15" t="s">
        <v>59</v>
      </c>
      <c r="DD765" s="15" t="s">
        <v>59</v>
      </c>
      <c r="DF765" s="15" t="s">
        <v>59</v>
      </c>
      <c r="DH765" s="15" t="s">
        <v>59</v>
      </c>
      <c r="DJ765" s="15" t="s">
        <v>59</v>
      </c>
      <c r="DL765" s="15" t="s">
        <v>59</v>
      </c>
      <c r="DN765" s="15" t="s">
        <v>59</v>
      </c>
      <c r="DP765" s="15" t="s">
        <v>59</v>
      </c>
      <c r="DR765" s="15" t="s">
        <v>59</v>
      </c>
      <c r="DT765" s="15" t="s">
        <v>59</v>
      </c>
      <c r="DV765" s="15" t="s">
        <v>59</v>
      </c>
      <c r="DX765" s="15" t="s">
        <v>59</v>
      </c>
      <c r="DZ765" s="15" t="s">
        <v>59</v>
      </c>
      <c r="EB765" s="15" t="s">
        <v>59</v>
      </c>
      <c r="ED765" s="15" t="s">
        <v>59</v>
      </c>
      <c r="EF765" s="15" t="s">
        <v>59</v>
      </c>
      <c r="EH765" s="15" t="s">
        <v>59</v>
      </c>
      <c r="EJ765" s="15" t="s">
        <v>59</v>
      </c>
      <c r="EL765" s="15" t="s">
        <v>59</v>
      </c>
      <c r="EN765" s="15" t="s">
        <v>59</v>
      </c>
      <c r="EP765" s="15" t="s">
        <v>59</v>
      </c>
      <c r="ER765" s="15" t="s">
        <v>59</v>
      </c>
      <c r="ET765" s="15" t="s">
        <v>59</v>
      </c>
      <c r="EV765" s="15" t="s">
        <v>59</v>
      </c>
      <c r="EX765" s="15" t="s">
        <v>59</v>
      </c>
      <c r="EZ765" s="15" t="s">
        <v>59</v>
      </c>
      <c r="FB765" s="15" t="s">
        <v>59</v>
      </c>
      <c r="FD765" s="15" t="s">
        <v>59</v>
      </c>
      <c r="FF765" s="15" t="s">
        <v>59</v>
      </c>
      <c r="FH765" s="15" t="s">
        <v>59</v>
      </c>
      <c r="FJ765" s="15" t="s">
        <v>59</v>
      </c>
      <c r="FL765" s="15" t="s">
        <v>59</v>
      </c>
      <c r="FN765" s="15" t="s">
        <v>59</v>
      </c>
      <c r="FP765" s="15" t="s">
        <v>59</v>
      </c>
      <c r="FR765" s="15" t="s">
        <v>59</v>
      </c>
      <c r="FT765" s="15" t="s">
        <v>59</v>
      </c>
    </row>
    <row r="766" spans="1:176" ht="15.95" customHeight="1">
      <c r="A766" t="s">
        <v>1208</v>
      </c>
      <c r="B766">
        <v>1</v>
      </c>
      <c r="D766" s="39">
        <v>1404</v>
      </c>
      <c r="E766" s="19" t="s">
        <v>1213</v>
      </c>
      <c r="F766" t="s">
        <v>1212</v>
      </c>
      <c r="G766">
        <v>0.01</v>
      </c>
      <c r="H766" s="15">
        <v>5.0000000000000001E-3</v>
      </c>
      <c r="I766">
        <v>0.01</v>
      </c>
      <c r="J766" s="15">
        <v>5.0000000000000001E-3</v>
      </c>
      <c r="K766" t="s">
        <v>47</v>
      </c>
      <c r="L766" s="15" t="s">
        <v>59</v>
      </c>
      <c r="M766" s="3" t="s">
        <v>47</v>
      </c>
      <c r="N766" s="12" t="s">
        <v>59</v>
      </c>
      <c r="O766" t="s">
        <v>47</v>
      </c>
      <c r="P766" s="15" t="s">
        <v>59</v>
      </c>
      <c r="Q766" t="s">
        <v>47</v>
      </c>
      <c r="R766" s="15" t="s">
        <v>59</v>
      </c>
      <c r="T766" s="15" t="s">
        <v>59</v>
      </c>
      <c r="U766" t="s">
        <v>47</v>
      </c>
      <c r="V766" s="15" t="s">
        <v>59</v>
      </c>
      <c r="W766" t="s">
        <v>47</v>
      </c>
      <c r="X766" s="15" t="s">
        <v>59</v>
      </c>
      <c r="Y766" t="s">
        <v>47</v>
      </c>
      <c r="Z766" s="15" t="s">
        <v>59</v>
      </c>
      <c r="AA766" t="s">
        <v>47</v>
      </c>
      <c r="AB766" s="15" t="s">
        <v>59</v>
      </c>
      <c r="AC766" t="s">
        <v>47</v>
      </c>
      <c r="AD766" s="15" t="s">
        <v>59</v>
      </c>
      <c r="AE766" t="s">
        <v>47</v>
      </c>
      <c r="AF766" s="15" t="s">
        <v>59</v>
      </c>
      <c r="AG766" t="s">
        <v>47</v>
      </c>
      <c r="AH766" s="15" t="s">
        <v>59</v>
      </c>
      <c r="AI766" t="s">
        <v>47</v>
      </c>
      <c r="AJ766" s="15" t="s">
        <v>59</v>
      </c>
      <c r="AL766" s="15" t="s">
        <v>59</v>
      </c>
      <c r="AM766" t="s">
        <v>47</v>
      </c>
      <c r="AN766" s="15" t="s">
        <v>59</v>
      </c>
      <c r="AO766" t="s">
        <v>47</v>
      </c>
      <c r="AP766" s="15" t="s">
        <v>59</v>
      </c>
      <c r="AQ766" t="s">
        <v>47</v>
      </c>
      <c r="AR766" s="15" t="s">
        <v>59</v>
      </c>
      <c r="AS766" t="s">
        <v>47</v>
      </c>
      <c r="AT766" s="15" t="s">
        <v>59</v>
      </c>
      <c r="AU766" t="s">
        <v>47</v>
      </c>
      <c r="AV766" s="15" t="s">
        <v>59</v>
      </c>
      <c r="AW766" s="3" t="s">
        <v>47</v>
      </c>
      <c r="AX766" s="15" t="s">
        <v>59</v>
      </c>
      <c r="AZ766" s="15" t="s">
        <v>59</v>
      </c>
      <c r="BA766" t="s">
        <v>47</v>
      </c>
      <c r="BB766" s="15" t="s">
        <v>59</v>
      </c>
      <c r="BC766" t="s">
        <v>47</v>
      </c>
      <c r="BD766" s="15" t="s">
        <v>59</v>
      </c>
      <c r="BE766" t="s">
        <v>47</v>
      </c>
      <c r="BF766" s="15" t="s">
        <v>59</v>
      </c>
      <c r="BH766" s="15" t="s">
        <v>59</v>
      </c>
      <c r="BJ766" s="15" t="s">
        <v>59</v>
      </c>
      <c r="BL766" s="15" t="s">
        <v>59</v>
      </c>
      <c r="BN766" s="15" t="s">
        <v>59</v>
      </c>
      <c r="BP766" s="15" t="s">
        <v>59</v>
      </c>
      <c r="BR766" s="15" t="s">
        <v>59</v>
      </c>
      <c r="BT766" s="15" t="s">
        <v>59</v>
      </c>
      <c r="BV766" s="15" t="s">
        <v>59</v>
      </c>
      <c r="BX766" s="15" t="s">
        <v>59</v>
      </c>
      <c r="BZ766" s="15" t="s">
        <v>59</v>
      </c>
      <c r="CB766" s="15" t="s">
        <v>59</v>
      </c>
      <c r="CD766" s="15" t="s">
        <v>59</v>
      </c>
      <c r="CF766" s="15" t="s">
        <v>59</v>
      </c>
      <c r="CH766" s="15" t="s">
        <v>59</v>
      </c>
      <c r="CJ766" s="15" t="s">
        <v>59</v>
      </c>
      <c r="CL766" s="15" t="s">
        <v>59</v>
      </c>
      <c r="CN766" s="15" t="s">
        <v>59</v>
      </c>
      <c r="CP766" s="15" t="s">
        <v>59</v>
      </c>
      <c r="CR766" s="15" t="s">
        <v>59</v>
      </c>
      <c r="CT766" s="15" t="s">
        <v>59</v>
      </c>
      <c r="CV766" s="15" t="s">
        <v>59</v>
      </c>
      <c r="CX766" s="15" t="s">
        <v>59</v>
      </c>
      <c r="CZ766" s="15" t="s">
        <v>59</v>
      </c>
      <c r="DB766" s="15" t="s">
        <v>59</v>
      </c>
      <c r="DD766" s="15" t="s">
        <v>59</v>
      </c>
      <c r="DF766" s="15" t="s">
        <v>59</v>
      </c>
      <c r="DH766" s="15" t="s">
        <v>59</v>
      </c>
      <c r="DJ766" s="15" t="s">
        <v>59</v>
      </c>
      <c r="DL766" s="15" t="s">
        <v>59</v>
      </c>
      <c r="DN766" s="15" t="s">
        <v>59</v>
      </c>
      <c r="DP766" s="15" t="s">
        <v>59</v>
      </c>
      <c r="DR766" s="15" t="s">
        <v>59</v>
      </c>
      <c r="DT766" s="15" t="s">
        <v>59</v>
      </c>
      <c r="DV766" s="15" t="s">
        <v>59</v>
      </c>
      <c r="DX766" s="15" t="s">
        <v>59</v>
      </c>
      <c r="DZ766" s="15" t="s">
        <v>59</v>
      </c>
      <c r="EB766" s="15" t="s">
        <v>59</v>
      </c>
      <c r="ED766" s="15" t="s">
        <v>59</v>
      </c>
      <c r="EF766" s="15" t="s">
        <v>59</v>
      </c>
      <c r="EH766" s="15" t="s">
        <v>59</v>
      </c>
      <c r="EJ766" s="15" t="s">
        <v>59</v>
      </c>
      <c r="EL766" s="15" t="s">
        <v>59</v>
      </c>
      <c r="EN766" s="15" t="s">
        <v>59</v>
      </c>
      <c r="EP766" s="15" t="s">
        <v>59</v>
      </c>
      <c r="ER766" s="15" t="s">
        <v>59</v>
      </c>
      <c r="ET766" s="15" t="s">
        <v>59</v>
      </c>
      <c r="EV766" s="15" t="s">
        <v>59</v>
      </c>
      <c r="EX766" s="15" t="s">
        <v>59</v>
      </c>
      <c r="EZ766" s="15" t="s">
        <v>59</v>
      </c>
      <c r="FB766" s="15" t="s">
        <v>59</v>
      </c>
      <c r="FD766" s="15" t="s">
        <v>59</v>
      </c>
      <c r="FF766" s="15" t="s">
        <v>59</v>
      </c>
      <c r="FH766" s="15" t="s">
        <v>59</v>
      </c>
      <c r="FJ766" s="15" t="s">
        <v>59</v>
      </c>
      <c r="FL766" s="15" t="s">
        <v>59</v>
      </c>
      <c r="FN766" s="15" t="s">
        <v>59</v>
      </c>
      <c r="FP766" s="15" t="s">
        <v>59</v>
      </c>
      <c r="FR766" s="15" t="s">
        <v>59</v>
      </c>
      <c r="FT766" s="15" t="s">
        <v>59</v>
      </c>
    </row>
    <row r="767" spans="1:176" ht="15.95" customHeight="1">
      <c r="A767" t="s">
        <v>1209</v>
      </c>
      <c r="B767">
        <v>1</v>
      </c>
      <c r="D767" s="39">
        <v>1404</v>
      </c>
      <c r="E767" s="19" t="s">
        <v>1213</v>
      </c>
      <c r="F767" t="s">
        <v>1212</v>
      </c>
      <c r="G767">
        <v>9.5000000000000001E-2</v>
      </c>
      <c r="H767" s="15">
        <v>1.7500000000000002E-2</v>
      </c>
      <c r="I767">
        <v>9.5000000000000001E-2</v>
      </c>
      <c r="J767" s="15">
        <v>1.7500000000000002E-2</v>
      </c>
      <c r="K767" t="s">
        <v>47</v>
      </c>
      <c r="L767" s="15" t="s">
        <v>59</v>
      </c>
      <c r="M767" s="3" t="s">
        <v>47</v>
      </c>
      <c r="N767" s="12" t="s">
        <v>59</v>
      </c>
      <c r="O767" t="s">
        <v>47</v>
      </c>
      <c r="P767" s="15" t="s">
        <v>59</v>
      </c>
      <c r="Q767" t="s">
        <v>47</v>
      </c>
      <c r="R767" s="15" t="s">
        <v>59</v>
      </c>
      <c r="T767" s="15" t="s">
        <v>59</v>
      </c>
      <c r="U767" t="s">
        <v>47</v>
      </c>
      <c r="V767" s="15" t="s">
        <v>59</v>
      </c>
      <c r="W767" t="s">
        <v>47</v>
      </c>
      <c r="X767" s="15" t="s">
        <v>59</v>
      </c>
      <c r="Y767" t="s">
        <v>47</v>
      </c>
      <c r="Z767" s="15" t="s">
        <v>59</v>
      </c>
      <c r="AA767" t="s">
        <v>47</v>
      </c>
      <c r="AB767" s="15" t="s">
        <v>59</v>
      </c>
      <c r="AC767" t="s">
        <v>47</v>
      </c>
      <c r="AD767" s="15" t="s">
        <v>59</v>
      </c>
      <c r="AE767" t="s">
        <v>47</v>
      </c>
      <c r="AF767" s="15" t="s">
        <v>59</v>
      </c>
      <c r="AG767" t="s">
        <v>47</v>
      </c>
      <c r="AH767" s="15" t="s">
        <v>59</v>
      </c>
      <c r="AI767" t="s">
        <v>47</v>
      </c>
      <c r="AJ767" s="15" t="s">
        <v>59</v>
      </c>
      <c r="AL767" s="15" t="s">
        <v>59</v>
      </c>
      <c r="AM767" t="s">
        <v>47</v>
      </c>
      <c r="AN767" s="15" t="s">
        <v>59</v>
      </c>
      <c r="AO767" t="s">
        <v>47</v>
      </c>
      <c r="AP767" s="15" t="s">
        <v>59</v>
      </c>
      <c r="AQ767" t="s">
        <v>47</v>
      </c>
      <c r="AR767" s="15" t="s">
        <v>59</v>
      </c>
      <c r="AS767" t="s">
        <v>47</v>
      </c>
      <c r="AT767" s="15" t="s">
        <v>59</v>
      </c>
      <c r="AU767" t="s">
        <v>47</v>
      </c>
      <c r="AV767" s="15" t="s">
        <v>59</v>
      </c>
      <c r="AW767" s="3" t="s">
        <v>47</v>
      </c>
      <c r="AX767" s="15" t="s">
        <v>59</v>
      </c>
      <c r="AZ767" s="15" t="s">
        <v>59</v>
      </c>
      <c r="BA767" t="s">
        <v>47</v>
      </c>
      <c r="BB767" s="15" t="s">
        <v>59</v>
      </c>
      <c r="BC767" t="s">
        <v>47</v>
      </c>
      <c r="BD767" s="15" t="s">
        <v>59</v>
      </c>
      <c r="BE767" t="s">
        <v>47</v>
      </c>
      <c r="BF767" s="15" t="s">
        <v>59</v>
      </c>
      <c r="BH767" s="15" t="s">
        <v>59</v>
      </c>
      <c r="BJ767" s="15" t="s">
        <v>59</v>
      </c>
      <c r="BL767" s="15" t="s">
        <v>59</v>
      </c>
      <c r="BN767" s="15" t="s">
        <v>59</v>
      </c>
      <c r="BP767" s="15" t="s">
        <v>59</v>
      </c>
      <c r="BR767" s="15" t="s">
        <v>59</v>
      </c>
      <c r="BT767" s="15" t="s">
        <v>59</v>
      </c>
      <c r="BV767" s="15" t="s">
        <v>59</v>
      </c>
      <c r="BX767" s="15" t="s">
        <v>59</v>
      </c>
      <c r="BZ767" s="15" t="s">
        <v>59</v>
      </c>
      <c r="CB767" s="15" t="s">
        <v>59</v>
      </c>
      <c r="CD767" s="15" t="s">
        <v>59</v>
      </c>
      <c r="CF767" s="15" t="s">
        <v>59</v>
      </c>
      <c r="CH767" s="15" t="s">
        <v>59</v>
      </c>
      <c r="CJ767" s="15" t="s">
        <v>59</v>
      </c>
      <c r="CL767" s="15" t="s">
        <v>59</v>
      </c>
      <c r="CN767" s="15" t="s">
        <v>59</v>
      </c>
      <c r="CP767" s="15" t="s">
        <v>59</v>
      </c>
      <c r="CR767" s="15" t="s">
        <v>59</v>
      </c>
      <c r="CT767" s="15" t="s">
        <v>59</v>
      </c>
      <c r="CV767" s="15" t="s">
        <v>59</v>
      </c>
      <c r="CX767" s="15" t="s">
        <v>59</v>
      </c>
      <c r="CZ767" s="15" t="s">
        <v>59</v>
      </c>
      <c r="DB767" s="15" t="s">
        <v>59</v>
      </c>
      <c r="DD767" s="15" t="s">
        <v>59</v>
      </c>
      <c r="DF767" s="15" t="s">
        <v>59</v>
      </c>
      <c r="DH767" s="15" t="s">
        <v>59</v>
      </c>
      <c r="DJ767" s="15" t="s">
        <v>59</v>
      </c>
      <c r="DL767" s="15" t="s">
        <v>59</v>
      </c>
      <c r="DN767" s="15" t="s">
        <v>59</v>
      </c>
      <c r="DP767" s="15" t="s">
        <v>59</v>
      </c>
      <c r="DR767" s="15" t="s">
        <v>59</v>
      </c>
      <c r="DT767" s="15" t="s">
        <v>59</v>
      </c>
      <c r="DV767" s="15" t="s">
        <v>59</v>
      </c>
      <c r="DX767" s="15" t="s">
        <v>59</v>
      </c>
      <c r="DZ767" s="15" t="s">
        <v>59</v>
      </c>
      <c r="EB767" s="15" t="s">
        <v>59</v>
      </c>
      <c r="ED767" s="15" t="s">
        <v>59</v>
      </c>
      <c r="EF767" s="15" t="s">
        <v>59</v>
      </c>
      <c r="EH767" s="15" t="s">
        <v>59</v>
      </c>
      <c r="EJ767" s="15" t="s">
        <v>59</v>
      </c>
      <c r="EL767" s="15" t="s">
        <v>59</v>
      </c>
      <c r="EN767" s="15" t="s">
        <v>59</v>
      </c>
      <c r="EP767" s="15" t="s">
        <v>59</v>
      </c>
      <c r="ER767" s="15" t="s">
        <v>59</v>
      </c>
      <c r="ET767" s="15" t="s">
        <v>59</v>
      </c>
      <c r="EV767" s="15" t="s">
        <v>59</v>
      </c>
      <c r="EX767" s="15" t="s">
        <v>59</v>
      </c>
      <c r="EZ767" s="15" t="s">
        <v>59</v>
      </c>
      <c r="FB767" s="15" t="s">
        <v>59</v>
      </c>
      <c r="FD767" s="15" t="s">
        <v>59</v>
      </c>
      <c r="FF767" s="15" t="s">
        <v>59</v>
      </c>
      <c r="FH767" s="15" t="s">
        <v>59</v>
      </c>
      <c r="FJ767" s="15" t="s">
        <v>59</v>
      </c>
      <c r="FL767" s="15" t="s">
        <v>59</v>
      </c>
      <c r="FN767" s="15" t="s">
        <v>59</v>
      </c>
      <c r="FP767" s="15" t="s">
        <v>59</v>
      </c>
      <c r="FR767" s="15" t="s">
        <v>59</v>
      </c>
      <c r="FT767" s="15" t="s">
        <v>59</v>
      </c>
    </row>
    <row r="768" spans="1:176" ht="15.95" customHeight="1">
      <c r="A768" t="s">
        <v>1210</v>
      </c>
      <c r="B768">
        <v>1</v>
      </c>
      <c r="D768" s="39">
        <v>1404</v>
      </c>
      <c r="E768" s="19" t="s">
        <v>1213</v>
      </c>
      <c r="F768" t="s">
        <v>1212</v>
      </c>
      <c r="G768">
        <v>0.08</v>
      </c>
      <c r="H768" s="15">
        <v>3.5000000000000003E-2</v>
      </c>
      <c r="I768">
        <v>0.08</v>
      </c>
      <c r="J768" s="15">
        <v>3.5000000000000003E-2</v>
      </c>
      <c r="K768" t="s">
        <v>47</v>
      </c>
      <c r="L768" s="15" t="s">
        <v>59</v>
      </c>
      <c r="M768" s="3" t="s">
        <v>47</v>
      </c>
      <c r="N768" s="12" t="s">
        <v>59</v>
      </c>
      <c r="O768" t="s">
        <v>47</v>
      </c>
      <c r="P768" s="15" t="s">
        <v>59</v>
      </c>
      <c r="Q768" t="s">
        <v>47</v>
      </c>
      <c r="R768" s="15" t="s">
        <v>59</v>
      </c>
      <c r="T768" s="15" t="s">
        <v>59</v>
      </c>
      <c r="U768" t="s">
        <v>47</v>
      </c>
      <c r="V768" s="15" t="s">
        <v>59</v>
      </c>
      <c r="W768" t="s">
        <v>47</v>
      </c>
      <c r="X768" s="15" t="s">
        <v>59</v>
      </c>
      <c r="Y768" t="s">
        <v>47</v>
      </c>
      <c r="Z768" s="15" t="s">
        <v>59</v>
      </c>
      <c r="AA768" t="s">
        <v>47</v>
      </c>
      <c r="AB768" s="15" t="s">
        <v>59</v>
      </c>
      <c r="AC768" t="s">
        <v>47</v>
      </c>
      <c r="AD768" s="15" t="s">
        <v>59</v>
      </c>
      <c r="AE768" t="s">
        <v>47</v>
      </c>
      <c r="AF768" s="15" t="s">
        <v>59</v>
      </c>
      <c r="AG768" t="s">
        <v>47</v>
      </c>
      <c r="AH768" s="15" t="s">
        <v>59</v>
      </c>
      <c r="AI768" t="s">
        <v>47</v>
      </c>
      <c r="AJ768" s="15" t="s">
        <v>59</v>
      </c>
      <c r="AL768" s="15" t="s">
        <v>59</v>
      </c>
      <c r="AM768" t="s">
        <v>47</v>
      </c>
      <c r="AN768" s="15" t="s">
        <v>59</v>
      </c>
      <c r="AO768" t="s">
        <v>47</v>
      </c>
      <c r="AP768" s="15" t="s">
        <v>59</v>
      </c>
      <c r="AQ768" t="s">
        <v>47</v>
      </c>
      <c r="AR768" s="15" t="s">
        <v>59</v>
      </c>
      <c r="AS768" t="s">
        <v>47</v>
      </c>
      <c r="AT768" s="15" t="s">
        <v>59</v>
      </c>
      <c r="AU768" t="s">
        <v>47</v>
      </c>
      <c r="AV768" s="15" t="s">
        <v>59</v>
      </c>
      <c r="AW768" s="3" t="s">
        <v>47</v>
      </c>
      <c r="AX768" s="15" t="s">
        <v>59</v>
      </c>
      <c r="AZ768" s="15" t="s">
        <v>59</v>
      </c>
      <c r="BA768" t="s">
        <v>47</v>
      </c>
      <c r="BB768" s="15" t="s">
        <v>59</v>
      </c>
      <c r="BC768" t="s">
        <v>47</v>
      </c>
      <c r="BD768" s="15" t="s">
        <v>59</v>
      </c>
      <c r="BE768" t="s">
        <v>47</v>
      </c>
      <c r="BF768" s="15" t="s">
        <v>59</v>
      </c>
      <c r="BH768" s="15" t="s">
        <v>59</v>
      </c>
      <c r="BJ768" s="15" t="s">
        <v>59</v>
      </c>
      <c r="BL768" s="15" t="s">
        <v>59</v>
      </c>
      <c r="BN768" s="15" t="s">
        <v>59</v>
      </c>
      <c r="BP768" s="15" t="s">
        <v>59</v>
      </c>
      <c r="BR768" s="15" t="s">
        <v>59</v>
      </c>
      <c r="BT768" s="15" t="s">
        <v>59</v>
      </c>
      <c r="BV768" s="15" t="s">
        <v>59</v>
      </c>
      <c r="BX768" s="15" t="s">
        <v>59</v>
      </c>
      <c r="BZ768" s="15" t="s">
        <v>59</v>
      </c>
      <c r="CB768" s="15" t="s">
        <v>59</v>
      </c>
      <c r="CD768" s="15" t="s">
        <v>59</v>
      </c>
      <c r="CF768" s="15" t="s">
        <v>59</v>
      </c>
      <c r="CH768" s="15" t="s">
        <v>59</v>
      </c>
      <c r="CJ768" s="15" t="s">
        <v>59</v>
      </c>
      <c r="CL768" s="15" t="s">
        <v>59</v>
      </c>
      <c r="CN768" s="15" t="s">
        <v>59</v>
      </c>
      <c r="CP768" s="15" t="s">
        <v>59</v>
      </c>
      <c r="CR768" s="15" t="s">
        <v>59</v>
      </c>
      <c r="CT768" s="15" t="s">
        <v>59</v>
      </c>
      <c r="CV768" s="15" t="s">
        <v>59</v>
      </c>
      <c r="CX768" s="15" t="s">
        <v>59</v>
      </c>
      <c r="CZ768" s="15" t="s">
        <v>59</v>
      </c>
      <c r="DB768" s="15" t="s">
        <v>59</v>
      </c>
      <c r="DD768" s="15" t="s">
        <v>59</v>
      </c>
      <c r="DF768" s="15" t="s">
        <v>59</v>
      </c>
      <c r="DH768" s="15" t="s">
        <v>59</v>
      </c>
      <c r="DJ768" s="15" t="s">
        <v>59</v>
      </c>
      <c r="DL768" s="15" t="s">
        <v>59</v>
      </c>
      <c r="DN768" s="15" t="s">
        <v>59</v>
      </c>
      <c r="DP768" s="15" t="s">
        <v>59</v>
      </c>
      <c r="DR768" s="15" t="s">
        <v>59</v>
      </c>
      <c r="DT768" s="15" t="s">
        <v>59</v>
      </c>
      <c r="DV768" s="15" t="s">
        <v>59</v>
      </c>
      <c r="DX768" s="15" t="s">
        <v>59</v>
      </c>
      <c r="DZ768" s="15" t="s">
        <v>59</v>
      </c>
      <c r="EB768" s="15" t="s">
        <v>59</v>
      </c>
      <c r="ED768" s="15" t="s">
        <v>59</v>
      </c>
      <c r="EF768" s="15" t="s">
        <v>59</v>
      </c>
      <c r="EH768" s="15" t="s">
        <v>59</v>
      </c>
      <c r="EJ768" s="15" t="s">
        <v>59</v>
      </c>
      <c r="EL768" s="15" t="s">
        <v>59</v>
      </c>
      <c r="EN768" s="15" t="s">
        <v>59</v>
      </c>
      <c r="EP768" s="15" t="s">
        <v>59</v>
      </c>
      <c r="ER768" s="15" t="s">
        <v>59</v>
      </c>
      <c r="ET768" s="15" t="s">
        <v>59</v>
      </c>
      <c r="EV768" s="15" t="s">
        <v>59</v>
      </c>
      <c r="EX768" s="15" t="s">
        <v>59</v>
      </c>
      <c r="EZ768" s="15" t="s">
        <v>59</v>
      </c>
      <c r="FB768" s="15" t="s">
        <v>59</v>
      </c>
      <c r="FD768" s="15" t="s">
        <v>59</v>
      </c>
      <c r="FF768" s="15" t="s">
        <v>59</v>
      </c>
      <c r="FH768" s="15" t="s">
        <v>59</v>
      </c>
      <c r="FJ768" s="15" t="s">
        <v>59</v>
      </c>
      <c r="FL768" s="15" t="s">
        <v>59</v>
      </c>
      <c r="FN768" s="15" t="s">
        <v>59</v>
      </c>
      <c r="FP768" s="15" t="s">
        <v>59</v>
      </c>
      <c r="FR768" s="15" t="s">
        <v>59</v>
      </c>
      <c r="FT768" s="15" t="s">
        <v>59</v>
      </c>
    </row>
    <row r="769" spans="1:176" ht="15.95" customHeight="1">
      <c r="A769" t="s">
        <v>1211</v>
      </c>
      <c r="B769">
        <v>1</v>
      </c>
      <c r="D769" s="39">
        <v>1404</v>
      </c>
      <c r="E769" s="19" t="s">
        <v>1213</v>
      </c>
      <c r="F769" t="s">
        <v>1212</v>
      </c>
      <c r="G769">
        <v>3.7499999999999999E-2</v>
      </c>
      <c r="H769" s="15">
        <v>1.7500000000000002E-2</v>
      </c>
      <c r="I769">
        <v>3.7499999999999999E-2</v>
      </c>
      <c r="J769" s="15">
        <v>1.7500000000000002E-2</v>
      </c>
      <c r="K769" t="s">
        <v>47</v>
      </c>
      <c r="L769" s="15" t="s">
        <v>59</v>
      </c>
      <c r="M769" s="3" t="s">
        <v>47</v>
      </c>
      <c r="N769" s="12" t="s">
        <v>59</v>
      </c>
      <c r="O769" t="s">
        <v>47</v>
      </c>
      <c r="P769" s="15" t="s">
        <v>59</v>
      </c>
      <c r="Q769" t="s">
        <v>47</v>
      </c>
      <c r="R769" s="15" t="s">
        <v>59</v>
      </c>
      <c r="T769" s="15" t="s">
        <v>59</v>
      </c>
      <c r="U769" t="s">
        <v>47</v>
      </c>
      <c r="V769" s="15" t="s">
        <v>59</v>
      </c>
      <c r="W769" t="s">
        <v>47</v>
      </c>
      <c r="X769" s="15" t="s">
        <v>59</v>
      </c>
      <c r="Y769" t="s">
        <v>47</v>
      </c>
      <c r="Z769" s="15" t="s">
        <v>59</v>
      </c>
      <c r="AA769" t="s">
        <v>47</v>
      </c>
      <c r="AB769" s="15" t="s">
        <v>59</v>
      </c>
      <c r="AC769" t="s">
        <v>47</v>
      </c>
      <c r="AD769" s="15" t="s">
        <v>59</v>
      </c>
      <c r="AE769" t="s">
        <v>47</v>
      </c>
      <c r="AF769" s="15" t="s">
        <v>59</v>
      </c>
      <c r="AG769" t="s">
        <v>47</v>
      </c>
      <c r="AH769" s="15" t="s">
        <v>59</v>
      </c>
      <c r="AI769" t="s">
        <v>47</v>
      </c>
      <c r="AJ769" s="15" t="s">
        <v>59</v>
      </c>
      <c r="AL769" s="15" t="s">
        <v>59</v>
      </c>
      <c r="AM769" t="s">
        <v>47</v>
      </c>
      <c r="AN769" s="15" t="s">
        <v>59</v>
      </c>
      <c r="AO769" t="s">
        <v>47</v>
      </c>
      <c r="AP769" s="15" t="s">
        <v>59</v>
      </c>
      <c r="AQ769" t="s">
        <v>47</v>
      </c>
      <c r="AR769" s="15" t="s">
        <v>59</v>
      </c>
      <c r="AS769" t="s">
        <v>47</v>
      </c>
      <c r="AT769" s="15" t="s">
        <v>59</v>
      </c>
      <c r="AU769" t="s">
        <v>47</v>
      </c>
      <c r="AV769" s="15" t="s">
        <v>59</v>
      </c>
      <c r="AW769" s="3" t="s">
        <v>47</v>
      </c>
      <c r="AX769" s="15" t="s">
        <v>59</v>
      </c>
      <c r="AZ769" s="15" t="s">
        <v>59</v>
      </c>
      <c r="BA769" t="s">
        <v>47</v>
      </c>
      <c r="BB769" s="15" t="s">
        <v>59</v>
      </c>
      <c r="BC769" t="s">
        <v>47</v>
      </c>
      <c r="BD769" s="15" t="s">
        <v>59</v>
      </c>
      <c r="BE769" t="s">
        <v>47</v>
      </c>
      <c r="BF769" s="15" t="s">
        <v>59</v>
      </c>
      <c r="BH769" s="15" t="s">
        <v>59</v>
      </c>
      <c r="BJ769" s="15" t="s">
        <v>59</v>
      </c>
      <c r="BL769" s="15" t="s">
        <v>59</v>
      </c>
      <c r="BN769" s="15" t="s">
        <v>59</v>
      </c>
      <c r="BP769" s="15" t="s">
        <v>59</v>
      </c>
      <c r="BR769" s="15" t="s">
        <v>59</v>
      </c>
      <c r="BT769" s="15" t="s">
        <v>59</v>
      </c>
      <c r="BV769" s="15" t="s">
        <v>59</v>
      </c>
      <c r="BX769" s="15" t="s">
        <v>59</v>
      </c>
      <c r="BZ769" s="15" t="s">
        <v>59</v>
      </c>
      <c r="CB769" s="15" t="s">
        <v>59</v>
      </c>
      <c r="CD769" s="15" t="s">
        <v>59</v>
      </c>
      <c r="CF769" s="15" t="s">
        <v>59</v>
      </c>
      <c r="CH769" s="15" t="s">
        <v>59</v>
      </c>
      <c r="CJ769" s="15" t="s">
        <v>59</v>
      </c>
      <c r="CL769" s="15" t="s">
        <v>59</v>
      </c>
      <c r="CN769" s="15" t="s">
        <v>59</v>
      </c>
      <c r="CP769" s="15" t="s">
        <v>59</v>
      </c>
      <c r="CR769" s="15" t="s">
        <v>59</v>
      </c>
      <c r="CT769" s="15" t="s">
        <v>59</v>
      </c>
      <c r="CV769" s="15" t="s">
        <v>59</v>
      </c>
      <c r="CX769" s="15" t="s">
        <v>59</v>
      </c>
      <c r="CZ769" s="15" t="s">
        <v>59</v>
      </c>
      <c r="DB769" s="15" t="s">
        <v>59</v>
      </c>
      <c r="DD769" s="15" t="s">
        <v>59</v>
      </c>
      <c r="DF769" s="15" t="s">
        <v>59</v>
      </c>
      <c r="DH769" s="15" t="s">
        <v>59</v>
      </c>
      <c r="DJ769" s="15" t="s">
        <v>59</v>
      </c>
      <c r="DL769" s="15" t="s">
        <v>59</v>
      </c>
      <c r="DN769" s="15" t="s">
        <v>59</v>
      </c>
      <c r="DP769" s="15" t="s">
        <v>59</v>
      </c>
      <c r="DR769" s="15" t="s">
        <v>59</v>
      </c>
      <c r="DT769" s="15" t="s">
        <v>59</v>
      </c>
      <c r="DV769" s="15" t="s">
        <v>59</v>
      </c>
      <c r="DX769" s="15" t="s">
        <v>59</v>
      </c>
      <c r="DZ769" s="15" t="s">
        <v>59</v>
      </c>
      <c r="EB769" s="15" t="s">
        <v>59</v>
      </c>
      <c r="ED769" s="15" t="s">
        <v>59</v>
      </c>
      <c r="EF769" s="15" t="s">
        <v>59</v>
      </c>
      <c r="EH769" s="15" t="s">
        <v>59</v>
      </c>
      <c r="EJ769" s="15" t="s">
        <v>59</v>
      </c>
      <c r="EL769" s="15" t="s">
        <v>59</v>
      </c>
      <c r="EN769" s="15" t="s">
        <v>59</v>
      </c>
      <c r="EP769" s="15" t="s">
        <v>59</v>
      </c>
      <c r="ER769" s="15" t="s">
        <v>59</v>
      </c>
      <c r="ET769" s="15" t="s">
        <v>59</v>
      </c>
      <c r="EV769" s="15" t="s">
        <v>59</v>
      </c>
      <c r="EX769" s="15" t="s">
        <v>59</v>
      </c>
      <c r="EZ769" s="15" t="s">
        <v>59</v>
      </c>
      <c r="FB769" s="15" t="s">
        <v>59</v>
      </c>
      <c r="FD769" s="15" t="s">
        <v>59</v>
      </c>
      <c r="FF769" s="15" t="s">
        <v>59</v>
      </c>
      <c r="FH769" s="15" t="s">
        <v>59</v>
      </c>
      <c r="FJ769" s="15" t="s">
        <v>59</v>
      </c>
      <c r="FL769" s="15" t="s">
        <v>59</v>
      </c>
      <c r="FN769" s="15" t="s">
        <v>59</v>
      </c>
      <c r="FP769" s="15" t="s">
        <v>59</v>
      </c>
      <c r="FR769" s="15" t="s">
        <v>59</v>
      </c>
      <c r="FT769" s="15" t="s">
        <v>59</v>
      </c>
    </row>
    <row r="770" spans="1:176" ht="15.95" customHeight="1">
      <c r="A770" t="str">
        <f>SUBSTITUTE(A761,"20","40")</f>
        <v>Milk powder, whole, electric drying, stored at 40°C for 6 months in PE pouch</v>
      </c>
      <c r="B770">
        <v>1</v>
      </c>
      <c r="D770" s="39">
        <v>1404</v>
      </c>
      <c r="E770" s="19" t="s">
        <v>1213</v>
      </c>
      <c r="F770" t="s">
        <v>1212</v>
      </c>
      <c r="G770">
        <v>0.2</v>
      </c>
      <c r="H770" s="15">
        <v>0.05</v>
      </c>
      <c r="I770">
        <v>0.2</v>
      </c>
      <c r="J770" s="15">
        <v>0.05</v>
      </c>
      <c r="K770" t="s">
        <v>47</v>
      </c>
      <c r="L770" s="15" t="s">
        <v>59</v>
      </c>
      <c r="M770" s="3" t="s">
        <v>47</v>
      </c>
      <c r="N770" s="12" t="s">
        <v>59</v>
      </c>
      <c r="O770" t="s">
        <v>47</v>
      </c>
      <c r="P770" s="15" t="s">
        <v>59</v>
      </c>
      <c r="Q770">
        <v>2.5000000000000001E-2</v>
      </c>
      <c r="R770" s="15">
        <v>5.0000000000000001E-3</v>
      </c>
      <c r="S770" t="s">
        <v>47</v>
      </c>
      <c r="T770" s="15" t="s">
        <v>59</v>
      </c>
      <c r="U770">
        <v>5.0000000000000001E-3</v>
      </c>
      <c r="V770" s="15">
        <v>2.5000000000000001E-3</v>
      </c>
      <c r="W770">
        <v>0.01</v>
      </c>
      <c r="X770" s="15">
        <v>5.0000000000000001E-3</v>
      </c>
      <c r="Y770">
        <v>5.0000000000000001E-3</v>
      </c>
      <c r="Z770" s="15">
        <v>2.5000000000000001E-3</v>
      </c>
      <c r="AA770">
        <v>0.02</v>
      </c>
      <c r="AB770" s="15">
        <v>5.0000000000000001E-3</v>
      </c>
      <c r="AC770" t="s">
        <v>47</v>
      </c>
      <c r="AD770" s="15" t="s">
        <v>59</v>
      </c>
      <c r="AE770" t="s">
        <v>47</v>
      </c>
      <c r="AF770" s="15" t="s">
        <v>59</v>
      </c>
      <c r="AG770" t="s">
        <v>47</v>
      </c>
      <c r="AH770" s="15" t="s">
        <v>59</v>
      </c>
      <c r="AI770" t="s">
        <v>47</v>
      </c>
      <c r="AJ770" s="15" t="s">
        <v>59</v>
      </c>
      <c r="AL770" s="15" t="s">
        <v>59</v>
      </c>
      <c r="AM770" t="s">
        <v>47</v>
      </c>
      <c r="AN770" s="15" t="s">
        <v>59</v>
      </c>
      <c r="AO770" t="s">
        <v>47</v>
      </c>
      <c r="AP770" s="15" t="s">
        <v>59</v>
      </c>
      <c r="AQ770" t="s">
        <v>47</v>
      </c>
      <c r="AR770" s="15" t="s">
        <v>59</v>
      </c>
      <c r="AS770" t="s">
        <v>47</v>
      </c>
      <c r="AT770" s="15" t="s">
        <v>59</v>
      </c>
      <c r="AU770" t="s">
        <v>47</v>
      </c>
      <c r="AV770" s="15" t="s">
        <v>59</v>
      </c>
      <c r="AW770" s="3" t="s">
        <v>47</v>
      </c>
      <c r="AX770" s="15" t="s">
        <v>59</v>
      </c>
      <c r="AZ770" s="15" t="s">
        <v>59</v>
      </c>
      <c r="BA770" t="s">
        <v>47</v>
      </c>
      <c r="BB770" s="15" t="s">
        <v>59</v>
      </c>
      <c r="BC770" t="s">
        <v>47</v>
      </c>
      <c r="BD770" s="15" t="s">
        <v>59</v>
      </c>
      <c r="BE770" t="s">
        <v>47</v>
      </c>
      <c r="BF770" s="15" t="s">
        <v>59</v>
      </c>
      <c r="BH770" s="15" t="s">
        <v>59</v>
      </c>
      <c r="BJ770" s="15" t="s">
        <v>59</v>
      </c>
      <c r="BL770" s="15" t="s">
        <v>59</v>
      </c>
      <c r="BN770" s="15" t="s">
        <v>59</v>
      </c>
      <c r="BP770" s="15" t="s">
        <v>59</v>
      </c>
      <c r="BR770" s="15" t="s">
        <v>59</v>
      </c>
      <c r="BT770" s="15" t="s">
        <v>59</v>
      </c>
      <c r="BV770" s="15" t="s">
        <v>59</v>
      </c>
      <c r="BX770" s="15" t="s">
        <v>59</v>
      </c>
      <c r="BZ770" s="15" t="s">
        <v>59</v>
      </c>
      <c r="CB770" s="15" t="s">
        <v>59</v>
      </c>
      <c r="CD770" s="15" t="s">
        <v>59</v>
      </c>
      <c r="CF770" s="15" t="s">
        <v>59</v>
      </c>
      <c r="CH770" s="15" t="s">
        <v>59</v>
      </c>
      <c r="CJ770" s="15" t="s">
        <v>59</v>
      </c>
      <c r="CL770" s="15" t="s">
        <v>59</v>
      </c>
      <c r="CN770" s="15" t="s">
        <v>59</v>
      </c>
      <c r="CP770" s="15" t="s">
        <v>59</v>
      </c>
      <c r="CR770" s="15" t="s">
        <v>59</v>
      </c>
      <c r="CT770" s="15" t="s">
        <v>59</v>
      </c>
      <c r="CV770" s="15" t="s">
        <v>59</v>
      </c>
      <c r="CX770" s="15" t="s">
        <v>59</v>
      </c>
      <c r="CZ770" s="15" t="s">
        <v>59</v>
      </c>
      <c r="DB770" s="15" t="s">
        <v>59</v>
      </c>
      <c r="DD770" s="15" t="s">
        <v>59</v>
      </c>
      <c r="DF770" s="15" t="s">
        <v>59</v>
      </c>
      <c r="DH770" s="15" t="s">
        <v>59</v>
      </c>
      <c r="DJ770" s="15" t="s">
        <v>59</v>
      </c>
      <c r="DL770" s="15" t="s">
        <v>59</v>
      </c>
      <c r="DN770" s="15" t="s">
        <v>59</v>
      </c>
      <c r="DP770" s="15" t="s">
        <v>59</v>
      </c>
      <c r="DR770" s="15" t="s">
        <v>59</v>
      </c>
      <c r="DT770" s="15" t="s">
        <v>59</v>
      </c>
      <c r="DV770" s="15" t="s">
        <v>59</v>
      </c>
      <c r="DX770" s="15" t="s">
        <v>59</v>
      </c>
      <c r="DZ770" s="15" t="s">
        <v>59</v>
      </c>
      <c r="EB770" s="15" t="s">
        <v>59</v>
      </c>
      <c r="ED770" s="15" t="s">
        <v>59</v>
      </c>
      <c r="EF770" s="15" t="s">
        <v>59</v>
      </c>
      <c r="EH770" s="15" t="s">
        <v>59</v>
      </c>
      <c r="EJ770" s="15" t="s">
        <v>59</v>
      </c>
      <c r="EL770" s="15" t="s">
        <v>59</v>
      </c>
      <c r="EN770" s="15" t="s">
        <v>59</v>
      </c>
      <c r="EP770" s="15" t="s">
        <v>59</v>
      </c>
      <c r="ER770" s="15" t="s">
        <v>59</v>
      </c>
      <c r="ET770" s="15" t="s">
        <v>59</v>
      </c>
      <c r="EV770" s="15" t="s">
        <v>59</v>
      </c>
      <c r="EX770" s="15" t="s">
        <v>59</v>
      </c>
      <c r="EZ770" s="15" t="s">
        <v>59</v>
      </c>
      <c r="FB770" s="15" t="s">
        <v>59</v>
      </c>
      <c r="FD770" s="15" t="s">
        <v>59</v>
      </c>
      <c r="FF770" s="15" t="s">
        <v>59</v>
      </c>
      <c r="FH770" s="15" t="s">
        <v>59</v>
      </c>
      <c r="FJ770" s="15" t="s">
        <v>59</v>
      </c>
      <c r="FL770" s="15" t="s">
        <v>59</v>
      </c>
      <c r="FN770" s="15" t="s">
        <v>59</v>
      </c>
      <c r="FP770" s="15" t="s">
        <v>59</v>
      </c>
      <c r="FR770" s="15" t="s">
        <v>59</v>
      </c>
      <c r="FT770" s="15" t="s">
        <v>59</v>
      </c>
    </row>
    <row r="771" spans="1:176" ht="15.95" customHeight="1">
      <c r="A771" t="str">
        <f t="shared" ref="A771:A778" si="24">SUBSTITUTE(A762,"20","40")</f>
        <v>Milk powder, whole, electric drying, stored at 40°C for 6 months in glass vial w/ out oxygen absorbers</v>
      </c>
      <c r="B771">
        <v>1</v>
      </c>
      <c r="D771" s="39">
        <v>1404</v>
      </c>
      <c r="E771" s="19" t="s">
        <v>1213</v>
      </c>
      <c r="F771" t="s">
        <v>1212</v>
      </c>
      <c r="G771">
        <v>0.22500000000000001</v>
      </c>
      <c r="H771" s="15">
        <v>2.5000000000000001E-2</v>
      </c>
      <c r="I771">
        <v>0.22500000000000001</v>
      </c>
      <c r="J771" s="15">
        <v>2.5000000000000001E-2</v>
      </c>
      <c r="K771" t="s">
        <v>47</v>
      </c>
      <c r="L771" s="15" t="s">
        <v>59</v>
      </c>
      <c r="M771" s="3" t="s">
        <v>47</v>
      </c>
      <c r="N771" s="12" t="s">
        <v>59</v>
      </c>
      <c r="O771" t="s">
        <v>47</v>
      </c>
      <c r="P771" s="15" t="s">
        <v>59</v>
      </c>
      <c r="Q771">
        <v>0.02</v>
      </c>
      <c r="R771" s="15">
        <v>2.5000000000000001E-3</v>
      </c>
      <c r="S771" t="s">
        <v>47</v>
      </c>
      <c r="T771" s="15" t="s">
        <v>59</v>
      </c>
      <c r="U771">
        <v>7.4999999999999997E-3</v>
      </c>
      <c r="V771" s="15">
        <v>1.25E-3</v>
      </c>
      <c r="W771">
        <v>0.01</v>
      </c>
      <c r="X771" s="15">
        <v>2.5000000000000001E-3</v>
      </c>
      <c r="Y771">
        <v>0.01</v>
      </c>
      <c r="Z771" s="15">
        <v>2.5000000000000001E-3</v>
      </c>
      <c r="AA771">
        <v>1.2500000000000001E-2</v>
      </c>
      <c r="AB771" s="15">
        <v>7.4999999999999997E-3</v>
      </c>
      <c r="AC771" t="s">
        <v>47</v>
      </c>
      <c r="AD771" s="15" t="s">
        <v>59</v>
      </c>
      <c r="AE771" t="s">
        <v>47</v>
      </c>
      <c r="AF771" s="15" t="s">
        <v>59</v>
      </c>
      <c r="AG771" t="s">
        <v>47</v>
      </c>
      <c r="AH771" s="15" t="s">
        <v>59</v>
      </c>
      <c r="AI771" t="s">
        <v>47</v>
      </c>
      <c r="AJ771" s="15" t="s">
        <v>59</v>
      </c>
      <c r="AL771" s="15" t="s">
        <v>59</v>
      </c>
      <c r="AM771" t="s">
        <v>47</v>
      </c>
      <c r="AN771" s="15" t="s">
        <v>59</v>
      </c>
      <c r="AO771" t="s">
        <v>47</v>
      </c>
      <c r="AP771" s="15" t="s">
        <v>59</v>
      </c>
      <c r="AQ771" t="s">
        <v>47</v>
      </c>
      <c r="AR771" s="15" t="s">
        <v>59</v>
      </c>
      <c r="AS771" t="s">
        <v>47</v>
      </c>
      <c r="AT771" s="15" t="s">
        <v>59</v>
      </c>
      <c r="AU771" t="s">
        <v>47</v>
      </c>
      <c r="AV771" s="15" t="s">
        <v>59</v>
      </c>
      <c r="AW771" s="3" t="s">
        <v>47</v>
      </c>
      <c r="AX771" s="15" t="s">
        <v>59</v>
      </c>
      <c r="AZ771" s="15" t="s">
        <v>59</v>
      </c>
      <c r="BA771" t="s">
        <v>47</v>
      </c>
      <c r="BB771" s="15" t="s">
        <v>59</v>
      </c>
      <c r="BC771" t="s">
        <v>47</v>
      </c>
      <c r="BD771" s="15" t="s">
        <v>59</v>
      </c>
      <c r="BE771" t="s">
        <v>47</v>
      </c>
      <c r="BF771" s="15" t="s">
        <v>59</v>
      </c>
      <c r="BH771" s="15" t="s">
        <v>59</v>
      </c>
      <c r="BJ771" s="15" t="s">
        <v>59</v>
      </c>
      <c r="BL771" s="15" t="s">
        <v>59</v>
      </c>
      <c r="BN771" s="15" t="s">
        <v>59</v>
      </c>
      <c r="BP771" s="15" t="s">
        <v>59</v>
      </c>
      <c r="BR771" s="15" t="s">
        <v>59</v>
      </c>
      <c r="BT771" s="15" t="s">
        <v>59</v>
      </c>
      <c r="BV771" s="15" t="s">
        <v>59</v>
      </c>
      <c r="BX771" s="15" t="s">
        <v>59</v>
      </c>
      <c r="BZ771" s="15" t="s">
        <v>59</v>
      </c>
      <c r="CB771" s="15" t="s">
        <v>59</v>
      </c>
      <c r="CD771" s="15" t="s">
        <v>59</v>
      </c>
      <c r="CF771" s="15" t="s">
        <v>59</v>
      </c>
      <c r="CH771" s="15" t="s">
        <v>59</v>
      </c>
      <c r="CJ771" s="15" t="s">
        <v>59</v>
      </c>
      <c r="CL771" s="15" t="s">
        <v>59</v>
      </c>
      <c r="CN771" s="15" t="s">
        <v>59</v>
      </c>
      <c r="CP771" s="15" t="s">
        <v>59</v>
      </c>
      <c r="CR771" s="15" t="s">
        <v>59</v>
      </c>
      <c r="CT771" s="15" t="s">
        <v>59</v>
      </c>
      <c r="CV771" s="15" t="s">
        <v>59</v>
      </c>
      <c r="CX771" s="15" t="s">
        <v>59</v>
      </c>
      <c r="CZ771" s="15" t="s">
        <v>59</v>
      </c>
      <c r="DB771" s="15" t="s">
        <v>59</v>
      </c>
      <c r="DD771" s="15" t="s">
        <v>59</v>
      </c>
      <c r="DF771" s="15" t="s">
        <v>59</v>
      </c>
      <c r="DH771" s="15" t="s">
        <v>59</v>
      </c>
      <c r="DJ771" s="15" t="s">
        <v>59</v>
      </c>
      <c r="DL771" s="15" t="s">
        <v>59</v>
      </c>
      <c r="DN771" s="15" t="s">
        <v>59</v>
      </c>
      <c r="DP771" s="15" t="s">
        <v>59</v>
      </c>
      <c r="DR771" s="15" t="s">
        <v>59</v>
      </c>
      <c r="DT771" s="15" t="s">
        <v>59</v>
      </c>
      <c r="DV771" s="15" t="s">
        <v>59</v>
      </c>
      <c r="DX771" s="15" t="s">
        <v>59</v>
      </c>
      <c r="DZ771" s="15" t="s">
        <v>59</v>
      </c>
      <c r="EB771" s="15" t="s">
        <v>59</v>
      </c>
      <c r="ED771" s="15" t="s">
        <v>59</v>
      </c>
      <c r="EF771" s="15" t="s">
        <v>59</v>
      </c>
      <c r="EH771" s="15" t="s">
        <v>59</v>
      </c>
      <c r="EJ771" s="15" t="s">
        <v>59</v>
      </c>
      <c r="EL771" s="15" t="s">
        <v>59</v>
      </c>
      <c r="EN771" s="15" t="s">
        <v>59</v>
      </c>
      <c r="EP771" s="15" t="s">
        <v>59</v>
      </c>
      <c r="ER771" s="15" t="s">
        <v>59</v>
      </c>
      <c r="ET771" s="15" t="s">
        <v>59</v>
      </c>
      <c r="EV771" s="15" t="s">
        <v>59</v>
      </c>
      <c r="EX771" s="15" t="s">
        <v>59</v>
      </c>
      <c r="EZ771" s="15" t="s">
        <v>59</v>
      </c>
      <c r="FB771" s="15" t="s">
        <v>59</v>
      </c>
      <c r="FD771" s="15" t="s">
        <v>59</v>
      </c>
      <c r="FF771" s="15" t="s">
        <v>59</v>
      </c>
      <c r="FH771" s="15" t="s">
        <v>59</v>
      </c>
      <c r="FJ771" s="15" t="s">
        <v>59</v>
      </c>
      <c r="FL771" s="15" t="s">
        <v>59</v>
      </c>
      <c r="FN771" s="15" t="s">
        <v>59</v>
      </c>
      <c r="FP771" s="15" t="s">
        <v>59</v>
      </c>
      <c r="FR771" s="15" t="s">
        <v>59</v>
      </c>
      <c r="FT771" s="15" t="s">
        <v>59</v>
      </c>
    </row>
    <row r="772" spans="1:176" ht="15.95" customHeight="1">
      <c r="A772" t="str">
        <f t="shared" si="24"/>
        <v>Milk powder, whole, electric drying, stored at 40°C for 6 months in glass vial with oxygen abosrbers</v>
      </c>
      <c r="B772">
        <v>1</v>
      </c>
      <c r="D772" s="39">
        <v>1404</v>
      </c>
      <c r="E772" s="19" t="s">
        <v>1213</v>
      </c>
      <c r="F772" t="s">
        <v>1212</v>
      </c>
      <c r="G772" s="9">
        <f t="shared" ref="G772" si="25">SUM(O772,Q772,S772,U772,W772,Y772,AA772,AE772,AG772,AI772,AM772,AO772,AQ772,AS772,AU772,AW772,AY772,BA772,BC772,BE772,BG772)</f>
        <v>7.5000000000000002E-4</v>
      </c>
      <c r="H772" s="15" t="s">
        <v>59</v>
      </c>
      <c r="I772" t="s">
        <v>54</v>
      </c>
      <c r="J772" s="15" t="s">
        <v>59</v>
      </c>
      <c r="K772" t="s">
        <v>47</v>
      </c>
      <c r="L772" s="15" t="s">
        <v>59</v>
      </c>
      <c r="M772" s="3" t="s">
        <v>47</v>
      </c>
      <c r="N772" s="12" t="s">
        <v>59</v>
      </c>
      <c r="O772" t="s">
        <v>47</v>
      </c>
      <c r="P772" s="15" t="s">
        <v>59</v>
      </c>
      <c r="Q772">
        <v>7.5000000000000002E-4</v>
      </c>
      <c r="R772" s="15">
        <v>5.0000000000000001E-4</v>
      </c>
      <c r="S772" t="s">
        <v>47</v>
      </c>
      <c r="T772" s="15" t="s">
        <v>59</v>
      </c>
      <c r="U772" t="s">
        <v>54</v>
      </c>
      <c r="V772" s="15" t="s">
        <v>59</v>
      </c>
      <c r="W772" t="s">
        <v>54</v>
      </c>
      <c r="X772" s="15" t="s">
        <v>59</v>
      </c>
      <c r="Y772" t="s">
        <v>54</v>
      </c>
      <c r="Z772" s="15" t="s">
        <v>59</v>
      </c>
      <c r="AA772" t="s">
        <v>54</v>
      </c>
      <c r="AB772" s="15" t="s">
        <v>59</v>
      </c>
      <c r="AC772" t="s">
        <v>47</v>
      </c>
      <c r="AD772" s="15" t="s">
        <v>59</v>
      </c>
      <c r="AE772" t="s">
        <v>47</v>
      </c>
      <c r="AF772" s="15" t="s">
        <v>59</v>
      </c>
      <c r="AG772" t="s">
        <v>47</v>
      </c>
      <c r="AH772" s="15" t="s">
        <v>59</v>
      </c>
      <c r="AI772" t="s">
        <v>47</v>
      </c>
      <c r="AJ772" s="15" t="s">
        <v>59</v>
      </c>
      <c r="AL772" s="15" t="s">
        <v>59</v>
      </c>
      <c r="AM772" t="s">
        <v>47</v>
      </c>
      <c r="AN772" s="15" t="s">
        <v>59</v>
      </c>
      <c r="AO772" t="s">
        <v>47</v>
      </c>
      <c r="AP772" s="15" t="s">
        <v>59</v>
      </c>
      <c r="AQ772" t="s">
        <v>47</v>
      </c>
      <c r="AR772" s="15" t="s">
        <v>59</v>
      </c>
      <c r="AS772" t="s">
        <v>47</v>
      </c>
      <c r="AT772" s="15" t="s">
        <v>59</v>
      </c>
      <c r="AU772" t="s">
        <v>47</v>
      </c>
      <c r="AV772" s="15" t="s">
        <v>59</v>
      </c>
      <c r="AW772" s="3" t="s">
        <v>47</v>
      </c>
      <c r="AX772" s="15" t="s">
        <v>59</v>
      </c>
      <c r="AZ772" s="15" t="s">
        <v>59</v>
      </c>
      <c r="BA772" t="s">
        <v>47</v>
      </c>
      <c r="BB772" s="15" t="s">
        <v>59</v>
      </c>
      <c r="BC772" t="s">
        <v>47</v>
      </c>
      <c r="BD772" s="15" t="s">
        <v>59</v>
      </c>
      <c r="BE772" t="s">
        <v>47</v>
      </c>
      <c r="BF772" s="15" t="s">
        <v>59</v>
      </c>
      <c r="BH772" s="15" t="s">
        <v>59</v>
      </c>
      <c r="BJ772" s="15" t="s">
        <v>59</v>
      </c>
      <c r="BL772" s="15" t="s">
        <v>59</v>
      </c>
      <c r="BN772" s="15" t="s">
        <v>59</v>
      </c>
      <c r="BP772" s="15" t="s">
        <v>59</v>
      </c>
      <c r="BR772" s="15" t="s">
        <v>59</v>
      </c>
      <c r="BT772" s="15" t="s">
        <v>59</v>
      </c>
      <c r="BV772" s="15" t="s">
        <v>59</v>
      </c>
      <c r="BX772" s="15" t="s">
        <v>59</v>
      </c>
      <c r="BZ772" s="15" t="s">
        <v>59</v>
      </c>
      <c r="CB772" s="15" t="s">
        <v>59</v>
      </c>
      <c r="CD772" s="15" t="s">
        <v>59</v>
      </c>
      <c r="CF772" s="15" t="s">
        <v>59</v>
      </c>
      <c r="CH772" s="15" t="s">
        <v>59</v>
      </c>
      <c r="CJ772" s="15" t="s">
        <v>59</v>
      </c>
      <c r="CL772" s="15" t="s">
        <v>59</v>
      </c>
      <c r="CN772" s="15" t="s">
        <v>59</v>
      </c>
      <c r="CP772" s="15" t="s">
        <v>59</v>
      </c>
      <c r="CR772" s="15" t="s">
        <v>59</v>
      </c>
      <c r="CT772" s="15" t="s">
        <v>59</v>
      </c>
      <c r="CV772" s="15" t="s">
        <v>59</v>
      </c>
      <c r="CX772" s="15" t="s">
        <v>59</v>
      </c>
      <c r="CZ772" s="15" t="s">
        <v>59</v>
      </c>
      <c r="DB772" s="15" t="s">
        <v>59</v>
      </c>
      <c r="DD772" s="15" t="s">
        <v>59</v>
      </c>
      <c r="DF772" s="15" t="s">
        <v>59</v>
      </c>
      <c r="DH772" s="15" t="s">
        <v>59</v>
      </c>
      <c r="DJ772" s="15" t="s">
        <v>59</v>
      </c>
      <c r="DL772" s="15" t="s">
        <v>59</v>
      </c>
      <c r="DN772" s="15" t="s">
        <v>59</v>
      </c>
      <c r="DP772" s="15" t="s">
        <v>59</v>
      </c>
      <c r="DR772" s="15" t="s">
        <v>59</v>
      </c>
      <c r="DT772" s="15" t="s">
        <v>59</v>
      </c>
      <c r="DV772" s="15" t="s">
        <v>59</v>
      </c>
      <c r="DX772" s="15" t="s">
        <v>59</v>
      </c>
      <c r="DZ772" s="15" t="s">
        <v>59</v>
      </c>
      <c r="EB772" s="15" t="s">
        <v>59</v>
      </c>
      <c r="ED772" s="15" t="s">
        <v>59</v>
      </c>
      <c r="EF772" s="15" t="s">
        <v>59</v>
      </c>
      <c r="EH772" s="15" t="s">
        <v>59</v>
      </c>
      <c r="EJ772" s="15" t="s">
        <v>59</v>
      </c>
      <c r="EL772" s="15" t="s">
        <v>59</v>
      </c>
      <c r="EN772" s="15" t="s">
        <v>59</v>
      </c>
      <c r="EP772" s="15" t="s">
        <v>59</v>
      </c>
      <c r="ER772" s="15" t="s">
        <v>59</v>
      </c>
      <c r="ET772" s="15" t="s">
        <v>59</v>
      </c>
      <c r="EV772" s="15" t="s">
        <v>59</v>
      </c>
      <c r="EX772" s="15" t="s">
        <v>59</v>
      </c>
      <c r="EZ772" s="15" t="s">
        <v>59</v>
      </c>
      <c r="FB772" s="15" t="s">
        <v>59</v>
      </c>
      <c r="FD772" s="15" t="s">
        <v>59</v>
      </c>
      <c r="FF772" s="15" t="s">
        <v>59</v>
      </c>
      <c r="FH772" s="15" t="s">
        <v>59</v>
      </c>
      <c r="FJ772" s="15" t="s">
        <v>59</v>
      </c>
      <c r="FL772" s="15" t="s">
        <v>59</v>
      </c>
      <c r="FN772" s="15" t="s">
        <v>59</v>
      </c>
      <c r="FP772" s="15" t="s">
        <v>59</v>
      </c>
      <c r="FR772" s="15" t="s">
        <v>59</v>
      </c>
      <c r="FT772" s="15" t="s">
        <v>59</v>
      </c>
    </row>
    <row r="773" spans="1:176" ht="15.95" customHeight="1">
      <c r="A773" t="str">
        <f t="shared" si="24"/>
        <v>Milk powder, whole, low NOx drying, stored at 40°C for 6 months in PE pouch</v>
      </c>
      <c r="B773">
        <v>1</v>
      </c>
      <c r="D773" s="39">
        <v>1404</v>
      </c>
      <c r="E773" s="19" t="s">
        <v>1213</v>
      </c>
      <c r="F773" t="s">
        <v>1212</v>
      </c>
      <c r="G773">
        <v>0.8</v>
      </c>
      <c r="H773" s="15">
        <v>0.1</v>
      </c>
      <c r="I773">
        <v>0.8</v>
      </c>
      <c r="J773" s="15">
        <v>0.1</v>
      </c>
      <c r="K773" t="s">
        <v>47</v>
      </c>
      <c r="L773" s="15" t="s">
        <v>59</v>
      </c>
      <c r="M773" s="3" t="s">
        <v>47</v>
      </c>
      <c r="N773" s="12" t="s">
        <v>59</v>
      </c>
      <c r="O773" t="s">
        <v>47</v>
      </c>
      <c r="P773" s="15" t="s">
        <v>59</v>
      </c>
      <c r="Q773">
        <v>8.7500000000000008E-2</v>
      </c>
      <c r="R773" s="15">
        <v>1.2500000000000001E-2</v>
      </c>
      <c r="S773" t="s">
        <v>47</v>
      </c>
      <c r="T773" s="15" t="s">
        <v>59</v>
      </c>
      <c r="U773">
        <v>1.2500000000000001E-2</v>
      </c>
      <c r="V773" s="15">
        <v>2.5000000000000001E-3</v>
      </c>
      <c r="W773">
        <v>1.4999999999999999E-2</v>
      </c>
      <c r="X773" s="15">
        <v>2.5000000000000001E-3</v>
      </c>
      <c r="Y773">
        <v>1.2500000000000001E-2</v>
      </c>
      <c r="Z773" s="15">
        <v>2.5000000000000001E-3</v>
      </c>
      <c r="AA773">
        <v>7.4999999999999997E-2</v>
      </c>
      <c r="AB773" s="15">
        <v>1.2500000000000001E-2</v>
      </c>
      <c r="AC773" t="s">
        <v>47</v>
      </c>
      <c r="AD773" s="15" t="s">
        <v>59</v>
      </c>
      <c r="AE773" t="s">
        <v>47</v>
      </c>
      <c r="AF773" s="15" t="s">
        <v>59</v>
      </c>
      <c r="AG773" t="s">
        <v>47</v>
      </c>
      <c r="AH773" s="15" t="s">
        <v>59</v>
      </c>
      <c r="AI773" t="s">
        <v>47</v>
      </c>
      <c r="AJ773" s="15" t="s">
        <v>59</v>
      </c>
      <c r="AL773" s="15" t="s">
        <v>59</v>
      </c>
      <c r="AM773" t="s">
        <v>47</v>
      </c>
      <c r="AN773" s="15" t="s">
        <v>59</v>
      </c>
      <c r="AO773" t="s">
        <v>47</v>
      </c>
      <c r="AP773" s="15" t="s">
        <v>59</v>
      </c>
      <c r="AQ773" t="s">
        <v>47</v>
      </c>
      <c r="AR773" s="15" t="s">
        <v>59</v>
      </c>
      <c r="AS773" t="s">
        <v>47</v>
      </c>
      <c r="AT773" s="15" t="s">
        <v>59</v>
      </c>
      <c r="AU773" t="s">
        <v>47</v>
      </c>
      <c r="AV773" s="15" t="s">
        <v>59</v>
      </c>
      <c r="AW773" s="3" t="s">
        <v>47</v>
      </c>
      <c r="AX773" s="15" t="s">
        <v>59</v>
      </c>
      <c r="AZ773" s="15" t="s">
        <v>59</v>
      </c>
      <c r="BA773" t="s">
        <v>47</v>
      </c>
      <c r="BB773" s="15" t="s">
        <v>59</v>
      </c>
      <c r="BC773" t="s">
        <v>47</v>
      </c>
      <c r="BD773" s="15" t="s">
        <v>59</v>
      </c>
      <c r="BE773" t="s">
        <v>47</v>
      </c>
      <c r="BF773" s="15" t="s">
        <v>59</v>
      </c>
      <c r="BH773" s="15" t="s">
        <v>59</v>
      </c>
      <c r="BJ773" s="15" t="s">
        <v>59</v>
      </c>
      <c r="BL773" s="15" t="s">
        <v>59</v>
      </c>
      <c r="BN773" s="15" t="s">
        <v>59</v>
      </c>
      <c r="BP773" s="15" t="s">
        <v>59</v>
      </c>
      <c r="BR773" s="15" t="s">
        <v>59</v>
      </c>
      <c r="BT773" s="15" t="s">
        <v>59</v>
      </c>
      <c r="BV773" s="15" t="s">
        <v>59</v>
      </c>
      <c r="BX773" s="15" t="s">
        <v>59</v>
      </c>
      <c r="BZ773" s="15" t="s">
        <v>59</v>
      </c>
      <c r="CB773" s="15" t="s">
        <v>59</v>
      </c>
      <c r="CD773" s="15" t="s">
        <v>59</v>
      </c>
      <c r="CF773" s="15" t="s">
        <v>59</v>
      </c>
      <c r="CH773" s="15" t="s">
        <v>59</v>
      </c>
      <c r="CJ773" s="15" t="s">
        <v>59</v>
      </c>
      <c r="CL773" s="15" t="s">
        <v>59</v>
      </c>
      <c r="CN773" s="15" t="s">
        <v>59</v>
      </c>
      <c r="CP773" s="15" t="s">
        <v>59</v>
      </c>
      <c r="CR773" s="15" t="s">
        <v>59</v>
      </c>
      <c r="CT773" s="15" t="s">
        <v>59</v>
      </c>
      <c r="CV773" s="15" t="s">
        <v>59</v>
      </c>
      <c r="CX773" s="15" t="s">
        <v>59</v>
      </c>
      <c r="CZ773" s="15" t="s">
        <v>59</v>
      </c>
      <c r="DB773" s="15" t="s">
        <v>59</v>
      </c>
      <c r="DD773" s="15" t="s">
        <v>59</v>
      </c>
      <c r="DF773" s="15" t="s">
        <v>59</v>
      </c>
      <c r="DH773" s="15" t="s">
        <v>59</v>
      </c>
      <c r="DJ773" s="15" t="s">
        <v>59</v>
      </c>
      <c r="DL773" s="15" t="s">
        <v>59</v>
      </c>
      <c r="DN773" s="15" t="s">
        <v>59</v>
      </c>
      <c r="DP773" s="15" t="s">
        <v>59</v>
      </c>
      <c r="DR773" s="15" t="s">
        <v>59</v>
      </c>
      <c r="DT773" s="15" t="s">
        <v>59</v>
      </c>
      <c r="DV773" s="15" t="s">
        <v>59</v>
      </c>
      <c r="DX773" s="15" t="s">
        <v>59</v>
      </c>
      <c r="DZ773" s="15" t="s">
        <v>59</v>
      </c>
      <c r="EB773" s="15" t="s">
        <v>59</v>
      </c>
      <c r="ED773" s="15" t="s">
        <v>59</v>
      </c>
      <c r="EF773" s="15" t="s">
        <v>59</v>
      </c>
      <c r="EH773" s="15" t="s">
        <v>59</v>
      </c>
      <c r="EJ773" s="15" t="s">
        <v>59</v>
      </c>
      <c r="EL773" s="15" t="s">
        <v>59</v>
      </c>
      <c r="EN773" s="15" t="s">
        <v>59</v>
      </c>
      <c r="EP773" s="15" t="s">
        <v>59</v>
      </c>
      <c r="ER773" s="15" t="s">
        <v>59</v>
      </c>
      <c r="ET773" s="15" t="s">
        <v>59</v>
      </c>
      <c r="EV773" s="15" t="s">
        <v>59</v>
      </c>
      <c r="EX773" s="15" t="s">
        <v>59</v>
      </c>
      <c r="EZ773" s="15" t="s">
        <v>59</v>
      </c>
      <c r="FB773" s="15" t="s">
        <v>59</v>
      </c>
      <c r="FD773" s="15" t="s">
        <v>59</v>
      </c>
      <c r="FF773" s="15" t="s">
        <v>59</v>
      </c>
      <c r="FH773" s="15" t="s">
        <v>59</v>
      </c>
      <c r="FJ773" s="15" t="s">
        <v>59</v>
      </c>
      <c r="FL773" s="15" t="s">
        <v>59</v>
      </c>
      <c r="FN773" s="15" t="s">
        <v>59</v>
      </c>
      <c r="FP773" s="15" t="s">
        <v>59</v>
      </c>
      <c r="FR773" s="15" t="s">
        <v>59</v>
      </c>
      <c r="FT773" s="15" t="s">
        <v>59</v>
      </c>
    </row>
    <row r="774" spans="1:176" ht="15.95" customHeight="1">
      <c r="A774" t="str">
        <f t="shared" si="24"/>
        <v>Milk powder, whole, low NOx drying, stored at 40°C for 6 months in glass vial w/ out oxygen absorbers</v>
      </c>
      <c r="B774">
        <v>1</v>
      </c>
      <c r="D774" s="39">
        <v>1404</v>
      </c>
      <c r="E774" s="19" t="s">
        <v>1213</v>
      </c>
      <c r="F774" t="s">
        <v>1212</v>
      </c>
      <c r="G774">
        <v>0.35000000000000003</v>
      </c>
      <c r="H774" s="15">
        <v>2.5000000000000001E-2</v>
      </c>
      <c r="I774">
        <v>0.35000000000000003</v>
      </c>
      <c r="J774" s="15">
        <v>2.5000000000000001E-2</v>
      </c>
      <c r="K774" t="s">
        <v>47</v>
      </c>
      <c r="L774" s="15" t="s">
        <v>59</v>
      </c>
      <c r="M774" s="3" t="s">
        <v>47</v>
      </c>
      <c r="N774" s="12" t="s">
        <v>59</v>
      </c>
      <c r="O774" t="s">
        <v>47</v>
      </c>
      <c r="P774" s="15" t="s">
        <v>59</v>
      </c>
      <c r="Q774">
        <v>3.7499999999999999E-2</v>
      </c>
      <c r="R774" s="15">
        <v>5.0000000000000001E-3</v>
      </c>
      <c r="S774" t="s">
        <v>47</v>
      </c>
      <c r="T774" s="15" t="s">
        <v>59</v>
      </c>
      <c r="U774">
        <v>0.01</v>
      </c>
      <c r="V774" s="15">
        <v>2.5000000000000001E-3</v>
      </c>
      <c r="W774">
        <v>1.7500000000000002E-2</v>
      </c>
      <c r="X774" s="15">
        <v>5.0000000000000001E-3</v>
      </c>
      <c r="Y774">
        <v>1.4999999999999999E-2</v>
      </c>
      <c r="Z774" s="15">
        <v>5.0000000000000001E-3</v>
      </c>
      <c r="AA774">
        <v>2.75E-2</v>
      </c>
      <c r="AB774" s="15">
        <v>7.4999999999999997E-3</v>
      </c>
      <c r="AC774" t="s">
        <v>47</v>
      </c>
      <c r="AD774" s="15" t="s">
        <v>59</v>
      </c>
      <c r="AE774" t="s">
        <v>47</v>
      </c>
      <c r="AF774" s="15" t="s">
        <v>59</v>
      </c>
      <c r="AG774" t="s">
        <v>47</v>
      </c>
      <c r="AH774" s="15" t="s">
        <v>59</v>
      </c>
      <c r="AI774" t="s">
        <v>47</v>
      </c>
      <c r="AJ774" s="15" t="s">
        <v>59</v>
      </c>
      <c r="AL774" s="15" t="s">
        <v>59</v>
      </c>
      <c r="AM774" t="s">
        <v>47</v>
      </c>
      <c r="AN774" s="15" t="s">
        <v>59</v>
      </c>
      <c r="AO774" t="s">
        <v>47</v>
      </c>
      <c r="AP774" s="15" t="s">
        <v>59</v>
      </c>
      <c r="AQ774" t="s">
        <v>47</v>
      </c>
      <c r="AR774" s="15" t="s">
        <v>59</v>
      </c>
      <c r="AS774" t="s">
        <v>47</v>
      </c>
      <c r="AT774" s="15" t="s">
        <v>59</v>
      </c>
      <c r="AU774" t="s">
        <v>47</v>
      </c>
      <c r="AV774" s="15" t="s">
        <v>59</v>
      </c>
      <c r="AW774" s="3" t="s">
        <v>47</v>
      </c>
      <c r="AX774" s="15" t="s">
        <v>59</v>
      </c>
      <c r="AZ774" s="15" t="s">
        <v>59</v>
      </c>
      <c r="BA774" t="s">
        <v>47</v>
      </c>
      <c r="BB774" s="15" t="s">
        <v>59</v>
      </c>
      <c r="BC774" t="s">
        <v>47</v>
      </c>
      <c r="BD774" s="15" t="s">
        <v>59</v>
      </c>
      <c r="BE774" t="s">
        <v>47</v>
      </c>
      <c r="BF774" s="15" t="s">
        <v>59</v>
      </c>
      <c r="BH774" s="15" t="s">
        <v>59</v>
      </c>
      <c r="BJ774" s="15" t="s">
        <v>59</v>
      </c>
      <c r="BL774" s="15" t="s">
        <v>59</v>
      </c>
      <c r="BN774" s="15" t="s">
        <v>59</v>
      </c>
      <c r="BP774" s="15" t="s">
        <v>59</v>
      </c>
      <c r="BR774" s="15" t="s">
        <v>59</v>
      </c>
      <c r="BT774" s="15" t="s">
        <v>59</v>
      </c>
      <c r="BV774" s="15" t="s">
        <v>59</v>
      </c>
      <c r="BX774" s="15" t="s">
        <v>59</v>
      </c>
      <c r="BZ774" s="15" t="s">
        <v>59</v>
      </c>
      <c r="CB774" s="15" t="s">
        <v>59</v>
      </c>
      <c r="CD774" s="15" t="s">
        <v>59</v>
      </c>
      <c r="CF774" s="15" t="s">
        <v>59</v>
      </c>
      <c r="CH774" s="15" t="s">
        <v>59</v>
      </c>
      <c r="CJ774" s="15" t="s">
        <v>59</v>
      </c>
      <c r="CL774" s="15" t="s">
        <v>59</v>
      </c>
      <c r="CN774" s="15" t="s">
        <v>59</v>
      </c>
      <c r="CP774" s="15" t="s">
        <v>59</v>
      </c>
      <c r="CR774" s="15" t="s">
        <v>59</v>
      </c>
      <c r="CT774" s="15" t="s">
        <v>59</v>
      </c>
      <c r="CV774" s="15" t="s">
        <v>59</v>
      </c>
      <c r="CX774" s="15" t="s">
        <v>59</v>
      </c>
      <c r="CZ774" s="15" t="s">
        <v>59</v>
      </c>
      <c r="DB774" s="15" t="s">
        <v>59</v>
      </c>
      <c r="DD774" s="15" t="s">
        <v>59</v>
      </c>
      <c r="DF774" s="15" t="s">
        <v>59</v>
      </c>
      <c r="DH774" s="15" t="s">
        <v>59</v>
      </c>
      <c r="DJ774" s="15" t="s">
        <v>59</v>
      </c>
      <c r="DL774" s="15" t="s">
        <v>59</v>
      </c>
      <c r="DN774" s="15" t="s">
        <v>59</v>
      </c>
      <c r="DP774" s="15" t="s">
        <v>59</v>
      </c>
      <c r="DR774" s="15" t="s">
        <v>59</v>
      </c>
      <c r="DT774" s="15" t="s">
        <v>59</v>
      </c>
      <c r="DV774" s="15" t="s">
        <v>59</v>
      </c>
      <c r="DX774" s="15" t="s">
        <v>59</v>
      </c>
      <c r="DZ774" s="15" t="s">
        <v>59</v>
      </c>
      <c r="EB774" s="15" t="s">
        <v>59</v>
      </c>
      <c r="ED774" s="15" t="s">
        <v>59</v>
      </c>
      <c r="EF774" s="15" t="s">
        <v>59</v>
      </c>
      <c r="EH774" s="15" t="s">
        <v>59</v>
      </c>
      <c r="EJ774" s="15" t="s">
        <v>59</v>
      </c>
      <c r="EL774" s="15" t="s">
        <v>59</v>
      </c>
      <c r="EN774" s="15" t="s">
        <v>59</v>
      </c>
      <c r="EP774" s="15" t="s">
        <v>59</v>
      </c>
      <c r="ER774" s="15" t="s">
        <v>59</v>
      </c>
      <c r="ET774" s="15" t="s">
        <v>59</v>
      </c>
      <c r="EV774" s="15" t="s">
        <v>59</v>
      </c>
      <c r="EX774" s="15" t="s">
        <v>59</v>
      </c>
      <c r="EZ774" s="15" t="s">
        <v>59</v>
      </c>
      <c r="FB774" s="15" t="s">
        <v>59</v>
      </c>
      <c r="FD774" s="15" t="s">
        <v>59</v>
      </c>
      <c r="FF774" s="15" t="s">
        <v>59</v>
      </c>
      <c r="FH774" s="15" t="s">
        <v>59</v>
      </c>
      <c r="FJ774" s="15" t="s">
        <v>59</v>
      </c>
      <c r="FL774" s="15" t="s">
        <v>59</v>
      </c>
      <c r="FN774" s="15" t="s">
        <v>59</v>
      </c>
      <c r="FP774" s="15" t="s">
        <v>59</v>
      </c>
      <c r="FR774" s="15" t="s">
        <v>59</v>
      </c>
      <c r="FT774" s="15" t="s">
        <v>59</v>
      </c>
    </row>
    <row r="775" spans="1:176" ht="15.95" customHeight="1">
      <c r="A775" t="str">
        <f t="shared" si="24"/>
        <v>Milk powder, whole, low NOx drying, stored at 40°C for 6 months in glass vial with oxygen abosrbers</v>
      </c>
      <c r="B775">
        <v>1</v>
      </c>
      <c r="D775" s="39">
        <v>1404</v>
      </c>
      <c r="E775" s="19" t="s">
        <v>1213</v>
      </c>
      <c r="F775" t="s">
        <v>1212</v>
      </c>
      <c r="G775" s="9">
        <f t="shared" ref="G775" si="26">SUM(O775,Q775,S775,U775,W775,Y775,AA775,AE775,AG775,AI775,AM775,AO775,AQ775,AS775,AU775,AW775,AY775,BA775,BC775,BE775,BG775)</f>
        <v>0</v>
      </c>
      <c r="H775" s="15" t="s">
        <v>59</v>
      </c>
      <c r="I775" t="s">
        <v>54</v>
      </c>
      <c r="J775" s="15" t="s">
        <v>59</v>
      </c>
      <c r="K775" t="s">
        <v>47</v>
      </c>
      <c r="L775" s="15" t="s">
        <v>59</v>
      </c>
      <c r="M775" s="3" t="s">
        <v>47</v>
      </c>
      <c r="N775" s="12" t="s">
        <v>59</v>
      </c>
      <c r="O775" t="s">
        <v>47</v>
      </c>
      <c r="P775" s="15" t="s">
        <v>59</v>
      </c>
      <c r="Q775" t="s">
        <v>54</v>
      </c>
      <c r="R775" s="15" t="s">
        <v>59</v>
      </c>
      <c r="S775" t="s">
        <v>47</v>
      </c>
      <c r="T775" s="15" t="s">
        <v>59</v>
      </c>
      <c r="U775" t="s">
        <v>54</v>
      </c>
      <c r="V775" s="15" t="s">
        <v>59</v>
      </c>
      <c r="W775" t="s">
        <v>54</v>
      </c>
      <c r="X775" s="15" t="s">
        <v>59</v>
      </c>
      <c r="Y775" t="s">
        <v>54</v>
      </c>
      <c r="Z775" s="15" t="s">
        <v>59</v>
      </c>
      <c r="AA775" t="s">
        <v>54</v>
      </c>
      <c r="AB775" s="15" t="s">
        <v>59</v>
      </c>
      <c r="AC775" t="s">
        <v>47</v>
      </c>
      <c r="AD775" s="15" t="s">
        <v>59</v>
      </c>
      <c r="AE775" t="s">
        <v>47</v>
      </c>
      <c r="AF775" s="15" t="s">
        <v>59</v>
      </c>
      <c r="AG775" t="s">
        <v>47</v>
      </c>
      <c r="AH775" s="15" t="s">
        <v>59</v>
      </c>
      <c r="AI775" t="s">
        <v>47</v>
      </c>
      <c r="AJ775" s="15" t="s">
        <v>59</v>
      </c>
      <c r="AL775" s="15" t="s">
        <v>59</v>
      </c>
      <c r="AM775" t="s">
        <v>47</v>
      </c>
      <c r="AN775" s="15" t="s">
        <v>59</v>
      </c>
      <c r="AO775" t="s">
        <v>47</v>
      </c>
      <c r="AP775" s="15" t="s">
        <v>59</v>
      </c>
      <c r="AQ775" t="s">
        <v>47</v>
      </c>
      <c r="AR775" s="15" t="s">
        <v>59</v>
      </c>
      <c r="AS775" t="s">
        <v>47</v>
      </c>
      <c r="AT775" s="15" t="s">
        <v>59</v>
      </c>
      <c r="AU775" t="s">
        <v>47</v>
      </c>
      <c r="AV775" s="15" t="s">
        <v>59</v>
      </c>
      <c r="AW775" s="3" t="s">
        <v>47</v>
      </c>
      <c r="AX775" s="15" t="s">
        <v>59</v>
      </c>
      <c r="AZ775" s="15" t="s">
        <v>59</v>
      </c>
      <c r="BA775" t="s">
        <v>47</v>
      </c>
      <c r="BB775" s="15" t="s">
        <v>59</v>
      </c>
      <c r="BC775" t="s">
        <v>47</v>
      </c>
      <c r="BD775" s="15" t="s">
        <v>59</v>
      </c>
      <c r="BE775" t="s">
        <v>47</v>
      </c>
      <c r="BF775" s="15" t="s">
        <v>59</v>
      </c>
      <c r="BH775" s="15" t="s">
        <v>59</v>
      </c>
      <c r="BJ775" s="15" t="s">
        <v>59</v>
      </c>
      <c r="BL775" s="15" t="s">
        <v>59</v>
      </c>
      <c r="BN775" s="15" t="s">
        <v>59</v>
      </c>
      <c r="BP775" s="15" t="s">
        <v>59</v>
      </c>
      <c r="BR775" s="15" t="s">
        <v>59</v>
      </c>
      <c r="BT775" s="15" t="s">
        <v>59</v>
      </c>
      <c r="BV775" s="15" t="s">
        <v>59</v>
      </c>
      <c r="BX775" s="15" t="s">
        <v>59</v>
      </c>
      <c r="BZ775" s="15" t="s">
        <v>59</v>
      </c>
      <c r="CB775" s="15" t="s">
        <v>59</v>
      </c>
      <c r="CD775" s="15" t="s">
        <v>59</v>
      </c>
      <c r="CF775" s="15" t="s">
        <v>59</v>
      </c>
      <c r="CH775" s="15" t="s">
        <v>59</v>
      </c>
      <c r="CJ775" s="15" t="s">
        <v>59</v>
      </c>
      <c r="CL775" s="15" t="s">
        <v>59</v>
      </c>
      <c r="CN775" s="15" t="s">
        <v>59</v>
      </c>
      <c r="CP775" s="15" t="s">
        <v>59</v>
      </c>
      <c r="CR775" s="15" t="s">
        <v>59</v>
      </c>
      <c r="CT775" s="15" t="s">
        <v>59</v>
      </c>
      <c r="CV775" s="15" t="s">
        <v>59</v>
      </c>
      <c r="CX775" s="15" t="s">
        <v>59</v>
      </c>
      <c r="CZ775" s="15" t="s">
        <v>59</v>
      </c>
      <c r="DB775" s="15" t="s">
        <v>59</v>
      </c>
      <c r="DD775" s="15" t="s">
        <v>59</v>
      </c>
      <c r="DF775" s="15" t="s">
        <v>59</v>
      </c>
      <c r="DH775" s="15" t="s">
        <v>59</v>
      </c>
      <c r="DJ775" s="15" t="s">
        <v>59</v>
      </c>
      <c r="DL775" s="15" t="s">
        <v>59</v>
      </c>
      <c r="DN775" s="15" t="s">
        <v>59</v>
      </c>
      <c r="DP775" s="15" t="s">
        <v>59</v>
      </c>
      <c r="DR775" s="15" t="s">
        <v>59</v>
      </c>
      <c r="DT775" s="15" t="s">
        <v>59</v>
      </c>
      <c r="DV775" s="15" t="s">
        <v>59</v>
      </c>
      <c r="DX775" s="15" t="s">
        <v>59</v>
      </c>
      <c r="DZ775" s="15" t="s">
        <v>59</v>
      </c>
      <c r="EB775" s="15" t="s">
        <v>59</v>
      </c>
      <c r="ED775" s="15" t="s">
        <v>59</v>
      </c>
      <c r="EF775" s="15" t="s">
        <v>59</v>
      </c>
      <c r="EH775" s="15" t="s">
        <v>59</v>
      </c>
      <c r="EJ775" s="15" t="s">
        <v>59</v>
      </c>
      <c r="EL775" s="15" t="s">
        <v>59</v>
      </c>
      <c r="EN775" s="15" t="s">
        <v>59</v>
      </c>
      <c r="EP775" s="15" t="s">
        <v>59</v>
      </c>
      <c r="ER775" s="15" t="s">
        <v>59</v>
      </c>
      <c r="ET775" s="15" t="s">
        <v>59</v>
      </c>
      <c r="EV775" s="15" t="s">
        <v>59</v>
      </c>
      <c r="EX775" s="15" t="s">
        <v>59</v>
      </c>
      <c r="EZ775" s="15" t="s">
        <v>59</v>
      </c>
      <c r="FB775" s="15" t="s">
        <v>59</v>
      </c>
      <c r="FD775" s="15" t="s">
        <v>59</v>
      </c>
      <c r="FF775" s="15" t="s">
        <v>59</v>
      </c>
      <c r="FH775" s="15" t="s">
        <v>59</v>
      </c>
      <c r="FJ775" s="15" t="s">
        <v>59</v>
      </c>
      <c r="FL775" s="15" t="s">
        <v>59</v>
      </c>
      <c r="FN775" s="15" t="s">
        <v>59</v>
      </c>
      <c r="FP775" s="15" t="s">
        <v>59</v>
      </c>
      <c r="FR775" s="15" t="s">
        <v>59</v>
      </c>
      <c r="FT775" s="15" t="s">
        <v>59</v>
      </c>
    </row>
    <row r="776" spans="1:176" ht="15.95" customHeight="1">
      <c r="A776" t="str">
        <f t="shared" si="24"/>
        <v>Milk powder, whole, high NOx drying, stored at 40°C for 6 months in PE pouch</v>
      </c>
      <c r="B776">
        <v>1</v>
      </c>
      <c r="D776" s="39">
        <v>1404</v>
      </c>
      <c r="E776" s="19" t="s">
        <v>1213</v>
      </c>
      <c r="F776" t="s">
        <v>1212</v>
      </c>
      <c r="G776">
        <v>1.375</v>
      </c>
      <c r="H776" s="15">
        <v>1.5</v>
      </c>
      <c r="I776">
        <v>1.375</v>
      </c>
      <c r="J776" s="15">
        <v>1.5</v>
      </c>
      <c r="K776" t="s">
        <v>47</v>
      </c>
      <c r="L776" s="15" t="s">
        <v>59</v>
      </c>
      <c r="M776" s="3" t="s">
        <v>47</v>
      </c>
      <c r="N776" s="12" t="s">
        <v>59</v>
      </c>
      <c r="O776" t="s">
        <v>47</v>
      </c>
      <c r="P776" s="15" t="s">
        <v>59</v>
      </c>
      <c r="Q776">
        <v>0.2</v>
      </c>
      <c r="R776" s="15">
        <v>1.2500000000000001E-2</v>
      </c>
      <c r="S776" t="s">
        <v>47</v>
      </c>
      <c r="T776" s="15" t="s">
        <v>59</v>
      </c>
      <c r="U776">
        <v>0.03</v>
      </c>
      <c r="V776" s="15">
        <v>5.0000000000000001E-3</v>
      </c>
      <c r="W776">
        <v>2.5000000000000001E-2</v>
      </c>
      <c r="X776" s="15">
        <v>2.5000000000000001E-3</v>
      </c>
      <c r="Y776">
        <v>5.0000000000000001E-3</v>
      </c>
      <c r="Z776" s="15">
        <v>2.5000000000000001E-3</v>
      </c>
      <c r="AA776">
        <v>7.0000000000000007E-2</v>
      </c>
      <c r="AB776" s="15">
        <v>1.7500000000000002E-2</v>
      </c>
      <c r="AC776" t="s">
        <v>47</v>
      </c>
      <c r="AD776" s="15" t="s">
        <v>59</v>
      </c>
      <c r="AE776" t="s">
        <v>47</v>
      </c>
      <c r="AF776" s="15" t="s">
        <v>59</v>
      </c>
      <c r="AG776" t="s">
        <v>47</v>
      </c>
      <c r="AH776" s="15" t="s">
        <v>59</v>
      </c>
      <c r="AI776" t="s">
        <v>47</v>
      </c>
      <c r="AJ776" s="15" t="s">
        <v>59</v>
      </c>
      <c r="AL776" s="15" t="s">
        <v>59</v>
      </c>
      <c r="AM776" t="s">
        <v>47</v>
      </c>
      <c r="AN776" s="15" t="s">
        <v>59</v>
      </c>
      <c r="AO776" t="s">
        <v>47</v>
      </c>
      <c r="AP776" s="15" t="s">
        <v>59</v>
      </c>
      <c r="AQ776" t="s">
        <v>47</v>
      </c>
      <c r="AR776" s="15" t="s">
        <v>59</v>
      </c>
      <c r="AS776" t="s">
        <v>47</v>
      </c>
      <c r="AT776" s="15" t="s">
        <v>59</v>
      </c>
      <c r="AU776" t="s">
        <v>47</v>
      </c>
      <c r="AV776" s="15" t="s">
        <v>59</v>
      </c>
      <c r="AW776" s="3" t="s">
        <v>47</v>
      </c>
      <c r="AX776" s="15" t="s">
        <v>59</v>
      </c>
      <c r="AZ776" s="15" t="s">
        <v>59</v>
      </c>
      <c r="BA776" t="s">
        <v>47</v>
      </c>
      <c r="BB776" s="15" t="s">
        <v>59</v>
      </c>
      <c r="BC776" t="s">
        <v>47</v>
      </c>
      <c r="BD776" s="15" t="s">
        <v>59</v>
      </c>
      <c r="BE776" t="s">
        <v>47</v>
      </c>
      <c r="BF776" s="15" t="s">
        <v>59</v>
      </c>
      <c r="BH776" s="15" t="s">
        <v>59</v>
      </c>
      <c r="BJ776" s="15" t="s">
        <v>59</v>
      </c>
      <c r="BL776" s="15" t="s">
        <v>59</v>
      </c>
      <c r="BN776" s="15" t="s">
        <v>59</v>
      </c>
      <c r="BP776" s="15" t="s">
        <v>59</v>
      </c>
      <c r="BR776" s="15" t="s">
        <v>59</v>
      </c>
      <c r="BT776" s="15" t="s">
        <v>59</v>
      </c>
      <c r="BV776" s="15" t="s">
        <v>59</v>
      </c>
      <c r="BX776" s="15" t="s">
        <v>59</v>
      </c>
      <c r="BZ776" s="15" t="s">
        <v>59</v>
      </c>
      <c r="CB776" s="15" t="s">
        <v>59</v>
      </c>
      <c r="CD776" s="15" t="s">
        <v>59</v>
      </c>
      <c r="CF776" s="15" t="s">
        <v>59</v>
      </c>
      <c r="CH776" s="15" t="s">
        <v>59</v>
      </c>
      <c r="CJ776" s="15" t="s">
        <v>59</v>
      </c>
      <c r="CL776" s="15" t="s">
        <v>59</v>
      </c>
      <c r="CN776" s="15" t="s">
        <v>59</v>
      </c>
      <c r="CP776" s="15" t="s">
        <v>59</v>
      </c>
      <c r="CR776" s="15" t="s">
        <v>59</v>
      </c>
      <c r="CT776" s="15" t="s">
        <v>59</v>
      </c>
      <c r="CV776" s="15" t="s">
        <v>59</v>
      </c>
      <c r="CX776" s="15" t="s">
        <v>59</v>
      </c>
      <c r="CZ776" s="15" t="s">
        <v>59</v>
      </c>
      <c r="DB776" s="15" t="s">
        <v>59</v>
      </c>
      <c r="DD776" s="15" t="s">
        <v>59</v>
      </c>
      <c r="DF776" s="15" t="s">
        <v>59</v>
      </c>
      <c r="DH776" s="15" t="s">
        <v>59</v>
      </c>
      <c r="DJ776" s="15" t="s">
        <v>59</v>
      </c>
      <c r="DL776" s="15" t="s">
        <v>59</v>
      </c>
      <c r="DN776" s="15" t="s">
        <v>59</v>
      </c>
      <c r="DP776" s="15" t="s">
        <v>59</v>
      </c>
      <c r="DR776" s="15" t="s">
        <v>59</v>
      </c>
      <c r="DT776" s="15" t="s">
        <v>59</v>
      </c>
      <c r="DV776" s="15" t="s">
        <v>59</v>
      </c>
      <c r="DX776" s="15" t="s">
        <v>59</v>
      </c>
      <c r="DZ776" s="15" t="s">
        <v>59</v>
      </c>
      <c r="EB776" s="15" t="s">
        <v>59</v>
      </c>
      <c r="ED776" s="15" t="s">
        <v>59</v>
      </c>
      <c r="EF776" s="15" t="s">
        <v>59</v>
      </c>
      <c r="EH776" s="15" t="s">
        <v>59</v>
      </c>
      <c r="EJ776" s="15" t="s">
        <v>59</v>
      </c>
      <c r="EL776" s="15" t="s">
        <v>59</v>
      </c>
      <c r="EN776" s="15" t="s">
        <v>59</v>
      </c>
      <c r="EP776" s="15" t="s">
        <v>59</v>
      </c>
      <c r="ER776" s="15" t="s">
        <v>59</v>
      </c>
      <c r="ET776" s="15" t="s">
        <v>59</v>
      </c>
      <c r="EV776" s="15" t="s">
        <v>59</v>
      </c>
      <c r="EX776" s="15" t="s">
        <v>59</v>
      </c>
      <c r="EZ776" s="15" t="s">
        <v>59</v>
      </c>
      <c r="FB776" s="15" t="s">
        <v>59</v>
      </c>
      <c r="FD776" s="15" t="s">
        <v>59</v>
      </c>
      <c r="FF776" s="15" t="s">
        <v>59</v>
      </c>
      <c r="FH776" s="15" t="s">
        <v>59</v>
      </c>
      <c r="FJ776" s="15" t="s">
        <v>59</v>
      </c>
      <c r="FL776" s="15" t="s">
        <v>59</v>
      </c>
      <c r="FN776" s="15" t="s">
        <v>59</v>
      </c>
      <c r="FP776" s="15" t="s">
        <v>59</v>
      </c>
      <c r="FR776" s="15" t="s">
        <v>59</v>
      </c>
      <c r="FT776" s="15" t="s">
        <v>59</v>
      </c>
    </row>
    <row r="777" spans="1:176" ht="15.95" customHeight="1">
      <c r="A777" t="str">
        <f t="shared" si="24"/>
        <v>Milk powder, whole, high NOx drying, stored at 40°C for 6 months in glass vial w/ out oxygen absorbers</v>
      </c>
      <c r="B777">
        <v>1</v>
      </c>
      <c r="D777" s="39">
        <v>1404</v>
      </c>
      <c r="E777" s="19" t="s">
        <v>1213</v>
      </c>
      <c r="F777" t="s">
        <v>1212</v>
      </c>
      <c r="G777">
        <v>0.5</v>
      </c>
      <c r="H777" s="15">
        <v>0.05</v>
      </c>
      <c r="I777">
        <v>0.5</v>
      </c>
      <c r="J777" s="15">
        <v>0.05</v>
      </c>
      <c r="K777" t="s">
        <v>47</v>
      </c>
      <c r="L777" s="15" t="s">
        <v>59</v>
      </c>
      <c r="M777" s="3" t="s">
        <v>47</v>
      </c>
      <c r="N777" s="12" t="s">
        <v>59</v>
      </c>
      <c r="O777" t="s">
        <v>47</v>
      </c>
      <c r="P777" s="15" t="s">
        <v>59</v>
      </c>
      <c r="Q777">
        <v>0.05</v>
      </c>
      <c r="R777" s="15">
        <v>1.2500000000000001E-2</v>
      </c>
      <c r="S777" t="s">
        <v>47</v>
      </c>
      <c r="T777" s="15" t="s">
        <v>59</v>
      </c>
      <c r="U777">
        <v>1.4999999999999999E-2</v>
      </c>
      <c r="V777" s="15">
        <v>5.0000000000000001E-3</v>
      </c>
      <c r="W777">
        <v>0.02</v>
      </c>
      <c r="X777" s="15">
        <v>5.0000000000000001E-3</v>
      </c>
      <c r="Y777">
        <v>2.5000000000000001E-3</v>
      </c>
      <c r="Z777" s="15">
        <v>2.5000000000000001E-3</v>
      </c>
      <c r="AA777">
        <v>3.7499999999999999E-2</v>
      </c>
      <c r="AB777" s="15">
        <v>7.4999999999999997E-3</v>
      </c>
      <c r="AC777" t="s">
        <v>47</v>
      </c>
      <c r="AD777" s="15" t="s">
        <v>59</v>
      </c>
      <c r="AE777" t="s">
        <v>47</v>
      </c>
      <c r="AF777" s="15" t="s">
        <v>59</v>
      </c>
      <c r="AG777" t="s">
        <v>47</v>
      </c>
      <c r="AH777" s="15" t="s">
        <v>59</v>
      </c>
      <c r="AI777" t="s">
        <v>47</v>
      </c>
      <c r="AJ777" s="15" t="s">
        <v>59</v>
      </c>
      <c r="AL777" s="15" t="s">
        <v>59</v>
      </c>
      <c r="AM777" t="s">
        <v>47</v>
      </c>
      <c r="AN777" s="15" t="s">
        <v>59</v>
      </c>
      <c r="AO777" t="s">
        <v>47</v>
      </c>
      <c r="AP777" s="15" t="s">
        <v>59</v>
      </c>
      <c r="AQ777" t="s">
        <v>47</v>
      </c>
      <c r="AR777" s="15" t="s">
        <v>59</v>
      </c>
      <c r="AS777" t="s">
        <v>47</v>
      </c>
      <c r="AT777" s="15" t="s">
        <v>59</v>
      </c>
      <c r="AU777" t="s">
        <v>47</v>
      </c>
      <c r="AV777" s="15" t="s">
        <v>59</v>
      </c>
      <c r="AW777" s="3" t="s">
        <v>47</v>
      </c>
      <c r="AX777" s="15" t="s">
        <v>59</v>
      </c>
      <c r="AZ777" s="15" t="s">
        <v>59</v>
      </c>
      <c r="BA777" t="s">
        <v>47</v>
      </c>
      <c r="BB777" s="15" t="s">
        <v>59</v>
      </c>
      <c r="BC777" t="s">
        <v>47</v>
      </c>
      <c r="BD777" s="15" t="s">
        <v>59</v>
      </c>
      <c r="BE777" t="s">
        <v>47</v>
      </c>
      <c r="BF777" s="15" t="s">
        <v>59</v>
      </c>
      <c r="BH777" s="15" t="s">
        <v>59</v>
      </c>
      <c r="BJ777" s="15" t="s">
        <v>59</v>
      </c>
      <c r="BL777" s="15" t="s">
        <v>59</v>
      </c>
      <c r="BN777" s="15" t="s">
        <v>59</v>
      </c>
      <c r="BP777" s="15" t="s">
        <v>59</v>
      </c>
      <c r="BR777" s="15" t="s">
        <v>59</v>
      </c>
      <c r="BT777" s="15" t="s">
        <v>59</v>
      </c>
      <c r="BV777" s="15" t="s">
        <v>59</v>
      </c>
      <c r="BX777" s="15" t="s">
        <v>59</v>
      </c>
      <c r="BZ777" s="15" t="s">
        <v>59</v>
      </c>
      <c r="CB777" s="15" t="s">
        <v>59</v>
      </c>
      <c r="CD777" s="15" t="s">
        <v>59</v>
      </c>
      <c r="CF777" s="15" t="s">
        <v>59</v>
      </c>
      <c r="CH777" s="15" t="s">
        <v>59</v>
      </c>
      <c r="CJ777" s="15" t="s">
        <v>59</v>
      </c>
      <c r="CL777" s="15" t="s">
        <v>59</v>
      </c>
      <c r="CN777" s="15" t="s">
        <v>59</v>
      </c>
      <c r="CP777" s="15" t="s">
        <v>59</v>
      </c>
      <c r="CR777" s="15" t="s">
        <v>59</v>
      </c>
      <c r="CT777" s="15" t="s">
        <v>59</v>
      </c>
      <c r="CV777" s="15" t="s">
        <v>59</v>
      </c>
      <c r="CX777" s="15" t="s">
        <v>59</v>
      </c>
      <c r="CZ777" s="15" t="s">
        <v>59</v>
      </c>
      <c r="DB777" s="15" t="s">
        <v>59</v>
      </c>
      <c r="DD777" s="15" t="s">
        <v>59</v>
      </c>
      <c r="DF777" s="15" t="s">
        <v>59</v>
      </c>
      <c r="DH777" s="15" t="s">
        <v>59</v>
      </c>
      <c r="DJ777" s="15" t="s">
        <v>59</v>
      </c>
      <c r="DL777" s="15" t="s">
        <v>59</v>
      </c>
      <c r="DN777" s="15" t="s">
        <v>59</v>
      </c>
      <c r="DP777" s="15" t="s">
        <v>59</v>
      </c>
      <c r="DR777" s="15" t="s">
        <v>59</v>
      </c>
      <c r="DT777" s="15" t="s">
        <v>59</v>
      </c>
      <c r="DV777" s="15" t="s">
        <v>59</v>
      </c>
      <c r="DX777" s="15" t="s">
        <v>59</v>
      </c>
      <c r="DZ777" s="15" t="s">
        <v>59</v>
      </c>
      <c r="EB777" s="15" t="s">
        <v>59</v>
      </c>
      <c r="ED777" s="15" t="s">
        <v>59</v>
      </c>
      <c r="EF777" s="15" t="s">
        <v>59</v>
      </c>
      <c r="EH777" s="15" t="s">
        <v>59</v>
      </c>
      <c r="EJ777" s="15" t="s">
        <v>59</v>
      </c>
      <c r="EL777" s="15" t="s">
        <v>59</v>
      </c>
      <c r="EN777" s="15" t="s">
        <v>59</v>
      </c>
      <c r="EP777" s="15" t="s">
        <v>59</v>
      </c>
      <c r="ER777" s="15" t="s">
        <v>59</v>
      </c>
      <c r="ET777" s="15" t="s">
        <v>59</v>
      </c>
      <c r="EV777" s="15" t="s">
        <v>59</v>
      </c>
      <c r="EX777" s="15" t="s">
        <v>59</v>
      </c>
      <c r="EZ777" s="15" t="s">
        <v>59</v>
      </c>
      <c r="FB777" s="15" t="s">
        <v>59</v>
      </c>
      <c r="FD777" s="15" t="s">
        <v>59</v>
      </c>
      <c r="FF777" s="15" t="s">
        <v>59</v>
      </c>
      <c r="FH777" s="15" t="s">
        <v>59</v>
      </c>
      <c r="FJ777" s="15" t="s">
        <v>59</v>
      </c>
      <c r="FL777" s="15" t="s">
        <v>59</v>
      </c>
      <c r="FN777" s="15" t="s">
        <v>59</v>
      </c>
      <c r="FP777" s="15" t="s">
        <v>59</v>
      </c>
      <c r="FR777" s="15" t="s">
        <v>59</v>
      </c>
      <c r="FT777" s="15" t="s">
        <v>59</v>
      </c>
    </row>
    <row r="778" spans="1:176" ht="15.95" customHeight="1">
      <c r="A778" t="str">
        <f t="shared" si="24"/>
        <v>Milk powder, whole, high NOx drying, stored at 40°C for 6 months in glass vial with oxygen abosrbers</v>
      </c>
      <c r="B778">
        <v>1</v>
      </c>
      <c r="D778" s="39">
        <v>1404</v>
      </c>
      <c r="E778" s="19" t="s">
        <v>1213</v>
      </c>
      <c r="F778" t="s">
        <v>1212</v>
      </c>
      <c r="G778" s="9">
        <f t="shared" ref="G778:G841" si="27">SUM(O778,Q778,S778,U778,W778,Y778,AA778,AE778,AG778,AI778,AM778,AO778,AQ778,AS778,AU778,AW778,AY778,BA778,BC778,BE778,BG778)</f>
        <v>1.5E-3</v>
      </c>
      <c r="H778" s="15" t="s">
        <v>59</v>
      </c>
      <c r="I778" t="s">
        <v>54</v>
      </c>
      <c r="J778" s="15" t="s">
        <v>59</v>
      </c>
      <c r="K778" t="s">
        <v>47</v>
      </c>
      <c r="L778" s="15" t="s">
        <v>59</v>
      </c>
      <c r="M778" s="3" t="s">
        <v>47</v>
      </c>
      <c r="N778" s="12" t="s">
        <v>59</v>
      </c>
      <c r="O778" t="s">
        <v>47</v>
      </c>
      <c r="P778" s="15" t="s">
        <v>59</v>
      </c>
      <c r="Q778">
        <v>1.5E-3</v>
      </c>
      <c r="R778" s="15">
        <v>1E-3</v>
      </c>
      <c r="S778" t="s">
        <v>47</v>
      </c>
      <c r="T778" s="15" t="s">
        <v>59</v>
      </c>
      <c r="U778" t="s">
        <v>54</v>
      </c>
      <c r="V778" s="15" t="s">
        <v>59</v>
      </c>
      <c r="W778" t="s">
        <v>54</v>
      </c>
      <c r="X778" s="15" t="s">
        <v>59</v>
      </c>
      <c r="Y778" t="s">
        <v>54</v>
      </c>
      <c r="Z778" s="15" t="s">
        <v>59</v>
      </c>
      <c r="AA778" t="s">
        <v>54</v>
      </c>
      <c r="AB778" s="15" t="s">
        <v>59</v>
      </c>
      <c r="AC778" t="s">
        <v>47</v>
      </c>
      <c r="AD778" s="15" t="s">
        <v>59</v>
      </c>
      <c r="AE778" t="s">
        <v>47</v>
      </c>
      <c r="AF778" s="15" t="s">
        <v>59</v>
      </c>
      <c r="AG778" t="s">
        <v>47</v>
      </c>
      <c r="AH778" s="15" t="s">
        <v>59</v>
      </c>
      <c r="AI778" t="s">
        <v>47</v>
      </c>
      <c r="AJ778" s="15" t="s">
        <v>59</v>
      </c>
      <c r="AL778" s="15" t="s">
        <v>59</v>
      </c>
      <c r="AM778" t="s">
        <v>47</v>
      </c>
      <c r="AN778" s="15" t="s">
        <v>59</v>
      </c>
      <c r="AO778" t="s">
        <v>47</v>
      </c>
      <c r="AP778" s="15" t="s">
        <v>59</v>
      </c>
      <c r="AQ778" t="s">
        <v>47</v>
      </c>
      <c r="AR778" s="15" t="s">
        <v>59</v>
      </c>
      <c r="AS778" t="s">
        <v>47</v>
      </c>
      <c r="AT778" s="15" t="s">
        <v>59</v>
      </c>
      <c r="AU778" t="s">
        <v>47</v>
      </c>
      <c r="AV778" s="15" t="s">
        <v>59</v>
      </c>
      <c r="AW778" s="3" t="s">
        <v>47</v>
      </c>
      <c r="AX778" s="15" t="s">
        <v>59</v>
      </c>
      <c r="AZ778" s="15" t="s">
        <v>59</v>
      </c>
      <c r="BA778" t="s">
        <v>47</v>
      </c>
      <c r="BB778" s="15" t="s">
        <v>59</v>
      </c>
      <c r="BC778" t="s">
        <v>47</v>
      </c>
      <c r="BD778" s="15" t="s">
        <v>59</v>
      </c>
      <c r="BE778" t="s">
        <v>47</v>
      </c>
      <c r="BF778" s="15" t="s">
        <v>59</v>
      </c>
      <c r="BH778" s="15" t="s">
        <v>59</v>
      </c>
      <c r="BJ778" s="15" t="s">
        <v>59</v>
      </c>
      <c r="BL778" s="15" t="s">
        <v>59</v>
      </c>
      <c r="BN778" s="15" t="s">
        <v>59</v>
      </c>
      <c r="BP778" s="15" t="s">
        <v>59</v>
      </c>
      <c r="BR778" s="15" t="s">
        <v>59</v>
      </c>
      <c r="BT778" s="15" t="s">
        <v>59</v>
      </c>
      <c r="BV778" s="15" t="s">
        <v>59</v>
      </c>
      <c r="BX778" s="15" t="s">
        <v>59</v>
      </c>
      <c r="BZ778" s="15" t="s">
        <v>59</v>
      </c>
      <c r="CB778" s="15" t="s">
        <v>59</v>
      </c>
      <c r="CD778" s="15" t="s">
        <v>59</v>
      </c>
      <c r="CF778" s="15" t="s">
        <v>59</v>
      </c>
      <c r="CH778" s="15" t="s">
        <v>59</v>
      </c>
      <c r="CJ778" s="15" t="s">
        <v>59</v>
      </c>
      <c r="CL778" s="15" t="s">
        <v>59</v>
      </c>
      <c r="CN778" s="15" t="s">
        <v>59</v>
      </c>
      <c r="CP778" s="15" t="s">
        <v>59</v>
      </c>
      <c r="CR778" s="15" t="s">
        <v>59</v>
      </c>
      <c r="CT778" s="15" t="s">
        <v>59</v>
      </c>
      <c r="CV778" s="15" t="s">
        <v>59</v>
      </c>
      <c r="CX778" s="15" t="s">
        <v>59</v>
      </c>
      <c r="CZ778" s="15" t="s">
        <v>59</v>
      </c>
      <c r="DB778" s="15" t="s">
        <v>59</v>
      </c>
      <c r="DD778" s="15" t="s">
        <v>59</v>
      </c>
      <c r="DF778" s="15" t="s">
        <v>59</v>
      </c>
      <c r="DH778" s="15" t="s">
        <v>59</v>
      </c>
      <c r="DJ778" s="15" t="s">
        <v>59</v>
      </c>
      <c r="DL778" s="15" t="s">
        <v>59</v>
      </c>
      <c r="DN778" s="15" t="s">
        <v>59</v>
      </c>
      <c r="DP778" s="15" t="s">
        <v>59</v>
      </c>
      <c r="DR778" s="15" t="s">
        <v>59</v>
      </c>
      <c r="DT778" s="15" t="s">
        <v>59</v>
      </c>
      <c r="DV778" s="15" t="s">
        <v>59</v>
      </c>
      <c r="DX778" s="15" t="s">
        <v>59</v>
      </c>
      <c r="DZ778" s="15" t="s">
        <v>59</v>
      </c>
      <c r="EB778" s="15" t="s">
        <v>59</v>
      </c>
      <c r="ED778" s="15" t="s">
        <v>59</v>
      </c>
      <c r="EF778" s="15" t="s">
        <v>59</v>
      </c>
      <c r="EH778" s="15" t="s">
        <v>59</v>
      </c>
      <c r="EJ778" s="15" t="s">
        <v>59</v>
      </c>
      <c r="EL778" s="15" t="s">
        <v>59</v>
      </c>
      <c r="EN778" s="15" t="s">
        <v>59</v>
      </c>
      <c r="EP778" s="15" t="s">
        <v>59</v>
      </c>
      <c r="ER778" s="15" t="s">
        <v>59</v>
      </c>
      <c r="ET778" s="15" t="s">
        <v>59</v>
      </c>
      <c r="EV778" s="15" t="s">
        <v>59</v>
      </c>
      <c r="EX778" s="15" t="s">
        <v>59</v>
      </c>
      <c r="EZ778" s="15" t="s">
        <v>59</v>
      </c>
      <c r="FB778" s="15" t="s">
        <v>59</v>
      </c>
      <c r="FD778" s="15" t="s">
        <v>59</v>
      </c>
      <c r="FF778" s="15" t="s">
        <v>59</v>
      </c>
      <c r="FH778" s="15" t="s">
        <v>59</v>
      </c>
      <c r="FJ778" s="15" t="s">
        <v>59</v>
      </c>
      <c r="FL778" s="15" t="s">
        <v>59</v>
      </c>
      <c r="FN778" s="15" t="s">
        <v>59</v>
      </c>
      <c r="FP778" s="15" t="s">
        <v>59</v>
      </c>
      <c r="FR778" s="15" t="s">
        <v>59</v>
      </c>
      <c r="FT778" s="15" t="s">
        <v>59</v>
      </c>
    </row>
    <row r="779" spans="1:176" ht="15.95" customHeight="1">
      <c r="A779" t="s">
        <v>1214</v>
      </c>
      <c r="B779">
        <v>1</v>
      </c>
      <c r="D779" s="39">
        <v>1404</v>
      </c>
      <c r="E779" t="s">
        <v>1215</v>
      </c>
      <c r="F779" t="s">
        <v>1222</v>
      </c>
      <c r="G779" s="9">
        <f t="shared" si="27"/>
        <v>3.5700000000000003</v>
      </c>
      <c r="H779" s="15" t="s">
        <v>59</v>
      </c>
      <c r="I779" t="s">
        <v>47</v>
      </c>
      <c r="J779" s="15" t="s">
        <v>59</v>
      </c>
      <c r="K779" t="s">
        <v>47</v>
      </c>
      <c r="L779" s="15" t="s">
        <v>59</v>
      </c>
      <c r="M779" s="3" t="s">
        <v>47</v>
      </c>
      <c r="N779" s="12" t="s">
        <v>59</v>
      </c>
      <c r="O779" t="s">
        <v>47</v>
      </c>
      <c r="P779" s="15" t="s">
        <v>59</v>
      </c>
      <c r="Q779">
        <v>0.89</v>
      </c>
      <c r="R779" s="15">
        <v>0.03</v>
      </c>
      <c r="S779" t="s">
        <v>54</v>
      </c>
      <c r="T779" s="15" t="s">
        <v>59</v>
      </c>
      <c r="U779" t="s">
        <v>47</v>
      </c>
      <c r="V779" s="15" t="s">
        <v>59</v>
      </c>
      <c r="W779" t="s">
        <v>47</v>
      </c>
      <c r="X779" s="15" t="s">
        <v>59</v>
      </c>
      <c r="Y779">
        <v>1.23</v>
      </c>
      <c r="Z779" s="15">
        <v>0.08</v>
      </c>
      <c r="AA779">
        <v>1.45</v>
      </c>
      <c r="AB779" s="15">
        <v>0.06</v>
      </c>
      <c r="AC779" t="s">
        <v>47</v>
      </c>
      <c r="AD779" s="15" t="s">
        <v>59</v>
      </c>
      <c r="AE779" t="s">
        <v>47</v>
      </c>
      <c r="AF779" s="15" t="s">
        <v>59</v>
      </c>
      <c r="AG779" t="s">
        <v>54</v>
      </c>
      <c r="AH779" s="15" t="s">
        <v>59</v>
      </c>
      <c r="AI779" t="s">
        <v>47</v>
      </c>
      <c r="AJ779" s="15" t="s">
        <v>59</v>
      </c>
      <c r="AL779" s="15" t="s">
        <v>59</v>
      </c>
      <c r="AM779" t="s">
        <v>47</v>
      </c>
      <c r="AN779" s="15" t="s">
        <v>59</v>
      </c>
      <c r="AO779" t="s">
        <v>47</v>
      </c>
      <c r="AP779" s="15" t="s">
        <v>59</v>
      </c>
      <c r="AQ779" t="s">
        <v>47</v>
      </c>
      <c r="AR779" s="15" t="s">
        <v>59</v>
      </c>
      <c r="AS779" t="s">
        <v>47</v>
      </c>
      <c r="AT779" s="15" t="s">
        <v>59</v>
      </c>
      <c r="AU779" t="s">
        <v>47</v>
      </c>
      <c r="AV779" s="15" t="s">
        <v>59</v>
      </c>
      <c r="AW779" s="3" t="s">
        <v>47</v>
      </c>
      <c r="AX779" s="15" t="s">
        <v>59</v>
      </c>
      <c r="AZ779" s="15" t="s">
        <v>59</v>
      </c>
      <c r="BA779" t="s">
        <v>47</v>
      </c>
      <c r="BB779" s="15" t="s">
        <v>59</v>
      </c>
      <c r="BC779" t="s">
        <v>47</v>
      </c>
      <c r="BD779" s="15" t="s">
        <v>59</v>
      </c>
      <c r="BE779" t="s">
        <v>47</v>
      </c>
      <c r="BF779" s="15" t="s">
        <v>59</v>
      </c>
      <c r="BH779" s="15" t="s">
        <v>59</v>
      </c>
      <c r="BJ779" s="15" t="s">
        <v>59</v>
      </c>
      <c r="BL779" s="15" t="s">
        <v>59</v>
      </c>
      <c r="BN779" s="15" t="s">
        <v>59</v>
      </c>
      <c r="BP779" s="15" t="s">
        <v>59</v>
      </c>
      <c r="BR779" s="15" t="s">
        <v>59</v>
      </c>
      <c r="BT779" s="15" t="s">
        <v>59</v>
      </c>
      <c r="BV779" s="15" t="s">
        <v>59</v>
      </c>
      <c r="BX779" s="15" t="s">
        <v>59</v>
      </c>
      <c r="BZ779" s="15" t="s">
        <v>59</v>
      </c>
      <c r="CB779" s="15" t="s">
        <v>59</v>
      </c>
      <c r="CD779" s="15" t="s">
        <v>59</v>
      </c>
      <c r="CF779" s="15" t="s">
        <v>59</v>
      </c>
      <c r="CH779" s="15" t="s">
        <v>59</v>
      </c>
      <c r="CJ779" s="15" t="s">
        <v>59</v>
      </c>
      <c r="CL779" s="15" t="s">
        <v>59</v>
      </c>
      <c r="CN779" s="15" t="s">
        <v>59</v>
      </c>
      <c r="CP779" s="15" t="s">
        <v>59</v>
      </c>
      <c r="CR779" s="15" t="s">
        <v>59</v>
      </c>
      <c r="CT779" s="15" t="s">
        <v>59</v>
      </c>
      <c r="CV779" s="15" t="s">
        <v>59</v>
      </c>
      <c r="CX779" s="15" t="s">
        <v>59</v>
      </c>
      <c r="CZ779" s="15" t="s">
        <v>59</v>
      </c>
      <c r="DB779" s="15" t="s">
        <v>59</v>
      </c>
      <c r="DD779" s="15" t="s">
        <v>59</v>
      </c>
      <c r="DF779" s="15" t="s">
        <v>59</v>
      </c>
      <c r="DH779" s="15" t="s">
        <v>59</v>
      </c>
      <c r="DJ779" s="15" t="s">
        <v>59</v>
      </c>
      <c r="DL779" s="15" t="s">
        <v>59</v>
      </c>
      <c r="DN779" s="15" t="s">
        <v>59</v>
      </c>
      <c r="DP779" s="15" t="s">
        <v>59</v>
      </c>
      <c r="DR779" s="15" t="s">
        <v>59</v>
      </c>
      <c r="DT779" s="15" t="s">
        <v>59</v>
      </c>
      <c r="DV779" s="15" t="s">
        <v>59</v>
      </c>
      <c r="DX779" s="15" t="s">
        <v>59</v>
      </c>
      <c r="DZ779" s="15" t="s">
        <v>59</v>
      </c>
      <c r="EB779" s="15" t="s">
        <v>59</v>
      </c>
      <c r="ED779" s="15" t="s">
        <v>59</v>
      </c>
      <c r="EF779" s="15" t="s">
        <v>59</v>
      </c>
      <c r="EH779" s="15" t="s">
        <v>59</v>
      </c>
      <c r="EJ779" s="15" t="s">
        <v>59</v>
      </c>
      <c r="EL779" s="15" t="s">
        <v>59</v>
      </c>
      <c r="EN779" s="15" t="s">
        <v>59</v>
      </c>
      <c r="EP779" s="15" t="s">
        <v>59</v>
      </c>
      <c r="ER779" s="15" t="s">
        <v>59</v>
      </c>
      <c r="ET779" s="15" t="s">
        <v>59</v>
      </c>
      <c r="EV779" s="15" t="s">
        <v>59</v>
      </c>
      <c r="EX779" s="15" t="s">
        <v>59</v>
      </c>
      <c r="EZ779" s="15" t="s">
        <v>59</v>
      </c>
      <c r="FB779" s="15" t="s">
        <v>59</v>
      </c>
      <c r="FD779" s="15" t="s">
        <v>59</v>
      </c>
      <c r="FF779" s="15" t="s">
        <v>59</v>
      </c>
      <c r="FH779" s="15" t="s">
        <v>59</v>
      </c>
      <c r="FJ779" s="15" t="s">
        <v>59</v>
      </c>
      <c r="FL779" s="15" t="s">
        <v>59</v>
      </c>
      <c r="FN779" s="15" t="s">
        <v>59</v>
      </c>
      <c r="FP779" s="15" t="s">
        <v>59</v>
      </c>
      <c r="FR779" s="15" t="s">
        <v>59</v>
      </c>
      <c r="FT779" s="15" t="s">
        <v>59</v>
      </c>
    </row>
    <row r="780" spans="1:176" ht="15.95" customHeight="1">
      <c r="A780" t="s">
        <v>1216</v>
      </c>
      <c r="B780">
        <v>1</v>
      </c>
      <c r="D780" s="39">
        <v>1404</v>
      </c>
      <c r="E780" t="s">
        <v>1215</v>
      </c>
      <c r="F780" t="s">
        <v>1222</v>
      </c>
      <c r="G780" s="9">
        <f t="shared" si="27"/>
        <v>2.89</v>
      </c>
      <c r="H780" s="15" t="s">
        <v>59</v>
      </c>
      <c r="I780" t="s">
        <v>47</v>
      </c>
      <c r="J780" s="15" t="s">
        <v>59</v>
      </c>
      <c r="K780" t="s">
        <v>47</v>
      </c>
      <c r="L780" s="15" t="s">
        <v>59</v>
      </c>
      <c r="M780" s="3" t="s">
        <v>47</v>
      </c>
      <c r="N780" s="12" t="s">
        <v>59</v>
      </c>
      <c r="O780" t="s">
        <v>47</v>
      </c>
      <c r="P780" s="15" t="s">
        <v>59</v>
      </c>
      <c r="Q780">
        <v>1.1100000000000001</v>
      </c>
      <c r="R780" s="15" t="s">
        <v>59</v>
      </c>
      <c r="S780" t="s">
        <v>54</v>
      </c>
      <c r="T780" s="15" t="s">
        <v>59</v>
      </c>
      <c r="U780" t="s">
        <v>47</v>
      </c>
      <c r="V780" s="15" t="s">
        <v>59</v>
      </c>
      <c r="W780" t="s">
        <v>47</v>
      </c>
      <c r="X780" s="15" t="s">
        <v>59</v>
      </c>
      <c r="Y780" t="s">
        <v>54</v>
      </c>
      <c r="Z780" s="15" t="s">
        <v>59</v>
      </c>
      <c r="AA780">
        <v>1.78</v>
      </c>
      <c r="AB780" s="15">
        <v>0.03</v>
      </c>
      <c r="AC780" t="s">
        <v>47</v>
      </c>
      <c r="AD780" s="15" t="s">
        <v>59</v>
      </c>
      <c r="AE780" t="s">
        <v>47</v>
      </c>
      <c r="AF780" s="15" t="s">
        <v>59</v>
      </c>
      <c r="AG780" t="s">
        <v>54</v>
      </c>
      <c r="AH780" s="15" t="s">
        <v>59</v>
      </c>
      <c r="AI780" t="s">
        <v>47</v>
      </c>
      <c r="AJ780" s="15" t="s">
        <v>59</v>
      </c>
      <c r="AL780" s="15" t="s">
        <v>59</v>
      </c>
      <c r="AM780" t="s">
        <v>47</v>
      </c>
      <c r="AN780" s="15" t="s">
        <v>59</v>
      </c>
      <c r="AO780" t="s">
        <v>47</v>
      </c>
      <c r="AP780" s="15" t="s">
        <v>59</v>
      </c>
      <c r="AQ780" t="s">
        <v>47</v>
      </c>
      <c r="AR780" s="15" t="s">
        <v>59</v>
      </c>
      <c r="AS780" t="s">
        <v>47</v>
      </c>
      <c r="AT780" s="15" t="s">
        <v>59</v>
      </c>
      <c r="AU780" t="s">
        <v>47</v>
      </c>
      <c r="AV780" s="15" t="s">
        <v>59</v>
      </c>
      <c r="AW780" s="3" t="s">
        <v>47</v>
      </c>
      <c r="AX780" s="15" t="s">
        <v>59</v>
      </c>
      <c r="AZ780" s="15" t="s">
        <v>59</v>
      </c>
      <c r="BA780" t="s">
        <v>47</v>
      </c>
      <c r="BB780" s="15" t="s">
        <v>59</v>
      </c>
      <c r="BC780" t="s">
        <v>47</v>
      </c>
      <c r="BD780" s="15" t="s">
        <v>59</v>
      </c>
      <c r="BE780" t="s">
        <v>47</v>
      </c>
      <c r="BF780" s="15" t="s">
        <v>59</v>
      </c>
      <c r="BH780" s="15" t="s">
        <v>59</v>
      </c>
      <c r="BJ780" s="15" t="s">
        <v>59</v>
      </c>
      <c r="BL780" s="15" t="s">
        <v>59</v>
      </c>
      <c r="BN780" s="15" t="s">
        <v>59</v>
      </c>
      <c r="BP780" s="15" t="s">
        <v>59</v>
      </c>
      <c r="BR780" s="15" t="s">
        <v>59</v>
      </c>
      <c r="BT780" s="15" t="s">
        <v>59</v>
      </c>
      <c r="BV780" s="15" t="s">
        <v>59</v>
      </c>
      <c r="BX780" s="15" t="s">
        <v>59</v>
      </c>
      <c r="BZ780" s="15" t="s">
        <v>59</v>
      </c>
      <c r="CB780" s="15" t="s">
        <v>59</v>
      </c>
      <c r="CD780" s="15" t="s">
        <v>59</v>
      </c>
      <c r="CF780" s="15" t="s">
        <v>59</v>
      </c>
      <c r="CH780" s="15" t="s">
        <v>59</v>
      </c>
      <c r="CJ780" s="15" t="s">
        <v>59</v>
      </c>
      <c r="CL780" s="15" t="s">
        <v>59</v>
      </c>
      <c r="CN780" s="15" t="s">
        <v>59</v>
      </c>
      <c r="CP780" s="15" t="s">
        <v>59</v>
      </c>
      <c r="CR780" s="15" t="s">
        <v>59</v>
      </c>
      <c r="CT780" s="15" t="s">
        <v>59</v>
      </c>
      <c r="CV780" s="15" t="s">
        <v>59</v>
      </c>
      <c r="CX780" s="15" t="s">
        <v>59</v>
      </c>
      <c r="CZ780" s="15" t="s">
        <v>59</v>
      </c>
      <c r="DB780" s="15" t="s">
        <v>59</v>
      </c>
      <c r="DD780" s="15" t="s">
        <v>59</v>
      </c>
      <c r="DF780" s="15" t="s">
        <v>59</v>
      </c>
      <c r="DH780" s="15" t="s">
        <v>59</v>
      </c>
      <c r="DJ780" s="15" t="s">
        <v>59</v>
      </c>
      <c r="DL780" s="15" t="s">
        <v>59</v>
      </c>
      <c r="DN780" s="15" t="s">
        <v>59</v>
      </c>
      <c r="DP780" s="15" t="s">
        <v>59</v>
      </c>
      <c r="DR780" s="15" t="s">
        <v>59</v>
      </c>
      <c r="DT780" s="15" t="s">
        <v>59</v>
      </c>
      <c r="DV780" s="15" t="s">
        <v>59</v>
      </c>
      <c r="DX780" s="15" t="s">
        <v>59</v>
      </c>
      <c r="DZ780" s="15" t="s">
        <v>59</v>
      </c>
      <c r="EB780" s="15" t="s">
        <v>59</v>
      </c>
      <c r="ED780" s="15" t="s">
        <v>59</v>
      </c>
      <c r="EF780" s="15" t="s">
        <v>59</v>
      </c>
      <c r="EH780" s="15" t="s">
        <v>59</v>
      </c>
      <c r="EJ780" s="15" t="s">
        <v>59</v>
      </c>
      <c r="EL780" s="15" t="s">
        <v>59</v>
      </c>
      <c r="EN780" s="15" t="s">
        <v>59</v>
      </c>
      <c r="EP780" s="15" t="s">
        <v>59</v>
      </c>
      <c r="ER780" s="15" t="s">
        <v>59</v>
      </c>
      <c r="ET780" s="15" t="s">
        <v>59</v>
      </c>
      <c r="EV780" s="15" t="s">
        <v>59</v>
      </c>
      <c r="EX780" s="15" t="s">
        <v>59</v>
      </c>
      <c r="EZ780" s="15" t="s">
        <v>59</v>
      </c>
      <c r="FB780" s="15" t="s">
        <v>59</v>
      </c>
      <c r="FD780" s="15" t="s">
        <v>59</v>
      </c>
      <c r="FF780" s="15" t="s">
        <v>59</v>
      </c>
      <c r="FH780" s="15" t="s">
        <v>59</v>
      </c>
      <c r="FJ780" s="15" t="s">
        <v>59</v>
      </c>
      <c r="FL780" s="15" t="s">
        <v>59</v>
      </c>
      <c r="FN780" s="15" t="s">
        <v>59</v>
      </c>
      <c r="FP780" s="15" t="s">
        <v>59</v>
      </c>
      <c r="FR780" s="15" t="s">
        <v>59</v>
      </c>
      <c r="FT780" s="15" t="s">
        <v>59</v>
      </c>
    </row>
    <row r="781" spans="1:176" ht="15.95" customHeight="1">
      <c r="A781" t="s">
        <v>1217</v>
      </c>
      <c r="B781">
        <v>1</v>
      </c>
      <c r="D781" s="39">
        <v>1404</v>
      </c>
      <c r="E781" t="s">
        <v>1215</v>
      </c>
      <c r="F781" t="s">
        <v>1222</v>
      </c>
      <c r="G781" s="9">
        <f t="shared" si="27"/>
        <v>0</v>
      </c>
      <c r="H781" s="15" t="s">
        <v>59</v>
      </c>
      <c r="I781" t="s">
        <v>47</v>
      </c>
      <c r="J781" s="15" t="s">
        <v>59</v>
      </c>
      <c r="K781" t="s">
        <v>47</v>
      </c>
      <c r="L781" s="15" t="s">
        <v>59</v>
      </c>
      <c r="M781" s="3" t="s">
        <v>47</v>
      </c>
      <c r="N781" s="12" t="s">
        <v>59</v>
      </c>
      <c r="O781" t="s">
        <v>47</v>
      </c>
      <c r="P781" s="15" t="s">
        <v>59</v>
      </c>
      <c r="Q781" t="s">
        <v>54</v>
      </c>
      <c r="R781" s="15" t="s">
        <v>59</v>
      </c>
      <c r="S781" t="s">
        <v>54</v>
      </c>
      <c r="T781" s="15" t="s">
        <v>59</v>
      </c>
      <c r="U781" t="s">
        <v>47</v>
      </c>
      <c r="V781" s="15" t="s">
        <v>59</v>
      </c>
      <c r="W781" t="s">
        <v>47</v>
      </c>
      <c r="X781" s="15" t="s">
        <v>59</v>
      </c>
      <c r="Y781" t="s">
        <v>54</v>
      </c>
      <c r="Z781" s="15" t="s">
        <v>59</v>
      </c>
      <c r="AA781" t="s">
        <v>54</v>
      </c>
      <c r="AB781" s="15" t="s">
        <v>59</v>
      </c>
      <c r="AC781" t="s">
        <v>47</v>
      </c>
      <c r="AD781" s="15" t="s">
        <v>59</v>
      </c>
      <c r="AE781" t="s">
        <v>47</v>
      </c>
      <c r="AF781" s="15" t="s">
        <v>59</v>
      </c>
      <c r="AG781" t="s">
        <v>54</v>
      </c>
      <c r="AH781" s="15" t="s">
        <v>59</v>
      </c>
      <c r="AI781" t="s">
        <v>47</v>
      </c>
      <c r="AJ781" s="15" t="s">
        <v>59</v>
      </c>
      <c r="AL781" s="15" t="s">
        <v>59</v>
      </c>
      <c r="AM781" t="s">
        <v>47</v>
      </c>
      <c r="AN781" s="15" t="s">
        <v>59</v>
      </c>
      <c r="AO781" t="s">
        <v>47</v>
      </c>
      <c r="AP781" s="15" t="s">
        <v>59</v>
      </c>
      <c r="AQ781" t="s">
        <v>47</v>
      </c>
      <c r="AR781" s="15" t="s">
        <v>59</v>
      </c>
      <c r="AS781" t="s">
        <v>47</v>
      </c>
      <c r="AT781" s="15" t="s">
        <v>59</v>
      </c>
      <c r="AU781" t="s">
        <v>47</v>
      </c>
      <c r="AV781" s="15" t="s">
        <v>59</v>
      </c>
      <c r="AW781" s="3" t="s">
        <v>47</v>
      </c>
      <c r="AX781" s="15" t="s">
        <v>59</v>
      </c>
      <c r="AZ781" s="15" t="s">
        <v>59</v>
      </c>
      <c r="BA781" t="s">
        <v>47</v>
      </c>
      <c r="BB781" s="15" t="s">
        <v>59</v>
      </c>
      <c r="BC781" t="s">
        <v>47</v>
      </c>
      <c r="BD781" s="15" t="s">
        <v>59</v>
      </c>
      <c r="BE781" t="s">
        <v>47</v>
      </c>
      <c r="BF781" s="15" t="s">
        <v>59</v>
      </c>
      <c r="BH781" s="15" t="s">
        <v>59</v>
      </c>
      <c r="BJ781" s="15" t="s">
        <v>59</v>
      </c>
      <c r="BL781" s="15" t="s">
        <v>59</v>
      </c>
      <c r="BN781" s="15" t="s">
        <v>59</v>
      </c>
      <c r="BP781" s="15" t="s">
        <v>59</v>
      </c>
      <c r="BR781" s="15" t="s">
        <v>59</v>
      </c>
      <c r="BT781" s="15" t="s">
        <v>59</v>
      </c>
      <c r="BV781" s="15" t="s">
        <v>59</v>
      </c>
      <c r="BX781" s="15" t="s">
        <v>59</v>
      </c>
      <c r="BZ781" s="15" t="s">
        <v>59</v>
      </c>
      <c r="CB781" s="15" t="s">
        <v>59</v>
      </c>
      <c r="CD781" s="15" t="s">
        <v>59</v>
      </c>
      <c r="CF781" s="15" t="s">
        <v>59</v>
      </c>
      <c r="CH781" s="15" t="s">
        <v>59</v>
      </c>
      <c r="CJ781" s="15" t="s">
        <v>59</v>
      </c>
      <c r="CL781" s="15" t="s">
        <v>59</v>
      </c>
      <c r="CN781" s="15" t="s">
        <v>59</v>
      </c>
      <c r="CP781" s="15" t="s">
        <v>59</v>
      </c>
      <c r="CR781" s="15" t="s">
        <v>59</v>
      </c>
      <c r="CT781" s="15" t="s">
        <v>59</v>
      </c>
      <c r="CV781" s="15" t="s">
        <v>59</v>
      </c>
      <c r="CX781" s="15" t="s">
        <v>59</v>
      </c>
      <c r="CZ781" s="15" t="s">
        <v>59</v>
      </c>
      <c r="DB781" s="15" t="s">
        <v>59</v>
      </c>
      <c r="DD781" s="15" t="s">
        <v>59</v>
      </c>
      <c r="DF781" s="15" t="s">
        <v>59</v>
      </c>
      <c r="DH781" s="15" t="s">
        <v>59</v>
      </c>
      <c r="DJ781" s="15" t="s">
        <v>59</v>
      </c>
      <c r="DL781" s="15" t="s">
        <v>59</v>
      </c>
      <c r="DN781" s="15" t="s">
        <v>59</v>
      </c>
      <c r="DP781" s="15" t="s">
        <v>59</v>
      </c>
      <c r="DR781" s="15" t="s">
        <v>59</v>
      </c>
      <c r="DT781" s="15" t="s">
        <v>59</v>
      </c>
      <c r="DV781" s="15" t="s">
        <v>59</v>
      </c>
      <c r="DX781" s="15" t="s">
        <v>59</v>
      </c>
      <c r="DZ781" s="15" t="s">
        <v>59</v>
      </c>
      <c r="EB781" s="15" t="s">
        <v>59</v>
      </c>
      <c r="ED781" s="15" t="s">
        <v>59</v>
      </c>
      <c r="EF781" s="15" t="s">
        <v>59</v>
      </c>
      <c r="EH781" s="15" t="s">
        <v>59</v>
      </c>
      <c r="EJ781" s="15" t="s">
        <v>59</v>
      </c>
      <c r="EL781" s="15" t="s">
        <v>59</v>
      </c>
      <c r="EN781" s="15" t="s">
        <v>59</v>
      </c>
      <c r="EP781" s="15" t="s">
        <v>59</v>
      </c>
      <c r="ER781" s="15" t="s">
        <v>59</v>
      </c>
      <c r="ET781" s="15" t="s">
        <v>59</v>
      </c>
      <c r="EV781" s="15" t="s">
        <v>59</v>
      </c>
      <c r="EX781" s="15" t="s">
        <v>59</v>
      </c>
      <c r="EZ781" s="15" t="s">
        <v>59</v>
      </c>
      <c r="FB781" s="15" t="s">
        <v>59</v>
      </c>
      <c r="FD781" s="15" t="s">
        <v>59</v>
      </c>
      <c r="FF781" s="15" t="s">
        <v>59</v>
      </c>
      <c r="FH781" s="15" t="s">
        <v>59</v>
      </c>
      <c r="FJ781" s="15" t="s">
        <v>59</v>
      </c>
      <c r="FL781" s="15" t="s">
        <v>59</v>
      </c>
      <c r="FN781" s="15" t="s">
        <v>59</v>
      </c>
      <c r="FP781" s="15" t="s">
        <v>59</v>
      </c>
      <c r="FR781" s="15" t="s">
        <v>59</v>
      </c>
      <c r="FT781" s="15" t="s">
        <v>59</v>
      </c>
    </row>
    <row r="782" spans="1:176" ht="15.95" customHeight="1">
      <c r="A782" t="s">
        <v>1218</v>
      </c>
      <c r="B782">
        <v>1</v>
      </c>
      <c r="D782" s="39">
        <v>1404</v>
      </c>
      <c r="E782" t="s">
        <v>1215</v>
      </c>
      <c r="F782" t="s">
        <v>1222</v>
      </c>
      <c r="G782" s="9">
        <f t="shared" si="27"/>
        <v>1.05</v>
      </c>
      <c r="H782" s="15" t="s">
        <v>59</v>
      </c>
      <c r="I782" t="s">
        <v>47</v>
      </c>
      <c r="J782" s="15" t="s">
        <v>59</v>
      </c>
      <c r="K782" t="s">
        <v>47</v>
      </c>
      <c r="L782" s="15" t="s">
        <v>59</v>
      </c>
      <c r="M782" s="3" t="s">
        <v>47</v>
      </c>
      <c r="N782" s="12" t="s">
        <v>59</v>
      </c>
      <c r="O782" t="s">
        <v>47</v>
      </c>
      <c r="P782" s="15" t="s">
        <v>59</v>
      </c>
      <c r="Q782" t="s">
        <v>54</v>
      </c>
      <c r="R782" s="15" t="s">
        <v>59</v>
      </c>
      <c r="S782" t="s">
        <v>54</v>
      </c>
      <c r="T782" s="15" t="s">
        <v>59</v>
      </c>
      <c r="U782" t="s">
        <v>47</v>
      </c>
      <c r="V782" s="15" t="s">
        <v>59</v>
      </c>
      <c r="W782" t="s">
        <v>47</v>
      </c>
      <c r="X782" s="15" t="s">
        <v>59</v>
      </c>
      <c r="Y782" t="s">
        <v>54</v>
      </c>
      <c r="Z782" s="15" t="s">
        <v>59</v>
      </c>
      <c r="AA782">
        <v>1.05</v>
      </c>
      <c r="AB782" s="15" t="s">
        <v>59</v>
      </c>
      <c r="AC782" t="s">
        <v>47</v>
      </c>
      <c r="AD782" s="15" t="s">
        <v>59</v>
      </c>
      <c r="AE782" t="s">
        <v>47</v>
      </c>
      <c r="AF782" s="15" t="s">
        <v>59</v>
      </c>
      <c r="AG782" t="s">
        <v>54</v>
      </c>
      <c r="AH782" s="15" t="s">
        <v>59</v>
      </c>
      <c r="AI782" t="s">
        <v>47</v>
      </c>
      <c r="AJ782" s="15" t="s">
        <v>59</v>
      </c>
      <c r="AL782" s="15" t="s">
        <v>59</v>
      </c>
      <c r="AM782" t="s">
        <v>47</v>
      </c>
      <c r="AN782" s="15" t="s">
        <v>59</v>
      </c>
      <c r="AO782" t="s">
        <v>47</v>
      </c>
      <c r="AP782" s="15" t="s">
        <v>59</v>
      </c>
      <c r="AQ782" t="s">
        <v>47</v>
      </c>
      <c r="AR782" s="15" t="s">
        <v>59</v>
      </c>
      <c r="AS782" t="s">
        <v>47</v>
      </c>
      <c r="AT782" s="15" t="s">
        <v>59</v>
      </c>
      <c r="AU782" t="s">
        <v>47</v>
      </c>
      <c r="AV782" s="15" t="s">
        <v>59</v>
      </c>
      <c r="AW782" s="3" t="s">
        <v>47</v>
      </c>
      <c r="AX782" s="15" t="s">
        <v>59</v>
      </c>
      <c r="AZ782" s="15" t="s">
        <v>59</v>
      </c>
      <c r="BA782" t="s">
        <v>47</v>
      </c>
      <c r="BB782" s="15" t="s">
        <v>59</v>
      </c>
      <c r="BC782" t="s">
        <v>47</v>
      </c>
      <c r="BD782" s="15" t="s">
        <v>59</v>
      </c>
      <c r="BE782" t="s">
        <v>47</v>
      </c>
      <c r="BF782" s="15" t="s">
        <v>59</v>
      </c>
      <c r="BH782" s="15" t="s">
        <v>59</v>
      </c>
      <c r="BJ782" s="15" t="s">
        <v>59</v>
      </c>
      <c r="BL782" s="15" t="s">
        <v>59</v>
      </c>
      <c r="BN782" s="15" t="s">
        <v>59</v>
      </c>
      <c r="BP782" s="15" t="s">
        <v>59</v>
      </c>
      <c r="BR782" s="15" t="s">
        <v>59</v>
      </c>
      <c r="BT782" s="15" t="s">
        <v>59</v>
      </c>
      <c r="BV782" s="15" t="s">
        <v>59</v>
      </c>
      <c r="BX782" s="15" t="s">
        <v>59</v>
      </c>
      <c r="BZ782" s="15" t="s">
        <v>59</v>
      </c>
      <c r="CB782" s="15" t="s">
        <v>59</v>
      </c>
      <c r="CD782" s="15" t="s">
        <v>59</v>
      </c>
      <c r="CF782" s="15" t="s">
        <v>59</v>
      </c>
      <c r="CH782" s="15" t="s">
        <v>59</v>
      </c>
      <c r="CJ782" s="15" t="s">
        <v>59</v>
      </c>
      <c r="CL782" s="15" t="s">
        <v>59</v>
      </c>
      <c r="CN782" s="15" t="s">
        <v>59</v>
      </c>
      <c r="CP782" s="15" t="s">
        <v>59</v>
      </c>
      <c r="CR782" s="15" t="s">
        <v>59</v>
      </c>
      <c r="CT782" s="15" t="s">
        <v>59</v>
      </c>
      <c r="CV782" s="15" t="s">
        <v>59</v>
      </c>
      <c r="CX782" s="15" t="s">
        <v>59</v>
      </c>
      <c r="CZ782" s="15" t="s">
        <v>59</v>
      </c>
      <c r="DB782" s="15" t="s">
        <v>59</v>
      </c>
      <c r="DD782" s="15" t="s">
        <v>59</v>
      </c>
      <c r="DF782" s="15" t="s">
        <v>59</v>
      </c>
      <c r="DH782" s="15" t="s">
        <v>59</v>
      </c>
      <c r="DJ782" s="15" t="s">
        <v>59</v>
      </c>
      <c r="DL782" s="15" t="s">
        <v>59</v>
      </c>
      <c r="DN782" s="15" t="s">
        <v>59</v>
      </c>
      <c r="DP782" s="15" t="s">
        <v>59</v>
      </c>
      <c r="DR782" s="15" t="s">
        <v>59</v>
      </c>
      <c r="DT782" s="15" t="s">
        <v>59</v>
      </c>
      <c r="DV782" s="15" t="s">
        <v>59</v>
      </c>
      <c r="DX782" s="15" t="s">
        <v>59</v>
      </c>
      <c r="DZ782" s="15" t="s">
        <v>59</v>
      </c>
      <c r="EB782" s="15" t="s">
        <v>59</v>
      </c>
      <c r="ED782" s="15" t="s">
        <v>59</v>
      </c>
      <c r="EF782" s="15" t="s">
        <v>59</v>
      </c>
      <c r="EH782" s="15" t="s">
        <v>59</v>
      </c>
      <c r="EJ782" s="15" t="s">
        <v>59</v>
      </c>
      <c r="EL782" s="15" t="s">
        <v>59</v>
      </c>
      <c r="EN782" s="15" t="s">
        <v>59</v>
      </c>
      <c r="EP782" s="15" t="s">
        <v>59</v>
      </c>
      <c r="ER782" s="15" t="s">
        <v>59</v>
      </c>
      <c r="ET782" s="15" t="s">
        <v>59</v>
      </c>
      <c r="EV782" s="15" t="s">
        <v>59</v>
      </c>
      <c r="EX782" s="15" t="s">
        <v>59</v>
      </c>
      <c r="EZ782" s="15" t="s">
        <v>59</v>
      </c>
      <c r="FB782" s="15" t="s">
        <v>59</v>
      </c>
      <c r="FD782" s="15" t="s">
        <v>59</v>
      </c>
      <c r="FF782" s="15" t="s">
        <v>59</v>
      </c>
      <c r="FH782" s="15" t="s">
        <v>59</v>
      </c>
      <c r="FJ782" s="15" t="s">
        <v>59</v>
      </c>
      <c r="FL782" s="15" t="s">
        <v>59</v>
      </c>
      <c r="FN782" s="15" t="s">
        <v>59</v>
      </c>
      <c r="FP782" s="15" t="s">
        <v>59</v>
      </c>
      <c r="FR782" s="15" t="s">
        <v>59</v>
      </c>
      <c r="FT782" s="15" t="s">
        <v>59</v>
      </c>
    </row>
    <row r="783" spans="1:176" ht="15.95" customHeight="1">
      <c r="A783" t="s">
        <v>1219</v>
      </c>
      <c r="B783">
        <v>1</v>
      </c>
      <c r="D783" s="39">
        <v>1404</v>
      </c>
      <c r="E783" t="s">
        <v>1215</v>
      </c>
      <c r="F783" t="s">
        <v>1222</v>
      </c>
      <c r="G783" s="9">
        <f t="shared" si="27"/>
        <v>0</v>
      </c>
      <c r="H783" s="15" t="s">
        <v>59</v>
      </c>
      <c r="I783" t="s">
        <v>47</v>
      </c>
      <c r="J783" s="15" t="s">
        <v>59</v>
      </c>
      <c r="K783" t="s">
        <v>47</v>
      </c>
      <c r="L783" s="15" t="s">
        <v>59</v>
      </c>
      <c r="M783" s="3" t="s">
        <v>47</v>
      </c>
      <c r="N783" s="12" t="s">
        <v>59</v>
      </c>
      <c r="O783" t="s">
        <v>47</v>
      </c>
      <c r="P783" s="15" t="s">
        <v>59</v>
      </c>
      <c r="Q783" t="s">
        <v>54</v>
      </c>
      <c r="R783" s="15" t="s">
        <v>59</v>
      </c>
      <c r="S783" t="s">
        <v>54</v>
      </c>
      <c r="T783" s="15" t="s">
        <v>59</v>
      </c>
      <c r="U783" t="s">
        <v>47</v>
      </c>
      <c r="V783" s="15" t="s">
        <v>59</v>
      </c>
      <c r="W783" t="s">
        <v>47</v>
      </c>
      <c r="X783" s="15" t="s">
        <v>59</v>
      </c>
      <c r="Y783" t="s">
        <v>54</v>
      </c>
      <c r="Z783" s="15" t="s">
        <v>59</v>
      </c>
      <c r="AA783" t="s">
        <v>54</v>
      </c>
      <c r="AB783" s="15" t="s">
        <v>59</v>
      </c>
      <c r="AC783" t="s">
        <v>47</v>
      </c>
      <c r="AD783" s="15" t="s">
        <v>59</v>
      </c>
      <c r="AE783" t="s">
        <v>47</v>
      </c>
      <c r="AF783" s="15" t="s">
        <v>59</v>
      </c>
      <c r="AG783" t="s">
        <v>54</v>
      </c>
      <c r="AH783" s="15" t="s">
        <v>59</v>
      </c>
      <c r="AI783" t="s">
        <v>47</v>
      </c>
      <c r="AJ783" s="15" t="s">
        <v>59</v>
      </c>
      <c r="AL783" s="15" t="s">
        <v>59</v>
      </c>
      <c r="AM783" t="s">
        <v>47</v>
      </c>
      <c r="AN783" s="15" t="s">
        <v>59</v>
      </c>
      <c r="AO783" t="s">
        <v>47</v>
      </c>
      <c r="AP783" s="15" t="s">
        <v>59</v>
      </c>
      <c r="AQ783" t="s">
        <v>47</v>
      </c>
      <c r="AR783" s="15" t="s">
        <v>59</v>
      </c>
      <c r="AS783" t="s">
        <v>47</v>
      </c>
      <c r="AT783" s="15" t="s">
        <v>59</v>
      </c>
      <c r="AU783" t="s">
        <v>47</v>
      </c>
      <c r="AV783" s="15" t="s">
        <v>59</v>
      </c>
      <c r="AW783" s="3" t="s">
        <v>47</v>
      </c>
      <c r="AX783" s="15" t="s">
        <v>59</v>
      </c>
      <c r="AZ783" s="15" t="s">
        <v>59</v>
      </c>
      <c r="BA783" t="s">
        <v>47</v>
      </c>
      <c r="BB783" s="15" t="s">
        <v>59</v>
      </c>
      <c r="BC783" t="s">
        <v>47</v>
      </c>
      <c r="BD783" s="15" t="s">
        <v>59</v>
      </c>
      <c r="BE783" t="s">
        <v>47</v>
      </c>
      <c r="BF783" s="15" t="s">
        <v>59</v>
      </c>
      <c r="BH783" s="15" t="s">
        <v>59</v>
      </c>
      <c r="BJ783" s="15" t="s">
        <v>59</v>
      </c>
      <c r="BL783" s="15" t="s">
        <v>59</v>
      </c>
      <c r="BN783" s="15" t="s">
        <v>59</v>
      </c>
      <c r="BP783" s="15" t="s">
        <v>59</v>
      </c>
      <c r="BR783" s="15" t="s">
        <v>59</v>
      </c>
      <c r="BT783" s="15" t="s">
        <v>59</v>
      </c>
      <c r="BV783" s="15" t="s">
        <v>59</v>
      </c>
      <c r="BX783" s="15" t="s">
        <v>59</v>
      </c>
      <c r="BZ783" s="15" t="s">
        <v>59</v>
      </c>
      <c r="CB783" s="15" t="s">
        <v>59</v>
      </c>
      <c r="CD783" s="15" t="s">
        <v>59</v>
      </c>
      <c r="CF783" s="15" t="s">
        <v>59</v>
      </c>
      <c r="CH783" s="15" t="s">
        <v>59</v>
      </c>
      <c r="CJ783" s="15" t="s">
        <v>59</v>
      </c>
      <c r="CL783" s="15" t="s">
        <v>59</v>
      </c>
      <c r="CN783" s="15" t="s">
        <v>59</v>
      </c>
      <c r="CP783" s="15" t="s">
        <v>59</v>
      </c>
      <c r="CR783" s="15" t="s">
        <v>59</v>
      </c>
      <c r="CT783" s="15" t="s">
        <v>59</v>
      </c>
      <c r="CV783" s="15" t="s">
        <v>59</v>
      </c>
      <c r="CX783" s="15" t="s">
        <v>59</v>
      </c>
      <c r="CZ783" s="15" t="s">
        <v>59</v>
      </c>
      <c r="DB783" s="15" t="s">
        <v>59</v>
      </c>
      <c r="DD783" s="15" t="s">
        <v>59</v>
      </c>
      <c r="DF783" s="15" t="s">
        <v>59</v>
      </c>
      <c r="DH783" s="15" t="s">
        <v>59</v>
      </c>
      <c r="DJ783" s="15" t="s">
        <v>59</v>
      </c>
      <c r="DL783" s="15" t="s">
        <v>59</v>
      </c>
      <c r="DN783" s="15" t="s">
        <v>59</v>
      </c>
      <c r="DP783" s="15" t="s">
        <v>59</v>
      </c>
      <c r="DR783" s="15" t="s">
        <v>59</v>
      </c>
      <c r="DT783" s="15" t="s">
        <v>59</v>
      </c>
      <c r="DV783" s="15" t="s">
        <v>59</v>
      </c>
      <c r="DX783" s="15" t="s">
        <v>59</v>
      </c>
      <c r="DZ783" s="15" t="s">
        <v>59</v>
      </c>
      <c r="EB783" s="15" t="s">
        <v>59</v>
      </c>
      <c r="ED783" s="15" t="s">
        <v>59</v>
      </c>
      <c r="EF783" s="15" t="s">
        <v>59</v>
      </c>
      <c r="EH783" s="15" t="s">
        <v>59</v>
      </c>
      <c r="EJ783" s="15" t="s">
        <v>59</v>
      </c>
      <c r="EL783" s="15" t="s">
        <v>59</v>
      </c>
      <c r="EN783" s="15" t="s">
        <v>59</v>
      </c>
      <c r="EP783" s="15" t="s">
        <v>59</v>
      </c>
      <c r="ER783" s="15" t="s">
        <v>59</v>
      </c>
      <c r="ET783" s="15" t="s">
        <v>59</v>
      </c>
      <c r="EV783" s="15" t="s">
        <v>59</v>
      </c>
      <c r="EX783" s="15" t="s">
        <v>59</v>
      </c>
      <c r="EZ783" s="15" t="s">
        <v>59</v>
      </c>
      <c r="FB783" s="15" t="s">
        <v>59</v>
      </c>
      <c r="FD783" s="15" t="s">
        <v>59</v>
      </c>
      <c r="FF783" s="15" t="s">
        <v>59</v>
      </c>
      <c r="FH783" s="15" t="s">
        <v>59</v>
      </c>
      <c r="FJ783" s="15" t="s">
        <v>59</v>
      </c>
      <c r="FL783" s="15" t="s">
        <v>59</v>
      </c>
      <c r="FN783" s="15" t="s">
        <v>59</v>
      </c>
      <c r="FP783" s="15" t="s">
        <v>59</v>
      </c>
      <c r="FR783" s="15" t="s">
        <v>59</v>
      </c>
      <c r="FT783" s="15" t="s">
        <v>59</v>
      </c>
    </row>
    <row r="784" spans="1:176" ht="15.95" customHeight="1">
      <c r="A784" t="s">
        <v>1220</v>
      </c>
      <c r="B784">
        <v>1</v>
      </c>
      <c r="D784" s="39">
        <v>1404</v>
      </c>
      <c r="E784" t="s">
        <v>1215</v>
      </c>
      <c r="F784" t="s">
        <v>1222</v>
      </c>
      <c r="G784" s="9">
        <f t="shared" si="27"/>
        <v>1.25</v>
      </c>
      <c r="H784" s="15" t="s">
        <v>59</v>
      </c>
      <c r="I784" t="s">
        <v>47</v>
      </c>
      <c r="J784" s="15" t="s">
        <v>59</v>
      </c>
      <c r="K784" t="s">
        <v>47</v>
      </c>
      <c r="L784" s="15" t="s">
        <v>59</v>
      </c>
      <c r="M784" s="3" t="s">
        <v>47</v>
      </c>
      <c r="N784" s="12" t="s">
        <v>59</v>
      </c>
      <c r="O784" t="s">
        <v>47</v>
      </c>
      <c r="P784" s="15" t="s">
        <v>59</v>
      </c>
      <c r="Q784">
        <v>1.25</v>
      </c>
      <c r="R784" s="15">
        <v>0.05</v>
      </c>
      <c r="S784" t="s">
        <v>54</v>
      </c>
      <c r="T784" s="15" t="s">
        <v>59</v>
      </c>
      <c r="U784" t="s">
        <v>47</v>
      </c>
      <c r="V784" s="15" t="s">
        <v>59</v>
      </c>
      <c r="W784" t="s">
        <v>47</v>
      </c>
      <c r="X784" s="15" t="s">
        <v>59</v>
      </c>
      <c r="Y784" t="s">
        <v>54</v>
      </c>
      <c r="Z784" s="15" t="s">
        <v>59</v>
      </c>
      <c r="AA784" t="s">
        <v>54</v>
      </c>
      <c r="AB784" s="15" t="s">
        <v>59</v>
      </c>
      <c r="AC784" t="s">
        <v>47</v>
      </c>
      <c r="AD784" s="15" t="s">
        <v>59</v>
      </c>
      <c r="AE784" t="s">
        <v>47</v>
      </c>
      <c r="AF784" s="15" t="s">
        <v>59</v>
      </c>
      <c r="AG784" t="s">
        <v>54</v>
      </c>
      <c r="AH784" s="15" t="s">
        <v>59</v>
      </c>
      <c r="AI784" t="s">
        <v>47</v>
      </c>
      <c r="AJ784" s="15" t="s">
        <v>59</v>
      </c>
      <c r="AL784" s="15" t="s">
        <v>59</v>
      </c>
      <c r="AM784" t="s">
        <v>47</v>
      </c>
      <c r="AN784" s="15" t="s">
        <v>59</v>
      </c>
      <c r="AO784" t="s">
        <v>47</v>
      </c>
      <c r="AP784" s="15" t="s">
        <v>59</v>
      </c>
      <c r="AQ784" t="s">
        <v>47</v>
      </c>
      <c r="AR784" s="15" t="s">
        <v>59</v>
      </c>
      <c r="AS784" t="s">
        <v>47</v>
      </c>
      <c r="AT784" s="15" t="s">
        <v>59</v>
      </c>
      <c r="AU784" t="s">
        <v>47</v>
      </c>
      <c r="AV784" s="15" t="s">
        <v>59</v>
      </c>
      <c r="AW784" s="3" t="s">
        <v>47</v>
      </c>
      <c r="AX784" s="15" t="s">
        <v>59</v>
      </c>
      <c r="AZ784" s="15" t="s">
        <v>59</v>
      </c>
      <c r="BA784" t="s">
        <v>47</v>
      </c>
      <c r="BB784" s="15" t="s">
        <v>59</v>
      </c>
      <c r="BC784" t="s">
        <v>47</v>
      </c>
      <c r="BD784" s="15" t="s">
        <v>59</v>
      </c>
      <c r="BE784" t="s">
        <v>47</v>
      </c>
      <c r="BF784" s="15" t="s">
        <v>59</v>
      </c>
      <c r="BH784" s="15" t="s">
        <v>59</v>
      </c>
      <c r="BJ784" s="15" t="s">
        <v>59</v>
      </c>
      <c r="BL784" s="15" t="s">
        <v>59</v>
      </c>
      <c r="BN784" s="15" t="s">
        <v>59</v>
      </c>
      <c r="BP784" s="15" t="s">
        <v>59</v>
      </c>
      <c r="BR784" s="15" t="s">
        <v>59</v>
      </c>
      <c r="BT784" s="15" t="s">
        <v>59</v>
      </c>
      <c r="BV784" s="15" t="s">
        <v>59</v>
      </c>
      <c r="BX784" s="15" t="s">
        <v>59</v>
      </c>
      <c r="BZ784" s="15" t="s">
        <v>59</v>
      </c>
      <c r="CB784" s="15" t="s">
        <v>59</v>
      </c>
      <c r="CD784" s="15" t="s">
        <v>59</v>
      </c>
      <c r="CF784" s="15" t="s">
        <v>59</v>
      </c>
      <c r="CH784" s="15" t="s">
        <v>59</v>
      </c>
      <c r="CJ784" s="15" t="s">
        <v>59</v>
      </c>
      <c r="CL784" s="15" t="s">
        <v>59</v>
      </c>
      <c r="CN784" s="15" t="s">
        <v>59</v>
      </c>
      <c r="CP784" s="15" t="s">
        <v>59</v>
      </c>
      <c r="CR784" s="15" t="s">
        <v>59</v>
      </c>
      <c r="CT784" s="15" t="s">
        <v>59</v>
      </c>
      <c r="CV784" s="15" t="s">
        <v>59</v>
      </c>
      <c r="CX784" s="15" t="s">
        <v>59</v>
      </c>
      <c r="CZ784" s="15" t="s">
        <v>59</v>
      </c>
      <c r="DB784" s="15" t="s">
        <v>59</v>
      </c>
      <c r="DD784" s="15" t="s">
        <v>59</v>
      </c>
      <c r="DF784" s="15" t="s">
        <v>59</v>
      </c>
      <c r="DH784" s="15" t="s">
        <v>59</v>
      </c>
      <c r="DJ784" s="15" t="s">
        <v>59</v>
      </c>
      <c r="DL784" s="15" t="s">
        <v>59</v>
      </c>
      <c r="DN784" s="15" t="s">
        <v>59</v>
      </c>
      <c r="DP784" s="15" t="s">
        <v>59</v>
      </c>
      <c r="DR784" s="15" t="s">
        <v>59</v>
      </c>
      <c r="DT784" s="15" t="s">
        <v>59</v>
      </c>
      <c r="DV784" s="15" t="s">
        <v>59</v>
      </c>
      <c r="DX784" s="15" t="s">
        <v>59</v>
      </c>
      <c r="DZ784" s="15" t="s">
        <v>59</v>
      </c>
      <c r="EB784" s="15" t="s">
        <v>59</v>
      </c>
      <c r="ED784" s="15" t="s">
        <v>59</v>
      </c>
      <c r="EF784" s="15" t="s">
        <v>59</v>
      </c>
      <c r="EH784" s="15" t="s">
        <v>59</v>
      </c>
      <c r="EJ784" s="15" t="s">
        <v>59</v>
      </c>
      <c r="EL784" s="15" t="s">
        <v>59</v>
      </c>
      <c r="EN784" s="15" t="s">
        <v>59</v>
      </c>
      <c r="EP784" s="15" t="s">
        <v>59</v>
      </c>
      <c r="ER784" s="15" t="s">
        <v>59</v>
      </c>
      <c r="ET784" s="15" t="s">
        <v>59</v>
      </c>
      <c r="EV784" s="15" t="s">
        <v>59</v>
      </c>
      <c r="EX784" s="15" t="s">
        <v>59</v>
      </c>
      <c r="EZ784" s="15" t="s">
        <v>59</v>
      </c>
      <c r="FB784" s="15" t="s">
        <v>59</v>
      </c>
      <c r="FD784" s="15" t="s">
        <v>59</v>
      </c>
      <c r="FF784" s="15" t="s">
        <v>59</v>
      </c>
      <c r="FH784" s="15" t="s">
        <v>59</v>
      </c>
      <c r="FJ784" s="15" t="s">
        <v>59</v>
      </c>
      <c r="FL784" s="15" t="s">
        <v>59</v>
      </c>
      <c r="FN784" s="15" t="s">
        <v>59</v>
      </c>
      <c r="FP784" s="15" t="s">
        <v>59</v>
      </c>
      <c r="FR784" s="15" t="s">
        <v>59</v>
      </c>
      <c r="FT784" s="15" t="s">
        <v>59</v>
      </c>
    </row>
    <row r="785" spans="1:176" ht="15.95" customHeight="1">
      <c r="A785" t="s">
        <v>1221</v>
      </c>
      <c r="B785">
        <v>1</v>
      </c>
      <c r="D785" s="39">
        <v>1404</v>
      </c>
      <c r="E785" t="s">
        <v>1215</v>
      </c>
      <c r="F785" t="s">
        <v>1222</v>
      </c>
      <c r="G785" s="9">
        <f t="shared" si="27"/>
        <v>0</v>
      </c>
      <c r="H785" s="15" t="s">
        <v>59</v>
      </c>
      <c r="I785" t="s">
        <v>47</v>
      </c>
      <c r="J785" s="15" t="s">
        <v>59</v>
      </c>
      <c r="K785" t="s">
        <v>47</v>
      </c>
      <c r="L785" s="15" t="s">
        <v>59</v>
      </c>
      <c r="M785" s="3" t="s">
        <v>47</v>
      </c>
      <c r="N785" s="12" t="s">
        <v>59</v>
      </c>
      <c r="O785" t="s">
        <v>47</v>
      </c>
      <c r="P785" s="15" t="s">
        <v>59</v>
      </c>
      <c r="Q785" t="s">
        <v>54</v>
      </c>
      <c r="R785" s="15" t="s">
        <v>59</v>
      </c>
      <c r="S785" t="s">
        <v>54</v>
      </c>
      <c r="T785" s="15" t="s">
        <v>59</v>
      </c>
      <c r="U785" t="s">
        <v>47</v>
      </c>
      <c r="V785" s="15" t="s">
        <v>59</v>
      </c>
      <c r="W785" t="s">
        <v>47</v>
      </c>
      <c r="X785" s="15" t="s">
        <v>59</v>
      </c>
      <c r="Y785" t="s">
        <v>54</v>
      </c>
      <c r="Z785" s="15" t="s">
        <v>59</v>
      </c>
      <c r="AA785" t="s">
        <v>54</v>
      </c>
      <c r="AB785" s="15" t="s">
        <v>59</v>
      </c>
      <c r="AC785" t="s">
        <v>47</v>
      </c>
      <c r="AD785" s="15" t="s">
        <v>59</v>
      </c>
      <c r="AE785" t="s">
        <v>47</v>
      </c>
      <c r="AF785" s="15" t="s">
        <v>59</v>
      </c>
      <c r="AG785" t="s">
        <v>54</v>
      </c>
      <c r="AH785" s="15" t="s">
        <v>59</v>
      </c>
      <c r="AI785" t="s">
        <v>47</v>
      </c>
      <c r="AJ785" s="15" t="s">
        <v>59</v>
      </c>
      <c r="AL785" s="15" t="s">
        <v>59</v>
      </c>
      <c r="AM785" t="s">
        <v>47</v>
      </c>
      <c r="AN785" s="15" t="s">
        <v>59</v>
      </c>
      <c r="AO785" t="s">
        <v>47</v>
      </c>
      <c r="AP785" s="15" t="s">
        <v>59</v>
      </c>
      <c r="AQ785" t="s">
        <v>47</v>
      </c>
      <c r="AR785" s="15" t="s">
        <v>59</v>
      </c>
      <c r="AS785" t="s">
        <v>47</v>
      </c>
      <c r="AT785" s="15" t="s">
        <v>59</v>
      </c>
      <c r="AU785" t="s">
        <v>47</v>
      </c>
      <c r="AV785" s="15" t="s">
        <v>59</v>
      </c>
      <c r="AW785" s="3" t="s">
        <v>47</v>
      </c>
      <c r="AX785" s="15" t="s">
        <v>59</v>
      </c>
      <c r="AZ785" s="15" t="s">
        <v>59</v>
      </c>
      <c r="BA785" t="s">
        <v>47</v>
      </c>
      <c r="BB785" s="15" t="s">
        <v>59</v>
      </c>
      <c r="BC785" t="s">
        <v>47</v>
      </c>
      <c r="BD785" s="15" t="s">
        <v>59</v>
      </c>
      <c r="BE785" t="s">
        <v>47</v>
      </c>
      <c r="BF785" s="15" t="s">
        <v>59</v>
      </c>
      <c r="BH785" s="15" t="s">
        <v>59</v>
      </c>
      <c r="BJ785" s="15" t="s">
        <v>59</v>
      </c>
      <c r="BL785" s="15" t="s">
        <v>59</v>
      </c>
      <c r="BN785" s="15" t="s">
        <v>59</v>
      </c>
      <c r="BP785" s="15" t="s">
        <v>59</v>
      </c>
      <c r="BR785" s="15" t="s">
        <v>59</v>
      </c>
      <c r="BT785" s="15" t="s">
        <v>59</v>
      </c>
      <c r="BV785" s="15" t="s">
        <v>59</v>
      </c>
      <c r="BX785" s="15" t="s">
        <v>59</v>
      </c>
      <c r="BZ785" s="15" t="s">
        <v>59</v>
      </c>
      <c r="CB785" s="15" t="s">
        <v>59</v>
      </c>
      <c r="CD785" s="15" t="s">
        <v>59</v>
      </c>
      <c r="CF785" s="15" t="s">
        <v>59</v>
      </c>
      <c r="CH785" s="15" t="s">
        <v>59</v>
      </c>
      <c r="CJ785" s="15" t="s">
        <v>59</v>
      </c>
      <c r="CL785" s="15" t="s">
        <v>59</v>
      </c>
      <c r="CN785" s="15" t="s">
        <v>59</v>
      </c>
      <c r="CP785" s="15" t="s">
        <v>59</v>
      </c>
      <c r="CR785" s="15" t="s">
        <v>59</v>
      </c>
      <c r="CT785" s="15" t="s">
        <v>59</v>
      </c>
      <c r="CV785" s="15" t="s">
        <v>59</v>
      </c>
      <c r="CX785" s="15" t="s">
        <v>59</v>
      </c>
      <c r="CZ785" s="15" t="s">
        <v>59</v>
      </c>
      <c r="DB785" s="15" t="s">
        <v>59</v>
      </c>
      <c r="DD785" s="15" t="s">
        <v>59</v>
      </c>
      <c r="DF785" s="15" t="s">
        <v>59</v>
      </c>
      <c r="DH785" s="15" t="s">
        <v>59</v>
      </c>
      <c r="DJ785" s="15" t="s">
        <v>59</v>
      </c>
      <c r="DL785" s="15" t="s">
        <v>59</v>
      </c>
      <c r="DN785" s="15" t="s">
        <v>59</v>
      </c>
      <c r="DP785" s="15" t="s">
        <v>59</v>
      </c>
      <c r="DR785" s="15" t="s">
        <v>59</v>
      </c>
      <c r="DT785" s="15" t="s">
        <v>59</v>
      </c>
      <c r="DV785" s="15" t="s">
        <v>59</v>
      </c>
      <c r="DX785" s="15" t="s">
        <v>59</v>
      </c>
      <c r="DZ785" s="15" t="s">
        <v>59</v>
      </c>
      <c r="EB785" s="15" t="s">
        <v>59</v>
      </c>
      <c r="ED785" s="15" t="s">
        <v>59</v>
      </c>
      <c r="EF785" s="15" t="s">
        <v>59</v>
      </c>
      <c r="EH785" s="15" t="s">
        <v>59</v>
      </c>
      <c r="EJ785" s="15" t="s">
        <v>59</v>
      </c>
      <c r="EL785" s="15" t="s">
        <v>59</v>
      </c>
      <c r="EN785" s="15" t="s">
        <v>59</v>
      </c>
      <c r="EP785" s="15" t="s">
        <v>59</v>
      </c>
      <c r="ER785" s="15" t="s">
        <v>59</v>
      </c>
      <c r="ET785" s="15" t="s">
        <v>59</v>
      </c>
      <c r="EV785" s="15" t="s">
        <v>59</v>
      </c>
      <c r="EX785" s="15" t="s">
        <v>59</v>
      </c>
      <c r="EZ785" s="15" t="s">
        <v>59</v>
      </c>
      <c r="FB785" s="15" t="s">
        <v>59</v>
      </c>
      <c r="FD785" s="15" t="s">
        <v>59</v>
      </c>
      <c r="FF785" s="15" t="s">
        <v>59</v>
      </c>
      <c r="FH785" s="15" t="s">
        <v>59</v>
      </c>
      <c r="FJ785" s="15" t="s">
        <v>59</v>
      </c>
      <c r="FL785" s="15" t="s">
        <v>59</v>
      </c>
      <c r="FN785" s="15" t="s">
        <v>59</v>
      </c>
      <c r="FP785" s="15" t="s">
        <v>59</v>
      </c>
      <c r="FR785" s="15" t="s">
        <v>59</v>
      </c>
      <c r="FT785" s="15" t="s">
        <v>59</v>
      </c>
    </row>
    <row r="786" spans="1:176" ht="15.95" customHeight="1">
      <c r="A786" t="s">
        <v>1225</v>
      </c>
      <c r="B786">
        <v>4</v>
      </c>
      <c r="D786" s="39">
        <v>9404</v>
      </c>
      <c r="E786" t="s">
        <v>1223</v>
      </c>
      <c r="F786" t="s">
        <v>1224</v>
      </c>
      <c r="G786" s="9">
        <f t="shared" si="27"/>
        <v>0.34300000000000003</v>
      </c>
      <c r="H786" s="15" t="s">
        <v>59</v>
      </c>
      <c r="I786" t="s">
        <v>47</v>
      </c>
      <c r="J786" s="15" t="s">
        <v>59</v>
      </c>
      <c r="K786" t="s">
        <v>47</v>
      </c>
      <c r="L786" s="15" t="s">
        <v>59</v>
      </c>
      <c r="M786" s="3" t="s">
        <v>47</v>
      </c>
      <c r="N786" s="12" t="s">
        <v>59</v>
      </c>
      <c r="O786" t="s">
        <v>47</v>
      </c>
      <c r="P786" s="15" t="s">
        <v>59</v>
      </c>
      <c r="Q786">
        <v>9.0000000000000011E-2</v>
      </c>
      <c r="R786" s="15">
        <v>2.0000000000000004E-2</v>
      </c>
      <c r="S786">
        <v>0.253</v>
      </c>
      <c r="T786" s="15" t="s">
        <v>59</v>
      </c>
      <c r="U786" t="s">
        <v>47</v>
      </c>
      <c r="V786" s="15" t="s">
        <v>59</v>
      </c>
      <c r="W786" t="s">
        <v>47</v>
      </c>
      <c r="X786" s="15" t="s">
        <v>59</v>
      </c>
      <c r="Y786" t="s">
        <v>47</v>
      </c>
      <c r="Z786" s="15" t="s">
        <v>59</v>
      </c>
      <c r="AA786" t="s">
        <v>47</v>
      </c>
      <c r="AB786" s="15" t="s">
        <v>59</v>
      </c>
      <c r="AC786" t="s">
        <v>47</v>
      </c>
      <c r="AD786" s="15" t="s">
        <v>59</v>
      </c>
      <c r="AE786" t="s">
        <v>47</v>
      </c>
      <c r="AF786" s="15" t="s">
        <v>59</v>
      </c>
      <c r="AG786" t="s">
        <v>47</v>
      </c>
      <c r="AH786" s="15" t="s">
        <v>59</v>
      </c>
      <c r="AI786" t="s">
        <v>47</v>
      </c>
      <c r="AJ786" s="15" t="s">
        <v>59</v>
      </c>
      <c r="AL786" s="15" t="s">
        <v>59</v>
      </c>
      <c r="AM786" t="s">
        <v>47</v>
      </c>
      <c r="AN786" s="15" t="s">
        <v>59</v>
      </c>
      <c r="AO786" t="s">
        <v>47</v>
      </c>
      <c r="AP786" s="15" t="s">
        <v>59</v>
      </c>
      <c r="AQ786" t="s">
        <v>47</v>
      </c>
      <c r="AR786" s="15" t="s">
        <v>59</v>
      </c>
      <c r="AS786" t="s">
        <v>47</v>
      </c>
      <c r="AT786" s="15" t="s">
        <v>59</v>
      </c>
      <c r="AU786" t="s">
        <v>47</v>
      </c>
      <c r="AV786" s="15" t="s">
        <v>59</v>
      </c>
      <c r="AW786" s="3" t="s">
        <v>47</v>
      </c>
      <c r="AX786" s="15" t="s">
        <v>59</v>
      </c>
      <c r="AZ786" s="15" t="s">
        <v>59</v>
      </c>
      <c r="BA786" t="s">
        <v>47</v>
      </c>
      <c r="BB786" s="15" t="s">
        <v>59</v>
      </c>
      <c r="BC786" t="s">
        <v>47</v>
      </c>
      <c r="BD786" s="15" t="s">
        <v>59</v>
      </c>
      <c r="BE786" t="s">
        <v>47</v>
      </c>
      <c r="BF786" s="15" t="s">
        <v>59</v>
      </c>
      <c r="BH786" s="15" t="s">
        <v>59</v>
      </c>
      <c r="BJ786" s="15" t="s">
        <v>59</v>
      </c>
      <c r="BL786" s="15" t="s">
        <v>59</v>
      </c>
      <c r="BN786" s="15" t="s">
        <v>59</v>
      </c>
      <c r="BP786" s="15" t="s">
        <v>59</v>
      </c>
      <c r="BR786" s="15" t="s">
        <v>59</v>
      </c>
      <c r="BT786" s="15" t="s">
        <v>59</v>
      </c>
      <c r="BV786" s="15" t="s">
        <v>59</v>
      </c>
      <c r="BX786" s="15" t="s">
        <v>59</v>
      </c>
      <c r="BZ786" s="15" t="s">
        <v>59</v>
      </c>
      <c r="CB786" s="15" t="s">
        <v>59</v>
      </c>
      <c r="CD786" s="15" t="s">
        <v>59</v>
      </c>
      <c r="CF786" s="15" t="s">
        <v>59</v>
      </c>
      <c r="CH786" s="15" t="s">
        <v>59</v>
      </c>
      <c r="CJ786" s="15" t="s">
        <v>59</v>
      </c>
      <c r="CL786" s="15" t="s">
        <v>59</v>
      </c>
      <c r="CN786" s="15" t="s">
        <v>59</v>
      </c>
      <c r="CP786" s="15" t="s">
        <v>59</v>
      </c>
      <c r="CR786" s="15" t="s">
        <v>59</v>
      </c>
      <c r="CT786" s="15" t="s">
        <v>59</v>
      </c>
      <c r="CV786" s="15" t="s">
        <v>59</v>
      </c>
      <c r="CX786" s="15" t="s">
        <v>59</v>
      </c>
      <c r="CZ786" s="15" t="s">
        <v>59</v>
      </c>
      <c r="DB786" s="15" t="s">
        <v>59</v>
      </c>
      <c r="DD786" s="15" t="s">
        <v>59</v>
      </c>
      <c r="DF786" s="15" t="s">
        <v>59</v>
      </c>
      <c r="DH786" s="15" t="s">
        <v>59</v>
      </c>
      <c r="DJ786" s="15" t="s">
        <v>59</v>
      </c>
      <c r="DL786" s="15" t="s">
        <v>59</v>
      </c>
      <c r="DN786" s="15" t="s">
        <v>59</v>
      </c>
      <c r="DP786" s="15" t="s">
        <v>59</v>
      </c>
      <c r="DR786" s="15" t="s">
        <v>59</v>
      </c>
      <c r="DT786" s="15" t="s">
        <v>59</v>
      </c>
      <c r="DV786" s="15" t="s">
        <v>59</v>
      </c>
      <c r="DX786" s="15" t="s">
        <v>59</v>
      </c>
      <c r="DZ786" s="15" t="s">
        <v>59</v>
      </c>
      <c r="EB786" s="15" t="s">
        <v>59</v>
      </c>
      <c r="ED786" s="15" t="s">
        <v>59</v>
      </c>
      <c r="EF786" s="15" t="s">
        <v>59</v>
      </c>
      <c r="EH786" s="15" t="s">
        <v>59</v>
      </c>
      <c r="EJ786" s="15" t="s">
        <v>59</v>
      </c>
      <c r="EL786" s="15" t="s">
        <v>59</v>
      </c>
      <c r="EN786" s="15" t="s">
        <v>59</v>
      </c>
      <c r="EP786" s="15" t="s">
        <v>59</v>
      </c>
      <c r="ER786" s="15" t="s">
        <v>59</v>
      </c>
      <c r="ET786" s="15" t="s">
        <v>59</v>
      </c>
      <c r="EV786" s="15" t="s">
        <v>59</v>
      </c>
      <c r="EX786" s="15" t="s">
        <v>59</v>
      </c>
      <c r="EZ786" s="15" t="s">
        <v>59</v>
      </c>
      <c r="FB786" s="15" t="s">
        <v>59</v>
      </c>
      <c r="FD786" s="15" t="s">
        <v>59</v>
      </c>
      <c r="FF786" s="15" t="s">
        <v>59</v>
      </c>
      <c r="FH786" s="15" t="s">
        <v>59</v>
      </c>
      <c r="FJ786" s="15" t="s">
        <v>59</v>
      </c>
      <c r="FL786" s="15" t="s">
        <v>59</v>
      </c>
      <c r="FN786" s="15" t="s">
        <v>59</v>
      </c>
      <c r="FP786" s="15" t="s">
        <v>59</v>
      </c>
      <c r="FR786" s="15" t="s">
        <v>59</v>
      </c>
      <c r="FT786" s="15" t="s">
        <v>59</v>
      </c>
    </row>
    <row r="787" spans="1:176" ht="15.95" customHeight="1">
      <c r="A787" t="s">
        <v>1226</v>
      </c>
      <c r="B787">
        <v>4</v>
      </c>
      <c r="D787" s="39">
        <v>9404</v>
      </c>
      <c r="E787" t="s">
        <v>1223</v>
      </c>
      <c r="F787" t="s">
        <v>1224</v>
      </c>
      <c r="G787" s="9">
        <f t="shared" si="27"/>
        <v>2.8000000000000004E-2</v>
      </c>
      <c r="H787" s="15" t="s">
        <v>59</v>
      </c>
      <c r="I787" t="s">
        <v>47</v>
      </c>
      <c r="J787" s="15" t="s">
        <v>59</v>
      </c>
      <c r="K787" t="s">
        <v>47</v>
      </c>
      <c r="L787" s="15" t="s">
        <v>59</v>
      </c>
      <c r="M787" s="3" t="s">
        <v>47</v>
      </c>
      <c r="N787" s="12" t="s">
        <v>59</v>
      </c>
      <c r="O787" t="s">
        <v>47</v>
      </c>
      <c r="P787" s="15" t="s">
        <v>59</v>
      </c>
      <c r="Q787">
        <v>2.8000000000000004E-2</v>
      </c>
      <c r="R787" s="15">
        <v>1.0000000000000002E-2</v>
      </c>
      <c r="S787" t="s">
        <v>1230</v>
      </c>
      <c r="T787" s="15" t="s">
        <v>59</v>
      </c>
      <c r="U787" t="s">
        <v>47</v>
      </c>
      <c r="V787" s="15" t="s">
        <v>59</v>
      </c>
      <c r="W787" t="s">
        <v>47</v>
      </c>
      <c r="X787" s="15" t="s">
        <v>59</v>
      </c>
      <c r="Y787" t="s">
        <v>47</v>
      </c>
      <c r="Z787" s="15" t="s">
        <v>59</v>
      </c>
      <c r="AA787" t="s">
        <v>47</v>
      </c>
      <c r="AB787" s="15" t="s">
        <v>59</v>
      </c>
      <c r="AC787" t="s">
        <v>47</v>
      </c>
      <c r="AD787" s="15" t="s">
        <v>59</v>
      </c>
      <c r="AE787" t="s">
        <v>47</v>
      </c>
      <c r="AF787" s="15" t="s">
        <v>59</v>
      </c>
      <c r="AG787" t="s">
        <v>47</v>
      </c>
      <c r="AH787" s="15" t="s">
        <v>59</v>
      </c>
      <c r="AI787" t="s">
        <v>47</v>
      </c>
      <c r="AJ787" s="15" t="s">
        <v>59</v>
      </c>
      <c r="AL787" s="15" t="s">
        <v>59</v>
      </c>
      <c r="AM787" t="s">
        <v>47</v>
      </c>
      <c r="AN787" s="15" t="s">
        <v>59</v>
      </c>
      <c r="AO787" t="s">
        <v>47</v>
      </c>
      <c r="AP787" s="15" t="s">
        <v>59</v>
      </c>
      <c r="AQ787" t="s">
        <v>47</v>
      </c>
      <c r="AR787" s="15" t="s">
        <v>59</v>
      </c>
      <c r="AS787" t="s">
        <v>47</v>
      </c>
      <c r="AT787" s="15" t="s">
        <v>59</v>
      </c>
      <c r="AU787" t="s">
        <v>47</v>
      </c>
      <c r="AV787" s="15" t="s">
        <v>59</v>
      </c>
      <c r="AW787" s="3" t="s">
        <v>47</v>
      </c>
      <c r="AX787" s="15" t="s">
        <v>59</v>
      </c>
      <c r="AZ787" s="15" t="s">
        <v>59</v>
      </c>
      <c r="BA787" t="s">
        <v>47</v>
      </c>
      <c r="BB787" s="15" t="s">
        <v>59</v>
      </c>
      <c r="BC787" t="s">
        <v>47</v>
      </c>
      <c r="BD787" s="15" t="s">
        <v>59</v>
      </c>
      <c r="BE787" t="s">
        <v>47</v>
      </c>
      <c r="BF787" s="15" t="s">
        <v>59</v>
      </c>
      <c r="BH787" s="15" t="s">
        <v>59</v>
      </c>
      <c r="BJ787" s="15" t="s">
        <v>59</v>
      </c>
      <c r="BL787" s="15" t="s">
        <v>59</v>
      </c>
      <c r="BN787" s="15" t="s">
        <v>59</v>
      </c>
      <c r="BP787" s="15" t="s">
        <v>59</v>
      </c>
      <c r="BR787" s="15" t="s">
        <v>59</v>
      </c>
      <c r="BT787" s="15" t="s">
        <v>59</v>
      </c>
      <c r="BV787" s="15" t="s">
        <v>59</v>
      </c>
      <c r="BX787" s="15" t="s">
        <v>59</v>
      </c>
      <c r="BZ787" s="15" t="s">
        <v>59</v>
      </c>
      <c r="CB787" s="15" t="s">
        <v>59</v>
      </c>
      <c r="CD787" s="15" t="s">
        <v>59</v>
      </c>
      <c r="CF787" s="15" t="s">
        <v>59</v>
      </c>
      <c r="CH787" s="15" t="s">
        <v>59</v>
      </c>
      <c r="CJ787" s="15" t="s">
        <v>59</v>
      </c>
      <c r="CL787" s="15" t="s">
        <v>59</v>
      </c>
      <c r="CN787" s="15" t="s">
        <v>59</v>
      </c>
      <c r="CP787" s="15" t="s">
        <v>59</v>
      </c>
      <c r="CR787" s="15" t="s">
        <v>59</v>
      </c>
      <c r="CT787" s="15" t="s">
        <v>59</v>
      </c>
      <c r="CV787" s="15" t="s">
        <v>59</v>
      </c>
      <c r="CX787" s="15" t="s">
        <v>59</v>
      </c>
      <c r="CZ787" s="15" t="s">
        <v>59</v>
      </c>
      <c r="DB787" s="15" t="s">
        <v>59</v>
      </c>
      <c r="DD787" s="15" t="s">
        <v>59</v>
      </c>
      <c r="DF787" s="15" t="s">
        <v>59</v>
      </c>
      <c r="DH787" s="15" t="s">
        <v>59</v>
      </c>
      <c r="DJ787" s="15" t="s">
        <v>59</v>
      </c>
      <c r="DL787" s="15" t="s">
        <v>59</v>
      </c>
      <c r="DN787" s="15" t="s">
        <v>59</v>
      </c>
      <c r="DP787" s="15" t="s">
        <v>59</v>
      </c>
      <c r="DR787" s="15" t="s">
        <v>59</v>
      </c>
      <c r="DT787" s="15" t="s">
        <v>59</v>
      </c>
      <c r="DV787" s="15" t="s">
        <v>59</v>
      </c>
      <c r="DX787" s="15" t="s">
        <v>59</v>
      </c>
      <c r="DZ787" s="15" t="s">
        <v>59</v>
      </c>
      <c r="EB787" s="15" t="s">
        <v>59</v>
      </c>
      <c r="ED787" s="15" t="s">
        <v>59</v>
      </c>
      <c r="EF787" s="15" t="s">
        <v>59</v>
      </c>
      <c r="EH787" s="15" t="s">
        <v>59</v>
      </c>
      <c r="EJ787" s="15" t="s">
        <v>59</v>
      </c>
      <c r="EL787" s="15" t="s">
        <v>59</v>
      </c>
      <c r="EN787" s="15" t="s">
        <v>59</v>
      </c>
      <c r="EP787" s="15" t="s">
        <v>59</v>
      </c>
      <c r="ER787" s="15" t="s">
        <v>59</v>
      </c>
      <c r="ET787" s="15" t="s">
        <v>59</v>
      </c>
      <c r="EV787" s="15" t="s">
        <v>59</v>
      </c>
      <c r="EX787" s="15" t="s">
        <v>59</v>
      </c>
      <c r="EZ787" s="15" t="s">
        <v>59</v>
      </c>
      <c r="FB787" s="15" t="s">
        <v>59</v>
      </c>
      <c r="FD787" s="15" t="s">
        <v>59</v>
      </c>
      <c r="FF787" s="15" t="s">
        <v>59</v>
      </c>
      <c r="FH787" s="15" t="s">
        <v>59</v>
      </c>
      <c r="FJ787" s="15" t="s">
        <v>59</v>
      </c>
      <c r="FL787" s="15" t="s">
        <v>59</v>
      </c>
      <c r="FN787" s="15" t="s">
        <v>59</v>
      </c>
      <c r="FP787" s="15" t="s">
        <v>59</v>
      </c>
      <c r="FR787" s="15" t="s">
        <v>59</v>
      </c>
      <c r="FT787" s="15" t="s">
        <v>59</v>
      </c>
    </row>
    <row r="788" spans="1:176" ht="15.95" customHeight="1">
      <c r="A788" t="s">
        <v>1227</v>
      </c>
      <c r="B788">
        <v>4</v>
      </c>
      <c r="D788" s="39">
        <v>9404</v>
      </c>
      <c r="E788" t="s">
        <v>1223</v>
      </c>
      <c r="F788" t="s">
        <v>1224</v>
      </c>
      <c r="G788" s="9">
        <f t="shared" si="27"/>
        <v>3.8000000000000006E-2</v>
      </c>
      <c r="H788" s="15" t="s">
        <v>59</v>
      </c>
      <c r="I788" t="s">
        <v>47</v>
      </c>
      <c r="J788" s="15" t="s">
        <v>59</v>
      </c>
      <c r="K788" t="s">
        <v>47</v>
      </c>
      <c r="L788" s="15" t="s">
        <v>59</v>
      </c>
      <c r="M788" s="3" t="s">
        <v>47</v>
      </c>
      <c r="N788" s="12" t="s">
        <v>59</v>
      </c>
      <c r="O788" t="s">
        <v>47</v>
      </c>
      <c r="P788" s="15" t="s">
        <v>59</v>
      </c>
      <c r="Q788">
        <v>3.8000000000000006E-2</v>
      </c>
      <c r="R788" s="15">
        <v>1.0000000000000002E-2</v>
      </c>
      <c r="S788" t="s">
        <v>1230</v>
      </c>
      <c r="T788" s="15" t="s">
        <v>59</v>
      </c>
      <c r="U788" t="s">
        <v>47</v>
      </c>
      <c r="V788" s="15" t="s">
        <v>59</v>
      </c>
      <c r="W788" t="s">
        <v>47</v>
      </c>
      <c r="X788" s="15" t="s">
        <v>59</v>
      </c>
      <c r="Y788" t="s">
        <v>47</v>
      </c>
      <c r="Z788" s="15" t="s">
        <v>59</v>
      </c>
      <c r="AA788" t="s">
        <v>47</v>
      </c>
      <c r="AB788" s="15" t="s">
        <v>59</v>
      </c>
      <c r="AC788" t="s">
        <v>47</v>
      </c>
      <c r="AD788" s="15" t="s">
        <v>59</v>
      </c>
      <c r="AE788" t="s">
        <v>47</v>
      </c>
      <c r="AF788" s="15" t="s">
        <v>59</v>
      </c>
      <c r="AG788" t="s">
        <v>47</v>
      </c>
      <c r="AH788" s="15" t="s">
        <v>59</v>
      </c>
      <c r="AI788" t="s">
        <v>47</v>
      </c>
      <c r="AJ788" s="15" t="s">
        <v>59</v>
      </c>
      <c r="AL788" s="15" t="s">
        <v>59</v>
      </c>
      <c r="AM788" t="s">
        <v>47</v>
      </c>
      <c r="AN788" s="15" t="s">
        <v>59</v>
      </c>
      <c r="AO788" t="s">
        <v>47</v>
      </c>
      <c r="AP788" s="15" t="s">
        <v>59</v>
      </c>
      <c r="AQ788" t="s">
        <v>47</v>
      </c>
      <c r="AR788" s="15" t="s">
        <v>59</v>
      </c>
      <c r="AS788" t="s">
        <v>47</v>
      </c>
      <c r="AT788" s="15" t="s">
        <v>59</v>
      </c>
      <c r="AU788" t="s">
        <v>47</v>
      </c>
      <c r="AV788" s="15" t="s">
        <v>59</v>
      </c>
      <c r="AW788" s="3" t="s">
        <v>47</v>
      </c>
      <c r="AX788" s="15" t="s">
        <v>59</v>
      </c>
      <c r="AZ788" s="15" t="s">
        <v>59</v>
      </c>
      <c r="BA788" t="s">
        <v>47</v>
      </c>
      <c r="BB788" s="15" t="s">
        <v>59</v>
      </c>
      <c r="BC788" t="s">
        <v>47</v>
      </c>
      <c r="BD788" s="15" t="s">
        <v>59</v>
      </c>
      <c r="BE788" t="s">
        <v>47</v>
      </c>
      <c r="BF788" s="15" t="s">
        <v>59</v>
      </c>
      <c r="BH788" s="15" t="s">
        <v>59</v>
      </c>
      <c r="BJ788" s="15" t="s">
        <v>59</v>
      </c>
      <c r="BL788" s="15" t="s">
        <v>59</v>
      </c>
      <c r="BN788" s="15" t="s">
        <v>59</v>
      </c>
      <c r="BP788" s="15" t="s">
        <v>59</v>
      </c>
      <c r="BR788" s="15" t="s">
        <v>59</v>
      </c>
      <c r="BT788" s="15" t="s">
        <v>59</v>
      </c>
      <c r="BV788" s="15" t="s">
        <v>59</v>
      </c>
      <c r="BX788" s="15" t="s">
        <v>59</v>
      </c>
      <c r="BZ788" s="15" t="s">
        <v>59</v>
      </c>
      <c r="CB788" s="15" t="s">
        <v>59</v>
      </c>
      <c r="CD788" s="15" t="s">
        <v>59</v>
      </c>
      <c r="CF788" s="15" t="s">
        <v>59</v>
      </c>
      <c r="CH788" s="15" t="s">
        <v>59</v>
      </c>
      <c r="CJ788" s="15" t="s">
        <v>59</v>
      </c>
      <c r="CL788" s="15" t="s">
        <v>59</v>
      </c>
      <c r="CN788" s="15" t="s">
        <v>59</v>
      </c>
      <c r="CP788" s="15" t="s">
        <v>59</v>
      </c>
      <c r="CR788" s="15" t="s">
        <v>59</v>
      </c>
      <c r="CT788" s="15" t="s">
        <v>59</v>
      </c>
      <c r="CV788" s="15" t="s">
        <v>59</v>
      </c>
      <c r="CX788" s="15" t="s">
        <v>59</v>
      </c>
      <c r="CZ788" s="15" t="s">
        <v>59</v>
      </c>
      <c r="DB788" s="15" t="s">
        <v>59</v>
      </c>
      <c r="DD788" s="15" t="s">
        <v>59</v>
      </c>
      <c r="DF788" s="15" t="s">
        <v>59</v>
      </c>
      <c r="DH788" s="15" t="s">
        <v>59</v>
      </c>
      <c r="DJ788" s="15" t="s">
        <v>59</v>
      </c>
      <c r="DL788" s="15" t="s">
        <v>59</v>
      </c>
      <c r="DN788" s="15" t="s">
        <v>59</v>
      </c>
      <c r="DP788" s="15" t="s">
        <v>59</v>
      </c>
      <c r="DR788" s="15" t="s">
        <v>59</v>
      </c>
      <c r="DT788" s="15" t="s">
        <v>59</v>
      </c>
      <c r="DV788" s="15" t="s">
        <v>59</v>
      </c>
      <c r="DX788" s="15" t="s">
        <v>59</v>
      </c>
      <c r="DZ788" s="15" t="s">
        <v>59</v>
      </c>
      <c r="EB788" s="15" t="s">
        <v>59</v>
      </c>
      <c r="ED788" s="15" t="s">
        <v>59</v>
      </c>
      <c r="EF788" s="15" t="s">
        <v>59</v>
      </c>
      <c r="EH788" s="15" t="s">
        <v>59</v>
      </c>
      <c r="EJ788" s="15" t="s">
        <v>59</v>
      </c>
      <c r="EL788" s="15" t="s">
        <v>59</v>
      </c>
      <c r="EN788" s="15" t="s">
        <v>59</v>
      </c>
      <c r="EP788" s="15" t="s">
        <v>59</v>
      </c>
      <c r="ER788" s="15" t="s">
        <v>59</v>
      </c>
      <c r="ET788" s="15" t="s">
        <v>59</v>
      </c>
      <c r="EV788" s="15" t="s">
        <v>59</v>
      </c>
      <c r="EX788" s="15" t="s">
        <v>59</v>
      </c>
      <c r="EZ788" s="15" t="s">
        <v>59</v>
      </c>
      <c r="FB788" s="15" t="s">
        <v>59</v>
      </c>
      <c r="FD788" s="15" t="s">
        <v>59</v>
      </c>
      <c r="FF788" s="15" t="s">
        <v>59</v>
      </c>
      <c r="FH788" s="15" t="s">
        <v>59</v>
      </c>
      <c r="FJ788" s="15" t="s">
        <v>59</v>
      </c>
      <c r="FL788" s="15" t="s">
        <v>59</v>
      </c>
      <c r="FN788" s="15" t="s">
        <v>59</v>
      </c>
      <c r="FP788" s="15" t="s">
        <v>59</v>
      </c>
      <c r="FR788" s="15" t="s">
        <v>59</v>
      </c>
      <c r="FT788" s="15" t="s">
        <v>59</v>
      </c>
    </row>
    <row r="789" spans="1:176" ht="15.95" customHeight="1">
      <c r="A789" t="s">
        <v>1228</v>
      </c>
      <c r="B789">
        <v>4</v>
      </c>
      <c r="D789" s="39">
        <v>9404</v>
      </c>
      <c r="E789" t="s">
        <v>1223</v>
      </c>
      <c r="F789" t="s">
        <v>1224</v>
      </c>
      <c r="G789" s="9">
        <f t="shared" si="27"/>
        <v>0.625</v>
      </c>
      <c r="H789" s="15" t="s">
        <v>59</v>
      </c>
      <c r="I789" t="s">
        <v>47</v>
      </c>
      <c r="J789" s="15" t="s">
        <v>59</v>
      </c>
      <c r="K789" t="s">
        <v>47</v>
      </c>
      <c r="L789" s="15" t="s">
        <v>59</v>
      </c>
      <c r="M789" s="3" t="s">
        <v>47</v>
      </c>
      <c r="N789" s="12" t="s">
        <v>59</v>
      </c>
      <c r="O789" t="s">
        <v>47</v>
      </c>
      <c r="P789" s="15" t="s">
        <v>59</v>
      </c>
      <c r="Q789">
        <v>0.47599999999999998</v>
      </c>
      <c r="R789" s="15">
        <v>2.0000000000000004E-2</v>
      </c>
      <c r="S789">
        <v>0.14899999999999999</v>
      </c>
      <c r="T789" s="15" t="s">
        <v>59</v>
      </c>
      <c r="U789" t="s">
        <v>47</v>
      </c>
      <c r="V789" s="15" t="s">
        <v>59</v>
      </c>
      <c r="W789" t="s">
        <v>47</v>
      </c>
      <c r="X789" s="15" t="s">
        <v>59</v>
      </c>
      <c r="Y789" t="s">
        <v>47</v>
      </c>
      <c r="Z789" s="15" t="s">
        <v>59</v>
      </c>
      <c r="AA789" t="s">
        <v>47</v>
      </c>
      <c r="AB789" s="15" t="s">
        <v>59</v>
      </c>
      <c r="AC789" t="s">
        <v>47</v>
      </c>
      <c r="AD789" s="15" t="s">
        <v>59</v>
      </c>
      <c r="AE789" t="s">
        <v>47</v>
      </c>
      <c r="AF789" s="15" t="s">
        <v>59</v>
      </c>
      <c r="AG789" t="s">
        <v>47</v>
      </c>
      <c r="AH789" s="15" t="s">
        <v>59</v>
      </c>
      <c r="AI789" t="s">
        <v>47</v>
      </c>
      <c r="AJ789" s="15" t="s">
        <v>59</v>
      </c>
      <c r="AL789" s="15" t="s">
        <v>59</v>
      </c>
      <c r="AM789" t="s">
        <v>47</v>
      </c>
      <c r="AN789" s="15" t="s">
        <v>59</v>
      </c>
      <c r="AO789" t="s">
        <v>47</v>
      </c>
      <c r="AP789" s="15" t="s">
        <v>59</v>
      </c>
      <c r="AQ789" t="s">
        <v>47</v>
      </c>
      <c r="AR789" s="15" t="s">
        <v>59</v>
      </c>
      <c r="AS789" t="s">
        <v>47</v>
      </c>
      <c r="AT789" s="15" t="s">
        <v>59</v>
      </c>
      <c r="AU789" t="s">
        <v>47</v>
      </c>
      <c r="AV789" s="15" t="s">
        <v>59</v>
      </c>
      <c r="AW789" s="3" t="s">
        <v>47</v>
      </c>
      <c r="AX789" s="15" t="s">
        <v>59</v>
      </c>
      <c r="AZ789" s="15" t="s">
        <v>59</v>
      </c>
      <c r="BA789" t="s">
        <v>47</v>
      </c>
      <c r="BB789" s="15" t="s">
        <v>59</v>
      </c>
      <c r="BC789" t="s">
        <v>47</v>
      </c>
      <c r="BD789" s="15" t="s">
        <v>59</v>
      </c>
      <c r="BE789" t="s">
        <v>47</v>
      </c>
      <c r="BF789" s="15" t="s">
        <v>59</v>
      </c>
      <c r="BH789" s="15" t="s">
        <v>59</v>
      </c>
      <c r="BJ789" s="15" t="s">
        <v>59</v>
      </c>
      <c r="BL789" s="15" t="s">
        <v>59</v>
      </c>
      <c r="BN789" s="15" t="s">
        <v>59</v>
      </c>
      <c r="BP789" s="15" t="s">
        <v>59</v>
      </c>
      <c r="BR789" s="15" t="s">
        <v>59</v>
      </c>
      <c r="BT789" s="15" t="s">
        <v>59</v>
      </c>
      <c r="BV789" s="15" t="s">
        <v>59</v>
      </c>
      <c r="BX789" s="15" t="s">
        <v>59</v>
      </c>
      <c r="BZ789" s="15" t="s">
        <v>59</v>
      </c>
      <c r="CB789" s="15" t="s">
        <v>59</v>
      </c>
      <c r="CD789" s="15" t="s">
        <v>59</v>
      </c>
      <c r="CF789" s="15" t="s">
        <v>59</v>
      </c>
      <c r="CH789" s="15" t="s">
        <v>59</v>
      </c>
      <c r="CJ789" s="15" t="s">
        <v>59</v>
      </c>
      <c r="CL789" s="15" t="s">
        <v>59</v>
      </c>
      <c r="CN789" s="15" t="s">
        <v>59</v>
      </c>
      <c r="CP789" s="15" t="s">
        <v>59</v>
      </c>
      <c r="CR789" s="15" t="s">
        <v>59</v>
      </c>
      <c r="CT789" s="15" t="s">
        <v>59</v>
      </c>
      <c r="CV789" s="15" t="s">
        <v>59</v>
      </c>
      <c r="CX789" s="15" t="s">
        <v>59</v>
      </c>
      <c r="CZ789" s="15" t="s">
        <v>59</v>
      </c>
      <c r="DB789" s="15" t="s">
        <v>59</v>
      </c>
      <c r="DD789" s="15" t="s">
        <v>59</v>
      </c>
      <c r="DF789" s="15" t="s">
        <v>59</v>
      </c>
      <c r="DH789" s="15" t="s">
        <v>59</v>
      </c>
      <c r="DJ789" s="15" t="s">
        <v>59</v>
      </c>
      <c r="DL789" s="15" t="s">
        <v>59</v>
      </c>
      <c r="DN789" s="15" t="s">
        <v>59</v>
      </c>
      <c r="DP789" s="15" t="s">
        <v>59</v>
      </c>
      <c r="DR789" s="15" t="s">
        <v>59</v>
      </c>
      <c r="DT789" s="15" t="s">
        <v>59</v>
      </c>
      <c r="DV789" s="15" t="s">
        <v>59</v>
      </c>
      <c r="DX789" s="15" t="s">
        <v>59</v>
      </c>
      <c r="DZ789" s="15" t="s">
        <v>59</v>
      </c>
      <c r="EB789" s="15" t="s">
        <v>59</v>
      </c>
      <c r="ED789" s="15" t="s">
        <v>59</v>
      </c>
      <c r="EF789" s="15" t="s">
        <v>59</v>
      </c>
      <c r="EH789" s="15" t="s">
        <v>59</v>
      </c>
      <c r="EJ789" s="15" t="s">
        <v>59</v>
      </c>
      <c r="EL789" s="15" t="s">
        <v>59</v>
      </c>
      <c r="EN789" s="15" t="s">
        <v>59</v>
      </c>
      <c r="EP789" s="15" t="s">
        <v>59</v>
      </c>
      <c r="ER789" s="15" t="s">
        <v>59</v>
      </c>
      <c r="ET789" s="15" t="s">
        <v>59</v>
      </c>
      <c r="EV789" s="15" t="s">
        <v>59</v>
      </c>
      <c r="EX789" s="15" t="s">
        <v>59</v>
      </c>
      <c r="EZ789" s="15" t="s">
        <v>59</v>
      </c>
      <c r="FB789" s="15" t="s">
        <v>59</v>
      </c>
      <c r="FD789" s="15" t="s">
        <v>59</v>
      </c>
      <c r="FF789" s="15" t="s">
        <v>59</v>
      </c>
      <c r="FH789" s="15" t="s">
        <v>59</v>
      </c>
      <c r="FJ789" s="15" t="s">
        <v>59</v>
      </c>
      <c r="FL789" s="15" t="s">
        <v>59</v>
      </c>
      <c r="FN789" s="15" t="s">
        <v>59</v>
      </c>
      <c r="FP789" s="15" t="s">
        <v>59</v>
      </c>
      <c r="FR789" s="15" t="s">
        <v>59</v>
      </c>
      <c r="FT789" s="15" t="s">
        <v>59</v>
      </c>
    </row>
    <row r="790" spans="1:176" ht="15.95" customHeight="1">
      <c r="A790" t="s">
        <v>1229</v>
      </c>
      <c r="B790">
        <v>4</v>
      </c>
      <c r="D790" s="39">
        <v>9404</v>
      </c>
      <c r="E790" t="s">
        <v>1223</v>
      </c>
      <c r="F790" t="s">
        <v>1224</v>
      </c>
      <c r="G790" s="9">
        <f t="shared" si="27"/>
        <v>8.3000000000000004E-2</v>
      </c>
      <c r="H790" s="15" t="s">
        <v>59</v>
      </c>
      <c r="I790" t="s">
        <v>47</v>
      </c>
      <c r="J790" s="15" t="s">
        <v>59</v>
      </c>
      <c r="K790" t="s">
        <v>47</v>
      </c>
      <c r="L790" s="15" t="s">
        <v>59</v>
      </c>
      <c r="M790" s="3" t="s">
        <v>47</v>
      </c>
      <c r="N790" s="12" t="s">
        <v>59</v>
      </c>
      <c r="O790" t="s">
        <v>47</v>
      </c>
      <c r="P790" s="15" t="s">
        <v>59</v>
      </c>
      <c r="Q790">
        <v>0.06</v>
      </c>
      <c r="R790" s="15">
        <v>1.0000000000000002E-2</v>
      </c>
      <c r="S790">
        <v>2.3000000000000003E-2</v>
      </c>
      <c r="T790" s="15" t="s">
        <v>59</v>
      </c>
      <c r="U790" t="s">
        <v>47</v>
      </c>
      <c r="V790" s="15" t="s">
        <v>59</v>
      </c>
      <c r="W790" t="s">
        <v>47</v>
      </c>
      <c r="X790" s="15" t="s">
        <v>59</v>
      </c>
      <c r="Y790" t="s">
        <v>47</v>
      </c>
      <c r="Z790" s="15" t="s">
        <v>59</v>
      </c>
      <c r="AA790" t="s">
        <v>47</v>
      </c>
      <c r="AB790" s="15" t="s">
        <v>59</v>
      </c>
      <c r="AC790" t="s">
        <v>47</v>
      </c>
      <c r="AD790" s="15" t="s">
        <v>59</v>
      </c>
      <c r="AE790" t="s">
        <v>47</v>
      </c>
      <c r="AF790" s="15" t="s">
        <v>59</v>
      </c>
      <c r="AG790" t="s">
        <v>47</v>
      </c>
      <c r="AH790" s="15" t="s">
        <v>59</v>
      </c>
      <c r="AI790" t="s">
        <v>47</v>
      </c>
      <c r="AJ790" s="15" t="s">
        <v>59</v>
      </c>
      <c r="AL790" s="15" t="s">
        <v>59</v>
      </c>
      <c r="AM790" t="s">
        <v>47</v>
      </c>
      <c r="AN790" s="15" t="s">
        <v>59</v>
      </c>
      <c r="AO790" t="s">
        <v>47</v>
      </c>
      <c r="AP790" s="15" t="s">
        <v>59</v>
      </c>
      <c r="AQ790" t="s">
        <v>47</v>
      </c>
      <c r="AR790" s="15" t="s">
        <v>59</v>
      </c>
      <c r="AS790" t="s">
        <v>47</v>
      </c>
      <c r="AT790" s="15" t="s">
        <v>59</v>
      </c>
      <c r="AU790" t="s">
        <v>47</v>
      </c>
      <c r="AV790" s="15" t="s">
        <v>59</v>
      </c>
      <c r="AW790" s="3" t="s">
        <v>47</v>
      </c>
      <c r="AX790" s="15" t="s">
        <v>59</v>
      </c>
      <c r="AZ790" s="15" t="s">
        <v>59</v>
      </c>
      <c r="BA790" t="s">
        <v>47</v>
      </c>
      <c r="BB790" s="15" t="s">
        <v>59</v>
      </c>
      <c r="BC790" t="s">
        <v>47</v>
      </c>
      <c r="BD790" s="15" t="s">
        <v>59</v>
      </c>
      <c r="BE790" t="s">
        <v>47</v>
      </c>
      <c r="BF790" s="15" t="s">
        <v>59</v>
      </c>
      <c r="BH790" s="15" t="s">
        <v>59</v>
      </c>
      <c r="BJ790" s="15" t="s">
        <v>59</v>
      </c>
      <c r="BL790" s="15" t="s">
        <v>59</v>
      </c>
      <c r="BN790" s="15" t="s">
        <v>59</v>
      </c>
      <c r="BP790" s="15" t="s">
        <v>59</v>
      </c>
      <c r="BR790" s="15" t="s">
        <v>59</v>
      </c>
      <c r="BT790" s="15" t="s">
        <v>59</v>
      </c>
      <c r="BV790" s="15" t="s">
        <v>59</v>
      </c>
      <c r="BX790" s="15" t="s">
        <v>59</v>
      </c>
      <c r="BZ790" s="15" t="s">
        <v>59</v>
      </c>
      <c r="CB790" s="15" t="s">
        <v>59</v>
      </c>
      <c r="CD790" s="15" t="s">
        <v>59</v>
      </c>
      <c r="CF790" s="15" t="s">
        <v>59</v>
      </c>
      <c r="CH790" s="15" t="s">
        <v>59</v>
      </c>
      <c r="CJ790" s="15" t="s">
        <v>59</v>
      </c>
      <c r="CL790" s="15" t="s">
        <v>59</v>
      </c>
      <c r="CN790" s="15" t="s">
        <v>59</v>
      </c>
      <c r="CP790" s="15" t="s">
        <v>59</v>
      </c>
      <c r="CR790" s="15" t="s">
        <v>59</v>
      </c>
      <c r="CT790" s="15" t="s">
        <v>59</v>
      </c>
      <c r="CV790" s="15" t="s">
        <v>59</v>
      </c>
      <c r="CX790" s="15" t="s">
        <v>59</v>
      </c>
      <c r="CZ790" s="15" t="s">
        <v>59</v>
      </c>
      <c r="DB790" s="15" t="s">
        <v>59</v>
      </c>
      <c r="DD790" s="15" t="s">
        <v>59</v>
      </c>
      <c r="DF790" s="15" t="s">
        <v>59</v>
      </c>
      <c r="DH790" s="15" t="s">
        <v>59</v>
      </c>
      <c r="DJ790" s="15" t="s">
        <v>59</v>
      </c>
      <c r="DL790" s="15" t="s">
        <v>59</v>
      </c>
      <c r="DN790" s="15" t="s">
        <v>59</v>
      </c>
      <c r="DP790" s="15" t="s">
        <v>59</v>
      </c>
      <c r="DR790" s="15" t="s">
        <v>59</v>
      </c>
      <c r="DT790" s="15" t="s">
        <v>59</v>
      </c>
      <c r="DV790" s="15" t="s">
        <v>59</v>
      </c>
      <c r="DX790" s="15" t="s">
        <v>59</v>
      </c>
      <c r="DZ790" s="15" t="s">
        <v>59</v>
      </c>
      <c r="EB790" s="15" t="s">
        <v>59</v>
      </c>
      <c r="ED790" s="15" t="s">
        <v>59</v>
      </c>
      <c r="EF790" s="15" t="s">
        <v>59</v>
      </c>
      <c r="EH790" s="15" t="s">
        <v>59</v>
      </c>
      <c r="EJ790" s="15" t="s">
        <v>59</v>
      </c>
      <c r="EL790" s="15" t="s">
        <v>59</v>
      </c>
      <c r="EN790" s="15" t="s">
        <v>59</v>
      </c>
      <c r="EP790" s="15" t="s">
        <v>59</v>
      </c>
      <c r="ER790" s="15" t="s">
        <v>59</v>
      </c>
      <c r="ET790" s="15" t="s">
        <v>59</v>
      </c>
      <c r="EV790" s="15" t="s">
        <v>59</v>
      </c>
      <c r="EX790" s="15" t="s">
        <v>59</v>
      </c>
      <c r="EZ790" s="15" t="s">
        <v>59</v>
      </c>
      <c r="FB790" s="15" t="s">
        <v>59</v>
      </c>
      <c r="FD790" s="15" t="s">
        <v>59</v>
      </c>
      <c r="FF790" s="15" t="s">
        <v>59</v>
      </c>
      <c r="FH790" s="15" t="s">
        <v>59</v>
      </c>
      <c r="FJ790" s="15" t="s">
        <v>59</v>
      </c>
      <c r="FL790" s="15" t="s">
        <v>59</v>
      </c>
      <c r="FN790" s="15" t="s">
        <v>59</v>
      </c>
      <c r="FP790" s="15" t="s">
        <v>59</v>
      </c>
      <c r="FR790" s="15" t="s">
        <v>59</v>
      </c>
      <c r="FT790" s="15" t="s">
        <v>59</v>
      </c>
    </row>
    <row r="791" spans="1:176" ht="15.95" customHeight="1">
      <c r="A791" t="s">
        <v>1231</v>
      </c>
      <c r="B791">
        <v>1</v>
      </c>
      <c r="D791" s="39">
        <v>2502</v>
      </c>
      <c r="E791" t="s">
        <v>1240</v>
      </c>
      <c r="G791" s="9">
        <f t="shared" si="27"/>
        <v>1.2</v>
      </c>
      <c r="H791" s="15" t="s">
        <v>59</v>
      </c>
      <c r="I791" t="s">
        <v>47</v>
      </c>
      <c r="J791" s="15" t="s">
        <v>59</v>
      </c>
      <c r="K791" t="s">
        <v>47</v>
      </c>
      <c r="L791" s="15" t="s">
        <v>59</v>
      </c>
      <c r="M791" s="3" t="s">
        <v>47</v>
      </c>
      <c r="N791" s="12" t="s">
        <v>59</v>
      </c>
      <c r="O791">
        <v>0.3</v>
      </c>
      <c r="P791" s="15" t="s">
        <v>59</v>
      </c>
      <c r="Q791" s="46">
        <v>0.2</v>
      </c>
      <c r="R791" s="15" t="s">
        <v>59</v>
      </c>
      <c r="S791" s="46">
        <v>0</v>
      </c>
      <c r="T791" s="15" t="s">
        <v>59</v>
      </c>
      <c r="U791" s="46" t="s">
        <v>47</v>
      </c>
      <c r="V791" s="15" t="s">
        <v>59</v>
      </c>
      <c r="W791" s="46" t="s">
        <v>47</v>
      </c>
      <c r="X791" s="15" t="s">
        <v>59</v>
      </c>
      <c r="Y791">
        <v>0.7</v>
      </c>
      <c r="Z791" s="15" t="s">
        <v>59</v>
      </c>
      <c r="AA791" t="s">
        <v>47</v>
      </c>
      <c r="AB791" s="15" t="s">
        <v>59</v>
      </c>
      <c r="AC791" t="s">
        <v>47</v>
      </c>
      <c r="AD791" s="15" t="s">
        <v>59</v>
      </c>
      <c r="AE791" t="s">
        <v>47</v>
      </c>
      <c r="AF791" s="15" t="s">
        <v>59</v>
      </c>
      <c r="AG791">
        <v>0</v>
      </c>
      <c r="AH791" s="15" t="s">
        <v>59</v>
      </c>
      <c r="AI791" t="s">
        <v>47</v>
      </c>
      <c r="AJ791" s="15" t="s">
        <v>59</v>
      </c>
      <c r="AL791" s="15" t="s">
        <v>59</v>
      </c>
      <c r="AM791" t="s">
        <v>47</v>
      </c>
      <c r="AN791" s="15" t="s">
        <v>59</v>
      </c>
      <c r="AO791" t="s">
        <v>47</v>
      </c>
      <c r="AP791" s="15" t="s">
        <v>59</v>
      </c>
      <c r="AQ791" t="s">
        <v>47</v>
      </c>
      <c r="AR791" s="15" t="s">
        <v>59</v>
      </c>
      <c r="AS791" t="s">
        <v>47</v>
      </c>
      <c r="AT791" s="15" t="s">
        <v>59</v>
      </c>
      <c r="AU791" t="s">
        <v>47</v>
      </c>
      <c r="AV791" s="15" t="s">
        <v>59</v>
      </c>
      <c r="AW791" s="3" t="s">
        <v>47</v>
      </c>
      <c r="AX791" s="15" t="s">
        <v>59</v>
      </c>
      <c r="AZ791" s="15" t="s">
        <v>59</v>
      </c>
      <c r="BA791" t="s">
        <v>47</v>
      </c>
      <c r="BB791" s="15" t="s">
        <v>59</v>
      </c>
      <c r="BC791" t="s">
        <v>47</v>
      </c>
      <c r="BD791" s="15" t="s">
        <v>59</v>
      </c>
      <c r="BE791" t="s">
        <v>47</v>
      </c>
      <c r="BF791" s="15" t="s">
        <v>59</v>
      </c>
      <c r="BH791" s="15" t="s">
        <v>59</v>
      </c>
      <c r="BJ791" s="15" t="s">
        <v>59</v>
      </c>
      <c r="BL791" s="15" t="s">
        <v>59</v>
      </c>
      <c r="BN791" s="15" t="s">
        <v>59</v>
      </c>
      <c r="BP791" s="15" t="s">
        <v>59</v>
      </c>
      <c r="BR791" s="15" t="s">
        <v>59</v>
      </c>
      <c r="BT791" s="15" t="s">
        <v>59</v>
      </c>
      <c r="BV791" s="15" t="s">
        <v>59</v>
      </c>
      <c r="BX791" s="15" t="s">
        <v>59</v>
      </c>
      <c r="BZ791" s="15" t="s">
        <v>59</v>
      </c>
      <c r="CB791" s="15" t="s">
        <v>59</v>
      </c>
      <c r="CD791" s="15" t="s">
        <v>59</v>
      </c>
      <c r="CF791" s="15" t="s">
        <v>59</v>
      </c>
      <c r="CH791" s="15" t="s">
        <v>59</v>
      </c>
      <c r="CJ791" s="15" t="s">
        <v>59</v>
      </c>
      <c r="CL791" s="15" t="s">
        <v>59</v>
      </c>
      <c r="CN791" s="15" t="s">
        <v>59</v>
      </c>
      <c r="CP791" s="15" t="s">
        <v>59</v>
      </c>
      <c r="CR791" s="15" t="s">
        <v>59</v>
      </c>
      <c r="CT791" s="15" t="s">
        <v>59</v>
      </c>
      <c r="CV791" s="15" t="s">
        <v>59</v>
      </c>
      <c r="CX791" s="15" t="s">
        <v>59</v>
      </c>
      <c r="CZ791" s="15" t="s">
        <v>59</v>
      </c>
      <c r="DB791" s="15" t="s">
        <v>59</v>
      </c>
      <c r="DD791" s="15" t="s">
        <v>59</v>
      </c>
      <c r="DF791" s="15" t="s">
        <v>59</v>
      </c>
      <c r="DH791" s="15" t="s">
        <v>59</v>
      </c>
      <c r="DJ791" s="15" t="s">
        <v>59</v>
      </c>
      <c r="DL791" s="15" t="s">
        <v>59</v>
      </c>
      <c r="DN791" s="15" t="s">
        <v>59</v>
      </c>
      <c r="DP791" s="15" t="s">
        <v>59</v>
      </c>
      <c r="DR791" s="15" t="s">
        <v>59</v>
      </c>
      <c r="DT791" s="15" t="s">
        <v>59</v>
      </c>
      <c r="DV791" s="15" t="s">
        <v>59</v>
      </c>
      <c r="DX791" s="15" t="s">
        <v>59</v>
      </c>
      <c r="DZ791" s="15" t="s">
        <v>59</v>
      </c>
      <c r="EB791" s="15" t="s">
        <v>59</v>
      </c>
      <c r="ED791" s="15" t="s">
        <v>59</v>
      </c>
      <c r="EF791" s="15" t="s">
        <v>59</v>
      </c>
      <c r="EH791" s="15" t="s">
        <v>59</v>
      </c>
      <c r="EJ791" s="15" t="s">
        <v>59</v>
      </c>
      <c r="EL791" s="15" t="s">
        <v>59</v>
      </c>
      <c r="EN791" s="15" t="s">
        <v>59</v>
      </c>
      <c r="EP791" s="15" t="s">
        <v>59</v>
      </c>
      <c r="ER791" s="15" t="s">
        <v>59</v>
      </c>
      <c r="ET791" s="15" t="s">
        <v>59</v>
      </c>
      <c r="EV791" s="15" t="s">
        <v>59</v>
      </c>
      <c r="EX791" s="15" t="s">
        <v>59</v>
      </c>
      <c r="EZ791" s="15" t="s">
        <v>59</v>
      </c>
      <c r="FB791" s="15" t="s">
        <v>59</v>
      </c>
      <c r="FD791" s="15" t="s">
        <v>59</v>
      </c>
      <c r="FF791" s="15" t="s">
        <v>59</v>
      </c>
      <c r="FH791" s="15" t="s">
        <v>59</v>
      </c>
      <c r="FJ791" s="15" t="s">
        <v>59</v>
      </c>
      <c r="FL791" s="15" t="s">
        <v>59</v>
      </c>
      <c r="FN791" s="15" t="s">
        <v>59</v>
      </c>
      <c r="FP791" s="15" t="s">
        <v>59</v>
      </c>
      <c r="FR791" s="15" t="s">
        <v>59</v>
      </c>
      <c r="FT791" s="15" t="s">
        <v>59</v>
      </c>
    </row>
    <row r="792" spans="1:176" ht="15.95" customHeight="1">
      <c r="A792" t="s">
        <v>1232</v>
      </c>
      <c r="B792">
        <v>1</v>
      </c>
      <c r="D792" s="39">
        <v>2502</v>
      </c>
      <c r="E792" t="s">
        <v>1240</v>
      </c>
      <c r="G792" s="9">
        <f t="shared" si="27"/>
        <v>21.000000000000004</v>
      </c>
      <c r="H792" s="15" t="s">
        <v>59</v>
      </c>
      <c r="I792" t="s">
        <v>47</v>
      </c>
      <c r="J792" s="15" t="s">
        <v>59</v>
      </c>
      <c r="K792" t="s">
        <v>47</v>
      </c>
      <c r="L792" s="15" t="s">
        <v>59</v>
      </c>
      <c r="M792" s="3" t="s">
        <v>47</v>
      </c>
      <c r="N792" s="12" t="s">
        <v>59</v>
      </c>
      <c r="O792">
        <v>12.8</v>
      </c>
      <c r="P792" s="15" t="s">
        <v>59</v>
      </c>
      <c r="Q792" s="46">
        <v>1.8</v>
      </c>
      <c r="R792" s="15" t="s">
        <v>59</v>
      </c>
      <c r="S792" s="46">
        <v>0.3</v>
      </c>
      <c r="T792" s="15" t="s">
        <v>59</v>
      </c>
      <c r="U792" s="46" t="s">
        <v>47</v>
      </c>
      <c r="V792" s="15" t="s">
        <v>59</v>
      </c>
      <c r="W792" s="46" t="s">
        <v>47</v>
      </c>
      <c r="X792" s="15" t="s">
        <v>59</v>
      </c>
      <c r="Y792">
        <v>5.8</v>
      </c>
      <c r="Z792" s="15" t="s">
        <v>59</v>
      </c>
      <c r="AA792" t="s">
        <v>47</v>
      </c>
      <c r="AB792" s="15" t="s">
        <v>59</v>
      </c>
      <c r="AC792" t="s">
        <v>47</v>
      </c>
      <c r="AD792" s="15" t="s">
        <v>59</v>
      </c>
      <c r="AE792" t="s">
        <v>47</v>
      </c>
      <c r="AF792" s="15" t="s">
        <v>59</v>
      </c>
      <c r="AG792">
        <v>0.3</v>
      </c>
      <c r="AH792" s="15" t="s">
        <v>59</v>
      </c>
      <c r="AI792" t="s">
        <v>47</v>
      </c>
      <c r="AJ792" s="15" t="s">
        <v>59</v>
      </c>
      <c r="AL792" s="15" t="s">
        <v>59</v>
      </c>
      <c r="AM792" t="s">
        <v>47</v>
      </c>
      <c r="AN792" s="15" t="s">
        <v>59</v>
      </c>
      <c r="AO792" t="s">
        <v>47</v>
      </c>
      <c r="AP792" s="15" t="s">
        <v>59</v>
      </c>
      <c r="AQ792" t="s">
        <v>47</v>
      </c>
      <c r="AR792" s="15" t="s">
        <v>59</v>
      </c>
      <c r="AS792" t="s">
        <v>47</v>
      </c>
      <c r="AT792" s="15" t="s">
        <v>59</v>
      </c>
      <c r="AU792" t="s">
        <v>47</v>
      </c>
      <c r="AV792" s="15" t="s">
        <v>59</v>
      </c>
      <c r="AW792" s="3" t="s">
        <v>47</v>
      </c>
      <c r="AX792" s="15" t="s">
        <v>59</v>
      </c>
      <c r="AZ792" s="15" t="s">
        <v>59</v>
      </c>
      <c r="BA792" t="s">
        <v>47</v>
      </c>
      <c r="BB792" s="15" t="s">
        <v>59</v>
      </c>
      <c r="BC792" t="s">
        <v>47</v>
      </c>
      <c r="BD792" s="15" t="s">
        <v>59</v>
      </c>
      <c r="BE792" t="s">
        <v>47</v>
      </c>
      <c r="BF792" s="15" t="s">
        <v>59</v>
      </c>
      <c r="BH792" s="15" t="s">
        <v>59</v>
      </c>
      <c r="BJ792" s="15" t="s">
        <v>59</v>
      </c>
      <c r="BL792" s="15" t="s">
        <v>59</v>
      </c>
      <c r="BN792" s="15" t="s">
        <v>59</v>
      </c>
      <c r="BP792" s="15" t="s">
        <v>59</v>
      </c>
      <c r="BR792" s="15" t="s">
        <v>59</v>
      </c>
      <c r="BT792" s="15" t="s">
        <v>59</v>
      </c>
      <c r="BV792" s="15" t="s">
        <v>59</v>
      </c>
      <c r="BX792" s="15" t="s">
        <v>59</v>
      </c>
      <c r="BZ792" s="15" t="s">
        <v>59</v>
      </c>
      <c r="CB792" s="15" t="s">
        <v>59</v>
      </c>
      <c r="CD792" s="15" t="s">
        <v>59</v>
      </c>
      <c r="CF792" s="15" t="s">
        <v>59</v>
      </c>
      <c r="CH792" s="15" t="s">
        <v>59</v>
      </c>
      <c r="CJ792" s="15" t="s">
        <v>59</v>
      </c>
      <c r="CL792" s="15" t="s">
        <v>59</v>
      </c>
      <c r="CN792" s="15" t="s">
        <v>59</v>
      </c>
      <c r="CP792" s="15" t="s">
        <v>59</v>
      </c>
      <c r="CR792" s="15" t="s">
        <v>59</v>
      </c>
      <c r="CT792" s="15" t="s">
        <v>59</v>
      </c>
      <c r="CV792" s="15" t="s">
        <v>59</v>
      </c>
      <c r="CX792" s="15" t="s">
        <v>59</v>
      </c>
      <c r="CZ792" s="15" t="s">
        <v>59</v>
      </c>
      <c r="DB792" s="15" t="s">
        <v>59</v>
      </c>
      <c r="DD792" s="15" t="s">
        <v>59</v>
      </c>
      <c r="DF792" s="15" t="s">
        <v>59</v>
      </c>
      <c r="DH792" s="15" t="s">
        <v>59</v>
      </c>
      <c r="DJ792" s="15" t="s">
        <v>59</v>
      </c>
      <c r="DL792" s="15" t="s">
        <v>59</v>
      </c>
      <c r="DN792" s="15" t="s">
        <v>59</v>
      </c>
      <c r="DP792" s="15" t="s">
        <v>59</v>
      </c>
      <c r="DR792" s="15" t="s">
        <v>59</v>
      </c>
      <c r="DT792" s="15" t="s">
        <v>59</v>
      </c>
      <c r="DV792" s="15" t="s">
        <v>59</v>
      </c>
      <c r="DX792" s="15" t="s">
        <v>59</v>
      </c>
      <c r="DZ792" s="15" t="s">
        <v>59</v>
      </c>
      <c r="EB792" s="15" t="s">
        <v>59</v>
      </c>
      <c r="ED792" s="15" t="s">
        <v>59</v>
      </c>
      <c r="EF792" s="15" t="s">
        <v>59</v>
      </c>
      <c r="EH792" s="15" t="s">
        <v>59</v>
      </c>
      <c r="EJ792" s="15" t="s">
        <v>59</v>
      </c>
      <c r="EL792" s="15" t="s">
        <v>59</v>
      </c>
      <c r="EN792" s="15" t="s">
        <v>59</v>
      </c>
      <c r="EP792" s="15" t="s">
        <v>59</v>
      </c>
      <c r="ER792" s="15" t="s">
        <v>59</v>
      </c>
      <c r="ET792" s="15" t="s">
        <v>59</v>
      </c>
      <c r="EV792" s="15" t="s">
        <v>59</v>
      </c>
      <c r="EX792" s="15" t="s">
        <v>59</v>
      </c>
      <c r="EZ792" s="15" t="s">
        <v>59</v>
      </c>
      <c r="FB792" s="15" t="s">
        <v>59</v>
      </c>
      <c r="FD792" s="15" t="s">
        <v>59</v>
      </c>
      <c r="FF792" s="15" t="s">
        <v>59</v>
      </c>
      <c r="FH792" s="15" t="s">
        <v>59</v>
      </c>
      <c r="FJ792" s="15" t="s">
        <v>59</v>
      </c>
      <c r="FL792" s="15" t="s">
        <v>59</v>
      </c>
      <c r="FN792" s="15" t="s">
        <v>59</v>
      </c>
      <c r="FP792" s="15" t="s">
        <v>59</v>
      </c>
      <c r="FR792" s="15" t="s">
        <v>59</v>
      </c>
      <c r="FT792" s="15" t="s">
        <v>59</v>
      </c>
    </row>
    <row r="793" spans="1:176" ht="15.95" customHeight="1">
      <c r="A793" t="s">
        <v>1233</v>
      </c>
      <c r="B793">
        <v>1</v>
      </c>
      <c r="D793" s="39">
        <v>2502</v>
      </c>
      <c r="E793" t="s">
        <v>1240</v>
      </c>
      <c r="G793" s="9">
        <f t="shared" si="27"/>
        <v>80.900000000000006</v>
      </c>
      <c r="H793" s="15" t="s">
        <v>59</v>
      </c>
      <c r="I793" t="s">
        <v>47</v>
      </c>
      <c r="J793" s="15" t="s">
        <v>59</v>
      </c>
      <c r="K793" t="s">
        <v>47</v>
      </c>
      <c r="L793" s="15" t="s">
        <v>59</v>
      </c>
      <c r="M793" s="3" t="s">
        <v>47</v>
      </c>
      <c r="N793" s="12" t="s">
        <v>59</v>
      </c>
      <c r="O793">
        <v>45.1</v>
      </c>
      <c r="P793" s="15" t="s">
        <v>59</v>
      </c>
      <c r="Q793" s="46">
        <v>6.5</v>
      </c>
      <c r="R793" s="15" t="s">
        <v>59</v>
      </c>
      <c r="S793" s="46">
        <v>2.6</v>
      </c>
      <c r="T793" s="15" t="s">
        <v>59</v>
      </c>
      <c r="U793" s="46" t="s">
        <v>47</v>
      </c>
      <c r="V793" s="15" t="s">
        <v>59</v>
      </c>
      <c r="W793" s="46" t="s">
        <v>47</v>
      </c>
      <c r="X793" s="15" t="s">
        <v>59</v>
      </c>
      <c r="Y793">
        <v>26.3</v>
      </c>
      <c r="Z793" s="15" t="s">
        <v>59</v>
      </c>
      <c r="AA793" t="s">
        <v>47</v>
      </c>
      <c r="AB793" s="15" t="s">
        <v>59</v>
      </c>
      <c r="AC793" t="s">
        <v>47</v>
      </c>
      <c r="AD793" s="15" t="s">
        <v>59</v>
      </c>
      <c r="AE793" t="s">
        <v>47</v>
      </c>
      <c r="AF793" s="15" t="s">
        <v>59</v>
      </c>
      <c r="AG793">
        <v>0.4</v>
      </c>
      <c r="AH793" s="15" t="s">
        <v>59</v>
      </c>
      <c r="AI793" t="s">
        <v>47</v>
      </c>
      <c r="AJ793" s="15" t="s">
        <v>59</v>
      </c>
      <c r="AL793" s="15" t="s">
        <v>59</v>
      </c>
      <c r="AM793" t="s">
        <v>47</v>
      </c>
      <c r="AN793" s="15" t="s">
        <v>59</v>
      </c>
      <c r="AO793" t="s">
        <v>47</v>
      </c>
      <c r="AP793" s="15" t="s">
        <v>59</v>
      </c>
      <c r="AQ793" t="s">
        <v>47</v>
      </c>
      <c r="AR793" s="15" t="s">
        <v>59</v>
      </c>
      <c r="AS793" t="s">
        <v>47</v>
      </c>
      <c r="AT793" s="15" t="s">
        <v>59</v>
      </c>
      <c r="AU793" t="s">
        <v>47</v>
      </c>
      <c r="AV793" s="15" t="s">
        <v>59</v>
      </c>
      <c r="AW793" s="3" t="s">
        <v>47</v>
      </c>
      <c r="AX793" s="15" t="s">
        <v>59</v>
      </c>
      <c r="AZ793" s="15" t="s">
        <v>59</v>
      </c>
      <c r="BA793" t="s">
        <v>47</v>
      </c>
      <c r="BB793" s="15" t="s">
        <v>59</v>
      </c>
      <c r="BC793" t="s">
        <v>47</v>
      </c>
      <c r="BD793" s="15" t="s">
        <v>59</v>
      </c>
      <c r="BE793" t="s">
        <v>47</v>
      </c>
      <c r="BF793" s="15" t="s">
        <v>59</v>
      </c>
      <c r="BH793" s="15" t="s">
        <v>59</v>
      </c>
      <c r="BJ793" s="15" t="s">
        <v>59</v>
      </c>
      <c r="BL793" s="15" t="s">
        <v>59</v>
      </c>
      <c r="BN793" s="15" t="s">
        <v>59</v>
      </c>
      <c r="BP793" s="15" t="s">
        <v>59</v>
      </c>
      <c r="BR793" s="15" t="s">
        <v>59</v>
      </c>
      <c r="BT793" s="15" t="s">
        <v>59</v>
      </c>
      <c r="BV793" s="15" t="s">
        <v>59</v>
      </c>
      <c r="BX793" s="15" t="s">
        <v>59</v>
      </c>
      <c r="BZ793" s="15" t="s">
        <v>59</v>
      </c>
      <c r="CB793" s="15" t="s">
        <v>59</v>
      </c>
      <c r="CD793" s="15" t="s">
        <v>59</v>
      </c>
      <c r="CF793" s="15" t="s">
        <v>59</v>
      </c>
      <c r="CH793" s="15" t="s">
        <v>59</v>
      </c>
      <c r="CJ793" s="15" t="s">
        <v>59</v>
      </c>
      <c r="CL793" s="15" t="s">
        <v>59</v>
      </c>
      <c r="CN793" s="15" t="s">
        <v>59</v>
      </c>
      <c r="CP793" s="15" t="s">
        <v>59</v>
      </c>
      <c r="CR793" s="15" t="s">
        <v>59</v>
      </c>
      <c r="CT793" s="15" t="s">
        <v>59</v>
      </c>
      <c r="CV793" s="15" t="s">
        <v>59</v>
      </c>
      <c r="CX793" s="15" t="s">
        <v>59</v>
      </c>
      <c r="CZ793" s="15" t="s">
        <v>59</v>
      </c>
      <c r="DB793" s="15" t="s">
        <v>59</v>
      </c>
      <c r="DD793" s="15" t="s">
        <v>59</v>
      </c>
      <c r="DF793" s="15" t="s">
        <v>59</v>
      </c>
      <c r="DH793" s="15" t="s">
        <v>59</v>
      </c>
      <c r="DJ793" s="15" t="s">
        <v>59</v>
      </c>
      <c r="DL793" s="15" t="s">
        <v>59</v>
      </c>
      <c r="DN793" s="15" t="s">
        <v>59</v>
      </c>
      <c r="DP793" s="15" t="s">
        <v>59</v>
      </c>
      <c r="DR793" s="15" t="s">
        <v>59</v>
      </c>
      <c r="DT793" s="15" t="s">
        <v>59</v>
      </c>
      <c r="DV793" s="15" t="s">
        <v>59</v>
      </c>
      <c r="DX793" s="15" t="s">
        <v>59</v>
      </c>
      <c r="DZ793" s="15" t="s">
        <v>59</v>
      </c>
      <c r="EB793" s="15" t="s">
        <v>59</v>
      </c>
      <c r="ED793" s="15" t="s">
        <v>59</v>
      </c>
      <c r="EF793" s="15" t="s">
        <v>59</v>
      </c>
      <c r="EH793" s="15" t="s">
        <v>59</v>
      </c>
      <c r="EJ793" s="15" t="s">
        <v>59</v>
      </c>
      <c r="EL793" s="15" t="s">
        <v>59</v>
      </c>
      <c r="EN793" s="15" t="s">
        <v>59</v>
      </c>
      <c r="EP793" s="15" t="s">
        <v>59</v>
      </c>
      <c r="ER793" s="15" t="s">
        <v>59</v>
      </c>
      <c r="ET793" s="15" t="s">
        <v>59</v>
      </c>
      <c r="EV793" s="15" t="s">
        <v>59</v>
      </c>
      <c r="EX793" s="15" t="s">
        <v>59</v>
      </c>
      <c r="EZ793" s="15" t="s">
        <v>59</v>
      </c>
      <c r="FB793" s="15" t="s">
        <v>59</v>
      </c>
      <c r="FD793" s="15" t="s">
        <v>59</v>
      </c>
      <c r="FF793" s="15" t="s">
        <v>59</v>
      </c>
      <c r="FH793" s="15" t="s">
        <v>59</v>
      </c>
      <c r="FJ793" s="15" t="s">
        <v>59</v>
      </c>
      <c r="FL793" s="15" t="s">
        <v>59</v>
      </c>
      <c r="FN793" s="15" t="s">
        <v>59</v>
      </c>
      <c r="FP793" s="15" t="s">
        <v>59</v>
      </c>
      <c r="FR793" s="15" t="s">
        <v>59</v>
      </c>
      <c r="FT793" s="15" t="s">
        <v>59</v>
      </c>
    </row>
    <row r="794" spans="1:176" ht="15.95" customHeight="1">
      <c r="A794" t="s">
        <v>1236</v>
      </c>
      <c r="B794">
        <v>1</v>
      </c>
      <c r="D794" s="39">
        <v>2502</v>
      </c>
      <c r="E794" t="s">
        <v>1240</v>
      </c>
      <c r="G794" s="9">
        <f t="shared" si="27"/>
        <v>137.30000000000001</v>
      </c>
      <c r="H794" s="15" t="s">
        <v>59</v>
      </c>
      <c r="I794" t="s">
        <v>47</v>
      </c>
      <c r="J794" s="15" t="s">
        <v>59</v>
      </c>
      <c r="K794" t="s">
        <v>47</v>
      </c>
      <c r="L794" s="15" t="s">
        <v>59</v>
      </c>
      <c r="M794" s="3" t="s">
        <v>47</v>
      </c>
      <c r="N794" s="12" t="s">
        <v>59</v>
      </c>
      <c r="O794">
        <v>74.099999999999994</v>
      </c>
      <c r="P794" s="15" t="s">
        <v>59</v>
      </c>
      <c r="Q794" s="46">
        <v>9.4</v>
      </c>
      <c r="R794" s="15" t="s">
        <v>59</v>
      </c>
      <c r="S794" s="46">
        <v>7.3</v>
      </c>
      <c r="T794" s="15" t="s">
        <v>59</v>
      </c>
      <c r="U794" s="46" t="s">
        <v>47</v>
      </c>
      <c r="V794" s="15" t="s">
        <v>59</v>
      </c>
      <c r="W794" s="46" t="s">
        <v>47</v>
      </c>
      <c r="X794" s="15" t="s">
        <v>59</v>
      </c>
      <c r="Y794">
        <v>46</v>
      </c>
      <c r="Z794" s="15" t="s">
        <v>59</v>
      </c>
      <c r="AA794" t="s">
        <v>47</v>
      </c>
      <c r="AB794" s="15" t="s">
        <v>59</v>
      </c>
      <c r="AC794" t="s">
        <v>47</v>
      </c>
      <c r="AD794" s="15" t="s">
        <v>59</v>
      </c>
      <c r="AE794" t="s">
        <v>47</v>
      </c>
      <c r="AF794" s="15" t="s">
        <v>59</v>
      </c>
      <c r="AG794">
        <v>0.5</v>
      </c>
      <c r="AH794" s="15" t="s">
        <v>59</v>
      </c>
      <c r="AI794" t="s">
        <v>47</v>
      </c>
      <c r="AJ794" s="15" t="s">
        <v>59</v>
      </c>
      <c r="AL794" s="15" t="s">
        <v>59</v>
      </c>
      <c r="AM794" t="s">
        <v>47</v>
      </c>
      <c r="AN794" s="15" t="s">
        <v>59</v>
      </c>
      <c r="AO794" t="s">
        <v>47</v>
      </c>
      <c r="AP794" s="15" t="s">
        <v>59</v>
      </c>
      <c r="AQ794" t="s">
        <v>47</v>
      </c>
      <c r="AR794" s="15" t="s">
        <v>59</v>
      </c>
      <c r="AS794" t="s">
        <v>47</v>
      </c>
      <c r="AT794" s="15" t="s">
        <v>59</v>
      </c>
      <c r="AU794" t="s">
        <v>47</v>
      </c>
      <c r="AV794" s="15" t="s">
        <v>59</v>
      </c>
      <c r="AW794" s="3" t="s">
        <v>47</v>
      </c>
      <c r="AX794" s="15" t="s">
        <v>59</v>
      </c>
      <c r="AZ794" s="15" t="s">
        <v>59</v>
      </c>
      <c r="BA794" t="s">
        <v>47</v>
      </c>
      <c r="BB794" s="15" t="s">
        <v>59</v>
      </c>
      <c r="BC794" t="s">
        <v>47</v>
      </c>
      <c r="BD794" s="15" t="s">
        <v>59</v>
      </c>
      <c r="BE794" t="s">
        <v>47</v>
      </c>
      <c r="BF794" s="15" t="s">
        <v>59</v>
      </c>
      <c r="BH794" s="15" t="s">
        <v>59</v>
      </c>
      <c r="BJ794" s="15" t="s">
        <v>59</v>
      </c>
      <c r="BL794" s="15" t="s">
        <v>59</v>
      </c>
      <c r="BN794" s="15" t="s">
        <v>59</v>
      </c>
      <c r="BP794" s="15" t="s">
        <v>59</v>
      </c>
      <c r="BR794" s="15" t="s">
        <v>59</v>
      </c>
      <c r="BT794" s="15" t="s">
        <v>59</v>
      </c>
      <c r="BV794" s="15" t="s">
        <v>59</v>
      </c>
      <c r="BX794" s="15" t="s">
        <v>59</v>
      </c>
      <c r="BZ794" s="15" t="s">
        <v>59</v>
      </c>
      <c r="CB794" s="15" t="s">
        <v>59</v>
      </c>
      <c r="CD794" s="15" t="s">
        <v>59</v>
      </c>
      <c r="CF794" s="15" t="s">
        <v>59</v>
      </c>
      <c r="CH794" s="15" t="s">
        <v>59</v>
      </c>
      <c r="CJ794" s="15" t="s">
        <v>59</v>
      </c>
      <c r="CL794" s="15" t="s">
        <v>59</v>
      </c>
      <c r="CN794" s="15" t="s">
        <v>59</v>
      </c>
      <c r="CP794" s="15" t="s">
        <v>59</v>
      </c>
      <c r="CR794" s="15" t="s">
        <v>59</v>
      </c>
      <c r="CT794" s="15" t="s">
        <v>59</v>
      </c>
      <c r="CV794" s="15" t="s">
        <v>59</v>
      </c>
      <c r="CX794" s="15" t="s">
        <v>59</v>
      </c>
      <c r="CZ794" s="15" t="s">
        <v>59</v>
      </c>
      <c r="DB794" s="15" t="s">
        <v>59</v>
      </c>
      <c r="DD794" s="15" t="s">
        <v>59</v>
      </c>
      <c r="DF794" s="15" t="s">
        <v>59</v>
      </c>
      <c r="DH794" s="15" t="s">
        <v>59</v>
      </c>
      <c r="DJ794" s="15" t="s">
        <v>59</v>
      </c>
      <c r="DL794" s="15" t="s">
        <v>59</v>
      </c>
      <c r="DN794" s="15" t="s">
        <v>59</v>
      </c>
      <c r="DP794" s="15" t="s">
        <v>59</v>
      </c>
      <c r="DR794" s="15" t="s">
        <v>59</v>
      </c>
      <c r="DT794" s="15" t="s">
        <v>59</v>
      </c>
      <c r="DV794" s="15" t="s">
        <v>59</v>
      </c>
      <c r="DX794" s="15" t="s">
        <v>59</v>
      </c>
      <c r="DZ794" s="15" t="s">
        <v>59</v>
      </c>
      <c r="EB794" s="15" t="s">
        <v>59</v>
      </c>
      <c r="ED794" s="15" t="s">
        <v>59</v>
      </c>
      <c r="EF794" s="15" t="s">
        <v>59</v>
      </c>
      <c r="EH794" s="15" t="s">
        <v>59</v>
      </c>
      <c r="EJ794" s="15" t="s">
        <v>59</v>
      </c>
      <c r="EL794" s="15" t="s">
        <v>59</v>
      </c>
      <c r="EN794" s="15" t="s">
        <v>59</v>
      </c>
      <c r="EP794" s="15" t="s">
        <v>59</v>
      </c>
      <c r="ER794" s="15" t="s">
        <v>59</v>
      </c>
      <c r="ET794" s="15" t="s">
        <v>59</v>
      </c>
      <c r="EV794" s="15" t="s">
        <v>59</v>
      </c>
      <c r="EX794" s="15" t="s">
        <v>59</v>
      </c>
      <c r="EZ794" s="15" t="s">
        <v>59</v>
      </c>
      <c r="FB794" s="15" t="s">
        <v>59</v>
      </c>
      <c r="FD794" s="15" t="s">
        <v>59</v>
      </c>
      <c r="FF794" s="15" t="s">
        <v>59</v>
      </c>
      <c r="FH794" s="15" t="s">
        <v>59</v>
      </c>
      <c r="FJ794" s="15" t="s">
        <v>59</v>
      </c>
      <c r="FL794" s="15" t="s">
        <v>59</v>
      </c>
      <c r="FN794" s="15" t="s">
        <v>59</v>
      </c>
      <c r="FP794" s="15" t="s">
        <v>59</v>
      </c>
      <c r="FR794" s="15" t="s">
        <v>59</v>
      </c>
      <c r="FT794" s="15" t="s">
        <v>59</v>
      </c>
    </row>
    <row r="795" spans="1:176" ht="15.95" customHeight="1">
      <c r="A795" t="s">
        <v>1234</v>
      </c>
      <c r="B795">
        <v>1</v>
      </c>
      <c r="D795" s="39">
        <v>2502</v>
      </c>
      <c r="E795" t="s">
        <v>1240</v>
      </c>
      <c r="G795" s="9">
        <f t="shared" si="27"/>
        <v>29.4</v>
      </c>
      <c r="H795" s="15" t="s">
        <v>59</v>
      </c>
      <c r="I795" t="s">
        <v>47</v>
      </c>
      <c r="J795" s="15" t="s">
        <v>59</v>
      </c>
      <c r="K795" t="s">
        <v>47</v>
      </c>
      <c r="L795" s="15" t="s">
        <v>59</v>
      </c>
      <c r="M795" s="3" t="s">
        <v>47</v>
      </c>
      <c r="N795" s="12" t="s">
        <v>59</v>
      </c>
      <c r="O795">
        <v>16.899999999999999</v>
      </c>
      <c r="P795" s="15" t="s">
        <v>59</v>
      </c>
      <c r="Q795" s="46">
        <v>2.8</v>
      </c>
      <c r="R795" s="15" t="s">
        <v>59</v>
      </c>
      <c r="S795" s="46">
        <v>1.6</v>
      </c>
      <c r="T795" s="15" t="s">
        <v>59</v>
      </c>
      <c r="U795" s="46" t="s">
        <v>47</v>
      </c>
      <c r="V795" s="15" t="s">
        <v>59</v>
      </c>
      <c r="W795" s="46" t="s">
        <v>47</v>
      </c>
      <c r="X795" s="15" t="s">
        <v>59</v>
      </c>
      <c r="Y795">
        <v>8.1</v>
      </c>
      <c r="Z795" s="15" t="s">
        <v>59</v>
      </c>
      <c r="AA795" t="s">
        <v>47</v>
      </c>
      <c r="AB795" s="15" t="s">
        <v>59</v>
      </c>
      <c r="AC795" t="s">
        <v>47</v>
      </c>
      <c r="AD795" s="15" t="s">
        <v>59</v>
      </c>
      <c r="AE795" t="s">
        <v>47</v>
      </c>
      <c r="AF795" s="15" t="s">
        <v>59</v>
      </c>
      <c r="AG795">
        <v>0</v>
      </c>
      <c r="AH795" s="15" t="s">
        <v>59</v>
      </c>
      <c r="AI795" t="s">
        <v>47</v>
      </c>
      <c r="AJ795" s="15" t="s">
        <v>59</v>
      </c>
      <c r="AL795" s="15" t="s">
        <v>59</v>
      </c>
      <c r="AM795" t="s">
        <v>47</v>
      </c>
      <c r="AN795" s="15" t="s">
        <v>59</v>
      </c>
      <c r="AO795" t="s">
        <v>47</v>
      </c>
      <c r="AP795" s="15" t="s">
        <v>59</v>
      </c>
      <c r="AQ795" t="s">
        <v>47</v>
      </c>
      <c r="AR795" s="15" t="s">
        <v>59</v>
      </c>
      <c r="AS795" t="s">
        <v>47</v>
      </c>
      <c r="AT795" s="15" t="s">
        <v>59</v>
      </c>
      <c r="AU795" t="s">
        <v>47</v>
      </c>
      <c r="AV795" s="15" t="s">
        <v>59</v>
      </c>
      <c r="AW795" s="3" t="s">
        <v>47</v>
      </c>
      <c r="AX795" s="15" t="s">
        <v>59</v>
      </c>
      <c r="AZ795" s="15" t="s">
        <v>59</v>
      </c>
      <c r="BA795" t="s">
        <v>47</v>
      </c>
      <c r="BB795" s="15" t="s">
        <v>59</v>
      </c>
      <c r="BC795" t="s">
        <v>47</v>
      </c>
      <c r="BD795" s="15" t="s">
        <v>59</v>
      </c>
      <c r="BE795" t="s">
        <v>47</v>
      </c>
      <c r="BF795" s="15" t="s">
        <v>59</v>
      </c>
      <c r="BH795" s="15" t="s">
        <v>59</v>
      </c>
      <c r="BJ795" s="15" t="s">
        <v>59</v>
      </c>
      <c r="BL795" s="15" t="s">
        <v>59</v>
      </c>
      <c r="BN795" s="15" t="s">
        <v>59</v>
      </c>
      <c r="BP795" s="15" t="s">
        <v>59</v>
      </c>
      <c r="BR795" s="15" t="s">
        <v>59</v>
      </c>
      <c r="BT795" s="15" t="s">
        <v>59</v>
      </c>
      <c r="BV795" s="15" t="s">
        <v>59</v>
      </c>
      <c r="BX795" s="15" t="s">
        <v>59</v>
      </c>
      <c r="BZ795" s="15" t="s">
        <v>59</v>
      </c>
      <c r="CB795" s="15" t="s">
        <v>59</v>
      </c>
      <c r="CD795" s="15" t="s">
        <v>59</v>
      </c>
      <c r="CF795" s="15" t="s">
        <v>59</v>
      </c>
      <c r="CH795" s="15" t="s">
        <v>59</v>
      </c>
      <c r="CJ795" s="15" t="s">
        <v>59</v>
      </c>
      <c r="CL795" s="15" t="s">
        <v>59</v>
      </c>
      <c r="CN795" s="15" t="s">
        <v>59</v>
      </c>
      <c r="CP795" s="15" t="s">
        <v>59</v>
      </c>
      <c r="CR795" s="15" t="s">
        <v>59</v>
      </c>
      <c r="CT795" s="15" t="s">
        <v>59</v>
      </c>
      <c r="CV795" s="15" t="s">
        <v>59</v>
      </c>
      <c r="CX795" s="15" t="s">
        <v>59</v>
      </c>
      <c r="CZ795" s="15" t="s">
        <v>59</v>
      </c>
      <c r="DB795" s="15" t="s">
        <v>59</v>
      </c>
      <c r="DD795" s="15" t="s">
        <v>59</v>
      </c>
      <c r="DF795" s="15" t="s">
        <v>59</v>
      </c>
      <c r="DH795" s="15" t="s">
        <v>59</v>
      </c>
      <c r="DJ795" s="15" t="s">
        <v>59</v>
      </c>
      <c r="DL795" s="15" t="s">
        <v>59</v>
      </c>
      <c r="DN795" s="15" t="s">
        <v>59</v>
      </c>
      <c r="DP795" s="15" t="s">
        <v>59</v>
      </c>
      <c r="DR795" s="15" t="s">
        <v>59</v>
      </c>
      <c r="DT795" s="15" t="s">
        <v>59</v>
      </c>
      <c r="DV795" s="15" t="s">
        <v>59</v>
      </c>
      <c r="DX795" s="15" t="s">
        <v>59</v>
      </c>
      <c r="DZ795" s="15" t="s">
        <v>59</v>
      </c>
      <c r="EB795" s="15" t="s">
        <v>59</v>
      </c>
      <c r="ED795" s="15" t="s">
        <v>59</v>
      </c>
      <c r="EF795" s="15" t="s">
        <v>59</v>
      </c>
      <c r="EH795" s="15" t="s">
        <v>59</v>
      </c>
      <c r="EJ795" s="15" t="s">
        <v>59</v>
      </c>
      <c r="EL795" s="15" t="s">
        <v>59</v>
      </c>
      <c r="EN795" s="15" t="s">
        <v>59</v>
      </c>
      <c r="EP795" s="15" t="s">
        <v>59</v>
      </c>
      <c r="ER795" s="15" t="s">
        <v>59</v>
      </c>
      <c r="ET795" s="15" t="s">
        <v>59</v>
      </c>
      <c r="EV795" s="15" t="s">
        <v>59</v>
      </c>
      <c r="EX795" s="15" t="s">
        <v>59</v>
      </c>
      <c r="EZ795" s="15" t="s">
        <v>59</v>
      </c>
      <c r="FB795" s="15" t="s">
        <v>59</v>
      </c>
      <c r="FD795" s="15" t="s">
        <v>59</v>
      </c>
      <c r="FF795" s="15" t="s">
        <v>59</v>
      </c>
      <c r="FH795" s="15" t="s">
        <v>59</v>
      </c>
      <c r="FJ795" s="15" t="s">
        <v>59</v>
      </c>
      <c r="FL795" s="15" t="s">
        <v>59</v>
      </c>
      <c r="FN795" s="15" t="s">
        <v>59</v>
      </c>
      <c r="FP795" s="15" t="s">
        <v>59</v>
      </c>
      <c r="FR795" s="15" t="s">
        <v>59</v>
      </c>
      <c r="FT795" s="15" t="s">
        <v>59</v>
      </c>
    </row>
    <row r="796" spans="1:176" ht="15.95" customHeight="1">
      <c r="A796" t="s">
        <v>1237</v>
      </c>
      <c r="B796">
        <v>1</v>
      </c>
      <c r="D796" s="39">
        <v>2502</v>
      </c>
      <c r="E796" t="s">
        <v>1240</v>
      </c>
      <c r="G796" s="9">
        <f t="shared" si="27"/>
        <v>26.400000000000002</v>
      </c>
      <c r="H796" s="15" t="s">
        <v>59</v>
      </c>
      <c r="I796" t="s">
        <v>47</v>
      </c>
      <c r="J796" s="15" t="s">
        <v>59</v>
      </c>
      <c r="K796" t="s">
        <v>47</v>
      </c>
      <c r="L796" s="15" t="s">
        <v>59</v>
      </c>
      <c r="M796" s="3" t="s">
        <v>47</v>
      </c>
      <c r="N796" s="12" t="s">
        <v>59</v>
      </c>
      <c r="O796">
        <v>16.8</v>
      </c>
      <c r="P796" s="15" t="s">
        <v>59</v>
      </c>
      <c r="Q796" s="46">
        <v>1.8</v>
      </c>
      <c r="R796" s="15" t="s">
        <v>59</v>
      </c>
      <c r="S796" s="46">
        <v>1</v>
      </c>
      <c r="T796" s="15" t="s">
        <v>59</v>
      </c>
      <c r="U796" s="46" t="s">
        <v>47</v>
      </c>
      <c r="V796" s="15" t="s">
        <v>59</v>
      </c>
      <c r="W796" s="46" t="s">
        <v>47</v>
      </c>
      <c r="X796" s="15" t="s">
        <v>59</v>
      </c>
      <c r="Y796">
        <v>6.7</v>
      </c>
      <c r="Z796" s="15" t="s">
        <v>59</v>
      </c>
      <c r="AA796" t="s">
        <v>47</v>
      </c>
      <c r="AB796" s="15" t="s">
        <v>59</v>
      </c>
      <c r="AC796" t="s">
        <v>47</v>
      </c>
      <c r="AD796" s="15" t="s">
        <v>59</v>
      </c>
      <c r="AE796" t="s">
        <v>47</v>
      </c>
      <c r="AF796" s="15" t="s">
        <v>59</v>
      </c>
      <c r="AG796">
        <v>0.1</v>
      </c>
      <c r="AH796" s="15" t="s">
        <v>59</v>
      </c>
      <c r="AI796" t="s">
        <v>47</v>
      </c>
      <c r="AJ796" s="15" t="s">
        <v>59</v>
      </c>
      <c r="AL796" s="15" t="s">
        <v>59</v>
      </c>
      <c r="AM796" t="s">
        <v>47</v>
      </c>
      <c r="AN796" s="15" t="s">
        <v>59</v>
      </c>
      <c r="AO796" t="s">
        <v>47</v>
      </c>
      <c r="AP796" s="15" t="s">
        <v>59</v>
      </c>
      <c r="AQ796" t="s">
        <v>47</v>
      </c>
      <c r="AR796" s="15" t="s">
        <v>59</v>
      </c>
      <c r="AS796" t="s">
        <v>47</v>
      </c>
      <c r="AT796" s="15" t="s">
        <v>59</v>
      </c>
      <c r="AU796" t="s">
        <v>47</v>
      </c>
      <c r="AV796" s="15" t="s">
        <v>59</v>
      </c>
      <c r="AW796" s="3" t="s">
        <v>47</v>
      </c>
      <c r="AX796" s="15" t="s">
        <v>59</v>
      </c>
      <c r="AZ796" s="15" t="s">
        <v>59</v>
      </c>
      <c r="BA796" t="s">
        <v>47</v>
      </c>
      <c r="BB796" s="15" t="s">
        <v>59</v>
      </c>
      <c r="BC796" t="s">
        <v>47</v>
      </c>
      <c r="BD796" s="15" t="s">
        <v>59</v>
      </c>
      <c r="BE796" t="s">
        <v>47</v>
      </c>
      <c r="BF796" s="15" t="s">
        <v>59</v>
      </c>
      <c r="BH796" s="15" t="s">
        <v>59</v>
      </c>
      <c r="BJ796" s="15" t="s">
        <v>59</v>
      </c>
      <c r="BL796" s="15" t="s">
        <v>59</v>
      </c>
      <c r="BN796" s="15" t="s">
        <v>59</v>
      </c>
      <c r="BP796" s="15" t="s">
        <v>59</v>
      </c>
      <c r="BR796" s="15" t="s">
        <v>59</v>
      </c>
      <c r="BT796" s="15" t="s">
        <v>59</v>
      </c>
      <c r="BV796" s="15" t="s">
        <v>59</v>
      </c>
      <c r="BX796" s="15" t="s">
        <v>59</v>
      </c>
      <c r="BZ796" s="15" t="s">
        <v>59</v>
      </c>
      <c r="CB796" s="15" t="s">
        <v>59</v>
      </c>
      <c r="CD796" s="15" t="s">
        <v>59</v>
      </c>
      <c r="CF796" s="15" t="s">
        <v>59</v>
      </c>
      <c r="CH796" s="15" t="s">
        <v>59</v>
      </c>
      <c r="CJ796" s="15" t="s">
        <v>59</v>
      </c>
      <c r="CL796" s="15" t="s">
        <v>59</v>
      </c>
      <c r="CN796" s="15" t="s">
        <v>59</v>
      </c>
      <c r="CP796" s="15" t="s">
        <v>59</v>
      </c>
      <c r="CR796" s="15" t="s">
        <v>59</v>
      </c>
      <c r="CT796" s="15" t="s">
        <v>59</v>
      </c>
      <c r="CV796" s="15" t="s">
        <v>59</v>
      </c>
      <c r="CX796" s="15" t="s">
        <v>59</v>
      </c>
      <c r="CZ796" s="15" t="s">
        <v>59</v>
      </c>
      <c r="DB796" s="15" t="s">
        <v>59</v>
      </c>
      <c r="DD796" s="15" t="s">
        <v>59</v>
      </c>
      <c r="DF796" s="15" t="s">
        <v>59</v>
      </c>
      <c r="DH796" s="15" t="s">
        <v>59</v>
      </c>
      <c r="DJ796" s="15" t="s">
        <v>59</v>
      </c>
      <c r="DL796" s="15" t="s">
        <v>59</v>
      </c>
      <c r="DN796" s="15" t="s">
        <v>59</v>
      </c>
      <c r="DP796" s="15" t="s">
        <v>59</v>
      </c>
      <c r="DR796" s="15" t="s">
        <v>59</v>
      </c>
      <c r="DT796" s="15" t="s">
        <v>59</v>
      </c>
      <c r="DV796" s="15" t="s">
        <v>59</v>
      </c>
      <c r="DX796" s="15" t="s">
        <v>59</v>
      </c>
      <c r="DZ796" s="15" t="s">
        <v>59</v>
      </c>
      <c r="EB796" s="15" t="s">
        <v>59</v>
      </c>
      <c r="ED796" s="15" t="s">
        <v>59</v>
      </c>
      <c r="EF796" s="15" t="s">
        <v>59</v>
      </c>
      <c r="EH796" s="15" t="s">
        <v>59</v>
      </c>
      <c r="EJ796" s="15" t="s">
        <v>59</v>
      </c>
      <c r="EL796" s="15" t="s">
        <v>59</v>
      </c>
      <c r="EN796" s="15" t="s">
        <v>59</v>
      </c>
      <c r="EP796" s="15" t="s">
        <v>59</v>
      </c>
      <c r="ER796" s="15" t="s">
        <v>59</v>
      </c>
      <c r="ET796" s="15" t="s">
        <v>59</v>
      </c>
      <c r="EV796" s="15" t="s">
        <v>59</v>
      </c>
      <c r="EX796" s="15" t="s">
        <v>59</v>
      </c>
      <c r="EZ796" s="15" t="s">
        <v>59</v>
      </c>
      <c r="FB796" s="15" t="s">
        <v>59</v>
      </c>
      <c r="FD796" s="15" t="s">
        <v>59</v>
      </c>
      <c r="FF796" s="15" t="s">
        <v>59</v>
      </c>
      <c r="FH796" s="15" t="s">
        <v>59</v>
      </c>
      <c r="FJ796" s="15" t="s">
        <v>59</v>
      </c>
      <c r="FL796" s="15" t="s">
        <v>59</v>
      </c>
      <c r="FN796" s="15" t="s">
        <v>59</v>
      </c>
      <c r="FP796" s="15" t="s">
        <v>59</v>
      </c>
      <c r="FR796" s="15" t="s">
        <v>59</v>
      </c>
      <c r="FT796" s="15" t="s">
        <v>59</v>
      </c>
    </row>
    <row r="797" spans="1:176" ht="15.95" customHeight="1">
      <c r="A797" t="s">
        <v>1235</v>
      </c>
      <c r="B797">
        <v>1</v>
      </c>
      <c r="D797" s="39">
        <v>2502</v>
      </c>
      <c r="E797" t="s">
        <v>1240</v>
      </c>
      <c r="G797" s="9">
        <f t="shared" si="27"/>
        <v>36.4</v>
      </c>
      <c r="H797" s="15" t="s">
        <v>59</v>
      </c>
      <c r="I797" t="s">
        <v>47</v>
      </c>
      <c r="J797" s="15" t="s">
        <v>59</v>
      </c>
      <c r="K797" t="s">
        <v>47</v>
      </c>
      <c r="L797" s="15" t="s">
        <v>59</v>
      </c>
      <c r="M797" s="3" t="s">
        <v>47</v>
      </c>
      <c r="N797" s="12" t="s">
        <v>59</v>
      </c>
      <c r="O797">
        <v>22.3</v>
      </c>
      <c r="P797" s="15" t="s">
        <v>59</v>
      </c>
      <c r="Q797" s="46">
        <v>3.4</v>
      </c>
      <c r="R797" s="15" t="s">
        <v>59</v>
      </c>
      <c r="S797" s="46">
        <v>0.5</v>
      </c>
      <c r="T797" s="15" t="s">
        <v>59</v>
      </c>
      <c r="U797" s="46" t="s">
        <v>47</v>
      </c>
      <c r="V797" s="15" t="s">
        <v>59</v>
      </c>
      <c r="W797" s="46" t="s">
        <v>47</v>
      </c>
      <c r="X797" s="15" t="s">
        <v>59</v>
      </c>
      <c r="Y797">
        <v>9.6999999999999993</v>
      </c>
      <c r="Z797" s="15" t="s">
        <v>59</v>
      </c>
      <c r="AA797" t="s">
        <v>47</v>
      </c>
      <c r="AB797" s="15" t="s">
        <v>59</v>
      </c>
      <c r="AC797" t="s">
        <v>47</v>
      </c>
      <c r="AD797" s="15" t="s">
        <v>59</v>
      </c>
      <c r="AE797" t="s">
        <v>47</v>
      </c>
      <c r="AF797" s="15" t="s">
        <v>59</v>
      </c>
      <c r="AG797">
        <v>0.5</v>
      </c>
      <c r="AH797" s="15" t="s">
        <v>59</v>
      </c>
      <c r="AI797" t="s">
        <v>47</v>
      </c>
      <c r="AJ797" s="15" t="s">
        <v>59</v>
      </c>
      <c r="AL797" s="15" t="s">
        <v>59</v>
      </c>
      <c r="AM797" t="s">
        <v>47</v>
      </c>
      <c r="AN797" s="15" t="s">
        <v>59</v>
      </c>
      <c r="AO797" t="s">
        <v>47</v>
      </c>
      <c r="AP797" s="15" t="s">
        <v>59</v>
      </c>
      <c r="AQ797" t="s">
        <v>47</v>
      </c>
      <c r="AR797" s="15" t="s">
        <v>59</v>
      </c>
      <c r="AS797" t="s">
        <v>47</v>
      </c>
      <c r="AT797" s="15" t="s">
        <v>59</v>
      </c>
      <c r="AU797" t="s">
        <v>47</v>
      </c>
      <c r="AV797" s="15" t="s">
        <v>59</v>
      </c>
      <c r="AW797" s="3" t="s">
        <v>47</v>
      </c>
      <c r="AX797" s="15" t="s">
        <v>59</v>
      </c>
      <c r="AZ797" s="15" t="s">
        <v>59</v>
      </c>
      <c r="BA797" t="s">
        <v>47</v>
      </c>
      <c r="BB797" s="15" t="s">
        <v>59</v>
      </c>
      <c r="BC797" t="s">
        <v>47</v>
      </c>
      <c r="BD797" s="15" t="s">
        <v>59</v>
      </c>
      <c r="BE797" t="s">
        <v>47</v>
      </c>
      <c r="BF797" s="15" t="s">
        <v>59</v>
      </c>
      <c r="BH797" s="15" t="s">
        <v>59</v>
      </c>
      <c r="BJ797" s="15" t="s">
        <v>59</v>
      </c>
      <c r="BL797" s="15" t="s">
        <v>59</v>
      </c>
      <c r="BN797" s="15" t="s">
        <v>59</v>
      </c>
      <c r="BP797" s="15" t="s">
        <v>59</v>
      </c>
      <c r="BR797" s="15" t="s">
        <v>59</v>
      </c>
      <c r="BT797" s="15" t="s">
        <v>59</v>
      </c>
      <c r="BV797" s="15" t="s">
        <v>59</v>
      </c>
      <c r="BX797" s="15" t="s">
        <v>59</v>
      </c>
      <c r="BZ797" s="15" t="s">
        <v>59</v>
      </c>
      <c r="CB797" s="15" t="s">
        <v>59</v>
      </c>
      <c r="CD797" s="15" t="s">
        <v>59</v>
      </c>
      <c r="CF797" s="15" t="s">
        <v>59</v>
      </c>
      <c r="CH797" s="15" t="s">
        <v>59</v>
      </c>
      <c r="CJ797" s="15" t="s">
        <v>59</v>
      </c>
      <c r="CL797" s="15" t="s">
        <v>59</v>
      </c>
      <c r="CN797" s="15" t="s">
        <v>59</v>
      </c>
      <c r="CP797" s="15" t="s">
        <v>59</v>
      </c>
      <c r="CR797" s="15" t="s">
        <v>59</v>
      </c>
      <c r="CT797" s="15" t="s">
        <v>59</v>
      </c>
      <c r="CV797" s="15" t="s">
        <v>59</v>
      </c>
      <c r="CX797" s="15" t="s">
        <v>59</v>
      </c>
      <c r="CZ797" s="15" t="s">
        <v>59</v>
      </c>
      <c r="DB797" s="15" t="s">
        <v>59</v>
      </c>
      <c r="DD797" s="15" t="s">
        <v>59</v>
      </c>
      <c r="DF797" s="15" t="s">
        <v>59</v>
      </c>
      <c r="DH797" s="15" t="s">
        <v>59</v>
      </c>
      <c r="DJ797" s="15" t="s">
        <v>59</v>
      </c>
      <c r="DL797" s="15" t="s">
        <v>59</v>
      </c>
      <c r="DN797" s="15" t="s">
        <v>59</v>
      </c>
      <c r="DP797" s="15" t="s">
        <v>59</v>
      </c>
      <c r="DR797" s="15" t="s">
        <v>59</v>
      </c>
      <c r="DT797" s="15" t="s">
        <v>59</v>
      </c>
      <c r="DV797" s="15" t="s">
        <v>59</v>
      </c>
      <c r="DX797" s="15" t="s">
        <v>59</v>
      </c>
      <c r="DZ797" s="15" t="s">
        <v>59</v>
      </c>
      <c r="EB797" s="15" t="s">
        <v>59</v>
      </c>
      <c r="ED797" s="15" t="s">
        <v>59</v>
      </c>
      <c r="EF797" s="15" t="s">
        <v>59</v>
      </c>
      <c r="EH797" s="15" t="s">
        <v>59</v>
      </c>
      <c r="EJ797" s="15" t="s">
        <v>59</v>
      </c>
      <c r="EL797" s="15" t="s">
        <v>59</v>
      </c>
      <c r="EN797" s="15" t="s">
        <v>59</v>
      </c>
      <c r="EP797" s="15" t="s">
        <v>59</v>
      </c>
      <c r="ER797" s="15" t="s">
        <v>59</v>
      </c>
      <c r="ET797" s="15" t="s">
        <v>59</v>
      </c>
      <c r="EV797" s="15" t="s">
        <v>59</v>
      </c>
      <c r="EX797" s="15" t="s">
        <v>59</v>
      </c>
      <c r="EZ797" s="15" t="s">
        <v>59</v>
      </c>
      <c r="FB797" s="15" t="s">
        <v>59</v>
      </c>
      <c r="FD797" s="15" t="s">
        <v>59</v>
      </c>
      <c r="FF797" s="15" t="s">
        <v>59</v>
      </c>
      <c r="FH797" s="15" t="s">
        <v>59</v>
      </c>
      <c r="FJ797" s="15" t="s">
        <v>59</v>
      </c>
      <c r="FL797" s="15" t="s">
        <v>59</v>
      </c>
      <c r="FN797" s="15" t="s">
        <v>59</v>
      </c>
      <c r="FP797" s="15" t="s">
        <v>59</v>
      </c>
      <c r="FR797" s="15" t="s">
        <v>59</v>
      </c>
      <c r="FT797" s="15" t="s">
        <v>59</v>
      </c>
    </row>
    <row r="798" spans="1:176" ht="15.95" customHeight="1">
      <c r="A798" t="s">
        <v>1238</v>
      </c>
      <c r="B798">
        <v>1</v>
      </c>
      <c r="D798" s="39">
        <v>2502</v>
      </c>
      <c r="E798" t="s">
        <v>1240</v>
      </c>
      <c r="G798" s="9">
        <f t="shared" si="27"/>
        <v>121.80000000000001</v>
      </c>
      <c r="H798" s="15" t="s">
        <v>59</v>
      </c>
      <c r="I798" t="s">
        <v>47</v>
      </c>
      <c r="J798" s="15" t="s">
        <v>59</v>
      </c>
      <c r="K798" t="s">
        <v>47</v>
      </c>
      <c r="L798" s="15" t="s">
        <v>59</v>
      </c>
      <c r="M798" s="3" t="s">
        <v>47</v>
      </c>
      <c r="N798" s="12" t="s">
        <v>59</v>
      </c>
      <c r="O798">
        <v>78</v>
      </c>
      <c r="P798" s="15" t="s">
        <v>59</v>
      </c>
      <c r="Q798" s="46">
        <v>4.2</v>
      </c>
      <c r="R798" s="15" t="s">
        <v>59</v>
      </c>
      <c r="S798" s="36">
        <v>13.9</v>
      </c>
      <c r="T798" s="15" t="s">
        <v>59</v>
      </c>
      <c r="U798" s="46" t="s">
        <v>47</v>
      </c>
      <c r="V798" s="15" t="s">
        <v>59</v>
      </c>
      <c r="W798" s="46" t="s">
        <v>47</v>
      </c>
      <c r="X798" s="15" t="s">
        <v>59</v>
      </c>
      <c r="Y798">
        <v>25.2</v>
      </c>
      <c r="Z798" s="15" t="s">
        <v>59</v>
      </c>
      <c r="AA798" t="s">
        <v>47</v>
      </c>
      <c r="AB798" s="15" t="s">
        <v>59</v>
      </c>
      <c r="AC798" t="s">
        <v>47</v>
      </c>
      <c r="AD798" s="15" t="s">
        <v>59</v>
      </c>
      <c r="AE798" t="s">
        <v>47</v>
      </c>
      <c r="AF798" s="15" t="s">
        <v>59</v>
      </c>
      <c r="AG798">
        <v>0.5</v>
      </c>
      <c r="AH798" s="15" t="s">
        <v>59</v>
      </c>
      <c r="AI798" t="s">
        <v>47</v>
      </c>
      <c r="AJ798" s="15" t="s">
        <v>59</v>
      </c>
      <c r="AL798" s="15" t="s">
        <v>59</v>
      </c>
      <c r="AM798" t="s">
        <v>47</v>
      </c>
      <c r="AN798" s="15" t="s">
        <v>59</v>
      </c>
      <c r="AO798" t="s">
        <v>47</v>
      </c>
      <c r="AP798" s="15" t="s">
        <v>59</v>
      </c>
      <c r="AQ798" t="s">
        <v>47</v>
      </c>
      <c r="AR798" s="15" t="s">
        <v>59</v>
      </c>
      <c r="AS798" t="s">
        <v>47</v>
      </c>
      <c r="AT798" s="15" t="s">
        <v>59</v>
      </c>
      <c r="AU798" t="s">
        <v>47</v>
      </c>
      <c r="AV798" s="15" t="s">
        <v>59</v>
      </c>
      <c r="AW798" s="3" t="s">
        <v>47</v>
      </c>
      <c r="AX798" s="15" t="s">
        <v>59</v>
      </c>
      <c r="AZ798" s="15" t="s">
        <v>59</v>
      </c>
      <c r="BA798" t="s">
        <v>47</v>
      </c>
      <c r="BB798" s="15" t="s">
        <v>59</v>
      </c>
      <c r="BC798" t="s">
        <v>47</v>
      </c>
      <c r="BD798" s="15" t="s">
        <v>59</v>
      </c>
      <c r="BE798" t="s">
        <v>47</v>
      </c>
      <c r="BF798" s="15" t="s">
        <v>59</v>
      </c>
      <c r="BH798" s="15" t="s">
        <v>59</v>
      </c>
      <c r="BJ798" s="15" t="s">
        <v>59</v>
      </c>
      <c r="BL798" s="15" t="s">
        <v>59</v>
      </c>
      <c r="BN798" s="15" t="s">
        <v>59</v>
      </c>
      <c r="BP798" s="15" t="s">
        <v>59</v>
      </c>
      <c r="BR798" s="15" t="s">
        <v>59</v>
      </c>
      <c r="BT798" s="15" t="s">
        <v>59</v>
      </c>
      <c r="BV798" s="15" t="s">
        <v>59</v>
      </c>
      <c r="BX798" s="15" t="s">
        <v>59</v>
      </c>
      <c r="BZ798" s="15" t="s">
        <v>59</v>
      </c>
      <c r="CB798" s="15" t="s">
        <v>59</v>
      </c>
      <c r="CD798" s="15" t="s">
        <v>59</v>
      </c>
      <c r="CF798" s="15" t="s">
        <v>59</v>
      </c>
      <c r="CH798" s="15" t="s">
        <v>59</v>
      </c>
      <c r="CJ798" s="15" t="s">
        <v>59</v>
      </c>
      <c r="CL798" s="15" t="s">
        <v>59</v>
      </c>
      <c r="CN798" s="15" t="s">
        <v>59</v>
      </c>
      <c r="CP798" s="15" t="s">
        <v>59</v>
      </c>
      <c r="CR798" s="15" t="s">
        <v>59</v>
      </c>
      <c r="CT798" s="15" t="s">
        <v>59</v>
      </c>
      <c r="CV798" s="15" t="s">
        <v>59</v>
      </c>
      <c r="CX798" s="15" t="s">
        <v>59</v>
      </c>
      <c r="CZ798" s="15" t="s">
        <v>59</v>
      </c>
      <c r="DB798" s="15" t="s">
        <v>59</v>
      </c>
      <c r="DD798" s="15" t="s">
        <v>59</v>
      </c>
      <c r="DF798" s="15" t="s">
        <v>59</v>
      </c>
      <c r="DH798" s="15" t="s">
        <v>59</v>
      </c>
      <c r="DJ798" s="15" t="s">
        <v>59</v>
      </c>
      <c r="DL798" s="15" t="s">
        <v>59</v>
      </c>
      <c r="DN798" s="15" t="s">
        <v>59</v>
      </c>
      <c r="DP798" s="15" t="s">
        <v>59</v>
      </c>
      <c r="DR798" s="15" t="s">
        <v>59</v>
      </c>
      <c r="DT798" s="15" t="s">
        <v>59</v>
      </c>
      <c r="DV798" s="15" t="s">
        <v>59</v>
      </c>
      <c r="DX798" s="15" t="s">
        <v>59</v>
      </c>
      <c r="DZ798" s="15" t="s">
        <v>59</v>
      </c>
      <c r="EB798" s="15" t="s">
        <v>59</v>
      </c>
      <c r="ED798" s="15" t="s">
        <v>59</v>
      </c>
      <c r="EF798" s="15" t="s">
        <v>59</v>
      </c>
      <c r="EH798" s="15" t="s">
        <v>59</v>
      </c>
      <c r="EJ798" s="15" t="s">
        <v>59</v>
      </c>
      <c r="EL798" s="15" t="s">
        <v>59</v>
      </c>
      <c r="EN798" s="15" t="s">
        <v>59</v>
      </c>
      <c r="EP798" s="15" t="s">
        <v>59</v>
      </c>
      <c r="ER798" s="15" t="s">
        <v>59</v>
      </c>
      <c r="ET798" s="15" t="s">
        <v>59</v>
      </c>
      <c r="EV798" s="15" t="s">
        <v>59</v>
      </c>
      <c r="EX798" s="15" t="s">
        <v>59</v>
      </c>
      <c r="EZ798" s="15" t="s">
        <v>59</v>
      </c>
      <c r="FB798" s="15" t="s">
        <v>59</v>
      </c>
      <c r="FD798" s="15" t="s">
        <v>59</v>
      </c>
      <c r="FF798" s="15" t="s">
        <v>59</v>
      </c>
      <c r="FH798" s="15" t="s">
        <v>59</v>
      </c>
      <c r="FJ798" s="15" t="s">
        <v>59</v>
      </c>
      <c r="FL798" s="15" t="s">
        <v>59</v>
      </c>
      <c r="FN798" s="15" t="s">
        <v>59</v>
      </c>
      <c r="FP798" s="15" t="s">
        <v>59</v>
      </c>
      <c r="FR798" s="15" t="s">
        <v>59</v>
      </c>
      <c r="FT798" s="15" t="s">
        <v>59</v>
      </c>
    </row>
    <row r="799" spans="1:176" ht="15.95" customHeight="1">
      <c r="A799" t="s">
        <v>1239</v>
      </c>
      <c r="B799">
        <v>1</v>
      </c>
      <c r="D799" s="39">
        <v>2502</v>
      </c>
      <c r="E799" t="s">
        <v>1240</v>
      </c>
      <c r="G799" s="9">
        <f t="shared" si="27"/>
        <v>4151</v>
      </c>
      <c r="H799" s="15" t="s">
        <v>59</v>
      </c>
      <c r="I799" t="s">
        <v>47</v>
      </c>
      <c r="J799" s="15" t="s">
        <v>59</v>
      </c>
      <c r="K799" t="s">
        <v>47</v>
      </c>
      <c r="L799" s="15" t="s">
        <v>59</v>
      </c>
      <c r="M799" s="3" t="s">
        <v>47</v>
      </c>
      <c r="N799" s="12" t="s">
        <v>59</v>
      </c>
      <c r="O799">
        <v>507</v>
      </c>
      <c r="P799" s="15" t="s">
        <v>59</v>
      </c>
      <c r="Q799" s="36">
        <v>200</v>
      </c>
      <c r="R799" s="15" t="s">
        <v>59</v>
      </c>
      <c r="S799" s="36">
        <v>860</v>
      </c>
      <c r="T799" s="15" t="s">
        <v>59</v>
      </c>
      <c r="U799" s="46" t="s">
        <v>47</v>
      </c>
      <c r="V799" s="15" t="s">
        <v>59</v>
      </c>
      <c r="W799" s="46" t="s">
        <v>47</v>
      </c>
      <c r="X799" s="15" t="s">
        <v>59</v>
      </c>
      <c r="Y799">
        <v>2522</v>
      </c>
      <c r="Z799" s="15" t="s">
        <v>59</v>
      </c>
      <c r="AA799" t="s">
        <v>47</v>
      </c>
      <c r="AB799" s="15" t="s">
        <v>59</v>
      </c>
      <c r="AC799" t="s">
        <v>47</v>
      </c>
      <c r="AD799" s="15" t="s">
        <v>59</v>
      </c>
      <c r="AE799" t="s">
        <v>47</v>
      </c>
      <c r="AF799" s="15" t="s">
        <v>59</v>
      </c>
      <c r="AG799">
        <v>62</v>
      </c>
      <c r="AH799" s="15" t="s">
        <v>59</v>
      </c>
      <c r="AI799" t="s">
        <v>47</v>
      </c>
      <c r="AJ799" s="15" t="s">
        <v>59</v>
      </c>
      <c r="AL799" s="15" t="s">
        <v>59</v>
      </c>
      <c r="AM799" t="s">
        <v>47</v>
      </c>
      <c r="AN799" s="15" t="s">
        <v>59</v>
      </c>
      <c r="AO799" t="s">
        <v>47</v>
      </c>
      <c r="AP799" s="15" t="s">
        <v>59</v>
      </c>
      <c r="AQ799" t="s">
        <v>47</v>
      </c>
      <c r="AR799" s="15" t="s">
        <v>59</v>
      </c>
      <c r="AS799" t="s">
        <v>47</v>
      </c>
      <c r="AT799" s="15" t="s">
        <v>59</v>
      </c>
      <c r="AU799" t="s">
        <v>47</v>
      </c>
      <c r="AV799" s="15" t="s">
        <v>59</v>
      </c>
      <c r="AW799" s="3" t="s">
        <v>47</v>
      </c>
      <c r="AX799" s="15" t="s">
        <v>59</v>
      </c>
      <c r="AZ799" s="15" t="s">
        <v>59</v>
      </c>
      <c r="BA799" t="s">
        <v>47</v>
      </c>
      <c r="BB799" s="15" t="s">
        <v>59</v>
      </c>
      <c r="BC799" t="s">
        <v>47</v>
      </c>
      <c r="BD799" s="15" t="s">
        <v>59</v>
      </c>
      <c r="BE799" t="s">
        <v>47</v>
      </c>
      <c r="BF799" s="15" t="s">
        <v>59</v>
      </c>
      <c r="BH799" s="15" t="s">
        <v>59</v>
      </c>
      <c r="BJ799" s="15" t="s">
        <v>59</v>
      </c>
      <c r="BL799" s="15" t="s">
        <v>59</v>
      </c>
      <c r="BN799" s="15" t="s">
        <v>59</v>
      </c>
      <c r="BP799" s="15" t="s">
        <v>59</v>
      </c>
      <c r="BR799" s="15" t="s">
        <v>59</v>
      </c>
      <c r="BT799" s="15" t="s">
        <v>59</v>
      </c>
      <c r="BV799" s="15" t="s">
        <v>59</v>
      </c>
      <c r="BX799" s="15" t="s">
        <v>59</v>
      </c>
      <c r="BZ799" s="15" t="s">
        <v>59</v>
      </c>
      <c r="CB799" s="15" t="s">
        <v>59</v>
      </c>
      <c r="CD799" s="15" t="s">
        <v>59</v>
      </c>
      <c r="CF799" s="15" t="s">
        <v>59</v>
      </c>
      <c r="CH799" s="15" t="s">
        <v>59</v>
      </c>
      <c r="CJ799" s="15" t="s">
        <v>59</v>
      </c>
      <c r="CL799" s="15" t="s">
        <v>59</v>
      </c>
      <c r="CN799" s="15" t="s">
        <v>59</v>
      </c>
      <c r="CP799" s="15" t="s">
        <v>59</v>
      </c>
      <c r="CR799" s="15" t="s">
        <v>59</v>
      </c>
      <c r="CT799" s="15" t="s">
        <v>59</v>
      </c>
      <c r="CV799" s="15" t="s">
        <v>59</v>
      </c>
      <c r="CX799" s="15" t="s">
        <v>59</v>
      </c>
      <c r="CZ799" s="15" t="s">
        <v>59</v>
      </c>
      <c r="DB799" s="15" t="s">
        <v>59</v>
      </c>
      <c r="DD799" s="15" t="s">
        <v>59</v>
      </c>
      <c r="DF799" s="15" t="s">
        <v>59</v>
      </c>
      <c r="DH799" s="15" t="s">
        <v>59</v>
      </c>
      <c r="DJ799" s="15" t="s">
        <v>59</v>
      </c>
      <c r="DL799" s="15" t="s">
        <v>59</v>
      </c>
      <c r="DN799" s="15" t="s">
        <v>59</v>
      </c>
      <c r="DP799" s="15" t="s">
        <v>59</v>
      </c>
      <c r="DR799" s="15" t="s">
        <v>59</v>
      </c>
      <c r="DT799" s="15" t="s">
        <v>59</v>
      </c>
      <c r="DV799" s="15" t="s">
        <v>59</v>
      </c>
      <c r="DX799" s="15" t="s">
        <v>59</v>
      </c>
      <c r="DZ799" s="15" t="s">
        <v>59</v>
      </c>
      <c r="EB799" s="15" t="s">
        <v>59</v>
      </c>
      <c r="ED799" s="15" t="s">
        <v>59</v>
      </c>
      <c r="EF799" s="15" t="s">
        <v>59</v>
      </c>
      <c r="EH799" s="15" t="s">
        <v>59</v>
      </c>
      <c r="EJ799" s="15" t="s">
        <v>59</v>
      </c>
      <c r="EL799" s="15" t="s">
        <v>59</v>
      </c>
      <c r="EN799" s="15" t="s">
        <v>59</v>
      </c>
      <c r="EP799" s="15" t="s">
        <v>59</v>
      </c>
      <c r="ER799" s="15" t="s">
        <v>59</v>
      </c>
      <c r="ET799" s="15" t="s">
        <v>59</v>
      </c>
      <c r="EV799" s="15" t="s">
        <v>59</v>
      </c>
      <c r="EX799" s="15" t="s">
        <v>59</v>
      </c>
      <c r="EZ799" s="15" t="s">
        <v>59</v>
      </c>
      <c r="FB799" s="15" t="s">
        <v>59</v>
      </c>
      <c r="FD799" s="15" t="s">
        <v>59</v>
      </c>
      <c r="FF799" s="15" t="s">
        <v>59</v>
      </c>
      <c r="FH799" s="15" t="s">
        <v>59</v>
      </c>
      <c r="FJ799" s="15" t="s">
        <v>59</v>
      </c>
      <c r="FL799" s="15" t="s">
        <v>59</v>
      </c>
      <c r="FN799" s="15" t="s">
        <v>59</v>
      </c>
      <c r="FP799" s="15" t="s">
        <v>59</v>
      </c>
      <c r="FR799" s="15" t="s">
        <v>59</v>
      </c>
      <c r="FT799" s="15" t="s">
        <v>59</v>
      </c>
    </row>
    <row r="800" spans="1:176" ht="15.95" customHeight="1">
      <c r="A800" t="s">
        <v>1241</v>
      </c>
      <c r="B800">
        <v>1</v>
      </c>
      <c r="D800" s="39">
        <v>2502</v>
      </c>
      <c r="E800" t="s">
        <v>1240</v>
      </c>
      <c r="G800" s="9">
        <f t="shared" si="27"/>
        <v>31.199999999999996</v>
      </c>
      <c r="H800" s="15" t="s">
        <v>59</v>
      </c>
      <c r="I800" t="s">
        <v>47</v>
      </c>
      <c r="J800" s="15" t="s">
        <v>59</v>
      </c>
      <c r="K800" t="s">
        <v>47</v>
      </c>
      <c r="L800" s="15" t="s">
        <v>59</v>
      </c>
      <c r="M800" s="3" t="s">
        <v>47</v>
      </c>
      <c r="N800" s="12" t="s">
        <v>59</v>
      </c>
      <c r="O800">
        <v>21.2</v>
      </c>
      <c r="P800" s="15" t="s">
        <v>59</v>
      </c>
      <c r="Q800" s="46">
        <v>3.2</v>
      </c>
      <c r="R800" s="15" t="s">
        <v>59</v>
      </c>
      <c r="S800" s="46">
        <v>0.4</v>
      </c>
      <c r="T800" s="15" t="s">
        <v>59</v>
      </c>
      <c r="U800" s="46" t="s">
        <v>47</v>
      </c>
      <c r="V800" s="15" t="s">
        <v>59</v>
      </c>
      <c r="W800" s="46" t="s">
        <v>47</v>
      </c>
      <c r="X800" s="15" t="s">
        <v>59</v>
      </c>
      <c r="Y800">
        <v>6.4</v>
      </c>
      <c r="Z800" s="15" t="s">
        <v>59</v>
      </c>
      <c r="AA800" t="s">
        <v>47</v>
      </c>
      <c r="AB800" s="15" t="s">
        <v>59</v>
      </c>
      <c r="AC800" t="s">
        <v>47</v>
      </c>
      <c r="AD800" s="15" t="s">
        <v>59</v>
      </c>
      <c r="AE800" t="s">
        <v>47</v>
      </c>
      <c r="AF800" s="15" t="s">
        <v>59</v>
      </c>
      <c r="AG800">
        <v>0</v>
      </c>
      <c r="AH800" s="15" t="s">
        <v>59</v>
      </c>
      <c r="AI800" t="s">
        <v>47</v>
      </c>
      <c r="AJ800" s="15" t="s">
        <v>59</v>
      </c>
      <c r="AL800" s="15" t="s">
        <v>59</v>
      </c>
      <c r="AM800" t="s">
        <v>47</v>
      </c>
      <c r="AN800" s="15" t="s">
        <v>59</v>
      </c>
      <c r="AO800" t="s">
        <v>47</v>
      </c>
      <c r="AP800" s="15" t="s">
        <v>59</v>
      </c>
      <c r="AQ800" t="s">
        <v>47</v>
      </c>
      <c r="AR800" s="15" t="s">
        <v>59</v>
      </c>
      <c r="AS800" t="s">
        <v>47</v>
      </c>
      <c r="AT800" s="15" t="s">
        <v>59</v>
      </c>
      <c r="AU800" t="s">
        <v>47</v>
      </c>
      <c r="AV800" s="15" t="s">
        <v>59</v>
      </c>
      <c r="AW800" s="3" t="s">
        <v>47</v>
      </c>
      <c r="AX800" s="15" t="s">
        <v>59</v>
      </c>
      <c r="AZ800" s="15" t="s">
        <v>59</v>
      </c>
      <c r="BA800" t="s">
        <v>47</v>
      </c>
      <c r="BB800" s="15" t="s">
        <v>59</v>
      </c>
      <c r="BC800" t="s">
        <v>47</v>
      </c>
      <c r="BD800" s="15" t="s">
        <v>59</v>
      </c>
      <c r="BE800" t="s">
        <v>47</v>
      </c>
      <c r="BF800" s="15" t="s">
        <v>59</v>
      </c>
      <c r="BH800" s="15" t="s">
        <v>59</v>
      </c>
      <c r="BJ800" s="15" t="s">
        <v>59</v>
      </c>
      <c r="BL800" s="15" t="s">
        <v>59</v>
      </c>
      <c r="BN800" s="15" t="s">
        <v>59</v>
      </c>
      <c r="BP800" s="15" t="s">
        <v>59</v>
      </c>
      <c r="BR800" s="15" t="s">
        <v>59</v>
      </c>
      <c r="BT800" s="15" t="s">
        <v>59</v>
      </c>
      <c r="BV800" s="15" t="s">
        <v>59</v>
      </c>
      <c r="BX800" s="15" t="s">
        <v>59</v>
      </c>
      <c r="BZ800" s="15" t="s">
        <v>59</v>
      </c>
      <c r="CB800" s="15" t="s">
        <v>59</v>
      </c>
      <c r="CD800" s="15" t="s">
        <v>59</v>
      </c>
      <c r="CF800" s="15" t="s">
        <v>59</v>
      </c>
      <c r="CH800" s="15" t="s">
        <v>59</v>
      </c>
      <c r="CJ800" s="15" t="s">
        <v>59</v>
      </c>
      <c r="CL800" s="15" t="s">
        <v>59</v>
      </c>
      <c r="CN800" s="15" t="s">
        <v>59</v>
      </c>
      <c r="CP800" s="15" t="s">
        <v>59</v>
      </c>
      <c r="CR800" s="15" t="s">
        <v>59</v>
      </c>
      <c r="CT800" s="15" t="s">
        <v>59</v>
      </c>
      <c r="CV800" s="15" t="s">
        <v>59</v>
      </c>
      <c r="CX800" s="15" t="s">
        <v>59</v>
      </c>
      <c r="CZ800" s="15" t="s">
        <v>59</v>
      </c>
      <c r="DB800" s="15" t="s">
        <v>59</v>
      </c>
      <c r="DD800" s="15" t="s">
        <v>59</v>
      </c>
      <c r="DF800" s="15" t="s">
        <v>59</v>
      </c>
      <c r="DH800" s="15" t="s">
        <v>59</v>
      </c>
      <c r="DJ800" s="15" t="s">
        <v>59</v>
      </c>
      <c r="DL800" s="15" t="s">
        <v>59</v>
      </c>
      <c r="DN800" s="15" t="s">
        <v>59</v>
      </c>
      <c r="DP800" s="15" t="s">
        <v>59</v>
      </c>
      <c r="DR800" s="15" t="s">
        <v>59</v>
      </c>
      <c r="DT800" s="15" t="s">
        <v>59</v>
      </c>
      <c r="DV800" s="15" t="s">
        <v>59</v>
      </c>
      <c r="DX800" s="15" t="s">
        <v>59</v>
      </c>
      <c r="DZ800" s="15" t="s">
        <v>59</v>
      </c>
      <c r="EB800" s="15" t="s">
        <v>59</v>
      </c>
      <c r="ED800" s="15" t="s">
        <v>59</v>
      </c>
      <c r="EF800" s="15" t="s">
        <v>59</v>
      </c>
      <c r="EH800" s="15" t="s">
        <v>59</v>
      </c>
      <c r="EJ800" s="15" t="s">
        <v>59</v>
      </c>
      <c r="EL800" s="15" t="s">
        <v>59</v>
      </c>
      <c r="EN800" s="15" t="s">
        <v>59</v>
      </c>
      <c r="EP800" s="15" t="s">
        <v>59</v>
      </c>
      <c r="ER800" s="15" t="s">
        <v>59</v>
      </c>
      <c r="ET800" s="15" t="s">
        <v>59</v>
      </c>
      <c r="EV800" s="15" t="s">
        <v>59</v>
      </c>
      <c r="EX800" s="15" t="s">
        <v>59</v>
      </c>
      <c r="EZ800" s="15" t="s">
        <v>59</v>
      </c>
      <c r="FB800" s="15" t="s">
        <v>59</v>
      </c>
      <c r="FD800" s="15" t="s">
        <v>59</v>
      </c>
      <c r="FF800" s="15" t="s">
        <v>59</v>
      </c>
      <c r="FH800" s="15" t="s">
        <v>59</v>
      </c>
      <c r="FJ800" s="15" t="s">
        <v>59</v>
      </c>
      <c r="FL800" s="15" t="s">
        <v>59</v>
      </c>
      <c r="FN800" s="15" t="s">
        <v>59</v>
      </c>
      <c r="FP800" s="15" t="s">
        <v>59</v>
      </c>
      <c r="FR800" s="15" t="s">
        <v>59</v>
      </c>
      <c r="FT800" s="15" t="s">
        <v>59</v>
      </c>
    </row>
    <row r="801" spans="1:176" ht="15.95" customHeight="1">
      <c r="A801" t="s">
        <v>1242</v>
      </c>
      <c r="B801">
        <v>1</v>
      </c>
      <c r="D801" s="39">
        <v>2502</v>
      </c>
      <c r="E801" t="s">
        <v>1240</v>
      </c>
      <c r="G801" s="9">
        <f t="shared" si="27"/>
        <v>114.7</v>
      </c>
      <c r="H801" s="15" t="s">
        <v>59</v>
      </c>
      <c r="I801" t="s">
        <v>47</v>
      </c>
      <c r="J801" s="15" t="s">
        <v>59</v>
      </c>
      <c r="K801" t="s">
        <v>47</v>
      </c>
      <c r="L801" s="15" t="s">
        <v>59</v>
      </c>
      <c r="M801" s="3" t="s">
        <v>47</v>
      </c>
      <c r="N801" s="12" t="s">
        <v>59</v>
      </c>
      <c r="O801">
        <v>64.900000000000006</v>
      </c>
      <c r="P801" s="15" t="s">
        <v>59</v>
      </c>
      <c r="Q801" s="36">
        <v>11.2</v>
      </c>
      <c r="R801" s="15" t="s">
        <v>59</v>
      </c>
      <c r="S801" s="46">
        <v>2.2999999999999998</v>
      </c>
      <c r="T801" s="15" t="s">
        <v>59</v>
      </c>
      <c r="U801" s="46" t="s">
        <v>47</v>
      </c>
      <c r="V801" s="15" t="s">
        <v>59</v>
      </c>
      <c r="W801" s="46" t="s">
        <v>47</v>
      </c>
      <c r="X801" s="15" t="s">
        <v>59</v>
      </c>
      <c r="Y801">
        <v>35.799999999999997</v>
      </c>
      <c r="Z801" s="15" t="s">
        <v>59</v>
      </c>
      <c r="AA801" t="s">
        <v>47</v>
      </c>
      <c r="AB801" s="15" t="s">
        <v>59</v>
      </c>
      <c r="AC801" t="s">
        <v>47</v>
      </c>
      <c r="AD801" s="15" t="s">
        <v>59</v>
      </c>
      <c r="AE801" t="s">
        <v>47</v>
      </c>
      <c r="AF801" s="15" t="s">
        <v>59</v>
      </c>
      <c r="AG801">
        <v>0.5</v>
      </c>
      <c r="AH801" s="15" t="s">
        <v>59</v>
      </c>
      <c r="AI801" t="s">
        <v>47</v>
      </c>
      <c r="AJ801" s="15" t="s">
        <v>59</v>
      </c>
      <c r="AL801" s="15" t="s">
        <v>59</v>
      </c>
      <c r="AM801" t="s">
        <v>47</v>
      </c>
      <c r="AN801" s="15" t="s">
        <v>59</v>
      </c>
      <c r="AO801" t="s">
        <v>47</v>
      </c>
      <c r="AP801" s="15" t="s">
        <v>59</v>
      </c>
      <c r="AQ801" t="s">
        <v>47</v>
      </c>
      <c r="AR801" s="15" t="s">
        <v>59</v>
      </c>
      <c r="AS801" t="s">
        <v>47</v>
      </c>
      <c r="AT801" s="15" t="s">
        <v>59</v>
      </c>
      <c r="AU801" t="s">
        <v>47</v>
      </c>
      <c r="AV801" s="15" t="s">
        <v>59</v>
      </c>
      <c r="AW801" s="3" t="s">
        <v>47</v>
      </c>
      <c r="AX801" s="15" t="s">
        <v>59</v>
      </c>
      <c r="AZ801" s="15" t="s">
        <v>59</v>
      </c>
      <c r="BA801" t="s">
        <v>47</v>
      </c>
      <c r="BB801" s="15" t="s">
        <v>59</v>
      </c>
      <c r="BC801" t="s">
        <v>47</v>
      </c>
      <c r="BD801" s="15" t="s">
        <v>59</v>
      </c>
      <c r="BE801" t="s">
        <v>47</v>
      </c>
      <c r="BF801" s="15" t="s">
        <v>59</v>
      </c>
      <c r="BH801" s="15" t="s">
        <v>59</v>
      </c>
      <c r="BJ801" s="15" t="s">
        <v>59</v>
      </c>
      <c r="BL801" s="15" t="s">
        <v>59</v>
      </c>
      <c r="BN801" s="15" t="s">
        <v>59</v>
      </c>
      <c r="BP801" s="15" t="s">
        <v>59</v>
      </c>
      <c r="BR801" s="15" t="s">
        <v>59</v>
      </c>
      <c r="BT801" s="15" t="s">
        <v>59</v>
      </c>
      <c r="BV801" s="15" t="s">
        <v>59</v>
      </c>
      <c r="BX801" s="15" t="s">
        <v>59</v>
      </c>
      <c r="BZ801" s="15" t="s">
        <v>59</v>
      </c>
      <c r="CB801" s="15" t="s">
        <v>59</v>
      </c>
      <c r="CD801" s="15" t="s">
        <v>59</v>
      </c>
      <c r="CF801" s="15" t="s">
        <v>59</v>
      </c>
      <c r="CH801" s="15" t="s">
        <v>59</v>
      </c>
      <c r="CJ801" s="15" t="s">
        <v>59</v>
      </c>
      <c r="CL801" s="15" t="s">
        <v>59</v>
      </c>
      <c r="CN801" s="15" t="s">
        <v>59</v>
      </c>
      <c r="CP801" s="15" t="s">
        <v>59</v>
      </c>
      <c r="CR801" s="15" t="s">
        <v>59</v>
      </c>
      <c r="CT801" s="15" t="s">
        <v>59</v>
      </c>
      <c r="CV801" s="15" t="s">
        <v>59</v>
      </c>
      <c r="CX801" s="15" t="s">
        <v>59</v>
      </c>
      <c r="CZ801" s="15" t="s">
        <v>59</v>
      </c>
      <c r="DB801" s="15" t="s">
        <v>59</v>
      </c>
      <c r="DD801" s="15" t="s">
        <v>59</v>
      </c>
      <c r="DF801" s="15" t="s">
        <v>59</v>
      </c>
      <c r="DH801" s="15" t="s">
        <v>59</v>
      </c>
      <c r="DJ801" s="15" t="s">
        <v>59</v>
      </c>
      <c r="DL801" s="15" t="s">
        <v>59</v>
      </c>
      <c r="DN801" s="15" t="s">
        <v>59</v>
      </c>
      <c r="DP801" s="15" t="s">
        <v>59</v>
      </c>
      <c r="DR801" s="15" t="s">
        <v>59</v>
      </c>
      <c r="DT801" s="15" t="s">
        <v>59</v>
      </c>
      <c r="DV801" s="15" t="s">
        <v>59</v>
      </c>
      <c r="DX801" s="15" t="s">
        <v>59</v>
      </c>
      <c r="DZ801" s="15" t="s">
        <v>59</v>
      </c>
      <c r="EB801" s="15" t="s">
        <v>59</v>
      </c>
      <c r="ED801" s="15" t="s">
        <v>59</v>
      </c>
      <c r="EF801" s="15" t="s">
        <v>59</v>
      </c>
      <c r="EH801" s="15" t="s">
        <v>59</v>
      </c>
      <c r="EJ801" s="15" t="s">
        <v>59</v>
      </c>
      <c r="EL801" s="15" t="s">
        <v>59</v>
      </c>
      <c r="EN801" s="15" t="s">
        <v>59</v>
      </c>
      <c r="EP801" s="15" t="s">
        <v>59</v>
      </c>
      <c r="ER801" s="15" t="s">
        <v>59</v>
      </c>
      <c r="ET801" s="15" t="s">
        <v>59</v>
      </c>
      <c r="EV801" s="15" t="s">
        <v>59</v>
      </c>
      <c r="EX801" s="15" t="s">
        <v>59</v>
      </c>
      <c r="EZ801" s="15" t="s">
        <v>59</v>
      </c>
      <c r="FB801" s="15" t="s">
        <v>59</v>
      </c>
      <c r="FD801" s="15" t="s">
        <v>59</v>
      </c>
      <c r="FF801" s="15" t="s">
        <v>59</v>
      </c>
      <c r="FH801" s="15" t="s">
        <v>59</v>
      </c>
      <c r="FJ801" s="15" t="s">
        <v>59</v>
      </c>
      <c r="FL801" s="15" t="s">
        <v>59</v>
      </c>
      <c r="FN801" s="15" t="s">
        <v>59</v>
      </c>
      <c r="FP801" s="15" t="s">
        <v>59</v>
      </c>
      <c r="FR801" s="15" t="s">
        <v>59</v>
      </c>
      <c r="FT801" s="15" t="s">
        <v>59</v>
      </c>
    </row>
    <row r="802" spans="1:176" ht="15.95" customHeight="1">
      <c r="A802" t="s">
        <v>1243</v>
      </c>
      <c r="B802">
        <v>1</v>
      </c>
      <c r="D802" s="39">
        <v>2502</v>
      </c>
      <c r="E802" t="s">
        <v>1240</v>
      </c>
      <c r="G802" s="9">
        <f t="shared" si="27"/>
        <v>65.899999999999991</v>
      </c>
      <c r="H802" s="15" t="s">
        <v>59</v>
      </c>
      <c r="I802" t="s">
        <v>47</v>
      </c>
      <c r="J802" s="15" t="s">
        <v>59</v>
      </c>
      <c r="K802" t="s">
        <v>47</v>
      </c>
      <c r="L802" s="15" t="s">
        <v>59</v>
      </c>
      <c r="M802" s="3" t="s">
        <v>47</v>
      </c>
      <c r="N802" s="12" t="s">
        <v>59</v>
      </c>
      <c r="O802">
        <v>36.799999999999997</v>
      </c>
      <c r="P802" s="15" t="s">
        <v>59</v>
      </c>
      <c r="Q802" s="46">
        <v>8.1</v>
      </c>
      <c r="R802" s="15" t="s">
        <v>59</v>
      </c>
      <c r="S802" s="46">
        <v>1.4</v>
      </c>
      <c r="T802" s="15" t="s">
        <v>59</v>
      </c>
      <c r="U802" s="46" t="s">
        <v>47</v>
      </c>
      <c r="V802" s="15" t="s">
        <v>59</v>
      </c>
      <c r="W802" s="46" t="s">
        <v>47</v>
      </c>
      <c r="X802" s="15" t="s">
        <v>59</v>
      </c>
      <c r="Y802">
        <v>19.399999999999999</v>
      </c>
      <c r="Z802" s="15" t="s">
        <v>59</v>
      </c>
      <c r="AA802" t="s">
        <v>47</v>
      </c>
      <c r="AB802" s="15" t="s">
        <v>59</v>
      </c>
      <c r="AC802" t="s">
        <v>47</v>
      </c>
      <c r="AD802" s="15" t="s">
        <v>59</v>
      </c>
      <c r="AE802" t="s">
        <v>47</v>
      </c>
      <c r="AF802" s="15" t="s">
        <v>59</v>
      </c>
      <c r="AG802">
        <v>0.2</v>
      </c>
      <c r="AH802" s="15" t="s">
        <v>59</v>
      </c>
      <c r="AI802" t="s">
        <v>47</v>
      </c>
      <c r="AJ802" s="15" t="s">
        <v>59</v>
      </c>
      <c r="AL802" s="15" t="s">
        <v>59</v>
      </c>
      <c r="AM802" t="s">
        <v>47</v>
      </c>
      <c r="AN802" s="15" t="s">
        <v>59</v>
      </c>
      <c r="AO802" t="s">
        <v>47</v>
      </c>
      <c r="AP802" s="15" t="s">
        <v>59</v>
      </c>
      <c r="AQ802" t="s">
        <v>47</v>
      </c>
      <c r="AR802" s="15" t="s">
        <v>59</v>
      </c>
      <c r="AS802" t="s">
        <v>47</v>
      </c>
      <c r="AT802" s="15" t="s">
        <v>59</v>
      </c>
      <c r="AU802" t="s">
        <v>47</v>
      </c>
      <c r="AV802" s="15" t="s">
        <v>59</v>
      </c>
      <c r="AW802" s="3" t="s">
        <v>47</v>
      </c>
      <c r="AX802" s="15" t="s">
        <v>59</v>
      </c>
      <c r="AZ802" s="15" t="s">
        <v>59</v>
      </c>
      <c r="BA802" t="s">
        <v>47</v>
      </c>
      <c r="BB802" s="15" t="s">
        <v>59</v>
      </c>
      <c r="BC802" t="s">
        <v>47</v>
      </c>
      <c r="BD802" s="15" t="s">
        <v>59</v>
      </c>
      <c r="BE802" t="s">
        <v>47</v>
      </c>
      <c r="BF802" s="15" t="s">
        <v>59</v>
      </c>
      <c r="BH802" s="15" t="s">
        <v>59</v>
      </c>
      <c r="BJ802" s="15" t="s">
        <v>59</v>
      </c>
      <c r="BL802" s="15" t="s">
        <v>59</v>
      </c>
      <c r="BN802" s="15" t="s">
        <v>59</v>
      </c>
      <c r="BP802" s="15" t="s">
        <v>59</v>
      </c>
      <c r="BR802" s="15" t="s">
        <v>59</v>
      </c>
      <c r="BT802" s="15" t="s">
        <v>59</v>
      </c>
      <c r="BV802" s="15" t="s">
        <v>59</v>
      </c>
      <c r="BX802" s="15" t="s">
        <v>59</v>
      </c>
      <c r="BZ802" s="15" t="s">
        <v>59</v>
      </c>
      <c r="CB802" s="15" t="s">
        <v>59</v>
      </c>
      <c r="CD802" s="15" t="s">
        <v>59</v>
      </c>
      <c r="CF802" s="15" t="s">
        <v>59</v>
      </c>
      <c r="CH802" s="15" t="s">
        <v>59</v>
      </c>
      <c r="CJ802" s="15" t="s">
        <v>59</v>
      </c>
      <c r="CL802" s="15" t="s">
        <v>59</v>
      </c>
      <c r="CN802" s="15" t="s">
        <v>59</v>
      </c>
      <c r="CP802" s="15" t="s">
        <v>59</v>
      </c>
      <c r="CR802" s="15" t="s">
        <v>59</v>
      </c>
      <c r="CT802" s="15" t="s">
        <v>59</v>
      </c>
      <c r="CV802" s="15" t="s">
        <v>59</v>
      </c>
      <c r="CX802" s="15" t="s">
        <v>59</v>
      </c>
      <c r="CZ802" s="15" t="s">
        <v>59</v>
      </c>
      <c r="DB802" s="15" t="s">
        <v>59</v>
      </c>
      <c r="DD802" s="15" t="s">
        <v>59</v>
      </c>
      <c r="DF802" s="15" t="s">
        <v>59</v>
      </c>
      <c r="DH802" s="15" t="s">
        <v>59</v>
      </c>
      <c r="DJ802" s="15" t="s">
        <v>59</v>
      </c>
      <c r="DL802" s="15" t="s">
        <v>59</v>
      </c>
      <c r="DN802" s="15" t="s">
        <v>59</v>
      </c>
      <c r="DP802" s="15" t="s">
        <v>59</v>
      </c>
      <c r="DR802" s="15" t="s">
        <v>59</v>
      </c>
      <c r="DT802" s="15" t="s">
        <v>59</v>
      </c>
      <c r="DV802" s="15" t="s">
        <v>59</v>
      </c>
      <c r="DX802" s="15" t="s">
        <v>59</v>
      </c>
      <c r="DZ802" s="15" t="s">
        <v>59</v>
      </c>
      <c r="EB802" s="15" t="s">
        <v>59</v>
      </c>
      <c r="ED802" s="15" t="s">
        <v>59</v>
      </c>
      <c r="EF802" s="15" t="s">
        <v>59</v>
      </c>
      <c r="EH802" s="15" t="s">
        <v>59</v>
      </c>
      <c r="EJ802" s="15" t="s">
        <v>59</v>
      </c>
      <c r="EL802" s="15" t="s">
        <v>59</v>
      </c>
      <c r="EN802" s="15" t="s">
        <v>59</v>
      </c>
      <c r="EP802" s="15" t="s">
        <v>59</v>
      </c>
      <c r="ER802" s="15" t="s">
        <v>59</v>
      </c>
      <c r="ET802" s="15" t="s">
        <v>59</v>
      </c>
      <c r="EV802" s="15" t="s">
        <v>59</v>
      </c>
      <c r="EX802" s="15" t="s">
        <v>59</v>
      </c>
      <c r="EZ802" s="15" t="s">
        <v>59</v>
      </c>
      <c r="FB802" s="15" t="s">
        <v>59</v>
      </c>
      <c r="FD802" s="15" t="s">
        <v>59</v>
      </c>
      <c r="FF802" s="15" t="s">
        <v>59</v>
      </c>
      <c r="FH802" s="15" t="s">
        <v>59</v>
      </c>
      <c r="FJ802" s="15" t="s">
        <v>59</v>
      </c>
      <c r="FL802" s="15" t="s">
        <v>59</v>
      </c>
      <c r="FN802" s="15" t="s">
        <v>59</v>
      </c>
      <c r="FP802" s="15" t="s">
        <v>59</v>
      </c>
      <c r="FR802" s="15" t="s">
        <v>59</v>
      </c>
      <c r="FT802" s="15" t="s">
        <v>59</v>
      </c>
    </row>
    <row r="803" spans="1:176" ht="15.95" customHeight="1">
      <c r="A803" t="s">
        <v>1244</v>
      </c>
      <c r="B803">
        <v>1</v>
      </c>
      <c r="D803" s="39">
        <v>2502</v>
      </c>
      <c r="E803" t="s">
        <v>1240</v>
      </c>
      <c r="G803" s="9">
        <f t="shared" si="27"/>
        <v>56.3</v>
      </c>
      <c r="H803" s="15" t="s">
        <v>59</v>
      </c>
      <c r="I803" t="s">
        <v>47</v>
      </c>
      <c r="J803" s="15" t="s">
        <v>59</v>
      </c>
      <c r="K803" t="s">
        <v>47</v>
      </c>
      <c r="L803" s="15" t="s">
        <v>59</v>
      </c>
      <c r="M803" s="3" t="s">
        <v>47</v>
      </c>
      <c r="N803" s="12" t="s">
        <v>59</v>
      </c>
      <c r="O803">
        <v>40.799999999999997</v>
      </c>
      <c r="P803" s="15" t="s">
        <v>59</v>
      </c>
      <c r="Q803" s="46">
        <v>3.6</v>
      </c>
      <c r="R803" s="15" t="s">
        <v>59</v>
      </c>
      <c r="S803" s="46">
        <v>1.9</v>
      </c>
      <c r="T803" s="15" t="s">
        <v>59</v>
      </c>
      <c r="U803" s="46" t="s">
        <v>47</v>
      </c>
      <c r="V803" s="15" t="s">
        <v>59</v>
      </c>
      <c r="W803" s="46" t="s">
        <v>47</v>
      </c>
      <c r="X803" s="15" t="s">
        <v>59</v>
      </c>
      <c r="Y803">
        <v>9.6</v>
      </c>
      <c r="Z803" s="15" t="s">
        <v>59</v>
      </c>
      <c r="AA803" t="s">
        <v>47</v>
      </c>
      <c r="AB803" s="15" t="s">
        <v>59</v>
      </c>
      <c r="AC803" t="s">
        <v>47</v>
      </c>
      <c r="AD803" s="15" t="s">
        <v>59</v>
      </c>
      <c r="AE803" t="s">
        <v>47</v>
      </c>
      <c r="AF803" s="15" t="s">
        <v>59</v>
      </c>
      <c r="AG803">
        <v>0.4</v>
      </c>
      <c r="AH803" s="15" t="s">
        <v>59</v>
      </c>
      <c r="AI803" t="s">
        <v>47</v>
      </c>
      <c r="AJ803" s="15" t="s">
        <v>59</v>
      </c>
      <c r="AL803" s="15" t="s">
        <v>59</v>
      </c>
      <c r="AM803" t="s">
        <v>47</v>
      </c>
      <c r="AN803" s="15" t="s">
        <v>59</v>
      </c>
      <c r="AO803" t="s">
        <v>47</v>
      </c>
      <c r="AP803" s="15" t="s">
        <v>59</v>
      </c>
      <c r="AQ803" t="s">
        <v>47</v>
      </c>
      <c r="AR803" s="15" t="s">
        <v>59</v>
      </c>
      <c r="AS803" t="s">
        <v>47</v>
      </c>
      <c r="AT803" s="15" t="s">
        <v>59</v>
      </c>
      <c r="AU803" t="s">
        <v>47</v>
      </c>
      <c r="AV803" s="15" t="s">
        <v>59</v>
      </c>
      <c r="AW803" s="3" t="s">
        <v>47</v>
      </c>
      <c r="AX803" s="15" t="s">
        <v>59</v>
      </c>
      <c r="AZ803" s="15" t="s">
        <v>59</v>
      </c>
      <c r="BA803" t="s">
        <v>47</v>
      </c>
      <c r="BB803" s="15" t="s">
        <v>59</v>
      </c>
      <c r="BC803" t="s">
        <v>47</v>
      </c>
      <c r="BD803" s="15" t="s">
        <v>59</v>
      </c>
      <c r="BE803" t="s">
        <v>47</v>
      </c>
      <c r="BF803" s="15" t="s">
        <v>59</v>
      </c>
      <c r="BH803" s="15" t="s">
        <v>59</v>
      </c>
      <c r="BJ803" s="15" t="s">
        <v>59</v>
      </c>
      <c r="BL803" s="15" t="s">
        <v>59</v>
      </c>
      <c r="BN803" s="15" t="s">
        <v>59</v>
      </c>
      <c r="BP803" s="15" t="s">
        <v>59</v>
      </c>
      <c r="BR803" s="15" t="s">
        <v>59</v>
      </c>
      <c r="BT803" s="15" t="s">
        <v>59</v>
      </c>
      <c r="BV803" s="15" t="s">
        <v>59</v>
      </c>
      <c r="BX803" s="15" t="s">
        <v>59</v>
      </c>
      <c r="BZ803" s="15" t="s">
        <v>59</v>
      </c>
      <c r="CB803" s="15" t="s">
        <v>59</v>
      </c>
      <c r="CD803" s="15" t="s">
        <v>59</v>
      </c>
      <c r="CF803" s="15" t="s">
        <v>59</v>
      </c>
      <c r="CH803" s="15" t="s">
        <v>59</v>
      </c>
      <c r="CJ803" s="15" t="s">
        <v>59</v>
      </c>
      <c r="CL803" s="15" t="s">
        <v>59</v>
      </c>
      <c r="CN803" s="15" t="s">
        <v>59</v>
      </c>
      <c r="CP803" s="15" t="s">
        <v>59</v>
      </c>
      <c r="CR803" s="15" t="s">
        <v>59</v>
      </c>
      <c r="CT803" s="15" t="s">
        <v>59</v>
      </c>
      <c r="CV803" s="15" t="s">
        <v>59</v>
      </c>
      <c r="CX803" s="15" t="s">
        <v>59</v>
      </c>
      <c r="CZ803" s="15" t="s">
        <v>59</v>
      </c>
      <c r="DB803" s="15" t="s">
        <v>59</v>
      </c>
      <c r="DD803" s="15" t="s">
        <v>59</v>
      </c>
      <c r="DF803" s="15" t="s">
        <v>59</v>
      </c>
      <c r="DH803" s="15" t="s">
        <v>59</v>
      </c>
      <c r="DJ803" s="15" t="s">
        <v>59</v>
      </c>
      <c r="DL803" s="15" t="s">
        <v>59</v>
      </c>
      <c r="DN803" s="15" t="s">
        <v>59</v>
      </c>
      <c r="DP803" s="15" t="s">
        <v>59</v>
      </c>
      <c r="DR803" s="15" t="s">
        <v>59</v>
      </c>
      <c r="DT803" s="15" t="s">
        <v>59</v>
      </c>
      <c r="DV803" s="15" t="s">
        <v>59</v>
      </c>
      <c r="DX803" s="15" t="s">
        <v>59</v>
      </c>
      <c r="DZ803" s="15" t="s">
        <v>59</v>
      </c>
      <c r="EB803" s="15" t="s">
        <v>59</v>
      </c>
      <c r="ED803" s="15" t="s">
        <v>59</v>
      </c>
      <c r="EF803" s="15" t="s">
        <v>59</v>
      </c>
      <c r="EH803" s="15" t="s">
        <v>59</v>
      </c>
      <c r="EJ803" s="15" t="s">
        <v>59</v>
      </c>
      <c r="EL803" s="15" t="s">
        <v>59</v>
      </c>
      <c r="EN803" s="15" t="s">
        <v>59</v>
      </c>
      <c r="EP803" s="15" t="s">
        <v>59</v>
      </c>
      <c r="ER803" s="15" t="s">
        <v>59</v>
      </c>
      <c r="ET803" s="15" t="s">
        <v>59</v>
      </c>
      <c r="EV803" s="15" t="s">
        <v>59</v>
      </c>
      <c r="EX803" s="15" t="s">
        <v>59</v>
      </c>
      <c r="EZ803" s="15" t="s">
        <v>59</v>
      </c>
      <c r="FB803" s="15" t="s">
        <v>59</v>
      </c>
      <c r="FD803" s="15" t="s">
        <v>59</v>
      </c>
      <c r="FF803" s="15" t="s">
        <v>59</v>
      </c>
      <c r="FH803" s="15" t="s">
        <v>59</v>
      </c>
      <c r="FJ803" s="15" t="s">
        <v>59</v>
      </c>
      <c r="FL803" s="15" t="s">
        <v>59</v>
      </c>
      <c r="FN803" s="15" t="s">
        <v>59</v>
      </c>
      <c r="FP803" s="15" t="s">
        <v>59</v>
      </c>
      <c r="FR803" s="15" t="s">
        <v>59</v>
      </c>
      <c r="FT803" s="15" t="s">
        <v>59</v>
      </c>
    </row>
    <row r="804" spans="1:176" ht="15.95" customHeight="1">
      <c r="A804" t="s">
        <v>1245</v>
      </c>
      <c r="B804">
        <v>1</v>
      </c>
      <c r="D804" s="39">
        <v>2502</v>
      </c>
      <c r="E804" t="s">
        <v>1240</v>
      </c>
      <c r="G804" s="9">
        <f t="shared" si="27"/>
        <v>18.3</v>
      </c>
      <c r="H804" s="15" t="s">
        <v>59</v>
      </c>
      <c r="I804" t="s">
        <v>47</v>
      </c>
      <c r="J804" s="15" t="s">
        <v>59</v>
      </c>
      <c r="K804" t="s">
        <v>47</v>
      </c>
      <c r="L804" s="15" t="s">
        <v>59</v>
      </c>
      <c r="M804" s="3" t="s">
        <v>47</v>
      </c>
      <c r="N804" s="12" t="s">
        <v>59</v>
      </c>
      <c r="O804">
        <v>11.9</v>
      </c>
      <c r="P804" s="15" t="s">
        <v>59</v>
      </c>
      <c r="Q804" s="46">
        <v>1.9</v>
      </c>
      <c r="R804" s="15" t="s">
        <v>59</v>
      </c>
      <c r="S804" s="46">
        <v>0.3</v>
      </c>
      <c r="T804" s="15" t="s">
        <v>59</v>
      </c>
      <c r="U804" s="46" t="s">
        <v>47</v>
      </c>
      <c r="V804" s="15" t="s">
        <v>59</v>
      </c>
      <c r="W804" s="46" t="s">
        <v>47</v>
      </c>
      <c r="X804" s="15" t="s">
        <v>59</v>
      </c>
      <c r="Y804">
        <v>4.2</v>
      </c>
      <c r="Z804" s="15" t="s">
        <v>59</v>
      </c>
      <c r="AA804" t="s">
        <v>47</v>
      </c>
      <c r="AB804" s="15" t="s">
        <v>59</v>
      </c>
      <c r="AC804" t="s">
        <v>47</v>
      </c>
      <c r="AD804" s="15" t="s">
        <v>59</v>
      </c>
      <c r="AE804" t="s">
        <v>47</v>
      </c>
      <c r="AF804" s="15" t="s">
        <v>59</v>
      </c>
      <c r="AG804">
        <v>0</v>
      </c>
      <c r="AH804" s="15" t="s">
        <v>59</v>
      </c>
      <c r="AI804" t="s">
        <v>47</v>
      </c>
      <c r="AJ804" s="15" t="s">
        <v>59</v>
      </c>
      <c r="AL804" s="15" t="s">
        <v>59</v>
      </c>
      <c r="AM804" t="s">
        <v>47</v>
      </c>
      <c r="AN804" s="15" t="s">
        <v>59</v>
      </c>
      <c r="AO804" t="s">
        <v>47</v>
      </c>
      <c r="AP804" s="15" t="s">
        <v>59</v>
      </c>
      <c r="AQ804" t="s">
        <v>47</v>
      </c>
      <c r="AR804" s="15" t="s">
        <v>59</v>
      </c>
      <c r="AS804" t="s">
        <v>47</v>
      </c>
      <c r="AT804" s="15" t="s">
        <v>59</v>
      </c>
      <c r="AU804" t="s">
        <v>47</v>
      </c>
      <c r="AV804" s="15" t="s">
        <v>59</v>
      </c>
      <c r="AW804" s="3" t="s">
        <v>47</v>
      </c>
      <c r="AX804" s="15" t="s">
        <v>59</v>
      </c>
      <c r="AZ804" s="15" t="s">
        <v>59</v>
      </c>
      <c r="BA804" t="s">
        <v>47</v>
      </c>
      <c r="BB804" s="15" t="s">
        <v>59</v>
      </c>
      <c r="BC804" t="s">
        <v>47</v>
      </c>
      <c r="BD804" s="15" t="s">
        <v>59</v>
      </c>
      <c r="BE804" t="s">
        <v>47</v>
      </c>
      <c r="BF804" s="15" t="s">
        <v>59</v>
      </c>
      <c r="BH804" s="15" t="s">
        <v>59</v>
      </c>
      <c r="BJ804" s="15" t="s">
        <v>59</v>
      </c>
      <c r="BL804" s="15" t="s">
        <v>59</v>
      </c>
      <c r="BN804" s="15" t="s">
        <v>59</v>
      </c>
      <c r="BP804" s="15" t="s">
        <v>59</v>
      </c>
      <c r="BR804" s="15" t="s">
        <v>59</v>
      </c>
      <c r="BT804" s="15" t="s">
        <v>59</v>
      </c>
      <c r="BV804" s="15" t="s">
        <v>59</v>
      </c>
      <c r="BX804" s="15" t="s">
        <v>59</v>
      </c>
      <c r="BZ804" s="15" t="s">
        <v>59</v>
      </c>
      <c r="CB804" s="15" t="s">
        <v>59</v>
      </c>
      <c r="CD804" s="15" t="s">
        <v>59</v>
      </c>
      <c r="CF804" s="15" t="s">
        <v>59</v>
      </c>
      <c r="CH804" s="15" t="s">
        <v>59</v>
      </c>
      <c r="CJ804" s="15" t="s">
        <v>59</v>
      </c>
      <c r="CL804" s="15" t="s">
        <v>59</v>
      </c>
      <c r="CN804" s="15" t="s">
        <v>59</v>
      </c>
      <c r="CP804" s="15" t="s">
        <v>59</v>
      </c>
      <c r="CR804" s="15" t="s">
        <v>59</v>
      </c>
      <c r="CT804" s="15" t="s">
        <v>59</v>
      </c>
      <c r="CV804" s="15" t="s">
        <v>59</v>
      </c>
      <c r="CX804" s="15" t="s">
        <v>59</v>
      </c>
      <c r="CZ804" s="15" t="s">
        <v>59</v>
      </c>
      <c r="DB804" s="15" t="s">
        <v>59</v>
      </c>
      <c r="DD804" s="15" t="s">
        <v>59</v>
      </c>
      <c r="DF804" s="15" t="s">
        <v>59</v>
      </c>
      <c r="DH804" s="15" t="s">
        <v>59</v>
      </c>
      <c r="DJ804" s="15" t="s">
        <v>59</v>
      </c>
      <c r="DL804" s="15" t="s">
        <v>59</v>
      </c>
      <c r="DN804" s="15" t="s">
        <v>59</v>
      </c>
      <c r="DP804" s="15" t="s">
        <v>59</v>
      </c>
      <c r="DR804" s="15" t="s">
        <v>59</v>
      </c>
      <c r="DT804" s="15" t="s">
        <v>59</v>
      </c>
      <c r="DV804" s="15" t="s">
        <v>59</v>
      </c>
      <c r="DX804" s="15" t="s">
        <v>59</v>
      </c>
      <c r="DZ804" s="15" t="s">
        <v>59</v>
      </c>
      <c r="EB804" s="15" t="s">
        <v>59</v>
      </c>
      <c r="ED804" s="15" t="s">
        <v>59</v>
      </c>
      <c r="EF804" s="15" t="s">
        <v>59</v>
      </c>
      <c r="EH804" s="15" t="s">
        <v>59</v>
      </c>
      <c r="EJ804" s="15" t="s">
        <v>59</v>
      </c>
      <c r="EL804" s="15" t="s">
        <v>59</v>
      </c>
      <c r="EN804" s="15" t="s">
        <v>59</v>
      </c>
      <c r="EP804" s="15" t="s">
        <v>59</v>
      </c>
      <c r="ER804" s="15" t="s">
        <v>59</v>
      </c>
      <c r="ET804" s="15" t="s">
        <v>59</v>
      </c>
      <c r="EV804" s="15" t="s">
        <v>59</v>
      </c>
      <c r="EX804" s="15" t="s">
        <v>59</v>
      </c>
      <c r="EZ804" s="15" t="s">
        <v>59</v>
      </c>
      <c r="FB804" s="15" t="s">
        <v>59</v>
      </c>
      <c r="FD804" s="15" t="s">
        <v>59</v>
      </c>
      <c r="FF804" s="15" t="s">
        <v>59</v>
      </c>
      <c r="FH804" s="15" t="s">
        <v>59</v>
      </c>
      <c r="FJ804" s="15" t="s">
        <v>59</v>
      </c>
      <c r="FL804" s="15" t="s">
        <v>59</v>
      </c>
      <c r="FN804" s="15" t="s">
        <v>59</v>
      </c>
      <c r="FP804" s="15" t="s">
        <v>59</v>
      </c>
      <c r="FR804" s="15" t="s">
        <v>59</v>
      </c>
      <c r="FT804" s="15" t="s">
        <v>59</v>
      </c>
    </row>
    <row r="805" spans="1:176" ht="15.95" customHeight="1">
      <c r="A805" t="s">
        <v>1246</v>
      </c>
      <c r="B805">
        <v>1</v>
      </c>
      <c r="D805" s="39">
        <v>1404</v>
      </c>
      <c r="E805" t="s">
        <v>1240</v>
      </c>
      <c r="G805" s="9">
        <f t="shared" si="27"/>
        <v>5.7</v>
      </c>
      <c r="H805" s="15" t="s">
        <v>59</v>
      </c>
      <c r="I805" t="s">
        <v>47</v>
      </c>
      <c r="J805" s="15" t="s">
        <v>59</v>
      </c>
      <c r="K805" t="s">
        <v>47</v>
      </c>
      <c r="L805" s="15" t="s">
        <v>59</v>
      </c>
      <c r="M805" s="3" t="s">
        <v>47</v>
      </c>
      <c r="N805" s="12" t="s">
        <v>59</v>
      </c>
      <c r="O805">
        <v>2.9</v>
      </c>
      <c r="P805" s="15" t="s">
        <v>59</v>
      </c>
      <c r="Q805" s="46">
        <v>0.5</v>
      </c>
      <c r="R805" s="15" t="s">
        <v>59</v>
      </c>
      <c r="S805" s="46">
        <v>0.8</v>
      </c>
      <c r="T805" s="15" t="s">
        <v>59</v>
      </c>
      <c r="U805" s="46" t="s">
        <v>47</v>
      </c>
      <c r="V805" s="15" t="s">
        <v>59</v>
      </c>
      <c r="W805" s="46" t="s">
        <v>47</v>
      </c>
      <c r="X805" s="15" t="s">
        <v>59</v>
      </c>
      <c r="Y805">
        <v>1.2</v>
      </c>
      <c r="Z805" s="15" t="s">
        <v>59</v>
      </c>
      <c r="AA805" t="s">
        <v>47</v>
      </c>
      <c r="AB805" s="15" t="s">
        <v>59</v>
      </c>
      <c r="AC805" t="s">
        <v>47</v>
      </c>
      <c r="AD805" s="15" t="s">
        <v>59</v>
      </c>
      <c r="AE805" t="s">
        <v>47</v>
      </c>
      <c r="AF805" s="15" t="s">
        <v>59</v>
      </c>
      <c r="AG805">
        <v>0.3</v>
      </c>
      <c r="AH805" s="15" t="s">
        <v>59</v>
      </c>
      <c r="AI805" t="s">
        <v>47</v>
      </c>
      <c r="AJ805" s="15" t="s">
        <v>59</v>
      </c>
      <c r="AL805" s="15" t="s">
        <v>59</v>
      </c>
      <c r="AM805" t="s">
        <v>47</v>
      </c>
      <c r="AN805" s="15" t="s">
        <v>59</v>
      </c>
      <c r="AO805" t="s">
        <v>47</v>
      </c>
      <c r="AP805" s="15" t="s">
        <v>59</v>
      </c>
      <c r="AQ805" t="s">
        <v>47</v>
      </c>
      <c r="AR805" s="15" t="s">
        <v>59</v>
      </c>
      <c r="AS805" t="s">
        <v>47</v>
      </c>
      <c r="AT805" s="15" t="s">
        <v>59</v>
      </c>
      <c r="AU805" t="s">
        <v>47</v>
      </c>
      <c r="AV805" s="15" t="s">
        <v>59</v>
      </c>
      <c r="AW805" s="3" t="s">
        <v>47</v>
      </c>
      <c r="AX805" s="15" t="s">
        <v>59</v>
      </c>
      <c r="AZ805" s="15" t="s">
        <v>59</v>
      </c>
      <c r="BA805" t="s">
        <v>47</v>
      </c>
      <c r="BB805" s="15" t="s">
        <v>59</v>
      </c>
      <c r="BC805" t="s">
        <v>47</v>
      </c>
      <c r="BD805" s="15" t="s">
        <v>59</v>
      </c>
      <c r="BE805" t="s">
        <v>47</v>
      </c>
      <c r="BF805" s="15" t="s">
        <v>59</v>
      </c>
      <c r="BH805" s="15" t="s">
        <v>59</v>
      </c>
      <c r="BJ805" s="15" t="s">
        <v>59</v>
      </c>
      <c r="BL805" s="15" t="s">
        <v>59</v>
      </c>
      <c r="BN805" s="15" t="s">
        <v>59</v>
      </c>
      <c r="BP805" s="15" t="s">
        <v>59</v>
      </c>
      <c r="BR805" s="15" t="s">
        <v>59</v>
      </c>
      <c r="BT805" s="15" t="s">
        <v>59</v>
      </c>
      <c r="BV805" s="15" t="s">
        <v>59</v>
      </c>
      <c r="BX805" s="15" t="s">
        <v>59</v>
      </c>
      <c r="BZ805" s="15" t="s">
        <v>59</v>
      </c>
      <c r="CB805" s="15" t="s">
        <v>59</v>
      </c>
      <c r="CD805" s="15" t="s">
        <v>59</v>
      </c>
      <c r="CF805" s="15" t="s">
        <v>59</v>
      </c>
      <c r="CH805" s="15" t="s">
        <v>59</v>
      </c>
      <c r="CJ805" s="15" t="s">
        <v>59</v>
      </c>
      <c r="CL805" s="15" t="s">
        <v>59</v>
      </c>
      <c r="CN805" s="15" t="s">
        <v>59</v>
      </c>
      <c r="CP805" s="15" t="s">
        <v>59</v>
      </c>
      <c r="CR805" s="15" t="s">
        <v>59</v>
      </c>
      <c r="CT805" s="15" t="s">
        <v>59</v>
      </c>
      <c r="CV805" s="15" t="s">
        <v>59</v>
      </c>
      <c r="CX805" s="15" t="s">
        <v>59</v>
      </c>
      <c r="CZ805" s="15" t="s">
        <v>59</v>
      </c>
      <c r="DB805" s="15" t="s">
        <v>59</v>
      </c>
      <c r="DD805" s="15" t="s">
        <v>59</v>
      </c>
      <c r="DF805" s="15" t="s">
        <v>59</v>
      </c>
      <c r="DH805" s="15" t="s">
        <v>59</v>
      </c>
      <c r="DJ805" s="15" t="s">
        <v>59</v>
      </c>
      <c r="DL805" s="15" t="s">
        <v>59</v>
      </c>
      <c r="DN805" s="15" t="s">
        <v>59</v>
      </c>
      <c r="DP805" s="15" t="s">
        <v>59</v>
      </c>
      <c r="DR805" s="15" t="s">
        <v>59</v>
      </c>
      <c r="DT805" s="15" t="s">
        <v>59</v>
      </c>
      <c r="DV805" s="15" t="s">
        <v>59</v>
      </c>
      <c r="DX805" s="15" t="s">
        <v>59</v>
      </c>
      <c r="DZ805" s="15" t="s">
        <v>59</v>
      </c>
      <c r="EB805" s="15" t="s">
        <v>59</v>
      </c>
      <c r="ED805" s="15" t="s">
        <v>59</v>
      </c>
      <c r="EF805" s="15" t="s">
        <v>59</v>
      </c>
      <c r="EH805" s="15" t="s">
        <v>59</v>
      </c>
      <c r="EJ805" s="15" t="s">
        <v>59</v>
      </c>
      <c r="EL805" s="15" t="s">
        <v>59</v>
      </c>
      <c r="EN805" s="15" t="s">
        <v>59</v>
      </c>
      <c r="EP805" s="15" t="s">
        <v>59</v>
      </c>
      <c r="ER805" s="15" t="s">
        <v>59</v>
      </c>
      <c r="ET805" s="15" t="s">
        <v>59</v>
      </c>
      <c r="EV805" s="15" t="s">
        <v>59</v>
      </c>
      <c r="EX805" s="15" t="s">
        <v>59</v>
      </c>
      <c r="EZ805" s="15" t="s">
        <v>59</v>
      </c>
      <c r="FB805" s="15" t="s">
        <v>59</v>
      </c>
      <c r="FD805" s="15" t="s">
        <v>59</v>
      </c>
      <c r="FF805" s="15" t="s">
        <v>59</v>
      </c>
      <c r="FH805" s="15" t="s">
        <v>59</v>
      </c>
      <c r="FJ805" s="15" t="s">
        <v>59</v>
      </c>
      <c r="FL805" s="15" t="s">
        <v>59</v>
      </c>
      <c r="FN805" s="15" t="s">
        <v>59</v>
      </c>
      <c r="FP805" s="15" t="s">
        <v>59</v>
      </c>
      <c r="FR805" s="15" t="s">
        <v>59</v>
      </c>
      <c r="FT805" s="15" t="s">
        <v>59</v>
      </c>
    </row>
    <row r="806" spans="1:176" ht="15.95" customHeight="1">
      <c r="A806" t="s">
        <v>1247</v>
      </c>
      <c r="B806">
        <v>1</v>
      </c>
      <c r="D806" s="39">
        <v>1404</v>
      </c>
      <c r="E806" t="s">
        <v>1240</v>
      </c>
      <c r="G806" s="9">
        <f t="shared" si="27"/>
        <v>9.6</v>
      </c>
      <c r="H806" s="15" t="s">
        <v>59</v>
      </c>
      <c r="I806" t="s">
        <v>47</v>
      </c>
      <c r="J806" s="15" t="s">
        <v>59</v>
      </c>
      <c r="K806" t="s">
        <v>47</v>
      </c>
      <c r="L806" s="15" t="s">
        <v>59</v>
      </c>
      <c r="M806" s="3" t="s">
        <v>47</v>
      </c>
      <c r="N806" s="12" t="s">
        <v>59</v>
      </c>
      <c r="O806">
        <v>3.9</v>
      </c>
      <c r="P806" s="15" t="s">
        <v>59</v>
      </c>
      <c r="Q806" s="46">
        <v>1.5</v>
      </c>
      <c r="R806" s="15" t="s">
        <v>59</v>
      </c>
      <c r="S806" s="46">
        <v>0.1</v>
      </c>
      <c r="T806" s="15" t="s">
        <v>59</v>
      </c>
      <c r="U806" s="46" t="s">
        <v>47</v>
      </c>
      <c r="V806" s="15" t="s">
        <v>59</v>
      </c>
      <c r="W806" s="46" t="s">
        <v>47</v>
      </c>
      <c r="X806" s="15" t="s">
        <v>59</v>
      </c>
      <c r="Y806">
        <v>4.0999999999999996</v>
      </c>
      <c r="Z806" s="15" t="s">
        <v>59</v>
      </c>
      <c r="AA806" t="s">
        <v>47</v>
      </c>
      <c r="AB806" s="15" t="s">
        <v>59</v>
      </c>
      <c r="AC806" t="s">
        <v>47</v>
      </c>
      <c r="AD806" s="15" t="s">
        <v>59</v>
      </c>
      <c r="AE806" t="s">
        <v>47</v>
      </c>
      <c r="AF806" s="15" t="s">
        <v>59</v>
      </c>
      <c r="AG806" t="s">
        <v>1253</v>
      </c>
      <c r="AH806" s="15" t="s">
        <v>59</v>
      </c>
      <c r="AI806" t="s">
        <v>47</v>
      </c>
      <c r="AJ806" s="15" t="s">
        <v>59</v>
      </c>
      <c r="AL806" s="15" t="s">
        <v>59</v>
      </c>
      <c r="AM806" t="s">
        <v>47</v>
      </c>
      <c r="AN806" s="15" t="s">
        <v>59</v>
      </c>
      <c r="AO806" t="s">
        <v>47</v>
      </c>
      <c r="AP806" s="15" t="s">
        <v>59</v>
      </c>
      <c r="AQ806" t="s">
        <v>47</v>
      </c>
      <c r="AR806" s="15" t="s">
        <v>59</v>
      </c>
      <c r="AS806" t="s">
        <v>47</v>
      </c>
      <c r="AT806" s="15" t="s">
        <v>59</v>
      </c>
      <c r="AU806" t="s">
        <v>47</v>
      </c>
      <c r="AV806" s="15" t="s">
        <v>59</v>
      </c>
      <c r="AW806" s="3" t="s">
        <v>47</v>
      </c>
      <c r="AX806" s="15" t="s">
        <v>59</v>
      </c>
      <c r="AZ806" s="15" t="s">
        <v>59</v>
      </c>
      <c r="BA806" t="s">
        <v>47</v>
      </c>
      <c r="BB806" s="15" t="s">
        <v>59</v>
      </c>
      <c r="BC806" t="s">
        <v>47</v>
      </c>
      <c r="BD806" s="15" t="s">
        <v>59</v>
      </c>
      <c r="BE806" t="s">
        <v>47</v>
      </c>
      <c r="BF806" s="15" t="s">
        <v>59</v>
      </c>
      <c r="BH806" s="15" t="s">
        <v>59</v>
      </c>
      <c r="BJ806" s="15" t="s">
        <v>59</v>
      </c>
      <c r="BL806" s="15" t="s">
        <v>59</v>
      </c>
      <c r="BN806" s="15" t="s">
        <v>59</v>
      </c>
      <c r="BP806" s="15" t="s">
        <v>59</v>
      </c>
      <c r="BR806" s="15" t="s">
        <v>59</v>
      </c>
      <c r="BT806" s="15" t="s">
        <v>59</v>
      </c>
      <c r="BV806" s="15" t="s">
        <v>59</v>
      </c>
      <c r="BX806" s="15" t="s">
        <v>59</v>
      </c>
      <c r="BZ806" s="15" t="s">
        <v>59</v>
      </c>
      <c r="CB806" s="15" t="s">
        <v>59</v>
      </c>
      <c r="CD806" s="15" t="s">
        <v>59</v>
      </c>
      <c r="CF806" s="15" t="s">
        <v>59</v>
      </c>
      <c r="CH806" s="15" t="s">
        <v>59</v>
      </c>
      <c r="CJ806" s="15" t="s">
        <v>59</v>
      </c>
      <c r="CL806" s="15" t="s">
        <v>59</v>
      </c>
      <c r="CN806" s="15" t="s">
        <v>59</v>
      </c>
      <c r="CP806" s="15" t="s">
        <v>59</v>
      </c>
      <c r="CR806" s="15" t="s">
        <v>59</v>
      </c>
      <c r="CT806" s="15" t="s">
        <v>59</v>
      </c>
      <c r="CV806" s="15" t="s">
        <v>59</v>
      </c>
      <c r="CX806" s="15" t="s">
        <v>59</v>
      </c>
      <c r="CZ806" s="15" t="s">
        <v>59</v>
      </c>
      <c r="DB806" s="15" t="s">
        <v>59</v>
      </c>
      <c r="DD806" s="15" t="s">
        <v>59</v>
      </c>
      <c r="DF806" s="15" t="s">
        <v>59</v>
      </c>
      <c r="DH806" s="15" t="s">
        <v>59</v>
      </c>
      <c r="DJ806" s="15" t="s">
        <v>59</v>
      </c>
      <c r="DL806" s="15" t="s">
        <v>59</v>
      </c>
      <c r="DN806" s="15" t="s">
        <v>59</v>
      </c>
      <c r="DP806" s="15" t="s">
        <v>59</v>
      </c>
      <c r="DR806" s="15" t="s">
        <v>59</v>
      </c>
      <c r="DT806" s="15" t="s">
        <v>59</v>
      </c>
      <c r="DV806" s="15" t="s">
        <v>59</v>
      </c>
      <c r="DX806" s="15" t="s">
        <v>59</v>
      </c>
      <c r="DZ806" s="15" t="s">
        <v>59</v>
      </c>
      <c r="EB806" s="15" t="s">
        <v>59</v>
      </c>
      <c r="ED806" s="15" t="s">
        <v>59</v>
      </c>
      <c r="EF806" s="15" t="s">
        <v>59</v>
      </c>
      <c r="EH806" s="15" t="s">
        <v>59</v>
      </c>
      <c r="EJ806" s="15" t="s">
        <v>59</v>
      </c>
      <c r="EL806" s="15" t="s">
        <v>59</v>
      </c>
      <c r="EN806" s="15" t="s">
        <v>59</v>
      </c>
      <c r="EP806" s="15" t="s">
        <v>59</v>
      </c>
      <c r="ER806" s="15" t="s">
        <v>59</v>
      </c>
      <c r="ET806" s="15" t="s">
        <v>59</v>
      </c>
      <c r="EV806" s="15" t="s">
        <v>59</v>
      </c>
      <c r="EX806" s="15" t="s">
        <v>59</v>
      </c>
      <c r="EZ806" s="15" t="s">
        <v>59</v>
      </c>
      <c r="FB806" s="15" t="s">
        <v>59</v>
      </c>
      <c r="FD806" s="15" t="s">
        <v>59</v>
      </c>
      <c r="FF806" s="15" t="s">
        <v>59</v>
      </c>
      <c r="FH806" s="15" t="s">
        <v>59</v>
      </c>
      <c r="FJ806" s="15" t="s">
        <v>59</v>
      </c>
      <c r="FL806" s="15" t="s">
        <v>59</v>
      </c>
      <c r="FN806" s="15" t="s">
        <v>59</v>
      </c>
      <c r="FP806" s="15" t="s">
        <v>59</v>
      </c>
      <c r="FR806" s="15" t="s">
        <v>59</v>
      </c>
      <c r="FT806" s="15" t="s">
        <v>59</v>
      </c>
    </row>
    <row r="807" spans="1:176" ht="15.95" customHeight="1">
      <c r="A807" t="s">
        <v>1248</v>
      </c>
      <c r="D807" s="39">
        <v>9999</v>
      </c>
      <c r="E807" t="s">
        <v>1240</v>
      </c>
      <c r="G807" s="9">
        <f t="shared" si="27"/>
        <v>0.64</v>
      </c>
      <c r="H807" s="15" t="s">
        <v>59</v>
      </c>
      <c r="I807" t="s">
        <v>47</v>
      </c>
      <c r="J807" s="15" t="s">
        <v>59</v>
      </c>
      <c r="K807" t="s">
        <v>47</v>
      </c>
      <c r="L807" s="15" t="s">
        <v>59</v>
      </c>
      <c r="M807" s="3" t="s">
        <v>47</v>
      </c>
      <c r="N807" s="12" t="s">
        <v>59</v>
      </c>
      <c r="O807">
        <v>0.3</v>
      </c>
      <c r="P807" s="15" t="s">
        <v>59</v>
      </c>
      <c r="Q807" s="46">
        <v>0.3</v>
      </c>
      <c r="R807" s="15" t="s">
        <v>59</v>
      </c>
      <c r="S807" s="46">
        <v>0</v>
      </c>
      <c r="T807" s="15" t="s">
        <v>59</v>
      </c>
      <c r="U807" s="46" t="s">
        <v>47</v>
      </c>
      <c r="V807" s="15" t="s">
        <v>59</v>
      </c>
      <c r="W807" s="46" t="s">
        <v>47</v>
      </c>
      <c r="X807" s="15" t="s">
        <v>59</v>
      </c>
      <c r="Y807">
        <v>0.04</v>
      </c>
      <c r="Z807" s="15" t="s">
        <v>59</v>
      </c>
      <c r="AA807" t="s">
        <v>47</v>
      </c>
      <c r="AB807" s="15" t="s">
        <v>59</v>
      </c>
      <c r="AC807" t="s">
        <v>47</v>
      </c>
      <c r="AD807" s="15" t="s">
        <v>59</v>
      </c>
      <c r="AE807" t="s">
        <v>47</v>
      </c>
      <c r="AF807" s="15" t="s">
        <v>59</v>
      </c>
      <c r="AG807">
        <v>0</v>
      </c>
      <c r="AH807" s="15" t="s">
        <v>59</v>
      </c>
      <c r="AI807" t="s">
        <v>47</v>
      </c>
      <c r="AJ807" s="15" t="s">
        <v>59</v>
      </c>
      <c r="AL807" s="15" t="s">
        <v>59</v>
      </c>
      <c r="AM807" t="s">
        <v>47</v>
      </c>
      <c r="AN807" s="15" t="s">
        <v>59</v>
      </c>
      <c r="AO807" t="s">
        <v>47</v>
      </c>
      <c r="AP807" s="15" t="s">
        <v>59</v>
      </c>
      <c r="AQ807" t="s">
        <v>47</v>
      </c>
      <c r="AR807" s="15" t="s">
        <v>59</v>
      </c>
      <c r="AS807" t="s">
        <v>47</v>
      </c>
      <c r="AT807" s="15" t="s">
        <v>59</v>
      </c>
      <c r="AU807" t="s">
        <v>47</v>
      </c>
      <c r="AV807" s="15" t="s">
        <v>59</v>
      </c>
      <c r="AW807" s="3" t="s">
        <v>47</v>
      </c>
      <c r="AX807" s="15" t="s">
        <v>59</v>
      </c>
      <c r="AZ807" s="15" t="s">
        <v>59</v>
      </c>
      <c r="BA807" t="s">
        <v>47</v>
      </c>
      <c r="BB807" s="15" t="s">
        <v>59</v>
      </c>
      <c r="BC807" t="s">
        <v>47</v>
      </c>
      <c r="BD807" s="15" t="s">
        <v>59</v>
      </c>
      <c r="BE807" t="s">
        <v>47</v>
      </c>
      <c r="BF807" s="15" t="s">
        <v>59</v>
      </c>
      <c r="BH807" s="15" t="s">
        <v>59</v>
      </c>
      <c r="BJ807" s="15" t="s">
        <v>59</v>
      </c>
      <c r="BL807" s="15" t="s">
        <v>59</v>
      </c>
      <c r="BN807" s="15" t="s">
        <v>59</v>
      </c>
      <c r="BP807" s="15" t="s">
        <v>59</v>
      </c>
      <c r="BR807" s="15" t="s">
        <v>59</v>
      </c>
      <c r="BT807" s="15" t="s">
        <v>59</v>
      </c>
      <c r="BV807" s="15" t="s">
        <v>59</v>
      </c>
      <c r="BX807" s="15" t="s">
        <v>59</v>
      </c>
      <c r="BZ807" s="15" t="s">
        <v>59</v>
      </c>
      <c r="CB807" s="15" t="s">
        <v>59</v>
      </c>
      <c r="CD807" s="15" t="s">
        <v>59</v>
      </c>
      <c r="CF807" s="15" t="s">
        <v>59</v>
      </c>
      <c r="CH807" s="15" t="s">
        <v>59</v>
      </c>
      <c r="CJ807" s="15" t="s">
        <v>59</v>
      </c>
      <c r="CL807" s="15" t="s">
        <v>59</v>
      </c>
      <c r="CN807" s="15" t="s">
        <v>59</v>
      </c>
      <c r="CP807" s="15" t="s">
        <v>59</v>
      </c>
      <c r="CR807" s="15" t="s">
        <v>59</v>
      </c>
      <c r="CT807" s="15" t="s">
        <v>59</v>
      </c>
      <c r="CV807" s="15" t="s">
        <v>59</v>
      </c>
      <c r="CX807" s="15" t="s">
        <v>59</v>
      </c>
      <c r="CZ807" s="15" t="s">
        <v>59</v>
      </c>
      <c r="DB807" s="15" t="s">
        <v>59</v>
      </c>
      <c r="DD807" s="15" t="s">
        <v>59</v>
      </c>
      <c r="DF807" s="15" t="s">
        <v>59</v>
      </c>
      <c r="DH807" s="15" t="s">
        <v>59</v>
      </c>
      <c r="DJ807" s="15" t="s">
        <v>59</v>
      </c>
      <c r="DL807" s="15" t="s">
        <v>59</v>
      </c>
      <c r="DN807" s="15" t="s">
        <v>59</v>
      </c>
      <c r="DP807" s="15" t="s">
        <v>59</v>
      </c>
      <c r="DR807" s="15" t="s">
        <v>59</v>
      </c>
      <c r="DT807" s="15" t="s">
        <v>59</v>
      </c>
      <c r="DV807" s="15" t="s">
        <v>59</v>
      </c>
      <c r="DX807" s="15" t="s">
        <v>59</v>
      </c>
      <c r="DZ807" s="15" t="s">
        <v>59</v>
      </c>
      <c r="EB807" s="15" t="s">
        <v>59</v>
      </c>
      <c r="ED807" s="15" t="s">
        <v>59</v>
      </c>
      <c r="EF807" s="15" t="s">
        <v>59</v>
      </c>
      <c r="EH807" s="15" t="s">
        <v>59</v>
      </c>
      <c r="EJ807" s="15" t="s">
        <v>59</v>
      </c>
      <c r="EL807" s="15" t="s">
        <v>59</v>
      </c>
      <c r="EN807" s="15" t="s">
        <v>59</v>
      </c>
      <c r="EP807" s="15" t="s">
        <v>59</v>
      </c>
      <c r="ER807" s="15" t="s">
        <v>59</v>
      </c>
      <c r="ET807" s="15" t="s">
        <v>59</v>
      </c>
      <c r="EV807" s="15" t="s">
        <v>59</v>
      </c>
      <c r="EX807" s="15" t="s">
        <v>59</v>
      </c>
      <c r="EZ807" s="15" t="s">
        <v>59</v>
      </c>
      <c r="FB807" s="15" t="s">
        <v>59</v>
      </c>
      <c r="FD807" s="15" t="s">
        <v>59</v>
      </c>
      <c r="FF807" s="15" t="s">
        <v>59</v>
      </c>
      <c r="FH807" s="15" t="s">
        <v>59</v>
      </c>
      <c r="FJ807" s="15" t="s">
        <v>59</v>
      </c>
      <c r="FL807" s="15" t="s">
        <v>59</v>
      </c>
      <c r="FN807" s="15" t="s">
        <v>59</v>
      </c>
      <c r="FP807" s="15" t="s">
        <v>59</v>
      </c>
      <c r="FR807" s="15" t="s">
        <v>59</v>
      </c>
      <c r="FT807" s="15" t="s">
        <v>59</v>
      </c>
    </row>
    <row r="808" spans="1:176" ht="15.95" customHeight="1">
      <c r="A808" t="s">
        <v>1249</v>
      </c>
      <c r="D808" s="39">
        <v>9999</v>
      </c>
      <c r="E808" t="s">
        <v>1240</v>
      </c>
      <c r="G808" s="9">
        <f t="shared" si="27"/>
        <v>0.32000000000000006</v>
      </c>
      <c r="H808" s="15" t="s">
        <v>59</v>
      </c>
      <c r="I808" t="s">
        <v>47</v>
      </c>
      <c r="J808" s="15" t="s">
        <v>59</v>
      </c>
      <c r="K808" t="s">
        <v>47</v>
      </c>
      <c r="L808" s="15" t="s">
        <v>59</v>
      </c>
      <c r="M808" s="3" t="s">
        <v>47</v>
      </c>
      <c r="N808" s="12" t="s">
        <v>59</v>
      </c>
      <c r="O808">
        <v>0.1</v>
      </c>
      <c r="P808" s="15" t="s">
        <v>59</v>
      </c>
      <c r="Q808" s="46">
        <v>0.2</v>
      </c>
      <c r="R808" s="15" t="s">
        <v>59</v>
      </c>
      <c r="S808" s="46">
        <v>0</v>
      </c>
      <c r="T808" s="15" t="s">
        <v>59</v>
      </c>
      <c r="U808" s="46" t="s">
        <v>47</v>
      </c>
      <c r="V808" s="15" t="s">
        <v>59</v>
      </c>
      <c r="W808" s="46" t="s">
        <v>47</v>
      </c>
      <c r="X808" s="15" t="s">
        <v>59</v>
      </c>
      <c r="Y808">
        <v>0.02</v>
      </c>
      <c r="Z808" s="15" t="s">
        <v>59</v>
      </c>
      <c r="AA808" t="s">
        <v>47</v>
      </c>
      <c r="AB808" s="15" t="s">
        <v>59</v>
      </c>
      <c r="AC808" t="s">
        <v>47</v>
      </c>
      <c r="AD808" s="15" t="s">
        <v>59</v>
      </c>
      <c r="AE808" t="s">
        <v>47</v>
      </c>
      <c r="AF808" s="15" t="s">
        <v>59</v>
      </c>
      <c r="AG808">
        <v>0</v>
      </c>
      <c r="AH808" s="15" t="s">
        <v>59</v>
      </c>
      <c r="AI808" t="s">
        <v>47</v>
      </c>
      <c r="AJ808" s="15" t="s">
        <v>59</v>
      </c>
      <c r="AL808" s="15" t="s">
        <v>59</v>
      </c>
      <c r="AM808" t="s">
        <v>47</v>
      </c>
      <c r="AN808" s="15" t="s">
        <v>59</v>
      </c>
      <c r="AO808" t="s">
        <v>47</v>
      </c>
      <c r="AP808" s="15" t="s">
        <v>59</v>
      </c>
      <c r="AQ808" t="s">
        <v>47</v>
      </c>
      <c r="AR808" s="15" t="s">
        <v>59</v>
      </c>
      <c r="AS808" t="s">
        <v>47</v>
      </c>
      <c r="AT808" s="15" t="s">
        <v>59</v>
      </c>
      <c r="AU808" t="s">
        <v>47</v>
      </c>
      <c r="AV808" s="15" t="s">
        <v>59</v>
      </c>
      <c r="AW808" s="3" t="s">
        <v>47</v>
      </c>
      <c r="AX808" s="15" t="s">
        <v>59</v>
      </c>
      <c r="AZ808" s="15" t="s">
        <v>59</v>
      </c>
      <c r="BA808" t="s">
        <v>47</v>
      </c>
      <c r="BB808" s="15" t="s">
        <v>59</v>
      </c>
      <c r="BC808" t="s">
        <v>47</v>
      </c>
      <c r="BD808" s="15" t="s">
        <v>59</v>
      </c>
      <c r="BE808" t="s">
        <v>47</v>
      </c>
      <c r="BF808" s="15" t="s">
        <v>59</v>
      </c>
      <c r="BH808" s="15" t="s">
        <v>59</v>
      </c>
      <c r="BJ808" s="15" t="s">
        <v>59</v>
      </c>
      <c r="BL808" s="15" t="s">
        <v>59</v>
      </c>
      <c r="BN808" s="15" t="s">
        <v>59</v>
      </c>
      <c r="BP808" s="15" t="s">
        <v>59</v>
      </c>
      <c r="BR808" s="15" t="s">
        <v>59</v>
      </c>
      <c r="BT808" s="15" t="s">
        <v>59</v>
      </c>
      <c r="BV808" s="15" t="s">
        <v>59</v>
      </c>
      <c r="BX808" s="15" t="s">
        <v>59</v>
      </c>
      <c r="BZ808" s="15" t="s">
        <v>59</v>
      </c>
      <c r="CB808" s="15" t="s">
        <v>59</v>
      </c>
      <c r="CD808" s="15" t="s">
        <v>59</v>
      </c>
      <c r="CF808" s="15" t="s">
        <v>59</v>
      </c>
      <c r="CH808" s="15" t="s">
        <v>59</v>
      </c>
      <c r="CJ808" s="15" t="s">
        <v>59</v>
      </c>
      <c r="CL808" s="15" t="s">
        <v>59</v>
      </c>
      <c r="CN808" s="15" t="s">
        <v>59</v>
      </c>
      <c r="CP808" s="15" t="s">
        <v>59</v>
      </c>
      <c r="CR808" s="15" t="s">
        <v>59</v>
      </c>
      <c r="CT808" s="15" t="s">
        <v>59</v>
      </c>
      <c r="CV808" s="15" t="s">
        <v>59</v>
      </c>
      <c r="CX808" s="15" t="s">
        <v>59</v>
      </c>
      <c r="CZ808" s="15" t="s">
        <v>59</v>
      </c>
      <c r="DB808" s="15" t="s">
        <v>59</v>
      </c>
      <c r="DD808" s="15" t="s">
        <v>59</v>
      </c>
      <c r="DF808" s="15" t="s">
        <v>59</v>
      </c>
      <c r="DH808" s="15" t="s">
        <v>59</v>
      </c>
      <c r="DJ808" s="15" t="s">
        <v>59</v>
      </c>
      <c r="DL808" s="15" t="s">
        <v>59</v>
      </c>
      <c r="DN808" s="15" t="s">
        <v>59</v>
      </c>
      <c r="DP808" s="15" t="s">
        <v>59</v>
      </c>
      <c r="DR808" s="15" t="s">
        <v>59</v>
      </c>
      <c r="DT808" s="15" t="s">
        <v>59</v>
      </c>
      <c r="DV808" s="15" t="s">
        <v>59</v>
      </c>
      <c r="DX808" s="15" t="s">
        <v>59</v>
      </c>
      <c r="DZ808" s="15" t="s">
        <v>59</v>
      </c>
      <c r="EB808" s="15" t="s">
        <v>59</v>
      </c>
      <c r="ED808" s="15" t="s">
        <v>59</v>
      </c>
      <c r="EF808" s="15" t="s">
        <v>59</v>
      </c>
      <c r="EH808" s="15" t="s">
        <v>59</v>
      </c>
      <c r="EJ808" s="15" t="s">
        <v>59</v>
      </c>
      <c r="EL808" s="15" t="s">
        <v>59</v>
      </c>
      <c r="EN808" s="15" t="s">
        <v>59</v>
      </c>
      <c r="EP808" s="15" t="s">
        <v>59</v>
      </c>
      <c r="ER808" s="15" t="s">
        <v>59</v>
      </c>
      <c r="ET808" s="15" t="s">
        <v>59</v>
      </c>
      <c r="EV808" s="15" t="s">
        <v>59</v>
      </c>
      <c r="EX808" s="15" t="s">
        <v>59</v>
      </c>
      <c r="EZ808" s="15" t="s">
        <v>59</v>
      </c>
      <c r="FB808" s="15" t="s">
        <v>59</v>
      </c>
      <c r="FD808" s="15" t="s">
        <v>59</v>
      </c>
      <c r="FF808" s="15" t="s">
        <v>59</v>
      </c>
      <c r="FH808" s="15" t="s">
        <v>59</v>
      </c>
      <c r="FJ808" s="15" t="s">
        <v>59</v>
      </c>
      <c r="FL808" s="15" t="s">
        <v>59</v>
      </c>
      <c r="FN808" s="15" t="s">
        <v>59</v>
      </c>
      <c r="FP808" s="15" t="s">
        <v>59</v>
      </c>
      <c r="FR808" s="15" t="s">
        <v>59</v>
      </c>
      <c r="FT808" s="15" t="s">
        <v>59</v>
      </c>
    </row>
    <row r="809" spans="1:176" ht="15.95" customHeight="1">
      <c r="A809" t="s">
        <v>1250</v>
      </c>
      <c r="B809">
        <v>1</v>
      </c>
      <c r="D809" s="39">
        <v>9999</v>
      </c>
      <c r="E809" t="s">
        <v>1240</v>
      </c>
      <c r="G809" s="9">
        <f t="shared" si="27"/>
        <v>4.1999999999999993</v>
      </c>
      <c r="H809" s="15" t="s">
        <v>59</v>
      </c>
      <c r="I809" t="s">
        <v>47</v>
      </c>
      <c r="J809" s="15" t="s">
        <v>59</v>
      </c>
      <c r="K809" t="s">
        <v>47</v>
      </c>
      <c r="L809" s="15" t="s">
        <v>59</v>
      </c>
      <c r="M809" s="3" t="s">
        <v>47</v>
      </c>
      <c r="N809" s="12" t="s">
        <v>59</v>
      </c>
      <c r="O809">
        <v>2.2999999999999998</v>
      </c>
      <c r="P809" s="15" t="s">
        <v>59</v>
      </c>
      <c r="Q809" s="46">
        <v>1.1000000000000001</v>
      </c>
      <c r="R809" s="15" t="s">
        <v>59</v>
      </c>
      <c r="S809" s="46">
        <v>0</v>
      </c>
      <c r="T809" s="15" t="s">
        <v>59</v>
      </c>
      <c r="U809" s="46" t="s">
        <v>47</v>
      </c>
      <c r="V809" s="15" t="s">
        <v>59</v>
      </c>
      <c r="W809" s="46" t="s">
        <v>47</v>
      </c>
      <c r="X809" s="15" t="s">
        <v>59</v>
      </c>
      <c r="Y809">
        <v>0.7</v>
      </c>
      <c r="Z809" s="15" t="s">
        <v>59</v>
      </c>
      <c r="AA809" t="s">
        <v>47</v>
      </c>
      <c r="AB809" s="15" t="s">
        <v>59</v>
      </c>
      <c r="AC809" t="s">
        <v>47</v>
      </c>
      <c r="AD809" s="15" t="s">
        <v>59</v>
      </c>
      <c r="AE809" t="s">
        <v>47</v>
      </c>
      <c r="AF809" s="15" t="s">
        <v>59</v>
      </c>
      <c r="AG809">
        <v>0.1</v>
      </c>
      <c r="AH809" s="15" t="s">
        <v>59</v>
      </c>
      <c r="AI809" t="s">
        <v>47</v>
      </c>
      <c r="AJ809" s="15" t="s">
        <v>59</v>
      </c>
      <c r="AL809" s="15" t="s">
        <v>59</v>
      </c>
      <c r="AM809" t="s">
        <v>47</v>
      </c>
      <c r="AN809" s="15" t="s">
        <v>59</v>
      </c>
      <c r="AO809" t="s">
        <v>47</v>
      </c>
      <c r="AP809" s="15" t="s">
        <v>59</v>
      </c>
      <c r="AQ809" t="s">
        <v>47</v>
      </c>
      <c r="AR809" s="15" t="s">
        <v>59</v>
      </c>
      <c r="AS809" t="s">
        <v>47</v>
      </c>
      <c r="AT809" s="15" t="s">
        <v>59</v>
      </c>
      <c r="AU809" t="s">
        <v>47</v>
      </c>
      <c r="AV809" s="15" t="s">
        <v>59</v>
      </c>
      <c r="AW809" s="3" t="s">
        <v>47</v>
      </c>
      <c r="AX809" s="15" t="s">
        <v>59</v>
      </c>
      <c r="AZ809" s="15" t="s">
        <v>59</v>
      </c>
      <c r="BA809" t="s">
        <v>47</v>
      </c>
      <c r="BB809" s="15" t="s">
        <v>59</v>
      </c>
      <c r="BC809" t="s">
        <v>47</v>
      </c>
      <c r="BD809" s="15" t="s">
        <v>59</v>
      </c>
      <c r="BE809" t="s">
        <v>47</v>
      </c>
      <c r="BF809" s="15" t="s">
        <v>59</v>
      </c>
      <c r="BH809" s="15" t="s">
        <v>59</v>
      </c>
      <c r="BJ809" s="15" t="s">
        <v>59</v>
      </c>
      <c r="BL809" s="15" t="s">
        <v>59</v>
      </c>
      <c r="BN809" s="15" t="s">
        <v>59</v>
      </c>
      <c r="BP809" s="15" t="s">
        <v>59</v>
      </c>
      <c r="BR809" s="15" t="s">
        <v>59</v>
      </c>
      <c r="BT809" s="15" t="s">
        <v>59</v>
      </c>
      <c r="BV809" s="15" t="s">
        <v>59</v>
      </c>
      <c r="BX809" s="15" t="s">
        <v>59</v>
      </c>
      <c r="BZ809" s="15" t="s">
        <v>59</v>
      </c>
      <c r="CB809" s="15" t="s">
        <v>59</v>
      </c>
      <c r="CD809" s="15" t="s">
        <v>59</v>
      </c>
      <c r="CF809" s="15" t="s">
        <v>59</v>
      </c>
      <c r="CH809" s="15" t="s">
        <v>59</v>
      </c>
      <c r="CJ809" s="15" t="s">
        <v>59</v>
      </c>
      <c r="CL809" s="15" t="s">
        <v>59</v>
      </c>
      <c r="CN809" s="15" t="s">
        <v>59</v>
      </c>
      <c r="CP809" s="15" t="s">
        <v>59</v>
      </c>
      <c r="CR809" s="15" t="s">
        <v>59</v>
      </c>
      <c r="CT809" s="15" t="s">
        <v>59</v>
      </c>
      <c r="CV809" s="15" t="s">
        <v>59</v>
      </c>
      <c r="CX809" s="15" t="s">
        <v>59</v>
      </c>
      <c r="CZ809" s="15" t="s">
        <v>59</v>
      </c>
      <c r="DB809" s="15" t="s">
        <v>59</v>
      </c>
      <c r="DD809" s="15" t="s">
        <v>59</v>
      </c>
      <c r="DF809" s="15" t="s">
        <v>59</v>
      </c>
      <c r="DH809" s="15" t="s">
        <v>59</v>
      </c>
      <c r="DJ809" s="15" t="s">
        <v>59</v>
      </c>
      <c r="DL809" s="15" t="s">
        <v>59</v>
      </c>
      <c r="DN809" s="15" t="s">
        <v>59</v>
      </c>
      <c r="DP809" s="15" t="s">
        <v>59</v>
      </c>
      <c r="DR809" s="15" t="s">
        <v>59</v>
      </c>
      <c r="DT809" s="15" t="s">
        <v>59</v>
      </c>
      <c r="DV809" s="15" t="s">
        <v>59</v>
      </c>
      <c r="DX809" s="15" t="s">
        <v>59</v>
      </c>
      <c r="DZ809" s="15" t="s">
        <v>59</v>
      </c>
      <c r="EB809" s="15" t="s">
        <v>59</v>
      </c>
      <c r="ED809" s="15" t="s">
        <v>59</v>
      </c>
      <c r="EF809" s="15" t="s">
        <v>59</v>
      </c>
      <c r="EH809" s="15" t="s">
        <v>59</v>
      </c>
      <c r="EJ809" s="15" t="s">
        <v>59</v>
      </c>
      <c r="EL809" s="15" t="s">
        <v>59</v>
      </c>
      <c r="EN809" s="15" t="s">
        <v>59</v>
      </c>
      <c r="EP809" s="15" t="s">
        <v>59</v>
      </c>
      <c r="ER809" s="15" t="s">
        <v>59</v>
      </c>
      <c r="ET809" s="15" t="s">
        <v>59</v>
      </c>
      <c r="EV809" s="15" t="s">
        <v>59</v>
      </c>
      <c r="EX809" s="15" t="s">
        <v>59</v>
      </c>
      <c r="EZ809" s="15" t="s">
        <v>59</v>
      </c>
      <c r="FB809" s="15" t="s">
        <v>59</v>
      </c>
      <c r="FD809" s="15" t="s">
        <v>59</v>
      </c>
      <c r="FF809" s="15" t="s">
        <v>59</v>
      </c>
      <c r="FH809" s="15" t="s">
        <v>59</v>
      </c>
      <c r="FJ809" s="15" t="s">
        <v>59</v>
      </c>
      <c r="FL809" s="15" t="s">
        <v>59</v>
      </c>
      <c r="FN809" s="15" t="s">
        <v>59</v>
      </c>
      <c r="FP809" s="15" t="s">
        <v>59</v>
      </c>
      <c r="FR809" s="15" t="s">
        <v>59</v>
      </c>
      <c r="FT809" s="15" t="s">
        <v>59</v>
      </c>
    </row>
    <row r="810" spans="1:176" ht="15.95" customHeight="1">
      <c r="A810" t="s">
        <v>1251</v>
      </c>
      <c r="B810">
        <v>3</v>
      </c>
      <c r="D810" s="39">
        <v>9999</v>
      </c>
      <c r="E810" t="s">
        <v>1240</v>
      </c>
      <c r="G810" s="9">
        <f t="shared" si="27"/>
        <v>3.6</v>
      </c>
      <c r="H810" s="15" t="s">
        <v>59</v>
      </c>
      <c r="I810" t="s">
        <v>47</v>
      </c>
      <c r="J810" s="15" t="s">
        <v>59</v>
      </c>
      <c r="K810" t="s">
        <v>47</v>
      </c>
      <c r="L810" s="15" t="s">
        <v>59</v>
      </c>
      <c r="M810" s="3" t="s">
        <v>47</v>
      </c>
      <c r="N810" s="12" t="s">
        <v>59</v>
      </c>
      <c r="O810">
        <v>1.7</v>
      </c>
      <c r="P810" s="15" t="s">
        <v>59</v>
      </c>
      <c r="Q810" s="46">
        <v>1</v>
      </c>
      <c r="R810" s="15" t="s">
        <v>59</v>
      </c>
      <c r="S810" s="46">
        <v>0</v>
      </c>
      <c r="T810" s="15" t="s">
        <v>59</v>
      </c>
      <c r="U810" s="46" t="s">
        <v>47</v>
      </c>
      <c r="V810" s="15" t="s">
        <v>59</v>
      </c>
      <c r="W810" s="46" t="s">
        <v>47</v>
      </c>
      <c r="X810" s="15" t="s">
        <v>59</v>
      </c>
      <c r="Y810">
        <v>0.8</v>
      </c>
      <c r="Z810" s="15" t="s">
        <v>59</v>
      </c>
      <c r="AA810" t="s">
        <v>47</v>
      </c>
      <c r="AB810" s="15" t="s">
        <v>59</v>
      </c>
      <c r="AC810" t="s">
        <v>47</v>
      </c>
      <c r="AD810" s="15" t="s">
        <v>59</v>
      </c>
      <c r="AE810" t="s">
        <v>47</v>
      </c>
      <c r="AF810" s="15" t="s">
        <v>59</v>
      </c>
      <c r="AG810">
        <v>0.1</v>
      </c>
      <c r="AH810" s="15" t="s">
        <v>59</v>
      </c>
      <c r="AI810" t="s">
        <v>47</v>
      </c>
      <c r="AJ810" s="15" t="s">
        <v>59</v>
      </c>
      <c r="AL810" s="15" t="s">
        <v>59</v>
      </c>
      <c r="AM810" t="s">
        <v>47</v>
      </c>
      <c r="AN810" s="15" t="s">
        <v>59</v>
      </c>
      <c r="AO810" t="s">
        <v>47</v>
      </c>
      <c r="AP810" s="15" t="s">
        <v>59</v>
      </c>
      <c r="AQ810" t="s">
        <v>47</v>
      </c>
      <c r="AR810" s="15" t="s">
        <v>59</v>
      </c>
      <c r="AS810" t="s">
        <v>47</v>
      </c>
      <c r="AT810" s="15" t="s">
        <v>59</v>
      </c>
      <c r="AU810" t="s">
        <v>47</v>
      </c>
      <c r="AV810" s="15" t="s">
        <v>59</v>
      </c>
      <c r="AW810" s="3" t="s">
        <v>47</v>
      </c>
      <c r="AX810" s="15" t="s">
        <v>59</v>
      </c>
      <c r="AZ810" s="15" t="s">
        <v>59</v>
      </c>
      <c r="BA810" t="s">
        <v>47</v>
      </c>
      <c r="BB810" s="15" t="s">
        <v>59</v>
      </c>
      <c r="BC810" t="s">
        <v>47</v>
      </c>
      <c r="BD810" s="15" t="s">
        <v>59</v>
      </c>
      <c r="BE810" t="s">
        <v>47</v>
      </c>
      <c r="BF810" s="15" t="s">
        <v>59</v>
      </c>
      <c r="BH810" s="15" t="s">
        <v>59</v>
      </c>
      <c r="BJ810" s="15" t="s">
        <v>59</v>
      </c>
      <c r="BL810" s="15" t="s">
        <v>59</v>
      </c>
      <c r="BN810" s="15" t="s">
        <v>59</v>
      </c>
      <c r="BP810" s="15" t="s">
        <v>59</v>
      </c>
      <c r="BR810" s="15" t="s">
        <v>59</v>
      </c>
      <c r="BT810" s="15" t="s">
        <v>59</v>
      </c>
      <c r="BV810" s="15" t="s">
        <v>59</v>
      </c>
      <c r="BX810" s="15" t="s">
        <v>59</v>
      </c>
      <c r="BZ810" s="15" t="s">
        <v>59</v>
      </c>
      <c r="CB810" s="15" t="s">
        <v>59</v>
      </c>
      <c r="CD810" s="15" t="s">
        <v>59</v>
      </c>
      <c r="CF810" s="15" t="s">
        <v>59</v>
      </c>
      <c r="CH810" s="15" t="s">
        <v>59</v>
      </c>
      <c r="CJ810" s="15" t="s">
        <v>59</v>
      </c>
      <c r="CL810" s="15" t="s">
        <v>59</v>
      </c>
      <c r="CN810" s="15" t="s">
        <v>59</v>
      </c>
      <c r="CP810" s="15" t="s">
        <v>59</v>
      </c>
      <c r="CR810" s="15" t="s">
        <v>59</v>
      </c>
      <c r="CT810" s="15" t="s">
        <v>59</v>
      </c>
      <c r="CV810" s="15" t="s">
        <v>59</v>
      </c>
      <c r="CX810" s="15" t="s">
        <v>59</v>
      </c>
      <c r="CZ810" s="15" t="s">
        <v>59</v>
      </c>
      <c r="DB810" s="15" t="s">
        <v>59</v>
      </c>
      <c r="DD810" s="15" t="s">
        <v>59</v>
      </c>
      <c r="DF810" s="15" t="s">
        <v>59</v>
      </c>
      <c r="DH810" s="15" t="s">
        <v>59</v>
      </c>
      <c r="DJ810" s="15" t="s">
        <v>59</v>
      </c>
      <c r="DL810" s="15" t="s">
        <v>59</v>
      </c>
      <c r="DN810" s="15" t="s">
        <v>59</v>
      </c>
      <c r="DP810" s="15" t="s">
        <v>59</v>
      </c>
      <c r="DR810" s="15" t="s">
        <v>59</v>
      </c>
      <c r="DT810" s="15" t="s">
        <v>59</v>
      </c>
      <c r="DV810" s="15" t="s">
        <v>59</v>
      </c>
      <c r="DX810" s="15" t="s">
        <v>59</v>
      </c>
      <c r="DZ810" s="15" t="s">
        <v>59</v>
      </c>
      <c r="EB810" s="15" t="s">
        <v>59</v>
      </c>
      <c r="ED810" s="15" t="s">
        <v>59</v>
      </c>
      <c r="EF810" s="15" t="s">
        <v>59</v>
      </c>
      <c r="EH810" s="15" t="s">
        <v>59</v>
      </c>
      <c r="EJ810" s="15" t="s">
        <v>59</v>
      </c>
      <c r="EL810" s="15" t="s">
        <v>59</v>
      </c>
      <c r="EN810" s="15" t="s">
        <v>59</v>
      </c>
      <c r="EP810" s="15" t="s">
        <v>59</v>
      </c>
      <c r="ER810" s="15" t="s">
        <v>59</v>
      </c>
      <c r="ET810" s="15" t="s">
        <v>59</v>
      </c>
      <c r="EV810" s="15" t="s">
        <v>59</v>
      </c>
      <c r="EX810" s="15" t="s">
        <v>59</v>
      </c>
      <c r="EZ810" s="15" t="s">
        <v>59</v>
      </c>
      <c r="FB810" s="15" t="s">
        <v>59</v>
      </c>
      <c r="FD810" s="15" t="s">
        <v>59</v>
      </c>
      <c r="FF810" s="15" t="s">
        <v>59</v>
      </c>
      <c r="FH810" s="15" t="s">
        <v>59</v>
      </c>
      <c r="FJ810" s="15" t="s">
        <v>59</v>
      </c>
      <c r="FL810" s="15" t="s">
        <v>59</v>
      </c>
      <c r="FN810" s="15" t="s">
        <v>59</v>
      </c>
      <c r="FP810" s="15" t="s">
        <v>59</v>
      </c>
      <c r="FR810" s="15" t="s">
        <v>59</v>
      </c>
      <c r="FT810" s="15" t="s">
        <v>59</v>
      </c>
    </row>
    <row r="811" spans="1:176" ht="15.95" customHeight="1">
      <c r="A811" t="s">
        <v>1252</v>
      </c>
      <c r="B811">
        <v>3</v>
      </c>
      <c r="D811" s="39">
        <v>9999</v>
      </c>
      <c r="E811" t="s">
        <v>1240</v>
      </c>
      <c r="G811" s="9">
        <f t="shared" si="27"/>
        <v>6.1000000000000005</v>
      </c>
      <c r="H811" s="15" t="s">
        <v>59</v>
      </c>
      <c r="I811" t="s">
        <v>47</v>
      </c>
      <c r="J811" s="15" t="s">
        <v>59</v>
      </c>
      <c r="K811" t="s">
        <v>47</v>
      </c>
      <c r="L811" s="15" t="s">
        <v>59</v>
      </c>
      <c r="M811" s="3" t="s">
        <v>47</v>
      </c>
      <c r="N811" s="12" t="s">
        <v>59</v>
      </c>
      <c r="O811">
        <v>2.2000000000000002</v>
      </c>
      <c r="P811" s="15" t="s">
        <v>59</v>
      </c>
      <c r="Q811" s="46">
        <v>2</v>
      </c>
      <c r="R811" s="15" t="s">
        <v>59</v>
      </c>
      <c r="S811" s="46">
        <v>0.2</v>
      </c>
      <c r="T811" s="15" t="s">
        <v>59</v>
      </c>
      <c r="U811" s="46" t="s">
        <v>47</v>
      </c>
      <c r="V811" s="15" t="s">
        <v>59</v>
      </c>
      <c r="W811" s="46" t="s">
        <v>47</v>
      </c>
      <c r="X811" s="15" t="s">
        <v>59</v>
      </c>
      <c r="Y811">
        <v>1.7</v>
      </c>
      <c r="Z811" s="15" t="s">
        <v>59</v>
      </c>
      <c r="AA811" t="s">
        <v>47</v>
      </c>
      <c r="AB811" s="15" t="s">
        <v>59</v>
      </c>
      <c r="AC811" t="s">
        <v>47</v>
      </c>
      <c r="AD811" s="15" t="s">
        <v>59</v>
      </c>
      <c r="AE811" t="s">
        <v>47</v>
      </c>
      <c r="AF811" s="15" t="s">
        <v>59</v>
      </c>
      <c r="AG811" t="s">
        <v>1253</v>
      </c>
      <c r="AH811" s="15" t="s">
        <v>59</v>
      </c>
      <c r="AI811" t="s">
        <v>47</v>
      </c>
      <c r="AJ811" s="15" t="s">
        <v>59</v>
      </c>
      <c r="AL811" s="15" t="s">
        <v>59</v>
      </c>
      <c r="AM811" t="s">
        <v>47</v>
      </c>
      <c r="AN811" s="15" t="s">
        <v>59</v>
      </c>
      <c r="AO811" t="s">
        <v>47</v>
      </c>
      <c r="AP811" s="15" t="s">
        <v>59</v>
      </c>
      <c r="AQ811" t="s">
        <v>47</v>
      </c>
      <c r="AR811" s="15" t="s">
        <v>59</v>
      </c>
      <c r="AS811" t="s">
        <v>47</v>
      </c>
      <c r="AT811" s="15" t="s">
        <v>59</v>
      </c>
      <c r="AU811" t="s">
        <v>47</v>
      </c>
      <c r="AV811" s="15" t="s">
        <v>59</v>
      </c>
      <c r="AW811" s="3" t="s">
        <v>47</v>
      </c>
      <c r="AX811" s="15" t="s">
        <v>59</v>
      </c>
      <c r="AZ811" s="15" t="s">
        <v>59</v>
      </c>
      <c r="BA811" t="s">
        <v>47</v>
      </c>
      <c r="BB811" s="15" t="s">
        <v>59</v>
      </c>
      <c r="BC811" t="s">
        <v>47</v>
      </c>
      <c r="BD811" s="15" t="s">
        <v>59</v>
      </c>
      <c r="BE811" t="s">
        <v>47</v>
      </c>
      <c r="BF811" s="15" t="s">
        <v>59</v>
      </c>
      <c r="BH811" s="15" t="s">
        <v>59</v>
      </c>
      <c r="BJ811" s="15" t="s">
        <v>59</v>
      </c>
      <c r="BL811" s="15" t="s">
        <v>59</v>
      </c>
      <c r="BN811" s="15" t="s">
        <v>59</v>
      </c>
      <c r="BP811" s="15" t="s">
        <v>59</v>
      </c>
      <c r="BR811" s="15" t="s">
        <v>59</v>
      </c>
      <c r="BT811" s="15" t="s">
        <v>59</v>
      </c>
      <c r="BV811" s="15" t="s">
        <v>59</v>
      </c>
      <c r="BX811" s="15" t="s">
        <v>59</v>
      </c>
      <c r="BZ811" s="15" t="s">
        <v>59</v>
      </c>
      <c r="CB811" s="15" t="s">
        <v>59</v>
      </c>
      <c r="CD811" s="15" t="s">
        <v>59</v>
      </c>
      <c r="CF811" s="15" t="s">
        <v>59</v>
      </c>
      <c r="CH811" s="15" t="s">
        <v>59</v>
      </c>
      <c r="CJ811" s="15" t="s">
        <v>59</v>
      </c>
      <c r="CL811" s="15" t="s">
        <v>59</v>
      </c>
      <c r="CN811" s="15" t="s">
        <v>59</v>
      </c>
      <c r="CP811" s="15" t="s">
        <v>59</v>
      </c>
      <c r="CR811" s="15" t="s">
        <v>59</v>
      </c>
      <c r="CT811" s="15" t="s">
        <v>59</v>
      </c>
      <c r="CV811" s="15" t="s">
        <v>59</v>
      </c>
      <c r="CX811" s="15" t="s">
        <v>59</v>
      </c>
      <c r="CZ811" s="15" t="s">
        <v>59</v>
      </c>
      <c r="DB811" s="15" t="s">
        <v>59</v>
      </c>
      <c r="DD811" s="15" t="s">
        <v>59</v>
      </c>
      <c r="DF811" s="15" t="s">
        <v>59</v>
      </c>
      <c r="DH811" s="15" t="s">
        <v>59</v>
      </c>
      <c r="DJ811" s="15" t="s">
        <v>59</v>
      </c>
      <c r="DL811" s="15" t="s">
        <v>59</v>
      </c>
      <c r="DN811" s="15" t="s">
        <v>59</v>
      </c>
      <c r="DP811" s="15" t="s">
        <v>59</v>
      </c>
      <c r="DR811" s="15" t="s">
        <v>59</v>
      </c>
      <c r="DT811" s="15" t="s">
        <v>59</v>
      </c>
      <c r="DV811" s="15" t="s">
        <v>59</v>
      </c>
      <c r="DX811" s="15" t="s">
        <v>59</v>
      </c>
      <c r="DZ811" s="15" t="s">
        <v>59</v>
      </c>
      <c r="EB811" s="15" t="s">
        <v>59</v>
      </c>
      <c r="ED811" s="15" t="s">
        <v>59</v>
      </c>
      <c r="EF811" s="15" t="s">
        <v>59</v>
      </c>
      <c r="EH811" s="15" t="s">
        <v>59</v>
      </c>
      <c r="EJ811" s="15" t="s">
        <v>59</v>
      </c>
      <c r="EL811" s="15" t="s">
        <v>59</v>
      </c>
      <c r="EN811" s="15" t="s">
        <v>59</v>
      </c>
      <c r="EP811" s="15" t="s">
        <v>59</v>
      </c>
      <c r="ER811" s="15" t="s">
        <v>59</v>
      </c>
      <c r="ET811" s="15" t="s">
        <v>59</v>
      </c>
      <c r="EV811" s="15" t="s">
        <v>59</v>
      </c>
      <c r="EX811" s="15" t="s">
        <v>59</v>
      </c>
      <c r="EZ811" s="15" t="s">
        <v>59</v>
      </c>
      <c r="FB811" s="15" t="s">
        <v>59</v>
      </c>
      <c r="FD811" s="15" t="s">
        <v>59</v>
      </c>
      <c r="FF811" s="15" t="s">
        <v>59</v>
      </c>
      <c r="FH811" s="15" t="s">
        <v>59</v>
      </c>
      <c r="FJ811" s="15" t="s">
        <v>59</v>
      </c>
      <c r="FL811" s="15" t="s">
        <v>59</v>
      </c>
      <c r="FN811" s="15" t="s">
        <v>59</v>
      </c>
      <c r="FP811" s="15" t="s">
        <v>59</v>
      </c>
      <c r="FR811" s="15" t="s">
        <v>59</v>
      </c>
      <c r="FT811" s="15" t="s">
        <v>59</v>
      </c>
    </row>
    <row r="812" spans="1:176" ht="15.95" customHeight="1">
      <c r="A812" t="s">
        <v>1255</v>
      </c>
      <c r="B812">
        <v>4</v>
      </c>
      <c r="D812" s="39">
        <v>1602</v>
      </c>
      <c r="E812" t="s">
        <v>1254</v>
      </c>
      <c r="G812" s="9">
        <f t="shared" si="27"/>
        <v>3.3</v>
      </c>
      <c r="H812" s="15" t="s">
        <v>59</v>
      </c>
      <c r="I812" t="s">
        <v>47</v>
      </c>
      <c r="J812" s="15" t="s">
        <v>59</v>
      </c>
      <c r="K812" t="s">
        <v>47</v>
      </c>
      <c r="L812" s="15" t="s">
        <v>59</v>
      </c>
      <c r="M812" s="3" t="s">
        <v>47</v>
      </c>
      <c r="N812" s="12" t="s">
        <v>59</v>
      </c>
      <c r="O812" t="s">
        <v>47</v>
      </c>
      <c r="P812" s="15" t="s">
        <v>59</v>
      </c>
      <c r="Q812" s="46">
        <v>3.3</v>
      </c>
      <c r="R812" s="15" t="s">
        <v>59</v>
      </c>
      <c r="T812" s="15" t="s">
        <v>59</v>
      </c>
      <c r="U812" s="46" t="s">
        <v>47</v>
      </c>
      <c r="V812" s="15" t="s">
        <v>59</v>
      </c>
      <c r="W812" s="46" t="s">
        <v>47</v>
      </c>
      <c r="X812" s="15" t="s">
        <v>59</v>
      </c>
      <c r="Y812" t="s">
        <v>47</v>
      </c>
      <c r="Z812" s="15" t="s">
        <v>59</v>
      </c>
      <c r="AA812" t="s">
        <v>47</v>
      </c>
      <c r="AB812" s="15" t="s">
        <v>59</v>
      </c>
      <c r="AC812" t="s">
        <v>47</v>
      </c>
      <c r="AD812" s="15" t="s">
        <v>59</v>
      </c>
      <c r="AE812" t="s">
        <v>47</v>
      </c>
      <c r="AF812" s="15" t="s">
        <v>59</v>
      </c>
      <c r="AG812" t="s">
        <v>47</v>
      </c>
      <c r="AH812" s="15" t="s">
        <v>59</v>
      </c>
      <c r="AI812" t="s">
        <v>47</v>
      </c>
      <c r="AJ812" s="15" t="s">
        <v>59</v>
      </c>
      <c r="AL812" s="15" t="s">
        <v>59</v>
      </c>
      <c r="AM812" t="s">
        <v>47</v>
      </c>
      <c r="AN812" s="15" t="s">
        <v>59</v>
      </c>
      <c r="AO812" t="s">
        <v>47</v>
      </c>
      <c r="AP812" s="15" t="s">
        <v>59</v>
      </c>
      <c r="AQ812" t="s">
        <v>47</v>
      </c>
      <c r="AR812" s="15" t="s">
        <v>59</v>
      </c>
      <c r="AS812" t="s">
        <v>47</v>
      </c>
      <c r="AT812" s="15" t="s">
        <v>59</v>
      </c>
      <c r="AU812" t="s">
        <v>47</v>
      </c>
      <c r="AV812" s="15" t="s">
        <v>59</v>
      </c>
      <c r="AW812" s="3" t="s">
        <v>47</v>
      </c>
      <c r="AX812" s="15" t="s">
        <v>59</v>
      </c>
      <c r="AZ812" s="15" t="s">
        <v>59</v>
      </c>
      <c r="BA812" t="s">
        <v>47</v>
      </c>
      <c r="BB812" s="15" t="s">
        <v>59</v>
      </c>
      <c r="BC812" t="s">
        <v>47</v>
      </c>
      <c r="BD812" s="15" t="s">
        <v>59</v>
      </c>
      <c r="BE812" t="s">
        <v>47</v>
      </c>
      <c r="BF812" s="15" t="s">
        <v>59</v>
      </c>
      <c r="BH812" s="15" t="s">
        <v>59</v>
      </c>
      <c r="BJ812" s="15" t="s">
        <v>59</v>
      </c>
      <c r="BL812" s="15" t="s">
        <v>59</v>
      </c>
      <c r="BN812" s="15" t="s">
        <v>59</v>
      </c>
      <c r="BP812" s="15" t="s">
        <v>59</v>
      </c>
      <c r="BR812" s="15" t="s">
        <v>59</v>
      </c>
      <c r="BT812" s="15" t="s">
        <v>59</v>
      </c>
      <c r="BV812" s="15" t="s">
        <v>59</v>
      </c>
      <c r="BX812" s="15" t="s">
        <v>59</v>
      </c>
      <c r="BZ812" s="15" t="s">
        <v>59</v>
      </c>
      <c r="CB812" s="15" t="s">
        <v>59</v>
      </c>
      <c r="CD812" s="15" t="s">
        <v>59</v>
      </c>
      <c r="CF812" s="15" t="s">
        <v>59</v>
      </c>
      <c r="CH812" s="15" t="s">
        <v>59</v>
      </c>
      <c r="CJ812" s="15" t="s">
        <v>59</v>
      </c>
      <c r="CL812" s="15" t="s">
        <v>59</v>
      </c>
      <c r="CN812" s="15" t="s">
        <v>59</v>
      </c>
      <c r="CP812" s="15" t="s">
        <v>59</v>
      </c>
      <c r="CR812" s="15" t="s">
        <v>59</v>
      </c>
      <c r="CT812" s="15" t="s">
        <v>59</v>
      </c>
      <c r="CV812" s="15" t="s">
        <v>59</v>
      </c>
      <c r="CX812" s="15" t="s">
        <v>59</v>
      </c>
      <c r="CZ812" s="15" t="s">
        <v>59</v>
      </c>
      <c r="DB812" s="15" t="s">
        <v>59</v>
      </c>
      <c r="DD812" s="15" t="s">
        <v>59</v>
      </c>
      <c r="DF812" s="15" t="s">
        <v>59</v>
      </c>
      <c r="DH812" s="15" t="s">
        <v>59</v>
      </c>
      <c r="DJ812" s="15" t="s">
        <v>59</v>
      </c>
      <c r="DL812" s="15" t="s">
        <v>59</v>
      </c>
      <c r="DN812" s="15" t="s">
        <v>59</v>
      </c>
      <c r="DP812" s="15" t="s">
        <v>59</v>
      </c>
      <c r="DR812" s="15" t="s">
        <v>59</v>
      </c>
      <c r="DT812" s="15" t="s">
        <v>59</v>
      </c>
      <c r="DV812" s="15" t="s">
        <v>59</v>
      </c>
      <c r="DX812" s="15" t="s">
        <v>59</v>
      </c>
      <c r="DZ812" s="15" t="s">
        <v>59</v>
      </c>
      <c r="EB812" s="15" t="s">
        <v>59</v>
      </c>
      <c r="ED812" s="15" t="s">
        <v>59</v>
      </c>
      <c r="EF812" s="15" t="s">
        <v>59</v>
      </c>
      <c r="EH812" s="15" t="s">
        <v>59</v>
      </c>
      <c r="EJ812" s="15" t="s">
        <v>59</v>
      </c>
      <c r="EL812" s="15" t="s">
        <v>59</v>
      </c>
      <c r="EN812" s="15" t="s">
        <v>59</v>
      </c>
      <c r="EP812" s="15" t="s">
        <v>59</v>
      </c>
      <c r="ER812" s="15" t="s">
        <v>59</v>
      </c>
      <c r="ET812" s="15" t="s">
        <v>59</v>
      </c>
      <c r="EV812" s="15" t="s">
        <v>59</v>
      </c>
      <c r="EX812" s="15" t="s">
        <v>59</v>
      </c>
      <c r="EZ812" s="15" t="s">
        <v>59</v>
      </c>
      <c r="FB812" s="15" t="s">
        <v>59</v>
      </c>
      <c r="FD812" s="15" t="s">
        <v>59</v>
      </c>
      <c r="FF812" s="15" t="s">
        <v>59</v>
      </c>
      <c r="FH812" s="15" t="s">
        <v>59</v>
      </c>
      <c r="FJ812" s="15" t="s">
        <v>59</v>
      </c>
      <c r="FL812" s="15" t="s">
        <v>59</v>
      </c>
      <c r="FN812" s="15" t="s">
        <v>59</v>
      </c>
      <c r="FP812" s="15" t="s">
        <v>59</v>
      </c>
      <c r="FR812" s="15" t="s">
        <v>59</v>
      </c>
      <c r="FT812" s="15" t="s">
        <v>59</v>
      </c>
    </row>
    <row r="813" spans="1:176" ht="15.95" customHeight="1">
      <c r="A813" t="s">
        <v>1256</v>
      </c>
      <c r="B813">
        <v>4</v>
      </c>
      <c r="D813" s="39">
        <v>1602</v>
      </c>
      <c r="E813" t="s">
        <v>1254</v>
      </c>
      <c r="G813" s="9">
        <f t="shared" si="27"/>
        <v>0</v>
      </c>
      <c r="H813" s="15" t="s">
        <v>59</v>
      </c>
      <c r="I813" t="s">
        <v>47</v>
      </c>
      <c r="J813" s="15" t="s">
        <v>59</v>
      </c>
      <c r="K813" t="s">
        <v>47</v>
      </c>
      <c r="L813" s="15" t="s">
        <v>59</v>
      </c>
      <c r="M813" s="3" t="s">
        <v>47</v>
      </c>
      <c r="N813" s="12" t="s">
        <v>59</v>
      </c>
      <c r="O813" t="s">
        <v>47</v>
      </c>
      <c r="P813" s="15" t="s">
        <v>59</v>
      </c>
      <c r="Q813" t="s">
        <v>54</v>
      </c>
      <c r="R813" s="15" t="s">
        <v>59</v>
      </c>
      <c r="T813" s="15" t="s">
        <v>59</v>
      </c>
      <c r="U813" s="46" t="s">
        <v>47</v>
      </c>
      <c r="V813" s="15" t="s">
        <v>59</v>
      </c>
      <c r="W813" s="46" t="s">
        <v>47</v>
      </c>
      <c r="X813" s="15" t="s">
        <v>59</v>
      </c>
      <c r="Y813" t="s">
        <v>47</v>
      </c>
      <c r="Z813" s="15" t="s">
        <v>59</v>
      </c>
      <c r="AA813" t="s">
        <v>47</v>
      </c>
      <c r="AB813" s="15" t="s">
        <v>59</v>
      </c>
      <c r="AC813" t="s">
        <v>47</v>
      </c>
      <c r="AD813" s="15" t="s">
        <v>59</v>
      </c>
      <c r="AE813" t="s">
        <v>47</v>
      </c>
      <c r="AF813" s="15" t="s">
        <v>59</v>
      </c>
      <c r="AG813" t="s">
        <v>47</v>
      </c>
      <c r="AH813" s="15" t="s">
        <v>59</v>
      </c>
      <c r="AI813" t="s">
        <v>47</v>
      </c>
      <c r="AJ813" s="15" t="s">
        <v>59</v>
      </c>
      <c r="AL813" s="15" t="s">
        <v>59</v>
      </c>
      <c r="AM813" t="s">
        <v>47</v>
      </c>
      <c r="AN813" s="15" t="s">
        <v>59</v>
      </c>
      <c r="AO813" t="s">
        <v>47</v>
      </c>
      <c r="AP813" s="15" t="s">
        <v>59</v>
      </c>
      <c r="AQ813" t="s">
        <v>47</v>
      </c>
      <c r="AR813" s="15" t="s">
        <v>59</v>
      </c>
      <c r="AS813" t="s">
        <v>47</v>
      </c>
      <c r="AT813" s="15" t="s">
        <v>59</v>
      </c>
      <c r="AU813" t="s">
        <v>47</v>
      </c>
      <c r="AV813" s="15" t="s">
        <v>59</v>
      </c>
      <c r="AW813" s="3" t="s">
        <v>47</v>
      </c>
      <c r="AX813" s="15" t="s">
        <v>59</v>
      </c>
      <c r="AZ813" s="15" t="s">
        <v>59</v>
      </c>
      <c r="BA813" t="s">
        <v>47</v>
      </c>
      <c r="BB813" s="15" t="s">
        <v>59</v>
      </c>
      <c r="BC813" t="s">
        <v>47</v>
      </c>
      <c r="BD813" s="15" t="s">
        <v>59</v>
      </c>
      <c r="BE813" t="s">
        <v>47</v>
      </c>
      <c r="BF813" s="15" t="s">
        <v>59</v>
      </c>
      <c r="BH813" s="15" t="s">
        <v>59</v>
      </c>
      <c r="BJ813" s="15" t="s">
        <v>59</v>
      </c>
      <c r="BL813" s="15" t="s">
        <v>59</v>
      </c>
      <c r="BN813" s="15" t="s">
        <v>59</v>
      </c>
      <c r="BP813" s="15" t="s">
        <v>59</v>
      </c>
      <c r="BR813" s="15" t="s">
        <v>59</v>
      </c>
      <c r="BT813" s="15" t="s">
        <v>59</v>
      </c>
      <c r="BV813" s="15" t="s">
        <v>59</v>
      </c>
      <c r="BX813" s="15" t="s">
        <v>59</v>
      </c>
      <c r="BZ813" s="15" t="s">
        <v>59</v>
      </c>
      <c r="CB813" s="15" t="s">
        <v>59</v>
      </c>
      <c r="CD813" s="15" t="s">
        <v>59</v>
      </c>
      <c r="CF813" s="15" t="s">
        <v>59</v>
      </c>
      <c r="CH813" s="15" t="s">
        <v>59</v>
      </c>
      <c r="CJ813" s="15" t="s">
        <v>59</v>
      </c>
      <c r="CL813" s="15" t="s">
        <v>59</v>
      </c>
      <c r="CN813" s="15" t="s">
        <v>59</v>
      </c>
      <c r="CP813" s="15" t="s">
        <v>59</v>
      </c>
      <c r="CR813" s="15" t="s">
        <v>59</v>
      </c>
      <c r="CT813" s="15" t="s">
        <v>59</v>
      </c>
      <c r="CV813" s="15" t="s">
        <v>59</v>
      </c>
      <c r="CX813" s="15" t="s">
        <v>59</v>
      </c>
      <c r="CZ813" s="15" t="s">
        <v>59</v>
      </c>
      <c r="DB813" s="15" t="s">
        <v>59</v>
      </c>
      <c r="DD813" s="15" t="s">
        <v>59</v>
      </c>
      <c r="DF813" s="15" t="s">
        <v>59</v>
      </c>
      <c r="DH813" s="15" t="s">
        <v>59</v>
      </c>
      <c r="DJ813" s="15" t="s">
        <v>59</v>
      </c>
      <c r="DL813" s="15" t="s">
        <v>59</v>
      </c>
      <c r="DN813" s="15" t="s">
        <v>59</v>
      </c>
      <c r="DP813" s="15" t="s">
        <v>59</v>
      </c>
      <c r="DR813" s="15" t="s">
        <v>59</v>
      </c>
      <c r="DT813" s="15" t="s">
        <v>59</v>
      </c>
      <c r="DV813" s="15" t="s">
        <v>59</v>
      </c>
      <c r="DX813" s="15" t="s">
        <v>59</v>
      </c>
      <c r="DZ813" s="15" t="s">
        <v>59</v>
      </c>
      <c r="EB813" s="15" t="s">
        <v>59</v>
      </c>
      <c r="ED813" s="15" t="s">
        <v>59</v>
      </c>
      <c r="EF813" s="15" t="s">
        <v>59</v>
      </c>
      <c r="EH813" s="15" t="s">
        <v>59</v>
      </c>
      <c r="EJ813" s="15" t="s">
        <v>59</v>
      </c>
      <c r="EL813" s="15" t="s">
        <v>59</v>
      </c>
      <c r="EN813" s="15" t="s">
        <v>59</v>
      </c>
      <c r="EP813" s="15" t="s">
        <v>59</v>
      </c>
      <c r="ER813" s="15" t="s">
        <v>59</v>
      </c>
      <c r="ET813" s="15" t="s">
        <v>59</v>
      </c>
      <c r="EV813" s="15" t="s">
        <v>59</v>
      </c>
      <c r="EX813" s="15" t="s">
        <v>59</v>
      </c>
      <c r="EZ813" s="15" t="s">
        <v>59</v>
      </c>
      <c r="FB813" s="15" t="s">
        <v>59</v>
      </c>
      <c r="FD813" s="15" t="s">
        <v>59</v>
      </c>
      <c r="FF813" s="15" t="s">
        <v>59</v>
      </c>
      <c r="FH813" s="15" t="s">
        <v>59</v>
      </c>
      <c r="FJ813" s="15" t="s">
        <v>59</v>
      </c>
      <c r="FL813" s="15" t="s">
        <v>59</v>
      </c>
      <c r="FN813" s="15" t="s">
        <v>59</v>
      </c>
      <c r="FP813" s="15" t="s">
        <v>59</v>
      </c>
      <c r="FR813" s="15" t="s">
        <v>59</v>
      </c>
      <c r="FT813" s="15" t="s">
        <v>59</v>
      </c>
    </row>
    <row r="814" spans="1:176" ht="15.95" customHeight="1">
      <c r="A814" t="s">
        <v>1257</v>
      </c>
      <c r="B814">
        <v>4</v>
      </c>
      <c r="D814" s="39">
        <v>1602</v>
      </c>
      <c r="E814" t="s">
        <v>1254</v>
      </c>
      <c r="G814" s="9">
        <f t="shared" si="27"/>
        <v>0</v>
      </c>
      <c r="H814" s="15" t="s">
        <v>59</v>
      </c>
      <c r="I814" t="s">
        <v>47</v>
      </c>
      <c r="J814" s="15" t="s">
        <v>59</v>
      </c>
      <c r="K814" t="s">
        <v>47</v>
      </c>
      <c r="L814" s="15" t="s">
        <v>59</v>
      </c>
      <c r="M814" s="3" t="s">
        <v>47</v>
      </c>
      <c r="N814" s="12" t="s">
        <v>59</v>
      </c>
      <c r="O814" t="s">
        <v>47</v>
      </c>
      <c r="P814" s="15" t="s">
        <v>59</v>
      </c>
      <c r="Q814" t="s">
        <v>54</v>
      </c>
      <c r="R814" s="15" t="s">
        <v>59</v>
      </c>
      <c r="T814" s="15" t="s">
        <v>59</v>
      </c>
      <c r="U814" s="46" t="s">
        <v>47</v>
      </c>
      <c r="V814" s="15" t="s">
        <v>59</v>
      </c>
      <c r="W814" s="46" t="s">
        <v>47</v>
      </c>
      <c r="X814" s="15" t="s">
        <v>59</v>
      </c>
      <c r="Y814" t="s">
        <v>47</v>
      </c>
      <c r="Z814" s="15" t="s">
        <v>59</v>
      </c>
      <c r="AA814" t="s">
        <v>47</v>
      </c>
      <c r="AB814" s="15" t="s">
        <v>59</v>
      </c>
      <c r="AC814" t="s">
        <v>47</v>
      </c>
      <c r="AD814" s="15" t="s">
        <v>59</v>
      </c>
      <c r="AE814" t="s">
        <v>47</v>
      </c>
      <c r="AF814" s="15" t="s">
        <v>59</v>
      </c>
      <c r="AG814" t="s">
        <v>47</v>
      </c>
      <c r="AH814" s="15" t="s">
        <v>59</v>
      </c>
      <c r="AI814" t="s">
        <v>47</v>
      </c>
      <c r="AJ814" s="15" t="s">
        <v>59</v>
      </c>
      <c r="AL814" s="15" t="s">
        <v>59</v>
      </c>
      <c r="AM814" t="s">
        <v>47</v>
      </c>
      <c r="AN814" s="15" t="s">
        <v>59</v>
      </c>
      <c r="AO814" t="s">
        <v>47</v>
      </c>
      <c r="AP814" s="15" t="s">
        <v>59</v>
      </c>
      <c r="AQ814" t="s">
        <v>47</v>
      </c>
      <c r="AR814" s="15" t="s">
        <v>59</v>
      </c>
      <c r="AS814" t="s">
        <v>47</v>
      </c>
      <c r="AT814" s="15" t="s">
        <v>59</v>
      </c>
      <c r="AU814" t="s">
        <v>47</v>
      </c>
      <c r="AV814" s="15" t="s">
        <v>59</v>
      </c>
      <c r="AW814" s="3" t="s">
        <v>47</v>
      </c>
      <c r="AX814" s="15" t="s">
        <v>59</v>
      </c>
      <c r="AZ814" s="15" t="s">
        <v>59</v>
      </c>
      <c r="BA814" t="s">
        <v>47</v>
      </c>
      <c r="BB814" s="15" t="s">
        <v>59</v>
      </c>
      <c r="BC814" t="s">
        <v>47</v>
      </c>
      <c r="BD814" s="15" t="s">
        <v>59</v>
      </c>
      <c r="BE814" t="s">
        <v>47</v>
      </c>
      <c r="BF814" s="15" t="s">
        <v>59</v>
      </c>
      <c r="BH814" s="15" t="s">
        <v>59</v>
      </c>
      <c r="BJ814" s="15" t="s">
        <v>59</v>
      </c>
      <c r="BL814" s="15" t="s">
        <v>59</v>
      </c>
      <c r="BN814" s="15" t="s">
        <v>59</v>
      </c>
      <c r="BP814" s="15" t="s">
        <v>59</v>
      </c>
      <c r="BR814" s="15" t="s">
        <v>59</v>
      </c>
      <c r="BT814" s="15" t="s">
        <v>59</v>
      </c>
      <c r="BV814" s="15" t="s">
        <v>59</v>
      </c>
      <c r="BX814" s="15" t="s">
        <v>59</v>
      </c>
      <c r="BZ814" s="15" t="s">
        <v>59</v>
      </c>
      <c r="CB814" s="15" t="s">
        <v>59</v>
      </c>
      <c r="CD814" s="15" t="s">
        <v>59</v>
      </c>
      <c r="CF814" s="15" t="s">
        <v>59</v>
      </c>
      <c r="CH814" s="15" t="s">
        <v>59</v>
      </c>
      <c r="CJ814" s="15" t="s">
        <v>59</v>
      </c>
      <c r="CL814" s="15" t="s">
        <v>59</v>
      </c>
      <c r="CN814" s="15" t="s">
        <v>59</v>
      </c>
      <c r="CP814" s="15" t="s">
        <v>59</v>
      </c>
      <c r="CR814" s="15" t="s">
        <v>59</v>
      </c>
      <c r="CT814" s="15" t="s">
        <v>59</v>
      </c>
      <c r="CV814" s="15" t="s">
        <v>59</v>
      </c>
      <c r="CX814" s="15" t="s">
        <v>59</v>
      </c>
      <c r="CZ814" s="15" t="s">
        <v>59</v>
      </c>
      <c r="DB814" s="15" t="s">
        <v>59</v>
      </c>
      <c r="DD814" s="15" t="s">
        <v>59</v>
      </c>
      <c r="DF814" s="15" t="s">
        <v>59</v>
      </c>
      <c r="DH814" s="15" t="s">
        <v>59</v>
      </c>
      <c r="DJ814" s="15" t="s">
        <v>59</v>
      </c>
      <c r="DL814" s="15" t="s">
        <v>59</v>
      </c>
      <c r="DN814" s="15" t="s">
        <v>59</v>
      </c>
      <c r="DP814" s="15" t="s">
        <v>59</v>
      </c>
      <c r="DR814" s="15" t="s">
        <v>59</v>
      </c>
      <c r="DT814" s="15" t="s">
        <v>59</v>
      </c>
      <c r="DV814" s="15" t="s">
        <v>59</v>
      </c>
      <c r="DX814" s="15" t="s">
        <v>59</v>
      </c>
      <c r="DZ814" s="15" t="s">
        <v>59</v>
      </c>
      <c r="EB814" s="15" t="s">
        <v>59</v>
      </c>
      <c r="ED814" s="15" t="s">
        <v>59</v>
      </c>
      <c r="EF814" s="15" t="s">
        <v>59</v>
      </c>
      <c r="EH814" s="15" t="s">
        <v>59</v>
      </c>
      <c r="EJ814" s="15" t="s">
        <v>59</v>
      </c>
      <c r="EL814" s="15" t="s">
        <v>59</v>
      </c>
      <c r="EN814" s="15" t="s">
        <v>59</v>
      </c>
      <c r="EP814" s="15" t="s">
        <v>59</v>
      </c>
      <c r="ER814" s="15" t="s">
        <v>59</v>
      </c>
      <c r="ET814" s="15" t="s">
        <v>59</v>
      </c>
      <c r="EV814" s="15" t="s">
        <v>59</v>
      </c>
      <c r="EX814" s="15" t="s">
        <v>59</v>
      </c>
      <c r="EZ814" s="15" t="s">
        <v>59</v>
      </c>
      <c r="FB814" s="15" t="s">
        <v>59</v>
      </c>
      <c r="FD814" s="15" t="s">
        <v>59</v>
      </c>
      <c r="FF814" s="15" t="s">
        <v>59</v>
      </c>
      <c r="FH814" s="15" t="s">
        <v>59</v>
      </c>
      <c r="FJ814" s="15" t="s">
        <v>59</v>
      </c>
      <c r="FL814" s="15" t="s">
        <v>59</v>
      </c>
      <c r="FN814" s="15" t="s">
        <v>59</v>
      </c>
      <c r="FP814" s="15" t="s">
        <v>59</v>
      </c>
      <c r="FR814" s="15" t="s">
        <v>59</v>
      </c>
      <c r="FT814" s="15" t="s">
        <v>59</v>
      </c>
    </row>
    <row r="815" spans="1:176" ht="15.95" customHeight="1">
      <c r="A815" t="s">
        <v>1258</v>
      </c>
      <c r="B815">
        <v>4</v>
      </c>
      <c r="D815" s="39">
        <v>1602</v>
      </c>
      <c r="E815" t="s">
        <v>1254</v>
      </c>
      <c r="G815" s="9">
        <f t="shared" si="27"/>
        <v>0</v>
      </c>
      <c r="H815" s="15" t="s">
        <v>59</v>
      </c>
      <c r="I815" t="s">
        <v>47</v>
      </c>
      <c r="J815" s="15" t="s">
        <v>59</v>
      </c>
      <c r="K815" t="s">
        <v>47</v>
      </c>
      <c r="L815" s="15" t="s">
        <v>59</v>
      </c>
      <c r="M815" s="3" t="s">
        <v>47</v>
      </c>
      <c r="N815" s="12" t="s">
        <v>59</v>
      </c>
      <c r="O815" t="s">
        <v>47</v>
      </c>
      <c r="P815" s="15" t="s">
        <v>59</v>
      </c>
      <c r="Q815" t="s">
        <v>54</v>
      </c>
      <c r="R815" s="15" t="s">
        <v>59</v>
      </c>
      <c r="T815" s="15" t="s">
        <v>59</v>
      </c>
      <c r="U815" s="46" t="s">
        <v>47</v>
      </c>
      <c r="V815" s="15" t="s">
        <v>59</v>
      </c>
      <c r="W815" s="46" t="s">
        <v>47</v>
      </c>
      <c r="X815" s="15" t="s">
        <v>59</v>
      </c>
      <c r="Y815" t="s">
        <v>47</v>
      </c>
      <c r="Z815" s="15" t="s">
        <v>59</v>
      </c>
      <c r="AA815" t="s">
        <v>47</v>
      </c>
      <c r="AB815" s="15" t="s">
        <v>59</v>
      </c>
      <c r="AC815" t="s">
        <v>47</v>
      </c>
      <c r="AD815" s="15" t="s">
        <v>59</v>
      </c>
      <c r="AE815" t="s">
        <v>47</v>
      </c>
      <c r="AF815" s="15" t="s">
        <v>59</v>
      </c>
      <c r="AG815" t="s">
        <v>47</v>
      </c>
      <c r="AH815" s="15" t="s">
        <v>59</v>
      </c>
      <c r="AI815" t="s">
        <v>47</v>
      </c>
      <c r="AJ815" s="15" t="s">
        <v>59</v>
      </c>
      <c r="AL815" s="15" t="s">
        <v>59</v>
      </c>
      <c r="AM815" t="s">
        <v>47</v>
      </c>
      <c r="AN815" s="15" t="s">
        <v>59</v>
      </c>
      <c r="AO815" t="s">
        <v>47</v>
      </c>
      <c r="AP815" s="15" t="s">
        <v>59</v>
      </c>
      <c r="AQ815" t="s">
        <v>47</v>
      </c>
      <c r="AR815" s="15" t="s">
        <v>59</v>
      </c>
      <c r="AS815" t="s">
        <v>47</v>
      </c>
      <c r="AT815" s="15" t="s">
        <v>59</v>
      </c>
      <c r="AU815" t="s">
        <v>47</v>
      </c>
      <c r="AV815" s="15" t="s">
        <v>59</v>
      </c>
      <c r="AW815" s="3" t="s">
        <v>47</v>
      </c>
      <c r="AX815" s="15" t="s">
        <v>59</v>
      </c>
      <c r="AZ815" s="15" t="s">
        <v>59</v>
      </c>
      <c r="BA815" t="s">
        <v>47</v>
      </c>
      <c r="BB815" s="15" t="s">
        <v>59</v>
      </c>
      <c r="BC815" t="s">
        <v>47</v>
      </c>
      <c r="BD815" s="15" t="s">
        <v>59</v>
      </c>
      <c r="BE815" t="s">
        <v>47</v>
      </c>
      <c r="BF815" s="15" t="s">
        <v>59</v>
      </c>
      <c r="BH815" s="15" t="s">
        <v>59</v>
      </c>
      <c r="BJ815" s="15" t="s">
        <v>59</v>
      </c>
      <c r="BL815" s="15" t="s">
        <v>59</v>
      </c>
      <c r="BN815" s="15" t="s">
        <v>59</v>
      </c>
      <c r="BP815" s="15" t="s">
        <v>59</v>
      </c>
      <c r="BR815" s="15" t="s">
        <v>59</v>
      </c>
      <c r="BT815" s="15" t="s">
        <v>59</v>
      </c>
      <c r="BV815" s="15" t="s">
        <v>59</v>
      </c>
      <c r="BX815" s="15" t="s">
        <v>59</v>
      </c>
      <c r="BZ815" s="15" t="s">
        <v>59</v>
      </c>
      <c r="CB815" s="15" t="s">
        <v>59</v>
      </c>
      <c r="CD815" s="15" t="s">
        <v>59</v>
      </c>
      <c r="CF815" s="15" t="s">
        <v>59</v>
      </c>
      <c r="CH815" s="15" t="s">
        <v>59</v>
      </c>
      <c r="CJ815" s="15" t="s">
        <v>59</v>
      </c>
      <c r="CL815" s="15" t="s">
        <v>59</v>
      </c>
      <c r="CN815" s="15" t="s">
        <v>59</v>
      </c>
      <c r="CP815" s="15" t="s">
        <v>59</v>
      </c>
      <c r="CR815" s="15" t="s">
        <v>59</v>
      </c>
      <c r="CT815" s="15" t="s">
        <v>59</v>
      </c>
      <c r="CV815" s="15" t="s">
        <v>59</v>
      </c>
      <c r="CX815" s="15" t="s">
        <v>59</v>
      </c>
      <c r="CZ815" s="15" t="s">
        <v>59</v>
      </c>
      <c r="DB815" s="15" t="s">
        <v>59</v>
      </c>
      <c r="DD815" s="15" t="s">
        <v>59</v>
      </c>
      <c r="DF815" s="15" t="s">
        <v>59</v>
      </c>
      <c r="DH815" s="15" t="s">
        <v>59</v>
      </c>
      <c r="DJ815" s="15" t="s">
        <v>59</v>
      </c>
      <c r="DL815" s="15" t="s">
        <v>59</v>
      </c>
      <c r="DN815" s="15" t="s">
        <v>59</v>
      </c>
      <c r="DP815" s="15" t="s">
        <v>59</v>
      </c>
      <c r="DR815" s="15" t="s">
        <v>59</v>
      </c>
      <c r="DT815" s="15" t="s">
        <v>59</v>
      </c>
      <c r="DV815" s="15" t="s">
        <v>59</v>
      </c>
      <c r="DX815" s="15" t="s">
        <v>59</v>
      </c>
      <c r="DZ815" s="15" t="s">
        <v>59</v>
      </c>
      <c r="EB815" s="15" t="s">
        <v>59</v>
      </c>
      <c r="ED815" s="15" t="s">
        <v>59</v>
      </c>
      <c r="EF815" s="15" t="s">
        <v>59</v>
      </c>
      <c r="EH815" s="15" t="s">
        <v>59</v>
      </c>
      <c r="EJ815" s="15" t="s">
        <v>59</v>
      </c>
      <c r="EL815" s="15" t="s">
        <v>59</v>
      </c>
      <c r="EN815" s="15" t="s">
        <v>59</v>
      </c>
      <c r="EP815" s="15" t="s">
        <v>59</v>
      </c>
      <c r="ER815" s="15" t="s">
        <v>59</v>
      </c>
      <c r="ET815" s="15" t="s">
        <v>59</v>
      </c>
      <c r="EV815" s="15" t="s">
        <v>59</v>
      </c>
      <c r="EX815" s="15" t="s">
        <v>59</v>
      </c>
      <c r="EZ815" s="15" t="s">
        <v>59</v>
      </c>
      <c r="FB815" s="15" t="s">
        <v>59</v>
      </c>
      <c r="FD815" s="15" t="s">
        <v>59</v>
      </c>
      <c r="FF815" s="15" t="s">
        <v>59</v>
      </c>
      <c r="FH815" s="15" t="s">
        <v>59</v>
      </c>
      <c r="FJ815" s="15" t="s">
        <v>59</v>
      </c>
      <c r="FL815" s="15" t="s">
        <v>59</v>
      </c>
      <c r="FN815" s="15" t="s">
        <v>59</v>
      </c>
      <c r="FP815" s="15" t="s">
        <v>59</v>
      </c>
      <c r="FR815" s="15" t="s">
        <v>59</v>
      </c>
      <c r="FT815" s="15" t="s">
        <v>59</v>
      </c>
    </row>
    <row r="816" spans="1:176" ht="15.95" customHeight="1">
      <c r="A816" t="s">
        <v>1259</v>
      </c>
      <c r="B816">
        <v>4</v>
      </c>
      <c r="D816" s="39">
        <v>1602</v>
      </c>
      <c r="E816" t="s">
        <v>1254</v>
      </c>
      <c r="G816" s="9">
        <f t="shared" si="27"/>
        <v>0</v>
      </c>
      <c r="H816" s="15" t="s">
        <v>59</v>
      </c>
      <c r="I816" t="s">
        <v>47</v>
      </c>
      <c r="J816" s="15" t="s">
        <v>59</v>
      </c>
      <c r="K816" t="s">
        <v>47</v>
      </c>
      <c r="L816" s="15" t="s">
        <v>59</v>
      </c>
      <c r="M816" s="3" t="s">
        <v>47</v>
      </c>
      <c r="N816" s="12" t="s">
        <v>59</v>
      </c>
      <c r="O816" t="s">
        <v>47</v>
      </c>
      <c r="P816" s="15" t="s">
        <v>59</v>
      </c>
      <c r="Q816" t="s">
        <v>54</v>
      </c>
      <c r="R816" s="15" t="s">
        <v>59</v>
      </c>
      <c r="T816" s="15" t="s">
        <v>59</v>
      </c>
      <c r="U816" s="46" t="s">
        <v>47</v>
      </c>
      <c r="V816" s="15" t="s">
        <v>59</v>
      </c>
      <c r="W816" s="46" t="s">
        <v>47</v>
      </c>
      <c r="X816" s="15" t="s">
        <v>59</v>
      </c>
      <c r="Y816" t="s">
        <v>47</v>
      </c>
      <c r="Z816" s="15" t="s">
        <v>59</v>
      </c>
      <c r="AA816" t="s">
        <v>47</v>
      </c>
      <c r="AB816" s="15" t="s">
        <v>59</v>
      </c>
      <c r="AC816" t="s">
        <v>47</v>
      </c>
      <c r="AD816" s="15" t="s">
        <v>59</v>
      </c>
      <c r="AE816" t="s">
        <v>47</v>
      </c>
      <c r="AF816" s="15" t="s">
        <v>59</v>
      </c>
      <c r="AG816" t="s">
        <v>47</v>
      </c>
      <c r="AH816" s="15" t="s">
        <v>59</v>
      </c>
      <c r="AI816" t="s">
        <v>47</v>
      </c>
      <c r="AJ816" s="15" t="s">
        <v>59</v>
      </c>
      <c r="AL816" s="15" t="s">
        <v>59</v>
      </c>
      <c r="AM816" t="s">
        <v>47</v>
      </c>
      <c r="AN816" s="15" t="s">
        <v>59</v>
      </c>
      <c r="AO816" t="s">
        <v>47</v>
      </c>
      <c r="AP816" s="15" t="s">
        <v>59</v>
      </c>
      <c r="AQ816" t="s">
        <v>47</v>
      </c>
      <c r="AR816" s="15" t="s">
        <v>59</v>
      </c>
      <c r="AS816" t="s">
        <v>47</v>
      </c>
      <c r="AT816" s="15" t="s">
        <v>59</v>
      </c>
      <c r="AU816" t="s">
        <v>47</v>
      </c>
      <c r="AV816" s="15" t="s">
        <v>59</v>
      </c>
      <c r="AW816" s="3" t="s">
        <v>47</v>
      </c>
      <c r="AX816" s="15" t="s">
        <v>59</v>
      </c>
      <c r="AZ816" s="15" t="s">
        <v>59</v>
      </c>
      <c r="BA816" t="s">
        <v>47</v>
      </c>
      <c r="BB816" s="15" t="s">
        <v>59</v>
      </c>
      <c r="BC816" t="s">
        <v>47</v>
      </c>
      <c r="BD816" s="15" t="s">
        <v>59</v>
      </c>
      <c r="BE816" t="s">
        <v>47</v>
      </c>
      <c r="BF816" s="15" t="s">
        <v>59</v>
      </c>
      <c r="BH816" s="15" t="s">
        <v>59</v>
      </c>
      <c r="BJ816" s="15" t="s">
        <v>59</v>
      </c>
      <c r="BL816" s="15" t="s">
        <v>59</v>
      </c>
      <c r="BN816" s="15" t="s">
        <v>59</v>
      </c>
      <c r="BP816" s="15" t="s">
        <v>59</v>
      </c>
      <c r="BR816" s="15" t="s">
        <v>59</v>
      </c>
      <c r="BT816" s="15" t="s">
        <v>59</v>
      </c>
      <c r="BV816" s="15" t="s">
        <v>59</v>
      </c>
      <c r="BX816" s="15" t="s">
        <v>59</v>
      </c>
      <c r="BZ816" s="15" t="s">
        <v>59</v>
      </c>
      <c r="CB816" s="15" t="s">
        <v>59</v>
      </c>
      <c r="CD816" s="15" t="s">
        <v>59</v>
      </c>
      <c r="CF816" s="15" t="s">
        <v>59</v>
      </c>
      <c r="CH816" s="15" t="s">
        <v>59</v>
      </c>
      <c r="CJ816" s="15" t="s">
        <v>59</v>
      </c>
      <c r="CL816" s="15" t="s">
        <v>59</v>
      </c>
      <c r="CN816" s="15" t="s">
        <v>59</v>
      </c>
      <c r="CP816" s="15" t="s">
        <v>59</v>
      </c>
      <c r="CR816" s="15" t="s">
        <v>59</v>
      </c>
      <c r="CT816" s="15" t="s">
        <v>59</v>
      </c>
      <c r="CV816" s="15" t="s">
        <v>59</v>
      </c>
      <c r="CX816" s="15" t="s">
        <v>59</v>
      </c>
      <c r="CZ816" s="15" t="s">
        <v>59</v>
      </c>
      <c r="DB816" s="15" t="s">
        <v>59</v>
      </c>
      <c r="DD816" s="15" t="s">
        <v>59</v>
      </c>
      <c r="DF816" s="15" t="s">
        <v>59</v>
      </c>
      <c r="DH816" s="15" t="s">
        <v>59</v>
      </c>
      <c r="DJ816" s="15" t="s">
        <v>59</v>
      </c>
      <c r="DL816" s="15" t="s">
        <v>59</v>
      </c>
      <c r="DN816" s="15" t="s">
        <v>59</v>
      </c>
      <c r="DP816" s="15" t="s">
        <v>59</v>
      </c>
      <c r="DR816" s="15" t="s">
        <v>59</v>
      </c>
      <c r="DT816" s="15" t="s">
        <v>59</v>
      </c>
      <c r="DV816" s="15" t="s">
        <v>59</v>
      </c>
      <c r="DX816" s="15" t="s">
        <v>59</v>
      </c>
      <c r="DZ816" s="15" t="s">
        <v>59</v>
      </c>
      <c r="EB816" s="15" t="s">
        <v>59</v>
      </c>
      <c r="ED816" s="15" t="s">
        <v>59</v>
      </c>
      <c r="EF816" s="15" t="s">
        <v>59</v>
      </c>
      <c r="EH816" s="15" t="s">
        <v>59</v>
      </c>
      <c r="EJ816" s="15" t="s">
        <v>59</v>
      </c>
      <c r="EL816" s="15" t="s">
        <v>59</v>
      </c>
      <c r="EN816" s="15" t="s">
        <v>59</v>
      </c>
      <c r="EP816" s="15" t="s">
        <v>59</v>
      </c>
      <c r="ER816" s="15" t="s">
        <v>59</v>
      </c>
      <c r="ET816" s="15" t="s">
        <v>59</v>
      </c>
      <c r="EV816" s="15" t="s">
        <v>59</v>
      </c>
      <c r="EX816" s="15" t="s">
        <v>59</v>
      </c>
      <c r="EZ816" s="15" t="s">
        <v>59</v>
      </c>
      <c r="FB816" s="15" t="s">
        <v>59</v>
      </c>
      <c r="FD816" s="15" t="s">
        <v>59</v>
      </c>
      <c r="FF816" s="15" t="s">
        <v>59</v>
      </c>
      <c r="FH816" s="15" t="s">
        <v>59</v>
      </c>
      <c r="FJ816" s="15" t="s">
        <v>59</v>
      </c>
      <c r="FL816" s="15" t="s">
        <v>59</v>
      </c>
      <c r="FN816" s="15" t="s">
        <v>59</v>
      </c>
      <c r="FP816" s="15" t="s">
        <v>59</v>
      </c>
      <c r="FR816" s="15" t="s">
        <v>59</v>
      </c>
      <c r="FT816" s="15" t="s">
        <v>59</v>
      </c>
    </row>
    <row r="817" spans="1:176" ht="15.95" customHeight="1">
      <c r="A817" t="s">
        <v>1261</v>
      </c>
      <c r="B817">
        <v>4</v>
      </c>
      <c r="D817" s="39">
        <v>1602</v>
      </c>
      <c r="E817" t="s">
        <v>1254</v>
      </c>
      <c r="G817" s="9">
        <f t="shared" si="27"/>
        <v>0</v>
      </c>
      <c r="H817" s="15" t="s">
        <v>59</v>
      </c>
      <c r="I817" t="s">
        <v>47</v>
      </c>
      <c r="J817" s="15" t="s">
        <v>59</v>
      </c>
      <c r="K817" t="s">
        <v>47</v>
      </c>
      <c r="L817" s="15" t="s">
        <v>59</v>
      </c>
      <c r="M817" s="3" t="s">
        <v>47</v>
      </c>
      <c r="N817" s="12" t="s">
        <v>59</v>
      </c>
      <c r="O817" t="s">
        <v>47</v>
      </c>
      <c r="P817" s="15" t="s">
        <v>59</v>
      </c>
      <c r="Q817" t="s">
        <v>54</v>
      </c>
      <c r="R817" s="15" t="s">
        <v>59</v>
      </c>
      <c r="T817" s="15" t="s">
        <v>59</v>
      </c>
      <c r="U817" s="46" t="s">
        <v>47</v>
      </c>
      <c r="V817" s="15" t="s">
        <v>59</v>
      </c>
      <c r="W817" s="46" t="s">
        <v>47</v>
      </c>
      <c r="X817" s="15" t="s">
        <v>59</v>
      </c>
      <c r="Y817" t="s">
        <v>47</v>
      </c>
      <c r="Z817" s="15" t="s">
        <v>59</v>
      </c>
      <c r="AA817" t="s">
        <v>47</v>
      </c>
      <c r="AB817" s="15" t="s">
        <v>59</v>
      </c>
      <c r="AC817" t="s">
        <v>47</v>
      </c>
      <c r="AD817" s="15" t="s">
        <v>59</v>
      </c>
      <c r="AE817" t="s">
        <v>47</v>
      </c>
      <c r="AF817" s="15" t="s">
        <v>59</v>
      </c>
      <c r="AG817" t="s">
        <v>47</v>
      </c>
      <c r="AH817" s="15" t="s">
        <v>59</v>
      </c>
      <c r="AI817" t="s">
        <v>47</v>
      </c>
      <c r="AJ817" s="15" t="s">
        <v>59</v>
      </c>
      <c r="AL817" s="15" t="s">
        <v>59</v>
      </c>
      <c r="AM817" t="s">
        <v>47</v>
      </c>
      <c r="AN817" s="15" t="s">
        <v>59</v>
      </c>
      <c r="AO817" t="s">
        <v>47</v>
      </c>
      <c r="AP817" s="15" t="s">
        <v>59</v>
      </c>
      <c r="AQ817" t="s">
        <v>47</v>
      </c>
      <c r="AR817" s="15" t="s">
        <v>59</v>
      </c>
      <c r="AS817" t="s">
        <v>47</v>
      </c>
      <c r="AT817" s="15" t="s">
        <v>59</v>
      </c>
      <c r="AU817" t="s">
        <v>47</v>
      </c>
      <c r="AV817" s="15" t="s">
        <v>59</v>
      </c>
      <c r="AW817" s="3" t="s">
        <v>47</v>
      </c>
      <c r="AX817" s="15" t="s">
        <v>59</v>
      </c>
      <c r="AZ817" s="15" t="s">
        <v>59</v>
      </c>
      <c r="BA817" t="s">
        <v>47</v>
      </c>
      <c r="BB817" s="15" t="s">
        <v>59</v>
      </c>
      <c r="BC817" t="s">
        <v>47</v>
      </c>
      <c r="BD817" s="15" t="s">
        <v>59</v>
      </c>
      <c r="BE817" t="s">
        <v>47</v>
      </c>
      <c r="BF817" s="15" t="s">
        <v>59</v>
      </c>
      <c r="BH817" s="15" t="s">
        <v>59</v>
      </c>
      <c r="BJ817" s="15" t="s">
        <v>59</v>
      </c>
      <c r="BL817" s="15" t="s">
        <v>59</v>
      </c>
      <c r="BN817" s="15" t="s">
        <v>59</v>
      </c>
      <c r="BP817" s="15" t="s">
        <v>59</v>
      </c>
      <c r="BR817" s="15" t="s">
        <v>59</v>
      </c>
      <c r="BT817" s="15" t="s">
        <v>59</v>
      </c>
      <c r="BV817" s="15" t="s">
        <v>59</v>
      </c>
      <c r="BX817" s="15" t="s">
        <v>59</v>
      </c>
      <c r="BZ817" s="15" t="s">
        <v>59</v>
      </c>
      <c r="CB817" s="15" t="s">
        <v>59</v>
      </c>
      <c r="CD817" s="15" t="s">
        <v>59</v>
      </c>
      <c r="CF817" s="15" t="s">
        <v>59</v>
      </c>
      <c r="CH817" s="15" t="s">
        <v>59</v>
      </c>
      <c r="CJ817" s="15" t="s">
        <v>59</v>
      </c>
      <c r="CL817" s="15" t="s">
        <v>59</v>
      </c>
      <c r="CN817" s="15" t="s">
        <v>59</v>
      </c>
      <c r="CP817" s="15" t="s">
        <v>59</v>
      </c>
      <c r="CR817" s="15" t="s">
        <v>59</v>
      </c>
      <c r="CT817" s="15" t="s">
        <v>59</v>
      </c>
      <c r="CV817" s="15" t="s">
        <v>59</v>
      </c>
      <c r="CX817" s="15" t="s">
        <v>59</v>
      </c>
      <c r="CZ817" s="15" t="s">
        <v>59</v>
      </c>
      <c r="DB817" s="15" t="s">
        <v>59</v>
      </c>
      <c r="DD817" s="15" t="s">
        <v>59</v>
      </c>
      <c r="DF817" s="15" t="s">
        <v>59</v>
      </c>
      <c r="DH817" s="15" t="s">
        <v>59</v>
      </c>
      <c r="DJ817" s="15" t="s">
        <v>59</v>
      </c>
      <c r="DL817" s="15" t="s">
        <v>59</v>
      </c>
      <c r="DN817" s="15" t="s">
        <v>59</v>
      </c>
      <c r="DP817" s="15" t="s">
        <v>59</v>
      </c>
      <c r="DR817" s="15" t="s">
        <v>59</v>
      </c>
      <c r="DT817" s="15" t="s">
        <v>59</v>
      </c>
      <c r="DV817" s="15" t="s">
        <v>59</v>
      </c>
      <c r="DX817" s="15" t="s">
        <v>59</v>
      </c>
      <c r="DZ817" s="15" t="s">
        <v>59</v>
      </c>
      <c r="EB817" s="15" t="s">
        <v>59</v>
      </c>
      <c r="ED817" s="15" t="s">
        <v>59</v>
      </c>
      <c r="EF817" s="15" t="s">
        <v>59</v>
      </c>
      <c r="EH817" s="15" t="s">
        <v>59</v>
      </c>
      <c r="EJ817" s="15" t="s">
        <v>59</v>
      </c>
      <c r="EL817" s="15" t="s">
        <v>59</v>
      </c>
      <c r="EN817" s="15" t="s">
        <v>59</v>
      </c>
      <c r="EP817" s="15" t="s">
        <v>59</v>
      </c>
      <c r="ER817" s="15" t="s">
        <v>59</v>
      </c>
      <c r="ET817" s="15" t="s">
        <v>59</v>
      </c>
      <c r="EV817" s="15" t="s">
        <v>59</v>
      </c>
      <c r="EX817" s="15" t="s">
        <v>59</v>
      </c>
      <c r="EZ817" s="15" t="s">
        <v>59</v>
      </c>
      <c r="FB817" s="15" t="s">
        <v>59</v>
      </c>
      <c r="FD817" s="15" t="s">
        <v>59</v>
      </c>
      <c r="FF817" s="15" t="s">
        <v>59</v>
      </c>
      <c r="FH817" s="15" t="s">
        <v>59</v>
      </c>
      <c r="FJ817" s="15" t="s">
        <v>59</v>
      </c>
      <c r="FL817" s="15" t="s">
        <v>59</v>
      </c>
      <c r="FN817" s="15" t="s">
        <v>59</v>
      </c>
      <c r="FP817" s="15" t="s">
        <v>59</v>
      </c>
      <c r="FR817" s="15" t="s">
        <v>59</v>
      </c>
      <c r="FT817" s="15" t="s">
        <v>59</v>
      </c>
    </row>
    <row r="818" spans="1:176" ht="15.95" customHeight="1">
      <c r="A818" t="s">
        <v>1260</v>
      </c>
      <c r="B818">
        <v>4</v>
      </c>
      <c r="D818" s="39">
        <v>1602</v>
      </c>
      <c r="E818" t="s">
        <v>1254</v>
      </c>
      <c r="G818" s="9">
        <f t="shared" si="27"/>
        <v>0</v>
      </c>
      <c r="H818" s="15" t="s">
        <v>59</v>
      </c>
      <c r="I818" t="s">
        <v>47</v>
      </c>
      <c r="J818" s="15" t="s">
        <v>59</v>
      </c>
      <c r="K818" t="s">
        <v>47</v>
      </c>
      <c r="L818" s="15" t="s">
        <v>59</v>
      </c>
      <c r="M818" s="3" t="s">
        <v>47</v>
      </c>
      <c r="N818" s="12" t="s">
        <v>59</v>
      </c>
      <c r="O818" t="s">
        <v>47</v>
      </c>
      <c r="P818" s="15" t="s">
        <v>59</v>
      </c>
      <c r="Q818" t="s">
        <v>54</v>
      </c>
      <c r="R818" s="15" t="s">
        <v>59</v>
      </c>
      <c r="T818" s="15" t="s">
        <v>59</v>
      </c>
      <c r="U818" s="46" t="s">
        <v>47</v>
      </c>
      <c r="V818" s="15" t="s">
        <v>59</v>
      </c>
      <c r="W818" s="46" t="s">
        <v>47</v>
      </c>
      <c r="X818" s="15" t="s">
        <v>59</v>
      </c>
      <c r="Y818" t="s">
        <v>47</v>
      </c>
      <c r="Z818" s="15" t="s">
        <v>59</v>
      </c>
      <c r="AA818" t="s">
        <v>47</v>
      </c>
      <c r="AB818" s="15" t="s">
        <v>59</v>
      </c>
      <c r="AC818" t="s">
        <v>47</v>
      </c>
      <c r="AD818" s="15" t="s">
        <v>59</v>
      </c>
      <c r="AE818" t="s">
        <v>47</v>
      </c>
      <c r="AF818" s="15" t="s">
        <v>59</v>
      </c>
      <c r="AG818" t="s">
        <v>47</v>
      </c>
      <c r="AH818" s="15" t="s">
        <v>59</v>
      </c>
      <c r="AI818" t="s">
        <v>47</v>
      </c>
      <c r="AJ818" s="15" t="s">
        <v>59</v>
      </c>
      <c r="AL818" s="15" t="s">
        <v>59</v>
      </c>
      <c r="AM818" t="s">
        <v>47</v>
      </c>
      <c r="AN818" s="15" t="s">
        <v>59</v>
      </c>
      <c r="AO818" t="s">
        <v>47</v>
      </c>
      <c r="AP818" s="15" t="s">
        <v>59</v>
      </c>
      <c r="AQ818" t="s">
        <v>47</v>
      </c>
      <c r="AR818" s="15" t="s">
        <v>59</v>
      </c>
      <c r="AS818" t="s">
        <v>47</v>
      </c>
      <c r="AT818" s="15" t="s">
        <v>59</v>
      </c>
      <c r="AU818" t="s">
        <v>47</v>
      </c>
      <c r="AV818" s="15" t="s">
        <v>59</v>
      </c>
      <c r="AW818" s="3" t="s">
        <v>47</v>
      </c>
      <c r="AX818" s="15" t="s">
        <v>59</v>
      </c>
      <c r="AZ818" s="15" t="s">
        <v>59</v>
      </c>
      <c r="BA818" t="s">
        <v>47</v>
      </c>
      <c r="BB818" s="15" t="s">
        <v>59</v>
      </c>
      <c r="BC818" t="s">
        <v>47</v>
      </c>
      <c r="BD818" s="15" t="s">
        <v>59</v>
      </c>
      <c r="BE818" t="s">
        <v>47</v>
      </c>
      <c r="BF818" s="15" t="s">
        <v>59</v>
      </c>
      <c r="BH818" s="15" t="s">
        <v>59</v>
      </c>
      <c r="BJ818" s="15" t="s">
        <v>59</v>
      </c>
      <c r="BL818" s="15" t="s">
        <v>59</v>
      </c>
      <c r="BN818" s="15" t="s">
        <v>59</v>
      </c>
      <c r="BP818" s="15" t="s">
        <v>59</v>
      </c>
      <c r="BR818" s="15" t="s">
        <v>59</v>
      </c>
      <c r="BT818" s="15" t="s">
        <v>59</v>
      </c>
      <c r="BV818" s="15" t="s">
        <v>59</v>
      </c>
      <c r="BX818" s="15" t="s">
        <v>59</v>
      </c>
      <c r="BZ818" s="15" t="s">
        <v>59</v>
      </c>
      <c r="CB818" s="15" t="s">
        <v>59</v>
      </c>
      <c r="CD818" s="15" t="s">
        <v>59</v>
      </c>
      <c r="CF818" s="15" t="s">
        <v>59</v>
      </c>
      <c r="CH818" s="15" t="s">
        <v>59</v>
      </c>
      <c r="CJ818" s="15" t="s">
        <v>59</v>
      </c>
      <c r="CL818" s="15" t="s">
        <v>59</v>
      </c>
      <c r="CN818" s="15" t="s">
        <v>59</v>
      </c>
      <c r="CP818" s="15" t="s">
        <v>59</v>
      </c>
      <c r="CR818" s="15" t="s">
        <v>59</v>
      </c>
      <c r="CT818" s="15" t="s">
        <v>59</v>
      </c>
      <c r="CV818" s="15" t="s">
        <v>59</v>
      </c>
      <c r="CX818" s="15" t="s">
        <v>59</v>
      </c>
      <c r="CZ818" s="15" t="s">
        <v>59</v>
      </c>
      <c r="DB818" s="15" t="s">
        <v>59</v>
      </c>
      <c r="DD818" s="15" t="s">
        <v>59</v>
      </c>
      <c r="DF818" s="15" t="s">
        <v>59</v>
      </c>
      <c r="DH818" s="15" t="s">
        <v>59</v>
      </c>
      <c r="DJ818" s="15" t="s">
        <v>59</v>
      </c>
      <c r="DL818" s="15" t="s">
        <v>59</v>
      </c>
      <c r="DN818" s="15" t="s">
        <v>59</v>
      </c>
      <c r="DP818" s="15" t="s">
        <v>59</v>
      </c>
      <c r="DR818" s="15" t="s">
        <v>59</v>
      </c>
      <c r="DT818" s="15" t="s">
        <v>59</v>
      </c>
      <c r="DV818" s="15" t="s">
        <v>59</v>
      </c>
      <c r="DX818" s="15" t="s">
        <v>59</v>
      </c>
      <c r="DZ818" s="15" t="s">
        <v>59</v>
      </c>
      <c r="EB818" s="15" t="s">
        <v>59</v>
      </c>
      <c r="ED818" s="15" t="s">
        <v>59</v>
      </c>
      <c r="EF818" s="15" t="s">
        <v>59</v>
      </c>
      <c r="EH818" s="15" t="s">
        <v>59</v>
      </c>
      <c r="EJ818" s="15" t="s">
        <v>59</v>
      </c>
      <c r="EL818" s="15" t="s">
        <v>59</v>
      </c>
      <c r="EN818" s="15" t="s">
        <v>59</v>
      </c>
      <c r="EP818" s="15" t="s">
        <v>59</v>
      </c>
      <c r="ER818" s="15" t="s">
        <v>59</v>
      </c>
      <c r="ET818" s="15" t="s">
        <v>59</v>
      </c>
      <c r="EV818" s="15" t="s">
        <v>59</v>
      </c>
      <c r="EX818" s="15" t="s">
        <v>59</v>
      </c>
      <c r="EZ818" s="15" t="s">
        <v>59</v>
      </c>
      <c r="FB818" s="15" t="s">
        <v>59</v>
      </c>
      <c r="FD818" s="15" t="s">
        <v>59</v>
      </c>
      <c r="FF818" s="15" t="s">
        <v>59</v>
      </c>
      <c r="FH818" s="15" t="s">
        <v>59</v>
      </c>
      <c r="FJ818" s="15" t="s">
        <v>59</v>
      </c>
      <c r="FL818" s="15" t="s">
        <v>59</v>
      </c>
      <c r="FN818" s="15" t="s">
        <v>59</v>
      </c>
      <c r="FP818" s="15" t="s">
        <v>59</v>
      </c>
      <c r="FR818" s="15" t="s">
        <v>59</v>
      </c>
      <c r="FT818" s="15" t="s">
        <v>59</v>
      </c>
    </row>
    <row r="819" spans="1:176" ht="15.95" customHeight="1">
      <c r="A819" t="s">
        <v>1262</v>
      </c>
      <c r="B819">
        <v>3</v>
      </c>
      <c r="D819" s="39">
        <v>1602</v>
      </c>
      <c r="E819" t="s">
        <v>1268</v>
      </c>
      <c r="G819" s="9">
        <f t="shared" si="27"/>
        <v>1.1000000000000001</v>
      </c>
      <c r="H819" s="15" t="s">
        <v>59</v>
      </c>
      <c r="I819" t="s">
        <v>47</v>
      </c>
      <c r="J819" s="15" t="s">
        <v>59</v>
      </c>
      <c r="K819" t="s">
        <v>47</v>
      </c>
      <c r="L819" s="15" t="s">
        <v>59</v>
      </c>
      <c r="M819" s="3" t="s">
        <v>47</v>
      </c>
      <c r="N819" s="12" t="s">
        <v>59</v>
      </c>
      <c r="O819" t="s">
        <v>47</v>
      </c>
      <c r="P819" s="15" t="s">
        <v>59</v>
      </c>
      <c r="Q819">
        <v>1.1000000000000001</v>
      </c>
      <c r="R819" s="15" t="s">
        <v>59</v>
      </c>
      <c r="T819" s="15" t="s">
        <v>59</v>
      </c>
      <c r="U819" s="46" t="s">
        <v>47</v>
      </c>
      <c r="V819" s="15" t="s">
        <v>59</v>
      </c>
      <c r="W819" s="46" t="s">
        <v>47</v>
      </c>
      <c r="X819" s="15" t="s">
        <v>59</v>
      </c>
      <c r="Y819" t="s">
        <v>47</v>
      </c>
      <c r="Z819" s="15" t="s">
        <v>59</v>
      </c>
      <c r="AA819" t="s">
        <v>47</v>
      </c>
      <c r="AB819" s="15" t="s">
        <v>59</v>
      </c>
      <c r="AC819" t="s">
        <v>47</v>
      </c>
      <c r="AD819" s="15" t="s">
        <v>59</v>
      </c>
      <c r="AE819" t="s">
        <v>47</v>
      </c>
      <c r="AF819" s="15" t="s">
        <v>59</v>
      </c>
      <c r="AG819" t="s">
        <v>47</v>
      </c>
      <c r="AH819" s="15" t="s">
        <v>59</v>
      </c>
      <c r="AI819" t="s">
        <v>47</v>
      </c>
      <c r="AJ819" s="15" t="s">
        <v>59</v>
      </c>
      <c r="AL819" s="15" t="s">
        <v>59</v>
      </c>
      <c r="AM819" t="s">
        <v>47</v>
      </c>
      <c r="AN819" s="15" t="s">
        <v>59</v>
      </c>
      <c r="AO819" t="s">
        <v>47</v>
      </c>
      <c r="AP819" s="15" t="s">
        <v>59</v>
      </c>
      <c r="AQ819" t="s">
        <v>47</v>
      </c>
      <c r="AR819" s="15" t="s">
        <v>59</v>
      </c>
      <c r="AS819" t="s">
        <v>47</v>
      </c>
      <c r="AT819" s="15" t="s">
        <v>59</v>
      </c>
      <c r="AU819" t="s">
        <v>47</v>
      </c>
      <c r="AV819" s="15" t="s">
        <v>59</v>
      </c>
      <c r="AW819" s="3" t="s">
        <v>47</v>
      </c>
      <c r="AX819" s="15" t="s">
        <v>59</v>
      </c>
      <c r="AZ819" s="15" t="s">
        <v>59</v>
      </c>
      <c r="BA819" t="s">
        <v>47</v>
      </c>
      <c r="BB819" s="15" t="s">
        <v>59</v>
      </c>
      <c r="BC819" t="s">
        <v>47</v>
      </c>
      <c r="BD819" s="15" t="s">
        <v>59</v>
      </c>
      <c r="BE819" t="s">
        <v>47</v>
      </c>
      <c r="BF819" s="15" t="s">
        <v>59</v>
      </c>
      <c r="BH819" s="15" t="s">
        <v>59</v>
      </c>
      <c r="BJ819" s="15" t="s">
        <v>59</v>
      </c>
      <c r="BL819" s="15" t="s">
        <v>59</v>
      </c>
      <c r="BN819" s="15" t="s">
        <v>59</v>
      </c>
      <c r="BP819" s="15" t="s">
        <v>59</v>
      </c>
      <c r="BR819" s="15" t="s">
        <v>59</v>
      </c>
      <c r="BT819" s="15" t="s">
        <v>59</v>
      </c>
      <c r="BV819" s="15" t="s">
        <v>59</v>
      </c>
      <c r="BX819" s="15" t="s">
        <v>59</v>
      </c>
      <c r="BZ819" s="15" t="s">
        <v>59</v>
      </c>
      <c r="CB819" s="15" t="s">
        <v>59</v>
      </c>
      <c r="CD819" s="15" t="s">
        <v>59</v>
      </c>
      <c r="CF819" s="15" t="s">
        <v>59</v>
      </c>
      <c r="CH819" s="15" t="s">
        <v>59</v>
      </c>
      <c r="CJ819" s="15" t="s">
        <v>59</v>
      </c>
      <c r="CL819" s="15" t="s">
        <v>59</v>
      </c>
      <c r="CN819" s="15" t="s">
        <v>59</v>
      </c>
      <c r="CP819" s="15" t="s">
        <v>59</v>
      </c>
      <c r="CR819" s="15" t="s">
        <v>59</v>
      </c>
      <c r="CT819" s="15" t="s">
        <v>59</v>
      </c>
      <c r="CV819" s="15" t="s">
        <v>59</v>
      </c>
      <c r="CX819" s="15" t="s">
        <v>59</v>
      </c>
      <c r="CZ819" s="15" t="s">
        <v>59</v>
      </c>
      <c r="DB819" s="15" t="s">
        <v>59</v>
      </c>
      <c r="DD819" s="15" t="s">
        <v>59</v>
      </c>
      <c r="DF819" s="15" t="s">
        <v>59</v>
      </c>
      <c r="DH819" s="15" t="s">
        <v>59</v>
      </c>
      <c r="DJ819" s="15" t="s">
        <v>59</v>
      </c>
      <c r="DL819" s="15" t="s">
        <v>59</v>
      </c>
      <c r="DN819" s="15" t="s">
        <v>59</v>
      </c>
      <c r="DP819" s="15" t="s">
        <v>59</v>
      </c>
      <c r="DR819" s="15" t="s">
        <v>59</v>
      </c>
      <c r="DT819" s="15" t="s">
        <v>59</v>
      </c>
      <c r="DV819" s="15" t="s">
        <v>59</v>
      </c>
      <c r="DX819" s="15" t="s">
        <v>59</v>
      </c>
      <c r="DZ819" s="15" t="s">
        <v>59</v>
      </c>
      <c r="EB819" s="15" t="s">
        <v>59</v>
      </c>
      <c r="ED819" s="15" t="s">
        <v>59</v>
      </c>
      <c r="EF819" s="15" t="s">
        <v>59</v>
      </c>
      <c r="EH819" s="15" t="s">
        <v>59</v>
      </c>
      <c r="EJ819" s="15" t="s">
        <v>59</v>
      </c>
      <c r="EL819" s="15" t="s">
        <v>59</v>
      </c>
      <c r="EN819" s="15" t="s">
        <v>59</v>
      </c>
      <c r="EP819" s="15" t="s">
        <v>59</v>
      </c>
      <c r="ER819" s="15" t="s">
        <v>59</v>
      </c>
      <c r="ET819" s="15" t="s">
        <v>59</v>
      </c>
      <c r="EV819" s="15" t="s">
        <v>59</v>
      </c>
      <c r="EX819" s="15" t="s">
        <v>59</v>
      </c>
      <c r="EZ819" s="15" t="s">
        <v>59</v>
      </c>
      <c r="FB819" s="15" t="s">
        <v>59</v>
      </c>
      <c r="FD819" s="15" t="s">
        <v>59</v>
      </c>
      <c r="FF819" s="15" t="s">
        <v>59</v>
      </c>
      <c r="FH819" s="15" t="s">
        <v>59</v>
      </c>
      <c r="FJ819" s="15" t="s">
        <v>59</v>
      </c>
      <c r="FL819" s="15" t="s">
        <v>59</v>
      </c>
      <c r="FN819" s="15" t="s">
        <v>59</v>
      </c>
      <c r="FP819" s="15" t="s">
        <v>59</v>
      </c>
      <c r="FR819" s="15" t="s">
        <v>59</v>
      </c>
      <c r="FT819" s="15" t="s">
        <v>59</v>
      </c>
    </row>
    <row r="820" spans="1:176" ht="15.95" customHeight="1">
      <c r="A820" t="s">
        <v>1263</v>
      </c>
      <c r="B820">
        <v>3</v>
      </c>
      <c r="D820" s="39">
        <v>1602</v>
      </c>
      <c r="E820" t="s">
        <v>1268</v>
      </c>
      <c r="G820" s="9">
        <f t="shared" si="27"/>
        <v>1.1000000000000001</v>
      </c>
      <c r="H820" s="15" t="s">
        <v>59</v>
      </c>
      <c r="I820" t="s">
        <v>47</v>
      </c>
      <c r="J820" s="15" t="s">
        <v>59</v>
      </c>
      <c r="K820" t="s">
        <v>47</v>
      </c>
      <c r="L820" s="15" t="s">
        <v>59</v>
      </c>
      <c r="M820" s="3" t="s">
        <v>47</v>
      </c>
      <c r="N820" s="12" t="s">
        <v>59</v>
      </c>
      <c r="O820" t="s">
        <v>47</v>
      </c>
      <c r="P820" s="15" t="s">
        <v>59</v>
      </c>
      <c r="Q820">
        <v>1.1000000000000001</v>
      </c>
      <c r="R820" s="15" t="s">
        <v>59</v>
      </c>
      <c r="T820" s="15" t="s">
        <v>59</v>
      </c>
      <c r="U820" s="46" t="s">
        <v>47</v>
      </c>
      <c r="V820" s="15" t="s">
        <v>59</v>
      </c>
      <c r="W820" s="46" t="s">
        <v>47</v>
      </c>
      <c r="X820" s="15" t="s">
        <v>59</v>
      </c>
      <c r="Y820" t="s">
        <v>47</v>
      </c>
      <c r="Z820" s="15" t="s">
        <v>59</v>
      </c>
      <c r="AA820" t="s">
        <v>47</v>
      </c>
      <c r="AB820" s="15" t="s">
        <v>59</v>
      </c>
      <c r="AC820" t="s">
        <v>47</v>
      </c>
      <c r="AD820" s="15" t="s">
        <v>59</v>
      </c>
      <c r="AE820" t="s">
        <v>47</v>
      </c>
      <c r="AF820" s="15" t="s">
        <v>59</v>
      </c>
      <c r="AG820" t="s">
        <v>47</v>
      </c>
      <c r="AH820" s="15" t="s">
        <v>59</v>
      </c>
      <c r="AI820" t="s">
        <v>47</v>
      </c>
      <c r="AJ820" s="15" t="s">
        <v>59</v>
      </c>
      <c r="AL820" s="15" t="s">
        <v>59</v>
      </c>
      <c r="AM820" t="s">
        <v>47</v>
      </c>
      <c r="AN820" s="15" t="s">
        <v>59</v>
      </c>
      <c r="AO820" t="s">
        <v>47</v>
      </c>
      <c r="AP820" s="15" t="s">
        <v>59</v>
      </c>
      <c r="AQ820" t="s">
        <v>47</v>
      </c>
      <c r="AR820" s="15" t="s">
        <v>59</v>
      </c>
      <c r="AS820" t="s">
        <v>47</v>
      </c>
      <c r="AT820" s="15" t="s">
        <v>59</v>
      </c>
      <c r="AU820" t="s">
        <v>47</v>
      </c>
      <c r="AV820" s="15" t="s">
        <v>59</v>
      </c>
      <c r="AW820" s="3" t="s">
        <v>47</v>
      </c>
      <c r="AX820" s="15" t="s">
        <v>59</v>
      </c>
      <c r="AZ820" s="15" t="s">
        <v>59</v>
      </c>
      <c r="BA820" t="s">
        <v>47</v>
      </c>
      <c r="BB820" s="15" t="s">
        <v>59</v>
      </c>
      <c r="BC820" t="s">
        <v>47</v>
      </c>
      <c r="BD820" s="15" t="s">
        <v>59</v>
      </c>
      <c r="BE820" t="s">
        <v>47</v>
      </c>
      <c r="BF820" s="15" t="s">
        <v>59</v>
      </c>
      <c r="BH820" s="15" t="s">
        <v>59</v>
      </c>
      <c r="BJ820" s="15" t="s">
        <v>59</v>
      </c>
      <c r="BL820" s="15" t="s">
        <v>59</v>
      </c>
      <c r="BN820" s="15" t="s">
        <v>59</v>
      </c>
      <c r="BP820" s="15" t="s">
        <v>59</v>
      </c>
      <c r="BR820" s="15" t="s">
        <v>59</v>
      </c>
      <c r="BT820" s="15" t="s">
        <v>59</v>
      </c>
      <c r="BV820" s="15" t="s">
        <v>59</v>
      </c>
      <c r="BX820" s="15" t="s">
        <v>59</v>
      </c>
      <c r="BZ820" s="15" t="s">
        <v>59</v>
      </c>
      <c r="CB820" s="15" t="s">
        <v>59</v>
      </c>
      <c r="CD820" s="15" t="s">
        <v>59</v>
      </c>
      <c r="CF820" s="15" t="s">
        <v>59</v>
      </c>
      <c r="CH820" s="15" t="s">
        <v>59</v>
      </c>
      <c r="CJ820" s="15" t="s">
        <v>59</v>
      </c>
      <c r="CL820" s="15" t="s">
        <v>59</v>
      </c>
      <c r="CN820" s="15" t="s">
        <v>59</v>
      </c>
      <c r="CP820" s="15" t="s">
        <v>59</v>
      </c>
      <c r="CR820" s="15" t="s">
        <v>59</v>
      </c>
      <c r="CT820" s="15" t="s">
        <v>59</v>
      </c>
      <c r="CV820" s="15" t="s">
        <v>59</v>
      </c>
      <c r="CX820" s="15" t="s">
        <v>59</v>
      </c>
      <c r="CZ820" s="15" t="s">
        <v>59</v>
      </c>
      <c r="DB820" s="15" t="s">
        <v>59</v>
      </c>
      <c r="DD820" s="15" t="s">
        <v>59</v>
      </c>
      <c r="DF820" s="15" t="s">
        <v>59</v>
      </c>
      <c r="DH820" s="15" t="s">
        <v>59</v>
      </c>
      <c r="DJ820" s="15" t="s">
        <v>59</v>
      </c>
      <c r="DL820" s="15" t="s">
        <v>59</v>
      </c>
      <c r="DN820" s="15" t="s">
        <v>59</v>
      </c>
      <c r="DP820" s="15" t="s">
        <v>59</v>
      </c>
      <c r="DR820" s="15" t="s">
        <v>59</v>
      </c>
      <c r="DT820" s="15" t="s">
        <v>59</v>
      </c>
      <c r="DV820" s="15" t="s">
        <v>59</v>
      </c>
      <c r="DX820" s="15" t="s">
        <v>59</v>
      </c>
      <c r="DZ820" s="15" t="s">
        <v>59</v>
      </c>
      <c r="EB820" s="15" t="s">
        <v>59</v>
      </c>
      <c r="ED820" s="15" t="s">
        <v>59</v>
      </c>
      <c r="EF820" s="15" t="s">
        <v>59</v>
      </c>
      <c r="EH820" s="15" t="s">
        <v>59</v>
      </c>
      <c r="EJ820" s="15" t="s">
        <v>59</v>
      </c>
      <c r="EL820" s="15" t="s">
        <v>59</v>
      </c>
      <c r="EN820" s="15" t="s">
        <v>59</v>
      </c>
      <c r="EP820" s="15" t="s">
        <v>59</v>
      </c>
      <c r="ER820" s="15" t="s">
        <v>59</v>
      </c>
      <c r="ET820" s="15" t="s">
        <v>59</v>
      </c>
      <c r="EV820" s="15" t="s">
        <v>59</v>
      </c>
      <c r="EX820" s="15" t="s">
        <v>59</v>
      </c>
      <c r="EZ820" s="15" t="s">
        <v>59</v>
      </c>
      <c r="FB820" s="15" t="s">
        <v>59</v>
      </c>
      <c r="FD820" s="15" t="s">
        <v>59</v>
      </c>
      <c r="FF820" s="15" t="s">
        <v>59</v>
      </c>
      <c r="FH820" s="15" t="s">
        <v>59</v>
      </c>
      <c r="FJ820" s="15" t="s">
        <v>59</v>
      </c>
      <c r="FL820" s="15" t="s">
        <v>59</v>
      </c>
      <c r="FN820" s="15" t="s">
        <v>59</v>
      </c>
      <c r="FP820" s="15" t="s">
        <v>59</v>
      </c>
      <c r="FR820" s="15" t="s">
        <v>59</v>
      </c>
      <c r="FT820" s="15" t="s">
        <v>59</v>
      </c>
    </row>
    <row r="821" spans="1:176" ht="15.95" customHeight="1">
      <c r="A821" t="s">
        <v>1264</v>
      </c>
      <c r="B821">
        <v>3</v>
      </c>
      <c r="D821" s="39">
        <v>1602</v>
      </c>
      <c r="E821" t="s">
        <v>1268</v>
      </c>
      <c r="G821" s="9">
        <f t="shared" si="27"/>
        <v>1.2</v>
      </c>
      <c r="H821" s="15" t="s">
        <v>59</v>
      </c>
      <c r="I821" t="s">
        <v>47</v>
      </c>
      <c r="J821" s="15" t="s">
        <v>59</v>
      </c>
      <c r="K821" t="s">
        <v>47</v>
      </c>
      <c r="L821" s="15" t="s">
        <v>59</v>
      </c>
      <c r="M821" s="3" t="s">
        <v>47</v>
      </c>
      <c r="N821" s="12" t="s">
        <v>59</v>
      </c>
      <c r="O821" t="s">
        <v>47</v>
      </c>
      <c r="P821" s="15" t="s">
        <v>59</v>
      </c>
      <c r="Q821">
        <v>1.2</v>
      </c>
      <c r="R821" s="15" t="s">
        <v>59</v>
      </c>
      <c r="T821" s="15" t="s">
        <v>59</v>
      </c>
      <c r="U821" s="46" t="s">
        <v>47</v>
      </c>
      <c r="V821" s="15" t="s">
        <v>59</v>
      </c>
      <c r="W821" s="46" t="s">
        <v>47</v>
      </c>
      <c r="X821" s="15" t="s">
        <v>59</v>
      </c>
      <c r="Y821" t="s">
        <v>47</v>
      </c>
      <c r="Z821" s="15" t="s">
        <v>59</v>
      </c>
      <c r="AA821" t="s">
        <v>47</v>
      </c>
      <c r="AB821" s="15" t="s">
        <v>59</v>
      </c>
      <c r="AC821" t="s">
        <v>47</v>
      </c>
      <c r="AD821" s="15" t="s">
        <v>59</v>
      </c>
      <c r="AE821" t="s">
        <v>47</v>
      </c>
      <c r="AF821" s="15" t="s">
        <v>59</v>
      </c>
      <c r="AG821" t="s">
        <v>47</v>
      </c>
      <c r="AH821" s="15" t="s">
        <v>59</v>
      </c>
      <c r="AI821" t="s">
        <v>47</v>
      </c>
      <c r="AJ821" s="15" t="s">
        <v>59</v>
      </c>
      <c r="AL821" s="15" t="s">
        <v>59</v>
      </c>
      <c r="AM821" t="s">
        <v>47</v>
      </c>
      <c r="AN821" s="15" t="s">
        <v>59</v>
      </c>
      <c r="AO821" t="s">
        <v>47</v>
      </c>
      <c r="AP821" s="15" t="s">
        <v>59</v>
      </c>
      <c r="AQ821" t="s">
        <v>47</v>
      </c>
      <c r="AR821" s="15" t="s">
        <v>59</v>
      </c>
      <c r="AS821" t="s">
        <v>47</v>
      </c>
      <c r="AT821" s="15" t="s">
        <v>59</v>
      </c>
      <c r="AU821" t="s">
        <v>47</v>
      </c>
      <c r="AV821" s="15" t="s">
        <v>59</v>
      </c>
      <c r="AW821" s="3" t="s">
        <v>47</v>
      </c>
      <c r="AX821" s="15" t="s">
        <v>59</v>
      </c>
      <c r="AZ821" s="15" t="s">
        <v>59</v>
      </c>
      <c r="BA821" t="s">
        <v>47</v>
      </c>
      <c r="BB821" s="15" t="s">
        <v>59</v>
      </c>
      <c r="BC821" t="s">
        <v>47</v>
      </c>
      <c r="BD821" s="15" t="s">
        <v>59</v>
      </c>
      <c r="BE821" t="s">
        <v>47</v>
      </c>
      <c r="BF821" s="15" t="s">
        <v>59</v>
      </c>
      <c r="BH821" s="15" t="s">
        <v>59</v>
      </c>
      <c r="BJ821" s="15" t="s">
        <v>59</v>
      </c>
      <c r="BL821" s="15" t="s">
        <v>59</v>
      </c>
      <c r="BN821" s="15" t="s">
        <v>59</v>
      </c>
      <c r="BP821" s="15" t="s">
        <v>59</v>
      </c>
      <c r="BR821" s="15" t="s">
        <v>59</v>
      </c>
      <c r="BT821" s="15" t="s">
        <v>59</v>
      </c>
      <c r="BV821" s="15" t="s">
        <v>59</v>
      </c>
      <c r="BX821" s="15" t="s">
        <v>59</v>
      </c>
      <c r="BZ821" s="15" t="s">
        <v>59</v>
      </c>
      <c r="CB821" s="15" t="s">
        <v>59</v>
      </c>
      <c r="CD821" s="15" t="s">
        <v>59</v>
      </c>
      <c r="CF821" s="15" t="s">
        <v>59</v>
      </c>
      <c r="CH821" s="15" t="s">
        <v>59</v>
      </c>
      <c r="CJ821" s="15" t="s">
        <v>59</v>
      </c>
      <c r="CL821" s="15" t="s">
        <v>59</v>
      </c>
      <c r="CN821" s="15" t="s">
        <v>59</v>
      </c>
      <c r="CP821" s="15" t="s">
        <v>59</v>
      </c>
      <c r="CR821" s="15" t="s">
        <v>59</v>
      </c>
      <c r="CT821" s="15" t="s">
        <v>59</v>
      </c>
      <c r="CV821" s="15" t="s">
        <v>59</v>
      </c>
      <c r="CX821" s="15" t="s">
        <v>59</v>
      </c>
      <c r="CZ821" s="15" t="s">
        <v>59</v>
      </c>
      <c r="DB821" s="15" t="s">
        <v>59</v>
      </c>
      <c r="DD821" s="15" t="s">
        <v>59</v>
      </c>
      <c r="DF821" s="15" t="s">
        <v>59</v>
      </c>
      <c r="DH821" s="15" t="s">
        <v>59</v>
      </c>
      <c r="DJ821" s="15" t="s">
        <v>59</v>
      </c>
      <c r="DL821" s="15" t="s">
        <v>59</v>
      </c>
      <c r="DN821" s="15" t="s">
        <v>59</v>
      </c>
      <c r="DP821" s="15" t="s">
        <v>59</v>
      </c>
      <c r="DR821" s="15" t="s">
        <v>59</v>
      </c>
      <c r="DT821" s="15" t="s">
        <v>59</v>
      </c>
      <c r="DV821" s="15" t="s">
        <v>59</v>
      </c>
      <c r="DX821" s="15" t="s">
        <v>59</v>
      </c>
      <c r="DZ821" s="15" t="s">
        <v>59</v>
      </c>
      <c r="EB821" s="15" t="s">
        <v>59</v>
      </c>
      <c r="ED821" s="15" t="s">
        <v>59</v>
      </c>
      <c r="EF821" s="15" t="s">
        <v>59</v>
      </c>
      <c r="EH821" s="15" t="s">
        <v>59</v>
      </c>
      <c r="EJ821" s="15" t="s">
        <v>59</v>
      </c>
      <c r="EL821" s="15" t="s">
        <v>59</v>
      </c>
      <c r="EN821" s="15" t="s">
        <v>59</v>
      </c>
      <c r="EP821" s="15" t="s">
        <v>59</v>
      </c>
      <c r="ER821" s="15" t="s">
        <v>59</v>
      </c>
      <c r="ET821" s="15" t="s">
        <v>59</v>
      </c>
      <c r="EV821" s="15" t="s">
        <v>59</v>
      </c>
      <c r="EX821" s="15" t="s">
        <v>59</v>
      </c>
      <c r="EZ821" s="15" t="s">
        <v>59</v>
      </c>
      <c r="FB821" s="15" t="s">
        <v>59</v>
      </c>
      <c r="FD821" s="15" t="s">
        <v>59</v>
      </c>
      <c r="FF821" s="15" t="s">
        <v>59</v>
      </c>
      <c r="FH821" s="15" t="s">
        <v>59</v>
      </c>
      <c r="FJ821" s="15" t="s">
        <v>59</v>
      </c>
      <c r="FL821" s="15" t="s">
        <v>59</v>
      </c>
      <c r="FN821" s="15" t="s">
        <v>59</v>
      </c>
      <c r="FP821" s="15" t="s">
        <v>59</v>
      </c>
      <c r="FR821" s="15" t="s">
        <v>59</v>
      </c>
      <c r="FT821" s="15" t="s">
        <v>59</v>
      </c>
    </row>
    <row r="822" spans="1:176" ht="15.95" customHeight="1">
      <c r="A822" t="s">
        <v>1265</v>
      </c>
      <c r="B822">
        <v>3</v>
      </c>
      <c r="D822" s="39">
        <v>1602</v>
      </c>
      <c r="E822" t="s">
        <v>1268</v>
      </c>
      <c r="G822" s="9">
        <f t="shared" si="27"/>
        <v>1.4</v>
      </c>
      <c r="H822" s="15" t="s">
        <v>59</v>
      </c>
      <c r="I822" t="s">
        <v>47</v>
      </c>
      <c r="J822" s="15" t="s">
        <v>59</v>
      </c>
      <c r="K822" t="s">
        <v>47</v>
      </c>
      <c r="L822" s="15" t="s">
        <v>59</v>
      </c>
      <c r="M822" s="3" t="s">
        <v>47</v>
      </c>
      <c r="N822" s="12" t="s">
        <v>59</v>
      </c>
      <c r="O822" t="s">
        <v>47</v>
      </c>
      <c r="P822" s="15" t="s">
        <v>59</v>
      </c>
      <c r="Q822">
        <v>1.4</v>
      </c>
      <c r="R822" s="15" t="s">
        <v>59</v>
      </c>
      <c r="T822" s="15" t="s">
        <v>59</v>
      </c>
      <c r="U822" s="46" t="s">
        <v>47</v>
      </c>
      <c r="V822" s="15" t="s">
        <v>59</v>
      </c>
      <c r="W822" s="46" t="s">
        <v>47</v>
      </c>
      <c r="X822" s="15" t="s">
        <v>59</v>
      </c>
      <c r="Y822" t="s">
        <v>47</v>
      </c>
      <c r="Z822" s="15" t="s">
        <v>59</v>
      </c>
      <c r="AA822" t="s">
        <v>47</v>
      </c>
      <c r="AB822" s="15" t="s">
        <v>59</v>
      </c>
      <c r="AC822" t="s">
        <v>47</v>
      </c>
      <c r="AD822" s="15" t="s">
        <v>59</v>
      </c>
      <c r="AE822" t="s">
        <v>47</v>
      </c>
      <c r="AF822" s="15" t="s">
        <v>59</v>
      </c>
      <c r="AG822" t="s">
        <v>47</v>
      </c>
      <c r="AH822" s="15" t="s">
        <v>59</v>
      </c>
      <c r="AI822" t="s">
        <v>47</v>
      </c>
      <c r="AJ822" s="15" t="s">
        <v>59</v>
      </c>
      <c r="AL822" s="15" t="s">
        <v>59</v>
      </c>
      <c r="AM822" t="s">
        <v>47</v>
      </c>
      <c r="AN822" s="15" t="s">
        <v>59</v>
      </c>
      <c r="AO822" t="s">
        <v>47</v>
      </c>
      <c r="AP822" s="15" t="s">
        <v>59</v>
      </c>
      <c r="AQ822" t="s">
        <v>47</v>
      </c>
      <c r="AR822" s="15" t="s">
        <v>59</v>
      </c>
      <c r="AS822" t="s">
        <v>47</v>
      </c>
      <c r="AT822" s="15" t="s">
        <v>59</v>
      </c>
      <c r="AU822" t="s">
        <v>47</v>
      </c>
      <c r="AV822" s="15" t="s">
        <v>59</v>
      </c>
      <c r="AW822" s="3" t="s">
        <v>47</v>
      </c>
      <c r="AX822" s="15" t="s">
        <v>59</v>
      </c>
      <c r="AZ822" s="15" t="s">
        <v>59</v>
      </c>
      <c r="BA822" t="s">
        <v>47</v>
      </c>
      <c r="BB822" s="15" t="s">
        <v>59</v>
      </c>
      <c r="BC822" t="s">
        <v>47</v>
      </c>
      <c r="BD822" s="15" t="s">
        <v>59</v>
      </c>
      <c r="BE822" t="s">
        <v>47</v>
      </c>
      <c r="BF822" s="15" t="s">
        <v>59</v>
      </c>
      <c r="BH822" s="15" t="s">
        <v>59</v>
      </c>
      <c r="BJ822" s="15" t="s">
        <v>59</v>
      </c>
      <c r="BL822" s="15" t="s">
        <v>59</v>
      </c>
      <c r="BN822" s="15" t="s">
        <v>59</v>
      </c>
      <c r="BP822" s="15" t="s">
        <v>59</v>
      </c>
      <c r="BR822" s="15" t="s">
        <v>59</v>
      </c>
      <c r="BT822" s="15" t="s">
        <v>59</v>
      </c>
      <c r="BV822" s="15" t="s">
        <v>59</v>
      </c>
      <c r="BX822" s="15" t="s">
        <v>59</v>
      </c>
      <c r="BZ822" s="15" t="s">
        <v>59</v>
      </c>
      <c r="CB822" s="15" t="s">
        <v>59</v>
      </c>
      <c r="CD822" s="15" t="s">
        <v>59</v>
      </c>
      <c r="CF822" s="15" t="s">
        <v>59</v>
      </c>
      <c r="CH822" s="15" t="s">
        <v>59</v>
      </c>
      <c r="CJ822" s="15" t="s">
        <v>59</v>
      </c>
      <c r="CL822" s="15" t="s">
        <v>59</v>
      </c>
      <c r="CN822" s="15" t="s">
        <v>59</v>
      </c>
      <c r="CP822" s="15" t="s">
        <v>59</v>
      </c>
      <c r="CR822" s="15" t="s">
        <v>59</v>
      </c>
      <c r="CT822" s="15" t="s">
        <v>59</v>
      </c>
      <c r="CV822" s="15" t="s">
        <v>59</v>
      </c>
      <c r="CX822" s="15" t="s">
        <v>59</v>
      </c>
      <c r="CZ822" s="15" t="s">
        <v>59</v>
      </c>
      <c r="DB822" s="15" t="s">
        <v>59</v>
      </c>
      <c r="DD822" s="15" t="s">
        <v>59</v>
      </c>
      <c r="DF822" s="15" t="s">
        <v>59</v>
      </c>
      <c r="DH822" s="15" t="s">
        <v>59</v>
      </c>
      <c r="DJ822" s="15" t="s">
        <v>59</v>
      </c>
      <c r="DL822" s="15" t="s">
        <v>59</v>
      </c>
      <c r="DN822" s="15" t="s">
        <v>59</v>
      </c>
      <c r="DP822" s="15" t="s">
        <v>59</v>
      </c>
      <c r="DR822" s="15" t="s">
        <v>59</v>
      </c>
      <c r="DT822" s="15" t="s">
        <v>59</v>
      </c>
      <c r="DV822" s="15" t="s">
        <v>59</v>
      </c>
      <c r="DX822" s="15" t="s">
        <v>59</v>
      </c>
      <c r="DZ822" s="15" t="s">
        <v>59</v>
      </c>
      <c r="EB822" s="15" t="s">
        <v>59</v>
      </c>
      <c r="ED822" s="15" t="s">
        <v>59</v>
      </c>
      <c r="EF822" s="15" t="s">
        <v>59</v>
      </c>
      <c r="EH822" s="15" t="s">
        <v>59</v>
      </c>
      <c r="EJ822" s="15" t="s">
        <v>59</v>
      </c>
      <c r="EL822" s="15" t="s">
        <v>59</v>
      </c>
      <c r="EN822" s="15" t="s">
        <v>59</v>
      </c>
      <c r="EP822" s="15" t="s">
        <v>59</v>
      </c>
      <c r="ER822" s="15" t="s">
        <v>59</v>
      </c>
      <c r="ET822" s="15" t="s">
        <v>59</v>
      </c>
      <c r="EV822" s="15" t="s">
        <v>59</v>
      </c>
      <c r="EX822" s="15" t="s">
        <v>59</v>
      </c>
      <c r="EZ822" s="15" t="s">
        <v>59</v>
      </c>
      <c r="FB822" s="15" t="s">
        <v>59</v>
      </c>
      <c r="FD822" s="15" t="s">
        <v>59</v>
      </c>
      <c r="FF822" s="15" t="s">
        <v>59</v>
      </c>
      <c r="FH822" s="15" t="s">
        <v>59</v>
      </c>
      <c r="FJ822" s="15" t="s">
        <v>59</v>
      </c>
      <c r="FL822" s="15" t="s">
        <v>59</v>
      </c>
      <c r="FN822" s="15" t="s">
        <v>59</v>
      </c>
      <c r="FP822" s="15" t="s">
        <v>59</v>
      </c>
      <c r="FR822" s="15" t="s">
        <v>59</v>
      </c>
      <c r="FT822" s="15" t="s">
        <v>59</v>
      </c>
    </row>
    <row r="823" spans="1:176" ht="15.95" customHeight="1">
      <c r="A823" t="s">
        <v>1266</v>
      </c>
      <c r="B823">
        <v>3</v>
      </c>
      <c r="D823" s="39">
        <v>1602</v>
      </c>
      <c r="E823" t="s">
        <v>1268</v>
      </c>
      <c r="G823" s="9">
        <f t="shared" si="27"/>
        <v>1.3</v>
      </c>
      <c r="H823" s="15" t="s">
        <v>59</v>
      </c>
      <c r="I823" t="s">
        <v>47</v>
      </c>
      <c r="J823" s="15" t="s">
        <v>59</v>
      </c>
      <c r="K823" t="s">
        <v>47</v>
      </c>
      <c r="L823" s="15" t="s">
        <v>59</v>
      </c>
      <c r="M823" s="3" t="s">
        <v>47</v>
      </c>
      <c r="N823" s="12" t="s">
        <v>59</v>
      </c>
      <c r="O823" t="s">
        <v>47</v>
      </c>
      <c r="P823" s="15" t="s">
        <v>59</v>
      </c>
      <c r="Q823">
        <v>1.3</v>
      </c>
      <c r="R823" s="15" t="s">
        <v>59</v>
      </c>
      <c r="T823" s="15" t="s">
        <v>59</v>
      </c>
      <c r="U823" s="46" t="s">
        <v>47</v>
      </c>
      <c r="V823" s="15" t="s">
        <v>59</v>
      </c>
      <c r="W823" s="46" t="s">
        <v>47</v>
      </c>
      <c r="X823" s="15" t="s">
        <v>59</v>
      </c>
      <c r="Y823" t="s">
        <v>47</v>
      </c>
      <c r="Z823" s="15" t="s">
        <v>59</v>
      </c>
      <c r="AA823" t="s">
        <v>47</v>
      </c>
      <c r="AB823" s="15" t="s">
        <v>59</v>
      </c>
      <c r="AC823" t="s">
        <v>47</v>
      </c>
      <c r="AD823" s="15" t="s">
        <v>59</v>
      </c>
      <c r="AE823" t="s">
        <v>47</v>
      </c>
      <c r="AF823" s="15" t="s">
        <v>59</v>
      </c>
      <c r="AG823" t="s">
        <v>47</v>
      </c>
      <c r="AH823" s="15" t="s">
        <v>59</v>
      </c>
      <c r="AI823" t="s">
        <v>47</v>
      </c>
      <c r="AJ823" s="15" t="s">
        <v>59</v>
      </c>
      <c r="AL823" s="15" t="s">
        <v>59</v>
      </c>
      <c r="AM823" t="s">
        <v>47</v>
      </c>
      <c r="AN823" s="15" t="s">
        <v>59</v>
      </c>
      <c r="AO823" t="s">
        <v>47</v>
      </c>
      <c r="AP823" s="15" t="s">
        <v>59</v>
      </c>
      <c r="AQ823" t="s">
        <v>47</v>
      </c>
      <c r="AR823" s="15" t="s">
        <v>59</v>
      </c>
      <c r="AS823" t="s">
        <v>47</v>
      </c>
      <c r="AT823" s="15" t="s">
        <v>59</v>
      </c>
      <c r="AU823" t="s">
        <v>47</v>
      </c>
      <c r="AV823" s="15" t="s">
        <v>59</v>
      </c>
      <c r="AW823" s="3" t="s">
        <v>47</v>
      </c>
      <c r="AX823" s="15" t="s">
        <v>59</v>
      </c>
      <c r="AZ823" s="15" t="s">
        <v>59</v>
      </c>
      <c r="BA823" t="s">
        <v>47</v>
      </c>
      <c r="BB823" s="15" t="s">
        <v>59</v>
      </c>
      <c r="BC823" t="s">
        <v>47</v>
      </c>
      <c r="BD823" s="15" t="s">
        <v>59</v>
      </c>
      <c r="BE823" t="s">
        <v>47</v>
      </c>
      <c r="BF823" s="15" t="s">
        <v>59</v>
      </c>
      <c r="BH823" s="15" t="s">
        <v>59</v>
      </c>
      <c r="BJ823" s="15" t="s">
        <v>59</v>
      </c>
      <c r="BL823" s="15" t="s">
        <v>59</v>
      </c>
      <c r="BN823" s="15" t="s">
        <v>59</v>
      </c>
      <c r="BP823" s="15" t="s">
        <v>59</v>
      </c>
      <c r="BR823" s="15" t="s">
        <v>59</v>
      </c>
      <c r="BT823" s="15" t="s">
        <v>59</v>
      </c>
      <c r="BV823" s="15" t="s">
        <v>59</v>
      </c>
      <c r="BX823" s="15" t="s">
        <v>59</v>
      </c>
      <c r="BZ823" s="15" t="s">
        <v>59</v>
      </c>
      <c r="CB823" s="15" t="s">
        <v>59</v>
      </c>
      <c r="CD823" s="15" t="s">
        <v>59</v>
      </c>
      <c r="CF823" s="15" t="s">
        <v>59</v>
      </c>
      <c r="CH823" s="15" t="s">
        <v>59</v>
      </c>
      <c r="CJ823" s="15" t="s">
        <v>59</v>
      </c>
      <c r="CL823" s="15" t="s">
        <v>59</v>
      </c>
      <c r="CN823" s="15" t="s">
        <v>59</v>
      </c>
      <c r="CP823" s="15" t="s">
        <v>59</v>
      </c>
      <c r="CR823" s="15" t="s">
        <v>59</v>
      </c>
      <c r="CT823" s="15" t="s">
        <v>59</v>
      </c>
      <c r="CV823" s="15" t="s">
        <v>59</v>
      </c>
      <c r="CX823" s="15" t="s">
        <v>59</v>
      </c>
      <c r="CZ823" s="15" t="s">
        <v>59</v>
      </c>
      <c r="DB823" s="15" t="s">
        <v>59</v>
      </c>
      <c r="DD823" s="15" t="s">
        <v>59</v>
      </c>
      <c r="DF823" s="15" t="s">
        <v>59</v>
      </c>
      <c r="DH823" s="15" t="s">
        <v>59</v>
      </c>
      <c r="DJ823" s="15" t="s">
        <v>59</v>
      </c>
      <c r="DL823" s="15" t="s">
        <v>59</v>
      </c>
      <c r="DN823" s="15" t="s">
        <v>59</v>
      </c>
      <c r="DP823" s="15" t="s">
        <v>59</v>
      </c>
      <c r="DR823" s="15" t="s">
        <v>59</v>
      </c>
      <c r="DT823" s="15" t="s">
        <v>59</v>
      </c>
      <c r="DV823" s="15" t="s">
        <v>59</v>
      </c>
      <c r="DX823" s="15" t="s">
        <v>59</v>
      </c>
      <c r="DZ823" s="15" t="s">
        <v>59</v>
      </c>
      <c r="EB823" s="15" t="s">
        <v>59</v>
      </c>
      <c r="ED823" s="15" t="s">
        <v>59</v>
      </c>
      <c r="EF823" s="15" t="s">
        <v>59</v>
      </c>
      <c r="EH823" s="15" t="s">
        <v>59</v>
      </c>
      <c r="EJ823" s="15" t="s">
        <v>59</v>
      </c>
      <c r="EL823" s="15" t="s">
        <v>59</v>
      </c>
      <c r="EN823" s="15" t="s">
        <v>59</v>
      </c>
      <c r="EP823" s="15" t="s">
        <v>59</v>
      </c>
      <c r="ER823" s="15" t="s">
        <v>59</v>
      </c>
      <c r="ET823" s="15" t="s">
        <v>59</v>
      </c>
      <c r="EV823" s="15" t="s">
        <v>59</v>
      </c>
      <c r="EX823" s="15" t="s">
        <v>59</v>
      </c>
      <c r="EZ823" s="15" t="s">
        <v>59</v>
      </c>
      <c r="FB823" s="15" t="s">
        <v>59</v>
      </c>
      <c r="FD823" s="15" t="s">
        <v>59</v>
      </c>
      <c r="FF823" s="15" t="s">
        <v>59</v>
      </c>
      <c r="FH823" s="15" t="s">
        <v>59</v>
      </c>
      <c r="FJ823" s="15" t="s">
        <v>59</v>
      </c>
      <c r="FL823" s="15" t="s">
        <v>59</v>
      </c>
      <c r="FN823" s="15" t="s">
        <v>59</v>
      </c>
      <c r="FP823" s="15" t="s">
        <v>59</v>
      </c>
      <c r="FR823" s="15" t="s">
        <v>59</v>
      </c>
      <c r="FT823" s="15" t="s">
        <v>59</v>
      </c>
    </row>
    <row r="824" spans="1:176" ht="15.95" customHeight="1">
      <c r="A824" t="s">
        <v>1267</v>
      </c>
      <c r="B824">
        <v>3</v>
      </c>
      <c r="D824" s="39">
        <v>1602</v>
      </c>
      <c r="E824" t="s">
        <v>1268</v>
      </c>
      <c r="G824" s="9">
        <f t="shared" si="27"/>
        <v>1.4</v>
      </c>
      <c r="H824" s="15" t="s">
        <v>59</v>
      </c>
      <c r="I824" t="s">
        <v>47</v>
      </c>
      <c r="J824" s="15" t="s">
        <v>59</v>
      </c>
      <c r="K824" t="s">
        <v>47</v>
      </c>
      <c r="L824" s="15" t="s">
        <v>59</v>
      </c>
      <c r="M824" s="3" t="s">
        <v>47</v>
      </c>
      <c r="N824" s="12" t="s">
        <v>59</v>
      </c>
      <c r="O824" t="s">
        <v>47</v>
      </c>
      <c r="P824" s="15" t="s">
        <v>59</v>
      </c>
      <c r="Q824">
        <v>1.4</v>
      </c>
      <c r="R824" s="15" t="s">
        <v>59</v>
      </c>
      <c r="T824" s="15" t="s">
        <v>59</v>
      </c>
      <c r="U824" s="46" t="s">
        <v>47</v>
      </c>
      <c r="V824" s="15" t="s">
        <v>59</v>
      </c>
      <c r="W824" s="46" t="s">
        <v>47</v>
      </c>
      <c r="X824" s="15" t="s">
        <v>59</v>
      </c>
      <c r="Y824" t="s">
        <v>47</v>
      </c>
      <c r="Z824" s="15" t="s">
        <v>59</v>
      </c>
      <c r="AA824" t="s">
        <v>47</v>
      </c>
      <c r="AB824" s="15" t="s">
        <v>59</v>
      </c>
      <c r="AC824" t="s">
        <v>47</v>
      </c>
      <c r="AD824" s="15" t="s">
        <v>59</v>
      </c>
      <c r="AE824" t="s">
        <v>47</v>
      </c>
      <c r="AF824" s="15" t="s">
        <v>59</v>
      </c>
      <c r="AG824" t="s">
        <v>47</v>
      </c>
      <c r="AH824" s="15" t="s">
        <v>59</v>
      </c>
      <c r="AI824" t="s">
        <v>47</v>
      </c>
      <c r="AJ824" s="15" t="s">
        <v>59</v>
      </c>
      <c r="AL824" s="15" t="s">
        <v>59</v>
      </c>
      <c r="AM824" t="s">
        <v>47</v>
      </c>
      <c r="AN824" s="15" t="s">
        <v>59</v>
      </c>
      <c r="AO824" t="s">
        <v>47</v>
      </c>
      <c r="AP824" s="15" t="s">
        <v>59</v>
      </c>
      <c r="AQ824" t="s">
        <v>47</v>
      </c>
      <c r="AR824" s="15" t="s">
        <v>59</v>
      </c>
      <c r="AS824" t="s">
        <v>47</v>
      </c>
      <c r="AT824" s="15" t="s">
        <v>59</v>
      </c>
      <c r="AU824" t="s">
        <v>47</v>
      </c>
      <c r="AV824" s="15" t="s">
        <v>59</v>
      </c>
      <c r="AW824" s="3" t="s">
        <v>47</v>
      </c>
      <c r="AX824" s="15" t="s">
        <v>59</v>
      </c>
      <c r="AZ824" s="15" t="s">
        <v>59</v>
      </c>
      <c r="BA824" t="s">
        <v>47</v>
      </c>
      <c r="BB824" s="15" t="s">
        <v>59</v>
      </c>
      <c r="BC824" t="s">
        <v>47</v>
      </c>
      <c r="BD824" s="15" t="s">
        <v>59</v>
      </c>
      <c r="BE824" t="s">
        <v>47</v>
      </c>
      <c r="BF824" s="15" t="s">
        <v>59</v>
      </c>
      <c r="BH824" s="15" t="s">
        <v>59</v>
      </c>
      <c r="BJ824" s="15" t="s">
        <v>59</v>
      </c>
      <c r="BL824" s="15" t="s">
        <v>59</v>
      </c>
      <c r="BN824" s="15" t="s">
        <v>59</v>
      </c>
      <c r="BP824" s="15" t="s">
        <v>59</v>
      </c>
      <c r="BR824" s="15" t="s">
        <v>59</v>
      </c>
      <c r="BT824" s="15" t="s">
        <v>59</v>
      </c>
      <c r="BV824" s="15" t="s">
        <v>59</v>
      </c>
      <c r="BX824" s="15" t="s">
        <v>59</v>
      </c>
      <c r="BZ824" s="15" t="s">
        <v>59</v>
      </c>
      <c r="CB824" s="15" t="s">
        <v>59</v>
      </c>
      <c r="CD824" s="15" t="s">
        <v>59</v>
      </c>
      <c r="CF824" s="15" t="s">
        <v>59</v>
      </c>
      <c r="CH824" s="15" t="s">
        <v>59</v>
      </c>
      <c r="CJ824" s="15" t="s">
        <v>59</v>
      </c>
      <c r="CL824" s="15" t="s">
        <v>59</v>
      </c>
      <c r="CN824" s="15" t="s">
        <v>59</v>
      </c>
      <c r="CP824" s="15" t="s">
        <v>59</v>
      </c>
      <c r="CR824" s="15" t="s">
        <v>59</v>
      </c>
      <c r="CT824" s="15" t="s">
        <v>59</v>
      </c>
      <c r="CV824" s="15" t="s">
        <v>59</v>
      </c>
      <c r="CX824" s="15" t="s">
        <v>59</v>
      </c>
      <c r="CZ824" s="15" t="s">
        <v>59</v>
      </c>
      <c r="DB824" s="15" t="s">
        <v>59</v>
      </c>
      <c r="DD824" s="15" t="s">
        <v>59</v>
      </c>
      <c r="DF824" s="15" t="s">
        <v>59</v>
      </c>
      <c r="DH824" s="15" t="s">
        <v>59</v>
      </c>
      <c r="DJ824" s="15" t="s">
        <v>59</v>
      </c>
      <c r="DL824" s="15" t="s">
        <v>59</v>
      </c>
      <c r="DN824" s="15" t="s">
        <v>59</v>
      </c>
      <c r="DP824" s="15" t="s">
        <v>59</v>
      </c>
      <c r="DR824" s="15" t="s">
        <v>59</v>
      </c>
      <c r="DT824" s="15" t="s">
        <v>59</v>
      </c>
      <c r="DV824" s="15" t="s">
        <v>59</v>
      </c>
      <c r="DX824" s="15" t="s">
        <v>59</v>
      </c>
      <c r="DZ824" s="15" t="s">
        <v>59</v>
      </c>
      <c r="EB824" s="15" t="s">
        <v>59</v>
      </c>
      <c r="ED824" s="15" t="s">
        <v>59</v>
      </c>
      <c r="EF824" s="15" t="s">
        <v>59</v>
      </c>
      <c r="EH824" s="15" t="s">
        <v>59</v>
      </c>
      <c r="EJ824" s="15" t="s">
        <v>59</v>
      </c>
      <c r="EL824" s="15" t="s">
        <v>59</v>
      </c>
      <c r="EN824" s="15" t="s">
        <v>59</v>
      </c>
      <c r="EP824" s="15" t="s">
        <v>59</v>
      </c>
      <c r="ER824" s="15" t="s">
        <v>59</v>
      </c>
      <c r="ET824" s="15" t="s">
        <v>59</v>
      </c>
      <c r="EV824" s="15" t="s">
        <v>59</v>
      </c>
      <c r="EX824" s="15" t="s">
        <v>59</v>
      </c>
      <c r="EZ824" s="15" t="s">
        <v>59</v>
      </c>
      <c r="FB824" s="15" t="s">
        <v>59</v>
      </c>
      <c r="FD824" s="15" t="s">
        <v>59</v>
      </c>
      <c r="FF824" s="15" t="s">
        <v>59</v>
      </c>
      <c r="FH824" s="15" t="s">
        <v>59</v>
      </c>
      <c r="FJ824" s="15" t="s">
        <v>59</v>
      </c>
      <c r="FL824" s="15" t="s">
        <v>59</v>
      </c>
      <c r="FN824" s="15" t="s">
        <v>59</v>
      </c>
      <c r="FP824" s="15" t="s">
        <v>59</v>
      </c>
      <c r="FR824" s="15" t="s">
        <v>59</v>
      </c>
      <c r="FT824" s="15" t="s">
        <v>59</v>
      </c>
    </row>
    <row r="825" spans="1:176" ht="15.95" customHeight="1">
      <c r="A825" t="s">
        <v>1269</v>
      </c>
      <c r="B825">
        <v>3</v>
      </c>
      <c r="D825" s="39">
        <v>1602</v>
      </c>
      <c r="E825" t="s">
        <v>1268</v>
      </c>
      <c r="G825" s="9">
        <f t="shared" si="27"/>
        <v>1.2</v>
      </c>
      <c r="H825" s="15" t="s">
        <v>59</v>
      </c>
      <c r="I825" t="s">
        <v>47</v>
      </c>
      <c r="J825" s="15" t="s">
        <v>59</v>
      </c>
      <c r="K825" t="s">
        <v>47</v>
      </c>
      <c r="L825" s="15" t="s">
        <v>59</v>
      </c>
      <c r="M825" s="3" t="s">
        <v>47</v>
      </c>
      <c r="N825" s="12" t="s">
        <v>59</v>
      </c>
      <c r="O825" t="s">
        <v>47</v>
      </c>
      <c r="P825" s="15" t="s">
        <v>59</v>
      </c>
      <c r="Q825">
        <v>1.2</v>
      </c>
      <c r="R825" s="15" t="s">
        <v>59</v>
      </c>
      <c r="T825" s="15" t="s">
        <v>59</v>
      </c>
      <c r="U825" s="46" t="s">
        <v>47</v>
      </c>
      <c r="V825" s="15" t="s">
        <v>59</v>
      </c>
      <c r="W825" s="46" t="s">
        <v>47</v>
      </c>
      <c r="X825" s="15" t="s">
        <v>59</v>
      </c>
      <c r="Y825" t="s">
        <v>47</v>
      </c>
      <c r="Z825" s="15" t="s">
        <v>59</v>
      </c>
      <c r="AA825" t="s">
        <v>47</v>
      </c>
      <c r="AB825" s="15" t="s">
        <v>59</v>
      </c>
      <c r="AC825" t="s">
        <v>47</v>
      </c>
      <c r="AD825" s="15" t="s">
        <v>59</v>
      </c>
      <c r="AE825" t="s">
        <v>47</v>
      </c>
      <c r="AF825" s="15" t="s">
        <v>59</v>
      </c>
      <c r="AG825" t="s">
        <v>47</v>
      </c>
      <c r="AH825" s="15" t="s">
        <v>59</v>
      </c>
      <c r="AI825" t="s">
        <v>47</v>
      </c>
      <c r="AJ825" s="15" t="s">
        <v>59</v>
      </c>
      <c r="AL825" s="15" t="s">
        <v>59</v>
      </c>
      <c r="AM825" t="s">
        <v>47</v>
      </c>
      <c r="AN825" s="15" t="s">
        <v>59</v>
      </c>
      <c r="AO825" t="s">
        <v>47</v>
      </c>
      <c r="AP825" s="15" t="s">
        <v>59</v>
      </c>
      <c r="AQ825" t="s">
        <v>47</v>
      </c>
      <c r="AR825" s="15" t="s">
        <v>59</v>
      </c>
      <c r="AS825" t="s">
        <v>47</v>
      </c>
      <c r="AT825" s="15" t="s">
        <v>59</v>
      </c>
      <c r="AU825" t="s">
        <v>47</v>
      </c>
      <c r="AV825" s="15" t="s">
        <v>59</v>
      </c>
      <c r="AW825" s="3" t="s">
        <v>47</v>
      </c>
      <c r="AX825" s="15" t="s">
        <v>59</v>
      </c>
      <c r="AZ825" s="15" t="s">
        <v>59</v>
      </c>
      <c r="BA825" t="s">
        <v>47</v>
      </c>
      <c r="BB825" s="15" t="s">
        <v>59</v>
      </c>
      <c r="BC825" t="s">
        <v>47</v>
      </c>
      <c r="BD825" s="15" t="s">
        <v>59</v>
      </c>
      <c r="BE825" t="s">
        <v>47</v>
      </c>
      <c r="BF825" s="15" t="s">
        <v>59</v>
      </c>
      <c r="BH825" s="15" t="s">
        <v>59</v>
      </c>
      <c r="BJ825" s="15" t="s">
        <v>59</v>
      </c>
      <c r="BL825" s="15" t="s">
        <v>59</v>
      </c>
      <c r="BN825" s="15" t="s">
        <v>59</v>
      </c>
      <c r="BP825" s="15" t="s">
        <v>59</v>
      </c>
      <c r="BR825" s="15" t="s">
        <v>59</v>
      </c>
      <c r="BT825" s="15" t="s">
        <v>59</v>
      </c>
      <c r="BV825" s="15" t="s">
        <v>59</v>
      </c>
      <c r="BX825" s="15" t="s">
        <v>59</v>
      </c>
      <c r="BZ825" s="15" t="s">
        <v>59</v>
      </c>
      <c r="CB825" s="15" t="s">
        <v>59</v>
      </c>
      <c r="CD825" s="15" t="s">
        <v>59</v>
      </c>
      <c r="CF825" s="15" t="s">
        <v>59</v>
      </c>
      <c r="CH825" s="15" t="s">
        <v>59</v>
      </c>
      <c r="CJ825" s="15" t="s">
        <v>59</v>
      </c>
      <c r="CL825" s="15" t="s">
        <v>59</v>
      </c>
      <c r="CN825" s="15" t="s">
        <v>59</v>
      </c>
      <c r="CP825" s="15" t="s">
        <v>59</v>
      </c>
      <c r="CR825" s="15" t="s">
        <v>59</v>
      </c>
      <c r="CT825" s="15" t="s">
        <v>59</v>
      </c>
      <c r="CV825" s="15" t="s">
        <v>59</v>
      </c>
      <c r="CX825" s="15" t="s">
        <v>59</v>
      </c>
      <c r="CZ825" s="15" t="s">
        <v>59</v>
      </c>
      <c r="DB825" s="15" t="s">
        <v>59</v>
      </c>
      <c r="DD825" s="15" t="s">
        <v>59</v>
      </c>
      <c r="DF825" s="15" t="s">
        <v>59</v>
      </c>
      <c r="DH825" s="15" t="s">
        <v>59</v>
      </c>
      <c r="DJ825" s="15" t="s">
        <v>59</v>
      </c>
      <c r="DL825" s="15" t="s">
        <v>59</v>
      </c>
      <c r="DN825" s="15" t="s">
        <v>59</v>
      </c>
      <c r="DP825" s="15" t="s">
        <v>59</v>
      </c>
      <c r="DR825" s="15" t="s">
        <v>59</v>
      </c>
      <c r="DT825" s="15" t="s">
        <v>59</v>
      </c>
      <c r="DV825" s="15" t="s">
        <v>59</v>
      </c>
      <c r="DX825" s="15" t="s">
        <v>59</v>
      </c>
      <c r="DZ825" s="15" t="s">
        <v>59</v>
      </c>
      <c r="EB825" s="15" t="s">
        <v>59</v>
      </c>
      <c r="ED825" s="15" t="s">
        <v>59</v>
      </c>
      <c r="EF825" s="15" t="s">
        <v>59</v>
      </c>
      <c r="EH825" s="15" t="s">
        <v>59</v>
      </c>
      <c r="EJ825" s="15" t="s">
        <v>59</v>
      </c>
      <c r="EL825" s="15" t="s">
        <v>59</v>
      </c>
      <c r="EN825" s="15" t="s">
        <v>59</v>
      </c>
      <c r="EP825" s="15" t="s">
        <v>59</v>
      </c>
      <c r="ER825" s="15" t="s">
        <v>59</v>
      </c>
      <c r="ET825" s="15" t="s">
        <v>59</v>
      </c>
      <c r="EV825" s="15" t="s">
        <v>59</v>
      </c>
      <c r="EX825" s="15" t="s">
        <v>59</v>
      </c>
      <c r="EZ825" s="15" t="s">
        <v>59</v>
      </c>
      <c r="FB825" s="15" t="s">
        <v>59</v>
      </c>
      <c r="FD825" s="15" t="s">
        <v>59</v>
      </c>
      <c r="FF825" s="15" t="s">
        <v>59</v>
      </c>
      <c r="FH825" s="15" t="s">
        <v>59</v>
      </c>
      <c r="FJ825" s="15" t="s">
        <v>59</v>
      </c>
      <c r="FL825" s="15" t="s">
        <v>59</v>
      </c>
      <c r="FN825" s="15" t="s">
        <v>59</v>
      </c>
      <c r="FP825" s="15" t="s">
        <v>59</v>
      </c>
      <c r="FR825" s="15" t="s">
        <v>59</v>
      </c>
      <c r="FT825" s="15" t="s">
        <v>59</v>
      </c>
    </row>
    <row r="826" spans="1:176" ht="15.95" customHeight="1">
      <c r="A826" t="s">
        <v>1270</v>
      </c>
      <c r="B826">
        <v>3</v>
      </c>
      <c r="D826" s="39">
        <v>1602</v>
      </c>
      <c r="E826" t="s">
        <v>1268</v>
      </c>
      <c r="G826" s="9">
        <f t="shared" si="27"/>
        <v>1.2</v>
      </c>
      <c r="H826" s="15" t="s">
        <v>59</v>
      </c>
      <c r="I826" t="s">
        <v>47</v>
      </c>
      <c r="J826" s="15" t="s">
        <v>59</v>
      </c>
      <c r="K826" t="s">
        <v>47</v>
      </c>
      <c r="L826" s="15" t="s">
        <v>59</v>
      </c>
      <c r="M826" s="3" t="s">
        <v>47</v>
      </c>
      <c r="N826" s="12" t="s">
        <v>59</v>
      </c>
      <c r="O826" t="s">
        <v>47</v>
      </c>
      <c r="P826" s="15" t="s">
        <v>59</v>
      </c>
      <c r="Q826">
        <v>1.2</v>
      </c>
      <c r="R826" s="15" t="s">
        <v>59</v>
      </c>
      <c r="T826" s="15" t="s">
        <v>59</v>
      </c>
      <c r="U826" s="46" t="s">
        <v>47</v>
      </c>
      <c r="V826" s="15" t="s">
        <v>59</v>
      </c>
      <c r="W826" s="46" t="s">
        <v>47</v>
      </c>
      <c r="X826" s="15" t="s">
        <v>59</v>
      </c>
      <c r="Y826" t="s">
        <v>47</v>
      </c>
      <c r="Z826" s="15" t="s">
        <v>59</v>
      </c>
      <c r="AA826" t="s">
        <v>47</v>
      </c>
      <c r="AB826" s="15" t="s">
        <v>59</v>
      </c>
      <c r="AC826" t="s">
        <v>47</v>
      </c>
      <c r="AD826" s="15" t="s">
        <v>59</v>
      </c>
      <c r="AE826" t="s">
        <v>47</v>
      </c>
      <c r="AF826" s="15" t="s">
        <v>59</v>
      </c>
      <c r="AG826" t="s">
        <v>47</v>
      </c>
      <c r="AH826" s="15" t="s">
        <v>59</v>
      </c>
      <c r="AI826" t="s">
        <v>47</v>
      </c>
      <c r="AJ826" s="15" t="s">
        <v>59</v>
      </c>
      <c r="AL826" s="15" t="s">
        <v>59</v>
      </c>
      <c r="AM826" t="s">
        <v>47</v>
      </c>
      <c r="AN826" s="15" t="s">
        <v>59</v>
      </c>
      <c r="AO826" t="s">
        <v>47</v>
      </c>
      <c r="AP826" s="15" t="s">
        <v>59</v>
      </c>
      <c r="AQ826" t="s">
        <v>47</v>
      </c>
      <c r="AR826" s="15" t="s">
        <v>59</v>
      </c>
      <c r="AS826" t="s">
        <v>47</v>
      </c>
      <c r="AT826" s="15" t="s">
        <v>59</v>
      </c>
      <c r="AU826" t="s">
        <v>47</v>
      </c>
      <c r="AV826" s="15" t="s">
        <v>59</v>
      </c>
      <c r="AW826" s="3" t="s">
        <v>47</v>
      </c>
      <c r="AX826" s="15" t="s">
        <v>59</v>
      </c>
      <c r="AZ826" s="15" t="s">
        <v>59</v>
      </c>
      <c r="BA826" t="s">
        <v>47</v>
      </c>
      <c r="BB826" s="15" t="s">
        <v>59</v>
      </c>
      <c r="BC826" t="s">
        <v>47</v>
      </c>
      <c r="BD826" s="15" t="s">
        <v>59</v>
      </c>
      <c r="BE826" t="s">
        <v>47</v>
      </c>
      <c r="BF826" s="15" t="s">
        <v>59</v>
      </c>
      <c r="BH826" s="15" t="s">
        <v>59</v>
      </c>
      <c r="BJ826" s="15" t="s">
        <v>59</v>
      </c>
      <c r="BL826" s="15" t="s">
        <v>59</v>
      </c>
      <c r="BN826" s="15" t="s">
        <v>59</v>
      </c>
      <c r="BP826" s="15" t="s">
        <v>59</v>
      </c>
      <c r="BR826" s="15" t="s">
        <v>59</v>
      </c>
      <c r="BT826" s="15" t="s">
        <v>59</v>
      </c>
      <c r="BV826" s="15" t="s">
        <v>59</v>
      </c>
      <c r="BX826" s="15" t="s">
        <v>59</v>
      </c>
      <c r="BZ826" s="15" t="s">
        <v>59</v>
      </c>
      <c r="CB826" s="15" t="s">
        <v>59</v>
      </c>
      <c r="CD826" s="15" t="s">
        <v>59</v>
      </c>
      <c r="CF826" s="15" t="s">
        <v>59</v>
      </c>
      <c r="CH826" s="15" t="s">
        <v>59</v>
      </c>
      <c r="CJ826" s="15" t="s">
        <v>59</v>
      </c>
      <c r="CL826" s="15" t="s">
        <v>59</v>
      </c>
      <c r="CN826" s="15" t="s">
        <v>59</v>
      </c>
      <c r="CP826" s="15" t="s">
        <v>59</v>
      </c>
      <c r="CR826" s="15" t="s">
        <v>59</v>
      </c>
      <c r="CT826" s="15" t="s">
        <v>59</v>
      </c>
      <c r="CV826" s="15" t="s">
        <v>59</v>
      </c>
      <c r="CX826" s="15" t="s">
        <v>59</v>
      </c>
      <c r="CZ826" s="15" t="s">
        <v>59</v>
      </c>
      <c r="DB826" s="15" t="s">
        <v>59</v>
      </c>
      <c r="DD826" s="15" t="s">
        <v>59</v>
      </c>
      <c r="DF826" s="15" t="s">
        <v>59</v>
      </c>
      <c r="DH826" s="15" t="s">
        <v>59</v>
      </c>
      <c r="DJ826" s="15" t="s">
        <v>59</v>
      </c>
      <c r="DL826" s="15" t="s">
        <v>59</v>
      </c>
      <c r="DN826" s="15" t="s">
        <v>59</v>
      </c>
      <c r="DP826" s="15" t="s">
        <v>59</v>
      </c>
      <c r="DR826" s="15" t="s">
        <v>59</v>
      </c>
      <c r="DT826" s="15" t="s">
        <v>59</v>
      </c>
      <c r="DV826" s="15" t="s">
        <v>59</v>
      </c>
      <c r="DX826" s="15" t="s">
        <v>59</v>
      </c>
      <c r="DZ826" s="15" t="s">
        <v>59</v>
      </c>
      <c r="EB826" s="15" t="s">
        <v>59</v>
      </c>
      <c r="ED826" s="15" t="s">
        <v>59</v>
      </c>
      <c r="EF826" s="15" t="s">
        <v>59</v>
      </c>
      <c r="EH826" s="15" t="s">
        <v>59</v>
      </c>
      <c r="EJ826" s="15" t="s">
        <v>59</v>
      </c>
      <c r="EL826" s="15" t="s">
        <v>59</v>
      </c>
      <c r="EN826" s="15" t="s">
        <v>59</v>
      </c>
      <c r="EP826" s="15" t="s">
        <v>59</v>
      </c>
      <c r="ER826" s="15" t="s">
        <v>59</v>
      </c>
      <c r="ET826" s="15" t="s">
        <v>59</v>
      </c>
      <c r="EV826" s="15" t="s">
        <v>59</v>
      </c>
      <c r="EX826" s="15" t="s">
        <v>59</v>
      </c>
      <c r="EZ826" s="15" t="s">
        <v>59</v>
      </c>
      <c r="FB826" s="15" t="s">
        <v>59</v>
      </c>
      <c r="FD826" s="15" t="s">
        <v>59</v>
      </c>
      <c r="FF826" s="15" t="s">
        <v>59</v>
      </c>
      <c r="FH826" s="15" t="s">
        <v>59</v>
      </c>
      <c r="FJ826" s="15" t="s">
        <v>59</v>
      </c>
      <c r="FL826" s="15" t="s">
        <v>59</v>
      </c>
      <c r="FN826" s="15" t="s">
        <v>59</v>
      </c>
      <c r="FP826" s="15" t="s">
        <v>59</v>
      </c>
      <c r="FR826" s="15" t="s">
        <v>59</v>
      </c>
      <c r="FT826" s="15" t="s">
        <v>59</v>
      </c>
    </row>
    <row r="827" spans="1:176" ht="15.95" customHeight="1">
      <c r="A827" t="s">
        <v>1271</v>
      </c>
      <c r="B827">
        <v>3</v>
      </c>
      <c r="D827" s="39">
        <v>1602</v>
      </c>
      <c r="E827" t="s">
        <v>1268</v>
      </c>
      <c r="G827" s="9">
        <f t="shared" si="27"/>
        <v>2.9</v>
      </c>
      <c r="H827" s="15" t="s">
        <v>59</v>
      </c>
      <c r="I827" t="s">
        <v>47</v>
      </c>
      <c r="J827" s="15" t="s">
        <v>59</v>
      </c>
      <c r="K827" t="s">
        <v>47</v>
      </c>
      <c r="L827" s="15" t="s">
        <v>59</v>
      </c>
      <c r="M827" s="3" t="s">
        <v>47</v>
      </c>
      <c r="N827" s="12" t="s">
        <v>59</v>
      </c>
      <c r="O827" t="s">
        <v>47</v>
      </c>
      <c r="P827" s="15" t="s">
        <v>59</v>
      </c>
      <c r="Q827">
        <v>2.9</v>
      </c>
      <c r="R827" s="15" t="s">
        <v>59</v>
      </c>
      <c r="T827" s="15" t="s">
        <v>59</v>
      </c>
      <c r="U827" s="46" t="s">
        <v>47</v>
      </c>
      <c r="V827" s="15" t="s">
        <v>59</v>
      </c>
      <c r="W827" s="46" t="s">
        <v>47</v>
      </c>
      <c r="X827" s="15" t="s">
        <v>59</v>
      </c>
      <c r="Y827" t="s">
        <v>47</v>
      </c>
      <c r="Z827" s="15" t="s">
        <v>59</v>
      </c>
      <c r="AA827" t="s">
        <v>47</v>
      </c>
      <c r="AB827" s="15" t="s">
        <v>59</v>
      </c>
      <c r="AC827" t="s">
        <v>47</v>
      </c>
      <c r="AD827" s="15" t="s">
        <v>59</v>
      </c>
      <c r="AE827" t="s">
        <v>47</v>
      </c>
      <c r="AF827" s="15" t="s">
        <v>59</v>
      </c>
      <c r="AG827" t="s">
        <v>47</v>
      </c>
      <c r="AH827" s="15" t="s">
        <v>59</v>
      </c>
      <c r="AI827" t="s">
        <v>47</v>
      </c>
      <c r="AJ827" s="15" t="s">
        <v>59</v>
      </c>
      <c r="AL827" s="15" t="s">
        <v>59</v>
      </c>
      <c r="AM827" t="s">
        <v>47</v>
      </c>
      <c r="AN827" s="15" t="s">
        <v>59</v>
      </c>
      <c r="AO827" t="s">
        <v>47</v>
      </c>
      <c r="AP827" s="15" t="s">
        <v>59</v>
      </c>
      <c r="AQ827" t="s">
        <v>47</v>
      </c>
      <c r="AR827" s="15" t="s">
        <v>59</v>
      </c>
      <c r="AS827" t="s">
        <v>47</v>
      </c>
      <c r="AT827" s="15" t="s">
        <v>59</v>
      </c>
      <c r="AU827" t="s">
        <v>47</v>
      </c>
      <c r="AV827" s="15" t="s">
        <v>59</v>
      </c>
      <c r="AW827" s="3" t="s">
        <v>47</v>
      </c>
      <c r="AX827" s="15" t="s">
        <v>59</v>
      </c>
      <c r="AZ827" s="15" t="s">
        <v>59</v>
      </c>
      <c r="BA827" t="s">
        <v>47</v>
      </c>
      <c r="BB827" s="15" t="s">
        <v>59</v>
      </c>
      <c r="BC827" t="s">
        <v>47</v>
      </c>
      <c r="BD827" s="15" t="s">
        <v>59</v>
      </c>
      <c r="BE827" t="s">
        <v>47</v>
      </c>
      <c r="BF827" s="15" t="s">
        <v>59</v>
      </c>
      <c r="BH827" s="15" t="s">
        <v>59</v>
      </c>
      <c r="BJ827" s="15" t="s">
        <v>59</v>
      </c>
      <c r="BL827" s="15" t="s">
        <v>59</v>
      </c>
      <c r="BN827" s="15" t="s">
        <v>59</v>
      </c>
      <c r="BP827" s="15" t="s">
        <v>59</v>
      </c>
      <c r="BR827" s="15" t="s">
        <v>59</v>
      </c>
      <c r="BT827" s="15" t="s">
        <v>59</v>
      </c>
      <c r="BV827" s="15" t="s">
        <v>59</v>
      </c>
      <c r="BX827" s="15" t="s">
        <v>59</v>
      </c>
      <c r="BZ827" s="15" t="s">
        <v>59</v>
      </c>
      <c r="CB827" s="15" t="s">
        <v>59</v>
      </c>
      <c r="CD827" s="15" t="s">
        <v>59</v>
      </c>
      <c r="CF827" s="15" t="s">
        <v>59</v>
      </c>
      <c r="CH827" s="15" t="s">
        <v>59</v>
      </c>
      <c r="CJ827" s="15" t="s">
        <v>59</v>
      </c>
      <c r="CL827" s="15" t="s">
        <v>59</v>
      </c>
      <c r="CN827" s="15" t="s">
        <v>59</v>
      </c>
      <c r="CP827" s="15" t="s">
        <v>59</v>
      </c>
      <c r="CR827" s="15" t="s">
        <v>59</v>
      </c>
      <c r="CT827" s="15" t="s">
        <v>59</v>
      </c>
      <c r="CV827" s="15" t="s">
        <v>59</v>
      </c>
      <c r="CX827" s="15" t="s">
        <v>59</v>
      </c>
      <c r="CZ827" s="15" t="s">
        <v>59</v>
      </c>
      <c r="DB827" s="15" t="s">
        <v>59</v>
      </c>
      <c r="DD827" s="15" t="s">
        <v>59</v>
      </c>
      <c r="DF827" s="15" t="s">
        <v>59</v>
      </c>
      <c r="DH827" s="15" t="s">
        <v>59</v>
      </c>
      <c r="DJ827" s="15" t="s">
        <v>59</v>
      </c>
      <c r="DL827" s="15" t="s">
        <v>59</v>
      </c>
      <c r="DN827" s="15" t="s">
        <v>59</v>
      </c>
      <c r="DP827" s="15" t="s">
        <v>59</v>
      </c>
      <c r="DR827" s="15" t="s">
        <v>59</v>
      </c>
      <c r="DT827" s="15" t="s">
        <v>59</v>
      </c>
      <c r="DV827" s="15" t="s">
        <v>59</v>
      </c>
      <c r="DX827" s="15" t="s">
        <v>59</v>
      </c>
      <c r="DZ827" s="15" t="s">
        <v>59</v>
      </c>
      <c r="EB827" s="15" t="s">
        <v>59</v>
      </c>
      <c r="ED827" s="15" t="s">
        <v>59</v>
      </c>
      <c r="EF827" s="15" t="s">
        <v>59</v>
      </c>
      <c r="EH827" s="15" t="s">
        <v>59</v>
      </c>
      <c r="EJ827" s="15" t="s">
        <v>59</v>
      </c>
      <c r="EL827" s="15" t="s">
        <v>59</v>
      </c>
      <c r="EN827" s="15" t="s">
        <v>59</v>
      </c>
      <c r="EP827" s="15" t="s">
        <v>59</v>
      </c>
      <c r="ER827" s="15" t="s">
        <v>59</v>
      </c>
      <c r="ET827" s="15" t="s">
        <v>59</v>
      </c>
      <c r="EV827" s="15" t="s">
        <v>59</v>
      </c>
      <c r="EX827" s="15" t="s">
        <v>59</v>
      </c>
      <c r="EZ827" s="15" t="s">
        <v>59</v>
      </c>
      <c r="FB827" s="15" t="s">
        <v>59</v>
      </c>
      <c r="FD827" s="15" t="s">
        <v>59</v>
      </c>
      <c r="FF827" s="15" t="s">
        <v>59</v>
      </c>
      <c r="FH827" s="15" t="s">
        <v>59</v>
      </c>
      <c r="FJ827" s="15" t="s">
        <v>59</v>
      </c>
      <c r="FL827" s="15" t="s">
        <v>59</v>
      </c>
      <c r="FN827" s="15" t="s">
        <v>59</v>
      </c>
      <c r="FP827" s="15" t="s">
        <v>59</v>
      </c>
      <c r="FR827" s="15" t="s">
        <v>59</v>
      </c>
      <c r="FT827" s="15" t="s">
        <v>59</v>
      </c>
    </row>
    <row r="828" spans="1:176" ht="15.95" customHeight="1">
      <c r="A828" t="s">
        <v>1272</v>
      </c>
      <c r="B828">
        <v>3</v>
      </c>
      <c r="D828" s="39">
        <v>1602</v>
      </c>
      <c r="E828" t="s">
        <v>1268</v>
      </c>
      <c r="G828" s="9">
        <f t="shared" si="27"/>
        <v>5.2</v>
      </c>
      <c r="H828" s="15" t="s">
        <v>59</v>
      </c>
      <c r="I828" t="s">
        <v>47</v>
      </c>
      <c r="J828" s="15" t="s">
        <v>59</v>
      </c>
      <c r="K828" t="s">
        <v>47</v>
      </c>
      <c r="L828" s="15" t="s">
        <v>59</v>
      </c>
      <c r="M828" s="3" t="s">
        <v>47</v>
      </c>
      <c r="N828" s="12" t="s">
        <v>59</v>
      </c>
      <c r="O828" t="s">
        <v>47</v>
      </c>
      <c r="P828" s="15" t="s">
        <v>59</v>
      </c>
      <c r="Q828">
        <v>5.2</v>
      </c>
      <c r="R828" s="15" t="s">
        <v>59</v>
      </c>
      <c r="T828" s="15" t="s">
        <v>59</v>
      </c>
      <c r="U828" s="46" t="s">
        <v>47</v>
      </c>
      <c r="V828" s="15" t="s">
        <v>59</v>
      </c>
      <c r="W828" s="46" t="s">
        <v>47</v>
      </c>
      <c r="X828" s="15" t="s">
        <v>59</v>
      </c>
      <c r="Y828" t="s">
        <v>47</v>
      </c>
      <c r="Z828" s="15" t="s">
        <v>59</v>
      </c>
      <c r="AA828" t="s">
        <v>47</v>
      </c>
      <c r="AB828" s="15" t="s">
        <v>59</v>
      </c>
      <c r="AC828" t="s">
        <v>47</v>
      </c>
      <c r="AD828" s="15" t="s">
        <v>59</v>
      </c>
      <c r="AE828" t="s">
        <v>47</v>
      </c>
      <c r="AF828" s="15" t="s">
        <v>59</v>
      </c>
      <c r="AG828" t="s">
        <v>47</v>
      </c>
      <c r="AH828" s="15" t="s">
        <v>59</v>
      </c>
      <c r="AI828" t="s">
        <v>47</v>
      </c>
      <c r="AJ828" s="15" t="s">
        <v>59</v>
      </c>
      <c r="AL828" s="15" t="s">
        <v>59</v>
      </c>
      <c r="AM828" t="s">
        <v>47</v>
      </c>
      <c r="AN828" s="15" t="s">
        <v>59</v>
      </c>
      <c r="AO828" t="s">
        <v>47</v>
      </c>
      <c r="AP828" s="15" t="s">
        <v>59</v>
      </c>
      <c r="AQ828" t="s">
        <v>47</v>
      </c>
      <c r="AR828" s="15" t="s">
        <v>59</v>
      </c>
      <c r="AS828" t="s">
        <v>47</v>
      </c>
      <c r="AT828" s="15" t="s">
        <v>59</v>
      </c>
      <c r="AU828" t="s">
        <v>47</v>
      </c>
      <c r="AV828" s="15" t="s">
        <v>59</v>
      </c>
      <c r="AW828" s="3" t="s">
        <v>47</v>
      </c>
      <c r="AX828" s="15" t="s">
        <v>59</v>
      </c>
      <c r="AZ828" s="15" t="s">
        <v>59</v>
      </c>
      <c r="BA828" t="s">
        <v>47</v>
      </c>
      <c r="BB828" s="15" t="s">
        <v>59</v>
      </c>
      <c r="BC828" t="s">
        <v>47</v>
      </c>
      <c r="BD828" s="15" t="s">
        <v>59</v>
      </c>
      <c r="BE828" t="s">
        <v>47</v>
      </c>
      <c r="BF828" s="15" t="s">
        <v>59</v>
      </c>
      <c r="BH828" s="15" t="s">
        <v>59</v>
      </c>
      <c r="BJ828" s="15" t="s">
        <v>59</v>
      </c>
      <c r="BL828" s="15" t="s">
        <v>59</v>
      </c>
      <c r="BN828" s="15" t="s">
        <v>59</v>
      </c>
      <c r="BP828" s="15" t="s">
        <v>59</v>
      </c>
      <c r="BR828" s="15" t="s">
        <v>59</v>
      </c>
      <c r="BT828" s="15" t="s">
        <v>59</v>
      </c>
      <c r="BV828" s="15" t="s">
        <v>59</v>
      </c>
      <c r="BX828" s="15" t="s">
        <v>59</v>
      </c>
      <c r="BZ828" s="15" t="s">
        <v>59</v>
      </c>
      <c r="CB828" s="15" t="s">
        <v>59</v>
      </c>
      <c r="CD828" s="15" t="s">
        <v>59</v>
      </c>
      <c r="CF828" s="15" t="s">
        <v>59</v>
      </c>
      <c r="CH828" s="15" t="s">
        <v>59</v>
      </c>
      <c r="CJ828" s="15" t="s">
        <v>59</v>
      </c>
      <c r="CL828" s="15" t="s">
        <v>59</v>
      </c>
      <c r="CN828" s="15" t="s">
        <v>59</v>
      </c>
      <c r="CP828" s="15" t="s">
        <v>59</v>
      </c>
      <c r="CR828" s="15" t="s">
        <v>59</v>
      </c>
      <c r="CT828" s="15" t="s">
        <v>59</v>
      </c>
      <c r="CV828" s="15" t="s">
        <v>59</v>
      </c>
      <c r="CX828" s="15" t="s">
        <v>59</v>
      </c>
      <c r="CZ828" s="15" t="s">
        <v>59</v>
      </c>
      <c r="DB828" s="15" t="s">
        <v>59</v>
      </c>
      <c r="DD828" s="15" t="s">
        <v>59</v>
      </c>
      <c r="DF828" s="15" t="s">
        <v>59</v>
      </c>
      <c r="DH828" s="15" t="s">
        <v>59</v>
      </c>
      <c r="DJ828" s="15" t="s">
        <v>59</v>
      </c>
      <c r="DL828" s="15" t="s">
        <v>59</v>
      </c>
      <c r="DN828" s="15" t="s">
        <v>59</v>
      </c>
      <c r="DP828" s="15" t="s">
        <v>59</v>
      </c>
      <c r="DR828" s="15" t="s">
        <v>59</v>
      </c>
      <c r="DT828" s="15" t="s">
        <v>59</v>
      </c>
      <c r="DV828" s="15" t="s">
        <v>59</v>
      </c>
      <c r="DX828" s="15" t="s">
        <v>59</v>
      </c>
      <c r="DZ828" s="15" t="s">
        <v>59</v>
      </c>
      <c r="EB828" s="15" t="s">
        <v>59</v>
      </c>
      <c r="ED828" s="15" t="s">
        <v>59</v>
      </c>
      <c r="EF828" s="15" t="s">
        <v>59</v>
      </c>
      <c r="EH828" s="15" t="s">
        <v>59</v>
      </c>
      <c r="EJ828" s="15" t="s">
        <v>59</v>
      </c>
      <c r="EL828" s="15" t="s">
        <v>59</v>
      </c>
      <c r="EN828" s="15" t="s">
        <v>59</v>
      </c>
      <c r="EP828" s="15" t="s">
        <v>59</v>
      </c>
      <c r="ER828" s="15" t="s">
        <v>59</v>
      </c>
      <c r="ET828" s="15" t="s">
        <v>59</v>
      </c>
      <c r="EV828" s="15" t="s">
        <v>59</v>
      </c>
      <c r="EX828" s="15" t="s">
        <v>59</v>
      </c>
      <c r="EZ828" s="15" t="s">
        <v>59</v>
      </c>
      <c r="FB828" s="15" t="s">
        <v>59</v>
      </c>
      <c r="FD828" s="15" t="s">
        <v>59</v>
      </c>
      <c r="FF828" s="15" t="s">
        <v>59</v>
      </c>
      <c r="FH828" s="15" t="s">
        <v>59</v>
      </c>
      <c r="FJ828" s="15" t="s">
        <v>59</v>
      </c>
      <c r="FL828" s="15" t="s">
        <v>59</v>
      </c>
      <c r="FN828" s="15" t="s">
        <v>59</v>
      </c>
      <c r="FP828" s="15" t="s">
        <v>59</v>
      </c>
      <c r="FR828" s="15" t="s">
        <v>59</v>
      </c>
      <c r="FT828" s="15" t="s">
        <v>59</v>
      </c>
    </row>
    <row r="829" spans="1:176" ht="15.95" customHeight="1">
      <c r="A829" t="str">
        <f>SUBSTITUTE(A825,"transparent","light-protected")</f>
        <v>Nabulsi cheese, storage 0 months in light-protected jar</v>
      </c>
      <c r="B829">
        <v>3</v>
      </c>
      <c r="D829" s="39">
        <v>1602</v>
      </c>
      <c r="E829" t="s">
        <v>1268</v>
      </c>
      <c r="G829" s="9">
        <f t="shared" si="27"/>
        <v>1.2</v>
      </c>
      <c r="H829" s="15" t="s">
        <v>59</v>
      </c>
      <c r="I829" t="s">
        <v>47</v>
      </c>
      <c r="J829" s="15" t="s">
        <v>59</v>
      </c>
      <c r="K829" t="s">
        <v>47</v>
      </c>
      <c r="L829" s="15" t="s">
        <v>59</v>
      </c>
      <c r="M829" s="3" t="s">
        <v>47</v>
      </c>
      <c r="N829" s="12" t="s">
        <v>59</v>
      </c>
      <c r="O829" t="s">
        <v>47</v>
      </c>
      <c r="P829" s="15" t="s">
        <v>59</v>
      </c>
      <c r="Q829">
        <v>1.2</v>
      </c>
      <c r="R829" s="15" t="s">
        <v>59</v>
      </c>
      <c r="T829" s="15" t="s">
        <v>59</v>
      </c>
      <c r="U829" s="46" t="s">
        <v>47</v>
      </c>
      <c r="V829" s="15" t="s">
        <v>59</v>
      </c>
      <c r="W829" s="46" t="s">
        <v>47</v>
      </c>
      <c r="X829" s="15" t="s">
        <v>59</v>
      </c>
      <c r="Y829" t="s">
        <v>47</v>
      </c>
      <c r="Z829" s="15" t="s">
        <v>59</v>
      </c>
      <c r="AA829" t="s">
        <v>47</v>
      </c>
      <c r="AB829" s="15" t="s">
        <v>59</v>
      </c>
      <c r="AC829" t="s">
        <v>47</v>
      </c>
      <c r="AD829" s="15" t="s">
        <v>59</v>
      </c>
      <c r="AE829" t="s">
        <v>47</v>
      </c>
      <c r="AF829" s="15" t="s">
        <v>59</v>
      </c>
      <c r="AG829" t="s">
        <v>47</v>
      </c>
      <c r="AH829" s="15" t="s">
        <v>59</v>
      </c>
      <c r="AI829" t="s">
        <v>47</v>
      </c>
      <c r="AJ829" s="15" t="s">
        <v>59</v>
      </c>
      <c r="AL829" s="15" t="s">
        <v>59</v>
      </c>
      <c r="AM829" t="s">
        <v>47</v>
      </c>
      <c r="AN829" s="15" t="s">
        <v>59</v>
      </c>
      <c r="AO829" t="s">
        <v>47</v>
      </c>
      <c r="AP829" s="15" t="s">
        <v>59</v>
      </c>
      <c r="AQ829" t="s">
        <v>47</v>
      </c>
      <c r="AR829" s="15" t="s">
        <v>59</v>
      </c>
      <c r="AS829" t="s">
        <v>47</v>
      </c>
      <c r="AT829" s="15" t="s">
        <v>59</v>
      </c>
      <c r="AU829" t="s">
        <v>47</v>
      </c>
      <c r="AV829" s="15" t="s">
        <v>59</v>
      </c>
      <c r="AW829" s="3" t="s">
        <v>47</v>
      </c>
      <c r="AX829" s="15" t="s">
        <v>59</v>
      </c>
      <c r="AZ829" s="15" t="s">
        <v>59</v>
      </c>
      <c r="BA829" t="s">
        <v>47</v>
      </c>
      <c r="BB829" s="15" t="s">
        <v>59</v>
      </c>
      <c r="BC829" t="s">
        <v>47</v>
      </c>
      <c r="BD829" s="15" t="s">
        <v>59</v>
      </c>
      <c r="BE829" t="s">
        <v>47</v>
      </c>
      <c r="BF829" s="15" t="s">
        <v>59</v>
      </c>
      <c r="BH829" s="15" t="s">
        <v>59</v>
      </c>
      <c r="BJ829" s="15" t="s">
        <v>59</v>
      </c>
      <c r="BL829" s="15" t="s">
        <v>59</v>
      </c>
      <c r="BN829" s="15" t="s">
        <v>59</v>
      </c>
      <c r="BP829" s="15" t="s">
        <v>59</v>
      </c>
      <c r="BR829" s="15" t="s">
        <v>59</v>
      </c>
      <c r="BT829" s="15" t="s">
        <v>59</v>
      </c>
      <c r="BV829" s="15" t="s">
        <v>59</v>
      </c>
      <c r="BX829" s="15" t="s">
        <v>59</v>
      </c>
      <c r="BZ829" s="15" t="s">
        <v>59</v>
      </c>
      <c r="CB829" s="15" t="s">
        <v>59</v>
      </c>
      <c r="CD829" s="15" t="s">
        <v>59</v>
      </c>
      <c r="CF829" s="15" t="s">
        <v>59</v>
      </c>
      <c r="CH829" s="15" t="s">
        <v>59</v>
      </c>
      <c r="CJ829" s="15" t="s">
        <v>59</v>
      </c>
      <c r="CL829" s="15" t="s">
        <v>59</v>
      </c>
      <c r="CN829" s="15" t="s">
        <v>59</v>
      </c>
      <c r="CP829" s="15" t="s">
        <v>59</v>
      </c>
      <c r="CR829" s="15" t="s">
        <v>59</v>
      </c>
      <c r="CT829" s="15" t="s">
        <v>59</v>
      </c>
      <c r="CV829" s="15" t="s">
        <v>59</v>
      </c>
      <c r="CX829" s="15" t="s">
        <v>59</v>
      </c>
      <c r="CZ829" s="15" t="s">
        <v>59</v>
      </c>
      <c r="DB829" s="15" t="s">
        <v>59</v>
      </c>
      <c r="DD829" s="15" t="s">
        <v>59</v>
      </c>
      <c r="DF829" s="15" t="s">
        <v>59</v>
      </c>
      <c r="DH829" s="15" t="s">
        <v>59</v>
      </c>
      <c r="DJ829" s="15" t="s">
        <v>59</v>
      </c>
      <c r="DL829" s="15" t="s">
        <v>59</v>
      </c>
      <c r="DN829" s="15" t="s">
        <v>59</v>
      </c>
      <c r="DP829" s="15" t="s">
        <v>59</v>
      </c>
      <c r="DR829" s="15" t="s">
        <v>59</v>
      </c>
      <c r="DT829" s="15" t="s">
        <v>59</v>
      </c>
      <c r="DV829" s="15" t="s">
        <v>59</v>
      </c>
      <c r="DX829" s="15" t="s">
        <v>59</v>
      </c>
      <c r="DZ829" s="15" t="s">
        <v>59</v>
      </c>
      <c r="EB829" s="15" t="s">
        <v>59</v>
      </c>
      <c r="ED829" s="15" t="s">
        <v>59</v>
      </c>
      <c r="EF829" s="15" t="s">
        <v>59</v>
      </c>
      <c r="EH829" s="15" t="s">
        <v>59</v>
      </c>
      <c r="EJ829" s="15" t="s">
        <v>59</v>
      </c>
      <c r="EL829" s="15" t="s">
        <v>59</v>
      </c>
      <c r="EN829" s="15" t="s">
        <v>59</v>
      </c>
      <c r="EP829" s="15" t="s">
        <v>59</v>
      </c>
      <c r="ER829" s="15" t="s">
        <v>59</v>
      </c>
      <c r="ET829" s="15" t="s">
        <v>59</v>
      </c>
      <c r="EV829" s="15" t="s">
        <v>59</v>
      </c>
      <c r="EX829" s="15" t="s">
        <v>59</v>
      </c>
      <c r="EZ829" s="15" t="s">
        <v>59</v>
      </c>
      <c r="FB829" s="15" t="s">
        <v>59</v>
      </c>
      <c r="FD829" s="15" t="s">
        <v>59</v>
      </c>
      <c r="FF829" s="15" t="s">
        <v>59</v>
      </c>
      <c r="FH829" s="15" t="s">
        <v>59</v>
      </c>
      <c r="FJ829" s="15" t="s">
        <v>59</v>
      </c>
      <c r="FL829" s="15" t="s">
        <v>59</v>
      </c>
      <c r="FN829" s="15" t="s">
        <v>59</v>
      </c>
      <c r="FP829" s="15" t="s">
        <v>59</v>
      </c>
      <c r="FR829" s="15" t="s">
        <v>59</v>
      </c>
      <c r="FT829" s="15" t="s">
        <v>59</v>
      </c>
    </row>
    <row r="830" spans="1:176" ht="15.95" customHeight="1">
      <c r="A830" t="str">
        <f>SUBSTITUTE(A826,"transparent","light-protected")</f>
        <v>Nabulsi cheese, storage 3 months in light-protected jar</v>
      </c>
      <c r="B830">
        <v>3</v>
      </c>
      <c r="D830" s="39">
        <v>1602</v>
      </c>
      <c r="E830" t="s">
        <v>1268</v>
      </c>
      <c r="G830" s="9">
        <f t="shared" si="27"/>
        <v>1.1000000000000001</v>
      </c>
      <c r="H830" s="15" t="s">
        <v>59</v>
      </c>
      <c r="I830" t="s">
        <v>47</v>
      </c>
      <c r="J830" s="15" t="s">
        <v>59</v>
      </c>
      <c r="K830" t="s">
        <v>47</v>
      </c>
      <c r="L830" s="15" t="s">
        <v>59</v>
      </c>
      <c r="M830" s="3" t="s">
        <v>47</v>
      </c>
      <c r="N830" s="12" t="s">
        <v>59</v>
      </c>
      <c r="O830" t="s">
        <v>47</v>
      </c>
      <c r="P830" s="15" t="s">
        <v>59</v>
      </c>
      <c r="Q830">
        <v>1.1000000000000001</v>
      </c>
      <c r="R830" s="15" t="s">
        <v>59</v>
      </c>
      <c r="T830" s="15" t="s">
        <v>59</v>
      </c>
      <c r="U830" s="46" t="s">
        <v>47</v>
      </c>
      <c r="V830" s="15" t="s">
        <v>59</v>
      </c>
      <c r="W830" s="46" t="s">
        <v>47</v>
      </c>
      <c r="X830" s="15" t="s">
        <v>59</v>
      </c>
      <c r="Y830" t="s">
        <v>47</v>
      </c>
      <c r="Z830" s="15" t="s">
        <v>59</v>
      </c>
      <c r="AA830" t="s">
        <v>47</v>
      </c>
      <c r="AB830" s="15" t="s">
        <v>59</v>
      </c>
      <c r="AC830" t="s">
        <v>47</v>
      </c>
      <c r="AD830" s="15" t="s">
        <v>59</v>
      </c>
      <c r="AE830" t="s">
        <v>47</v>
      </c>
      <c r="AF830" s="15" t="s">
        <v>59</v>
      </c>
      <c r="AG830" t="s">
        <v>47</v>
      </c>
      <c r="AH830" s="15" t="s">
        <v>59</v>
      </c>
      <c r="AI830" t="s">
        <v>47</v>
      </c>
      <c r="AJ830" s="15" t="s">
        <v>59</v>
      </c>
      <c r="AL830" s="15" t="s">
        <v>59</v>
      </c>
      <c r="AM830" t="s">
        <v>47</v>
      </c>
      <c r="AN830" s="15" t="s">
        <v>59</v>
      </c>
      <c r="AO830" t="s">
        <v>47</v>
      </c>
      <c r="AP830" s="15" t="s">
        <v>59</v>
      </c>
      <c r="AQ830" t="s">
        <v>47</v>
      </c>
      <c r="AR830" s="15" t="s">
        <v>59</v>
      </c>
      <c r="AS830" t="s">
        <v>47</v>
      </c>
      <c r="AT830" s="15" t="s">
        <v>59</v>
      </c>
      <c r="AU830" t="s">
        <v>47</v>
      </c>
      <c r="AV830" s="15" t="s">
        <v>59</v>
      </c>
      <c r="AW830" s="3" t="s">
        <v>47</v>
      </c>
      <c r="AX830" s="15" t="s">
        <v>59</v>
      </c>
      <c r="AZ830" s="15" t="s">
        <v>59</v>
      </c>
      <c r="BA830" t="s">
        <v>47</v>
      </c>
      <c r="BB830" s="15" t="s">
        <v>59</v>
      </c>
      <c r="BC830" t="s">
        <v>47</v>
      </c>
      <c r="BD830" s="15" t="s">
        <v>59</v>
      </c>
      <c r="BE830" t="s">
        <v>47</v>
      </c>
      <c r="BF830" s="15" t="s">
        <v>59</v>
      </c>
      <c r="BH830" s="15" t="s">
        <v>59</v>
      </c>
      <c r="BJ830" s="15" t="s">
        <v>59</v>
      </c>
      <c r="BL830" s="15" t="s">
        <v>59</v>
      </c>
      <c r="BN830" s="15" t="s">
        <v>59</v>
      </c>
      <c r="BP830" s="15" t="s">
        <v>59</v>
      </c>
      <c r="BR830" s="15" t="s">
        <v>59</v>
      </c>
      <c r="BT830" s="15" t="s">
        <v>59</v>
      </c>
      <c r="BV830" s="15" t="s">
        <v>59</v>
      </c>
      <c r="BX830" s="15" t="s">
        <v>59</v>
      </c>
      <c r="BZ830" s="15" t="s">
        <v>59</v>
      </c>
      <c r="CB830" s="15" t="s">
        <v>59</v>
      </c>
      <c r="CD830" s="15" t="s">
        <v>59</v>
      </c>
      <c r="CF830" s="15" t="s">
        <v>59</v>
      </c>
      <c r="CH830" s="15" t="s">
        <v>59</v>
      </c>
      <c r="CJ830" s="15" t="s">
        <v>59</v>
      </c>
      <c r="CL830" s="15" t="s">
        <v>59</v>
      </c>
      <c r="CN830" s="15" t="s">
        <v>59</v>
      </c>
      <c r="CP830" s="15" t="s">
        <v>59</v>
      </c>
      <c r="CR830" s="15" t="s">
        <v>59</v>
      </c>
      <c r="CT830" s="15" t="s">
        <v>59</v>
      </c>
      <c r="CV830" s="15" t="s">
        <v>59</v>
      </c>
      <c r="CX830" s="15" t="s">
        <v>59</v>
      </c>
      <c r="CZ830" s="15" t="s">
        <v>59</v>
      </c>
      <c r="DB830" s="15" t="s">
        <v>59</v>
      </c>
      <c r="DD830" s="15" t="s">
        <v>59</v>
      </c>
      <c r="DF830" s="15" t="s">
        <v>59</v>
      </c>
      <c r="DH830" s="15" t="s">
        <v>59</v>
      </c>
      <c r="DJ830" s="15" t="s">
        <v>59</v>
      </c>
      <c r="DL830" s="15" t="s">
        <v>59</v>
      </c>
      <c r="DN830" s="15" t="s">
        <v>59</v>
      </c>
      <c r="DP830" s="15" t="s">
        <v>59</v>
      </c>
      <c r="DR830" s="15" t="s">
        <v>59</v>
      </c>
      <c r="DT830" s="15" t="s">
        <v>59</v>
      </c>
      <c r="DV830" s="15" t="s">
        <v>59</v>
      </c>
      <c r="DX830" s="15" t="s">
        <v>59</v>
      </c>
      <c r="DZ830" s="15" t="s">
        <v>59</v>
      </c>
      <c r="EB830" s="15" t="s">
        <v>59</v>
      </c>
      <c r="ED830" s="15" t="s">
        <v>59</v>
      </c>
      <c r="EF830" s="15" t="s">
        <v>59</v>
      </c>
      <c r="EH830" s="15" t="s">
        <v>59</v>
      </c>
      <c r="EJ830" s="15" t="s">
        <v>59</v>
      </c>
      <c r="EL830" s="15" t="s">
        <v>59</v>
      </c>
      <c r="EN830" s="15" t="s">
        <v>59</v>
      </c>
      <c r="EP830" s="15" t="s">
        <v>59</v>
      </c>
      <c r="ER830" s="15" t="s">
        <v>59</v>
      </c>
      <c r="ET830" s="15" t="s">
        <v>59</v>
      </c>
      <c r="EV830" s="15" t="s">
        <v>59</v>
      </c>
      <c r="EX830" s="15" t="s">
        <v>59</v>
      </c>
      <c r="EZ830" s="15" t="s">
        <v>59</v>
      </c>
      <c r="FB830" s="15" t="s">
        <v>59</v>
      </c>
      <c r="FD830" s="15" t="s">
        <v>59</v>
      </c>
      <c r="FF830" s="15" t="s">
        <v>59</v>
      </c>
      <c r="FH830" s="15" t="s">
        <v>59</v>
      </c>
      <c r="FJ830" s="15" t="s">
        <v>59</v>
      </c>
      <c r="FL830" s="15" t="s">
        <v>59</v>
      </c>
      <c r="FN830" s="15" t="s">
        <v>59</v>
      </c>
      <c r="FP830" s="15" t="s">
        <v>59</v>
      </c>
      <c r="FR830" s="15" t="s">
        <v>59</v>
      </c>
      <c r="FT830" s="15" t="s">
        <v>59</v>
      </c>
    </row>
    <row r="831" spans="1:176" ht="15.95" customHeight="1">
      <c r="A831" t="str">
        <f>SUBSTITUTE(A827,"transparent","light-protected")</f>
        <v>Nabulsi cheese, storage 6 months in light-protected jar</v>
      </c>
      <c r="B831">
        <v>3</v>
      </c>
      <c r="D831" s="39">
        <v>1602</v>
      </c>
      <c r="E831" t="s">
        <v>1268</v>
      </c>
      <c r="G831" s="9">
        <f t="shared" si="27"/>
        <v>1.8</v>
      </c>
      <c r="H831" s="15" t="s">
        <v>59</v>
      </c>
      <c r="I831" t="s">
        <v>47</v>
      </c>
      <c r="J831" s="15" t="s">
        <v>59</v>
      </c>
      <c r="K831" t="s">
        <v>47</v>
      </c>
      <c r="L831" s="15" t="s">
        <v>59</v>
      </c>
      <c r="M831" s="3" t="s">
        <v>47</v>
      </c>
      <c r="N831" s="12" t="s">
        <v>59</v>
      </c>
      <c r="O831" t="s">
        <v>47</v>
      </c>
      <c r="P831" s="15" t="s">
        <v>59</v>
      </c>
      <c r="Q831">
        <v>1.8</v>
      </c>
      <c r="R831" s="15" t="s">
        <v>59</v>
      </c>
      <c r="T831" s="15" t="s">
        <v>59</v>
      </c>
      <c r="U831" s="46" t="s">
        <v>47</v>
      </c>
      <c r="V831" s="15" t="s">
        <v>59</v>
      </c>
      <c r="W831" s="46" t="s">
        <v>47</v>
      </c>
      <c r="X831" s="15" t="s">
        <v>59</v>
      </c>
      <c r="Y831" t="s">
        <v>47</v>
      </c>
      <c r="Z831" s="15" t="s">
        <v>59</v>
      </c>
      <c r="AA831" t="s">
        <v>47</v>
      </c>
      <c r="AB831" s="15" t="s">
        <v>59</v>
      </c>
      <c r="AC831" t="s">
        <v>47</v>
      </c>
      <c r="AD831" s="15" t="s">
        <v>59</v>
      </c>
      <c r="AE831" t="s">
        <v>47</v>
      </c>
      <c r="AF831" s="15" t="s">
        <v>59</v>
      </c>
      <c r="AG831" t="s">
        <v>47</v>
      </c>
      <c r="AH831" s="15" t="s">
        <v>59</v>
      </c>
      <c r="AI831" t="s">
        <v>47</v>
      </c>
      <c r="AJ831" s="15" t="s">
        <v>59</v>
      </c>
      <c r="AL831" s="15" t="s">
        <v>59</v>
      </c>
      <c r="AM831" t="s">
        <v>47</v>
      </c>
      <c r="AN831" s="15" t="s">
        <v>59</v>
      </c>
      <c r="AO831" t="s">
        <v>47</v>
      </c>
      <c r="AP831" s="15" t="s">
        <v>59</v>
      </c>
      <c r="AQ831" t="s">
        <v>47</v>
      </c>
      <c r="AR831" s="15" t="s">
        <v>59</v>
      </c>
      <c r="AS831" t="s">
        <v>47</v>
      </c>
      <c r="AT831" s="15" t="s">
        <v>59</v>
      </c>
      <c r="AU831" t="s">
        <v>47</v>
      </c>
      <c r="AV831" s="15" t="s">
        <v>59</v>
      </c>
      <c r="AW831" s="3" t="s">
        <v>47</v>
      </c>
      <c r="AX831" s="15" t="s">
        <v>59</v>
      </c>
      <c r="AZ831" s="15" t="s">
        <v>59</v>
      </c>
      <c r="BA831" t="s">
        <v>47</v>
      </c>
      <c r="BB831" s="15" t="s">
        <v>59</v>
      </c>
      <c r="BC831" t="s">
        <v>47</v>
      </c>
      <c r="BD831" s="15" t="s">
        <v>59</v>
      </c>
      <c r="BE831" t="s">
        <v>47</v>
      </c>
      <c r="BF831" s="15" t="s">
        <v>59</v>
      </c>
      <c r="BH831" s="15" t="s">
        <v>59</v>
      </c>
      <c r="BJ831" s="15" t="s">
        <v>59</v>
      </c>
      <c r="BL831" s="15" t="s">
        <v>59</v>
      </c>
      <c r="BN831" s="15" t="s">
        <v>59</v>
      </c>
      <c r="BP831" s="15" t="s">
        <v>59</v>
      </c>
      <c r="BR831" s="15" t="s">
        <v>59</v>
      </c>
      <c r="BT831" s="15" t="s">
        <v>59</v>
      </c>
      <c r="BV831" s="15" t="s">
        <v>59</v>
      </c>
      <c r="BX831" s="15" t="s">
        <v>59</v>
      </c>
      <c r="BZ831" s="15" t="s">
        <v>59</v>
      </c>
      <c r="CB831" s="15" t="s">
        <v>59</v>
      </c>
      <c r="CD831" s="15" t="s">
        <v>59</v>
      </c>
      <c r="CF831" s="15" t="s">
        <v>59</v>
      </c>
      <c r="CH831" s="15" t="s">
        <v>59</v>
      </c>
      <c r="CJ831" s="15" t="s">
        <v>59</v>
      </c>
      <c r="CL831" s="15" t="s">
        <v>59</v>
      </c>
      <c r="CN831" s="15" t="s">
        <v>59</v>
      </c>
      <c r="CP831" s="15" t="s">
        <v>59</v>
      </c>
      <c r="CR831" s="15" t="s">
        <v>59</v>
      </c>
      <c r="CT831" s="15" t="s">
        <v>59</v>
      </c>
      <c r="CV831" s="15" t="s">
        <v>59</v>
      </c>
      <c r="CX831" s="15" t="s">
        <v>59</v>
      </c>
      <c r="CZ831" s="15" t="s">
        <v>59</v>
      </c>
      <c r="DB831" s="15" t="s">
        <v>59</v>
      </c>
      <c r="DD831" s="15" t="s">
        <v>59</v>
      </c>
      <c r="DF831" s="15" t="s">
        <v>59</v>
      </c>
      <c r="DH831" s="15" t="s">
        <v>59</v>
      </c>
      <c r="DJ831" s="15" t="s">
        <v>59</v>
      </c>
      <c r="DL831" s="15" t="s">
        <v>59</v>
      </c>
      <c r="DN831" s="15" t="s">
        <v>59</v>
      </c>
      <c r="DP831" s="15" t="s">
        <v>59</v>
      </c>
      <c r="DR831" s="15" t="s">
        <v>59</v>
      </c>
      <c r="DT831" s="15" t="s">
        <v>59</v>
      </c>
      <c r="DV831" s="15" t="s">
        <v>59</v>
      </c>
      <c r="DX831" s="15" t="s">
        <v>59</v>
      </c>
      <c r="DZ831" s="15" t="s">
        <v>59</v>
      </c>
      <c r="EB831" s="15" t="s">
        <v>59</v>
      </c>
      <c r="ED831" s="15" t="s">
        <v>59</v>
      </c>
      <c r="EF831" s="15" t="s">
        <v>59</v>
      </c>
      <c r="EH831" s="15" t="s">
        <v>59</v>
      </c>
      <c r="EJ831" s="15" t="s">
        <v>59</v>
      </c>
      <c r="EL831" s="15" t="s">
        <v>59</v>
      </c>
      <c r="EN831" s="15" t="s">
        <v>59</v>
      </c>
      <c r="EP831" s="15" t="s">
        <v>59</v>
      </c>
      <c r="ER831" s="15" t="s">
        <v>59</v>
      </c>
      <c r="ET831" s="15" t="s">
        <v>59</v>
      </c>
      <c r="EV831" s="15" t="s">
        <v>59</v>
      </c>
      <c r="EX831" s="15" t="s">
        <v>59</v>
      </c>
      <c r="EZ831" s="15" t="s">
        <v>59</v>
      </c>
      <c r="FB831" s="15" t="s">
        <v>59</v>
      </c>
      <c r="FD831" s="15" t="s">
        <v>59</v>
      </c>
      <c r="FF831" s="15" t="s">
        <v>59</v>
      </c>
      <c r="FH831" s="15" t="s">
        <v>59</v>
      </c>
      <c r="FJ831" s="15" t="s">
        <v>59</v>
      </c>
      <c r="FL831" s="15" t="s">
        <v>59</v>
      </c>
      <c r="FN831" s="15" t="s">
        <v>59</v>
      </c>
      <c r="FP831" s="15" t="s">
        <v>59</v>
      </c>
      <c r="FR831" s="15" t="s">
        <v>59</v>
      </c>
      <c r="FT831" s="15" t="s">
        <v>59</v>
      </c>
    </row>
    <row r="832" spans="1:176" ht="15.95" customHeight="1">
      <c r="A832" t="str">
        <f>SUBSTITUTE(A828,"transparent","light-protected")</f>
        <v>Nabulsi cheese, storage 9 months in light-protected jar</v>
      </c>
      <c r="B832">
        <v>3</v>
      </c>
      <c r="D832" s="39">
        <v>1602</v>
      </c>
      <c r="E832" t="s">
        <v>1268</v>
      </c>
      <c r="G832" s="9">
        <f t="shared" si="27"/>
        <v>2.2999999999999998</v>
      </c>
      <c r="H832" s="15" t="s">
        <v>59</v>
      </c>
      <c r="I832" t="s">
        <v>47</v>
      </c>
      <c r="J832" s="15" t="s">
        <v>59</v>
      </c>
      <c r="K832" t="s">
        <v>47</v>
      </c>
      <c r="L832" s="15" t="s">
        <v>59</v>
      </c>
      <c r="M832" s="3" t="s">
        <v>47</v>
      </c>
      <c r="N832" s="12" t="s">
        <v>59</v>
      </c>
      <c r="O832" t="s">
        <v>47</v>
      </c>
      <c r="P832" s="15" t="s">
        <v>59</v>
      </c>
      <c r="Q832">
        <v>2.2999999999999998</v>
      </c>
      <c r="R832" s="15" t="s">
        <v>59</v>
      </c>
      <c r="T832" s="15" t="s">
        <v>59</v>
      </c>
      <c r="U832" s="46" t="s">
        <v>47</v>
      </c>
      <c r="V832" s="15" t="s">
        <v>59</v>
      </c>
      <c r="W832" s="46" t="s">
        <v>47</v>
      </c>
      <c r="X832" s="15" t="s">
        <v>59</v>
      </c>
      <c r="Y832" t="s">
        <v>47</v>
      </c>
      <c r="Z832" s="15" t="s">
        <v>59</v>
      </c>
      <c r="AA832" t="s">
        <v>47</v>
      </c>
      <c r="AB832" s="15" t="s">
        <v>59</v>
      </c>
      <c r="AC832" t="s">
        <v>47</v>
      </c>
      <c r="AD832" s="15" t="s">
        <v>59</v>
      </c>
      <c r="AE832" t="s">
        <v>47</v>
      </c>
      <c r="AF832" s="15" t="s">
        <v>59</v>
      </c>
      <c r="AG832" t="s">
        <v>47</v>
      </c>
      <c r="AH832" s="15" t="s">
        <v>59</v>
      </c>
      <c r="AI832" t="s">
        <v>47</v>
      </c>
      <c r="AJ832" s="15" t="s">
        <v>59</v>
      </c>
      <c r="AL832" s="15" t="s">
        <v>59</v>
      </c>
      <c r="AM832" t="s">
        <v>47</v>
      </c>
      <c r="AN832" s="15" t="s">
        <v>59</v>
      </c>
      <c r="AO832" t="s">
        <v>47</v>
      </c>
      <c r="AP832" s="15" t="s">
        <v>59</v>
      </c>
      <c r="AQ832" t="s">
        <v>47</v>
      </c>
      <c r="AR832" s="15" t="s">
        <v>59</v>
      </c>
      <c r="AS832" t="s">
        <v>47</v>
      </c>
      <c r="AT832" s="15" t="s">
        <v>59</v>
      </c>
      <c r="AU832" t="s">
        <v>47</v>
      </c>
      <c r="AV832" s="15" t="s">
        <v>59</v>
      </c>
      <c r="AW832" s="3" t="s">
        <v>47</v>
      </c>
      <c r="AX832" s="15" t="s">
        <v>59</v>
      </c>
      <c r="AZ832" s="15" t="s">
        <v>59</v>
      </c>
      <c r="BA832" t="s">
        <v>47</v>
      </c>
      <c r="BB832" s="15" t="s">
        <v>59</v>
      </c>
      <c r="BC832" t="s">
        <v>47</v>
      </c>
      <c r="BD832" s="15" t="s">
        <v>59</v>
      </c>
      <c r="BE832" t="s">
        <v>47</v>
      </c>
      <c r="BF832" s="15" t="s">
        <v>59</v>
      </c>
      <c r="BH832" s="15" t="s">
        <v>59</v>
      </c>
      <c r="BJ832" s="15" t="s">
        <v>59</v>
      </c>
      <c r="BL832" s="15" t="s">
        <v>59</v>
      </c>
      <c r="BN832" s="15" t="s">
        <v>59</v>
      </c>
      <c r="BP832" s="15" t="s">
        <v>59</v>
      </c>
      <c r="BR832" s="15" t="s">
        <v>59</v>
      </c>
      <c r="BT832" s="15" t="s">
        <v>59</v>
      </c>
      <c r="BV832" s="15" t="s">
        <v>59</v>
      </c>
      <c r="BX832" s="15" t="s">
        <v>59</v>
      </c>
      <c r="BZ832" s="15" t="s">
        <v>59</v>
      </c>
      <c r="CB832" s="15" t="s">
        <v>59</v>
      </c>
      <c r="CD832" s="15" t="s">
        <v>59</v>
      </c>
      <c r="CF832" s="15" t="s">
        <v>59</v>
      </c>
      <c r="CH832" s="15" t="s">
        <v>59</v>
      </c>
      <c r="CJ832" s="15" t="s">
        <v>59</v>
      </c>
      <c r="CL832" s="15" t="s">
        <v>59</v>
      </c>
      <c r="CN832" s="15" t="s">
        <v>59</v>
      </c>
      <c r="CP832" s="15" t="s">
        <v>59</v>
      </c>
      <c r="CR832" s="15" t="s">
        <v>59</v>
      </c>
      <c r="CT832" s="15" t="s">
        <v>59</v>
      </c>
      <c r="CV832" s="15" t="s">
        <v>59</v>
      </c>
      <c r="CX832" s="15" t="s">
        <v>59</v>
      </c>
      <c r="CZ832" s="15" t="s">
        <v>59</v>
      </c>
      <c r="DB832" s="15" t="s">
        <v>59</v>
      </c>
      <c r="DD832" s="15" t="s">
        <v>59</v>
      </c>
      <c r="DF832" s="15" t="s">
        <v>59</v>
      </c>
      <c r="DH832" s="15" t="s">
        <v>59</v>
      </c>
      <c r="DJ832" s="15" t="s">
        <v>59</v>
      </c>
      <c r="DL832" s="15" t="s">
        <v>59</v>
      </c>
      <c r="DN832" s="15" t="s">
        <v>59</v>
      </c>
      <c r="DP832" s="15" t="s">
        <v>59</v>
      </c>
      <c r="DR832" s="15" t="s">
        <v>59</v>
      </c>
      <c r="DT832" s="15" t="s">
        <v>59</v>
      </c>
      <c r="DV832" s="15" t="s">
        <v>59</v>
      </c>
      <c r="DX832" s="15" t="s">
        <v>59</v>
      </c>
      <c r="DZ832" s="15" t="s">
        <v>59</v>
      </c>
      <c r="EB832" s="15" t="s">
        <v>59</v>
      </c>
      <c r="ED832" s="15" t="s">
        <v>59</v>
      </c>
      <c r="EF832" s="15" t="s">
        <v>59</v>
      </c>
      <c r="EH832" s="15" t="s">
        <v>59</v>
      </c>
      <c r="EJ832" s="15" t="s">
        <v>59</v>
      </c>
      <c r="EL832" s="15" t="s">
        <v>59</v>
      </c>
      <c r="EN832" s="15" t="s">
        <v>59</v>
      </c>
      <c r="EP832" s="15" t="s">
        <v>59</v>
      </c>
      <c r="ER832" s="15" t="s">
        <v>59</v>
      </c>
      <c r="ET832" s="15" t="s">
        <v>59</v>
      </c>
      <c r="EV832" s="15" t="s">
        <v>59</v>
      </c>
      <c r="EX832" s="15" t="s">
        <v>59</v>
      </c>
      <c r="EZ832" s="15" t="s">
        <v>59</v>
      </c>
      <c r="FB832" s="15" t="s">
        <v>59</v>
      </c>
      <c r="FD832" s="15" t="s">
        <v>59</v>
      </c>
      <c r="FF832" s="15" t="s">
        <v>59</v>
      </c>
      <c r="FH832" s="15" t="s">
        <v>59</v>
      </c>
      <c r="FJ832" s="15" t="s">
        <v>59</v>
      </c>
      <c r="FL832" s="15" t="s">
        <v>59</v>
      </c>
      <c r="FN832" s="15" t="s">
        <v>59</v>
      </c>
      <c r="FP832" s="15" t="s">
        <v>59</v>
      </c>
      <c r="FR832" s="15" t="s">
        <v>59</v>
      </c>
      <c r="FT832" s="15" t="s">
        <v>59</v>
      </c>
    </row>
    <row r="833" spans="1:176" ht="15.95" customHeight="1">
      <c r="A833" t="s">
        <v>1274</v>
      </c>
      <c r="B833">
        <v>3</v>
      </c>
      <c r="D833" s="39">
        <v>1602</v>
      </c>
      <c r="E833" t="s">
        <v>1268</v>
      </c>
      <c r="G833" s="9">
        <f t="shared" si="27"/>
        <v>3.1</v>
      </c>
      <c r="H833" s="15" t="s">
        <v>59</v>
      </c>
      <c r="I833" t="s">
        <v>47</v>
      </c>
      <c r="J833" s="15" t="s">
        <v>59</v>
      </c>
      <c r="K833" t="s">
        <v>47</v>
      </c>
      <c r="L833" s="15" t="s">
        <v>59</v>
      </c>
      <c r="M833" s="3" t="s">
        <v>47</v>
      </c>
      <c r="N833" s="12" t="s">
        <v>59</v>
      </c>
      <c r="O833" t="s">
        <v>47</v>
      </c>
      <c r="P833" s="15" t="s">
        <v>59</v>
      </c>
      <c r="Q833">
        <v>3.1</v>
      </c>
      <c r="R833" s="15">
        <v>0.4</v>
      </c>
      <c r="T833" s="15" t="s">
        <v>59</v>
      </c>
      <c r="U833" s="46" t="s">
        <v>47</v>
      </c>
      <c r="V833" s="15" t="s">
        <v>59</v>
      </c>
      <c r="W833" s="46" t="s">
        <v>47</v>
      </c>
      <c r="X833" s="15" t="s">
        <v>59</v>
      </c>
      <c r="Y833" t="s">
        <v>47</v>
      </c>
      <c r="Z833" s="15" t="s">
        <v>59</v>
      </c>
      <c r="AA833" t="s">
        <v>47</v>
      </c>
      <c r="AB833" s="15" t="s">
        <v>59</v>
      </c>
      <c r="AC833" t="s">
        <v>47</v>
      </c>
      <c r="AD833" s="15" t="s">
        <v>59</v>
      </c>
      <c r="AE833" t="s">
        <v>47</v>
      </c>
      <c r="AF833" s="15" t="s">
        <v>59</v>
      </c>
      <c r="AG833" t="s">
        <v>47</v>
      </c>
      <c r="AH833" s="15" t="s">
        <v>59</v>
      </c>
      <c r="AI833" t="s">
        <v>47</v>
      </c>
      <c r="AJ833" s="15" t="s">
        <v>59</v>
      </c>
      <c r="AL833" s="15" t="s">
        <v>59</v>
      </c>
      <c r="AM833" t="s">
        <v>47</v>
      </c>
      <c r="AN833" s="15" t="s">
        <v>59</v>
      </c>
      <c r="AO833" t="s">
        <v>47</v>
      </c>
      <c r="AP833" s="15" t="s">
        <v>59</v>
      </c>
      <c r="AQ833" t="s">
        <v>47</v>
      </c>
      <c r="AR833" s="15" t="s">
        <v>59</v>
      </c>
      <c r="AS833" t="s">
        <v>47</v>
      </c>
      <c r="AT833" s="15" t="s">
        <v>59</v>
      </c>
      <c r="AU833" t="s">
        <v>47</v>
      </c>
      <c r="AV833" s="15" t="s">
        <v>59</v>
      </c>
      <c r="AW833" s="3" t="s">
        <v>47</v>
      </c>
      <c r="AX833" s="15" t="s">
        <v>59</v>
      </c>
      <c r="AZ833" s="15" t="s">
        <v>59</v>
      </c>
      <c r="BA833" t="s">
        <v>47</v>
      </c>
      <c r="BB833" s="15" t="s">
        <v>59</v>
      </c>
      <c r="BC833" t="s">
        <v>47</v>
      </c>
      <c r="BD833" s="15" t="s">
        <v>59</v>
      </c>
      <c r="BE833" t="s">
        <v>47</v>
      </c>
      <c r="BF833" s="15" t="s">
        <v>59</v>
      </c>
      <c r="BH833" s="15" t="s">
        <v>59</v>
      </c>
      <c r="BJ833" s="15" t="s">
        <v>59</v>
      </c>
      <c r="BL833" s="15" t="s">
        <v>59</v>
      </c>
      <c r="BN833" s="15" t="s">
        <v>59</v>
      </c>
      <c r="BP833" s="15" t="s">
        <v>59</v>
      </c>
      <c r="BR833" s="15" t="s">
        <v>59</v>
      </c>
      <c r="BT833" s="15" t="s">
        <v>59</v>
      </c>
      <c r="BV833" s="15" t="s">
        <v>59</v>
      </c>
      <c r="BX833" s="15" t="s">
        <v>59</v>
      </c>
      <c r="BZ833" s="15" t="s">
        <v>59</v>
      </c>
      <c r="CB833" s="15" t="s">
        <v>59</v>
      </c>
      <c r="CD833" s="15" t="s">
        <v>59</v>
      </c>
      <c r="CF833" s="15" t="s">
        <v>59</v>
      </c>
      <c r="CH833" s="15" t="s">
        <v>59</v>
      </c>
      <c r="CJ833" s="15" t="s">
        <v>59</v>
      </c>
      <c r="CL833" s="15" t="s">
        <v>59</v>
      </c>
      <c r="CN833" s="15" t="s">
        <v>59</v>
      </c>
      <c r="CP833" s="15" t="s">
        <v>59</v>
      </c>
      <c r="CR833" s="15" t="s">
        <v>59</v>
      </c>
      <c r="CT833" s="15" t="s">
        <v>59</v>
      </c>
      <c r="CV833" s="15" t="s">
        <v>59</v>
      </c>
      <c r="CX833" s="15" t="s">
        <v>59</v>
      </c>
      <c r="CZ833" s="15" t="s">
        <v>59</v>
      </c>
      <c r="DB833" s="15" t="s">
        <v>59</v>
      </c>
      <c r="DD833" s="15" t="s">
        <v>59</v>
      </c>
      <c r="DF833" s="15" t="s">
        <v>59</v>
      </c>
      <c r="DH833" s="15" t="s">
        <v>59</v>
      </c>
      <c r="DJ833" s="15" t="s">
        <v>59</v>
      </c>
      <c r="DL833" s="15" t="s">
        <v>59</v>
      </c>
      <c r="DN833" s="15" t="s">
        <v>59</v>
      </c>
      <c r="DP833" s="15" t="s">
        <v>59</v>
      </c>
      <c r="DR833" s="15" t="s">
        <v>59</v>
      </c>
      <c r="DT833" s="15" t="s">
        <v>59</v>
      </c>
      <c r="DV833" s="15" t="s">
        <v>59</v>
      </c>
      <c r="DX833" s="15" t="s">
        <v>59</v>
      </c>
      <c r="DZ833" s="15" t="s">
        <v>59</v>
      </c>
      <c r="EB833" s="15" t="s">
        <v>59</v>
      </c>
      <c r="ED833" s="15" t="s">
        <v>59</v>
      </c>
      <c r="EF833" s="15" t="s">
        <v>59</v>
      </c>
      <c r="EH833" s="15" t="s">
        <v>59</v>
      </c>
      <c r="EJ833" s="15" t="s">
        <v>59</v>
      </c>
      <c r="EL833" s="15" t="s">
        <v>59</v>
      </c>
      <c r="EN833" s="15" t="s">
        <v>59</v>
      </c>
      <c r="EP833" s="15" t="s">
        <v>59</v>
      </c>
      <c r="ER833" s="15" t="s">
        <v>59</v>
      </c>
      <c r="ET833" s="15" t="s">
        <v>59</v>
      </c>
      <c r="EV833" s="15" t="s">
        <v>59</v>
      </c>
      <c r="EX833" s="15" t="s">
        <v>59</v>
      </c>
      <c r="EZ833" s="15" t="s">
        <v>59</v>
      </c>
      <c r="FB833" s="15" t="s">
        <v>59</v>
      </c>
      <c r="FD833" s="15" t="s">
        <v>59</v>
      </c>
      <c r="FF833" s="15" t="s">
        <v>59</v>
      </c>
      <c r="FH833" s="15" t="s">
        <v>59</v>
      </c>
      <c r="FJ833" s="15" t="s">
        <v>59</v>
      </c>
      <c r="FL833" s="15" t="s">
        <v>59</v>
      </c>
      <c r="FN833" s="15" t="s">
        <v>59</v>
      </c>
      <c r="FP833" s="15" t="s">
        <v>59</v>
      </c>
      <c r="FR833" s="15" t="s">
        <v>59</v>
      </c>
      <c r="FT833" s="15" t="s">
        <v>59</v>
      </c>
    </row>
    <row r="834" spans="1:176" ht="15.95" customHeight="1">
      <c r="A834" t="s">
        <v>1273</v>
      </c>
      <c r="B834">
        <v>3</v>
      </c>
      <c r="D834" s="39">
        <v>1602</v>
      </c>
      <c r="E834" t="s">
        <v>1268</v>
      </c>
      <c r="G834" s="9">
        <f t="shared" si="27"/>
        <v>5.6</v>
      </c>
      <c r="H834" s="15" t="s">
        <v>59</v>
      </c>
      <c r="I834" t="s">
        <v>47</v>
      </c>
      <c r="J834" s="15" t="s">
        <v>59</v>
      </c>
      <c r="K834" t="s">
        <v>47</v>
      </c>
      <c r="L834" s="15" t="s">
        <v>59</v>
      </c>
      <c r="M834" s="3" t="s">
        <v>47</v>
      </c>
      <c r="N834" s="12" t="s">
        <v>59</v>
      </c>
      <c r="O834" t="s">
        <v>47</v>
      </c>
      <c r="P834" s="15" t="s">
        <v>59</v>
      </c>
      <c r="Q834">
        <v>5.6</v>
      </c>
      <c r="R834" s="15">
        <v>0.4</v>
      </c>
      <c r="T834" s="15" t="s">
        <v>59</v>
      </c>
      <c r="U834" s="46" t="s">
        <v>47</v>
      </c>
      <c r="V834" s="15" t="s">
        <v>59</v>
      </c>
      <c r="W834" s="46" t="s">
        <v>47</v>
      </c>
      <c r="X834" s="15" t="s">
        <v>59</v>
      </c>
      <c r="Y834" t="s">
        <v>47</v>
      </c>
      <c r="Z834" s="15" t="s">
        <v>59</v>
      </c>
      <c r="AA834" t="s">
        <v>47</v>
      </c>
      <c r="AB834" s="15" t="s">
        <v>59</v>
      </c>
      <c r="AC834" t="s">
        <v>47</v>
      </c>
      <c r="AD834" s="15" t="s">
        <v>59</v>
      </c>
      <c r="AE834" t="s">
        <v>47</v>
      </c>
      <c r="AF834" s="15" t="s">
        <v>59</v>
      </c>
      <c r="AG834" t="s">
        <v>47</v>
      </c>
      <c r="AH834" s="15" t="s">
        <v>59</v>
      </c>
      <c r="AI834" t="s">
        <v>47</v>
      </c>
      <c r="AJ834" s="15" t="s">
        <v>59</v>
      </c>
      <c r="AL834" s="15" t="s">
        <v>59</v>
      </c>
      <c r="AM834" t="s">
        <v>47</v>
      </c>
      <c r="AN834" s="15" t="s">
        <v>59</v>
      </c>
      <c r="AO834" t="s">
        <v>47</v>
      </c>
      <c r="AP834" s="15" t="s">
        <v>59</v>
      </c>
      <c r="AQ834" t="s">
        <v>47</v>
      </c>
      <c r="AR834" s="15" t="s">
        <v>59</v>
      </c>
      <c r="AS834" t="s">
        <v>47</v>
      </c>
      <c r="AT834" s="15" t="s">
        <v>59</v>
      </c>
      <c r="AU834" t="s">
        <v>47</v>
      </c>
      <c r="AV834" s="15" t="s">
        <v>59</v>
      </c>
      <c r="AW834" s="3" t="s">
        <v>47</v>
      </c>
      <c r="AX834" s="15" t="s">
        <v>59</v>
      </c>
      <c r="AZ834" s="15" t="s">
        <v>59</v>
      </c>
      <c r="BA834" t="s">
        <v>47</v>
      </c>
      <c r="BB834" s="15" t="s">
        <v>59</v>
      </c>
      <c r="BC834" t="s">
        <v>47</v>
      </c>
      <c r="BD834" s="15" t="s">
        <v>59</v>
      </c>
      <c r="BE834" t="s">
        <v>47</v>
      </c>
      <c r="BF834" s="15" t="s">
        <v>59</v>
      </c>
      <c r="BH834" s="15" t="s">
        <v>59</v>
      </c>
      <c r="BJ834" s="15" t="s">
        <v>59</v>
      </c>
      <c r="BL834" s="15" t="s">
        <v>59</v>
      </c>
      <c r="BN834" s="15" t="s">
        <v>59</v>
      </c>
      <c r="BP834" s="15" t="s">
        <v>59</v>
      </c>
      <c r="BR834" s="15" t="s">
        <v>59</v>
      </c>
      <c r="BT834" s="15" t="s">
        <v>59</v>
      </c>
      <c r="BV834" s="15" t="s">
        <v>59</v>
      </c>
      <c r="BX834" s="15" t="s">
        <v>59</v>
      </c>
      <c r="BZ834" s="15" t="s">
        <v>59</v>
      </c>
      <c r="CB834" s="15" t="s">
        <v>59</v>
      </c>
      <c r="CD834" s="15" t="s">
        <v>59</v>
      </c>
      <c r="CF834" s="15" t="s">
        <v>59</v>
      </c>
      <c r="CH834" s="15" t="s">
        <v>59</v>
      </c>
      <c r="CJ834" s="15" t="s">
        <v>59</v>
      </c>
      <c r="CL834" s="15" t="s">
        <v>59</v>
      </c>
      <c r="CN834" s="15" t="s">
        <v>59</v>
      </c>
      <c r="CP834" s="15" t="s">
        <v>59</v>
      </c>
      <c r="CR834" s="15" t="s">
        <v>59</v>
      </c>
      <c r="CT834" s="15" t="s">
        <v>59</v>
      </c>
      <c r="CV834" s="15" t="s">
        <v>59</v>
      </c>
      <c r="CX834" s="15" t="s">
        <v>59</v>
      </c>
      <c r="CZ834" s="15" t="s">
        <v>59</v>
      </c>
      <c r="DB834" s="15" t="s">
        <v>59</v>
      </c>
      <c r="DD834" s="15" t="s">
        <v>59</v>
      </c>
      <c r="DF834" s="15" t="s">
        <v>59</v>
      </c>
      <c r="DH834" s="15" t="s">
        <v>59</v>
      </c>
      <c r="DJ834" s="15" t="s">
        <v>59</v>
      </c>
      <c r="DL834" s="15" t="s">
        <v>59</v>
      </c>
      <c r="DN834" s="15" t="s">
        <v>59</v>
      </c>
      <c r="DP834" s="15" t="s">
        <v>59</v>
      </c>
      <c r="DR834" s="15" t="s">
        <v>59</v>
      </c>
      <c r="DT834" s="15" t="s">
        <v>59</v>
      </c>
      <c r="DV834" s="15" t="s">
        <v>59</v>
      </c>
      <c r="DX834" s="15" t="s">
        <v>59</v>
      </c>
      <c r="DZ834" s="15" t="s">
        <v>59</v>
      </c>
      <c r="EB834" s="15" t="s">
        <v>59</v>
      </c>
      <c r="ED834" s="15" t="s">
        <v>59</v>
      </c>
      <c r="EF834" s="15" t="s">
        <v>59</v>
      </c>
      <c r="EH834" s="15" t="s">
        <v>59</v>
      </c>
      <c r="EJ834" s="15" t="s">
        <v>59</v>
      </c>
      <c r="EL834" s="15" t="s">
        <v>59</v>
      </c>
      <c r="EN834" s="15" t="s">
        <v>59</v>
      </c>
      <c r="EP834" s="15" t="s">
        <v>59</v>
      </c>
      <c r="ER834" s="15" t="s">
        <v>59</v>
      </c>
      <c r="ET834" s="15" t="s">
        <v>59</v>
      </c>
      <c r="EV834" s="15" t="s">
        <v>59</v>
      </c>
      <c r="EX834" s="15" t="s">
        <v>59</v>
      </c>
      <c r="EZ834" s="15" t="s">
        <v>59</v>
      </c>
      <c r="FB834" s="15" t="s">
        <v>59</v>
      </c>
      <c r="FD834" s="15" t="s">
        <v>59</v>
      </c>
      <c r="FF834" s="15" t="s">
        <v>59</v>
      </c>
      <c r="FH834" s="15" t="s">
        <v>59</v>
      </c>
      <c r="FJ834" s="15" t="s">
        <v>59</v>
      </c>
      <c r="FL834" s="15" t="s">
        <v>59</v>
      </c>
      <c r="FN834" s="15" t="s">
        <v>59</v>
      </c>
      <c r="FP834" s="15" t="s">
        <v>59</v>
      </c>
      <c r="FR834" s="15" t="s">
        <v>59</v>
      </c>
      <c r="FT834" s="15" t="s">
        <v>59</v>
      </c>
    </row>
    <row r="835" spans="1:176" ht="15.95" customHeight="1">
      <c r="A835" t="s">
        <v>1275</v>
      </c>
      <c r="B835">
        <v>3</v>
      </c>
      <c r="D835" s="39">
        <v>1602</v>
      </c>
      <c r="E835" t="s">
        <v>1268</v>
      </c>
      <c r="G835" s="9">
        <f t="shared" si="27"/>
        <v>8.8000000000000007</v>
      </c>
      <c r="H835" s="15" t="s">
        <v>59</v>
      </c>
      <c r="I835" t="s">
        <v>47</v>
      </c>
      <c r="J835" s="15" t="s">
        <v>59</v>
      </c>
      <c r="K835" t="s">
        <v>47</v>
      </c>
      <c r="L835" s="15" t="s">
        <v>59</v>
      </c>
      <c r="M835" s="3" t="s">
        <v>47</v>
      </c>
      <c r="N835" s="12" t="s">
        <v>59</v>
      </c>
      <c r="O835" t="s">
        <v>47</v>
      </c>
      <c r="P835" s="15" t="s">
        <v>59</v>
      </c>
      <c r="Q835">
        <v>8.8000000000000007</v>
      </c>
      <c r="R835" s="15">
        <v>1</v>
      </c>
      <c r="T835" s="15" t="s">
        <v>59</v>
      </c>
      <c r="U835" s="46" t="s">
        <v>47</v>
      </c>
      <c r="V835" s="15" t="s">
        <v>59</v>
      </c>
      <c r="W835" s="46" t="s">
        <v>47</v>
      </c>
      <c r="X835" s="15" t="s">
        <v>59</v>
      </c>
      <c r="Y835" t="s">
        <v>47</v>
      </c>
      <c r="Z835" s="15" t="s">
        <v>59</v>
      </c>
      <c r="AA835" t="s">
        <v>47</v>
      </c>
      <c r="AB835" s="15" t="s">
        <v>59</v>
      </c>
      <c r="AC835" t="s">
        <v>47</v>
      </c>
      <c r="AD835" s="15" t="s">
        <v>59</v>
      </c>
      <c r="AE835" t="s">
        <v>47</v>
      </c>
      <c r="AF835" s="15" t="s">
        <v>59</v>
      </c>
      <c r="AG835" t="s">
        <v>47</v>
      </c>
      <c r="AH835" s="15" t="s">
        <v>59</v>
      </c>
      <c r="AI835" t="s">
        <v>47</v>
      </c>
      <c r="AJ835" s="15" t="s">
        <v>59</v>
      </c>
      <c r="AL835" s="15" t="s">
        <v>59</v>
      </c>
      <c r="AM835" t="s">
        <v>47</v>
      </c>
      <c r="AN835" s="15" t="s">
        <v>59</v>
      </c>
      <c r="AO835" t="s">
        <v>47</v>
      </c>
      <c r="AP835" s="15" t="s">
        <v>59</v>
      </c>
      <c r="AQ835" t="s">
        <v>47</v>
      </c>
      <c r="AR835" s="15" t="s">
        <v>59</v>
      </c>
      <c r="AS835" t="s">
        <v>47</v>
      </c>
      <c r="AT835" s="15" t="s">
        <v>59</v>
      </c>
      <c r="AU835" t="s">
        <v>47</v>
      </c>
      <c r="AV835" s="15" t="s">
        <v>59</v>
      </c>
      <c r="AW835" s="3" t="s">
        <v>47</v>
      </c>
      <c r="AX835" s="15" t="s">
        <v>59</v>
      </c>
      <c r="AZ835" s="15" t="s">
        <v>59</v>
      </c>
      <c r="BA835" t="s">
        <v>47</v>
      </c>
      <c r="BB835" s="15" t="s">
        <v>59</v>
      </c>
      <c r="BC835" t="s">
        <v>47</v>
      </c>
      <c r="BD835" s="15" t="s">
        <v>59</v>
      </c>
      <c r="BE835" t="s">
        <v>47</v>
      </c>
      <c r="BF835" s="15" t="s">
        <v>59</v>
      </c>
      <c r="BH835" s="15" t="s">
        <v>59</v>
      </c>
      <c r="BJ835" s="15" t="s">
        <v>59</v>
      </c>
      <c r="BL835" s="15" t="s">
        <v>59</v>
      </c>
      <c r="BN835" s="15" t="s">
        <v>59</v>
      </c>
      <c r="BP835" s="15" t="s">
        <v>59</v>
      </c>
      <c r="BR835" s="15" t="s">
        <v>59</v>
      </c>
      <c r="BT835" s="15" t="s">
        <v>59</v>
      </c>
      <c r="BV835" s="15" t="s">
        <v>59</v>
      </c>
      <c r="BX835" s="15" t="s">
        <v>59</v>
      </c>
      <c r="BZ835" s="15" t="s">
        <v>59</v>
      </c>
      <c r="CB835" s="15" t="s">
        <v>59</v>
      </c>
      <c r="CD835" s="15" t="s">
        <v>59</v>
      </c>
      <c r="CF835" s="15" t="s">
        <v>59</v>
      </c>
      <c r="CH835" s="15" t="s">
        <v>59</v>
      </c>
      <c r="CJ835" s="15" t="s">
        <v>59</v>
      </c>
      <c r="CL835" s="15" t="s">
        <v>59</v>
      </c>
      <c r="CN835" s="15" t="s">
        <v>59</v>
      </c>
      <c r="CP835" s="15" t="s">
        <v>59</v>
      </c>
      <c r="CR835" s="15" t="s">
        <v>59</v>
      </c>
      <c r="CT835" s="15" t="s">
        <v>59</v>
      </c>
      <c r="CV835" s="15" t="s">
        <v>59</v>
      </c>
      <c r="CX835" s="15" t="s">
        <v>59</v>
      </c>
      <c r="CZ835" s="15" t="s">
        <v>59</v>
      </c>
      <c r="DB835" s="15" t="s">
        <v>59</v>
      </c>
      <c r="DD835" s="15" t="s">
        <v>59</v>
      </c>
      <c r="DF835" s="15" t="s">
        <v>59</v>
      </c>
      <c r="DH835" s="15" t="s">
        <v>59</v>
      </c>
      <c r="DJ835" s="15" t="s">
        <v>59</v>
      </c>
      <c r="DL835" s="15" t="s">
        <v>59</v>
      </c>
      <c r="DN835" s="15" t="s">
        <v>59</v>
      </c>
      <c r="DP835" s="15" t="s">
        <v>59</v>
      </c>
      <c r="DR835" s="15" t="s">
        <v>59</v>
      </c>
      <c r="DT835" s="15" t="s">
        <v>59</v>
      </c>
      <c r="DV835" s="15" t="s">
        <v>59</v>
      </c>
      <c r="DX835" s="15" t="s">
        <v>59</v>
      </c>
      <c r="DZ835" s="15" t="s">
        <v>59</v>
      </c>
      <c r="EB835" s="15" t="s">
        <v>59</v>
      </c>
      <c r="ED835" s="15" t="s">
        <v>59</v>
      </c>
      <c r="EF835" s="15" t="s">
        <v>59</v>
      </c>
      <c r="EH835" s="15" t="s">
        <v>59</v>
      </c>
      <c r="EJ835" s="15" t="s">
        <v>59</v>
      </c>
      <c r="EL835" s="15" t="s">
        <v>59</v>
      </c>
      <c r="EN835" s="15" t="s">
        <v>59</v>
      </c>
      <c r="EP835" s="15" t="s">
        <v>59</v>
      </c>
      <c r="ER835" s="15" t="s">
        <v>59</v>
      </c>
      <c r="ET835" s="15" t="s">
        <v>59</v>
      </c>
      <c r="EV835" s="15" t="s">
        <v>59</v>
      </c>
      <c r="EX835" s="15" t="s">
        <v>59</v>
      </c>
      <c r="EZ835" s="15" t="s">
        <v>59</v>
      </c>
      <c r="FB835" s="15" t="s">
        <v>59</v>
      </c>
      <c r="FD835" s="15" t="s">
        <v>59</v>
      </c>
      <c r="FF835" s="15" t="s">
        <v>59</v>
      </c>
      <c r="FH835" s="15" t="s">
        <v>59</v>
      </c>
      <c r="FJ835" s="15" t="s">
        <v>59</v>
      </c>
      <c r="FL835" s="15" t="s">
        <v>59</v>
      </c>
      <c r="FN835" s="15" t="s">
        <v>59</v>
      </c>
      <c r="FP835" s="15" t="s">
        <v>59</v>
      </c>
      <c r="FR835" s="15" t="s">
        <v>59</v>
      </c>
      <c r="FT835" s="15" t="s">
        <v>59</v>
      </c>
    </row>
    <row r="836" spans="1:176" ht="15.95" customHeight="1">
      <c r="A836" t="s">
        <v>1276</v>
      </c>
      <c r="B836">
        <v>3</v>
      </c>
      <c r="D836" s="39">
        <v>1602</v>
      </c>
      <c r="E836" t="s">
        <v>1268</v>
      </c>
      <c r="G836" s="9">
        <f t="shared" si="27"/>
        <v>8</v>
      </c>
      <c r="H836" s="15" t="s">
        <v>59</v>
      </c>
      <c r="I836" t="s">
        <v>47</v>
      </c>
      <c r="J836" s="15" t="s">
        <v>59</v>
      </c>
      <c r="K836" t="s">
        <v>47</v>
      </c>
      <c r="L836" s="15" t="s">
        <v>59</v>
      </c>
      <c r="M836" s="3" t="s">
        <v>47</v>
      </c>
      <c r="N836" s="12" t="s">
        <v>59</v>
      </c>
      <c r="O836" t="s">
        <v>47</v>
      </c>
      <c r="P836" s="15" t="s">
        <v>59</v>
      </c>
      <c r="Q836">
        <v>8</v>
      </c>
      <c r="R836" s="15">
        <v>0.3</v>
      </c>
      <c r="T836" s="15" t="s">
        <v>59</v>
      </c>
      <c r="U836" s="46" t="s">
        <v>47</v>
      </c>
      <c r="V836" s="15" t="s">
        <v>59</v>
      </c>
      <c r="W836" s="46" t="s">
        <v>47</v>
      </c>
      <c r="X836" s="15" t="s">
        <v>59</v>
      </c>
      <c r="Y836" t="s">
        <v>47</v>
      </c>
      <c r="Z836" s="15" t="s">
        <v>59</v>
      </c>
      <c r="AA836" t="s">
        <v>47</v>
      </c>
      <c r="AB836" s="15" t="s">
        <v>59</v>
      </c>
      <c r="AC836" t="s">
        <v>47</v>
      </c>
      <c r="AD836" s="15" t="s">
        <v>59</v>
      </c>
      <c r="AE836" t="s">
        <v>47</v>
      </c>
      <c r="AF836" s="15" t="s">
        <v>59</v>
      </c>
      <c r="AG836" t="s">
        <v>47</v>
      </c>
      <c r="AH836" s="15" t="s">
        <v>59</v>
      </c>
      <c r="AI836" t="s">
        <v>47</v>
      </c>
      <c r="AJ836" s="15" t="s">
        <v>59</v>
      </c>
      <c r="AL836" s="15" t="s">
        <v>59</v>
      </c>
      <c r="AM836" t="s">
        <v>47</v>
      </c>
      <c r="AN836" s="15" t="s">
        <v>59</v>
      </c>
      <c r="AO836" t="s">
        <v>47</v>
      </c>
      <c r="AP836" s="15" t="s">
        <v>59</v>
      </c>
      <c r="AQ836" t="s">
        <v>47</v>
      </c>
      <c r="AR836" s="15" t="s">
        <v>59</v>
      </c>
      <c r="AS836" t="s">
        <v>47</v>
      </c>
      <c r="AT836" s="15" t="s">
        <v>59</v>
      </c>
      <c r="AU836" t="s">
        <v>47</v>
      </c>
      <c r="AV836" s="15" t="s">
        <v>59</v>
      </c>
      <c r="AW836" s="3" t="s">
        <v>47</v>
      </c>
      <c r="AX836" s="15" t="s">
        <v>59</v>
      </c>
      <c r="AZ836" s="15" t="s">
        <v>59</v>
      </c>
      <c r="BA836" t="s">
        <v>47</v>
      </c>
      <c r="BB836" s="15" t="s">
        <v>59</v>
      </c>
      <c r="BC836" t="s">
        <v>47</v>
      </c>
      <c r="BD836" s="15" t="s">
        <v>59</v>
      </c>
      <c r="BE836" t="s">
        <v>47</v>
      </c>
      <c r="BF836" s="15" t="s">
        <v>59</v>
      </c>
      <c r="BH836" s="15" t="s">
        <v>59</v>
      </c>
      <c r="BJ836" s="15" t="s">
        <v>59</v>
      </c>
      <c r="BL836" s="15" t="s">
        <v>59</v>
      </c>
      <c r="BN836" s="15" t="s">
        <v>59</v>
      </c>
      <c r="BP836" s="15" t="s">
        <v>59</v>
      </c>
      <c r="BR836" s="15" t="s">
        <v>59</v>
      </c>
      <c r="BT836" s="15" t="s">
        <v>59</v>
      </c>
      <c r="BV836" s="15" t="s">
        <v>59</v>
      </c>
      <c r="BX836" s="15" t="s">
        <v>59</v>
      </c>
      <c r="BZ836" s="15" t="s">
        <v>59</v>
      </c>
      <c r="CB836" s="15" t="s">
        <v>59</v>
      </c>
      <c r="CD836" s="15" t="s">
        <v>59</v>
      </c>
      <c r="CF836" s="15" t="s">
        <v>59</v>
      </c>
      <c r="CH836" s="15" t="s">
        <v>59</v>
      </c>
      <c r="CJ836" s="15" t="s">
        <v>59</v>
      </c>
      <c r="CL836" s="15" t="s">
        <v>59</v>
      </c>
      <c r="CN836" s="15" t="s">
        <v>59</v>
      </c>
      <c r="CP836" s="15" t="s">
        <v>59</v>
      </c>
      <c r="CR836" s="15" t="s">
        <v>59</v>
      </c>
      <c r="CT836" s="15" t="s">
        <v>59</v>
      </c>
      <c r="CV836" s="15" t="s">
        <v>59</v>
      </c>
      <c r="CX836" s="15" t="s">
        <v>59</v>
      </c>
      <c r="CZ836" s="15" t="s">
        <v>59</v>
      </c>
      <c r="DB836" s="15" t="s">
        <v>59</v>
      </c>
      <c r="DD836" s="15" t="s">
        <v>59</v>
      </c>
      <c r="DF836" s="15" t="s">
        <v>59</v>
      </c>
      <c r="DH836" s="15" t="s">
        <v>59</v>
      </c>
      <c r="DJ836" s="15" t="s">
        <v>59</v>
      </c>
      <c r="DL836" s="15" t="s">
        <v>59</v>
      </c>
      <c r="DN836" s="15" t="s">
        <v>59</v>
      </c>
      <c r="DP836" s="15" t="s">
        <v>59</v>
      </c>
      <c r="DR836" s="15" t="s">
        <v>59</v>
      </c>
      <c r="DT836" s="15" t="s">
        <v>59</v>
      </c>
      <c r="DV836" s="15" t="s">
        <v>59</v>
      </c>
      <c r="DX836" s="15" t="s">
        <v>59</v>
      </c>
      <c r="DZ836" s="15" t="s">
        <v>59</v>
      </c>
      <c r="EB836" s="15" t="s">
        <v>59</v>
      </c>
      <c r="ED836" s="15" t="s">
        <v>59</v>
      </c>
      <c r="EF836" s="15" t="s">
        <v>59</v>
      </c>
      <c r="EH836" s="15" t="s">
        <v>59</v>
      </c>
      <c r="EJ836" s="15" t="s">
        <v>59</v>
      </c>
      <c r="EL836" s="15" t="s">
        <v>59</v>
      </c>
      <c r="EN836" s="15" t="s">
        <v>59</v>
      </c>
      <c r="EP836" s="15" t="s">
        <v>59</v>
      </c>
      <c r="ER836" s="15" t="s">
        <v>59</v>
      </c>
      <c r="ET836" s="15" t="s">
        <v>59</v>
      </c>
      <c r="EV836" s="15" t="s">
        <v>59</v>
      </c>
      <c r="EX836" s="15" t="s">
        <v>59</v>
      </c>
      <c r="EZ836" s="15" t="s">
        <v>59</v>
      </c>
      <c r="FB836" s="15" t="s">
        <v>59</v>
      </c>
      <c r="FD836" s="15" t="s">
        <v>59</v>
      </c>
      <c r="FF836" s="15" t="s">
        <v>59</v>
      </c>
      <c r="FH836" s="15" t="s">
        <v>59</v>
      </c>
      <c r="FJ836" s="15" t="s">
        <v>59</v>
      </c>
      <c r="FL836" s="15" t="s">
        <v>59</v>
      </c>
      <c r="FN836" s="15" t="s">
        <v>59</v>
      </c>
      <c r="FP836" s="15" t="s">
        <v>59</v>
      </c>
      <c r="FR836" s="15" t="s">
        <v>59</v>
      </c>
      <c r="FT836" s="15" t="s">
        <v>59</v>
      </c>
    </row>
    <row r="837" spans="1:176" ht="15.95" customHeight="1">
      <c r="A837" t="s">
        <v>1277</v>
      </c>
      <c r="B837">
        <v>3</v>
      </c>
      <c r="D837" s="39">
        <v>1602</v>
      </c>
      <c r="E837" t="s">
        <v>1268</v>
      </c>
      <c r="G837" s="9">
        <f t="shared" si="27"/>
        <v>11</v>
      </c>
      <c r="H837" s="15" t="s">
        <v>59</v>
      </c>
      <c r="I837" t="s">
        <v>47</v>
      </c>
      <c r="J837" s="15" t="s">
        <v>59</v>
      </c>
      <c r="K837" t="s">
        <v>47</v>
      </c>
      <c r="L837" s="15" t="s">
        <v>59</v>
      </c>
      <c r="M837" s="3" t="s">
        <v>47</v>
      </c>
      <c r="N837" s="12" t="s">
        <v>59</v>
      </c>
      <c r="O837" t="s">
        <v>47</v>
      </c>
      <c r="P837" s="15" t="s">
        <v>59</v>
      </c>
      <c r="Q837">
        <v>11</v>
      </c>
      <c r="R837" s="15">
        <v>0.6</v>
      </c>
      <c r="T837" s="15" t="s">
        <v>59</v>
      </c>
      <c r="U837" s="46" t="s">
        <v>47</v>
      </c>
      <c r="V837" s="15" t="s">
        <v>59</v>
      </c>
      <c r="W837" s="46" t="s">
        <v>47</v>
      </c>
      <c r="X837" s="15" t="s">
        <v>59</v>
      </c>
      <c r="Y837" t="s">
        <v>47</v>
      </c>
      <c r="Z837" s="15" t="s">
        <v>59</v>
      </c>
      <c r="AA837" t="s">
        <v>47</v>
      </c>
      <c r="AB837" s="15" t="s">
        <v>59</v>
      </c>
      <c r="AC837" t="s">
        <v>47</v>
      </c>
      <c r="AD837" s="15" t="s">
        <v>59</v>
      </c>
      <c r="AE837" t="s">
        <v>47</v>
      </c>
      <c r="AF837" s="15" t="s">
        <v>59</v>
      </c>
      <c r="AG837" t="s">
        <v>47</v>
      </c>
      <c r="AH837" s="15" t="s">
        <v>59</v>
      </c>
      <c r="AI837" t="s">
        <v>47</v>
      </c>
      <c r="AJ837" s="15" t="s">
        <v>59</v>
      </c>
      <c r="AL837" s="15" t="s">
        <v>59</v>
      </c>
      <c r="AM837" t="s">
        <v>47</v>
      </c>
      <c r="AN837" s="15" t="s">
        <v>59</v>
      </c>
      <c r="AO837" t="s">
        <v>47</v>
      </c>
      <c r="AP837" s="15" t="s">
        <v>59</v>
      </c>
      <c r="AQ837" t="s">
        <v>47</v>
      </c>
      <c r="AR837" s="15" t="s">
        <v>59</v>
      </c>
      <c r="AS837" t="s">
        <v>47</v>
      </c>
      <c r="AT837" s="15" t="s">
        <v>59</v>
      </c>
      <c r="AU837" t="s">
        <v>47</v>
      </c>
      <c r="AV837" s="15" t="s">
        <v>59</v>
      </c>
      <c r="AW837" s="3" t="s">
        <v>47</v>
      </c>
      <c r="AX837" s="15" t="s">
        <v>59</v>
      </c>
      <c r="AZ837" s="15" t="s">
        <v>59</v>
      </c>
      <c r="BA837" t="s">
        <v>47</v>
      </c>
      <c r="BB837" s="15" t="s">
        <v>59</v>
      </c>
      <c r="BC837" t="s">
        <v>47</v>
      </c>
      <c r="BD837" s="15" t="s">
        <v>59</v>
      </c>
      <c r="BE837" t="s">
        <v>47</v>
      </c>
      <c r="BF837" s="15" t="s">
        <v>59</v>
      </c>
      <c r="BH837" s="15" t="s">
        <v>59</v>
      </c>
      <c r="BJ837" s="15" t="s">
        <v>59</v>
      </c>
      <c r="BL837" s="15" t="s">
        <v>59</v>
      </c>
      <c r="BN837" s="15" t="s">
        <v>59</v>
      </c>
      <c r="BP837" s="15" t="s">
        <v>59</v>
      </c>
      <c r="BR837" s="15" t="s">
        <v>59</v>
      </c>
      <c r="BT837" s="15" t="s">
        <v>59</v>
      </c>
      <c r="BV837" s="15" t="s">
        <v>59</v>
      </c>
      <c r="BX837" s="15" t="s">
        <v>59</v>
      </c>
      <c r="BZ837" s="15" t="s">
        <v>59</v>
      </c>
      <c r="CB837" s="15" t="s">
        <v>59</v>
      </c>
      <c r="CD837" s="15" t="s">
        <v>59</v>
      </c>
      <c r="CF837" s="15" t="s">
        <v>59</v>
      </c>
      <c r="CH837" s="15" t="s">
        <v>59</v>
      </c>
      <c r="CJ837" s="15" t="s">
        <v>59</v>
      </c>
      <c r="CL837" s="15" t="s">
        <v>59</v>
      </c>
      <c r="CN837" s="15" t="s">
        <v>59</v>
      </c>
      <c r="CP837" s="15" t="s">
        <v>59</v>
      </c>
      <c r="CR837" s="15" t="s">
        <v>59</v>
      </c>
      <c r="CT837" s="15" t="s">
        <v>59</v>
      </c>
      <c r="CV837" s="15" t="s">
        <v>59</v>
      </c>
      <c r="CX837" s="15" t="s">
        <v>59</v>
      </c>
      <c r="CZ837" s="15" t="s">
        <v>59</v>
      </c>
      <c r="DB837" s="15" t="s">
        <v>59</v>
      </c>
      <c r="DD837" s="15" t="s">
        <v>59</v>
      </c>
      <c r="DF837" s="15" t="s">
        <v>59</v>
      </c>
      <c r="DH837" s="15" t="s">
        <v>59</v>
      </c>
      <c r="DJ837" s="15" t="s">
        <v>59</v>
      </c>
      <c r="DL837" s="15" t="s">
        <v>59</v>
      </c>
      <c r="DN837" s="15" t="s">
        <v>59</v>
      </c>
      <c r="DP837" s="15" t="s">
        <v>59</v>
      </c>
      <c r="DR837" s="15" t="s">
        <v>59</v>
      </c>
      <c r="DT837" s="15" t="s">
        <v>59</v>
      </c>
      <c r="DV837" s="15" t="s">
        <v>59</v>
      </c>
      <c r="DX837" s="15" t="s">
        <v>59</v>
      </c>
      <c r="DZ837" s="15" t="s">
        <v>59</v>
      </c>
      <c r="EB837" s="15" t="s">
        <v>59</v>
      </c>
      <c r="ED837" s="15" t="s">
        <v>59</v>
      </c>
      <c r="EF837" s="15" t="s">
        <v>59</v>
      </c>
      <c r="EH837" s="15" t="s">
        <v>59</v>
      </c>
      <c r="EJ837" s="15" t="s">
        <v>59</v>
      </c>
      <c r="EL837" s="15" t="s">
        <v>59</v>
      </c>
      <c r="EN837" s="15" t="s">
        <v>59</v>
      </c>
      <c r="EP837" s="15" t="s">
        <v>59</v>
      </c>
      <c r="ER837" s="15" t="s">
        <v>59</v>
      </c>
      <c r="ET837" s="15" t="s">
        <v>59</v>
      </c>
      <c r="EV837" s="15" t="s">
        <v>59</v>
      </c>
      <c r="EX837" s="15" t="s">
        <v>59</v>
      </c>
      <c r="EZ837" s="15" t="s">
        <v>59</v>
      </c>
      <c r="FB837" s="15" t="s">
        <v>59</v>
      </c>
      <c r="FD837" s="15" t="s">
        <v>59</v>
      </c>
      <c r="FF837" s="15" t="s">
        <v>59</v>
      </c>
      <c r="FH837" s="15" t="s">
        <v>59</v>
      </c>
      <c r="FJ837" s="15" t="s">
        <v>59</v>
      </c>
      <c r="FL837" s="15" t="s">
        <v>59</v>
      </c>
      <c r="FN837" s="15" t="s">
        <v>59</v>
      </c>
      <c r="FP837" s="15" t="s">
        <v>59</v>
      </c>
      <c r="FR837" s="15" t="s">
        <v>59</v>
      </c>
      <c r="FT837" s="15" t="s">
        <v>59</v>
      </c>
    </row>
    <row r="838" spans="1:176" ht="15.95" customHeight="1">
      <c r="A838" t="s">
        <v>1278</v>
      </c>
      <c r="B838">
        <v>3</v>
      </c>
      <c r="D838" s="39">
        <v>1602</v>
      </c>
      <c r="E838" t="s">
        <v>1268</v>
      </c>
      <c r="G838" s="9">
        <f t="shared" si="27"/>
        <v>6.4</v>
      </c>
      <c r="H838" s="15" t="s">
        <v>59</v>
      </c>
      <c r="I838" t="s">
        <v>47</v>
      </c>
      <c r="J838" s="15" t="s">
        <v>59</v>
      </c>
      <c r="K838" t="s">
        <v>47</v>
      </c>
      <c r="L838" s="15" t="s">
        <v>59</v>
      </c>
      <c r="M838" s="3" t="s">
        <v>47</v>
      </c>
      <c r="N838" s="12" t="s">
        <v>59</v>
      </c>
      <c r="O838" t="s">
        <v>47</v>
      </c>
      <c r="P838" s="15" t="s">
        <v>59</v>
      </c>
      <c r="Q838">
        <v>6.4</v>
      </c>
      <c r="R838" s="15">
        <v>0.4</v>
      </c>
      <c r="T838" s="15" t="s">
        <v>59</v>
      </c>
      <c r="U838" s="46" t="s">
        <v>47</v>
      </c>
      <c r="V838" s="15" t="s">
        <v>59</v>
      </c>
      <c r="W838" s="46" t="s">
        <v>47</v>
      </c>
      <c r="X838" s="15" t="s">
        <v>59</v>
      </c>
      <c r="Y838" t="s">
        <v>47</v>
      </c>
      <c r="Z838" s="15" t="s">
        <v>59</v>
      </c>
      <c r="AA838" t="s">
        <v>47</v>
      </c>
      <c r="AB838" s="15" t="s">
        <v>59</v>
      </c>
      <c r="AC838" t="s">
        <v>47</v>
      </c>
      <c r="AD838" s="15" t="s">
        <v>59</v>
      </c>
      <c r="AE838" t="s">
        <v>47</v>
      </c>
      <c r="AF838" s="15" t="s">
        <v>59</v>
      </c>
      <c r="AG838" t="s">
        <v>47</v>
      </c>
      <c r="AH838" s="15" t="s">
        <v>59</v>
      </c>
      <c r="AI838" t="s">
        <v>47</v>
      </c>
      <c r="AJ838" s="15" t="s">
        <v>59</v>
      </c>
      <c r="AL838" s="15" t="s">
        <v>59</v>
      </c>
      <c r="AM838" t="s">
        <v>47</v>
      </c>
      <c r="AN838" s="15" t="s">
        <v>59</v>
      </c>
      <c r="AO838" t="s">
        <v>47</v>
      </c>
      <c r="AP838" s="15" t="s">
        <v>59</v>
      </c>
      <c r="AQ838" t="s">
        <v>47</v>
      </c>
      <c r="AR838" s="15" t="s">
        <v>59</v>
      </c>
      <c r="AS838" t="s">
        <v>47</v>
      </c>
      <c r="AT838" s="15" t="s">
        <v>59</v>
      </c>
      <c r="AU838" t="s">
        <v>47</v>
      </c>
      <c r="AV838" s="15" t="s">
        <v>59</v>
      </c>
      <c r="AW838" s="3" t="s">
        <v>47</v>
      </c>
      <c r="AX838" s="15" t="s">
        <v>59</v>
      </c>
      <c r="AZ838" s="15" t="s">
        <v>59</v>
      </c>
      <c r="BA838" t="s">
        <v>47</v>
      </c>
      <c r="BB838" s="15" t="s">
        <v>59</v>
      </c>
      <c r="BC838" t="s">
        <v>47</v>
      </c>
      <c r="BD838" s="15" t="s">
        <v>59</v>
      </c>
      <c r="BE838" t="s">
        <v>47</v>
      </c>
      <c r="BF838" s="15" t="s">
        <v>59</v>
      </c>
      <c r="BH838" s="15" t="s">
        <v>59</v>
      </c>
      <c r="BJ838" s="15" t="s">
        <v>59</v>
      </c>
      <c r="BL838" s="15" t="s">
        <v>59</v>
      </c>
      <c r="BN838" s="15" t="s">
        <v>59</v>
      </c>
      <c r="BP838" s="15" t="s">
        <v>59</v>
      </c>
      <c r="BR838" s="15" t="s">
        <v>59</v>
      </c>
      <c r="BT838" s="15" t="s">
        <v>59</v>
      </c>
      <c r="BV838" s="15" t="s">
        <v>59</v>
      </c>
      <c r="BX838" s="15" t="s">
        <v>59</v>
      </c>
      <c r="BZ838" s="15" t="s">
        <v>59</v>
      </c>
      <c r="CB838" s="15" t="s">
        <v>59</v>
      </c>
      <c r="CD838" s="15" t="s">
        <v>59</v>
      </c>
      <c r="CF838" s="15" t="s">
        <v>59</v>
      </c>
      <c r="CH838" s="15" t="s">
        <v>59</v>
      </c>
      <c r="CJ838" s="15" t="s">
        <v>59</v>
      </c>
      <c r="CL838" s="15" t="s">
        <v>59</v>
      </c>
      <c r="CN838" s="15" t="s">
        <v>59</v>
      </c>
      <c r="CP838" s="15" t="s">
        <v>59</v>
      </c>
      <c r="CR838" s="15" t="s">
        <v>59</v>
      </c>
      <c r="CT838" s="15" t="s">
        <v>59</v>
      </c>
      <c r="CV838" s="15" t="s">
        <v>59</v>
      </c>
      <c r="CX838" s="15" t="s">
        <v>59</v>
      </c>
      <c r="CZ838" s="15" t="s">
        <v>59</v>
      </c>
      <c r="DB838" s="15" t="s">
        <v>59</v>
      </c>
      <c r="DD838" s="15" t="s">
        <v>59</v>
      </c>
      <c r="DF838" s="15" t="s">
        <v>59</v>
      </c>
      <c r="DH838" s="15" t="s">
        <v>59</v>
      </c>
      <c r="DJ838" s="15" t="s">
        <v>59</v>
      </c>
      <c r="DL838" s="15" t="s">
        <v>59</v>
      </c>
      <c r="DN838" s="15" t="s">
        <v>59</v>
      </c>
      <c r="DP838" s="15" t="s">
        <v>59</v>
      </c>
      <c r="DR838" s="15" t="s">
        <v>59</v>
      </c>
      <c r="DT838" s="15" t="s">
        <v>59</v>
      </c>
      <c r="DV838" s="15" t="s">
        <v>59</v>
      </c>
      <c r="DX838" s="15" t="s">
        <v>59</v>
      </c>
      <c r="DZ838" s="15" t="s">
        <v>59</v>
      </c>
      <c r="EB838" s="15" t="s">
        <v>59</v>
      </c>
      <c r="ED838" s="15" t="s">
        <v>59</v>
      </c>
      <c r="EF838" s="15" t="s">
        <v>59</v>
      </c>
      <c r="EH838" s="15" t="s">
        <v>59</v>
      </c>
      <c r="EJ838" s="15" t="s">
        <v>59</v>
      </c>
      <c r="EL838" s="15" t="s">
        <v>59</v>
      </c>
      <c r="EN838" s="15" t="s">
        <v>59</v>
      </c>
      <c r="EP838" s="15" t="s">
        <v>59</v>
      </c>
      <c r="ER838" s="15" t="s">
        <v>59</v>
      </c>
      <c r="ET838" s="15" t="s">
        <v>59</v>
      </c>
      <c r="EV838" s="15" t="s">
        <v>59</v>
      </c>
      <c r="EX838" s="15" t="s">
        <v>59</v>
      </c>
      <c r="EZ838" s="15" t="s">
        <v>59</v>
      </c>
      <c r="FB838" s="15" t="s">
        <v>59</v>
      </c>
      <c r="FD838" s="15" t="s">
        <v>59</v>
      </c>
      <c r="FF838" s="15" t="s">
        <v>59</v>
      </c>
      <c r="FH838" s="15" t="s">
        <v>59</v>
      </c>
      <c r="FJ838" s="15" t="s">
        <v>59</v>
      </c>
      <c r="FL838" s="15" t="s">
        <v>59</v>
      </c>
      <c r="FN838" s="15" t="s">
        <v>59</v>
      </c>
      <c r="FP838" s="15" t="s">
        <v>59</v>
      </c>
      <c r="FR838" s="15" t="s">
        <v>59</v>
      </c>
      <c r="FT838" s="15" t="s">
        <v>59</v>
      </c>
    </row>
    <row r="839" spans="1:176" ht="15.95" customHeight="1">
      <c r="A839" t="s">
        <v>1279</v>
      </c>
      <c r="B839">
        <v>3</v>
      </c>
      <c r="D839" s="39">
        <v>1602</v>
      </c>
      <c r="E839" t="s">
        <v>1268</v>
      </c>
      <c r="G839" s="9">
        <f t="shared" si="27"/>
        <v>5.6</v>
      </c>
      <c r="H839" s="15" t="s">
        <v>59</v>
      </c>
      <c r="I839" t="s">
        <v>47</v>
      </c>
      <c r="J839" s="15" t="s">
        <v>59</v>
      </c>
      <c r="K839" t="s">
        <v>47</v>
      </c>
      <c r="L839" s="15" t="s">
        <v>59</v>
      </c>
      <c r="M839" s="3" t="s">
        <v>47</v>
      </c>
      <c r="N839" s="12" t="s">
        <v>59</v>
      </c>
      <c r="O839" t="s">
        <v>47</v>
      </c>
      <c r="P839" s="15" t="s">
        <v>59</v>
      </c>
      <c r="Q839">
        <v>5.6</v>
      </c>
      <c r="R839" s="15">
        <v>0.5</v>
      </c>
      <c r="T839" s="15" t="s">
        <v>59</v>
      </c>
      <c r="U839" s="46" t="s">
        <v>47</v>
      </c>
      <c r="V839" s="15" t="s">
        <v>59</v>
      </c>
      <c r="W839" s="46" t="s">
        <v>47</v>
      </c>
      <c r="X839" s="15" t="s">
        <v>59</v>
      </c>
      <c r="Y839" t="s">
        <v>47</v>
      </c>
      <c r="Z839" s="15" t="s">
        <v>59</v>
      </c>
      <c r="AA839" t="s">
        <v>47</v>
      </c>
      <c r="AB839" s="15" t="s">
        <v>59</v>
      </c>
      <c r="AC839" t="s">
        <v>47</v>
      </c>
      <c r="AD839" s="15" t="s">
        <v>59</v>
      </c>
      <c r="AE839" t="s">
        <v>47</v>
      </c>
      <c r="AF839" s="15" t="s">
        <v>59</v>
      </c>
      <c r="AG839" t="s">
        <v>47</v>
      </c>
      <c r="AH839" s="15" t="s">
        <v>59</v>
      </c>
      <c r="AI839" t="s">
        <v>47</v>
      </c>
      <c r="AJ839" s="15" t="s">
        <v>59</v>
      </c>
      <c r="AL839" s="15" t="s">
        <v>59</v>
      </c>
      <c r="AM839" t="s">
        <v>47</v>
      </c>
      <c r="AN839" s="15" t="s">
        <v>59</v>
      </c>
      <c r="AO839" t="s">
        <v>47</v>
      </c>
      <c r="AP839" s="15" t="s">
        <v>59</v>
      </c>
      <c r="AQ839" t="s">
        <v>47</v>
      </c>
      <c r="AR839" s="15" t="s">
        <v>59</v>
      </c>
      <c r="AS839" t="s">
        <v>47</v>
      </c>
      <c r="AT839" s="15" t="s">
        <v>59</v>
      </c>
      <c r="AU839" t="s">
        <v>47</v>
      </c>
      <c r="AV839" s="15" t="s">
        <v>59</v>
      </c>
      <c r="AW839" s="3" t="s">
        <v>47</v>
      </c>
      <c r="AX839" s="15" t="s">
        <v>59</v>
      </c>
      <c r="AZ839" s="15" t="s">
        <v>59</v>
      </c>
      <c r="BA839" t="s">
        <v>47</v>
      </c>
      <c r="BB839" s="15" t="s">
        <v>59</v>
      </c>
      <c r="BC839" t="s">
        <v>47</v>
      </c>
      <c r="BD839" s="15" t="s">
        <v>59</v>
      </c>
      <c r="BE839" t="s">
        <v>47</v>
      </c>
      <c r="BF839" s="15" t="s">
        <v>59</v>
      </c>
      <c r="BH839" s="15" t="s">
        <v>59</v>
      </c>
      <c r="BJ839" s="15" t="s">
        <v>59</v>
      </c>
      <c r="BL839" s="15" t="s">
        <v>59</v>
      </c>
      <c r="BN839" s="15" t="s">
        <v>59</v>
      </c>
      <c r="BP839" s="15" t="s">
        <v>59</v>
      </c>
      <c r="BR839" s="15" t="s">
        <v>59</v>
      </c>
      <c r="BT839" s="15" t="s">
        <v>59</v>
      </c>
      <c r="BV839" s="15" t="s">
        <v>59</v>
      </c>
      <c r="BX839" s="15" t="s">
        <v>59</v>
      </c>
      <c r="BZ839" s="15" t="s">
        <v>59</v>
      </c>
      <c r="CB839" s="15" t="s">
        <v>59</v>
      </c>
      <c r="CD839" s="15" t="s">
        <v>59</v>
      </c>
      <c r="CF839" s="15" t="s">
        <v>59</v>
      </c>
      <c r="CH839" s="15" t="s">
        <v>59</v>
      </c>
      <c r="CJ839" s="15" t="s">
        <v>59</v>
      </c>
      <c r="CL839" s="15" t="s">
        <v>59</v>
      </c>
      <c r="CN839" s="15" t="s">
        <v>59</v>
      </c>
      <c r="CP839" s="15" t="s">
        <v>59</v>
      </c>
      <c r="CR839" s="15" t="s">
        <v>59</v>
      </c>
      <c r="CT839" s="15" t="s">
        <v>59</v>
      </c>
      <c r="CV839" s="15" t="s">
        <v>59</v>
      </c>
      <c r="CX839" s="15" t="s">
        <v>59</v>
      </c>
      <c r="CZ839" s="15" t="s">
        <v>59</v>
      </c>
      <c r="DB839" s="15" t="s">
        <v>59</v>
      </c>
      <c r="DD839" s="15" t="s">
        <v>59</v>
      </c>
      <c r="DF839" s="15" t="s">
        <v>59</v>
      </c>
      <c r="DH839" s="15" t="s">
        <v>59</v>
      </c>
      <c r="DJ839" s="15" t="s">
        <v>59</v>
      </c>
      <c r="DL839" s="15" t="s">
        <v>59</v>
      </c>
      <c r="DN839" s="15" t="s">
        <v>59</v>
      </c>
      <c r="DP839" s="15" t="s">
        <v>59</v>
      </c>
      <c r="DR839" s="15" t="s">
        <v>59</v>
      </c>
      <c r="DT839" s="15" t="s">
        <v>59</v>
      </c>
      <c r="DV839" s="15" t="s">
        <v>59</v>
      </c>
      <c r="DX839" s="15" t="s">
        <v>59</v>
      </c>
      <c r="DZ839" s="15" t="s">
        <v>59</v>
      </c>
      <c r="EB839" s="15" t="s">
        <v>59</v>
      </c>
      <c r="ED839" s="15" t="s">
        <v>59</v>
      </c>
      <c r="EF839" s="15" t="s">
        <v>59</v>
      </c>
      <c r="EH839" s="15" t="s">
        <v>59</v>
      </c>
      <c r="EJ839" s="15" t="s">
        <v>59</v>
      </c>
      <c r="EL839" s="15" t="s">
        <v>59</v>
      </c>
      <c r="EN839" s="15" t="s">
        <v>59</v>
      </c>
      <c r="EP839" s="15" t="s">
        <v>59</v>
      </c>
      <c r="ER839" s="15" t="s">
        <v>59</v>
      </c>
      <c r="ET839" s="15" t="s">
        <v>59</v>
      </c>
      <c r="EV839" s="15" t="s">
        <v>59</v>
      </c>
      <c r="EX839" s="15" t="s">
        <v>59</v>
      </c>
      <c r="EZ839" s="15" t="s">
        <v>59</v>
      </c>
      <c r="FB839" s="15" t="s">
        <v>59</v>
      </c>
      <c r="FD839" s="15" t="s">
        <v>59</v>
      </c>
      <c r="FF839" s="15" t="s">
        <v>59</v>
      </c>
      <c r="FH839" s="15" t="s">
        <v>59</v>
      </c>
      <c r="FJ839" s="15" t="s">
        <v>59</v>
      </c>
      <c r="FL839" s="15" t="s">
        <v>59</v>
      </c>
      <c r="FN839" s="15" t="s">
        <v>59</v>
      </c>
      <c r="FP839" s="15" t="s">
        <v>59</v>
      </c>
      <c r="FR839" s="15" t="s">
        <v>59</v>
      </c>
      <c r="FT839" s="15" t="s">
        <v>59</v>
      </c>
    </row>
    <row r="840" spans="1:176" ht="15.95" customHeight="1">
      <c r="A840" t="s">
        <v>1280</v>
      </c>
      <c r="B840">
        <v>3</v>
      </c>
      <c r="D840" s="39">
        <v>1602</v>
      </c>
      <c r="E840" t="s">
        <v>1268</v>
      </c>
      <c r="G840" s="9">
        <f t="shared" si="27"/>
        <v>6</v>
      </c>
      <c r="H840" s="15" t="s">
        <v>59</v>
      </c>
      <c r="I840" t="s">
        <v>47</v>
      </c>
      <c r="J840" s="15" t="s">
        <v>59</v>
      </c>
      <c r="K840" t="s">
        <v>47</v>
      </c>
      <c r="L840" s="15" t="s">
        <v>59</v>
      </c>
      <c r="M840" s="3" t="s">
        <v>47</v>
      </c>
      <c r="N840" s="12" t="s">
        <v>59</v>
      </c>
      <c r="O840" t="s">
        <v>47</v>
      </c>
      <c r="P840" s="15" t="s">
        <v>59</v>
      </c>
      <c r="Q840">
        <v>6</v>
      </c>
      <c r="R840" s="15">
        <v>0.6</v>
      </c>
      <c r="T840" s="15" t="s">
        <v>59</v>
      </c>
      <c r="U840" s="46" t="s">
        <v>47</v>
      </c>
      <c r="V840" s="15" t="s">
        <v>59</v>
      </c>
      <c r="W840" s="46" t="s">
        <v>47</v>
      </c>
      <c r="X840" s="15" t="s">
        <v>59</v>
      </c>
      <c r="Y840" t="s">
        <v>47</v>
      </c>
      <c r="Z840" s="15" t="s">
        <v>59</v>
      </c>
      <c r="AA840" t="s">
        <v>47</v>
      </c>
      <c r="AB840" s="15" t="s">
        <v>59</v>
      </c>
      <c r="AC840" t="s">
        <v>47</v>
      </c>
      <c r="AD840" s="15" t="s">
        <v>59</v>
      </c>
      <c r="AE840" t="s">
        <v>47</v>
      </c>
      <c r="AF840" s="15" t="s">
        <v>59</v>
      </c>
      <c r="AG840" t="s">
        <v>47</v>
      </c>
      <c r="AH840" s="15" t="s">
        <v>59</v>
      </c>
      <c r="AI840" t="s">
        <v>47</v>
      </c>
      <c r="AJ840" s="15" t="s">
        <v>59</v>
      </c>
      <c r="AL840" s="15" t="s">
        <v>59</v>
      </c>
      <c r="AM840" t="s">
        <v>47</v>
      </c>
      <c r="AN840" s="15" t="s">
        <v>59</v>
      </c>
      <c r="AO840" t="s">
        <v>47</v>
      </c>
      <c r="AP840" s="15" t="s">
        <v>59</v>
      </c>
      <c r="AQ840" t="s">
        <v>47</v>
      </c>
      <c r="AR840" s="15" t="s">
        <v>59</v>
      </c>
      <c r="AS840" t="s">
        <v>47</v>
      </c>
      <c r="AT840" s="15" t="s">
        <v>59</v>
      </c>
      <c r="AU840" t="s">
        <v>47</v>
      </c>
      <c r="AV840" s="15" t="s">
        <v>59</v>
      </c>
      <c r="AW840" s="3" t="s">
        <v>47</v>
      </c>
      <c r="AX840" s="15" t="s">
        <v>59</v>
      </c>
      <c r="AZ840" s="15" t="s">
        <v>59</v>
      </c>
      <c r="BA840" t="s">
        <v>47</v>
      </c>
      <c r="BB840" s="15" t="s">
        <v>59</v>
      </c>
      <c r="BC840" t="s">
        <v>47</v>
      </c>
      <c r="BD840" s="15" t="s">
        <v>59</v>
      </c>
      <c r="BE840" t="s">
        <v>47</v>
      </c>
      <c r="BF840" s="15" t="s">
        <v>59</v>
      </c>
      <c r="BH840" s="15" t="s">
        <v>59</v>
      </c>
      <c r="BJ840" s="15" t="s">
        <v>59</v>
      </c>
      <c r="BL840" s="15" t="s">
        <v>59</v>
      </c>
      <c r="BN840" s="15" t="s">
        <v>59</v>
      </c>
      <c r="BP840" s="15" t="s">
        <v>59</v>
      </c>
      <c r="BR840" s="15" t="s">
        <v>59</v>
      </c>
      <c r="BT840" s="15" t="s">
        <v>59</v>
      </c>
      <c r="BV840" s="15" t="s">
        <v>59</v>
      </c>
      <c r="BX840" s="15" t="s">
        <v>59</v>
      </c>
      <c r="BZ840" s="15" t="s">
        <v>59</v>
      </c>
      <c r="CB840" s="15" t="s">
        <v>59</v>
      </c>
      <c r="CD840" s="15" t="s">
        <v>59</v>
      </c>
      <c r="CF840" s="15" t="s">
        <v>59</v>
      </c>
      <c r="CH840" s="15" t="s">
        <v>59</v>
      </c>
      <c r="CJ840" s="15" t="s">
        <v>59</v>
      </c>
      <c r="CL840" s="15" t="s">
        <v>59</v>
      </c>
      <c r="CN840" s="15" t="s">
        <v>59</v>
      </c>
      <c r="CP840" s="15" t="s">
        <v>59</v>
      </c>
      <c r="CR840" s="15" t="s">
        <v>59</v>
      </c>
      <c r="CT840" s="15" t="s">
        <v>59</v>
      </c>
      <c r="CV840" s="15" t="s">
        <v>59</v>
      </c>
      <c r="CX840" s="15" t="s">
        <v>59</v>
      </c>
      <c r="CZ840" s="15" t="s">
        <v>59</v>
      </c>
      <c r="DB840" s="15" t="s">
        <v>59</v>
      </c>
      <c r="DD840" s="15" t="s">
        <v>59</v>
      </c>
      <c r="DF840" s="15" t="s">
        <v>59</v>
      </c>
      <c r="DH840" s="15" t="s">
        <v>59</v>
      </c>
      <c r="DJ840" s="15" t="s">
        <v>59</v>
      </c>
      <c r="DL840" s="15" t="s">
        <v>59</v>
      </c>
      <c r="DN840" s="15" t="s">
        <v>59</v>
      </c>
      <c r="DP840" s="15" t="s">
        <v>59</v>
      </c>
      <c r="DR840" s="15" t="s">
        <v>59</v>
      </c>
      <c r="DT840" s="15" t="s">
        <v>59</v>
      </c>
      <c r="DV840" s="15" t="s">
        <v>59</v>
      </c>
      <c r="DX840" s="15" t="s">
        <v>59</v>
      </c>
      <c r="DZ840" s="15" t="s">
        <v>59</v>
      </c>
      <c r="EB840" s="15" t="s">
        <v>59</v>
      </c>
      <c r="ED840" s="15" t="s">
        <v>59</v>
      </c>
      <c r="EF840" s="15" t="s">
        <v>59</v>
      </c>
      <c r="EH840" s="15" t="s">
        <v>59</v>
      </c>
      <c r="EJ840" s="15" t="s">
        <v>59</v>
      </c>
      <c r="EL840" s="15" t="s">
        <v>59</v>
      </c>
      <c r="EN840" s="15" t="s">
        <v>59</v>
      </c>
      <c r="EP840" s="15" t="s">
        <v>59</v>
      </c>
      <c r="ER840" s="15" t="s">
        <v>59</v>
      </c>
      <c r="ET840" s="15" t="s">
        <v>59</v>
      </c>
      <c r="EV840" s="15" t="s">
        <v>59</v>
      </c>
      <c r="EX840" s="15" t="s">
        <v>59</v>
      </c>
      <c r="EZ840" s="15" t="s">
        <v>59</v>
      </c>
      <c r="FB840" s="15" t="s">
        <v>59</v>
      </c>
      <c r="FD840" s="15" t="s">
        <v>59</v>
      </c>
      <c r="FF840" s="15" t="s">
        <v>59</v>
      </c>
      <c r="FH840" s="15" t="s">
        <v>59</v>
      </c>
      <c r="FJ840" s="15" t="s">
        <v>59</v>
      </c>
      <c r="FL840" s="15" t="s">
        <v>59</v>
      </c>
      <c r="FN840" s="15" t="s">
        <v>59</v>
      </c>
      <c r="FP840" s="15" t="s">
        <v>59</v>
      </c>
      <c r="FR840" s="15" t="s">
        <v>59</v>
      </c>
      <c r="FT840" s="15" t="s">
        <v>59</v>
      </c>
    </row>
    <row r="841" spans="1:176" ht="15.95" customHeight="1">
      <c r="A841" t="s">
        <v>1281</v>
      </c>
      <c r="B841">
        <v>3</v>
      </c>
      <c r="D841" s="39">
        <v>1602</v>
      </c>
      <c r="E841" t="s">
        <v>1268</v>
      </c>
      <c r="G841" s="9">
        <f t="shared" si="27"/>
        <v>8.8000000000000007</v>
      </c>
      <c r="H841" s="15" t="s">
        <v>59</v>
      </c>
      <c r="I841" t="s">
        <v>47</v>
      </c>
      <c r="J841" s="15" t="s">
        <v>59</v>
      </c>
      <c r="K841" t="s">
        <v>47</v>
      </c>
      <c r="L841" s="15" t="s">
        <v>59</v>
      </c>
      <c r="M841" s="3" t="s">
        <v>47</v>
      </c>
      <c r="N841" s="12" t="s">
        <v>59</v>
      </c>
      <c r="O841" t="s">
        <v>47</v>
      </c>
      <c r="P841" s="15" t="s">
        <v>59</v>
      </c>
      <c r="Q841">
        <v>8.8000000000000007</v>
      </c>
      <c r="R841" s="15">
        <v>1.1000000000000001</v>
      </c>
      <c r="T841" s="15" t="s">
        <v>59</v>
      </c>
      <c r="U841" s="46" t="s">
        <v>47</v>
      </c>
      <c r="V841" s="15" t="s">
        <v>59</v>
      </c>
      <c r="W841" s="46" t="s">
        <v>47</v>
      </c>
      <c r="X841" s="15" t="s">
        <v>59</v>
      </c>
      <c r="Y841" t="s">
        <v>47</v>
      </c>
      <c r="Z841" s="15" t="s">
        <v>59</v>
      </c>
      <c r="AA841" t="s">
        <v>47</v>
      </c>
      <c r="AB841" s="15" t="s">
        <v>59</v>
      </c>
      <c r="AC841" t="s">
        <v>47</v>
      </c>
      <c r="AD841" s="15" t="s">
        <v>59</v>
      </c>
      <c r="AE841" t="s">
        <v>47</v>
      </c>
      <c r="AF841" s="15" t="s">
        <v>59</v>
      </c>
      <c r="AG841" t="s">
        <v>47</v>
      </c>
      <c r="AH841" s="15" t="s">
        <v>59</v>
      </c>
      <c r="AI841" t="s">
        <v>47</v>
      </c>
      <c r="AJ841" s="15" t="s">
        <v>59</v>
      </c>
      <c r="AL841" s="15" t="s">
        <v>59</v>
      </c>
      <c r="AM841" t="s">
        <v>47</v>
      </c>
      <c r="AN841" s="15" t="s">
        <v>59</v>
      </c>
      <c r="AO841" t="s">
        <v>47</v>
      </c>
      <c r="AP841" s="15" t="s">
        <v>59</v>
      </c>
      <c r="AQ841" t="s">
        <v>47</v>
      </c>
      <c r="AR841" s="15" t="s">
        <v>59</v>
      </c>
      <c r="AS841" t="s">
        <v>47</v>
      </c>
      <c r="AT841" s="15" t="s">
        <v>59</v>
      </c>
      <c r="AU841" t="s">
        <v>47</v>
      </c>
      <c r="AV841" s="15" t="s">
        <v>59</v>
      </c>
      <c r="AW841" s="3" t="s">
        <v>47</v>
      </c>
      <c r="AX841" s="15" t="s">
        <v>59</v>
      </c>
      <c r="AZ841" s="15" t="s">
        <v>59</v>
      </c>
      <c r="BA841" t="s">
        <v>47</v>
      </c>
      <c r="BB841" s="15" t="s">
        <v>59</v>
      </c>
      <c r="BC841" t="s">
        <v>47</v>
      </c>
      <c r="BD841" s="15" t="s">
        <v>59</v>
      </c>
      <c r="BE841" t="s">
        <v>47</v>
      </c>
      <c r="BF841" s="15" t="s">
        <v>59</v>
      </c>
      <c r="BH841" s="15" t="s">
        <v>59</v>
      </c>
      <c r="BJ841" s="15" t="s">
        <v>59</v>
      </c>
      <c r="BL841" s="15" t="s">
        <v>59</v>
      </c>
      <c r="BN841" s="15" t="s">
        <v>59</v>
      </c>
      <c r="BP841" s="15" t="s">
        <v>59</v>
      </c>
      <c r="BR841" s="15" t="s">
        <v>59</v>
      </c>
      <c r="BT841" s="15" t="s">
        <v>59</v>
      </c>
      <c r="BV841" s="15" t="s">
        <v>59</v>
      </c>
      <c r="BX841" s="15" t="s">
        <v>59</v>
      </c>
      <c r="BZ841" s="15" t="s">
        <v>59</v>
      </c>
      <c r="CB841" s="15" t="s">
        <v>59</v>
      </c>
      <c r="CD841" s="15" t="s">
        <v>59</v>
      </c>
      <c r="CF841" s="15" t="s">
        <v>59</v>
      </c>
      <c r="CH841" s="15" t="s">
        <v>59</v>
      </c>
      <c r="CJ841" s="15" t="s">
        <v>59</v>
      </c>
      <c r="CL841" s="15" t="s">
        <v>59</v>
      </c>
      <c r="CN841" s="15" t="s">
        <v>59</v>
      </c>
      <c r="CP841" s="15" t="s">
        <v>59</v>
      </c>
      <c r="CR841" s="15" t="s">
        <v>59</v>
      </c>
      <c r="CT841" s="15" t="s">
        <v>59</v>
      </c>
      <c r="CV841" s="15" t="s">
        <v>59</v>
      </c>
      <c r="CX841" s="15" t="s">
        <v>59</v>
      </c>
      <c r="CZ841" s="15" t="s">
        <v>59</v>
      </c>
      <c r="DB841" s="15" t="s">
        <v>59</v>
      </c>
      <c r="DD841" s="15" t="s">
        <v>59</v>
      </c>
      <c r="DF841" s="15" t="s">
        <v>59</v>
      </c>
      <c r="DH841" s="15" t="s">
        <v>59</v>
      </c>
      <c r="DJ841" s="15" t="s">
        <v>59</v>
      </c>
      <c r="DL841" s="15" t="s">
        <v>59</v>
      </c>
      <c r="DN841" s="15" t="s">
        <v>59</v>
      </c>
      <c r="DP841" s="15" t="s">
        <v>59</v>
      </c>
      <c r="DR841" s="15" t="s">
        <v>59</v>
      </c>
      <c r="DT841" s="15" t="s">
        <v>59</v>
      </c>
      <c r="DV841" s="15" t="s">
        <v>59</v>
      </c>
      <c r="DX841" s="15" t="s">
        <v>59</v>
      </c>
      <c r="DZ841" s="15" t="s">
        <v>59</v>
      </c>
      <c r="EB841" s="15" t="s">
        <v>59</v>
      </c>
      <c r="ED841" s="15" t="s">
        <v>59</v>
      </c>
      <c r="EF841" s="15" t="s">
        <v>59</v>
      </c>
      <c r="EH841" s="15" t="s">
        <v>59</v>
      </c>
      <c r="EJ841" s="15" t="s">
        <v>59</v>
      </c>
      <c r="EL841" s="15" t="s">
        <v>59</v>
      </c>
      <c r="EN841" s="15" t="s">
        <v>59</v>
      </c>
      <c r="EP841" s="15" t="s">
        <v>59</v>
      </c>
      <c r="ER841" s="15" t="s">
        <v>59</v>
      </c>
      <c r="ET841" s="15" t="s">
        <v>59</v>
      </c>
      <c r="EV841" s="15" t="s">
        <v>59</v>
      </c>
      <c r="EX841" s="15" t="s">
        <v>59</v>
      </c>
      <c r="EZ841" s="15" t="s">
        <v>59</v>
      </c>
      <c r="FB841" s="15" t="s">
        <v>59</v>
      </c>
      <c r="FD841" s="15" t="s">
        <v>59</v>
      </c>
      <c r="FF841" s="15" t="s">
        <v>59</v>
      </c>
      <c r="FH841" s="15" t="s">
        <v>59</v>
      </c>
      <c r="FJ841" s="15" t="s">
        <v>59</v>
      </c>
      <c r="FL841" s="15" t="s">
        <v>59</v>
      </c>
      <c r="FN841" s="15" t="s">
        <v>59</v>
      </c>
      <c r="FP841" s="15" t="s">
        <v>59</v>
      </c>
      <c r="FR841" s="15" t="s">
        <v>59</v>
      </c>
      <c r="FT841" s="15" t="s">
        <v>59</v>
      </c>
    </row>
    <row r="842" spans="1:176" ht="15.95" customHeight="1">
      <c r="A842" t="s">
        <v>1282</v>
      </c>
      <c r="B842">
        <v>3</v>
      </c>
      <c r="D842" s="39">
        <v>1602</v>
      </c>
      <c r="E842" t="s">
        <v>1268</v>
      </c>
      <c r="G842" s="9">
        <f t="shared" ref="G842:G905" si="28">SUM(O842,Q842,S842,U842,W842,Y842,AA842,AE842,AG842,AI842,AM842,AO842,AQ842,AS842,AU842,AW842,AY842,BA842,BC842,BE842,BG842)</f>
        <v>8</v>
      </c>
      <c r="H842" s="15" t="s">
        <v>59</v>
      </c>
      <c r="I842" t="s">
        <v>47</v>
      </c>
      <c r="J842" s="15" t="s">
        <v>59</v>
      </c>
      <c r="K842" t="s">
        <v>47</v>
      </c>
      <c r="L842" s="15" t="s">
        <v>59</v>
      </c>
      <c r="M842" s="3" t="s">
        <v>47</v>
      </c>
      <c r="N842" s="12" t="s">
        <v>59</v>
      </c>
      <c r="O842" t="s">
        <v>47</v>
      </c>
      <c r="P842" s="15" t="s">
        <v>59</v>
      </c>
      <c r="Q842">
        <v>8</v>
      </c>
      <c r="R842" s="15">
        <v>0.7</v>
      </c>
      <c r="T842" s="15" t="s">
        <v>59</v>
      </c>
      <c r="U842" s="46" t="s">
        <v>47</v>
      </c>
      <c r="V842" s="15" t="s">
        <v>59</v>
      </c>
      <c r="W842" s="46" t="s">
        <v>47</v>
      </c>
      <c r="X842" s="15" t="s">
        <v>59</v>
      </c>
      <c r="Y842" t="s">
        <v>47</v>
      </c>
      <c r="Z842" s="15" t="s">
        <v>59</v>
      </c>
      <c r="AA842" t="s">
        <v>47</v>
      </c>
      <c r="AB842" s="15" t="s">
        <v>59</v>
      </c>
      <c r="AC842" t="s">
        <v>47</v>
      </c>
      <c r="AD842" s="15" t="s">
        <v>59</v>
      </c>
      <c r="AE842" t="s">
        <v>47</v>
      </c>
      <c r="AF842" s="15" t="s">
        <v>59</v>
      </c>
      <c r="AG842" t="s">
        <v>47</v>
      </c>
      <c r="AH842" s="15" t="s">
        <v>59</v>
      </c>
      <c r="AI842" t="s">
        <v>47</v>
      </c>
      <c r="AJ842" s="15" t="s">
        <v>59</v>
      </c>
      <c r="AL842" s="15" t="s">
        <v>59</v>
      </c>
      <c r="AM842" t="s">
        <v>47</v>
      </c>
      <c r="AN842" s="15" t="s">
        <v>59</v>
      </c>
      <c r="AO842" t="s">
        <v>47</v>
      </c>
      <c r="AP842" s="15" t="s">
        <v>59</v>
      </c>
      <c r="AQ842" t="s">
        <v>47</v>
      </c>
      <c r="AR842" s="15" t="s">
        <v>59</v>
      </c>
      <c r="AS842" t="s">
        <v>47</v>
      </c>
      <c r="AT842" s="15" t="s">
        <v>59</v>
      </c>
      <c r="AU842" t="s">
        <v>47</v>
      </c>
      <c r="AV842" s="15" t="s">
        <v>59</v>
      </c>
      <c r="AW842" s="3" t="s">
        <v>47</v>
      </c>
      <c r="AX842" s="15" t="s">
        <v>59</v>
      </c>
      <c r="AZ842" s="15" t="s">
        <v>59</v>
      </c>
      <c r="BA842" t="s">
        <v>47</v>
      </c>
      <c r="BB842" s="15" t="s">
        <v>59</v>
      </c>
      <c r="BC842" t="s">
        <v>47</v>
      </c>
      <c r="BD842" s="15" t="s">
        <v>59</v>
      </c>
      <c r="BE842" t="s">
        <v>47</v>
      </c>
      <c r="BF842" s="15" t="s">
        <v>59</v>
      </c>
      <c r="BH842" s="15" t="s">
        <v>59</v>
      </c>
      <c r="BJ842" s="15" t="s">
        <v>59</v>
      </c>
      <c r="BL842" s="15" t="s">
        <v>59</v>
      </c>
      <c r="BN842" s="15" t="s">
        <v>59</v>
      </c>
      <c r="BP842" s="15" t="s">
        <v>59</v>
      </c>
      <c r="BR842" s="15" t="s">
        <v>59</v>
      </c>
      <c r="BT842" s="15" t="s">
        <v>59</v>
      </c>
      <c r="BV842" s="15" t="s">
        <v>59</v>
      </c>
      <c r="BX842" s="15" t="s">
        <v>59</v>
      </c>
      <c r="BZ842" s="15" t="s">
        <v>59</v>
      </c>
      <c r="CB842" s="15" t="s">
        <v>59</v>
      </c>
      <c r="CD842" s="15" t="s">
        <v>59</v>
      </c>
      <c r="CF842" s="15" t="s">
        <v>59</v>
      </c>
      <c r="CH842" s="15" t="s">
        <v>59</v>
      </c>
      <c r="CJ842" s="15" t="s">
        <v>59</v>
      </c>
      <c r="CL842" s="15" t="s">
        <v>59</v>
      </c>
      <c r="CN842" s="15" t="s">
        <v>59</v>
      </c>
      <c r="CP842" s="15" t="s">
        <v>59</v>
      </c>
      <c r="CR842" s="15" t="s">
        <v>59</v>
      </c>
      <c r="CT842" s="15" t="s">
        <v>59</v>
      </c>
      <c r="CV842" s="15" t="s">
        <v>59</v>
      </c>
      <c r="CX842" s="15" t="s">
        <v>59</v>
      </c>
      <c r="CZ842" s="15" t="s">
        <v>59</v>
      </c>
      <c r="DB842" s="15" t="s">
        <v>59</v>
      </c>
      <c r="DD842" s="15" t="s">
        <v>59</v>
      </c>
      <c r="DF842" s="15" t="s">
        <v>59</v>
      </c>
      <c r="DH842" s="15" t="s">
        <v>59</v>
      </c>
      <c r="DJ842" s="15" t="s">
        <v>59</v>
      </c>
      <c r="DL842" s="15" t="s">
        <v>59</v>
      </c>
      <c r="DN842" s="15" t="s">
        <v>59</v>
      </c>
      <c r="DP842" s="15" t="s">
        <v>59</v>
      </c>
      <c r="DR842" s="15" t="s">
        <v>59</v>
      </c>
      <c r="DT842" s="15" t="s">
        <v>59</v>
      </c>
      <c r="DV842" s="15" t="s">
        <v>59</v>
      </c>
      <c r="DX842" s="15" t="s">
        <v>59</v>
      </c>
      <c r="DZ842" s="15" t="s">
        <v>59</v>
      </c>
      <c r="EB842" s="15" t="s">
        <v>59</v>
      </c>
      <c r="ED842" s="15" t="s">
        <v>59</v>
      </c>
      <c r="EF842" s="15" t="s">
        <v>59</v>
      </c>
      <c r="EH842" s="15" t="s">
        <v>59</v>
      </c>
      <c r="EJ842" s="15" t="s">
        <v>59</v>
      </c>
      <c r="EL842" s="15" t="s">
        <v>59</v>
      </c>
      <c r="EN842" s="15" t="s">
        <v>59</v>
      </c>
      <c r="EP842" s="15" t="s">
        <v>59</v>
      </c>
      <c r="ER842" s="15" t="s">
        <v>59</v>
      </c>
      <c r="ET842" s="15" t="s">
        <v>59</v>
      </c>
      <c r="EV842" s="15" t="s">
        <v>59</v>
      </c>
      <c r="EX842" s="15" t="s">
        <v>59</v>
      </c>
      <c r="EZ842" s="15" t="s">
        <v>59</v>
      </c>
      <c r="FB842" s="15" t="s">
        <v>59</v>
      </c>
      <c r="FD842" s="15" t="s">
        <v>59</v>
      </c>
      <c r="FF842" s="15" t="s">
        <v>59</v>
      </c>
      <c r="FH842" s="15" t="s">
        <v>59</v>
      </c>
      <c r="FJ842" s="15" t="s">
        <v>59</v>
      </c>
      <c r="FL842" s="15" t="s">
        <v>59</v>
      </c>
      <c r="FN842" s="15" t="s">
        <v>59</v>
      </c>
      <c r="FP842" s="15" t="s">
        <v>59</v>
      </c>
      <c r="FR842" s="15" t="s">
        <v>59</v>
      </c>
      <c r="FT842" s="15" t="s">
        <v>59</v>
      </c>
    </row>
    <row r="843" spans="1:176" ht="15.95" customHeight="1">
      <c r="A843" t="s">
        <v>1283</v>
      </c>
      <c r="B843">
        <v>3</v>
      </c>
      <c r="D843" s="39">
        <v>1602</v>
      </c>
      <c r="E843" t="s">
        <v>1268</v>
      </c>
      <c r="G843" s="9">
        <f t="shared" si="28"/>
        <v>8.3000000000000007</v>
      </c>
      <c r="H843" s="15" t="s">
        <v>59</v>
      </c>
      <c r="I843" t="s">
        <v>47</v>
      </c>
      <c r="J843" s="15" t="s">
        <v>59</v>
      </c>
      <c r="K843" t="s">
        <v>47</v>
      </c>
      <c r="L843" s="15" t="s">
        <v>59</v>
      </c>
      <c r="M843" s="3" t="s">
        <v>47</v>
      </c>
      <c r="N843" s="12" t="s">
        <v>59</v>
      </c>
      <c r="O843" t="s">
        <v>47</v>
      </c>
      <c r="P843" s="15" t="s">
        <v>59</v>
      </c>
      <c r="Q843">
        <v>8.3000000000000007</v>
      </c>
      <c r="R843" s="15">
        <v>0.6</v>
      </c>
      <c r="T843" s="15" t="s">
        <v>59</v>
      </c>
      <c r="U843" s="46" t="s">
        <v>47</v>
      </c>
      <c r="V843" s="15" t="s">
        <v>59</v>
      </c>
      <c r="W843" s="46" t="s">
        <v>47</v>
      </c>
      <c r="X843" s="15" t="s">
        <v>59</v>
      </c>
      <c r="Y843" t="s">
        <v>47</v>
      </c>
      <c r="Z843" s="15" t="s">
        <v>59</v>
      </c>
      <c r="AA843" t="s">
        <v>47</v>
      </c>
      <c r="AB843" s="15" t="s">
        <v>59</v>
      </c>
      <c r="AC843" t="s">
        <v>47</v>
      </c>
      <c r="AD843" s="15" t="s">
        <v>59</v>
      </c>
      <c r="AE843" t="s">
        <v>47</v>
      </c>
      <c r="AF843" s="15" t="s">
        <v>59</v>
      </c>
      <c r="AG843" t="s">
        <v>47</v>
      </c>
      <c r="AH843" s="15" t="s">
        <v>59</v>
      </c>
      <c r="AI843" t="s">
        <v>47</v>
      </c>
      <c r="AJ843" s="15" t="s">
        <v>59</v>
      </c>
      <c r="AL843" s="15" t="s">
        <v>59</v>
      </c>
      <c r="AM843" t="s">
        <v>47</v>
      </c>
      <c r="AN843" s="15" t="s">
        <v>59</v>
      </c>
      <c r="AO843" t="s">
        <v>47</v>
      </c>
      <c r="AP843" s="15" t="s">
        <v>59</v>
      </c>
      <c r="AQ843" t="s">
        <v>47</v>
      </c>
      <c r="AR843" s="15" t="s">
        <v>59</v>
      </c>
      <c r="AS843" t="s">
        <v>47</v>
      </c>
      <c r="AT843" s="15" t="s">
        <v>59</v>
      </c>
      <c r="AU843" t="s">
        <v>47</v>
      </c>
      <c r="AV843" s="15" t="s">
        <v>59</v>
      </c>
      <c r="AW843" s="3" t="s">
        <v>47</v>
      </c>
      <c r="AX843" s="15" t="s">
        <v>59</v>
      </c>
      <c r="AZ843" s="15" t="s">
        <v>59</v>
      </c>
      <c r="BA843" t="s">
        <v>47</v>
      </c>
      <c r="BB843" s="15" t="s">
        <v>59</v>
      </c>
      <c r="BC843" t="s">
        <v>47</v>
      </c>
      <c r="BD843" s="15" t="s">
        <v>59</v>
      </c>
      <c r="BE843" t="s">
        <v>47</v>
      </c>
      <c r="BF843" s="15" t="s">
        <v>59</v>
      </c>
      <c r="BH843" s="15" t="s">
        <v>59</v>
      </c>
      <c r="BJ843" s="15" t="s">
        <v>59</v>
      </c>
      <c r="BL843" s="15" t="s">
        <v>59</v>
      </c>
      <c r="BN843" s="15" t="s">
        <v>59</v>
      </c>
      <c r="BP843" s="15" t="s">
        <v>59</v>
      </c>
      <c r="BR843" s="15" t="s">
        <v>59</v>
      </c>
      <c r="BT843" s="15" t="s">
        <v>59</v>
      </c>
      <c r="BV843" s="15" t="s">
        <v>59</v>
      </c>
      <c r="BX843" s="15" t="s">
        <v>59</v>
      </c>
      <c r="BZ843" s="15" t="s">
        <v>59</v>
      </c>
      <c r="CB843" s="15" t="s">
        <v>59</v>
      </c>
      <c r="CD843" s="15" t="s">
        <v>59</v>
      </c>
      <c r="CF843" s="15" t="s">
        <v>59</v>
      </c>
      <c r="CH843" s="15" t="s">
        <v>59</v>
      </c>
      <c r="CJ843" s="15" t="s">
        <v>59</v>
      </c>
      <c r="CL843" s="15" t="s">
        <v>59</v>
      </c>
      <c r="CN843" s="15" t="s">
        <v>59</v>
      </c>
      <c r="CP843" s="15" t="s">
        <v>59</v>
      </c>
      <c r="CR843" s="15" t="s">
        <v>59</v>
      </c>
      <c r="CT843" s="15" t="s">
        <v>59</v>
      </c>
      <c r="CV843" s="15" t="s">
        <v>59</v>
      </c>
      <c r="CX843" s="15" t="s">
        <v>59</v>
      </c>
      <c r="CZ843" s="15" t="s">
        <v>59</v>
      </c>
      <c r="DB843" s="15" t="s">
        <v>59</v>
      </c>
      <c r="DD843" s="15" t="s">
        <v>59</v>
      </c>
      <c r="DF843" s="15" t="s">
        <v>59</v>
      </c>
      <c r="DH843" s="15" t="s">
        <v>59</v>
      </c>
      <c r="DJ843" s="15" t="s">
        <v>59</v>
      </c>
      <c r="DL843" s="15" t="s">
        <v>59</v>
      </c>
      <c r="DN843" s="15" t="s">
        <v>59</v>
      </c>
      <c r="DP843" s="15" t="s">
        <v>59</v>
      </c>
      <c r="DR843" s="15" t="s">
        <v>59</v>
      </c>
      <c r="DT843" s="15" t="s">
        <v>59</v>
      </c>
      <c r="DV843" s="15" t="s">
        <v>59</v>
      </c>
      <c r="DX843" s="15" t="s">
        <v>59</v>
      </c>
      <c r="DZ843" s="15" t="s">
        <v>59</v>
      </c>
      <c r="EB843" s="15" t="s">
        <v>59</v>
      </c>
      <c r="ED843" s="15" t="s">
        <v>59</v>
      </c>
      <c r="EF843" s="15" t="s">
        <v>59</v>
      </c>
      <c r="EH843" s="15" t="s">
        <v>59</v>
      </c>
      <c r="EJ843" s="15" t="s">
        <v>59</v>
      </c>
      <c r="EL843" s="15" t="s">
        <v>59</v>
      </c>
      <c r="EN843" s="15" t="s">
        <v>59</v>
      </c>
      <c r="EP843" s="15" t="s">
        <v>59</v>
      </c>
      <c r="ER843" s="15" t="s">
        <v>59</v>
      </c>
      <c r="ET843" s="15" t="s">
        <v>59</v>
      </c>
      <c r="EV843" s="15" t="s">
        <v>59</v>
      </c>
      <c r="EX843" s="15" t="s">
        <v>59</v>
      </c>
      <c r="EZ843" s="15" t="s">
        <v>59</v>
      </c>
      <c r="FB843" s="15" t="s">
        <v>59</v>
      </c>
      <c r="FD843" s="15" t="s">
        <v>59</v>
      </c>
      <c r="FF843" s="15" t="s">
        <v>59</v>
      </c>
      <c r="FH843" s="15" t="s">
        <v>59</v>
      </c>
      <c r="FJ843" s="15" t="s">
        <v>59</v>
      </c>
      <c r="FL843" s="15" t="s">
        <v>59</v>
      </c>
      <c r="FN843" s="15" t="s">
        <v>59</v>
      </c>
      <c r="FP843" s="15" t="s">
        <v>59</v>
      </c>
      <c r="FR843" s="15" t="s">
        <v>59</v>
      </c>
      <c r="FT843" s="15" t="s">
        <v>59</v>
      </c>
    </row>
    <row r="844" spans="1:176" ht="15.95" customHeight="1">
      <c r="A844" t="s">
        <v>1284</v>
      </c>
      <c r="B844">
        <v>3</v>
      </c>
      <c r="D844" s="39">
        <v>1602</v>
      </c>
      <c r="E844" t="s">
        <v>1268</v>
      </c>
      <c r="G844" s="9">
        <f t="shared" si="28"/>
        <v>8.3000000000000007</v>
      </c>
      <c r="H844" s="15" t="s">
        <v>59</v>
      </c>
      <c r="I844" t="s">
        <v>47</v>
      </c>
      <c r="J844" s="15" t="s">
        <v>59</v>
      </c>
      <c r="K844" t="s">
        <v>47</v>
      </c>
      <c r="L844" s="15" t="s">
        <v>59</v>
      </c>
      <c r="M844" s="3" t="s">
        <v>47</v>
      </c>
      <c r="N844" s="12" t="s">
        <v>59</v>
      </c>
      <c r="O844" t="s">
        <v>47</v>
      </c>
      <c r="P844" s="15" t="s">
        <v>59</v>
      </c>
      <c r="Q844">
        <v>8.3000000000000007</v>
      </c>
      <c r="R844" s="15">
        <v>0.3</v>
      </c>
      <c r="T844" s="15" t="s">
        <v>59</v>
      </c>
      <c r="U844" s="46" t="s">
        <v>47</v>
      </c>
      <c r="V844" s="15" t="s">
        <v>59</v>
      </c>
      <c r="W844" s="46" t="s">
        <v>47</v>
      </c>
      <c r="X844" s="15" t="s">
        <v>59</v>
      </c>
      <c r="Y844" t="s">
        <v>47</v>
      </c>
      <c r="Z844" s="15" t="s">
        <v>59</v>
      </c>
      <c r="AA844" t="s">
        <v>47</v>
      </c>
      <c r="AB844" s="15" t="s">
        <v>59</v>
      </c>
      <c r="AC844" t="s">
        <v>47</v>
      </c>
      <c r="AD844" s="15" t="s">
        <v>59</v>
      </c>
      <c r="AE844" t="s">
        <v>47</v>
      </c>
      <c r="AF844" s="15" t="s">
        <v>59</v>
      </c>
      <c r="AG844" t="s">
        <v>47</v>
      </c>
      <c r="AH844" s="15" t="s">
        <v>59</v>
      </c>
      <c r="AI844" t="s">
        <v>47</v>
      </c>
      <c r="AJ844" s="15" t="s">
        <v>59</v>
      </c>
      <c r="AL844" s="15" t="s">
        <v>59</v>
      </c>
      <c r="AM844" t="s">
        <v>47</v>
      </c>
      <c r="AN844" s="15" t="s">
        <v>59</v>
      </c>
      <c r="AO844" t="s">
        <v>47</v>
      </c>
      <c r="AP844" s="15" t="s">
        <v>59</v>
      </c>
      <c r="AQ844" t="s">
        <v>47</v>
      </c>
      <c r="AR844" s="15" t="s">
        <v>59</v>
      </c>
      <c r="AS844" t="s">
        <v>47</v>
      </c>
      <c r="AT844" s="15" t="s">
        <v>59</v>
      </c>
      <c r="AU844" t="s">
        <v>47</v>
      </c>
      <c r="AV844" s="15" t="s">
        <v>59</v>
      </c>
      <c r="AW844" s="3" t="s">
        <v>47</v>
      </c>
      <c r="AX844" s="15" t="s">
        <v>59</v>
      </c>
      <c r="AZ844" s="15" t="s">
        <v>59</v>
      </c>
      <c r="BA844" t="s">
        <v>47</v>
      </c>
      <c r="BB844" s="15" t="s">
        <v>59</v>
      </c>
      <c r="BC844" t="s">
        <v>47</v>
      </c>
      <c r="BD844" s="15" t="s">
        <v>59</v>
      </c>
      <c r="BE844" t="s">
        <v>47</v>
      </c>
      <c r="BF844" s="15" t="s">
        <v>59</v>
      </c>
      <c r="BH844" s="15" t="s">
        <v>59</v>
      </c>
      <c r="BJ844" s="15" t="s">
        <v>59</v>
      </c>
      <c r="BL844" s="15" t="s">
        <v>59</v>
      </c>
      <c r="BN844" s="15" t="s">
        <v>59</v>
      </c>
      <c r="BP844" s="15" t="s">
        <v>59</v>
      </c>
      <c r="BR844" s="15" t="s">
        <v>59</v>
      </c>
      <c r="BT844" s="15" t="s">
        <v>59</v>
      </c>
      <c r="BV844" s="15" t="s">
        <v>59</v>
      </c>
      <c r="BX844" s="15" t="s">
        <v>59</v>
      </c>
      <c r="BZ844" s="15" t="s">
        <v>59</v>
      </c>
      <c r="CB844" s="15" t="s">
        <v>59</v>
      </c>
      <c r="CD844" s="15" t="s">
        <v>59</v>
      </c>
      <c r="CF844" s="15" t="s">
        <v>59</v>
      </c>
      <c r="CH844" s="15" t="s">
        <v>59</v>
      </c>
      <c r="CJ844" s="15" t="s">
        <v>59</v>
      </c>
      <c r="CL844" s="15" t="s">
        <v>59</v>
      </c>
      <c r="CN844" s="15" t="s">
        <v>59</v>
      </c>
      <c r="CP844" s="15" t="s">
        <v>59</v>
      </c>
      <c r="CR844" s="15" t="s">
        <v>59</v>
      </c>
      <c r="CT844" s="15" t="s">
        <v>59</v>
      </c>
      <c r="CV844" s="15" t="s">
        <v>59</v>
      </c>
      <c r="CX844" s="15" t="s">
        <v>59</v>
      </c>
      <c r="CZ844" s="15" t="s">
        <v>59</v>
      </c>
      <c r="DB844" s="15" t="s">
        <v>59</v>
      </c>
      <c r="DD844" s="15" t="s">
        <v>59</v>
      </c>
      <c r="DF844" s="15" t="s">
        <v>59</v>
      </c>
      <c r="DH844" s="15" t="s">
        <v>59</v>
      </c>
      <c r="DJ844" s="15" t="s">
        <v>59</v>
      </c>
      <c r="DL844" s="15" t="s">
        <v>59</v>
      </c>
      <c r="DN844" s="15" t="s">
        <v>59</v>
      </c>
      <c r="DP844" s="15" t="s">
        <v>59</v>
      </c>
      <c r="DR844" s="15" t="s">
        <v>59</v>
      </c>
      <c r="DT844" s="15" t="s">
        <v>59</v>
      </c>
      <c r="DV844" s="15" t="s">
        <v>59</v>
      </c>
      <c r="DX844" s="15" t="s">
        <v>59</v>
      </c>
      <c r="DZ844" s="15" t="s">
        <v>59</v>
      </c>
      <c r="EB844" s="15" t="s">
        <v>59</v>
      </c>
      <c r="ED844" s="15" t="s">
        <v>59</v>
      </c>
      <c r="EF844" s="15" t="s">
        <v>59</v>
      </c>
      <c r="EH844" s="15" t="s">
        <v>59</v>
      </c>
      <c r="EJ844" s="15" t="s">
        <v>59</v>
      </c>
      <c r="EL844" s="15" t="s">
        <v>59</v>
      </c>
      <c r="EN844" s="15" t="s">
        <v>59</v>
      </c>
      <c r="EP844" s="15" t="s">
        <v>59</v>
      </c>
      <c r="ER844" s="15" t="s">
        <v>59</v>
      </c>
      <c r="ET844" s="15" t="s">
        <v>59</v>
      </c>
      <c r="EV844" s="15" t="s">
        <v>59</v>
      </c>
      <c r="EX844" s="15" t="s">
        <v>59</v>
      </c>
      <c r="EZ844" s="15" t="s">
        <v>59</v>
      </c>
      <c r="FB844" s="15" t="s">
        <v>59</v>
      </c>
      <c r="FD844" s="15" t="s">
        <v>59</v>
      </c>
      <c r="FF844" s="15" t="s">
        <v>59</v>
      </c>
      <c r="FH844" s="15" t="s">
        <v>59</v>
      </c>
      <c r="FJ844" s="15" t="s">
        <v>59</v>
      </c>
      <c r="FL844" s="15" t="s">
        <v>59</v>
      </c>
      <c r="FN844" s="15" t="s">
        <v>59</v>
      </c>
      <c r="FP844" s="15" t="s">
        <v>59</v>
      </c>
      <c r="FR844" s="15" t="s">
        <v>59</v>
      </c>
      <c r="FT844" s="15" t="s">
        <v>59</v>
      </c>
    </row>
    <row r="845" spans="1:176" ht="15.95" customHeight="1">
      <c r="A845" s="39" t="s">
        <v>1286</v>
      </c>
      <c r="B845" s="39">
        <v>1</v>
      </c>
      <c r="C845" s="39"/>
      <c r="D845" s="39">
        <v>2502</v>
      </c>
      <c r="E845" t="s">
        <v>1285</v>
      </c>
      <c r="G845" s="9">
        <f t="shared" si="28"/>
        <v>144</v>
      </c>
      <c r="H845" s="15" t="s">
        <v>59</v>
      </c>
      <c r="I845" t="s">
        <v>47</v>
      </c>
      <c r="J845" s="15" t="s">
        <v>59</v>
      </c>
      <c r="K845" t="s">
        <v>47</v>
      </c>
      <c r="L845" s="15" t="s">
        <v>59</v>
      </c>
      <c r="M845" s="3" t="s">
        <v>47</v>
      </c>
      <c r="N845" s="12" t="s">
        <v>59</v>
      </c>
      <c r="O845" t="s">
        <v>47</v>
      </c>
      <c r="P845" s="15" t="s">
        <v>59</v>
      </c>
      <c r="Q845">
        <v>13</v>
      </c>
      <c r="R845" s="15" t="s">
        <v>59</v>
      </c>
      <c r="S845" t="s">
        <v>54</v>
      </c>
      <c r="T845" s="15" t="s">
        <v>59</v>
      </c>
      <c r="U845" t="s">
        <v>296</v>
      </c>
      <c r="V845" s="15" t="s">
        <v>59</v>
      </c>
      <c r="W845">
        <v>36</v>
      </c>
      <c r="X845" s="15" t="s">
        <v>59</v>
      </c>
      <c r="Y845">
        <v>70</v>
      </c>
      <c r="Z845" s="15" t="s">
        <v>59</v>
      </c>
      <c r="AA845">
        <v>25</v>
      </c>
      <c r="AB845" s="15" t="s">
        <v>59</v>
      </c>
      <c r="AC845" t="s">
        <v>47</v>
      </c>
      <c r="AD845" s="15" t="s">
        <v>59</v>
      </c>
      <c r="AE845" t="s">
        <v>47</v>
      </c>
      <c r="AF845" s="15" t="s">
        <v>59</v>
      </c>
      <c r="AG845" t="s">
        <v>54</v>
      </c>
      <c r="AH845" s="15" t="s">
        <v>59</v>
      </c>
      <c r="AI845" t="s">
        <v>47</v>
      </c>
      <c r="AJ845" s="15" t="s">
        <v>59</v>
      </c>
      <c r="AL845" s="15" t="s">
        <v>59</v>
      </c>
      <c r="AM845" t="s">
        <v>47</v>
      </c>
      <c r="AN845" s="15" t="s">
        <v>59</v>
      </c>
      <c r="AO845" t="s">
        <v>47</v>
      </c>
      <c r="AP845" s="15" t="s">
        <v>59</v>
      </c>
      <c r="AQ845" t="s">
        <v>47</v>
      </c>
      <c r="AR845" s="15" t="s">
        <v>59</v>
      </c>
      <c r="AS845" t="s">
        <v>47</v>
      </c>
      <c r="AT845" s="15" t="s">
        <v>59</v>
      </c>
      <c r="AU845" t="s">
        <v>47</v>
      </c>
      <c r="AV845" s="15" t="s">
        <v>59</v>
      </c>
      <c r="AW845" s="3" t="s">
        <v>47</v>
      </c>
      <c r="AX845" s="15" t="s">
        <v>59</v>
      </c>
      <c r="AZ845" s="15" t="s">
        <v>59</v>
      </c>
      <c r="BA845" t="s">
        <v>47</v>
      </c>
      <c r="BB845" s="15" t="s">
        <v>59</v>
      </c>
      <c r="BC845" t="s">
        <v>47</v>
      </c>
      <c r="BD845" s="15" t="s">
        <v>59</v>
      </c>
      <c r="BE845" t="s">
        <v>47</v>
      </c>
      <c r="BF845" s="15" t="s">
        <v>59</v>
      </c>
      <c r="BH845" s="15" t="s">
        <v>59</v>
      </c>
      <c r="BJ845" s="15" t="s">
        <v>59</v>
      </c>
      <c r="BL845" s="15" t="s">
        <v>59</v>
      </c>
      <c r="BN845" s="15" t="s">
        <v>59</v>
      </c>
      <c r="BP845" s="15" t="s">
        <v>59</v>
      </c>
      <c r="BR845" s="15" t="s">
        <v>59</v>
      </c>
      <c r="BT845" s="15" t="s">
        <v>59</v>
      </c>
      <c r="BV845" s="15" t="s">
        <v>59</v>
      </c>
      <c r="BX845" s="15" t="s">
        <v>59</v>
      </c>
      <c r="BZ845" s="15" t="s">
        <v>59</v>
      </c>
      <c r="CB845" s="15" t="s">
        <v>59</v>
      </c>
      <c r="CD845" s="15" t="s">
        <v>59</v>
      </c>
      <c r="CF845" s="15" t="s">
        <v>59</v>
      </c>
      <c r="CH845" s="15" t="s">
        <v>59</v>
      </c>
      <c r="CJ845" s="15" t="s">
        <v>59</v>
      </c>
      <c r="CL845" s="15" t="s">
        <v>59</v>
      </c>
      <c r="CN845" s="15" t="s">
        <v>59</v>
      </c>
      <c r="CP845" s="15" t="s">
        <v>59</v>
      </c>
      <c r="CR845" s="15" t="s">
        <v>59</v>
      </c>
      <c r="CT845" s="15" t="s">
        <v>59</v>
      </c>
      <c r="CV845" s="15" t="s">
        <v>59</v>
      </c>
      <c r="CX845" s="15" t="s">
        <v>59</v>
      </c>
      <c r="CZ845" s="15" t="s">
        <v>59</v>
      </c>
      <c r="DB845" s="15" t="s">
        <v>59</v>
      </c>
      <c r="DD845" s="15" t="s">
        <v>59</v>
      </c>
      <c r="DF845" s="15" t="s">
        <v>59</v>
      </c>
      <c r="DH845" s="15" t="s">
        <v>59</v>
      </c>
      <c r="DJ845" s="15" t="s">
        <v>59</v>
      </c>
      <c r="DL845" s="15" t="s">
        <v>59</v>
      </c>
      <c r="DN845" s="15" t="s">
        <v>59</v>
      </c>
      <c r="DP845" s="15" t="s">
        <v>59</v>
      </c>
      <c r="DR845" s="15" t="s">
        <v>59</v>
      </c>
      <c r="DT845" s="15" t="s">
        <v>59</v>
      </c>
      <c r="DV845" s="15" t="s">
        <v>59</v>
      </c>
      <c r="DX845" s="15" t="s">
        <v>59</v>
      </c>
      <c r="DZ845" s="15" t="s">
        <v>59</v>
      </c>
      <c r="EB845" s="15" t="s">
        <v>59</v>
      </c>
      <c r="ED845" s="15" t="s">
        <v>59</v>
      </c>
      <c r="EF845" s="15" t="s">
        <v>59</v>
      </c>
      <c r="EH845" s="15" t="s">
        <v>59</v>
      </c>
      <c r="EJ845" s="15" t="s">
        <v>59</v>
      </c>
      <c r="EL845" s="15" t="s">
        <v>59</v>
      </c>
      <c r="EN845" s="15" t="s">
        <v>59</v>
      </c>
      <c r="EP845" s="15" t="s">
        <v>59</v>
      </c>
      <c r="ER845" s="15" t="s">
        <v>59</v>
      </c>
      <c r="ET845" s="15" t="s">
        <v>59</v>
      </c>
      <c r="EV845" s="15" t="s">
        <v>59</v>
      </c>
      <c r="EX845" s="15" t="s">
        <v>59</v>
      </c>
      <c r="EZ845" s="15" t="s">
        <v>59</v>
      </c>
      <c r="FB845" s="15" t="s">
        <v>59</v>
      </c>
      <c r="FD845" s="15" t="s">
        <v>59</v>
      </c>
      <c r="FF845" s="15" t="s">
        <v>59</v>
      </c>
      <c r="FH845" s="15" t="s">
        <v>59</v>
      </c>
      <c r="FJ845" s="15" t="s">
        <v>59</v>
      </c>
      <c r="FL845" s="15" t="s">
        <v>59</v>
      </c>
      <c r="FN845" s="15" t="s">
        <v>59</v>
      </c>
      <c r="FP845" s="15" t="s">
        <v>59</v>
      </c>
      <c r="FR845" s="15" t="s">
        <v>59</v>
      </c>
      <c r="FT845" s="15" t="s">
        <v>59</v>
      </c>
    </row>
    <row r="846" spans="1:176" ht="15.95" customHeight="1">
      <c r="A846" s="39" t="s">
        <v>1287</v>
      </c>
      <c r="B846" s="39">
        <v>1</v>
      </c>
      <c r="C846" s="39"/>
      <c r="D846" s="39">
        <v>2502</v>
      </c>
      <c r="E846" t="s">
        <v>1285</v>
      </c>
      <c r="G846" s="9">
        <f t="shared" si="28"/>
        <v>193</v>
      </c>
      <c r="H846" s="15" t="s">
        <v>59</v>
      </c>
      <c r="I846" t="s">
        <v>47</v>
      </c>
      <c r="J846" s="15" t="s">
        <v>59</v>
      </c>
      <c r="K846" t="s">
        <v>47</v>
      </c>
      <c r="L846" s="15" t="s">
        <v>59</v>
      </c>
      <c r="M846" s="3" t="s">
        <v>47</v>
      </c>
      <c r="N846" s="12" t="s">
        <v>59</v>
      </c>
      <c r="O846" t="s">
        <v>47</v>
      </c>
      <c r="P846" s="15" t="s">
        <v>59</v>
      </c>
      <c r="Q846">
        <v>17</v>
      </c>
      <c r="R846" s="15" t="s">
        <v>59</v>
      </c>
      <c r="S846" t="s">
        <v>54</v>
      </c>
      <c r="T846" s="15" t="s">
        <v>59</v>
      </c>
      <c r="U846" t="s">
        <v>296</v>
      </c>
      <c r="V846" s="15" t="s">
        <v>59</v>
      </c>
      <c r="W846">
        <v>41</v>
      </c>
      <c r="X846" s="15" t="s">
        <v>59</v>
      </c>
      <c r="Y846">
        <v>111</v>
      </c>
      <c r="Z846" s="15" t="s">
        <v>59</v>
      </c>
      <c r="AA846">
        <v>24</v>
      </c>
      <c r="AB846" s="15" t="s">
        <v>59</v>
      </c>
      <c r="AC846" t="s">
        <v>47</v>
      </c>
      <c r="AD846" s="15" t="s">
        <v>59</v>
      </c>
      <c r="AE846" t="s">
        <v>47</v>
      </c>
      <c r="AF846" s="15" t="s">
        <v>59</v>
      </c>
      <c r="AG846" t="s">
        <v>54</v>
      </c>
      <c r="AH846" s="15" t="s">
        <v>59</v>
      </c>
      <c r="AI846" t="s">
        <v>47</v>
      </c>
      <c r="AJ846" s="15" t="s">
        <v>59</v>
      </c>
      <c r="AL846" s="15" t="s">
        <v>59</v>
      </c>
      <c r="AM846" t="s">
        <v>47</v>
      </c>
      <c r="AN846" s="15" t="s">
        <v>59</v>
      </c>
      <c r="AO846" t="s">
        <v>47</v>
      </c>
      <c r="AP846" s="15" t="s">
        <v>59</v>
      </c>
      <c r="AQ846" t="s">
        <v>47</v>
      </c>
      <c r="AR846" s="15" t="s">
        <v>59</v>
      </c>
      <c r="AS846" t="s">
        <v>47</v>
      </c>
      <c r="AT846" s="15" t="s">
        <v>59</v>
      </c>
      <c r="AU846" t="s">
        <v>47</v>
      </c>
      <c r="AV846" s="15" t="s">
        <v>59</v>
      </c>
      <c r="AW846" s="3" t="s">
        <v>47</v>
      </c>
      <c r="AX846" s="15" t="s">
        <v>59</v>
      </c>
      <c r="AZ846" s="15" t="s">
        <v>59</v>
      </c>
      <c r="BA846" t="s">
        <v>47</v>
      </c>
      <c r="BB846" s="15" t="s">
        <v>59</v>
      </c>
      <c r="BC846" t="s">
        <v>47</v>
      </c>
      <c r="BD846" s="15" t="s">
        <v>59</v>
      </c>
      <c r="BE846" t="s">
        <v>47</v>
      </c>
      <c r="BF846" s="15" t="s">
        <v>59</v>
      </c>
      <c r="BH846" s="15" t="s">
        <v>59</v>
      </c>
      <c r="BJ846" s="15" t="s">
        <v>59</v>
      </c>
      <c r="BL846" s="15" t="s">
        <v>59</v>
      </c>
      <c r="BN846" s="15" t="s">
        <v>59</v>
      </c>
      <c r="BP846" s="15" t="s">
        <v>59</v>
      </c>
      <c r="BR846" s="15" t="s">
        <v>59</v>
      </c>
      <c r="BT846" s="15" t="s">
        <v>59</v>
      </c>
      <c r="BV846" s="15" t="s">
        <v>59</v>
      </c>
      <c r="BX846" s="15" t="s">
        <v>59</v>
      </c>
      <c r="BZ846" s="15" t="s">
        <v>59</v>
      </c>
      <c r="CB846" s="15" t="s">
        <v>59</v>
      </c>
      <c r="CD846" s="15" t="s">
        <v>59</v>
      </c>
      <c r="CF846" s="15" t="s">
        <v>59</v>
      </c>
      <c r="CH846" s="15" t="s">
        <v>59</v>
      </c>
      <c r="CJ846" s="15" t="s">
        <v>59</v>
      </c>
      <c r="CL846" s="15" t="s">
        <v>59</v>
      </c>
      <c r="CN846" s="15" t="s">
        <v>59</v>
      </c>
      <c r="CP846" s="15" t="s">
        <v>59</v>
      </c>
      <c r="CR846" s="15" t="s">
        <v>59</v>
      </c>
      <c r="CT846" s="15" t="s">
        <v>59</v>
      </c>
      <c r="CV846" s="15" t="s">
        <v>59</v>
      </c>
      <c r="CX846" s="15" t="s">
        <v>59</v>
      </c>
      <c r="CZ846" s="15" t="s">
        <v>59</v>
      </c>
      <c r="DB846" s="15" t="s">
        <v>59</v>
      </c>
      <c r="DD846" s="15" t="s">
        <v>59</v>
      </c>
      <c r="DF846" s="15" t="s">
        <v>59</v>
      </c>
      <c r="DH846" s="15" t="s">
        <v>59</v>
      </c>
      <c r="DJ846" s="15" t="s">
        <v>59</v>
      </c>
      <c r="DL846" s="15" t="s">
        <v>59</v>
      </c>
      <c r="DN846" s="15" t="s">
        <v>59</v>
      </c>
      <c r="DP846" s="15" t="s">
        <v>59</v>
      </c>
      <c r="DR846" s="15" t="s">
        <v>59</v>
      </c>
      <c r="DT846" s="15" t="s">
        <v>59</v>
      </c>
      <c r="DV846" s="15" t="s">
        <v>59</v>
      </c>
      <c r="DX846" s="15" t="s">
        <v>59</v>
      </c>
      <c r="DZ846" s="15" t="s">
        <v>59</v>
      </c>
      <c r="EB846" s="15" t="s">
        <v>59</v>
      </c>
      <c r="ED846" s="15" t="s">
        <v>59</v>
      </c>
      <c r="EF846" s="15" t="s">
        <v>59</v>
      </c>
      <c r="EH846" s="15" t="s">
        <v>59</v>
      </c>
      <c r="EJ846" s="15" t="s">
        <v>59</v>
      </c>
      <c r="EL846" s="15" t="s">
        <v>59</v>
      </c>
      <c r="EN846" s="15" t="s">
        <v>59</v>
      </c>
      <c r="EP846" s="15" t="s">
        <v>59</v>
      </c>
      <c r="ER846" s="15" t="s">
        <v>59</v>
      </c>
      <c r="ET846" s="15" t="s">
        <v>59</v>
      </c>
      <c r="EV846" s="15" t="s">
        <v>59</v>
      </c>
      <c r="EX846" s="15" t="s">
        <v>59</v>
      </c>
      <c r="EZ846" s="15" t="s">
        <v>59</v>
      </c>
      <c r="FB846" s="15" t="s">
        <v>59</v>
      </c>
      <c r="FD846" s="15" t="s">
        <v>59</v>
      </c>
      <c r="FF846" s="15" t="s">
        <v>59</v>
      </c>
      <c r="FH846" s="15" t="s">
        <v>59</v>
      </c>
      <c r="FJ846" s="15" t="s">
        <v>59</v>
      </c>
      <c r="FL846" s="15" t="s">
        <v>59</v>
      </c>
      <c r="FN846" s="15" t="s">
        <v>59</v>
      </c>
      <c r="FP846" s="15" t="s">
        <v>59</v>
      </c>
      <c r="FR846" s="15" t="s">
        <v>59</v>
      </c>
      <c r="FT846" s="15" t="s">
        <v>59</v>
      </c>
    </row>
    <row r="847" spans="1:176" ht="15.95" customHeight="1">
      <c r="A847" s="39" t="s">
        <v>1288</v>
      </c>
      <c r="B847" s="39">
        <v>1</v>
      </c>
      <c r="C847" s="39"/>
      <c r="D847" s="39">
        <v>2502</v>
      </c>
      <c r="E847" t="s">
        <v>1285</v>
      </c>
      <c r="G847" s="9">
        <f t="shared" si="28"/>
        <v>211</v>
      </c>
      <c r="H847" s="15" t="s">
        <v>59</v>
      </c>
      <c r="I847" t="s">
        <v>47</v>
      </c>
      <c r="J847" s="15" t="s">
        <v>59</v>
      </c>
      <c r="K847" t="s">
        <v>47</v>
      </c>
      <c r="L847" s="15" t="s">
        <v>59</v>
      </c>
      <c r="M847" s="3" t="s">
        <v>47</v>
      </c>
      <c r="N847" s="12" t="s">
        <v>59</v>
      </c>
      <c r="O847" t="s">
        <v>47</v>
      </c>
      <c r="P847" s="15" t="s">
        <v>59</v>
      </c>
      <c r="Q847">
        <v>37</v>
      </c>
      <c r="R847" s="15" t="s">
        <v>59</v>
      </c>
      <c r="S847" t="s">
        <v>54</v>
      </c>
      <c r="T847" s="15" t="s">
        <v>59</v>
      </c>
      <c r="U847" t="s">
        <v>296</v>
      </c>
      <c r="V847" s="15" t="s">
        <v>59</v>
      </c>
      <c r="W847">
        <v>65</v>
      </c>
      <c r="X847" s="15" t="s">
        <v>59</v>
      </c>
      <c r="Y847">
        <v>63</v>
      </c>
      <c r="Z847" s="15" t="s">
        <v>59</v>
      </c>
      <c r="AA847">
        <v>46</v>
      </c>
      <c r="AB847" s="15" t="s">
        <v>59</v>
      </c>
      <c r="AC847" t="s">
        <v>47</v>
      </c>
      <c r="AD847" s="15" t="s">
        <v>59</v>
      </c>
      <c r="AE847" t="s">
        <v>47</v>
      </c>
      <c r="AF847" s="15" t="s">
        <v>59</v>
      </c>
      <c r="AG847" t="s">
        <v>54</v>
      </c>
      <c r="AH847" s="15" t="s">
        <v>59</v>
      </c>
      <c r="AI847" t="s">
        <v>47</v>
      </c>
      <c r="AJ847" s="15" t="s">
        <v>59</v>
      </c>
      <c r="AL847" s="15" t="s">
        <v>59</v>
      </c>
      <c r="AM847" t="s">
        <v>47</v>
      </c>
      <c r="AN847" s="15" t="s">
        <v>59</v>
      </c>
      <c r="AO847" t="s">
        <v>47</v>
      </c>
      <c r="AP847" s="15" t="s">
        <v>59</v>
      </c>
      <c r="AQ847" t="s">
        <v>47</v>
      </c>
      <c r="AR847" s="15" t="s">
        <v>59</v>
      </c>
      <c r="AS847" t="s">
        <v>47</v>
      </c>
      <c r="AT847" s="15" t="s">
        <v>59</v>
      </c>
      <c r="AU847" t="s">
        <v>47</v>
      </c>
      <c r="AV847" s="15" t="s">
        <v>59</v>
      </c>
      <c r="AW847" s="3" t="s">
        <v>47</v>
      </c>
      <c r="AX847" s="15" t="s">
        <v>59</v>
      </c>
      <c r="AZ847" s="15" t="s">
        <v>59</v>
      </c>
      <c r="BA847" t="s">
        <v>47</v>
      </c>
      <c r="BB847" s="15" t="s">
        <v>59</v>
      </c>
      <c r="BC847" t="s">
        <v>47</v>
      </c>
      <c r="BD847" s="15" t="s">
        <v>59</v>
      </c>
      <c r="BE847" t="s">
        <v>47</v>
      </c>
      <c r="BF847" s="15" t="s">
        <v>59</v>
      </c>
      <c r="BH847" s="15" t="s">
        <v>59</v>
      </c>
      <c r="BJ847" s="15" t="s">
        <v>59</v>
      </c>
      <c r="BL847" s="15" t="s">
        <v>59</v>
      </c>
      <c r="BN847" s="15" t="s">
        <v>59</v>
      </c>
      <c r="BP847" s="15" t="s">
        <v>59</v>
      </c>
      <c r="BR847" s="15" t="s">
        <v>59</v>
      </c>
      <c r="BT847" s="15" t="s">
        <v>59</v>
      </c>
      <c r="BV847" s="15" t="s">
        <v>59</v>
      </c>
      <c r="BX847" s="15" t="s">
        <v>59</v>
      </c>
      <c r="BZ847" s="15" t="s">
        <v>59</v>
      </c>
      <c r="CB847" s="15" t="s">
        <v>59</v>
      </c>
      <c r="CD847" s="15" t="s">
        <v>59</v>
      </c>
      <c r="CF847" s="15" t="s">
        <v>59</v>
      </c>
      <c r="CH847" s="15" t="s">
        <v>59</v>
      </c>
      <c r="CJ847" s="15" t="s">
        <v>59</v>
      </c>
      <c r="CL847" s="15" t="s">
        <v>59</v>
      </c>
      <c r="CN847" s="15" t="s">
        <v>59</v>
      </c>
      <c r="CP847" s="15" t="s">
        <v>59</v>
      </c>
      <c r="CR847" s="15" t="s">
        <v>59</v>
      </c>
      <c r="CT847" s="15" t="s">
        <v>59</v>
      </c>
      <c r="CV847" s="15" t="s">
        <v>59</v>
      </c>
      <c r="CX847" s="15" t="s">
        <v>59</v>
      </c>
      <c r="CZ847" s="15" t="s">
        <v>59</v>
      </c>
      <c r="DB847" s="15" t="s">
        <v>59</v>
      </c>
      <c r="DD847" s="15" t="s">
        <v>59</v>
      </c>
      <c r="DF847" s="15" t="s">
        <v>59</v>
      </c>
      <c r="DH847" s="15" t="s">
        <v>59</v>
      </c>
      <c r="DJ847" s="15" t="s">
        <v>59</v>
      </c>
      <c r="DL847" s="15" t="s">
        <v>59</v>
      </c>
      <c r="DN847" s="15" t="s">
        <v>59</v>
      </c>
      <c r="DP847" s="15" t="s">
        <v>59</v>
      </c>
      <c r="DR847" s="15" t="s">
        <v>59</v>
      </c>
      <c r="DT847" s="15" t="s">
        <v>59</v>
      </c>
      <c r="DV847" s="15" t="s">
        <v>59</v>
      </c>
      <c r="DX847" s="15" t="s">
        <v>59</v>
      </c>
      <c r="DZ847" s="15" t="s">
        <v>59</v>
      </c>
      <c r="EB847" s="15" t="s">
        <v>59</v>
      </c>
      <c r="ED847" s="15" t="s">
        <v>59</v>
      </c>
      <c r="EF847" s="15" t="s">
        <v>59</v>
      </c>
      <c r="EH847" s="15" t="s">
        <v>59</v>
      </c>
      <c r="EJ847" s="15" t="s">
        <v>59</v>
      </c>
      <c r="EL847" s="15" t="s">
        <v>59</v>
      </c>
      <c r="EN847" s="15" t="s">
        <v>59</v>
      </c>
      <c r="EP847" s="15" t="s">
        <v>59</v>
      </c>
      <c r="ER847" s="15" t="s">
        <v>59</v>
      </c>
      <c r="ET847" s="15" t="s">
        <v>59</v>
      </c>
      <c r="EV847" s="15" t="s">
        <v>59</v>
      </c>
      <c r="EX847" s="15" t="s">
        <v>59</v>
      </c>
      <c r="EZ847" s="15" t="s">
        <v>59</v>
      </c>
      <c r="FB847" s="15" t="s">
        <v>59</v>
      </c>
      <c r="FD847" s="15" t="s">
        <v>59</v>
      </c>
      <c r="FF847" s="15" t="s">
        <v>59</v>
      </c>
      <c r="FH847" s="15" t="s">
        <v>59</v>
      </c>
      <c r="FJ847" s="15" t="s">
        <v>59</v>
      </c>
      <c r="FL847" s="15" t="s">
        <v>59</v>
      </c>
      <c r="FN847" s="15" t="s">
        <v>59</v>
      </c>
      <c r="FP847" s="15" t="s">
        <v>59</v>
      </c>
      <c r="FR847" s="15" t="s">
        <v>59</v>
      </c>
      <c r="FT847" s="15" t="s">
        <v>59</v>
      </c>
    </row>
    <row r="848" spans="1:176" ht="15.95" customHeight="1">
      <c r="A848" s="39" t="s">
        <v>1289</v>
      </c>
      <c r="B848" s="39">
        <v>1</v>
      </c>
      <c r="C848" s="39"/>
      <c r="D848" s="39">
        <v>2502</v>
      </c>
      <c r="E848" t="s">
        <v>1285</v>
      </c>
      <c r="G848" s="9">
        <f t="shared" si="28"/>
        <v>110</v>
      </c>
      <c r="H848" s="15" t="s">
        <v>59</v>
      </c>
      <c r="I848" t="s">
        <v>47</v>
      </c>
      <c r="J848" s="15" t="s">
        <v>59</v>
      </c>
      <c r="K848" t="s">
        <v>47</v>
      </c>
      <c r="L848" s="15" t="s">
        <v>59</v>
      </c>
      <c r="M848" s="3" t="s">
        <v>47</v>
      </c>
      <c r="N848" s="12" t="s">
        <v>59</v>
      </c>
      <c r="O848" t="s">
        <v>47</v>
      </c>
      <c r="P848" s="15" t="s">
        <v>59</v>
      </c>
      <c r="Q848">
        <v>12</v>
      </c>
      <c r="R848" s="15" t="s">
        <v>59</v>
      </c>
      <c r="S848">
        <v>10</v>
      </c>
      <c r="T848" s="15" t="s">
        <v>59</v>
      </c>
      <c r="U848" t="s">
        <v>296</v>
      </c>
      <c r="V848" s="15" t="s">
        <v>59</v>
      </c>
      <c r="W848">
        <v>38</v>
      </c>
      <c r="X848" s="15" t="s">
        <v>59</v>
      </c>
      <c r="Y848">
        <v>32</v>
      </c>
      <c r="Z848" s="15" t="s">
        <v>59</v>
      </c>
      <c r="AA848">
        <v>18</v>
      </c>
      <c r="AB848" s="15" t="s">
        <v>59</v>
      </c>
      <c r="AC848" t="s">
        <v>47</v>
      </c>
      <c r="AD848" s="15" t="s">
        <v>59</v>
      </c>
      <c r="AE848" t="s">
        <v>47</v>
      </c>
      <c r="AF848" s="15" t="s">
        <v>59</v>
      </c>
      <c r="AG848" t="s">
        <v>54</v>
      </c>
      <c r="AH848" s="15" t="s">
        <v>59</v>
      </c>
      <c r="AI848" t="s">
        <v>47</v>
      </c>
      <c r="AJ848" s="15" t="s">
        <v>59</v>
      </c>
      <c r="AL848" s="15" t="s">
        <v>59</v>
      </c>
      <c r="AM848" t="s">
        <v>47</v>
      </c>
      <c r="AN848" s="15" t="s">
        <v>59</v>
      </c>
      <c r="AO848" t="s">
        <v>47</v>
      </c>
      <c r="AP848" s="15" t="s">
        <v>59</v>
      </c>
      <c r="AQ848" t="s">
        <v>47</v>
      </c>
      <c r="AR848" s="15" t="s">
        <v>59</v>
      </c>
      <c r="AS848" t="s">
        <v>47</v>
      </c>
      <c r="AT848" s="15" t="s">
        <v>59</v>
      </c>
      <c r="AU848" t="s">
        <v>47</v>
      </c>
      <c r="AV848" s="15" t="s">
        <v>59</v>
      </c>
      <c r="AW848" s="3" t="s">
        <v>47</v>
      </c>
      <c r="AX848" s="15" t="s">
        <v>59</v>
      </c>
      <c r="AZ848" s="15" t="s">
        <v>59</v>
      </c>
      <c r="BA848" t="s">
        <v>47</v>
      </c>
      <c r="BB848" s="15" t="s">
        <v>59</v>
      </c>
      <c r="BC848" t="s">
        <v>47</v>
      </c>
      <c r="BD848" s="15" t="s">
        <v>59</v>
      </c>
      <c r="BE848" t="s">
        <v>47</v>
      </c>
      <c r="BF848" s="15" t="s">
        <v>59</v>
      </c>
      <c r="BH848" s="15" t="s">
        <v>59</v>
      </c>
      <c r="BJ848" s="15" t="s">
        <v>59</v>
      </c>
      <c r="BL848" s="15" t="s">
        <v>59</v>
      </c>
      <c r="BN848" s="15" t="s">
        <v>59</v>
      </c>
      <c r="BP848" s="15" t="s">
        <v>59</v>
      </c>
      <c r="BR848" s="15" t="s">
        <v>59</v>
      </c>
      <c r="BT848" s="15" t="s">
        <v>59</v>
      </c>
      <c r="BV848" s="15" t="s">
        <v>59</v>
      </c>
      <c r="BX848" s="15" t="s">
        <v>59</v>
      </c>
      <c r="BZ848" s="15" t="s">
        <v>59</v>
      </c>
      <c r="CB848" s="15" t="s">
        <v>59</v>
      </c>
      <c r="CD848" s="15" t="s">
        <v>59</v>
      </c>
      <c r="CF848" s="15" t="s">
        <v>59</v>
      </c>
      <c r="CH848" s="15" t="s">
        <v>59</v>
      </c>
      <c r="CJ848" s="15" t="s">
        <v>59</v>
      </c>
      <c r="CL848" s="15" t="s">
        <v>59</v>
      </c>
      <c r="CN848" s="15" t="s">
        <v>59</v>
      </c>
      <c r="CP848" s="15" t="s">
        <v>59</v>
      </c>
      <c r="CR848" s="15" t="s">
        <v>59</v>
      </c>
      <c r="CT848" s="15" t="s">
        <v>59</v>
      </c>
      <c r="CV848" s="15" t="s">
        <v>59</v>
      </c>
      <c r="CX848" s="15" t="s">
        <v>59</v>
      </c>
      <c r="CZ848" s="15" t="s">
        <v>59</v>
      </c>
      <c r="DB848" s="15" t="s">
        <v>59</v>
      </c>
      <c r="DD848" s="15" t="s">
        <v>59</v>
      </c>
      <c r="DF848" s="15" t="s">
        <v>59</v>
      </c>
      <c r="DH848" s="15" t="s">
        <v>59</v>
      </c>
      <c r="DJ848" s="15" t="s">
        <v>59</v>
      </c>
      <c r="DL848" s="15" t="s">
        <v>59</v>
      </c>
      <c r="DN848" s="15" t="s">
        <v>59</v>
      </c>
      <c r="DP848" s="15" t="s">
        <v>59</v>
      </c>
      <c r="DR848" s="15" t="s">
        <v>59</v>
      </c>
      <c r="DT848" s="15" t="s">
        <v>59</v>
      </c>
      <c r="DV848" s="15" t="s">
        <v>59</v>
      </c>
      <c r="DX848" s="15" t="s">
        <v>59</v>
      </c>
      <c r="DZ848" s="15" t="s">
        <v>59</v>
      </c>
      <c r="EB848" s="15" t="s">
        <v>59</v>
      </c>
      <c r="ED848" s="15" t="s">
        <v>59</v>
      </c>
      <c r="EF848" s="15" t="s">
        <v>59</v>
      </c>
      <c r="EH848" s="15" t="s">
        <v>59</v>
      </c>
      <c r="EJ848" s="15" t="s">
        <v>59</v>
      </c>
      <c r="EL848" s="15" t="s">
        <v>59</v>
      </c>
      <c r="EN848" s="15" t="s">
        <v>59</v>
      </c>
      <c r="EP848" s="15" t="s">
        <v>59</v>
      </c>
      <c r="ER848" s="15" t="s">
        <v>59</v>
      </c>
      <c r="ET848" s="15" t="s">
        <v>59</v>
      </c>
      <c r="EV848" s="15" t="s">
        <v>59</v>
      </c>
      <c r="EX848" s="15" t="s">
        <v>59</v>
      </c>
      <c r="EZ848" s="15" t="s">
        <v>59</v>
      </c>
      <c r="FB848" s="15" t="s">
        <v>59</v>
      </c>
      <c r="FD848" s="15" t="s">
        <v>59</v>
      </c>
      <c r="FF848" s="15" t="s">
        <v>59</v>
      </c>
      <c r="FH848" s="15" t="s">
        <v>59</v>
      </c>
      <c r="FJ848" s="15" t="s">
        <v>59</v>
      </c>
      <c r="FL848" s="15" t="s">
        <v>59</v>
      </c>
      <c r="FN848" s="15" t="s">
        <v>59</v>
      </c>
      <c r="FP848" s="15" t="s">
        <v>59</v>
      </c>
      <c r="FR848" s="15" t="s">
        <v>59</v>
      </c>
      <c r="FT848" s="15" t="s">
        <v>59</v>
      </c>
    </row>
    <row r="849" spans="1:176" ht="15.95" customHeight="1">
      <c r="A849" s="39" t="s">
        <v>1290</v>
      </c>
      <c r="B849" s="39">
        <v>1</v>
      </c>
      <c r="C849" s="39"/>
      <c r="D849" s="39">
        <v>2502</v>
      </c>
      <c r="E849" t="s">
        <v>1285</v>
      </c>
      <c r="G849" s="9">
        <f t="shared" si="28"/>
        <v>88</v>
      </c>
      <c r="H849" s="15" t="s">
        <v>59</v>
      </c>
      <c r="I849" t="s">
        <v>47</v>
      </c>
      <c r="J849" s="15" t="s">
        <v>59</v>
      </c>
      <c r="K849" t="s">
        <v>47</v>
      </c>
      <c r="L849" s="15" t="s">
        <v>59</v>
      </c>
      <c r="M849" s="3" t="s">
        <v>47</v>
      </c>
      <c r="N849" s="12" t="s">
        <v>59</v>
      </c>
      <c r="O849" t="s">
        <v>47</v>
      </c>
      <c r="P849" s="15" t="s">
        <v>59</v>
      </c>
      <c r="Q849">
        <v>14</v>
      </c>
      <c r="R849" s="15" t="s">
        <v>59</v>
      </c>
      <c r="S849" t="s">
        <v>54</v>
      </c>
      <c r="T849" s="15" t="s">
        <v>59</v>
      </c>
      <c r="U849" t="s">
        <v>296</v>
      </c>
      <c r="V849" s="15" t="s">
        <v>59</v>
      </c>
      <c r="W849">
        <v>36</v>
      </c>
      <c r="X849" s="15" t="s">
        <v>59</v>
      </c>
      <c r="Y849">
        <v>20</v>
      </c>
      <c r="Z849" s="15" t="s">
        <v>59</v>
      </c>
      <c r="AA849">
        <v>18</v>
      </c>
      <c r="AB849" s="15" t="s">
        <v>59</v>
      </c>
      <c r="AC849" t="s">
        <v>47</v>
      </c>
      <c r="AD849" s="15" t="s">
        <v>59</v>
      </c>
      <c r="AE849" t="s">
        <v>47</v>
      </c>
      <c r="AF849" s="15" t="s">
        <v>59</v>
      </c>
      <c r="AG849" t="s">
        <v>54</v>
      </c>
      <c r="AH849" s="15" t="s">
        <v>59</v>
      </c>
      <c r="AI849" t="s">
        <v>47</v>
      </c>
      <c r="AJ849" s="15" t="s">
        <v>59</v>
      </c>
      <c r="AL849" s="15" t="s">
        <v>59</v>
      </c>
      <c r="AM849" t="s">
        <v>47</v>
      </c>
      <c r="AN849" s="15" t="s">
        <v>59</v>
      </c>
      <c r="AO849" t="s">
        <v>47</v>
      </c>
      <c r="AP849" s="15" t="s">
        <v>59</v>
      </c>
      <c r="AQ849" t="s">
        <v>47</v>
      </c>
      <c r="AR849" s="15" t="s">
        <v>59</v>
      </c>
      <c r="AS849" t="s">
        <v>47</v>
      </c>
      <c r="AT849" s="15" t="s">
        <v>59</v>
      </c>
      <c r="AU849" t="s">
        <v>47</v>
      </c>
      <c r="AV849" s="15" t="s">
        <v>59</v>
      </c>
      <c r="AW849" s="3" t="s">
        <v>47</v>
      </c>
      <c r="AX849" s="15" t="s">
        <v>59</v>
      </c>
      <c r="AZ849" s="15" t="s">
        <v>59</v>
      </c>
      <c r="BA849" t="s">
        <v>47</v>
      </c>
      <c r="BB849" s="15" t="s">
        <v>59</v>
      </c>
      <c r="BC849" t="s">
        <v>47</v>
      </c>
      <c r="BD849" s="15" t="s">
        <v>59</v>
      </c>
      <c r="BE849" t="s">
        <v>47</v>
      </c>
      <c r="BF849" s="15" t="s">
        <v>59</v>
      </c>
      <c r="BH849" s="15" t="s">
        <v>59</v>
      </c>
      <c r="BJ849" s="15" t="s">
        <v>59</v>
      </c>
      <c r="BL849" s="15" t="s">
        <v>59</v>
      </c>
      <c r="BN849" s="15" t="s">
        <v>59</v>
      </c>
      <c r="BP849" s="15" t="s">
        <v>59</v>
      </c>
      <c r="BR849" s="15" t="s">
        <v>59</v>
      </c>
      <c r="BT849" s="15" t="s">
        <v>59</v>
      </c>
      <c r="BV849" s="15" t="s">
        <v>59</v>
      </c>
      <c r="BX849" s="15" t="s">
        <v>59</v>
      </c>
      <c r="BZ849" s="15" t="s">
        <v>59</v>
      </c>
      <c r="CB849" s="15" t="s">
        <v>59</v>
      </c>
      <c r="CD849" s="15" t="s">
        <v>59</v>
      </c>
      <c r="CF849" s="15" t="s">
        <v>59</v>
      </c>
      <c r="CH849" s="15" t="s">
        <v>59</v>
      </c>
      <c r="CJ849" s="15" t="s">
        <v>59</v>
      </c>
      <c r="CL849" s="15" t="s">
        <v>59</v>
      </c>
      <c r="CN849" s="15" t="s">
        <v>59</v>
      </c>
      <c r="CP849" s="15" t="s">
        <v>59</v>
      </c>
      <c r="CR849" s="15" t="s">
        <v>59</v>
      </c>
      <c r="CT849" s="15" t="s">
        <v>59</v>
      </c>
      <c r="CV849" s="15" t="s">
        <v>59</v>
      </c>
      <c r="CX849" s="15" t="s">
        <v>59</v>
      </c>
      <c r="CZ849" s="15" t="s">
        <v>59</v>
      </c>
      <c r="DB849" s="15" t="s">
        <v>59</v>
      </c>
      <c r="DD849" s="15" t="s">
        <v>59</v>
      </c>
      <c r="DF849" s="15" t="s">
        <v>59</v>
      </c>
      <c r="DH849" s="15" t="s">
        <v>59</v>
      </c>
      <c r="DJ849" s="15" t="s">
        <v>59</v>
      </c>
      <c r="DL849" s="15" t="s">
        <v>59</v>
      </c>
      <c r="DN849" s="15" t="s">
        <v>59</v>
      </c>
      <c r="DP849" s="15" t="s">
        <v>59</v>
      </c>
      <c r="DR849" s="15" t="s">
        <v>59</v>
      </c>
      <c r="DT849" s="15" t="s">
        <v>59</v>
      </c>
      <c r="DV849" s="15" t="s">
        <v>59</v>
      </c>
      <c r="DX849" s="15" t="s">
        <v>59</v>
      </c>
      <c r="DZ849" s="15" t="s">
        <v>59</v>
      </c>
      <c r="EB849" s="15" t="s">
        <v>59</v>
      </c>
      <c r="ED849" s="15" t="s">
        <v>59</v>
      </c>
      <c r="EF849" s="15" t="s">
        <v>59</v>
      </c>
      <c r="EH849" s="15" t="s">
        <v>59</v>
      </c>
      <c r="EJ849" s="15" t="s">
        <v>59</v>
      </c>
      <c r="EL849" s="15" t="s">
        <v>59</v>
      </c>
      <c r="EN849" s="15" t="s">
        <v>59</v>
      </c>
      <c r="EP849" s="15" t="s">
        <v>59</v>
      </c>
      <c r="ER849" s="15" t="s">
        <v>59</v>
      </c>
      <c r="ET849" s="15" t="s">
        <v>59</v>
      </c>
      <c r="EV849" s="15" t="s">
        <v>59</v>
      </c>
      <c r="EX849" s="15" t="s">
        <v>59</v>
      </c>
      <c r="EZ849" s="15" t="s">
        <v>59</v>
      </c>
      <c r="FB849" s="15" t="s">
        <v>59</v>
      </c>
      <c r="FD849" s="15" t="s">
        <v>59</v>
      </c>
      <c r="FF849" s="15" t="s">
        <v>59</v>
      </c>
      <c r="FH849" s="15" t="s">
        <v>59</v>
      </c>
      <c r="FJ849" s="15" t="s">
        <v>59</v>
      </c>
      <c r="FL849" s="15" t="s">
        <v>59</v>
      </c>
      <c r="FN849" s="15" t="s">
        <v>59</v>
      </c>
      <c r="FP849" s="15" t="s">
        <v>59</v>
      </c>
      <c r="FR849" s="15" t="s">
        <v>59</v>
      </c>
      <c r="FT849" s="15" t="s">
        <v>59</v>
      </c>
    </row>
    <row r="850" spans="1:176" ht="15.95" customHeight="1">
      <c r="A850" s="39" t="s">
        <v>1291</v>
      </c>
      <c r="B850" s="39">
        <v>1</v>
      </c>
      <c r="C850" s="39"/>
      <c r="D850" s="39">
        <v>2502</v>
      </c>
      <c r="E850" t="s">
        <v>1285</v>
      </c>
      <c r="G850" s="9">
        <f t="shared" si="28"/>
        <v>80</v>
      </c>
      <c r="H850" s="15" t="s">
        <v>59</v>
      </c>
      <c r="I850" t="s">
        <v>47</v>
      </c>
      <c r="J850" s="15" t="s">
        <v>59</v>
      </c>
      <c r="K850" t="s">
        <v>47</v>
      </c>
      <c r="L850" s="15" t="s">
        <v>59</v>
      </c>
      <c r="M850" s="3" t="s">
        <v>47</v>
      </c>
      <c r="N850" s="12" t="s">
        <v>59</v>
      </c>
      <c r="O850" t="s">
        <v>47</v>
      </c>
      <c r="P850" s="15" t="s">
        <v>59</v>
      </c>
      <c r="Q850">
        <v>20</v>
      </c>
      <c r="R850" s="15" t="s">
        <v>59</v>
      </c>
      <c r="S850">
        <v>8</v>
      </c>
      <c r="T850" s="15" t="s">
        <v>59</v>
      </c>
      <c r="U850" t="s">
        <v>296</v>
      </c>
      <c r="V850" s="15" t="s">
        <v>59</v>
      </c>
      <c r="W850">
        <v>22</v>
      </c>
      <c r="X850" s="15" t="s">
        <v>59</v>
      </c>
      <c r="Y850">
        <v>12</v>
      </c>
      <c r="Z850" s="15" t="s">
        <v>59</v>
      </c>
      <c r="AA850">
        <v>16</v>
      </c>
      <c r="AB850" s="15" t="s">
        <v>59</v>
      </c>
      <c r="AC850" t="s">
        <v>47</v>
      </c>
      <c r="AD850" s="15" t="s">
        <v>59</v>
      </c>
      <c r="AE850" t="s">
        <v>47</v>
      </c>
      <c r="AF850" s="15" t="s">
        <v>59</v>
      </c>
      <c r="AG850">
        <v>2</v>
      </c>
      <c r="AH850" s="15" t="s">
        <v>59</v>
      </c>
      <c r="AI850" t="s">
        <v>47</v>
      </c>
      <c r="AJ850" s="15" t="s">
        <v>59</v>
      </c>
      <c r="AL850" s="15" t="s">
        <v>59</v>
      </c>
      <c r="AM850" t="s">
        <v>47</v>
      </c>
      <c r="AN850" s="15" t="s">
        <v>59</v>
      </c>
      <c r="AO850" t="s">
        <v>47</v>
      </c>
      <c r="AP850" s="15" t="s">
        <v>59</v>
      </c>
      <c r="AQ850" t="s">
        <v>47</v>
      </c>
      <c r="AR850" s="15" t="s">
        <v>59</v>
      </c>
      <c r="AS850" t="s">
        <v>47</v>
      </c>
      <c r="AT850" s="15" t="s">
        <v>59</v>
      </c>
      <c r="AU850" t="s">
        <v>47</v>
      </c>
      <c r="AV850" s="15" t="s">
        <v>59</v>
      </c>
      <c r="AW850" s="3" t="s">
        <v>47</v>
      </c>
      <c r="AX850" s="15" t="s">
        <v>59</v>
      </c>
      <c r="AZ850" s="15" t="s">
        <v>59</v>
      </c>
      <c r="BA850" t="s">
        <v>47</v>
      </c>
      <c r="BB850" s="15" t="s">
        <v>59</v>
      </c>
      <c r="BC850" t="s">
        <v>47</v>
      </c>
      <c r="BD850" s="15" t="s">
        <v>59</v>
      </c>
      <c r="BE850" t="s">
        <v>47</v>
      </c>
      <c r="BF850" s="15" t="s">
        <v>59</v>
      </c>
      <c r="BH850" s="15" t="s">
        <v>59</v>
      </c>
      <c r="BJ850" s="15" t="s">
        <v>59</v>
      </c>
      <c r="BL850" s="15" t="s">
        <v>59</v>
      </c>
      <c r="BN850" s="15" t="s">
        <v>59</v>
      </c>
      <c r="BP850" s="15" t="s">
        <v>59</v>
      </c>
      <c r="BR850" s="15" t="s">
        <v>59</v>
      </c>
      <c r="BT850" s="15" t="s">
        <v>59</v>
      </c>
      <c r="BV850" s="15" t="s">
        <v>59</v>
      </c>
      <c r="BX850" s="15" t="s">
        <v>59</v>
      </c>
      <c r="BZ850" s="15" t="s">
        <v>59</v>
      </c>
      <c r="CB850" s="15" t="s">
        <v>59</v>
      </c>
      <c r="CD850" s="15" t="s">
        <v>59</v>
      </c>
      <c r="CF850" s="15" t="s">
        <v>59</v>
      </c>
      <c r="CH850" s="15" t="s">
        <v>59</v>
      </c>
      <c r="CJ850" s="15" t="s">
        <v>59</v>
      </c>
      <c r="CL850" s="15" t="s">
        <v>59</v>
      </c>
      <c r="CN850" s="15" t="s">
        <v>59</v>
      </c>
      <c r="CP850" s="15" t="s">
        <v>59</v>
      </c>
      <c r="CR850" s="15" t="s">
        <v>59</v>
      </c>
      <c r="CT850" s="15" t="s">
        <v>59</v>
      </c>
      <c r="CV850" s="15" t="s">
        <v>59</v>
      </c>
      <c r="CX850" s="15" t="s">
        <v>59</v>
      </c>
      <c r="CZ850" s="15" t="s">
        <v>59</v>
      </c>
      <c r="DB850" s="15" t="s">
        <v>59</v>
      </c>
      <c r="DD850" s="15" t="s">
        <v>59</v>
      </c>
      <c r="DF850" s="15" t="s">
        <v>59</v>
      </c>
      <c r="DH850" s="15" t="s">
        <v>59</v>
      </c>
      <c r="DJ850" s="15" t="s">
        <v>59</v>
      </c>
      <c r="DL850" s="15" t="s">
        <v>59</v>
      </c>
      <c r="DN850" s="15" t="s">
        <v>59</v>
      </c>
      <c r="DP850" s="15" t="s">
        <v>59</v>
      </c>
      <c r="DR850" s="15" t="s">
        <v>59</v>
      </c>
      <c r="DT850" s="15" t="s">
        <v>59</v>
      </c>
      <c r="DV850" s="15" t="s">
        <v>59</v>
      </c>
      <c r="DX850" s="15" t="s">
        <v>59</v>
      </c>
      <c r="DZ850" s="15" t="s">
        <v>59</v>
      </c>
      <c r="EB850" s="15" t="s">
        <v>59</v>
      </c>
      <c r="ED850" s="15" t="s">
        <v>59</v>
      </c>
      <c r="EF850" s="15" t="s">
        <v>59</v>
      </c>
      <c r="EH850" s="15" t="s">
        <v>59</v>
      </c>
      <c r="EJ850" s="15" t="s">
        <v>59</v>
      </c>
      <c r="EL850" s="15" t="s">
        <v>59</v>
      </c>
      <c r="EN850" s="15" t="s">
        <v>59</v>
      </c>
      <c r="EP850" s="15" t="s">
        <v>59</v>
      </c>
      <c r="ER850" s="15" t="s">
        <v>59</v>
      </c>
      <c r="ET850" s="15" t="s">
        <v>59</v>
      </c>
      <c r="EV850" s="15" t="s">
        <v>59</v>
      </c>
      <c r="EX850" s="15" t="s">
        <v>59</v>
      </c>
      <c r="EZ850" s="15" t="s">
        <v>59</v>
      </c>
      <c r="FB850" s="15" t="s">
        <v>59</v>
      </c>
      <c r="FD850" s="15" t="s">
        <v>59</v>
      </c>
      <c r="FF850" s="15" t="s">
        <v>59</v>
      </c>
      <c r="FH850" s="15" t="s">
        <v>59</v>
      </c>
      <c r="FJ850" s="15" t="s">
        <v>59</v>
      </c>
      <c r="FL850" s="15" t="s">
        <v>59</v>
      </c>
      <c r="FN850" s="15" t="s">
        <v>59</v>
      </c>
      <c r="FP850" s="15" t="s">
        <v>59</v>
      </c>
      <c r="FR850" s="15" t="s">
        <v>59</v>
      </c>
      <c r="FT850" s="15" t="s">
        <v>59</v>
      </c>
    </row>
    <row r="851" spans="1:176" ht="15.95" customHeight="1">
      <c r="A851" s="39" t="s">
        <v>1292</v>
      </c>
      <c r="B851" s="39">
        <v>1</v>
      </c>
      <c r="C851" s="39"/>
      <c r="D851" s="39">
        <v>2502</v>
      </c>
      <c r="E851" t="s">
        <v>1285</v>
      </c>
      <c r="G851" s="9">
        <f t="shared" si="28"/>
        <v>29</v>
      </c>
      <c r="H851" s="15" t="s">
        <v>59</v>
      </c>
      <c r="I851" t="s">
        <v>47</v>
      </c>
      <c r="J851" s="15" t="s">
        <v>59</v>
      </c>
      <c r="K851" t="s">
        <v>47</v>
      </c>
      <c r="L851" s="15" t="s">
        <v>59</v>
      </c>
      <c r="M851" s="3" t="s">
        <v>47</v>
      </c>
      <c r="N851" s="12" t="s">
        <v>59</v>
      </c>
      <c r="O851" t="s">
        <v>47</v>
      </c>
      <c r="P851" s="15" t="s">
        <v>59</v>
      </c>
      <c r="Q851" t="s">
        <v>54</v>
      </c>
      <c r="R851" s="15" t="s">
        <v>59</v>
      </c>
      <c r="S851" t="s">
        <v>54</v>
      </c>
      <c r="T851" s="15" t="s">
        <v>59</v>
      </c>
      <c r="U851" t="s">
        <v>296</v>
      </c>
      <c r="V851" s="15" t="s">
        <v>59</v>
      </c>
      <c r="W851" t="s">
        <v>54</v>
      </c>
      <c r="X851" s="15" t="s">
        <v>59</v>
      </c>
      <c r="Y851">
        <v>18</v>
      </c>
      <c r="Z851" s="15" t="s">
        <v>59</v>
      </c>
      <c r="AA851">
        <v>5</v>
      </c>
      <c r="AB851" s="15" t="s">
        <v>59</v>
      </c>
      <c r="AC851" t="s">
        <v>47</v>
      </c>
      <c r="AD851" s="15" t="s">
        <v>59</v>
      </c>
      <c r="AE851" t="s">
        <v>47</v>
      </c>
      <c r="AF851" s="15" t="s">
        <v>59</v>
      </c>
      <c r="AG851">
        <v>6</v>
      </c>
      <c r="AH851" s="15" t="s">
        <v>59</v>
      </c>
      <c r="AI851" t="s">
        <v>47</v>
      </c>
      <c r="AJ851" s="15" t="s">
        <v>59</v>
      </c>
      <c r="AL851" s="15" t="s">
        <v>59</v>
      </c>
      <c r="AM851" t="s">
        <v>47</v>
      </c>
      <c r="AN851" s="15" t="s">
        <v>59</v>
      </c>
      <c r="AO851" t="s">
        <v>47</v>
      </c>
      <c r="AP851" s="15" t="s">
        <v>59</v>
      </c>
      <c r="AQ851" t="s">
        <v>47</v>
      </c>
      <c r="AR851" s="15" t="s">
        <v>59</v>
      </c>
      <c r="AS851" t="s">
        <v>47</v>
      </c>
      <c r="AT851" s="15" t="s">
        <v>59</v>
      </c>
      <c r="AU851" t="s">
        <v>47</v>
      </c>
      <c r="AV851" s="15" t="s">
        <v>59</v>
      </c>
      <c r="AW851" s="3" t="s">
        <v>47</v>
      </c>
      <c r="AX851" s="15" t="s">
        <v>59</v>
      </c>
      <c r="AZ851" s="15" t="s">
        <v>59</v>
      </c>
      <c r="BA851" t="s">
        <v>47</v>
      </c>
      <c r="BB851" s="15" t="s">
        <v>59</v>
      </c>
      <c r="BC851" t="s">
        <v>47</v>
      </c>
      <c r="BD851" s="15" t="s">
        <v>59</v>
      </c>
      <c r="BE851" t="s">
        <v>47</v>
      </c>
      <c r="BF851" s="15" t="s">
        <v>59</v>
      </c>
      <c r="BH851" s="15" t="s">
        <v>59</v>
      </c>
      <c r="BJ851" s="15" t="s">
        <v>59</v>
      </c>
      <c r="BL851" s="15" t="s">
        <v>59</v>
      </c>
      <c r="BN851" s="15" t="s">
        <v>59</v>
      </c>
      <c r="BP851" s="15" t="s">
        <v>59</v>
      </c>
      <c r="BR851" s="15" t="s">
        <v>59</v>
      </c>
      <c r="BT851" s="15" t="s">
        <v>59</v>
      </c>
      <c r="BV851" s="15" t="s">
        <v>59</v>
      </c>
      <c r="BX851" s="15" t="s">
        <v>59</v>
      </c>
      <c r="BZ851" s="15" t="s">
        <v>59</v>
      </c>
      <c r="CB851" s="15" t="s">
        <v>59</v>
      </c>
      <c r="CD851" s="15" t="s">
        <v>59</v>
      </c>
      <c r="CF851" s="15" t="s">
        <v>59</v>
      </c>
      <c r="CH851" s="15" t="s">
        <v>59</v>
      </c>
      <c r="CJ851" s="15" t="s">
        <v>59</v>
      </c>
      <c r="CL851" s="15" t="s">
        <v>59</v>
      </c>
      <c r="CN851" s="15" t="s">
        <v>59</v>
      </c>
      <c r="CP851" s="15" t="s">
        <v>59</v>
      </c>
      <c r="CR851" s="15" t="s">
        <v>59</v>
      </c>
      <c r="CT851" s="15" t="s">
        <v>59</v>
      </c>
      <c r="CV851" s="15" t="s">
        <v>59</v>
      </c>
      <c r="CX851" s="15" t="s">
        <v>59</v>
      </c>
      <c r="CZ851" s="15" t="s">
        <v>59</v>
      </c>
      <c r="DB851" s="15" t="s">
        <v>59</v>
      </c>
      <c r="DD851" s="15" t="s">
        <v>59</v>
      </c>
      <c r="DF851" s="15" t="s">
        <v>59</v>
      </c>
      <c r="DH851" s="15" t="s">
        <v>59</v>
      </c>
      <c r="DJ851" s="15" t="s">
        <v>59</v>
      </c>
      <c r="DL851" s="15" t="s">
        <v>59</v>
      </c>
      <c r="DN851" s="15" t="s">
        <v>59</v>
      </c>
      <c r="DP851" s="15" t="s">
        <v>59</v>
      </c>
      <c r="DR851" s="15" t="s">
        <v>59</v>
      </c>
      <c r="DT851" s="15" t="s">
        <v>59</v>
      </c>
      <c r="DV851" s="15" t="s">
        <v>59</v>
      </c>
      <c r="DX851" s="15" t="s">
        <v>59</v>
      </c>
      <c r="DZ851" s="15" t="s">
        <v>59</v>
      </c>
      <c r="EB851" s="15" t="s">
        <v>59</v>
      </c>
      <c r="ED851" s="15" t="s">
        <v>59</v>
      </c>
      <c r="EF851" s="15" t="s">
        <v>59</v>
      </c>
      <c r="EH851" s="15" t="s">
        <v>59</v>
      </c>
      <c r="EJ851" s="15" t="s">
        <v>59</v>
      </c>
      <c r="EL851" s="15" t="s">
        <v>59</v>
      </c>
      <c r="EN851" s="15" t="s">
        <v>59</v>
      </c>
      <c r="EP851" s="15" t="s">
        <v>59</v>
      </c>
      <c r="ER851" s="15" t="s">
        <v>59</v>
      </c>
      <c r="ET851" s="15" t="s">
        <v>59</v>
      </c>
      <c r="EV851" s="15" t="s">
        <v>59</v>
      </c>
      <c r="EX851" s="15" t="s">
        <v>59</v>
      </c>
      <c r="EZ851" s="15" t="s">
        <v>59</v>
      </c>
      <c r="FB851" s="15" t="s">
        <v>59</v>
      </c>
      <c r="FD851" s="15" t="s">
        <v>59</v>
      </c>
      <c r="FF851" s="15" t="s">
        <v>59</v>
      </c>
      <c r="FH851" s="15" t="s">
        <v>59</v>
      </c>
      <c r="FJ851" s="15" t="s">
        <v>59</v>
      </c>
      <c r="FL851" s="15" t="s">
        <v>59</v>
      </c>
      <c r="FN851" s="15" t="s">
        <v>59</v>
      </c>
      <c r="FP851" s="15" t="s">
        <v>59</v>
      </c>
      <c r="FR851" s="15" t="s">
        <v>59</v>
      </c>
      <c r="FT851" s="15" t="s">
        <v>59</v>
      </c>
    </row>
    <row r="852" spans="1:176" ht="15.95" customHeight="1">
      <c r="A852" s="39" t="s">
        <v>1294</v>
      </c>
      <c r="B852" s="39">
        <v>1</v>
      </c>
      <c r="C852" s="39"/>
      <c r="D852" s="39">
        <v>2502</v>
      </c>
      <c r="E852" t="s">
        <v>1285</v>
      </c>
      <c r="G852" s="9">
        <f t="shared" si="28"/>
        <v>182</v>
      </c>
      <c r="H852" s="15" t="s">
        <v>59</v>
      </c>
      <c r="I852" t="s">
        <v>47</v>
      </c>
      <c r="J852" s="15" t="s">
        <v>59</v>
      </c>
      <c r="K852" t="s">
        <v>47</v>
      </c>
      <c r="L852" s="15" t="s">
        <v>59</v>
      </c>
      <c r="M852" s="3" t="s">
        <v>47</v>
      </c>
      <c r="N852" s="12" t="s">
        <v>59</v>
      </c>
      <c r="O852" t="s">
        <v>47</v>
      </c>
      <c r="P852" s="15" t="s">
        <v>59</v>
      </c>
      <c r="Q852">
        <v>22</v>
      </c>
      <c r="R852" s="15" t="s">
        <v>59</v>
      </c>
      <c r="S852">
        <v>2</v>
      </c>
      <c r="T852" s="15" t="s">
        <v>59</v>
      </c>
      <c r="U852" t="s">
        <v>296</v>
      </c>
      <c r="V852" s="15" t="s">
        <v>59</v>
      </c>
      <c r="W852">
        <v>51</v>
      </c>
      <c r="X852" s="15" t="s">
        <v>59</v>
      </c>
      <c r="Y852">
        <v>79</v>
      </c>
      <c r="Z852" s="15" t="s">
        <v>59</v>
      </c>
      <c r="AA852">
        <v>28</v>
      </c>
      <c r="AB852" s="15" t="s">
        <v>59</v>
      </c>
      <c r="AC852" t="s">
        <v>47</v>
      </c>
      <c r="AD852" s="15" t="s">
        <v>59</v>
      </c>
      <c r="AE852" t="s">
        <v>47</v>
      </c>
      <c r="AF852" s="15" t="s">
        <v>59</v>
      </c>
      <c r="AG852" t="s">
        <v>47</v>
      </c>
      <c r="AH852" s="15" t="s">
        <v>59</v>
      </c>
      <c r="AI852" t="s">
        <v>47</v>
      </c>
      <c r="AJ852" s="15" t="s">
        <v>59</v>
      </c>
      <c r="AL852" s="15" t="s">
        <v>59</v>
      </c>
      <c r="AM852" t="s">
        <v>47</v>
      </c>
      <c r="AN852" s="15" t="s">
        <v>59</v>
      </c>
      <c r="AO852" t="s">
        <v>47</v>
      </c>
      <c r="AP852" s="15" t="s">
        <v>59</v>
      </c>
      <c r="AQ852" t="s">
        <v>47</v>
      </c>
      <c r="AR852" s="15" t="s">
        <v>59</v>
      </c>
      <c r="AS852" t="s">
        <v>47</v>
      </c>
      <c r="AT852" s="15" t="s">
        <v>59</v>
      </c>
      <c r="AU852" t="s">
        <v>47</v>
      </c>
      <c r="AV852" s="15" t="s">
        <v>59</v>
      </c>
      <c r="AW852" s="3" t="s">
        <v>47</v>
      </c>
      <c r="AX852" s="15" t="s">
        <v>59</v>
      </c>
      <c r="AZ852" s="15" t="s">
        <v>59</v>
      </c>
      <c r="BA852" t="s">
        <v>47</v>
      </c>
      <c r="BB852" s="15" t="s">
        <v>59</v>
      </c>
      <c r="BC852" t="s">
        <v>47</v>
      </c>
      <c r="BD852" s="15" t="s">
        <v>59</v>
      </c>
      <c r="BE852" t="s">
        <v>47</v>
      </c>
      <c r="BF852" s="15" t="s">
        <v>59</v>
      </c>
      <c r="BH852" s="15" t="s">
        <v>59</v>
      </c>
      <c r="BJ852" s="15" t="s">
        <v>59</v>
      </c>
      <c r="BL852" s="15" t="s">
        <v>59</v>
      </c>
      <c r="BN852" s="15" t="s">
        <v>59</v>
      </c>
      <c r="BP852" s="15" t="s">
        <v>59</v>
      </c>
      <c r="BR852" s="15" t="s">
        <v>59</v>
      </c>
      <c r="BT852" s="15" t="s">
        <v>59</v>
      </c>
      <c r="BV852" s="15" t="s">
        <v>59</v>
      </c>
      <c r="BX852" s="15" t="s">
        <v>59</v>
      </c>
      <c r="BZ852" s="15" t="s">
        <v>59</v>
      </c>
      <c r="CB852" s="15" t="s">
        <v>59</v>
      </c>
      <c r="CD852" s="15" t="s">
        <v>59</v>
      </c>
      <c r="CF852" s="15" t="s">
        <v>59</v>
      </c>
      <c r="CH852" s="15" t="s">
        <v>59</v>
      </c>
      <c r="CJ852" s="15" t="s">
        <v>59</v>
      </c>
      <c r="CL852" s="15" t="s">
        <v>59</v>
      </c>
      <c r="CN852" s="15" t="s">
        <v>59</v>
      </c>
      <c r="CP852" s="15" t="s">
        <v>59</v>
      </c>
      <c r="CR852" s="15" t="s">
        <v>59</v>
      </c>
      <c r="CT852" s="15" t="s">
        <v>59</v>
      </c>
      <c r="CV852" s="15" t="s">
        <v>59</v>
      </c>
      <c r="CX852" s="15" t="s">
        <v>59</v>
      </c>
      <c r="CZ852" s="15" t="s">
        <v>59</v>
      </c>
      <c r="DB852" s="15" t="s">
        <v>59</v>
      </c>
      <c r="DD852" s="15" t="s">
        <v>59</v>
      </c>
      <c r="DF852" s="15" t="s">
        <v>59</v>
      </c>
      <c r="DH852" s="15" t="s">
        <v>59</v>
      </c>
      <c r="DJ852" s="15" t="s">
        <v>59</v>
      </c>
      <c r="DL852" s="15" t="s">
        <v>59</v>
      </c>
      <c r="DN852" s="15" t="s">
        <v>59</v>
      </c>
      <c r="DP852" s="15" t="s">
        <v>59</v>
      </c>
      <c r="DR852" s="15" t="s">
        <v>59</v>
      </c>
      <c r="DT852" s="15" t="s">
        <v>59</v>
      </c>
      <c r="DV852" s="15" t="s">
        <v>59</v>
      </c>
      <c r="DX852" s="15" t="s">
        <v>59</v>
      </c>
      <c r="DZ852" s="15" t="s">
        <v>59</v>
      </c>
      <c r="EB852" s="15" t="s">
        <v>59</v>
      </c>
      <c r="ED852" s="15" t="s">
        <v>59</v>
      </c>
      <c r="EF852" s="15" t="s">
        <v>59</v>
      </c>
      <c r="EH852" s="15" t="s">
        <v>59</v>
      </c>
      <c r="EJ852" s="15" t="s">
        <v>59</v>
      </c>
      <c r="EL852" s="15" t="s">
        <v>59</v>
      </c>
      <c r="EN852" s="15" t="s">
        <v>59</v>
      </c>
      <c r="EP852" s="15" t="s">
        <v>59</v>
      </c>
      <c r="ER852" s="15" t="s">
        <v>59</v>
      </c>
      <c r="ET852" s="15" t="s">
        <v>59</v>
      </c>
      <c r="EV852" s="15" t="s">
        <v>59</v>
      </c>
      <c r="EX852" s="15" t="s">
        <v>59</v>
      </c>
      <c r="EZ852" s="15" t="s">
        <v>59</v>
      </c>
      <c r="FB852" s="15" t="s">
        <v>59</v>
      </c>
      <c r="FD852" s="15" t="s">
        <v>59</v>
      </c>
      <c r="FF852" s="15" t="s">
        <v>59</v>
      </c>
      <c r="FH852" s="15" t="s">
        <v>59</v>
      </c>
      <c r="FJ852" s="15" t="s">
        <v>59</v>
      </c>
      <c r="FL852" s="15" t="s">
        <v>59</v>
      </c>
      <c r="FN852" s="15" t="s">
        <v>59</v>
      </c>
      <c r="FP852" s="15" t="s">
        <v>59</v>
      </c>
      <c r="FR852" s="15" t="s">
        <v>59</v>
      </c>
      <c r="FT852" s="15" t="s">
        <v>59</v>
      </c>
    </row>
    <row r="853" spans="1:176" ht="15.95" customHeight="1">
      <c r="A853" s="39" t="s">
        <v>1293</v>
      </c>
      <c r="B853" s="39">
        <v>4</v>
      </c>
      <c r="C853" s="39"/>
      <c r="D853" s="39">
        <v>2502</v>
      </c>
      <c r="E853" t="s">
        <v>1285</v>
      </c>
      <c r="G853" s="9">
        <f t="shared" si="28"/>
        <v>14</v>
      </c>
      <c r="H853" s="15" t="s">
        <v>59</v>
      </c>
      <c r="I853" t="s">
        <v>47</v>
      </c>
      <c r="J853" s="15" t="s">
        <v>59</v>
      </c>
      <c r="K853" t="s">
        <v>47</v>
      </c>
      <c r="L853" s="15" t="s">
        <v>59</v>
      </c>
      <c r="M853" s="3" t="s">
        <v>47</v>
      </c>
      <c r="N853" s="12" t="s">
        <v>59</v>
      </c>
      <c r="O853" t="s">
        <v>47</v>
      </c>
      <c r="P853" s="15" t="s">
        <v>59</v>
      </c>
      <c r="Q853">
        <v>2</v>
      </c>
      <c r="R853" s="15" t="s">
        <v>59</v>
      </c>
      <c r="S853" t="s">
        <v>54</v>
      </c>
      <c r="T853" s="15" t="s">
        <v>59</v>
      </c>
      <c r="U853" t="s">
        <v>296</v>
      </c>
      <c r="V853" s="15" t="s">
        <v>59</v>
      </c>
      <c r="W853">
        <v>10</v>
      </c>
      <c r="X853" s="15" t="s">
        <v>59</v>
      </c>
      <c r="Y853" t="s">
        <v>54</v>
      </c>
      <c r="Z853" s="15" t="s">
        <v>59</v>
      </c>
      <c r="AA853">
        <v>2</v>
      </c>
      <c r="AB853" s="15" t="s">
        <v>59</v>
      </c>
      <c r="AC853" t="s">
        <v>47</v>
      </c>
      <c r="AD853" s="15" t="s">
        <v>59</v>
      </c>
      <c r="AE853" t="s">
        <v>47</v>
      </c>
      <c r="AF853" s="15" t="s">
        <v>59</v>
      </c>
      <c r="AG853" t="s">
        <v>54</v>
      </c>
      <c r="AH853" s="15" t="s">
        <v>59</v>
      </c>
      <c r="AI853" t="s">
        <v>47</v>
      </c>
      <c r="AJ853" s="15" t="s">
        <v>59</v>
      </c>
      <c r="AL853" s="15" t="s">
        <v>59</v>
      </c>
      <c r="AM853" t="s">
        <v>47</v>
      </c>
      <c r="AN853" s="15" t="s">
        <v>59</v>
      </c>
      <c r="AO853" t="s">
        <v>47</v>
      </c>
      <c r="AP853" s="15" t="s">
        <v>59</v>
      </c>
      <c r="AQ853" t="s">
        <v>47</v>
      </c>
      <c r="AR853" s="15" t="s">
        <v>59</v>
      </c>
      <c r="AS853" t="s">
        <v>47</v>
      </c>
      <c r="AT853" s="15" t="s">
        <v>59</v>
      </c>
      <c r="AU853" t="s">
        <v>47</v>
      </c>
      <c r="AV853" s="15" t="s">
        <v>59</v>
      </c>
      <c r="AW853" s="3" t="s">
        <v>47</v>
      </c>
      <c r="AX853" s="15" t="s">
        <v>59</v>
      </c>
      <c r="AZ853" s="15" t="s">
        <v>59</v>
      </c>
      <c r="BA853" t="s">
        <v>47</v>
      </c>
      <c r="BB853" s="15" t="s">
        <v>59</v>
      </c>
      <c r="BC853" t="s">
        <v>47</v>
      </c>
      <c r="BD853" s="15" t="s">
        <v>59</v>
      </c>
      <c r="BE853" t="s">
        <v>47</v>
      </c>
      <c r="BF853" s="15" t="s">
        <v>59</v>
      </c>
      <c r="BH853" s="15" t="s">
        <v>59</v>
      </c>
      <c r="BJ853" s="15" t="s">
        <v>59</v>
      </c>
      <c r="BL853" s="15" t="s">
        <v>59</v>
      </c>
      <c r="BN853" s="15" t="s">
        <v>59</v>
      </c>
      <c r="BP853" s="15" t="s">
        <v>59</v>
      </c>
      <c r="BR853" s="15" t="s">
        <v>59</v>
      </c>
      <c r="BT853" s="15" t="s">
        <v>59</v>
      </c>
      <c r="BV853" s="15" t="s">
        <v>59</v>
      </c>
      <c r="BX853" s="15" t="s">
        <v>59</v>
      </c>
      <c r="BZ853" s="15" t="s">
        <v>59</v>
      </c>
      <c r="CB853" s="15" t="s">
        <v>59</v>
      </c>
      <c r="CD853" s="15" t="s">
        <v>59</v>
      </c>
      <c r="CF853" s="15" t="s">
        <v>59</v>
      </c>
      <c r="CH853" s="15" t="s">
        <v>59</v>
      </c>
      <c r="CJ853" s="15" t="s">
        <v>59</v>
      </c>
      <c r="CL853" s="15" t="s">
        <v>59</v>
      </c>
      <c r="CN853" s="15" t="s">
        <v>59</v>
      </c>
      <c r="CP853" s="15" t="s">
        <v>59</v>
      </c>
      <c r="CR853" s="15" t="s">
        <v>59</v>
      </c>
      <c r="CT853" s="15" t="s">
        <v>59</v>
      </c>
      <c r="CV853" s="15" t="s">
        <v>59</v>
      </c>
      <c r="CX853" s="15" t="s">
        <v>59</v>
      </c>
      <c r="CZ853" s="15" t="s">
        <v>59</v>
      </c>
      <c r="DB853" s="15" t="s">
        <v>59</v>
      </c>
      <c r="DD853" s="15" t="s">
        <v>59</v>
      </c>
      <c r="DF853" s="15" t="s">
        <v>59</v>
      </c>
      <c r="DH853" s="15" t="s">
        <v>59</v>
      </c>
      <c r="DJ853" s="15" t="s">
        <v>59</v>
      </c>
      <c r="DL853" s="15" t="s">
        <v>59</v>
      </c>
      <c r="DN853" s="15" t="s">
        <v>59</v>
      </c>
      <c r="DP853" s="15" t="s">
        <v>59</v>
      </c>
      <c r="DR853" s="15" t="s">
        <v>59</v>
      </c>
      <c r="DT853" s="15" t="s">
        <v>59</v>
      </c>
      <c r="DV853" s="15" t="s">
        <v>59</v>
      </c>
      <c r="DX853" s="15" t="s">
        <v>59</v>
      </c>
      <c r="DZ853" s="15" t="s">
        <v>59</v>
      </c>
      <c r="EB853" s="15" t="s">
        <v>59</v>
      </c>
      <c r="ED853" s="15" t="s">
        <v>59</v>
      </c>
      <c r="EF853" s="15" t="s">
        <v>59</v>
      </c>
      <c r="EH853" s="15" t="s">
        <v>59</v>
      </c>
      <c r="EJ853" s="15" t="s">
        <v>59</v>
      </c>
      <c r="EL853" s="15" t="s">
        <v>59</v>
      </c>
      <c r="EN853" s="15" t="s">
        <v>59</v>
      </c>
      <c r="EP853" s="15" t="s">
        <v>59</v>
      </c>
      <c r="ER853" s="15" t="s">
        <v>59</v>
      </c>
      <c r="ET853" s="15" t="s">
        <v>59</v>
      </c>
      <c r="EV853" s="15" t="s">
        <v>59</v>
      </c>
      <c r="EX853" s="15" t="s">
        <v>59</v>
      </c>
      <c r="EZ853" s="15" t="s">
        <v>59</v>
      </c>
      <c r="FB853" s="15" t="s">
        <v>59</v>
      </c>
      <c r="FD853" s="15" t="s">
        <v>59</v>
      </c>
      <c r="FF853" s="15" t="s">
        <v>59</v>
      </c>
      <c r="FH853" s="15" t="s">
        <v>59</v>
      </c>
      <c r="FJ853" s="15" t="s">
        <v>59</v>
      </c>
      <c r="FL853" s="15" t="s">
        <v>59</v>
      </c>
      <c r="FN853" s="15" t="s">
        <v>59</v>
      </c>
      <c r="FP853" s="15" t="s">
        <v>59</v>
      </c>
      <c r="FR853" s="15" t="s">
        <v>59</v>
      </c>
      <c r="FT853" s="15" t="s">
        <v>59</v>
      </c>
    </row>
    <row r="854" spans="1:176" ht="15.95" customHeight="1">
      <c r="A854" s="39" t="s">
        <v>1295</v>
      </c>
      <c r="B854" s="39">
        <v>1</v>
      </c>
      <c r="C854" s="39"/>
      <c r="D854" s="39">
        <v>2202</v>
      </c>
      <c r="E854" t="s">
        <v>1285</v>
      </c>
      <c r="G854" s="9">
        <f t="shared" si="28"/>
        <v>8</v>
      </c>
      <c r="H854" s="15" t="s">
        <v>59</v>
      </c>
      <c r="I854" t="s">
        <v>47</v>
      </c>
      <c r="J854" s="15" t="s">
        <v>59</v>
      </c>
      <c r="K854" t="s">
        <v>47</v>
      </c>
      <c r="L854" s="15" t="s">
        <v>59</v>
      </c>
      <c r="M854" s="3" t="s">
        <v>47</v>
      </c>
      <c r="N854" s="12" t="s">
        <v>59</v>
      </c>
      <c r="O854" t="s">
        <v>47</v>
      </c>
      <c r="P854" s="15" t="s">
        <v>59</v>
      </c>
      <c r="Q854" t="s">
        <v>54</v>
      </c>
      <c r="R854" s="15" t="s">
        <v>59</v>
      </c>
      <c r="S854" t="s">
        <v>54</v>
      </c>
      <c r="T854" s="15" t="s">
        <v>59</v>
      </c>
      <c r="U854" t="s">
        <v>54</v>
      </c>
      <c r="V854" s="15" t="s">
        <v>59</v>
      </c>
      <c r="W854" t="s">
        <v>54</v>
      </c>
      <c r="X854" s="15" t="s">
        <v>59</v>
      </c>
      <c r="Y854">
        <v>8</v>
      </c>
      <c r="Z854" s="15" t="s">
        <v>59</v>
      </c>
      <c r="AA854" t="s">
        <v>54</v>
      </c>
      <c r="AB854" s="15" t="s">
        <v>59</v>
      </c>
      <c r="AC854" t="s">
        <v>47</v>
      </c>
      <c r="AD854" s="15" t="s">
        <v>59</v>
      </c>
      <c r="AE854" t="s">
        <v>47</v>
      </c>
      <c r="AF854" s="15" t="s">
        <v>59</v>
      </c>
      <c r="AG854" t="s">
        <v>54</v>
      </c>
      <c r="AH854" s="15" t="s">
        <v>59</v>
      </c>
      <c r="AI854" t="s">
        <v>47</v>
      </c>
      <c r="AJ854" s="15" t="s">
        <v>59</v>
      </c>
      <c r="AL854" s="15" t="s">
        <v>59</v>
      </c>
      <c r="AM854" t="s">
        <v>47</v>
      </c>
      <c r="AN854" s="15" t="s">
        <v>59</v>
      </c>
      <c r="AO854" t="s">
        <v>47</v>
      </c>
      <c r="AP854" s="15" t="s">
        <v>59</v>
      </c>
      <c r="AQ854" t="s">
        <v>47</v>
      </c>
      <c r="AR854" s="15" t="s">
        <v>59</v>
      </c>
      <c r="AS854" t="s">
        <v>47</v>
      </c>
      <c r="AT854" s="15" t="s">
        <v>59</v>
      </c>
      <c r="AU854" t="s">
        <v>47</v>
      </c>
      <c r="AV854" s="15" t="s">
        <v>59</v>
      </c>
      <c r="AW854" s="3" t="s">
        <v>47</v>
      </c>
      <c r="AX854" s="15" t="s">
        <v>59</v>
      </c>
      <c r="AZ854" s="15" t="s">
        <v>59</v>
      </c>
      <c r="BA854" t="s">
        <v>47</v>
      </c>
      <c r="BB854" s="15" t="s">
        <v>59</v>
      </c>
      <c r="BC854" t="s">
        <v>47</v>
      </c>
      <c r="BD854" s="15" t="s">
        <v>59</v>
      </c>
      <c r="BE854" t="s">
        <v>47</v>
      </c>
      <c r="BF854" s="15" t="s">
        <v>59</v>
      </c>
      <c r="BH854" s="15" t="s">
        <v>59</v>
      </c>
      <c r="BJ854" s="15" t="s">
        <v>59</v>
      </c>
      <c r="BL854" s="15" t="s">
        <v>59</v>
      </c>
      <c r="BN854" s="15" t="s">
        <v>59</v>
      </c>
      <c r="BP854" s="15" t="s">
        <v>59</v>
      </c>
      <c r="BR854" s="15" t="s">
        <v>59</v>
      </c>
      <c r="BT854" s="15" t="s">
        <v>59</v>
      </c>
      <c r="BV854" s="15" t="s">
        <v>59</v>
      </c>
      <c r="BX854" s="15" t="s">
        <v>59</v>
      </c>
      <c r="BZ854" s="15" t="s">
        <v>59</v>
      </c>
      <c r="CB854" s="15" t="s">
        <v>59</v>
      </c>
      <c r="CD854" s="15" t="s">
        <v>59</v>
      </c>
      <c r="CF854" s="15" t="s">
        <v>59</v>
      </c>
      <c r="CH854" s="15" t="s">
        <v>59</v>
      </c>
      <c r="CJ854" s="15" t="s">
        <v>59</v>
      </c>
      <c r="CL854" s="15" t="s">
        <v>59</v>
      </c>
      <c r="CN854" s="15" t="s">
        <v>59</v>
      </c>
      <c r="CP854" s="15" t="s">
        <v>59</v>
      </c>
      <c r="CR854" s="15" t="s">
        <v>59</v>
      </c>
      <c r="CT854" s="15" t="s">
        <v>59</v>
      </c>
      <c r="CV854" s="15" t="s">
        <v>59</v>
      </c>
      <c r="CX854" s="15" t="s">
        <v>59</v>
      </c>
      <c r="CZ854" s="15" t="s">
        <v>59</v>
      </c>
      <c r="DB854" s="15" t="s">
        <v>59</v>
      </c>
      <c r="DD854" s="15" t="s">
        <v>59</v>
      </c>
      <c r="DF854" s="15" t="s">
        <v>59</v>
      </c>
      <c r="DH854" s="15" t="s">
        <v>59</v>
      </c>
      <c r="DJ854" s="15" t="s">
        <v>59</v>
      </c>
      <c r="DL854" s="15" t="s">
        <v>59</v>
      </c>
      <c r="DN854" s="15" t="s">
        <v>59</v>
      </c>
      <c r="DP854" s="15" t="s">
        <v>59</v>
      </c>
      <c r="DR854" s="15" t="s">
        <v>59</v>
      </c>
      <c r="DT854" s="15" t="s">
        <v>59</v>
      </c>
      <c r="DV854" s="15" t="s">
        <v>59</v>
      </c>
      <c r="DX854" s="15" t="s">
        <v>59</v>
      </c>
      <c r="DZ854" s="15" t="s">
        <v>59</v>
      </c>
      <c r="EB854" s="15" t="s">
        <v>59</v>
      </c>
      <c r="ED854" s="15" t="s">
        <v>59</v>
      </c>
      <c r="EF854" s="15" t="s">
        <v>59</v>
      </c>
      <c r="EH854" s="15" t="s">
        <v>59</v>
      </c>
      <c r="EJ854" s="15" t="s">
        <v>59</v>
      </c>
      <c r="EL854" s="15" t="s">
        <v>59</v>
      </c>
      <c r="EN854" s="15" t="s">
        <v>59</v>
      </c>
      <c r="EP854" s="15" t="s">
        <v>59</v>
      </c>
      <c r="ER854" s="15" t="s">
        <v>59</v>
      </c>
      <c r="ET854" s="15" t="s">
        <v>59</v>
      </c>
      <c r="EV854" s="15" t="s">
        <v>59</v>
      </c>
      <c r="EX854" s="15" t="s">
        <v>59</v>
      </c>
      <c r="EZ854" s="15" t="s">
        <v>59</v>
      </c>
      <c r="FB854" s="15" t="s">
        <v>59</v>
      </c>
      <c r="FD854" s="15" t="s">
        <v>59</v>
      </c>
      <c r="FF854" s="15" t="s">
        <v>59</v>
      </c>
      <c r="FH854" s="15" t="s">
        <v>59</v>
      </c>
      <c r="FJ854" s="15" t="s">
        <v>59</v>
      </c>
      <c r="FL854" s="15" t="s">
        <v>59</v>
      </c>
      <c r="FN854" s="15" t="s">
        <v>59</v>
      </c>
      <c r="FP854" s="15" t="s">
        <v>59</v>
      </c>
      <c r="FR854" s="15" t="s">
        <v>59</v>
      </c>
      <c r="FT854" s="15" t="s">
        <v>59</v>
      </c>
    </row>
    <row r="855" spans="1:176" ht="15.95" customHeight="1">
      <c r="A855" s="39" t="s">
        <v>1296</v>
      </c>
      <c r="B855" s="39">
        <v>1</v>
      </c>
      <c r="C855" s="39"/>
      <c r="D855" s="39">
        <v>2202</v>
      </c>
      <c r="E855" t="s">
        <v>1285</v>
      </c>
      <c r="G855" s="9">
        <f t="shared" si="28"/>
        <v>23</v>
      </c>
      <c r="H855" s="15" t="s">
        <v>59</v>
      </c>
      <c r="I855" t="s">
        <v>47</v>
      </c>
      <c r="J855" s="15" t="s">
        <v>59</v>
      </c>
      <c r="K855" t="s">
        <v>47</v>
      </c>
      <c r="L855" s="15" t="s">
        <v>59</v>
      </c>
      <c r="M855" s="3" t="s">
        <v>47</v>
      </c>
      <c r="N855" s="12" t="s">
        <v>59</v>
      </c>
      <c r="O855" t="s">
        <v>47</v>
      </c>
      <c r="P855" s="15" t="s">
        <v>59</v>
      </c>
      <c r="Q855">
        <v>8</v>
      </c>
      <c r="R855" s="15" t="s">
        <v>59</v>
      </c>
      <c r="S855" t="s">
        <v>54</v>
      </c>
      <c r="T855" s="15" t="s">
        <v>59</v>
      </c>
      <c r="U855" t="s">
        <v>54</v>
      </c>
      <c r="V855" s="15" t="s">
        <v>59</v>
      </c>
      <c r="W855">
        <v>4</v>
      </c>
      <c r="X855" s="15" t="s">
        <v>59</v>
      </c>
      <c r="Y855">
        <v>7</v>
      </c>
      <c r="Z855" s="15" t="s">
        <v>59</v>
      </c>
      <c r="AA855">
        <v>4</v>
      </c>
      <c r="AB855" s="15" t="s">
        <v>59</v>
      </c>
      <c r="AC855" t="s">
        <v>47</v>
      </c>
      <c r="AD855" s="15" t="s">
        <v>59</v>
      </c>
      <c r="AE855" t="s">
        <v>47</v>
      </c>
      <c r="AF855" s="15" t="s">
        <v>59</v>
      </c>
      <c r="AG855" t="s">
        <v>54</v>
      </c>
      <c r="AH855" s="15" t="s">
        <v>59</v>
      </c>
      <c r="AI855" t="s">
        <v>47</v>
      </c>
      <c r="AJ855" s="15" t="s">
        <v>59</v>
      </c>
      <c r="AL855" s="15" t="s">
        <v>59</v>
      </c>
      <c r="AM855" t="s">
        <v>47</v>
      </c>
      <c r="AN855" s="15" t="s">
        <v>59</v>
      </c>
      <c r="AO855" t="s">
        <v>47</v>
      </c>
      <c r="AP855" s="15" t="s">
        <v>59</v>
      </c>
      <c r="AQ855" t="s">
        <v>47</v>
      </c>
      <c r="AR855" s="15" t="s">
        <v>59</v>
      </c>
      <c r="AS855" t="s">
        <v>47</v>
      </c>
      <c r="AT855" s="15" t="s">
        <v>59</v>
      </c>
      <c r="AU855" t="s">
        <v>47</v>
      </c>
      <c r="AV855" s="15" t="s">
        <v>59</v>
      </c>
      <c r="AW855" s="3" t="s">
        <v>47</v>
      </c>
      <c r="AX855" s="15" t="s">
        <v>59</v>
      </c>
      <c r="AZ855" s="15" t="s">
        <v>59</v>
      </c>
      <c r="BA855" t="s">
        <v>47</v>
      </c>
      <c r="BB855" s="15" t="s">
        <v>59</v>
      </c>
      <c r="BC855" t="s">
        <v>47</v>
      </c>
      <c r="BD855" s="15" t="s">
        <v>59</v>
      </c>
      <c r="BE855" t="s">
        <v>47</v>
      </c>
      <c r="BF855" s="15" t="s">
        <v>59</v>
      </c>
      <c r="BH855" s="15" t="s">
        <v>59</v>
      </c>
      <c r="BJ855" s="15" t="s">
        <v>59</v>
      </c>
      <c r="BL855" s="15" t="s">
        <v>59</v>
      </c>
      <c r="BN855" s="15" t="s">
        <v>59</v>
      </c>
      <c r="BP855" s="15" t="s">
        <v>59</v>
      </c>
      <c r="BR855" s="15" t="s">
        <v>59</v>
      </c>
      <c r="BT855" s="15" t="s">
        <v>59</v>
      </c>
      <c r="BV855" s="15" t="s">
        <v>59</v>
      </c>
      <c r="BX855" s="15" t="s">
        <v>59</v>
      </c>
      <c r="BZ855" s="15" t="s">
        <v>59</v>
      </c>
      <c r="CB855" s="15" t="s">
        <v>59</v>
      </c>
      <c r="CD855" s="15" t="s">
        <v>59</v>
      </c>
      <c r="CF855" s="15" t="s">
        <v>59</v>
      </c>
      <c r="CH855" s="15" t="s">
        <v>59</v>
      </c>
      <c r="CJ855" s="15" t="s">
        <v>59</v>
      </c>
      <c r="CL855" s="15" t="s">
        <v>59</v>
      </c>
      <c r="CN855" s="15" t="s">
        <v>59</v>
      </c>
      <c r="CP855" s="15" t="s">
        <v>59</v>
      </c>
      <c r="CR855" s="15" t="s">
        <v>59</v>
      </c>
      <c r="CT855" s="15" t="s">
        <v>59</v>
      </c>
      <c r="CV855" s="15" t="s">
        <v>59</v>
      </c>
      <c r="CX855" s="15" t="s">
        <v>59</v>
      </c>
      <c r="CZ855" s="15" t="s">
        <v>59</v>
      </c>
      <c r="DB855" s="15" t="s">
        <v>59</v>
      </c>
      <c r="DD855" s="15" t="s">
        <v>59</v>
      </c>
      <c r="DF855" s="15" t="s">
        <v>59</v>
      </c>
      <c r="DH855" s="15" t="s">
        <v>59</v>
      </c>
      <c r="DJ855" s="15" t="s">
        <v>59</v>
      </c>
      <c r="DL855" s="15" t="s">
        <v>59</v>
      </c>
      <c r="DN855" s="15" t="s">
        <v>59</v>
      </c>
      <c r="DP855" s="15" t="s">
        <v>59</v>
      </c>
      <c r="DR855" s="15" t="s">
        <v>59</v>
      </c>
      <c r="DT855" s="15" t="s">
        <v>59</v>
      </c>
      <c r="DV855" s="15" t="s">
        <v>59</v>
      </c>
      <c r="DX855" s="15" t="s">
        <v>59</v>
      </c>
      <c r="DZ855" s="15" t="s">
        <v>59</v>
      </c>
      <c r="EB855" s="15" t="s">
        <v>59</v>
      </c>
      <c r="ED855" s="15" t="s">
        <v>59</v>
      </c>
      <c r="EF855" s="15" t="s">
        <v>59</v>
      </c>
      <c r="EH855" s="15" t="s">
        <v>59</v>
      </c>
      <c r="EJ855" s="15" t="s">
        <v>59</v>
      </c>
      <c r="EL855" s="15" t="s">
        <v>59</v>
      </c>
      <c r="EN855" s="15" t="s">
        <v>59</v>
      </c>
      <c r="EP855" s="15" t="s">
        <v>59</v>
      </c>
      <c r="ER855" s="15" t="s">
        <v>59</v>
      </c>
      <c r="ET855" s="15" t="s">
        <v>59</v>
      </c>
      <c r="EV855" s="15" t="s">
        <v>59</v>
      </c>
      <c r="EX855" s="15" t="s">
        <v>59</v>
      </c>
      <c r="EZ855" s="15" t="s">
        <v>59</v>
      </c>
      <c r="FB855" s="15" t="s">
        <v>59</v>
      </c>
      <c r="FD855" s="15" t="s">
        <v>59</v>
      </c>
      <c r="FF855" s="15" t="s">
        <v>59</v>
      </c>
      <c r="FH855" s="15" t="s">
        <v>59</v>
      </c>
      <c r="FJ855" s="15" t="s">
        <v>59</v>
      </c>
      <c r="FL855" s="15" t="s">
        <v>59</v>
      </c>
      <c r="FN855" s="15" t="s">
        <v>59</v>
      </c>
      <c r="FP855" s="15" t="s">
        <v>59</v>
      </c>
      <c r="FR855" s="15" t="s">
        <v>59</v>
      </c>
      <c r="FT855" s="15" t="s">
        <v>59</v>
      </c>
    </row>
    <row r="856" spans="1:176" ht="15.95" customHeight="1">
      <c r="A856" s="39" t="s">
        <v>1297</v>
      </c>
      <c r="B856" s="39">
        <v>1</v>
      </c>
      <c r="C856" s="39"/>
      <c r="D856" s="39">
        <v>2202</v>
      </c>
      <c r="E856" t="s">
        <v>1285</v>
      </c>
      <c r="G856" s="9">
        <f t="shared" si="28"/>
        <v>78</v>
      </c>
      <c r="H856" s="15" t="s">
        <v>59</v>
      </c>
      <c r="I856" t="s">
        <v>47</v>
      </c>
      <c r="J856" s="15" t="s">
        <v>59</v>
      </c>
      <c r="K856" t="s">
        <v>47</v>
      </c>
      <c r="L856" s="15" t="s">
        <v>59</v>
      </c>
      <c r="M856" s="3" t="s">
        <v>47</v>
      </c>
      <c r="N856" s="12" t="s">
        <v>59</v>
      </c>
      <c r="O856" t="s">
        <v>47</v>
      </c>
      <c r="P856" s="15" t="s">
        <v>59</v>
      </c>
      <c r="Q856">
        <v>22</v>
      </c>
      <c r="R856" s="15" t="s">
        <v>59</v>
      </c>
      <c r="S856" t="s">
        <v>54</v>
      </c>
      <c r="T856" s="15" t="s">
        <v>59</v>
      </c>
      <c r="U856" t="s">
        <v>54</v>
      </c>
      <c r="V856" s="15" t="s">
        <v>59</v>
      </c>
      <c r="W856">
        <v>3</v>
      </c>
      <c r="X856" s="15" t="s">
        <v>59</v>
      </c>
      <c r="Y856">
        <v>43</v>
      </c>
      <c r="Z856" s="15" t="s">
        <v>59</v>
      </c>
      <c r="AA856">
        <v>10</v>
      </c>
      <c r="AB856" s="15" t="s">
        <v>59</v>
      </c>
      <c r="AC856" t="s">
        <v>47</v>
      </c>
      <c r="AD856" s="15" t="s">
        <v>59</v>
      </c>
      <c r="AE856" t="s">
        <v>47</v>
      </c>
      <c r="AF856" s="15" t="s">
        <v>59</v>
      </c>
      <c r="AG856" t="s">
        <v>54</v>
      </c>
      <c r="AH856" s="15" t="s">
        <v>59</v>
      </c>
      <c r="AI856" t="s">
        <v>47</v>
      </c>
      <c r="AJ856" s="15" t="s">
        <v>59</v>
      </c>
      <c r="AL856" s="15" t="s">
        <v>59</v>
      </c>
      <c r="AM856" t="s">
        <v>47</v>
      </c>
      <c r="AN856" s="15" t="s">
        <v>59</v>
      </c>
      <c r="AO856" t="s">
        <v>47</v>
      </c>
      <c r="AP856" s="15" t="s">
        <v>59</v>
      </c>
      <c r="AQ856" t="s">
        <v>47</v>
      </c>
      <c r="AR856" s="15" t="s">
        <v>59</v>
      </c>
      <c r="AS856" t="s">
        <v>47</v>
      </c>
      <c r="AT856" s="15" t="s">
        <v>59</v>
      </c>
      <c r="AU856" t="s">
        <v>47</v>
      </c>
      <c r="AV856" s="15" t="s">
        <v>59</v>
      </c>
      <c r="AW856" s="3" t="s">
        <v>47</v>
      </c>
      <c r="AX856" s="15" t="s">
        <v>59</v>
      </c>
      <c r="AZ856" s="15" t="s">
        <v>59</v>
      </c>
      <c r="BA856" t="s">
        <v>47</v>
      </c>
      <c r="BB856" s="15" t="s">
        <v>59</v>
      </c>
      <c r="BC856" t="s">
        <v>47</v>
      </c>
      <c r="BD856" s="15" t="s">
        <v>59</v>
      </c>
      <c r="BE856" t="s">
        <v>47</v>
      </c>
      <c r="BF856" s="15" t="s">
        <v>59</v>
      </c>
      <c r="BH856" s="15" t="s">
        <v>59</v>
      </c>
      <c r="BJ856" s="15" t="s">
        <v>59</v>
      </c>
      <c r="BL856" s="15" t="s">
        <v>59</v>
      </c>
      <c r="BN856" s="15" t="s">
        <v>59</v>
      </c>
      <c r="BP856" s="15" t="s">
        <v>59</v>
      </c>
      <c r="BR856" s="15" t="s">
        <v>59</v>
      </c>
      <c r="BT856" s="15" t="s">
        <v>59</v>
      </c>
      <c r="BV856" s="15" t="s">
        <v>59</v>
      </c>
      <c r="BX856" s="15" t="s">
        <v>59</v>
      </c>
      <c r="BZ856" s="15" t="s">
        <v>59</v>
      </c>
      <c r="CB856" s="15" t="s">
        <v>59</v>
      </c>
      <c r="CD856" s="15" t="s">
        <v>59</v>
      </c>
      <c r="CF856" s="15" t="s">
        <v>59</v>
      </c>
      <c r="CH856" s="15" t="s">
        <v>59</v>
      </c>
      <c r="CJ856" s="15" t="s">
        <v>59</v>
      </c>
      <c r="CL856" s="15" t="s">
        <v>59</v>
      </c>
      <c r="CN856" s="15" t="s">
        <v>59</v>
      </c>
      <c r="CP856" s="15" t="s">
        <v>59</v>
      </c>
      <c r="CR856" s="15" t="s">
        <v>59</v>
      </c>
      <c r="CT856" s="15" t="s">
        <v>59</v>
      </c>
      <c r="CV856" s="15" t="s">
        <v>59</v>
      </c>
      <c r="CX856" s="15" t="s">
        <v>59</v>
      </c>
      <c r="CZ856" s="15" t="s">
        <v>59</v>
      </c>
      <c r="DB856" s="15" t="s">
        <v>59</v>
      </c>
      <c r="DD856" s="15" t="s">
        <v>59</v>
      </c>
      <c r="DF856" s="15" t="s">
        <v>59</v>
      </c>
      <c r="DH856" s="15" t="s">
        <v>59</v>
      </c>
      <c r="DJ856" s="15" t="s">
        <v>59</v>
      </c>
      <c r="DL856" s="15" t="s">
        <v>59</v>
      </c>
      <c r="DN856" s="15" t="s">
        <v>59</v>
      </c>
      <c r="DP856" s="15" t="s">
        <v>59</v>
      </c>
      <c r="DR856" s="15" t="s">
        <v>59</v>
      </c>
      <c r="DT856" s="15" t="s">
        <v>59</v>
      </c>
      <c r="DV856" s="15" t="s">
        <v>59</v>
      </c>
      <c r="DX856" s="15" t="s">
        <v>59</v>
      </c>
      <c r="DZ856" s="15" t="s">
        <v>59</v>
      </c>
      <c r="EB856" s="15" t="s">
        <v>59</v>
      </c>
      <c r="ED856" s="15" t="s">
        <v>59</v>
      </c>
      <c r="EF856" s="15" t="s">
        <v>59</v>
      </c>
      <c r="EH856" s="15" t="s">
        <v>59</v>
      </c>
      <c r="EJ856" s="15" t="s">
        <v>59</v>
      </c>
      <c r="EL856" s="15" t="s">
        <v>59</v>
      </c>
      <c r="EN856" s="15" t="s">
        <v>59</v>
      </c>
      <c r="EP856" s="15" t="s">
        <v>59</v>
      </c>
      <c r="ER856" s="15" t="s">
        <v>59</v>
      </c>
      <c r="ET856" s="15" t="s">
        <v>59</v>
      </c>
      <c r="EV856" s="15" t="s">
        <v>59</v>
      </c>
      <c r="EX856" s="15" t="s">
        <v>59</v>
      </c>
      <c r="EZ856" s="15" t="s">
        <v>59</v>
      </c>
      <c r="FB856" s="15" t="s">
        <v>59</v>
      </c>
      <c r="FD856" s="15" t="s">
        <v>59</v>
      </c>
      <c r="FF856" s="15" t="s">
        <v>59</v>
      </c>
      <c r="FH856" s="15" t="s">
        <v>59</v>
      </c>
      <c r="FJ856" s="15" t="s">
        <v>59</v>
      </c>
      <c r="FL856" s="15" t="s">
        <v>59</v>
      </c>
      <c r="FN856" s="15" t="s">
        <v>59</v>
      </c>
      <c r="FP856" s="15" t="s">
        <v>59</v>
      </c>
      <c r="FR856" s="15" t="s">
        <v>59</v>
      </c>
      <c r="FT856" s="15" t="s">
        <v>59</v>
      </c>
    </row>
    <row r="857" spans="1:176" ht="15.95" customHeight="1">
      <c r="A857" s="39" t="s">
        <v>1298</v>
      </c>
      <c r="B857" s="39">
        <v>1</v>
      </c>
      <c r="C857" s="39"/>
      <c r="D857" s="39">
        <v>2202</v>
      </c>
      <c r="E857" t="s">
        <v>1285</v>
      </c>
      <c r="G857" s="9">
        <f t="shared" si="28"/>
        <v>25</v>
      </c>
      <c r="H857" s="15" t="s">
        <v>59</v>
      </c>
      <c r="I857" t="s">
        <v>47</v>
      </c>
      <c r="J857" s="15" t="s">
        <v>59</v>
      </c>
      <c r="K857" t="s">
        <v>47</v>
      </c>
      <c r="L857" s="15" t="s">
        <v>59</v>
      </c>
      <c r="M857" s="3" t="s">
        <v>47</v>
      </c>
      <c r="N857" s="12" t="s">
        <v>59</v>
      </c>
      <c r="O857" t="s">
        <v>47</v>
      </c>
      <c r="P857" s="15" t="s">
        <v>59</v>
      </c>
      <c r="Q857">
        <v>10</v>
      </c>
      <c r="R857" s="15" t="s">
        <v>59</v>
      </c>
      <c r="S857" t="s">
        <v>54</v>
      </c>
      <c r="T857" s="15" t="s">
        <v>59</v>
      </c>
      <c r="U857" t="s">
        <v>54</v>
      </c>
      <c r="V857" s="15" t="s">
        <v>59</v>
      </c>
      <c r="W857">
        <v>6</v>
      </c>
      <c r="X857" s="15" t="s">
        <v>59</v>
      </c>
      <c r="Y857">
        <v>5</v>
      </c>
      <c r="Z857" s="15" t="s">
        <v>59</v>
      </c>
      <c r="AA857">
        <v>4</v>
      </c>
      <c r="AB857" s="15" t="s">
        <v>59</v>
      </c>
      <c r="AC857" t="s">
        <v>47</v>
      </c>
      <c r="AD857" s="15" t="s">
        <v>59</v>
      </c>
      <c r="AE857" t="s">
        <v>47</v>
      </c>
      <c r="AF857" s="15" t="s">
        <v>59</v>
      </c>
      <c r="AG857" t="s">
        <v>54</v>
      </c>
      <c r="AH857" s="15" t="s">
        <v>59</v>
      </c>
      <c r="AI857" t="s">
        <v>47</v>
      </c>
      <c r="AJ857" s="15" t="s">
        <v>59</v>
      </c>
      <c r="AL857" s="15" t="s">
        <v>59</v>
      </c>
      <c r="AM857" t="s">
        <v>47</v>
      </c>
      <c r="AN857" s="15" t="s">
        <v>59</v>
      </c>
      <c r="AO857" t="s">
        <v>47</v>
      </c>
      <c r="AP857" s="15" t="s">
        <v>59</v>
      </c>
      <c r="AQ857" t="s">
        <v>47</v>
      </c>
      <c r="AR857" s="15" t="s">
        <v>59</v>
      </c>
      <c r="AS857" t="s">
        <v>47</v>
      </c>
      <c r="AT857" s="15" t="s">
        <v>59</v>
      </c>
      <c r="AU857" t="s">
        <v>47</v>
      </c>
      <c r="AV857" s="15" t="s">
        <v>59</v>
      </c>
      <c r="AW857" s="3" t="s">
        <v>47</v>
      </c>
      <c r="AX857" s="15" t="s">
        <v>59</v>
      </c>
      <c r="AZ857" s="15" t="s">
        <v>59</v>
      </c>
      <c r="BA857" t="s">
        <v>47</v>
      </c>
      <c r="BB857" s="15" t="s">
        <v>59</v>
      </c>
      <c r="BC857" t="s">
        <v>47</v>
      </c>
      <c r="BD857" s="15" t="s">
        <v>59</v>
      </c>
      <c r="BE857" t="s">
        <v>47</v>
      </c>
      <c r="BF857" s="15" t="s">
        <v>59</v>
      </c>
      <c r="BH857" s="15" t="s">
        <v>59</v>
      </c>
      <c r="BJ857" s="15" t="s">
        <v>59</v>
      </c>
      <c r="BL857" s="15" t="s">
        <v>59</v>
      </c>
      <c r="BN857" s="15" t="s">
        <v>59</v>
      </c>
      <c r="BP857" s="15" t="s">
        <v>59</v>
      </c>
      <c r="BR857" s="15" t="s">
        <v>59</v>
      </c>
      <c r="BT857" s="15" t="s">
        <v>59</v>
      </c>
      <c r="BV857" s="15" t="s">
        <v>59</v>
      </c>
      <c r="BX857" s="15" t="s">
        <v>59</v>
      </c>
      <c r="BZ857" s="15" t="s">
        <v>59</v>
      </c>
      <c r="CB857" s="15" t="s">
        <v>59</v>
      </c>
      <c r="CD857" s="15" t="s">
        <v>59</v>
      </c>
      <c r="CF857" s="15" t="s">
        <v>59</v>
      </c>
      <c r="CH857" s="15" t="s">
        <v>59</v>
      </c>
      <c r="CJ857" s="15" t="s">
        <v>59</v>
      </c>
      <c r="CL857" s="15" t="s">
        <v>59</v>
      </c>
      <c r="CN857" s="15" t="s">
        <v>59</v>
      </c>
      <c r="CP857" s="15" t="s">
        <v>59</v>
      </c>
      <c r="CR857" s="15" t="s">
        <v>59</v>
      </c>
      <c r="CT857" s="15" t="s">
        <v>59</v>
      </c>
      <c r="CV857" s="15" t="s">
        <v>59</v>
      </c>
      <c r="CX857" s="15" t="s">
        <v>59</v>
      </c>
      <c r="CZ857" s="15" t="s">
        <v>59</v>
      </c>
      <c r="DB857" s="15" t="s">
        <v>59</v>
      </c>
      <c r="DD857" s="15" t="s">
        <v>59</v>
      </c>
      <c r="DF857" s="15" t="s">
        <v>59</v>
      </c>
      <c r="DH857" s="15" t="s">
        <v>59</v>
      </c>
      <c r="DJ857" s="15" t="s">
        <v>59</v>
      </c>
      <c r="DL857" s="15" t="s">
        <v>59</v>
      </c>
      <c r="DN857" s="15" t="s">
        <v>59</v>
      </c>
      <c r="DP857" s="15" t="s">
        <v>59</v>
      </c>
      <c r="DR857" s="15" t="s">
        <v>59</v>
      </c>
      <c r="DT857" s="15" t="s">
        <v>59</v>
      </c>
      <c r="DV857" s="15" t="s">
        <v>59</v>
      </c>
      <c r="DX857" s="15" t="s">
        <v>59</v>
      </c>
      <c r="DZ857" s="15" t="s">
        <v>59</v>
      </c>
      <c r="EB857" s="15" t="s">
        <v>59</v>
      </c>
      <c r="ED857" s="15" t="s">
        <v>59</v>
      </c>
      <c r="EF857" s="15" t="s">
        <v>59</v>
      </c>
      <c r="EH857" s="15" t="s">
        <v>59</v>
      </c>
      <c r="EJ857" s="15" t="s">
        <v>59</v>
      </c>
      <c r="EL857" s="15" t="s">
        <v>59</v>
      </c>
      <c r="EN857" s="15" t="s">
        <v>59</v>
      </c>
      <c r="EP857" s="15" t="s">
        <v>59</v>
      </c>
      <c r="ER857" s="15" t="s">
        <v>59</v>
      </c>
      <c r="ET857" s="15" t="s">
        <v>59</v>
      </c>
      <c r="EV857" s="15" t="s">
        <v>59</v>
      </c>
      <c r="EX857" s="15" t="s">
        <v>59</v>
      </c>
      <c r="EZ857" s="15" t="s">
        <v>59</v>
      </c>
      <c r="FB857" s="15" t="s">
        <v>59</v>
      </c>
      <c r="FD857" s="15" t="s">
        <v>59</v>
      </c>
      <c r="FF857" s="15" t="s">
        <v>59</v>
      </c>
      <c r="FH857" s="15" t="s">
        <v>59</v>
      </c>
      <c r="FJ857" s="15" t="s">
        <v>59</v>
      </c>
      <c r="FL857" s="15" t="s">
        <v>59</v>
      </c>
      <c r="FN857" s="15" t="s">
        <v>59</v>
      </c>
      <c r="FP857" s="15" t="s">
        <v>59</v>
      </c>
      <c r="FR857" s="15" t="s">
        <v>59</v>
      </c>
      <c r="FT857" s="15" t="s">
        <v>59</v>
      </c>
    </row>
    <row r="858" spans="1:176" ht="15.95" customHeight="1">
      <c r="A858" s="39" t="s">
        <v>1299</v>
      </c>
      <c r="B858" s="39">
        <v>1</v>
      </c>
      <c r="C858" s="39"/>
      <c r="D858" s="39">
        <v>2202</v>
      </c>
      <c r="E858" t="s">
        <v>1285</v>
      </c>
      <c r="G858" s="9">
        <f t="shared" si="28"/>
        <v>19</v>
      </c>
      <c r="H858" s="15" t="s">
        <v>59</v>
      </c>
      <c r="I858" t="s">
        <v>47</v>
      </c>
      <c r="J858" s="15" t="s">
        <v>59</v>
      </c>
      <c r="K858" t="s">
        <v>47</v>
      </c>
      <c r="L858" s="15" t="s">
        <v>59</v>
      </c>
      <c r="M858" s="3" t="s">
        <v>47</v>
      </c>
      <c r="N858" s="12" t="s">
        <v>59</v>
      </c>
      <c r="O858" t="s">
        <v>47</v>
      </c>
      <c r="P858" s="15" t="s">
        <v>59</v>
      </c>
      <c r="Q858">
        <v>4</v>
      </c>
      <c r="R858" s="15" t="s">
        <v>59</v>
      </c>
      <c r="S858" t="s">
        <v>54</v>
      </c>
      <c r="T858" s="15" t="s">
        <v>59</v>
      </c>
      <c r="U858" t="s">
        <v>54</v>
      </c>
      <c r="V858" s="15" t="s">
        <v>59</v>
      </c>
      <c r="W858">
        <v>3</v>
      </c>
      <c r="X858" s="15" t="s">
        <v>59</v>
      </c>
      <c r="Y858">
        <v>8</v>
      </c>
      <c r="Z858" s="15" t="s">
        <v>59</v>
      </c>
      <c r="AA858">
        <v>4</v>
      </c>
      <c r="AB858" s="15" t="s">
        <v>59</v>
      </c>
      <c r="AC858" t="s">
        <v>47</v>
      </c>
      <c r="AD858" s="15" t="s">
        <v>59</v>
      </c>
      <c r="AE858" t="s">
        <v>47</v>
      </c>
      <c r="AF858" s="15" t="s">
        <v>59</v>
      </c>
      <c r="AG858" t="s">
        <v>54</v>
      </c>
      <c r="AH858" s="15" t="s">
        <v>59</v>
      </c>
      <c r="AI858" t="s">
        <v>47</v>
      </c>
      <c r="AJ858" s="15" t="s">
        <v>59</v>
      </c>
      <c r="AL858" s="15" t="s">
        <v>59</v>
      </c>
      <c r="AM858" t="s">
        <v>47</v>
      </c>
      <c r="AN858" s="15" t="s">
        <v>59</v>
      </c>
      <c r="AO858" t="s">
        <v>47</v>
      </c>
      <c r="AP858" s="15" t="s">
        <v>59</v>
      </c>
      <c r="AQ858" t="s">
        <v>47</v>
      </c>
      <c r="AR858" s="15" t="s">
        <v>59</v>
      </c>
      <c r="AS858" t="s">
        <v>47</v>
      </c>
      <c r="AT858" s="15" t="s">
        <v>59</v>
      </c>
      <c r="AU858" t="s">
        <v>47</v>
      </c>
      <c r="AV858" s="15" t="s">
        <v>59</v>
      </c>
      <c r="AW858" s="3" t="s">
        <v>47</v>
      </c>
      <c r="AX858" s="15" t="s">
        <v>59</v>
      </c>
      <c r="AZ858" s="15" t="s">
        <v>59</v>
      </c>
      <c r="BA858" t="s">
        <v>47</v>
      </c>
      <c r="BB858" s="15" t="s">
        <v>59</v>
      </c>
      <c r="BC858" t="s">
        <v>47</v>
      </c>
      <c r="BD858" s="15" t="s">
        <v>59</v>
      </c>
      <c r="BE858" t="s">
        <v>47</v>
      </c>
      <c r="BF858" s="15" t="s">
        <v>59</v>
      </c>
      <c r="BH858" s="15" t="s">
        <v>59</v>
      </c>
      <c r="BJ858" s="15" t="s">
        <v>59</v>
      </c>
      <c r="BL858" s="15" t="s">
        <v>59</v>
      </c>
      <c r="BN858" s="15" t="s">
        <v>59</v>
      </c>
      <c r="BP858" s="15" t="s">
        <v>59</v>
      </c>
      <c r="BR858" s="15" t="s">
        <v>59</v>
      </c>
      <c r="BT858" s="15" t="s">
        <v>59</v>
      </c>
      <c r="BV858" s="15" t="s">
        <v>59</v>
      </c>
      <c r="BX858" s="15" t="s">
        <v>59</v>
      </c>
      <c r="BZ858" s="15" t="s">
        <v>59</v>
      </c>
      <c r="CB858" s="15" t="s">
        <v>59</v>
      </c>
      <c r="CD858" s="15" t="s">
        <v>59</v>
      </c>
      <c r="CF858" s="15" t="s">
        <v>59</v>
      </c>
      <c r="CH858" s="15" t="s">
        <v>59</v>
      </c>
      <c r="CJ858" s="15" t="s">
        <v>59</v>
      </c>
      <c r="CL858" s="15" t="s">
        <v>59</v>
      </c>
      <c r="CN858" s="15" t="s">
        <v>59</v>
      </c>
      <c r="CP858" s="15" t="s">
        <v>59</v>
      </c>
      <c r="CR858" s="15" t="s">
        <v>59</v>
      </c>
      <c r="CT858" s="15" t="s">
        <v>59</v>
      </c>
      <c r="CV858" s="15" t="s">
        <v>59</v>
      </c>
      <c r="CX858" s="15" t="s">
        <v>59</v>
      </c>
      <c r="CZ858" s="15" t="s">
        <v>59</v>
      </c>
      <c r="DB858" s="15" t="s">
        <v>59</v>
      </c>
      <c r="DD858" s="15" t="s">
        <v>59</v>
      </c>
      <c r="DF858" s="15" t="s">
        <v>59</v>
      </c>
      <c r="DH858" s="15" t="s">
        <v>59</v>
      </c>
      <c r="DJ858" s="15" t="s">
        <v>59</v>
      </c>
      <c r="DL858" s="15" t="s">
        <v>59</v>
      </c>
      <c r="DN858" s="15" t="s">
        <v>59</v>
      </c>
      <c r="DP858" s="15" t="s">
        <v>59</v>
      </c>
      <c r="DR858" s="15" t="s">
        <v>59</v>
      </c>
      <c r="DT858" s="15" t="s">
        <v>59</v>
      </c>
      <c r="DV858" s="15" t="s">
        <v>59</v>
      </c>
      <c r="DX858" s="15" t="s">
        <v>59</v>
      </c>
      <c r="DZ858" s="15" t="s">
        <v>59</v>
      </c>
      <c r="EB858" s="15" t="s">
        <v>59</v>
      </c>
      <c r="ED858" s="15" t="s">
        <v>59</v>
      </c>
      <c r="EF858" s="15" t="s">
        <v>59</v>
      </c>
      <c r="EH858" s="15" t="s">
        <v>59</v>
      </c>
      <c r="EJ858" s="15" t="s">
        <v>59</v>
      </c>
      <c r="EL858" s="15" t="s">
        <v>59</v>
      </c>
      <c r="EN858" s="15" t="s">
        <v>59</v>
      </c>
      <c r="EP858" s="15" t="s">
        <v>59</v>
      </c>
      <c r="ER858" s="15" t="s">
        <v>59</v>
      </c>
      <c r="ET858" s="15" t="s">
        <v>59</v>
      </c>
      <c r="EV858" s="15" t="s">
        <v>59</v>
      </c>
      <c r="EX858" s="15" t="s">
        <v>59</v>
      </c>
      <c r="EZ858" s="15" t="s">
        <v>59</v>
      </c>
      <c r="FB858" s="15" t="s">
        <v>59</v>
      </c>
      <c r="FD858" s="15" t="s">
        <v>59</v>
      </c>
      <c r="FF858" s="15" t="s">
        <v>59</v>
      </c>
      <c r="FH858" s="15" t="s">
        <v>59</v>
      </c>
      <c r="FJ858" s="15" t="s">
        <v>59</v>
      </c>
      <c r="FL858" s="15" t="s">
        <v>59</v>
      </c>
      <c r="FN858" s="15" t="s">
        <v>59</v>
      </c>
      <c r="FP858" s="15" t="s">
        <v>59</v>
      </c>
      <c r="FR858" s="15" t="s">
        <v>59</v>
      </c>
      <c r="FT858" s="15" t="s">
        <v>59</v>
      </c>
    </row>
    <row r="859" spans="1:176" ht="15.95" customHeight="1">
      <c r="A859" s="39" t="s">
        <v>1300</v>
      </c>
      <c r="B859" s="39">
        <v>1</v>
      </c>
      <c r="C859" s="39"/>
      <c r="D859" s="39">
        <v>2202</v>
      </c>
      <c r="E859" t="s">
        <v>1285</v>
      </c>
      <c r="G859" s="9">
        <f t="shared" si="28"/>
        <v>53</v>
      </c>
      <c r="H859" s="15" t="s">
        <v>59</v>
      </c>
      <c r="I859" t="s">
        <v>47</v>
      </c>
      <c r="J859" s="15" t="s">
        <v>59</v>
      </c>
      <c r="K859" t="s">
        <v>47</v>
      </c>
      <c r="L859" s="15" t="s">
        <v>59</v>
      </c>
      <c r="M859" s="3" t="s">
        <v>47</v>
      </c>
      <c r="N859" s="12" t="s">
        <v>59</v>
      </c>
      <c r="O859" t="s">
        <v>47</v>
      </c>
      <c r="P859" s="15" t="s">
        <v>59</v>
      </c>
      <c r="Q859">
        <v>18</v>
      </c>
      <c r="R859" s="15" t="s">
        <v>59</v>
      </c>
      <c r="S859" t="s">
        <v>54</v>
      </c>
      <c r="T859" s="15" t="s">
        <v>59</v>
      </c>
      <c r="U859">
        <v>4</v>
      </c>
      <c r="V859" s="15" t="s">
        <v>59</v>
      </c>
      <c r="W859" t="s">
        <v>54</v>
      </c>
      <c r="X859" s="15" t="s">
        <v>59</v>
      </c>
      <c r="Y859">
        <v>4</v>
      </c>
      <c r="Z859" s="15" t="s">
        <v>59</v>
      </c>
      <c r="AA859">
        <v>27</v>
      </c>
      <c r="AB859" s="15" t="s">
        <v>59</v>
      </c>
      <c r="AC859" t="s">
        <v>47</v>
      </c>
      <c r="AD859" s="15" t="s">
        <v>59</v>
      </c>
      <c r="AE859" t="s">
        <v>47</v>
      </c>
      <c r="AF859" s="15" t="s">
        <v>59</v>
      </c>
      <c r="AG859" t="s">
        <v>54</v>
      </c>
      <c r="AH859" s="15" t="s">
        <v>59</v>
      </c>
      <c r="AI859" t="s">
        <v>47</v>
      </c>
      <c r="AJ859" s="15" t="s">
        <v>59</v>
      </c>
      <c r="AL859" s="15" t="s">
        <v>59</v>
      </c>
      <c r="AM859" t="s">
        <v>47</v>
      </c>
      <c r="AN859" s="15" t="s">
        <v>59</v>
      </c>
      <c r="AO859" t="s">
        <v>47</v>
      </c>
      <c r="AP859" s="15" t="s">
        <v>59</v>
      </c>
      <c r="AQ859" t="s">
        <v>47</v>
      </c>
      <c r="AR859" s="15" t="s">
        <v>59</v>
      </c>
      <c r="AS859" t="s">
        <v>47</v>
      </c>
      <c r="AT859" s="15" t="s">
        <v>59</v>
      </c>
      <c r="AU859" t="s">
        <v>47</v>
      </c>
      <c r="AV859" s="15" t="s">
        <v>59</v>
      </c>
      <c r="AW859" s="3" t="s">
        <v>47</v>
      </c>
      <c r="AX859" s="15" t="s">
        <v>59</v>
      </c>
      <c r="AZ859" s="15" t="s">
        <v>59</v>
      </c>
      <c r="BA859" t="s">
        <v>47</v>
      </c>
      <c r="BB859" s="15" t="s">
        <v>59</v>
      </c>
      <c r="BC859" t="s">
        <v>47</v>
      </c>
      <c r="BD859" s="15" t="s">
        <v>59</v>
      </c>
      <c r="BE859" t="s">
        <v>47</v>
      </c>
      <c r="BF859" s="15" t="s">
        <v>59</v>
      </c>
      <c r="BH859" s="15" t="s">
        <v>59</v>
      </c>
      <c r="BJ859" s="15" t="s">
        <v>59</v>
      </c>
      <c r="BL859" s="15" t="s">
        <v>59</v>
      </c>
      <c r="BN859" s="15" t="s">
        <v>59</v>
      </c>
      <c r="BP859" s="15" t="s">
        <v>59</v>
      </c>
      <c r="BR859" s="15" t="s">
        <v>59</v>
      </c>
      <c r="BT859" s="15" t="s">
        <v>59</v>
      </c>
      <c r="BV859" s="15" t="s">
        <v>59</v>
      </c>
      <c r="BX859" s="15" t="s">
        <v>59</v>
      </c>
      <c r="BZ859" s="15" t="s">
        <v>59</v>
      </c>
      <c r="CB859" s="15" t="s">
        <v>59</v>
      </c>
      <c r="CD859" s="15" t="s">
        <v>59</v>
      </c>
      <c r="CF859" s="15" t="s">
        <v>59</v>
      </c>
      <c r="CH859" s="15" t="s">
        <v>59</v>
      </c>
      <c r="CJ859" s="15" t="s">
        <v>59</v>
      </c>
      <c r="CL859" s="15" t="s">
        <v>59</v>
      </c>
      <c r="CN859" s="15" t="s">
        <v>59</v>
      </c>
      <c r="CP859" s="15" t="s">
        <v>59</v>
      </c>
      <c r="CR859" s="15" t="s">
        <v>59</v>
      </c>
      <c r="CT859" s="15" t="s">
        <v>59</v>
      </c>
      <c r="CV859" s="15" t="s">
        <v>59</v>
      </c>
      <c r="CX859" s="15" t="s">
        <v>59</v>
      </c>
      <c r="CZ859" s="15" t="s">
        <v>59</v>
      </c>
      <c r="DB859" s="15" t="s">
        <v>59</v>
      </c>
      <c r="DD859" s="15" t="s">
        <v>59</v>
      </c>
      <c r="DF859" s="15" t="s">
        <v>59</v>
      </c>
      <c r="DH859" s="15" t="s">
        <v>59</v>
      </c>
      <c r="DJ859" s="15" t="s">
        <v>59</v>
      </c>
      <c r="DL859" s="15" t="s">
        <v>59</v>
      </c>
      <c r="DN859" s="15" t="s">
        <v>59</v>
      </c>
      <c r="DP859" s="15" t="s">
        <v>59</v>
      </c>
      <c r="DR859" s="15" t="s">
        <v>59</v>
      </c>
      <c r="DT859" s="15" t="s">
        <v>59</v>
      </c>
      <c r="DV859" s="15" t="s">
        <v>59</v>
      </c>
      <c r="DX859" s="15" t="s">
        <v>59</v>
      </c>
      <c r="DZ859" s="15" t="s">
        <v>59</v>
      </c>
      <c r="EB859" s="15" t="s">
        <v>59</v>
      </c>
      <c r="ED859" s="15" t="s">
        <v>59</v>
      </c>
      <c r="EF859" s="15" t="s">
        <v>59</v>
      </c>
      <c r="EH859" s="15" t="s">
        <v>59</v>
      </c>
      <c r="EJ859" s="15" t="s">
        <v>59</v>
      </c>
      <c r="EL859" s="15" t="s">
        <v>59</v>
      </c>
      <c r="EN859" s="15" t="s">
        <v>59</v>
      </c>
      <c r="EP859" s="15" t="s">
        <v>59</v>
      </c>
      <c r="ER859" s="15" t="s">
        <v>59</v>
      </c>
      <c r="ET859" s="15" t="s">
        <v>59</v>
      </c>
      <c r="EV859" s="15" t="s">
        <v>59</v>
      </c>
      <c r="EX859" s="15" t="s">
        <v>59</v>
      </c>
      <c r="EZ859" s="15" t="s">
        <v>59</v>
      </c>
      <c r="FB859" s="15" t="s">
        <v>59</v>
      </c>
      <c r="FD859" s="15" t="s">
        <v>59</v>
      </c>
      <c r="FF859" s="15" t="s">
        <v>59</v>
      </c>
      <c r="FH859" s="15" t="s">
        <v>59</v>
      </c>
      <c r="FJ859" s="15" t="s">
        <v>59</v>
      </c>
      <c r="FL859" s="15" t="s">
        <v>59</v>
      </c>
      <c r="FN859" s="15" t="s">
        <v>59</v>
      </c>
      <c r="FP859" s="15" t="s">
        <v>59</v>
      </c>
      <c r="FR859" s="15" t="s">
        <v>59</v>
      </c>
      <c r="FT859" s="15" t="s">
        <v>59</v>
      </c>
    </row>
    <row r="860" spans="1:176" ht="15.95" customHeight="1">
      <c r="A860" s="39" t="s">
        <v>1301</v>
      </c>
      <c r="B860" s="39">
        <v>1</v>
      </c>
      <c r="C860" s="39"/>
      <c r="D860" s="39">
        <v>2202</v>
      </c>
      <c r="E860" t="s">
        <v>1285</v>
      </c>
      <c r="G860" s="9">
        <f t="shared" si="28"/>
        <v>19</v>
      </c>
      <c r="H860" s="15" t="s">
        <v>59</v>
      </c>
      <c r="I860" t="s">
        <v>47</v>
      </c>
      <c r="J860" s="15" t="s">
        <v>59</v>
      </c>
      <c r="K860" t="s">
        <v>47</v>
      </c>
      <c r="L860" s="15" t="s">
        <v>59</v>
      </c>
      <c r="M860" s="3" t="s">
        <v>47</v>
      </c>
      <c r="N860" s="12" t="s">
        <v>59</v>
      </c>
      <c r="O860" t="s">
        <v>47</v>
      </c>
      <c r="P860" s="15" t="s">
        <v>59</v>
      </c>
      <c r="Q860">
        <v>5</v>
      </c>
      <c r="R860" s="15" t="s">
        <v>59</v>
      </c>
      <c r="S860" t="s">
        <v>54</v>
      </c>
      <c r="T860" s="15" t="s">
        <v>59</v>
      </c>
      <c r="U860">
        <v>8</v>
      </c>
      <c r="V860" s="15" t="s">
        <v>59</v>
      </c>
      <c r="W860" t="s">
        <v>54</v>
      </c>
      <c r="X860" s="15" t="s">
        <v>59</v>
      </c>
      <c r="Y860">
        <v>2</v>
      </c>
      <c r="Z860" s="15" t="s">
        <v>59</v>
      </c>
      <c r="AA860">
        <v>4</v>
      </c>
      <c r="AB860" s="15" t="s">
        <v>59</v>
      </c>
      <c r="AC860" t="s">
        <v>47</v>
      </c>
      <c r="AD860" s="15" t="s">
        <v>59</v>
      </c>
      <c r="AE860" t="s">
        <v>47</v>
      </c>
      <c r="AF860" s="15" t="s">
        <v>59</v>
      </c>
      <c r="AG860" t="s">
        <v>54</v>
      </c>
      <c r="AH860" s="15" t="s">
        <v>59</v>
      </c>
      <c r="AI860" t="s">
        <v>47</v>
      </c>
      <c r="AJ860" s="15" t="s">
        <v>59</v>
      </c>
      <c r="AL860" s="15" t="s">
        <v>59</v>
      </c>
      <c r="AM860" t="s">
        <v>47</v>
      </c>
      <c r="AN860" s="15" t="s">
        <v>59</v>
      </c>
      <c r="AO860" t="s">
        <v>47</v>
      </c>
      <c r="AP860" s="15" t="s">
        <v>59</v>
      </c>
      <c r="AQ860" t="s">
        <v>47</v>
      </c>
      <c r="AR860" s="15" t="s">
        <v>59</v>
      </c>
      <c r="AS860" t="s">
        <v>47</v>
      </c>
      <c r="AT860" s="15" t="s">
        <v>59</v>
      </c>
      <c r="AU860" t="s">
        <v>47</v>
      </c>
      <c r="AV860" s="15" t="s">
        <v>59</v>
      </c>
      <c r="AW860" s="3" t="s">
        <v>47</v>
      </c>
      <c r="AX860" s="15" t="s">
        <v>59</v>
      </c>
      <c r="AZ860" s="15" t="s">
        <v>59</v>
      </c>
      <c r="BA860" t="s">
        <v>47</v>
      </c>
      <c r="BB860" s="15" t="s">
        <v>59</v>
      </c>
      <c r="BC860" t="s">
        <v>47</v>
      </c>
      <c r="BD860" s="15" t="s">
        <v>59</v>
      </c>
      <c r="BE860" t="s">
        <v>47</v>
      </c>
      <c r="BF860" s="15" t="s">
        <v>59</v>
      </c>
      <c r="BH860" s="15" t="s">
        <v>59</v>
      </c>
      <c r="BJ860" s="15" t="s">
        <v>59</v>
      </c>
      <c r="BL860" s="15" t="s">
        <v>59</v>
      </c>
      <c r="BN860" s="15" t="s">
        <v>59</v>
      </c>
      <c r="BP860" s="15" t="s">
        <v>59</v>
      </c>
      <c r="BR860" s="15" t="s">
        <v>59</v>
      </c>
      <c r="BT860" s="15" t="s">
        <v>59</v>
      </c>
      <c r="BV860" s="15" t="s">
        <v>59</v>
      </c>
      <c r="BX860" s="15" t="s">
        <v>59</v>
      </c>
      <c r="BZ860" s="15" t="s">
        <v>59</v>
      </c>
      <c r="CB860" s="15" t="s">
        <v>59</v>
      </c>
      <c r="CD860" s="15" t="s">
        <v>59</v>
      </c>
      <c r="CF860" s="15" t="s">
        <v>59</v>
      </c>
      <c r="CH860" s="15" t="s">
        <v>59</v>
      </c>
      <c r="CJ860" s="15" t="s">
        <v>59</v>
      </c>
      <c r="CL860" s="15" t="s">
        <v>59</v>
      </c>
      <c r="CN860" s="15" t="s">
        <v>59</v>
      </c>
      <c r="CP860" s="15" t="s">
        <v>59</v>
      </c>
      <c r="CR860" s="15" t="s">
        <v>59</v>
      </c>
      <c r="CT860" s="15" t="s">
        <v>59</v>
      </c>
      <c r="CV860" s="15" t="s">
        <v>59</v>
      </c>
      <c r="CX860" s="15" t="s">
        <v>59</v>
      </c>
      <c r="CZ860" s="15" t="s">
        <v>59</v>
      </c>
      <c r="DB860" s="15" t="s">
        <v>59</v>
      </c>
      <c r="DD860" s="15" t="s">
        <v>59</v>
      </c>
      <c r="DF860" s="15" t="s">
        <v>59</v>
      </c>
      <c r="DH860" s="15" t="s">
        <v>59</v>
      </c>
      <c r="DJ860" s="15" t="s">
        <v>59</v>
      </c>
      <c r="DL860" s="15" t="s">
        <v>59</v>
      </c>
      <c r="DN860" s="15" t="s">
        <v>59</v>
      </c>
      <c r="DP860" s="15" t="s">
        <v>59</v>
      </c>
      <c r="DR860" s="15" t="s">
        <v>59</v>
      </c>
      <c r="DT860" s="15" t="s">
        <v>59</v>
      </c>
      <c r="DV860" s="15" t="s">
        <v>59</v>
      </c>
      <c r="DX860" s="15" t="s">
        <v>59</v>
      </c>
      <c r="DZ860" s="15" t="s">
        <v>59</v>
      </c>
      <c r="EB860" s="15" t="s">
        <v>59</v>
      </c>
      <c r="ED860" s="15" t="s">
        <v>59</v>
      </c>
      <c r="EF860" s="15" t="s">
        <v>59</v>
      </c>
      <c r="EH860" s="15" t="s">
        <v>59</v>
      </c>
      <c r="EJ860" s="15" t="s">
        <v>59</v>
      </c>
      <c r="EL860" s="15" t="s">
        <v>59</v>
      </c>
      <c r="EN860" s="15" t="s">
        <v>59</v>
      </c>
      <c r="EP860" s="15" t="s">
        <v>59</v>
      </c>
      <c r="ER860" s="15" t="s">
        <v>59</v>
      </c>
      <c r="ET860" s="15" t="s">
        <v>59</v>
      </c>
      <c r="EV860" s="15" t="s">
        <v>59</v>
      </c>
      <c r="EX860" s="15" t="s">
        <v>59</v>
      </c>
      <c r="EZ860" s="15" t="s">
        <v>59</v>
      </c>
      <c r="FB860" s="15" t="s">
        <v>59</v>
      </c>
      <c r="FD860" s="15" t="s">
        <v>59</v>
      </c>
      <c r="FF860" s="15" t="s">
        <v>59</v>
      </c>
      <c r="FH860" s="15" t="s">
        <v>59</v>
      </c>
      <c r="FJ860" s="15" t="s">
        <v>59</v>
      </c>
      <c r="FL860" s="15" t="s">
        <v>59</v>
      </c>
      <c r="FN860" s="15" t="s">
        <v>59</v>
      </c>
      <c r="FP860" s="15" t="s">
        <v>59</v>
      </c>
      <c r="FR860" s="15" t="s">
        <v>59</v>
      </c>
      <c r="FT860" s="15" t="s">
        <v>59</v>
      </c>
    </row>
    <row r="861" spans="1:176" ht="15.95" customHeight="1">
      <c r="A861" s="39" t="s">
        <v>1302</v>
      </c>
      <c r="B861" s="39">
        <v>1</v>
      </c>
      <c r="C861" s="39"/>
      <c r="D861" s="39">
        <v>2002</v>
      </c>
      <c r="E861" t="s">
        <v>1285</v>
      </c>
      <c r="G861" s="9">
        <f t="shared" si="28"/>
        <v>48</v>
      </c>
      <c r="H861" s="15" t="s">
        <v>59</v>
      </c>
      <c r="I861" t="s">
        <v>47</v>
      </c>
      <c r="J861" s="15" t="s">
        <v>59</v>
      </c>
      <c r="K861" t="s">
        <v>47</v>
      </c>
      <c r="L861" s="15" t="s">
        <v>59</v>
      </c>
      <c r="M861" s="3" t="s">
        <v>47</v>
      </c>
      <c r="N861" s="12" t="s">
        <v>59</v>
      </c>
      <c r="O861" t="s">
        <v>47</v>
      </c>
      <c r="P861" s="15" t="s">
        <v>59</v>
      </c>
      <c r="Q861">
        <v>20</v>
      </c>
      <c r="R861" s="15" t="s">
        <v>59</v>
      </c>
      <c r="S861" t="s">
        <v>54</v>
      </c>
      <c r="T861" s="15" t="s">
        <v>59</v>
      </c>
      <c r="U861" t="s">
        <v>54</v>
      </c>
      <c r="V861" s="15" t="s">
        <v>59</v>
      </c>
      <c r="W861">
        <v>9</v>
      </c>
      <c r="X861" s="15" t="s">
        <v>59</v>
      </c>
      <c r="Y861">
        <v>8</v>
      </c>
      <c r="Z861" s="15" t="s">
        <v>59</v>
      </c>
      <c r="AA861">
        <v>9</v>
      </c>
      <c r="AB861" s="15" t="s">
        <v>59</v>
      </c>
      <c r="AC861" t="s">
        <v>47</v>
      </c>
      <c r="AD861" s="15" t="s">
        <v>59</v>
      </c>
      <c r="AE861" t="s">
        <v>47</v>
      </c>
      <c r="AF861" s="15" t="s">
        <v>59</v>
      </c>
      <c r="AG861">
        <v>2</v>
      </c>
      <c r="AH861" s="15" t="s">
        <v>59</v>
      </c>
      <c r="AI861" t="s">
        <v>47</v>
      </c>
      <c r="AJ861" s="15" t="s">
        <v>59</v>
      </c>
      <c r="AL861" s="15" t="s">
        <v>59</v>
      </c>
      <c r="AM861" t="s">
        <v>47</v>
      </c>
      <c r="AN861" s="15" t="s">
        <v>59</v>
      </c>
      <c r="AO861" t="s">
        <v>47</v>
      </c>
      <c r="AP861" s="15" t="s">
        <v>59</v>
      </c>
      <c r="AQ861" t="s">
        <v>47</v>
      </c>
      <c r="AR861" s="15" t="s">
        <v>59</v>
      </c>
      <c r="AS861" t="s">
        <v>47</v>
      </c>
      <c r="AT861" s="15" t="s">
        <v>59</v>
      </c>
      <c r="AU861" t="s">
        <v>47</v>
      </c>
      <c r="AV861" s="15" t="s">
        <v>59</v>
      </c>
      <c r="AW861" s="3" t="s">
        <v>47</v>
      </c>
      <c r="AX861" s="15" t="s">
        <v>59</v>
      </c>
      <c r="AZ861" s="15" t="s">
        <v>59</v>
      </c>
      <c r="BA861" t="s">
        <v>47</v>
      </c>
      <c r="BB861" s="15" t="s">
        <v>59</v>
      </c>
      <c r="BC861" t="s">
        <v>47</v>
      </c>
      <c r="BD861" s="15" t="s">
        <v>59</v>
      </c>
      <c r="BE861" t="s">
        <v>47</v>
      </c>
      <c r="BF861" s="15" t="s">
        <v>59</v>
      </c>
      <c r="BH861" s="15" t="s">
        <v>59</v>
      </c>
      <c r="BJ861" s="15" t="s">
        <v>59</v>
      </c>
      <c r="BL861" s="15" t="s">
        <v>59</v>
      </c>
      <c r="BN861" s="15" t="s">
        <v>59</v>
      </c>
      <c r="BP861" s="15" t="s">
        <v>59</v>
      </c>
      <c r="BR861" s="15" t="s">
        <v>59</v>
      </c>
      <c r="BT861" s="15" t="s">
        <v>59</v>
      </c>
      <c r="BV861" s="15" t="s">
        <v>59</v>
      </c>
      <c r="BX861" s="15" t="s">
        <v>59</v>
      </c>
      <c r="BZ861" s="15" t="s">
        <v>59</v>
      </c>
      <c r="CB861" s="15" t="s">
        <v>59</v>
      </c>
      <c r="CD861" s="15" t="s">
        <v>59</v>
      </c>
      <c r="CF861" s="15" t="s">
        <v>59</v>
      </c>
      <c r="CH861" s="15" t="s">
        <v>59</v>
      </c>
      <c r="CJ861" s="15" t="s">
        <v>59</v>
      </c>
      <c r="CL861" s="15" t="s">
        <v>59</v>
      </c>
      <c r="CN861" s="15" t="s">
        <v>59</v>
      </c>
      <c r="CP861" s="15" t="s">
        <v>59</v>
      </c>
      <c r="CR861" s="15" t="s">
        <v>59</v>
      </c>
      <c r="CT861" s="15" t="s">
        <v>59</v>
      </c>
      <c r="CV861" s="15" t="s">
        <v>59</v>
      </c>
      <c r="CX861" s="15" t="s">
        <v>59</v>
      </c>
      <c r="CZ861" s="15" t="s">
        <v>59</v>
      </c>
      <c r="DB861" s="15" t="s">
        <v>59</v>
      </c>
      <c r="DD861" s="15" t="s">
        <v>59</v>
      </c>
      <c r="DF861" s="15" t="s">
        <v>59</v>
      </c>
      <c r="DH861" s="15" t="s">
        <v>59</v>
      </c>
      <c r="DJ861" s="15" t="s">
        <v>59</v>
      </c>
      <c r="DL861" s="15" t="s">
        <v>59</v>
      </c>
      <c r="DN861" s="15" t="s">
        <v>59</v>
      </c>
      <c r="DP861" s="15" t="s">
        <v>59</v>
      </c>
      <c r="DR861" s="15" t="s">
        <v>59</v>
      </c>
      <c r="DT861" s="15" t="s">
        <v>59</v>
      </c>
      <c r="DV861" s="15" t="s">
        <v>59</v>
      </c>
      <c r="DX861" s="15" t="s">
        <v>59</v>
      </c>
      <c r="DZ861" s="15" t="s">
        <v>59</v>
      </c>
      <c r="EB861" s="15" t="s">
        <v>59</v>
      </c>
      <c r="ED861" s="15" t="s">
        <v>59</v>
      </c>
      <c r="EF861" s="15" t="s">
        <v>59</v>
      </c>
      <c r="EH861" s="15" t="s">
        <v>59</v>
      </c>
      <c r="EJ861" s="15" t="s">
        <v>59</v>
      </c>
      <c r="EL861" s="15" t="s">
        <v>59</v>
      </c>
      <c r="EN861" s="15" t="s">
        <v>59</v>
      </c>
      <c r="EP861" s="15" t="s">
        <v>59</v>
      </c>
      <c r="ER861" s="15" t="s">
        <v>59</v>
      </c>
      <c r="ET861" s="15" t="s">
        <v>59</v>
      </c>
      <c r="EV861" s="15" t="s">
        <v>59</v>
      </c>
      <c r="EX861" s="15" t="s">
        <v>59</v>
      </c>
      <c r="EZ861" s="15" t="s">
        <v>59</v>
      </c>
      <c r="FB861" s="15" t="s">
        <v>59</v>
      </c>
      <c r="FD861" s="15" t="s">
        <v>59</v>
      </c>
      <c r="FF861" s="15" t="s">
        <v>59</v>
      </c>
      <c r="FH861" s="15" t="s">
        <v>59</v>
      </c>
      <c r="FJ861" s="15" t="s">
        <v>59</v>
      </c>
      <c r="FL861" s="15" t="s">
        <v>59</v>
      </c>
      <c r="FN861" s="15" t="s">
        <v>59</v>
      </c>
      <c r="FP861" s="15" t="s">
        <v>59</v>
      </c>
      <c r="FR861" s="15" t="s">
        <v>59</v>
      </c>
      <c r="FT861" s="15" t="s">
        <v>59</v>
      </c>
    </row>
    <row r="862" spans="1:176" ht="15.95" customHeight="1">
      <c r="A862" s="39" t="s">
        <v>1303</v>
      </c>
      <c r="B862" s="39">
        <v>1</v>
      </c>
      <c r="C862" s="39"/>
      <c r="D862" s="39">
        <v>2002</v>
      </c>
      <c r="E862" t="s">
        <v>1285</v>
      </c>
      <c r="G862" s="9">
        <f t="shared" si="28"/>
        <v>63</v>
      </c>
      <c r="H862" s="15" t="s">
        <v>59</v>
      </c>
      <c r="I862" t="s">
        <v>47</v>
      </c>
      <c r="J862" s="15" t="s">
        <v>59</v>
      </c>
      <c r="K862" t="s">
        <v>47</v>
      </c>
      <c r="L862" s="15" t="s">
        <v>59</v>
      </c>
      <c r="M862" s="3" t="s">
        <v>47</v>
      </c>
      <c r="N862" s="12" t="s">
        <v>59</v>
      </c>
      <c r="O862" t="s">
        <v>47</v>
      </c>
      <c r="P862" s="15" t="s">
        <v>59</v>
      </c>
      <c r="Q862">
        <v>27</v>
      </c>
      <c r="R862" s="15" t="s">
        <v>59</v>
      </c>
      <c r="S862" t="s">
        <v>54</v>
      </c>
      <c r="T862" s="15" t="s">
        <v>59</v>
      </c>
      <c r="U862">
        <v>6</v>
      </c>
      <c r="V862" s="15" t="s">
        <v>59</v>
      </c>
      <c r="W862">
        <v>14</v>
      </c>
      <c r="X862" s="15" t="s">
        <v>59</v>
      </c>
      <c r="Y862">
        <v>7</v>
      </c>
      <c r="Z862" s="15" t="s">
        <v>59</v>
      </c>
      <c r="AA862">
        <v>9</v>
      </c>
      <c r="AB862" s="15" t="s">
        <v>59</v>
      </c>
      <c r="AC862" t="s">
        <v>47</v>
      </c>
      <c r="AD862" s="15" t="s">
        <v>59</v>
      </c>
      <c r="AE862" t="s">
        <v>47</v>
      </c>
      <c r="AF862" s="15" t="s">
        <v>59</v>
      </c>
      <c r="AG862" t="s">
        <v>54</v>
      </c>
      <c r="AH862" s="15" t="s">
        <v>59</v>
      </c>
      <c r="AI862" t="s">
        <v>47</v>
      </c>
      <c r="AJ862" s="15" t="s">
        <v>59</v>
      </c>
      <c r="AL862" s="15" t="s">
        <v>59</v>
      </c>
      <c r="AM862" t="s">
        <v>47</v>
      </c>
      <c r="AN862" s="15" t="s">
        <v>59</v>
      </c>
      <c r="AO862" t="s">
        <v>47</v>
      </c>
      <c r="AP862" s="15" t="s">
        <v>59</v>
      </c>
      <c r="AQ862" t="s">
        <v>47</v>
      </c>
      <c r="AR862" s="15" t="s">
        <v>59</v>
      </c>
      <c r="AS862" t="s">
        <v>47</v>
      </c>
      <c r="AT862" s="15" t="s">
        <v>59</v>
      </c>
      <c r="AU862" t="s">
        <v>47</v>
      </c>
      <c r="AV862" s="15" t="s">
        <v>59</v>
      </c>
      <c r="AW862" s="3" t="s">
        <v>47</v>
      </c>
      <c r="AX862" s="15" t="s">
        <v>59</v>
      </c>
      <c r="AZ862" s="15" t="s">
        <v>59</v>
      </c>
      <c r="BA862" t="s">
        <v>47</v>
      </c>
      <c r="BB862" s="15" t="s">
        <v>59</v>
      </c>
      <c r="BC862" t="s">
        <v>47</v>
      </c>
      <c r="BD862" s="15" t="s">
        <v>59</v>
      </c>
      <c r="BE862" t="s">
        <v>47</v>
      </c>
      <c r="BF862" s="15" t="s">
        <v>59</v>
      </c>
      <c r="BH862" s="15" t="s">
        <v>59</v>
      </c>
      <c r="BJ862" s="15" t="s">
        <v>59</v>
      </c>
      <c r="BL862" s="15" t="s">
        <v>59</v>
      </c>
      <c r="BN862" s="15" t="s">
        <v>59</v>
      </c>
      <c r="BP862" s="15" t="s">
        <v>59</v>
      </c>
      <c r="BR862" s="15" t="s">
        <v>59</v>
      </c>
      <c r="BT862" s="15" t="s">
        <v>59</v>
      </c>
      <c r="BV862" s="15" t="s">
        <v>59</v>
      </c>
      <c r="BX862" s="15" t="s">
        <v>59</v>
      </c>
      <c r="BZ862" s="15" t="s">
        <v>59</v>
      </c>
      <c r="CB862" s="15" t="s">
        <v>59</v>
      </c>
      <c r="CD862" s="15" t="s">
        <v>59</v>
      </c>
      <c r="CF862" s="15" t="s">
        <v>59</v>
      </c>
      <c r="CH862" s="15" t="s">
        <v>59</v>
      </c>
      <c r="CJ862" s="15" t="s">
        <v>59</v>
      </c>
      <c r="CL862" s="15" t="s">
        <v>59</v>
      </c>
      <c r="CN862" s="15" t="s">
        <v>59</v>
      </c>
      <c r="CP862" s="15" t="s">
        <v>59</v>
      </c>
      <c r="CR862" s="15" t="s">
        <v>59</v>
      </c>
      <c r="CT862" s="15" t="s">
        <v>59</v>
      </c>
      <c r="CV862" s="15" t="s">
        <v>59</v>
      </c>
      <c r="CX862" s="15" t="s">
        <v>59</v>
      </c>
      <c r="CZ862" s="15" t="s">
        <v>59</v>
      </c>
      <c r="DB862" s="15" t="s">
        <v>59</v>
      </c>
      <c r="DD862" s="15" t="s">
        <v>59</v>
      </c>
      <c r="DF862" s="15" t="s">
        <v>59</v>
      </c>
      <c r="DH862" s="15" t="s">
        <v>59</v>
      </c>
      <c r="DJ862" s="15" t="s">
        <v>59</v>
      </c>
      <c r="DL862" s="15" t="s">
        <v>59</v>
      </c>
      <c r="DN862" s="15" t="s">
        <v>59</v>
      </c>
      <c r="DP862" s="15" t="s">
        <v>59</v>
      </c>
      <c r="DR862" s="15" t="s">
        <v>59</v>
      </c>
      <c r="DT862" s="15" t="s">
        <v>59</v>
      </c>
      <c r="DV862" s="15" t="s">
        <v>59</v>
      </c>
      <c r="DX862" s="15" t="s">
        <v>59</v>
      </c>
      <c r="DZ862" s="15" t="s">
        <v>59</v>
      </c>
      <c r="EB862" s="15" t="s">
        <v>59</v>
      </c>
      <c r="ED862" s="15" t="s">
        <v>59</v>
      </c>
      <c r="EF862" s="15" t="s">
        <v>59</v>
      </c>
      <c r="EH862" s="15" t="s">
        <v>59</v>
      </c>
      <c r="EJ862" s="15" t="s">
        <v>59</v>
      </c>
      <c r="EL862" s="15" t="s">
        <v>59</v>
      </c>
      <c r="EN862" s="15" t="s">
        <v>59</v>
      </c>
      <c r="EP862" s="15" t="s">
        <v>59</v>
      </c>
      <c r="ER862" s="15" t="s">
        <v>59</v>
      </c>
      <c r="ET862" s="15" t="s">
        <v>59</v>
      </c>
      <c r="EV862" s="15" t="s">
        <v>59</v>
      </c>
      <c r="EX862" s="15" t="s">
        <v>59</v>
      </c>
      <c r="EZ862" s="15" t="s">
        <v>59</v>
      </c>
      <c r="FB862" s="15" t="s">
        <v>59</v>
      </c>
      <c r="FD862" s="15" t="s">
        <v>59</v>
      </c>
      <c r="FF862" s="15" t="s">
        <v>59</v>
      </c>
      <c r="FH862" s="15" t="s">
        <v>59</v>
      </c>
      <c r="FJ862" s="15" t="s">
        <v>59</v>
      </c>
      <c r="FL862" s="15" t="s">
        <v>59</v>
      </c>
      <c r="FN862" s="15" t="s">
        <v>59</v>
      </c>
      <c r="FP862" s="15" t="s">
        <v>59</v>
      </c>
      <c r="FR862" s="15" t="s">
        <v>59</v>
      </c>
      <c r="FT862" s="15" t="s">
        <v>59</v>
      </c>
    </row>
    <row r="863" spans="1:176" ht="15.95" customHeight="1">
      <c r="A863" s="39" t="s">
        <v>1304</v>
      </c>
      <c r="B863" s="39">
        <v>1</v>
      </c>
      <c r="C863" s="39"/>
      <c r="D863" s="39">
        <v>2002</v>
      </c>
      <c r="E863" t="s">
        <v>1285</v>
      </c>
      <c r="G863" s="9">
        <f t="shared" si="28"/>
        <v>9</v>
      </c>
      <c r="H863" s="15" t="s">
        <v>59</v>
      </c>
      <c r="I863" t="s">
        <v>47</v>
      </c>
      <c r="J863" s="15" t="s">
        <v>59</v>
      </c>
      <c r="K863" t="s">
        <v>47</v>
      </c>
      <c r="L863" s="15" t="s">
        <v>59</v>
      </c>
      <c r="M863" s="3" t="s">
        <v>47</v>
      </c>
      <c r="N863" s="12" t="s">
        <v>59</v>
      </c>
      <c r="O863" t="s">
        <v>47</v>
      </c>
      <c r="P863" s="15" t="s">
        <v>59</v>
      </c>
      <c r="Q863">
        <v>3</v>
      </c>
      <c r="R863" s="15" t="s">
        <v>59</v>
      </c>
      <c r="S863" t="s">
        <v>54</v>
      </c>
      <c r="T863" s="15" t="s">
        <v>59</v>
      </c>
      <c r="U863" t="s">
        <v>54</v>
      </c>
      <c r="V863" s="15" t="s">
        <v>59</v>
      </c>
      <c r="W863" t="s">
        <v>54</v>
      </c>
      <c r="X863" s="15" t="s">
        <v>59</v>
      </c>
      <c r="Y863">
        <v>5</v>
      </c>
      <c r="Z863" s="15" t="s">
        <v>59</v>
      </c>
      <c r="AA863">
        <v>1</v>
      </c>
      <c r="AB863" s="15" t="s">
        <v>59</v>
      </c>
      <c r="AC863" t="s">
        <v>47</v>
      </c>
      <c r="AD863" s="15" t="s">
        <v>59</v>
      </c>
      <c r="AE863" t="s">
        <v>47</v>
      </c>
      <c r="AF863" s="15" t="s">
        <v>59</v>
      </c>
      <c r="AG863" t="s">
        <v>54</v>
      </c>
      <c r="AH863" s="15" t="s">
        <v>59</v>
      </c>
      <c r="AI863" t="s">
        <v>47</v>
      </c>
      <c r="AJ863" s="15" t="s">
        <v>59</v>
      </c>
      <c r="AL863" s="15" t="s">
        <v>59</v>
      </c>
      <c r="AM863" t="s">
        <v>47</v>
      </c>
      <c r="AN863" s="15" t="s">
        <v>59</v>
      </c>
      <c r="AO863" t="s">
        <v>47</v>
      </c>
      <c r="AP863" s="15" t="s">
        <v>59</v>
      </c>
      <c r="AQ863" t="s">
        <v>47</v>
      </c>
      <c r="AR863" s="15" t="s">
        <v>59</v>
      </c>
      <c r="AS863" t="s">
        <v>47</v>
      </c>
      <c r="AT863" s="15" t="s">
        <v>59</v>
      </c>
      <c r="AU863" t="s">
        <v>47</v>
      </c>
      <c r="AV863" s="15" t="s">
        <v>59</v>
      </c>
      <c r="AW863" s="3" t="s">
        <v>47</v>
      </c>
      <c r="AX863" s="15" t="s">
        <v>59</v>
      </c>
      <c r="AZ863" s="15" t="s">
        <v>59</v>
      </c>
      <c r="BA863" t="s">
        <v>47</v>
      </c>
      <c r="BB863" s="15" t="s">
        <v>59</v>
      </c>
      <c r="BC863" t="s">
        <v>47</v>
      </c>
      <c r="BD863" s="15" t="s">
        <v>59</v>
      </c>
      <c r="BE863" t="s">
        <v>47</v>
      </c>
      <c r="BF863" s="15" t="s">
        <v>59</v>
      </c>
      <c r="BH863" s="15" t="s">
        <v>59</v>
      </c>
      <c r="BJ863" s="15" t="s">
        <v>59</v>
      </c>
      <c r="BL863" s="15" t="s">
        <v>59</v>
      </c>
      <c r="BN863" s="15" t="s">
        <v>59</v>
      </c>
      <c r="BP863" s="15" t="s">
        <v>59</v>
      </c>
      <c r="BR863" s="15" t="s">
        <v>59</v>
      </c>
      <c r="BT863" s="15" t="s">
        <v>59</v>
      </c>
      <c r="BV863" s="15" t="s">
        <v>59</v>
      </c>
      <c r="BX863" s="15" t="s">
        <v>59</v>
      </c>
      <c r="BZ863" s="15" t="s">
        <v>59</v>
      </c>
      <c r="CB863" s="15" t="s">
        <v>59</v>
      </c>
      <c r="CD863" s="15" t="s">
        <v>59</v>
      </c>
      <c r="CF863" s="15" t="s">
        <v>59</v>
      </c>
      <c r="CH863" s="15" t="s">
        <v>59</v>
      </c>
      <c r="CJ863" s="15" t="s">
        <v>59</v>
      </c>
      <c r="CL863" s="15" t="s">
        <v>59</v>
      </c>
      <c r="CN863" s="15" t="s">
        <v>59</v>
      </c>
      <c r="CP863" s="15" t="s">
        <v>59</v>
      </c>
      <c r="CR863" s="15" t="s">
        <v>59</v>
      </c>
      <c r="CT863" s="15" t="s">
        <v>59</v>
      </c>
      <c r="CV863" s="15" t="s">
        <v>59</v>
      </c>
      <c r="CX863" s="15" t="s">
        <v>59</v>
      </c>
      <c r="CZ863" s="15" t="s">
        <v>59</v>
      </c>
      <c r="DB863" s="15" t="s">
        <v>59</v>
      </c>
      <c r="DD863" s="15" t="s">
        <v>59</v>
      </c>
      <c r="DF863" s="15" t="s">
        <v>59</v>
      </c>
      <c r="DH863" s="15" t="s">
        <v>59</v>
      </c>
      <c r="DJ863" s="15" t="s">
        <v>59</v>
      </c>
      <c r="DL863" s="15" t="s">
        <v>59</v>
      </c>
      <c r="DN863" s="15" t="s">
        <v>59</v>
      </c>
      <c r="DP863" s="15" t="s">
        <v>59</v>
      </c>
      <c r="DR863" s="15" t="s">
        <v>59</v>
      </c>
      <c r="DT863" s="15" t="s">
        <v>59</v>
      </c>
      <c r="DV863" s="15" t="s">
        <v>59</v>
      </c>
      <c r="DX863" s="15" t="s">
        <v>59</v>
      </c>
      <c r="DZ863" s="15" t="s">
        <v>59</v>
      </c>
      <c r="EB863" s="15" t="s">
        <v>59</v>
      </c>
      <c r="ED863" s="15" t="s">
        <v>59</v>
      </c>
      <c r="EF863" s="15" t="s">
        <v>59</v>
      </c>
      <c r="EH863" s="15" t="s">
        <v>59</v>
      </c>
      <c r="EJ863" s="15" t="s">
        <v>59</v>
      </c>
      <c r="EL863" s="15" t="s">
        <v>59</v>
      </c>
      <c r="EN863" s="15" t="s">
        <v>59</v>
      </c>
      <c r="EP863" s="15" t="s">
        <v>59</v>
      </c>
      <c r="ER863" s="15" t="s">
        <v>59</v>
      </c>
      <c r="ET863" s="15" t="s">
        <v>59</v>
      </c>
      <c r="EV863" s="15" t="s">
        <v>59</v>
      </c>
      <c r="EX863" s="15" t="s">
        <v>59</v>
      </c>
      <c r="EZ863" s="15" t="s">
        <v>59</v>
      </c>
      <c r="FB863" s="15" t="s">
        <v>59</v>
      </c>
      <c r="FD863" s="15" t="s">
        <v>59</v>
      </c>
      <c r="FF863" s="15" t="s">
        <v>59</v>
      </c>
      <c r="FH863" s="15" t="s">
        <v>59</v>
      </c>
      <c r="FJ863" s="15" t="s">
        <v>59</v>
      </c>
      <c r="FL863" s="15" t="s">
        <v>59</v>
      </c>
      <c r="FN863" s="15" t="s">
        <v>59</v>
      </c>
      <c r="FP863" s="15" t="s">
        <v>59</v>
      </c>
      <c r="FR863" s="15" t="s">
        <v>59</v>
      </c>
      <c r="FT863" s="15" t="s">
        <v>59</v>
      </c>
    </row>
    <row r="864" spans="1:176" ht="15.95" customHeight="1">
      <c r="A864" s="39" t="s">
        <v>1305</v>
      </c>
      <c r="B864" s="39">
        <v>1</v>
      </c>
      <c r="C864" s="39"/>
      <c r="D864" s="39">
        <v>2002</v>
      </c>
      <c r="E864" t="s">
        <v>1285</v>
      </c>
      <c r="G864" s="9">
        <f t="shared" si="28"/>
        <v>0</v>
      </c>
      <c r="H864" s="15" t="s">
        <v>59</v>
      </c>
      <c r="I864" t="s">
        <v>47</v>
      </c>
      <c r="J864" s="15" t="s">
        <v>59</v>
      </c>
      <c r="K864" t="s">
        <v>47</v>
      </c>
      <c r="L864" s="15" t="s">
        <v>59</v>
      </c>
      <c r="M864" s="3" t="s">
        <v>47</v>
      </c>
      <c r="N864" s="12" t="s">
        <v>59</v>
      </c>
      <c r="O864" t="s">
        <v>47</v>
      </c>
      <c r="P864" s="15" t="s">
        <v>59</v>
      </c>
      <c r="Q864" t="s">
        <v>54</v>
      </c>
      <c r="R864" s="15" t="s">
        <v>59</v>
      </c>
      <c r="S864" t="s">
        <v>54</v>
      </c>
      <c r="T864" s="15" t="s">
        <v>59</v>
      </c>
      <c r="U864" t="s">
        <v>54</v>
      </c>
      <c r="V864" s="15" t="s">
        <v>59</v>
      </c>
      <c r="W864" t="s">
        <v>54</v>
      </c>
      <c r="X864" s="15" t="s">
        <v>59</v>
      </c>
      <c r="Y864" t="s">
        <v>54</v>
      </c>
      <c r="Z864" s="15" t="s">
        <v>59</v>
      </c>
      <c r="AA864" t="s">
        <v>54</v>
      </c>
      <c r="AB864" s="15" t="s">
        <v>59</v>
      </c>
      <c r="AC864" t="s">
        <v>47</v>
      </c>
      <c r="AD864" s="15" t="s">
        <v>59</v>
      </c>
      <c r="AE864" t="s">
        <v>47</v>
      </c>
      <c r="AF864" s="15" t="s">
        <v>59</v>
      </c>
      <c r="AG864" t="s">
        <v>54</v>
      </c>
      <c r="AH864" s="15" t="s">
        <v>59</v>
      </c>
      <c r="AI864" t="s">
        <v>47</v>
      </c>
      <c r="AJ864" s="15" t="s">
        <v>59</v>
      </c>
      <c r="AL864" s="15" t="s">
        <v>59</v>
      </c>
      <c r="AM864" t="s">
        <v>47</v>
      </c>
      <c r="AN864" s="15" t="s">
        <v>59</v>
      </c>
      <c r="AO864" t="s">
        <v>47</v>
      </c>
      <c r="AP864" s="15" t="s">
        <v>59</v>
      </c>
      <c r="AQ864" t="s">
        <v>47</v>
      </c>
      <c r="AR864" s="15" t="s">
        <v>59</v>
      </c>
      <c r="AS864" t="s">
        <v>47</v>
      </c>
      <c r="AT864" s="15" t="s">
        <v>59</v>
      </c>
      <c r="AU864" t="s">
        <v>47</v>
      </c>
      <c r="AV864" s="15" t="s">
        <v>59</v>
      </c>
      <c r="AW864" s="3" t="s">
        <v>47</v>
      </c>
      <c r="AX864" s="15" t="s">
        <v>59</v>
      </c>
      <c r="AZ864" s="15" t="s">
        <v>59</v>
      </c>
      <c r="BA864" t="s">
        <v>47</v>
      </c>
      <c r="BB864" s="15" t="s">
        <v>59</v>
      </c>
      <c r="BC864" t="s">
        <v>47</v>
      </c>
      <c r="BD864" s="15" t="s">
        <v>59</v>
      </c>
      <c r="BE864" t="s">
        <v>47</v>
      </c>
      <c r="BF864" s="15" t="s">
        <v>59</v>
      </c>
      <c r="BH864" s="15" t="s">
        <v>59</v>
      </c>
      <c r="BJ864" s="15" t="s">
        <v>59</v>
      </c>
      <c r="BL864" s="15" t="s">
        <v>59</v>
      </c>
      <c r="BN864" s="15" t="s">
        <v>59</v>
      </c>
      <c r="BP864" s="15" t="s">
        <v>59</v>
      </c>
      <c r="BR864" s="15" t="s">
        <v>59</v>
      </c>
      <c r="BT864" s="15" t="s">
        <v>59</v>
      </c>
      <c r="BV864" s="15" t="s">
        <v>59</v>
      </c>
      <c r="BX864" s="15" t="s">
        <v>59</v>
      </c>
      <c r="BZ864" s="15" t="s">
        <v>59</v>
      </c>
      <c r="CB864" s="15" t="s">
        <v>59</v>
      </c>
      <c r="CD864" s="15" t="s">
        <v>59</v>
      </c>
      <c r="CF864" s="15" t="s">
        <v>59</v>
      </c>
      <c r="CH864" s="15" t="s">
        <v>59</v>
      </c>
      <c r="CJ864" s="15" t="s">
        <v>59</v>
      </c>
      <c r="CL864" s="15" t="s">
        <v>59</v>
      </c>
      <c r="CN864" s="15" t="s">
        <v>59</v>
      </c>
      <c r="CP864" s="15" t="s">
        <v>59</v>
      </c>
      <c r="CR864" s="15" t="s">
        <v>59</v>
      </c>
      <c r="CT864" s="15" t="s">
        <v>59</v>
      </c>
      <c r="CV864" s="15" t="s">
        <v>59</v>
      </c>
      <c r="CX864" s="15" t="s">
        <v>59</v>
      </c>
      <c r="CZ864" s="15" t="s">
        <v>59</v>
      </c>
      <c r="DB864" s="15" t="s">
        <v>59</v>
      </c>
      <c r="DD864" s="15" t="s">
        <v>59</v>
      </c>
      <c r="DF864" s="15" t="s">
        <v>59</v>
      </c>
      <c r="DH864" s="15" t="s">
        <v>59</v>
      </c>
      <c r="DJ864" s="15" t="s">
        <v>59</v>
      </c>
      <c r="DL864" s="15" t="s">
        <v>59</v>
      </c>
      <c r="DN864" s="15" t="s">
        <v>59</v>
      </c>
      <c r="DP864" s="15" t="s">
        <v>59</v>
      </c>
      <c r="DR864" s="15" t="s">
        <v>59</v>
      </c>
      <c r="DT864" s="15" t="s">
        <v>59</v>
      </c>
      <c r="DV864" s="15" t="s">
        <v>59</v>
      </c>
      <c r="DX864" s="15" t="s">
        <v>59</v>
      </c>
      <c r="DZ864" s="15" t="s">
        <v>59</v>
      </c>
      <c r="EB864" s="15" t="s">
        <v>59</v>
      </c>
      <c r="ED864" s="15" t="s">
        <v>59</v>
      </c>
      <c r="EF864" s="15" t="s">
        <v>59</v>
      </c>
      <c r="EH864" s="15" t="s">
        <v>59</v>
      </c>
      <c r="EJ864" s="15" t="s">
        <v>59</v>
      </c>
      <c r="EL864" s="15" t="s">
        <v>59</v>
      </c>
      <c r="EN864" s="15" t="s">
        <v>59</v>
      </c>
      <c r="EP864" s="15" t="s">
        <v>59</v>
      </c>
      <c r="ER864" s="15" t="s">
        <v>59</v>
      </c>
      <c r="ET864" s="15" t="s">
        <v>59</v>
      </c>
      <c r="EV864" s="15" t="s">
        <v>59</v>
      </c>
      <c r="EX864" s="15" t="s">
        <v>59</v>
      </c>
      <c r="EZ864" s="15" t="s">
        <v>59</v>
      </c>
      <c r="FB864" s="15" t="s">
        <v>59</v>
      </c>
      <c r="FD864" s="15" t="s">
        <v>59</v>
      </c>
      <c r="FF864" s="15" t="s">
        <v>59</v>
      </c>
      <c r="FH864" s="15" t="s">
        <v>59</v>
      </c>
      <c r="FJ864" s="15" t="s">
        <v>59</v>
      </c>
      <c r="FL864" s="15" t="s">
        <v>59</v>
      </c>
      <c r="FN864" s="15" t="s">
        <v>59</v>
      </c>
      <c r="FP864" s="15" t="s">
        <v>59</v>
      </c>
      <c r="FR864" s="15" t="s">
        <v>59</v>
      </c>
      <c r="FT864" s="15" t="s">
        <v>59</v>
      </c>
    </row>
    <row r="865" spans="1:176" ht="15.95" customHeight="1">
      <c r="A865" s="39" t="s">
        <v>1306</v>
      </c>
      <c r="B865" s="39">
        <v>1</v>
      </c>
      <c r="C865" s="39"/>
      <c r="D865" s="39">
        <v>2002</v>
      </c>
      <c r="E865" t="s">
        <v>1285</v>
      </c>
      <c r="G865" s="9">
        <f t="shared" si="28"/>
        <v>13</v>
      </c>
      <c r="H865" s="15" t="s">
        <v>59</v>
      </c>
      <c r="I865" t="s">
        <v>47</v>
      </c>
      <c r="J865" s="15" t="s">
        <v>59</v>
      </c>
      <c r="K865" t="s">
        <v>47</v>
      </c>
      <c r="L865" s="15" t="s">
        <v>59</v>
      </c>
      <c r="M865" s="3" t="s">
        <v>47</v>
      </c>
      <c r="N865" s="12" t="s">
        <v>59</v>
      </c>
      <c r="O865" t="s">
        <v>47</v>
      </c>
      <c r="P865" s="15" t="s">
        <v>59</v>
      </c>
      <c r="Q865">
        <v>8</v>
      </c>
      <c r="R865" s="15" t="s">
        <v>59</v>
      </c>
      <c r="S865" t="s">
        <v>54</v>
      </c>
      <c r="T865" s="15" t="s">
        <v>59</v>
      </c>
      <c r="U865" t="s">
        <v>54</v>
      </c>
      <c r="V865" s="15" t="s">
        <v>59</v>
      </c>
      <c r="W865" t="s">
        <v>54</v>
      </c>
      <c r="X865" s="15" t="s">
        <v>59</v>
      </c>
      <c r="Y865">
        <v>3</v>
      </c>
      <c r="Z865" s="15" t="s">
        <v>59</v>
      </c>
      <c r="AA865">
        <v>2</v>
      </c>
      <c r="AB865" s="15" t="s">
        <v>59</v>
      </c>
      <c r="AC865" t="s">
        <v>47</v>
      </c>
      <c r="AD865" s="15" t="s">
        <v>59</v>
      </c>
      <c r="AE865" t="s">
        <v>47</v>
      </c>
      <c r="AF865" s="15" t="s">
        <v>59</v>
      </c>
      <c r="AG865" t="s">
        <v>54</v>
      </c>
      <c r="AH865" s="15" t="s">
        <v>59</v>
      </c>
      <c r="AI865" t="s">
        <v>47</v>
      </c>
      <c r="AJ865" s="15" t="s">
        <v>59</v>
      </c>
      <c r="AL865" s="15" t="s">
        <v>59</v>
      </c>
      <c r="AM865" t="s">
        <v>47</v>
      </c>
      <c r="AN865" s="15" t="s">
        <v>59</v>
      </c>
      <c r="AO865" t="s">
        <v>47</v>
      </c>
      <c r="AP865" s="15" t="s">
        <v>59</v>
      </c>
      <c r="AQ865" t="s">
        <v>47</v>
      </c>
      <c r="AR865" s="15" t="s">
        <v>59</v>
      </c>
      <c r="AS865" t="s">
        <v>47</v>
      </c>
      <c r="AT865" s="15" t="s">
        <v>59</v>
      </c>
      <c r="AU865" t="s">
        <v>47</v>
      </c>
      <c r="AV865" s="15" t="s">
        <v>59</v>
      </c>
      <c r="AW865" s="3" t="s">
        <v>47</v>
      </c>
      <c r="AX865" s="15" t="s">
        <v>59</v>
      </c>
      <c r="AZ865" s="15" t="s">
        <v>59</v>
      </c>
      <c r="BA865" t="s">
        <v>47</v>
      </c>
      <c r="BB865" s="15" t="s">
        <v>59</v>
      </c>
      <c r="BC865" t="s">
        <v>47</v>
      </c>
      <c r="BD865" s="15" t="s">
        <v>59</v>
      </c>
      <c r="BE865" t="s">
        <v>47</v>
      </c>
      <c r="BF865" s="15" t="s">
        <v>59</v>
      </c>
      <c r="BH865" s="15" t="s">
        <v>59</v>
      </c>
      <c r="BJ865" s="15" t="s">
        <v>59</v>
      </c>
      <c r="BL865" s="15" t="s">
        <v>59</v>
      </c>
      <c r="BN865" s="15" t="s">
        <v>59</v>
      </c>
      <c r="BP865" s="15" t="s">
        <v>59</v>
      </c>
      <c r="BR865" s="15" t="s">
        <v>59</v>
      </c>
      <c r="BT865" s="15" t="s">
        <v>59</v>
      </c>
      <c r="BV865" s="15" t="s">
        <v>59</v>
      </c>
      <c r="BX865" s="15" t="s">
        <v>59</v>
      </c>
      <c r="BZ865" s="15" t="s">
        <v>59</v>
      </c>
      <c r="CB865" s="15" t="s">
        <v>59</v>
      </c>
      <c r="CD865" s="15" t="s">
        <v>59</v>
      </c>
      <c r="CF865" s="15" t="s">
        <v>59</v>
      </c>
      <c r="CH865" s="15" t="s">
        <v>59</v>
      </c>
      <c r="CJ865" s="15" t="s">
        <v>59</v>
      </c>
      <c r="CL865" s="15" t="s">
        <v>59</v>
      </c>
      <c r="CN865" s="15" t="s">
        <v>59</v>
      </c>
      <c r="CP865" s="15" t="s">
        <v>59</v>
      </c>
      <c r="CR865" s="15" t="s">
        <v>59</v>
      </c>
      <c r="CT865" s="15" t="s">
        <v>59</v>
      </c>
      <c r="CV865" s="15" t="s">
        <v>59</v>
      </c>
      <c r="CX865" s="15" t="s">
        <v>59</v>
      </c>
      <c r="CZ865" s="15" t="s">
        <v>59</v>
      </c>
      <c r="DB865" s="15" t="s">
        <v>59</v>
      </c>
      <c r="DD865" s="15" t="s">
        <v>59</v>
      </c>
      <c r="DF865" s="15" t="s">
        <v>59</v>
      </c>
      <c r="DH865" s="15" t="s">
        <v>59</v>
      </c>
      <c r="DJ865" s="15" t="s">
        <v>59</v>
      </c>
      <c r="DL865" s="15" t="s">
        <v>59</v>
      </c>
      <c r="DN865" s="15" t="s">
        <v>59</v>
      </c>
      <c r="DP865" s="15" t="s">
        <v>59</v>
      </c>
      <c r="DR865" s="15" t="s">
        <v>59</v>
      </c>
      <c r="DT865" s="15" t="s">
        <v>59</v>
      </c>
      <c r="DV865" s="15" t="s">
        <v>59</v>
      </c>
      <c r="DX865" s="15" t="s">
        <v>59</v>
      </c>
      <c r="DZ865" s="15" t="s">
        <v>59</v>
      </c>
      <c r="EB865" s="15" t="s">
        <v>59</v>
      </c>
      <c r="ED865" s="15" t="s">
        <v>59</v>
      </c>
      <c r="EF865" s="15" t="s">
        <v>59</v>
      </c>
      <c r="EH865" s="15" t="s">
        <v>59</v>
      </c>
      <c r="EJ865" s="15" t="s">
        <v>59</v>
      </c>
      <c r="EL865" s="15" t="s">
        <v>59</v>
      </c>
      <c r="EN865" s="15" t="s">
        <v>59</v>
      </c>
      <c r="EP865" s="15" t="s">
        <v>59</v>
      </c>
      <c r="ER865" s="15" t="s">
        <v>59</v>
      </c>
      <c r="ET865" s="15" t="s">
        <v>59</v>
      </c>
      <c r="EV865" s="15" t="s">
        <v>59</v>
      </c>
      <c r="EX865" s="15" t="s">
        <v>59</v>
      </c>
      <c r="EZ865" s="15" t="s">
        <v>59</v>
      </c>
      <c r="FB865" s="15" t="s">
        <v>59</v>
      </c>
      <c r="FD865" s="15" t="s">
        <v>59</v>
      </c>
      <c r="FF865" s="15" t="s">
        <v>59</v>
      </c>
      <c r="FH865" s="15" t="s">
        <v>59</v>
      </c>
      <c r="FJ865" s="15" t="s">
        <v>59</v>
      </c>
      <c r="FL865" s="15" t="s">
        <v>59</v>
      </c>
      <c r="FN865" s="15" t="s">
        <v>59</v>
      </c>
      <c r="FP865" s="15" t="s">
        <v>59</v>
      </c>
      <c r="FR865" s="15" t="s">
        <v>59</v>
      </c>
      <c r="FT865" s="15" t="s">
        <v>59</v>
      </c>
    </row>
    <row r="866" spans="1:176" ht="15.95" customHeight="1">
      <c r="A866" s="39" t="s">
        <v>1307</v>
      </c>
      <c r="B866" s="39">
        <v>1</v>
      </c>
      <c r="C866" s="39"/>
      <c r="D866" s="39">
        <v>2002</v>
      </c>
      <c r="E866" t="s">
        <v>1285</v>
      </c>
      <c r="G866" s="9">
        <f t="shared" si="28"/>
        <v>53</v>
      </c>
      <c r="H866" s="15" t="s">
        <v>59</v>
      </c>
      <c r="I866" t="s">
        <v>47</v>
      </c>
      <c r="J866" s="15" t="s">
        <v>59</v>
      </c>
      <c r="K866" t="s">
        <v>47</v>
      </c>
      <c r="L866" s="15" t="s">
        <v>59</v>
      </c>
      <c r="M866" s="3" t="s">
        <v>47</v>
      </c>
      <c r="N866" s="12" t="s">
        <v>59</v>
      </c>
      <c r="O866" t="s">
        <v>47</v>
      </c>
      <c r="P866" s="15" t="s">
        <v>59</v>
      </c>
      <c r="Q866">
        <v>10</v>
      </c>
      <c r="R866" s="15" t="s">
        <v>59</v>
      </c>
      <c r="S866" t="s">
        <v>54</v>
      </c>
      <c r="T866" s="15" t="s">
        <v>59</v>
      </c>
      <c r="U866">
        <v>17</v>
      </c>
      <c r="V866" s="15" t="s">
        <v>59</v>
      </c>
      <c r="W866" t="s">
        <v>54</v>
      </c>
      <c r="X866" s="15" t="s">
        <v>59</v>
      </c>
      <c r="Y866">
        <v>21</v>
      </c>
      <c r="Z866" s="15" t="s">
        <v>59</v>
      </c>
      <c r="AA866">
        <v>5</v>
      </c>
      <c r="AB866" s="15" t="s">
        <v>59</v>
      </c>
      <c r="AC866" t="s">
        <v>47</v>
      </c>
      <c r="AD866" s="15" t="s">
        <v>59</v>
      </c>
      <c r="AE866" t="s">
        <v>47</v>
      </c>
      <c r="AF866" s="15" t="s">
        <v>59</v>
      </c>
      <c r="AG866" t="s">
        <v>54</v>
      </c>
      <c r="AH866" s="15" t="s">
        <v>59</v>
      </c>
      <c r="AI866" t="s">
        <v>47</v>
      </c>
      <c r="AJ866" s="15" t="s">
        <v>59</v>
      </c>
      <c r="AL866" s="15" t="s">
        <v>59</v>
      </c>
      <c r="AM866" t="s">
        <v>47</v>
      </c>
      <c r="AN866" s="15" t="s">
        <v>59</v>
      </c>
      <c r="AO866" t="s">
        <v>47</v>
      </c>
      <c r="AP866" s="15" t="s">
        <v>59</v>
      </c>
      <c r="AQ866" t="s">
        <v>47</v>
      </c>
      <c r="AR866" s="15" t="s">
        <v>59</v>
      </c>
      <c r="AS866" t="s">
        <v>47</v>
      </c>
      <c r="AT866" s="15" t="s">
        <v>59</v>
      </c>
      <c r="AU866" t="s">
        <v>47</v>
      </c>
      <c r="AV866" s="15" t="s">
        <v>59</v>
      </c>
      <c r="AW866" s="3" t="s">
        <v>47</v>
      </c>
      <c r="AX866" s="15" t="s">
        <v>59</v>
      </c>
      <c r="AZ866" s="15" t="s">
        <v>59</v>
      </c>
      <c r="BA866" t="s">
        <v>47</v>
      </c>
      <c r="BB866" s="15" t="s">
        <v>59</v>
      </c>
      <c r="BC866" t="s">
        <v>47</v>
      </c>
      <c r="BD866" s="15" t="s">
        <v>59</v>
      </c>
      <c r="BE866" t="s">
        <v>47</v>
      </c>
      <c r="BF866" s="15" t="s">
        <v>59</v>
      </c>
      <c r="BH866" s="15" t="s">
        <v>59</v>
      </c>
      <c r="BJ866" s="15" t="s">
        <v>59</v>
      </c>
      <c r="BL866" s="15" t="s">
        <v>59</v>
      </c>
      <c r="BN866" s="15" t="s">
        <v>59</v>
      </c>
      <c r="BP866" s="15" t="s">
        <v>59</v>
      </c>
      <c r="BR866" s="15" t="s">
        <v>59</v>
      </c>
      <c r="BT866" s="15" t="s">
        <v>59</v>
      </c>
      <c r="BV866" s="15" t="s">
        <v>59</v>
      </c>
      <c r="BX866" s="15" t="s">
        <v>59</v>
      </c>
      <c r="BZ866" s="15" t="s">
        <v>59</v>
      </c>
      <c r="CB866" s="15" t="s">
        <v>59</v>
      </c>
      <c r="CD866" s="15" t="s">
        <v>59</v>
      </c>
      <c r="CF866" s="15" t="s">
        <v>59</v>
      </c>
      <c r="CH866" s="15" t="s">
        <v>59</v>
      </c>
      <c r="CJ866" s="15" t="s">
        <v>59</v>
      </c>
      <c r="CL866" s="15" t="s">
        <v>59</v>
      </c>
      <c r="CN866" s="15" t="s">
        <v>59</v>
      </c>
      <c r="CP866" s="15" t="s">
        <v>59</v>
      </c>
      <c r="CR866" s="15" t="s">
        <v>59</v>
      </c>
      <c r="CT866" s="15" t="s">
        <v>59</v>
      </c>
      <c r="CV866" s="15" t="s">
        <v>59</v>
      </c>
      <c r="CX866" s="15" t="s">
        <v>59</v>
      </c>
      <c r="CZ866" s="15" t="s">
        <v>59</v>
      </c>
      <c r="DB866" s="15" t="s">
        <v>59</v>
      </c>
      <c r="DD866" s="15" t="s">
        <v>59</v>
      </c>
      <c r="DF866" s="15" t="s">
        <v>59</v>
      </c>
      <c r="DH866" s="15" t="s">
        <v>59</v>
      </c>
      <c r="DJ866" s="15" t="s">
        <v>59</v>
      </c>
      <c r="DL866" s="15" t="s">
        <v>59</v>
      </c>
      <c r="DN866" s="15" t="s">
        <v>59</v>
      </c>
      <c r="DP866" s="15" t="s">
        <v>59</v>
      </c>
      <c r="DR866" s="15" t="s">
        <v>59</v>
      </c>
      <c r="DT866" s="15" t="s">
        <v>59</v>
      </c>
      <c r="DV866" s="15" t="s">
        <v>59</v>
      </c>
      <c r="DX866" s="15" t="s">
        <v>59</v>
      </c>
      <c r="DZ866" s="15" t="s">
        <v>59</v>
      </c>
      <c r="EB866" s="15" t="s">
        <v>59</v>
      </c>
      <c r="ED866" s="15" t="s">
        <v>59</v>
      </c>
      <c r="EF866" s="15" t="s">
        <v>59</v>
      </c>
      <c r="EH866" s="15" t="s">
        <v>59</v>
      </c>
      <c r="EJ866" s="15" t="s">
        <v>59</v>
      </c>
      <c r="EL866" s="15" t="s">
        <v>59</v>
      </c>
      <c r="EN866" s="15" t="s">
        <v>59</v>
      </c>
      <c r="EP866" s="15" t="s">
        <v>59</v>
      </c>
      <c r="ER866" s="15" t="s">
        <v>59</v>
      </c>
      <c r="ET866" s="15" t="s">
        <v>59</v>
      </c>
      <c r="EV866" s="15" t="s">
        <v>59</v>
      </c>
      <c r="EX866" s="15" t="s">
        <v>59</v>
      </c>
      <c r="EZ866" s="15" t="s">
        <v>59</v>
      </c>
      <c r="FB866" s="15" t="s">
        <v>59</v>
      </c>
      <c r="FD866" s="15" t="s">
        <v>59</v>
      </c>
      <c r="FF866" s="15" t="s">
        <v>59</v>
      </c>
      <c r="FH866" s="15" t="s">
        <v>59</v>
      </c>
      <c r="FJ866" s="15" t="s">
        <v>59</v>
      </c>
      <c r="FL866" s="15" t="s">
        <v>59</v>
      </c>
      <c r="FN866" s="15" t="s">
        <v>59</v>
      </c>
      <c r="FP866" s="15" t="s">
        <v>59</v>
      </c>
      <c r="FR866" s="15" t="s">
        <v>59</v>
      </c>
      <c r="FT866" s="15" t="s">
        <v>59</v>
      </c>
    </row>
    <row r="867" spans="1:176" ht="15.95" customHeight="1">
      <c r="A867" s="39" t="s">
        <v>1308</v>
      </c>
      <c r="B867" s="39">
        <v>1</v>
      </c>
      <c r="C867" s="39"/>
      <c r="D867" s="39">
        <v>2002</v>
      </c>
      <c r="E867" t="s">
        <v>1285</v>
      </c>
      <c r="G867" s="9">
        <f t="shared" si="28"/>
        <v>26</v>
      </c>
      <c r="H867" s="15" t="s">
        <v>59</v>
      </c>
      <c r="I867" t="s">
        <v>47</v>
      </c>
      <c r="J867" s="15" t="s">
        <v>59</v>
      </c>
      <c r="K867" t="s">
        <v>47</v>
      </c>
      <c r="L867" s="15" t="s">
        <v>59</v>
      </c>
      <c r="M867" s="3" t="s">
        <v>47</v>
      </c>
      <c r="N867" s="12" t="s">
        <v>59</v>
      </c>
      <c r="O867" t="s">
        <v>47</v>
      </c>
      <c r="P867" s="15" t="s">
        <v>59</v>
      </c>
      <c r="Q867">
        <v>4</v>
      </c>
      <c r="R867" s="15" t="s">
        <v>59</v>
      </c>
      <c r="S867" t="s">
        <v>54</v>
      </c>
      <c r="T867" s="15" t="s">
        <v>59</v>
      </c>
      <c r="U867" t="s">
        <v>54</v>
      </c>
      <c r="V867" s="15" t="s">
        <v>59</v>
      </c>
      <c r="W867" t="s">
        <v>54</v>
      </c>
      <c r="X867" s="15" t="s">
        <v>59</v>
      </c>
      <c r="Y867">
        <v>18</v>
      </c>
      <c r="Z867" s="15" t="s">
        <v>59</v>
      </c>
      <c r="AA867">
        <v>4</v>
      </c>
      <c r="AB867" s="15" t="s">
        <v>59</v>
      </c>
      <c r="AC867" t="s">
        <v>47</v>
      </c>
      <c r="AD867" s="15" t="s">
        <v>59</v>
      </c>
      <c r="AE867" t="s">
        <v>47</v>
      </c>
      <c r="AF867" s="15" t="s">
        <v>59</v>
      </c>
      <c r="AG867" t="s">
        <v>54</v>
      </c>
      <c r="AH867" s="15" t="s">
        <v>59</v>
      </c>
      <c r="AI867" t="s">
        <v>47</v>
      </c>
      <c r="AJ867" s="15" t="s">
        <v>59</v>
      </c>
      <c r="AL867" s="15" t="s">
        <v>59</v>
      </c>
      <c r="AM867" t="s">
        <v>47</v>
      </c>
      <c r="AN867" s="15" t="s">
        <v>59</v>
      </c>
      <c r="AO867" t="s">
        <v>47</v>
      </c>
      <c r="AP867" s="15" t="s">
        <v>59</v>
      </c>
      <c r="AQ867" t="s">
        <v>47</v>
      </c>
      <c r="AR867" s="15" t="s">
        <v>59</v>
      </c>
      <c r="AS867" t="s">
        <v>47</v>
      </c>
      <c r="AT867" s="15" t="s">
        <v>59</v>
      </c>
      <c r="AU867" t="s">
        <v>47</v>
      </c>
      <c r="AV867" s="15" t="s">
        <v>59</v>
      </c>
      <c r="AW867" s="3" t="s">
        <v>47</v>
      </c>
      <c r="AX867" s="15" t="s">
        <v>59</v>
      </c>
      <c r="AZ867" s="15" t="s">
        <v>59</v>
      </c>
      <c r="BA867" t="s">
        <v>47</v>
      </c>
      <c r="BB867" s="15" t="s">
        <v>59</v>
      </c>
      <c r="BC867" t="s">
        <v>47</v>
      </c>
      <c r="BD867" s="15" t="s">
        <v>59</v>
      </c>
      <c r="BE867" t="s">
        <v>47</v>
      </c>
      <c r="BF867" s="15" t="s">
        <v>59</v>
      </c>
      <c r="BH867" s="15" t="s">
        <v>59</v>
      </c>
      <c r="BJ867" s="15" t="s">
        <v>59</v>
      </c>
      <c r="BL867" s="15" t="s">
        <v>59</v>
      </c>
      <c r="BN867" s="15" t="s">
        <v>59</v>
      </c>
      <c r="BP867" s="15" t="s">
        <v>59</v>
      </c>
      <c r="BR867" s="15" t="s">
        <v>59</v>
      </c>
      <c r="BT867" s="15" t="s">
        <v>59</v>
      </c>
      <c r="BV867" s="15" t="s">
        <v>59</v>
      </c>
      <c r="BX867" s="15" t="s">
        <v>59</v>
      </c>
      <c r="BZ867" s="15" t="s">
        <v>59</v>
      </c>
      <c r="CB867" s="15" t="s">
        <v>59</v>
      </c>
      <c r="CD867" s="15" t="s">
        <v>59</v>
      </c>
      <c r="CF867" s="15" t="s">
        <v>59</v>
      </c>
      <c r="CH867" s="15" t="s">
        <v>59</v>
      </c>
      <c r="CJ867" s="15" t="s">
        <v>59</v>
      </c>
      <c r="CL867" s="15" t="s">
        <v>59</v>
      </c>
      <c r="CN867" s="15" t="s">
        <v>59</v>
      </c>
      <c r="CP867" s="15" t="s">
        <v>59</v>
      </c>
      <c r="CR867" s="15" t="s">
        <v>59</v>
      </c>
      <c r="CT867" s="15" t="s">
        <v>59</v>
      </c>
      <c r="CV867" s="15" t="s">
        <v>59</v>
      </c>
      <c r="CX867" s="15" t="s">
        <v>59</v>
      </c>
      <c r="CZ867" s="15" t="s">
        <v>59</v>
      </c>
      <c r="DB867" s="15" t="s">
        <v>59</v>
      </c>
      <c r="DD867" s="15" t="s">
        <v>59</v>
      </c>
      <c r="DF867" s="15" t="s">
        <v>59</v>
      </c>
      <c r="DH867" s="15" t="s">
        <v>59</v>
      </c>
      <c r="DJ867" s="15" t="s">
        <v>59</v>
      </c>
      <c r="DL867" s="15" t="s">
        <v>59</v>
      </c>
      <c r="DN867" s="15" t="s">
        <v>59</v>
      </c>
      <c r="DP867" s="15" t="s">
        <v>59</v>
      </c>
      <c r="DR867" s="15" t="s">
        <v>59</v>
      </c>
      <c r="DT867" s="15" t="s">
        <v>59</v>
      </c>
      <c r="DV867" s="15" t="s">
        <v>59</v>
      </c>
      <c r="DX867" s="15" t="s">
        <v>59</v>
      </c>
      <c r="DZ867" s="15" t="s">
        <v>59</v>
      </c>
      <c r="EB867" s="15" t="s">
        <v>59</v>
      </c>
      <c r="ED867" s="15" t="s">
        <v>59</v>
      </c>
      <c r="EF867" s="15" t="s">
        <v>59</v>
      </c>
      <c r="EH867" s="15" t="s">
        <v>59</v>
      </c>
      <c r="EJ867" s="15" t="s">
        <v>59</v>
      </c>
      <c r="EL867" s="15" t="s">
        <v>59</v>
      </c>
      <c r="EN867" s="15" t="s">
        <v>59</v>
      </c>
      <c r="EP867" s="15" t="s">
        <v>59</v>
      </c>
      <c r="ER867" s="15" t="s">
        <v>59</v>
      </c>
      <c r="ET867" s="15" t="s">
        <v>59</v>
      </c>
      <c r="EV867" s="15" t="s">
        <v>59</v>
      </c>
      <c r="EX867" s="15" t="s">
        <v>59</v>
      </c>
      <c r="EZ867" s="15" t="s">
        <v>59</v>
      </c>
      <c r="FB867" s="15" t="s">
        <v>59</v>
      </c>
      <c r="FD867" s="15" t="s">
        <v>59</v>
      </c>
      <c r="FF867" s="15" t="s">
        <v>59</v>
      </c>
      <c r="FH867" s="15" t="s">
        <v>59</v>
      </c>
      <c r="FJ867" s="15" t="s">
        <v>59</v>
      </c>
      <c r="FL867" s="15" t="s">
        <v>59</v>
      </c>
      <c r="FN867" s="15" t="s">
        <v>59</v>
      </c>
      <c r="FP867" s="15" t="s">
        <v>59</v>
      </c>
      <c r="FR867" s="15" t="s">
        <v>59</v>
      </c>
      <c r="FT867" s="15" t="s">
        <v>59</v>
      </c>
    </row>
    <row r="868" spans="1:176" ht="15.95" customHeight="1">
      <c r="A868" s="39" t="s">
        <v>1309</v>
      </c>
      <c r="B868" s="39">
        <v>1</v>
      </c>
      <c r="C868" s="39"/>
      <c r="D868" s="39">
        <v>2206</v>
      </c>
      <c r="E868" t="s">
        <v>1285</v>
      </c>
      <c r="G868" s="9">
        <f t="shared" si="28"/>
        <v>35</v>
      </c>
      <c r="H868" s="15" t="s">
        <v>59</v>
      </c>
      <c r="I868" t="s">
        <v>47</v>
      </c>
      <c r="J868" s="15" t="s">
        <v>59</v>
      </c>
      <c r="K868" t="s">
        <v>47</v>
      </c>
      <c r="L868" s="15" t="s">
        <v>59</v>
      </c>
      <c r="M868" s="3" t="s">
        <v>47</v>
      </c>
      <c r="N868" s="12" t="s">
        <v>59</v>
      </c>
      <c r="O868" t="s">
        <v>47</v>
      </c>
      <c r="P868" s="15" t="s">
        <v>59</v>
      </c>
      <c r="Q868">
        <v>8</v>
      </c>
      <c r="R868" s="15" t="s">
        <v>59</v>
      </c>
      <c r="S868" t="s">
        <v>54</v>
      </c>
      <c r="T868" s="15" t="s">
        <v>59</v>
      </c>
      <c r="U868" t="s">
        <v>54</v>
      </c>
      <c r="V868" s="15" t="s">
        <v>59</v>
      </c>
      <c r="W868" t="s">
        <v>54</v>
      </c>
      <c r="X868" s="15" t="s">
        <v>59</v>
      </c>
      <c r="Y868">
        <v>21</v>
      </c>
      <c r="Z868" s="15" t="s">
        <v>59</v>
      </c>
      <c r="AA868">
        <v>6</v>
      </c>
      <c r="AB868" s="15" t="s">
        <v>59</v>
      </c>
      <c r="AC868" t="s">
        <v>47</v>
      </c>
      <c r="AD868" s="15" t="s">
        <v>59</v>
      </c>
      <c r="AE868" t="s">
        <v>47</v>
      </c>
      <c r="AF868" s="15" t="s">
        <v>59</v>
      </c>
      <c r="AG868" t="s">
        <v>54</v>
      </c>
      <c r="AH868" s="15" t="s">
        <v>59</v>
      </c>
      <c r="AI868" t="s">
        <v>47</v>
      </c>
      <c r="AJ868" s="15" t="s">
        <v>59</v>
      </c>
      <c r="AL868" s="15" t="s">
        <v>59</v>
      </c>
      <c r="AM868" t="s">
        <v>47</v>
      </c>
      <c r="AN868" s="15" t="s">
        <v>59</v>
      </c>
      <c r="AO868" t="s">
        <v>47</v>
      </c>
      <c r="AP868" s="15" t="s">
        <v>59</v>
      </c>
      <c r="AQ868" t="s">
        <v>47</v>
      </c>
      <c r="AR868" s="15" t="s">
        <v>59</v>
      </c>
      <c r="AS868" t="s">
        <v>47</v>
      </c>
      <c r="AT868" s="15" t="s">
        <v>59</v>
      </c>
      <c r="AU868" t="s">
        <v>47</v>
      </c>
      <c r="AV868" s="15" t="s">
        <v>59</v>
      </c>
      <c r="AW868" s="3" t="s">
        <v>47</v>
      </c>
      <c r="AX868" s="15" t="s">
        <v>59</v>
      </c>
      <c r="AZ868" s="15" t="s">
        <v>59</v>
      </c>
      <c r="BA868" t="s">
        <v>47</v>
      </c>
      <c r="BB868" s="15" t="s">
        <v>59</v>
      </c>
      <c r="BC868" t="s">
        <v>47</v>
      </c>
      <c r="BD868" s="15" t="s">
        <v>59</v>
      </c>
      <c r="BE868" t="s">
        <v>47</v>
      </c>
      <c r="BF868" s="15" t="s">
        <v>59</v>
      </c>
      <c r="BH868" s="15" t="s">
        <v>59</v>
      </c>
      <c r="BJ868" s="15" t="s">
        <v>59</v>
      </c>
      <c r="BL868" s="15" t="s">
        <v>59</v>
      </c>
      <c r="BN868" s="15" t="s">
        <v>59</v>
      </c>
      <c r="BP868" s="15" t="s">
        <v>59</v>
      </c>
      <c r="BR868" s="15" t="s">
        <v>59</v>
      </c>
      <c r="BT868" s="15" t="s">
        <v>59</v>
      </c>
      <c r="BV868" s="15" t="s">
        <v>59</v>
      </c>
      <c r="BX868" s="15" t="s">
        <v>59</v>
      </c>
      <c r="BZ868" s="15" t="s">
        <v>59</v>
      </c>
      <c r="CB868" s="15" t="s">
        <v>59</v>
      </c>
      <c r="CD868" s="15" t="s">
        <v>59</v>
      </c>
      <c r="CF868" s="15" t="s">
        <v>59</v>
      </c>
      <c r="CH868" s="15" t="s">
        <v>59</v>
      </c>
      <c r="CJ868" s="15" t="s">
        <v>59</v>
      </c>
      <c r="CL868" s="15" t="s">
        <v>59</v>
      </c>
      <c r="CN868" s="15" t="s">
        <v>59</v>
      </c>
      <c r="CP868" s="15" t="s">
        <v>59</v>
      </c>
      <c r="CR868" s="15" t="s">
        <v>59</v>
      </c>
      <c r="CT868" s="15" t="s">
        <v>59</v>
      </c>
      <c r="CV868" s="15" t="s">
        <v>59</v>
      </c>
      <c r="CX868" s="15" t="s">
        <v>59</v>
      </c>
      <c r="CZ868" s="15" t="s">
        <v>59</v>
      </c>
      <c r="DB868" s="15" t="s">
        <v>59</v>
      </c>
      <c r="DD868" s="15" t="s">
        <v>59</v>
      </c>
      <c r="DF868" s="15" t="s">
        <v>59</v>
      </c>
      <c r="DH868" s="15" t="s">
        <v>59</v>
      </c>
      <c r="DJ868" s="15" t="s">
        <v>59</v>
      </c>
      <c r="DL868" s="15" t="s">
        <v>59</v>
      </c>
      <c r="DN868" s="15" t="s">
        <v>59</v>
      </c>
      <c r="DP868" s="15" t="s">
        <v>59</v>
      </c>
      <c r="DR868" s="15" t="s">
        <v>59</v>
      </c>
      <c r="DT868" s="15" t="s">
        <v>59</v>
      </c>
      <c r="DV868" s="15" t="s">
        <v>59</v>
      </c>
      <c r="DX868" s="15" t="s">
        <v>59</v>
      </c>
      <c r="DZ868" s="15" t="s">
        <v>59</v>
      </c>
      <c r="EB868" s="15" t="s">
        <v>59</v>
      </c>
      <c r="ED868" s="15" t="s">
        <v>59</v>
      </c>
      <c r="EF868" s="15" t="s">
        <v>59</v>
      </c>
      <c r="EH868" s="15" t="s">
        <v>59</v>
      </c>
      <c r="EJ868" s="15" t="s">
        <v>59</v>
      </c>
      <c r="EL868" s="15" t="s">
        <v>59</v>
      </c>
      <c r="EN868" s="15" t="s">
        <v>59</v>
      </c>
      <c r="EP868" s="15" t="s">
        <v>59</v>
      </c>
      <c r="ER868" s="15" t="s">
        <v>59</v>
      </c>
      <c r="ET868" s="15" t="s">
        <v>59</v>
      </c>
      <c r="EV868" s="15" t="s">
        <v>59</v>
      </c>
      <c r="EX868" s="15" t="s">
        <v>59</v>
      </c>
      <c r="EZ868" s="15" t="s">
        <v>59</v>
      </c>
      <c r="FB868" s="15" t="s">
        <v>59</v>
      </c>
      <c r="FD868" s="15" t="s">
        <v>59</v>
      </c>
      <c r="FF868" s="15" t="s">
        <v>59</v>
      </c>
      <c r="FH868" s="15" t="s">
        <v>59</v>
      </c>
      <c r="FJ868" s="15" t="s">
        <v>59</v>
      </c>
      <c r="FL868" s="15" t="s">
        <v>59</v>
      </c>
      <c r="FN868" s="15" t="s">
        <v>59</v>
      </c>
      <c r="FP868" s="15" t="s">
        <v>59</v>
      </c>
      <c r="FR868" s="15" t="s">
        <v>59</v>
      </c>
      <c r="FT868" s="15" t="s">
        <v>59</v>
      </c>
    </row>
    <row r="869" spans="1:176" ht="15.95" customHeight="1">
      <c r="A869" s="39" t="s">
        <v>1310</v>
      </c>
      <c r="B869" s="39">
        <v>1</v>
      </c>
      <c r="C869" s="39"/>
      <c r="D869" s="39">
        <v>2206</v>
      </c>
      <c r="E869" t="s">
        <v>1285</v>
      </c>
      <c r="G869" s="9">
        <f t="shared" si="28"/>
        <v>53</v>
      </c>
      <c r="H869" s="15" t="s">
        <v>59</v>
      </c>
      <c r="I869" t="s">
        <v>47</v>
      </c>
      <c r="J869" s="15" t="s">
        <v>59</v>
      </c>
      <c r="K869" t="s">
        <v>47</v>
      </c>
      <c r="L869" s="15" t="s">
        <v>59</v>
      </c>
      <c r="M869" s="3" t="s">
        <v>47</v>
      </c>
      <c r="N869" s="12" t="s">
        <v>59</v>
      </c>
      <c r="O869" t="s">
        <v>47</v>
      </c>
      <c r="P869" s="15" t="s">
        <v>59</v>
      </c>
      <c r="Q869">
        <v>20</v>
      </c>
      <c r="R869" s="15" t="s">
        <v>59</v>
      </c>
      <c r="S869" t="s">
        <v>54</v>
      </c>
      <c r="T869" s="15" t="s">
        <v>59</v>
      </c>
      <c r="U869" t="s">
        <v>54</v>
      </c>
      <c r="V869" s="15" t="s">
        <v>59</v>
      </c>
      <c r="W869">
        <v>18</v>
      </c>
      <c r="X869" s="15" t="s">
        <v>59</v>
      </c>
      <c r="Y869">
        <v>7</v>
      </c>
      <c r="Z869" s="15" t="s">
        <v>59</v>
      </c>
      <c r="AA869">
        <v>8</v>
      </c>
      <c r="AB869" s="15" t="s">
        <v>59</v>
      </c>
      <c r="AC869" t="s">
        <v>47</v>
      </c>
      <c r="AD869" s="15" t="s">
        <v>59</v>
      </c>
      <c r="AE869" t="s">
        <v>47</v>
      </c>
      <c r="AF869" s="15" t="s">
        <v>59</v>
      </c>
      <c r="AG869" t="s">
        <v>54</v>
      </c>
      <c r="AH869" s="15" t="s">
        <v>59</v>
      </c>
      <c r="AI869" t="s">
        <v>47</v>
      </c>
      <c r="AJ869" s="15" t="s">
        <v>59</v>
      </c>
      <c r="AL869" s="15" t="s">
        <v>59</v>
      </c>
      <c r="AM869" t="s">
        <v>47</v>
      </c>
      <c r="AN869" s="15" t="s">
        <v>59</v>
      </c>
      <c r="AO869" t="s">
        <v>47</v>
      </c>
      <c r="AP869" s="15" t="s">
        <v>59</v>
      </c>
      <c r="AQ869" t="s">
        <v>47</v>
      </c>
      <c r="AR869" s="15" t="s">
        <v>59</v>
      </c>
      <c r="AS869" t="s">
        <v>47</v>
      </c>
      <c r="AT869" s="15" t="s">
        <v>59</v>
      </c>
      <c r="AU869" t="s">
        <v>47</v>
      </c>
      <c r="AV869" s="15" t="s">
        <v>59</v>
      </c>
      <c r="AW869" s="3" t="s">
        <v>47</v>
      </c>
      <c r="AX869" s="15" t="s">
        <v>59</v>
      </c>
      <c r="AZ869" s="15" t="s">
        <v>59</v>
      </c>
      <c r="BA869" t="s">
        <v>47</v>
      </c>
      <c r="BB869" s="15" t="s">
        <v>59</v>
      </c>
      <c r="BC869" t="s">
        <v>47</v>
      </c>
      <c r="BD869" s="15" t="s">
        <v>59</v>
      </c>
      <c r="BE869" t="s">
        <v>47</v>
      </c>
      <c r="BF869" s="15" t="s">
        <v>59</v>
      </c>
      <c r="BH869" s="15" t="s">
        <v>59</v>
      </c>
      <c r="BJ869" s="15" t="s">
        <v>59</v>
      </c>
      <c r="BL869" s="15" t="s">
        <v>59</v>
      </c>
      <c r="BN869" s="15" t="s">
        <v>59</v>
      </c>
      <c r="BP869" s="15" t="s">
        <v>59</v>
      </c>
      <c r="BR869" s="15" t="s">
        <v>59</v>
      </c>
      <c r="BT869" s="15" t="s">
        <v>59</v>
      </c>
      <c r="BV869" s="15" t="s">
        <v>59</v>
      </c>
      <c r="BX869" s="15" t="s">
        <v>59</v>
      </c>
      <c r="BZ869" s="15" t="s">
        <v>59</v>
      </c>
      <c r="CB869" s="15" t="s">
        <v>59</v>
      </c>
      <c r="CD869" s="15" t="s">
        <v>59</v>
      </c>
      <c r="CF869" s="15" t="s">
        <v>59</v>
      </c>
      <c r="CH869" s="15" t="s">
        <v>59</v>
      </c>
      <c r="CJ869" s="15" t="s">
        <v>59</v>
      </c>
      <c r="CL869" s="15" t="s">
        <v>59</v>
      </c>
      <c r="CN869" s="15" t="s">
        <v>59</v>
      </c>
      <c r="CP869" s="15" t="s">
        <v>59</v>
      </c>
      <c r="CR869" s="15" t="s">
        <v>59</v>
      </c>
      <c r="CT869" s="15" t="s">
        <v>59</v>
      </c>
      <c r="CV869" s="15" t="s">
        <v>59</v>
      </c>
      <c r="CX869" s="15" t="s">
        <v>59</v>
      </c>
      <c r="CZ869" s="15" t="s">
        <v>59</v>
      </c>
      <c r="DB869" s="15" t="s">
        <v>59</v>
      </c>
      <c r="DD869" s="15" t="s">
        <v>59</v>
      </c>
      <c r="DF869" s="15" t="s">
        <v>59</v>
      </c>
      <c r="DH869" s="15" t="s">
        <v>59</v>
      </c>
      <c r="DJ869" s="15" t="s">
        <v>59</v>
      </c>
      <c r="DL869" s="15" t="s">
        <v>59</v>
      </c>
      <c r="DN869" s="15" t="s">
        <v>59</v>
      </c>
      <c r="DP869" s="15" t="s">
        <v>59</v>
      </c>
      <c r="DR869" s="15" t="s">
        <v>59</v>
      </c>
      <c r="DT869" s="15" t="s">
        <v>59</v>
      </c>
      <c r="DV869" s="15" t="s">
        <v>59</v>
      </c>
      <c r="DX869" s="15" t="s">
        <v>59</v>
      </c>
      <c r="DZ869" s="15" t="s">
        <v>59</v>
      </c>
      <c r="EB869" s="15" t="s">
        <v>59</v>
      </c>
      <c r="ED869" s="15" t="s">
        <v>59</v>
      </c>
      <c r="EF869" s="15" t="s">
        <v>59</v>
      </c>
      <c r="EH869" s="15" t="s">
        <v>59</v>
      </c>
      <c r="EJ869" s="15" t="s">
        <v>59</v>
      </c>
      <c r="EL869" s="15" t="s">
        <v>59</v>
      </c>
      <c r="EN869" s="15" t="s">
        <v>59</v>
      </c>
      <c r="EP869" s="15" t="s">
        <v>59</v>
      </c>
      <c r="ER869" s="15" t="s">
        <v>59</v>
      </c>
      <c r="ET869" s="15" t="s">
        <v>59</v>
      </c>
      <c r="EV869" s="15" t="s">
        <v>59</v>
      </c>
      <c r="EX869" s="15" t="s">
        <v>59</v>
      </c>
      <c r="EZ869" s="15" t="s">
        <v>59</v>
      </c>
      <c r="FB869" s="15" t="s">
        <v>59</v>
      </c>
      <c r="FD869" s="15" t="s">
        <v>59</v>
      </c>
      <c r="FF869" s="15" t="s">
        <v>59</v>
      </c>
      <c r="FH869" s="15" t="s">
        <v>59</v>
      </c>
      <c r="FJ869" s="15" t="s">
        <v>59</v>
      </c>
      <c r="FL869" s="15" t="s">
        <v>59</v>
      </c>
      <c r="FN869" s="15" t="s">
        <v>59</v>
      </c>
      <c r="FP869" s="15" t="s">
        <v>59</v>
      </c>
      <c r="FR869" s="15" t="s">
        <v>59</v>
      </c>
      <c r="FT869" s="15" t="s">
        <v>59</v>
      </c>
    </row>
    <row r="870" spans="1:176" ht="15.95" customHeight="1">
      <c r="A870" s="39" t="s">
        <v>1311</v>
      </c>
      <c r="B870" s="39">
        <v>3</v>
      </c>
      <c r="C870" s="39"/>
      <c r="D870" s="39">
        <v>1602</v>
      </c>
      <c r="E870" t="s">
        <v>1285</v>
      </c>
      <c r="G870" s="9">
        <f t="shared" si="28"/>
        <v>11</v>
      </c>
      <c r="H870" s="15" t="s">
        <v>59</v>
      </c>
      <c r="I870" t="s">
        <v>47</v>
      </c>
      <c r="J870" s="15" t="s">
        <v>59</v>
      </c>
      <c r="K870" t="s">
        <v>47</v>
      </c>
      <c r="L870" s="15" t="s">
        <v>59</v>
      </c>
      <c r="M870" s="3" t="s">
        <v>47</v>
      </c>
      <c r="N870" s="12" t="s">
        <v>59</v>
      </c>
      <c r="O870" t="s">
        <v>47</v>
      </c>
      <c r="P870" s="15" t="s">
        <v>59</v>
      </c>
      <c r="Q870" t="s">
        <v>54</v>
      </c>
      <c r="R870" s="15" t="s">
        <v>59</v>
      </c>
      <c r="S870" t="s">
        <v>54</v>
      </c>
      <c r="T870" s="15" t="s">
        <v>59</v>
      </c>
      <c r="U870" t="s">
        <v>54</v>
      </c>
      <c r="V870" s="15" t="s">
        <v>59</v>
      </c>
      <c r="W870" t="s">
        <v>54</v>
      </c>
      <c r="X870" s="15" t="s">
        <v>59</v>
      </c>
      <c r="Y870">
        <v>7</v>
      </c>
      <c r="Z870" s="15" t="s">
        <v>59</v>
      </c>
      <c r="AA870">
        <v>4</v>
      </c>
      <c r="AB870" s="15" t="s">
        <v>59</v>
      </c>
      <c r="AC870" t="s">
        <v>47</v>
      </c>
      <c r="AD870" s="15" t="s">
        <v>59</v>
      </c>
      <c r="AE870" t="s">
        <v>47</v>
      </c>
      <c r="AF870" s="15" t="s">
        <v>59</v>
      </c>
      <c r="AG870" t="s">
        <v>54</v>
      </c>
      <c r="AH870" s="15" t="s">
        <v>59</v>
      </c>
      <c r="AI870" t="s">
        <v>47</v>
      </c>
      <c r="AJ870" s="15" t="s">
        <v>59</v>
      </c>
      <c r="AL870" s="15" t="s">
        <v>59</v>
      </c>
      <c r="AM870" t="s">
        <v>47</v>
      </c>
      <c r="AN870" s="15" t="s">
        <v>59</v>
      </c>
      <c r="AO870" t="s">
        <v>47</v>
      </c>
      <c r="AP870" s="15" t="s">
        <v>59</v>
      </c>
      <c r="AQ870" t="s">
        <v>47</v>
      </c>
      <c r="AR870" s="15" t="s">
        <v>59</v>
      </c>
      <c r="AS870" t="s">
        <v>47</v>
      </c>
      <c r="AT870" s="15" t="s">
        <v>59</v>
      </c>
      <c r="AU870" t="s">
        <v>47</v>
      </c>
      <c r="AV870" s="15" t="s">
        <v>59</v>
      </c>
      <c r="AW870" s="3" t="s">
        <v>47</v>
      </c>
      <c r="AX870" s="15" t="s">
        <v>59</v>
      </c>
      <c r="AZ870" s="15" t="s">
        <v>59</v>
      </c>
      <c r="BA870" t="s">
        <v>47</v>
      </c>
      <c r="BB870" s="15" t="s">
        <v>59</v>
      </c>
      <c r="BC870" t="s">
        <v>47</v>
      </c>
      <c r="BD870" s="15" t="s">
        <v>59</v>
      </c>
      <c r="BE870" t="s">
        <v>47</v>
      </c>
      <c r="BF870" s="15" t="s">
        <v>59</v>
      </c>
      <c r="BH870" s="15" t="s">
        <v>59</v>
      </c>
      <c r="BJ870" s="15" t="s">
        <v>59</v>
      </c>
      <c r="BL870" s="15" t="s">
        <v>59</v>
      </c>
      <c r="BN870" s="15" t="s">
        <v>59</v>
      </c>
      <c r="BP870" s="15" t="s">
        <v>59</v>
      </c>
      <c r="BR870" s="15" t="s">
        <v>59</v>
      </c>
      <c r="BT870" s="15" t="s">
        <v>59</v>
      </c>
      <c r="BV870" s="15" t="s">
        <v>59</v>
      </c>
      <c r="BX870" s="15" t="s">
        <v>59</v>
      </c>
      <c r="BZ870" s="15" t="s">
        <v>59</v>
      </c>
      <c r="CB870" s="15" t="s">
        <v>59</v>
      </c>
      <c r="CD870" s="15" t="s">
        <v>59</v>
      </c>
      <c r="CF870" s="15" t="s">
        <v>59</v>
      </c>
      <c r="CH870" s="15" t="s">
        <v>59</v>
      </c>
      <c r="CJ870" s="15" t="s">
        <v>59</v>
      </c>
      <c r="CL870" s="15" t="s">
        <v>59</v>
      </c>
      <c r="CN870" s="15" t="s">
        <v>59</v>
      </c>
      <c r="CP870" s="15" t="s">
        <v>59</v>
      </c>
      <c r="CR870" s="15" t="s">
        <v>59</v>
      </c>
      <c r="CT870" s="15" t="s">
        <v>59</v>
      </c>
      <c r="CV870" s="15" t="s">
        <v>59</v>
      </c>
      <c r="CX870" s="15" t="s">
        <v>59</v>
      </c>
      <c r="CZ870" s="15" t="s">
        <v>59</v>
      </c>
      <c r="DB870" s="15" t="s">
        <v>59</v>
      </c>
      <c r="DD870" s="15" t="s">
        <v>59</v>
      </c>
      <c r="DF870" s="15" t="s">
        <v>59</v>
      </c>
      <c r="DH870" s="15" t="s">
        <v>59</v>
      </c>
      <c r="DJ870" s="15" t="s">
        <v>59</v>
      </c>
      <c r="DL870" s="15" t="s">
        <v>59</v>
      </c>
      <c r="DN870" s="15" t="s">
        <v>59</v>
      </c>
      <c r="DP870" s="15" t="s">
        <v>59</v>
      </c>
      <c r="DR870" s="15" t="s">
        <v>59</v>
      </c>
      <c r="DT870" s="15" t="s">
        <v>59</v>
      </c>
      <c r="DV870" s="15" t="s">
        <v>59</v>
      </c>
      <c r="DX870" s="15" t="s">
        <v>59</v>
      </c>
      <c r="DZ870" s="15" t="s">
        <v>59</v>
      </c>
      <c r="EB870" s="15" t="s">
        <v>59</v>
      </c>
      <c r="ED870" s="15" t="s">
        <v>59</v>
      </c>
      <c r="EF870" s="15" t="s">
        <v>59</v>
      </c>
      <c r="EH870" s="15" t="s">
        <v>59</v>
      </c>
      <c r="EJ870" s="15" t="s">
        <v>59</v>
      </c>
      <c r="EL870" s="15" t="s">
        <v>59</v>
      </c>
      <c r="EN870" s="15" t="s">
        <v>59</v>
      </c>
      <c r="EP870" s="15" t="s">
        <v>59</v>
      </c>
      <c r="ER870" s="15" t="s">
        <v>59</v>
      </c>
      <c r="ET870" s="15" t="s">
        <v>59</v>
      </c>
      <c r="EV870" s="15" t="s">
        <v>59</v>
      </c>
      <c r="EX870" s="15" t="s">
        <v>59</v>
      </c>
      <c r="EZ870" s="15" t="s">
        <v>59</v>
      </c>
      <c r="FB870" s="15" t="s">
        <v>59</v>
      </c>
      <c r="FD870" s="15" t="s">
        <v>59</v>
      </c>
      <c r="FF870" s="15" t="s">
        <v>59</v>
      </c>
      <c r="FH870" s="15" t="s">
        <v>59</v>
      </c>
      <c r="FJ870" s="15" t="s">
        <v>59</v>
      </c>
      <c r="FL870" s="15" t="s">
        <v>59</v>
      </c>
      <c r="FN870" s="15" t="s">
        <v>59</v>
      </c>
      <c r="FP870" s="15" t="s">
        <v>59</v>
      </c>
      <c r="FR870" s="15" t="s">
        <v>59</v>
      </c>
      <c r="FT870" s="15" t="s">
        <v>59</v>
      </c>
    </row>
    <row r="871" spans="1:176" ht="15.95" customHeight="1">
      <c r="A871" s="39" t="s">
        <v>1312</v>
      </c>
      <c r="B871" s="39">
        <v>3</v>
      </c>
      <c r="C871" s="39"/>
      <c r="D871" s="39">
        <v>1602</v>
      </c>
      <c r="E871" t="s">
        <v>1285</v>
      </c>
      <c r="G871" s="9">
        <f t="shared" si="28"/>
        <v>10</v>
      </c>
      <c r="H871" s="15" t="s">
        <v>59</v>
      </c>
      <c r="I871" t="s">
        <v>47</v>
      </c>
      <c r="J871" s="15" t="s">
        <v>59</v>
      </c>
      <c r="K871" t="s">
        <v>47</v>
      </c>
      <c r="L871" s="15" t="s">
        <v>59</v>
      </c>
      <c r="M871" s="3" t="s">
        <v>47</v>
      </c>
      <c r="N871" s="12" t="s">
        <v>59</v>
      </c>
      <c r="O871" t="s">
        <v>47</v>
      </c>
      <c r="P871" s="15" t="s">
        <v>59</v>
      </c>
      <c r="Q871" t="s">
        <v>54</v>
      </c>
      <c r="R871" s="15" t="s">
        <v>59</v>
      </c>
      <c r="S871" t="s">
        <v>54</v>
      </c>
      <c r="T871" s="15" t="s">
        <v>59</v>
      </c>
      <c r="U871" t="s">
        <v>54</v>
      </c>
      <c r="V871" s="15" t="s">
        <v>59</v>
      </c>
      <c r="W871">
        <v>7</v>
      </c>
      <c r="X871" s="15" t="s">
        <v>59</v>
      </c>
      <c r="Y871">
        <v>3</v>
      </c>
      <c r="Z871" s="15" t="s">
        <v>59</v>
      </c>
      <c r="AA871" t="s">
        <v>54</v>
      </c>
      <c r="AB871" s="15" t="s">
        <v>59</v>
      </c>
      <c r="AC871" t="s">
        <v>47</v>
      </c>
      <c r="AD871" s="15" t="s">
        <v>59</v>
      </c>
      <c r="AE871" t="s">
        <v>47</v>
      </c>
      <c r="AF871" s="15" t="s">
        <v>59</v>
      </c>
      <c r="AG871" t="s">
        <v>54</v>
      </c>
      <c r="AH871" s="15" t="s">
        <v>59</v>
      </c>
      <c r="AI871" t="s">
        <v>47</v>
      </c>
      <c r="AJ871" s="15" t="s">
        <v>59</v>
      </c>
      <c r="AL871" s="15" t="s">
        <v>59</v>
      </c>
      <c r="AM871" t="s">
        <v>47</v>
      </c>
      <c r="AN871" s="15" t="s">
        <v>59</v>
      </c>
      <c r="AO871" t="s">
        <v>47</v>
      </c>
      <c r="AP871" s="15" t="s">
        <v>59</v>
      </c>
      <c r="AQ871" t="s">
        <v>47</v>
      </c>
      <c r="AR871" s="15" t="s">
        <v>59</v>
      </c>
      <c r="AS871" t="s">
        <v>47</v>
      </c>
      <c r="AT871" s="15" t="s">
        <v>59</v>
      </c>
      <c r="AU871" t="s">
        <v>47</v>
      </c>
      <c r="AV871" s="15" t="s">
        <v>59</v>
      </c>
      <c r="AW871" s="3" t="s">
        <v>47</v>
      </c>
      <c r="AX871" s="15" t="s">
        <v>59</v>
      </c>
      <c r="AZ871" s="15" t="s">
        <v>59</v>
      </c>
      <c r="BA871" t="s">
        <v>47</v>
      </c>
      <c r="BB871" s="15" t="s">
        <v>59</v>
      </c>
      <c r="BC871" t="s">
        <v>47</v>
      </c>
      <c r="BD871" s="15" t="s">
        <v>59</v>
      </c>
      <c r="BE871" t="s">
        <v>47</v>
      </c>
      <c r="BF871" s="15" t="s">
        <v>59</v>
      </c>
      <c r="BH871" s="15" t="s">
        <v>59</v>
      </c>
      <c r="BJ871" s="15" t="s">
        <v>59</v>
      </c>
      <c r="BL871" s="15" t="s">
        <v>59</v>
      </c>
      <c r="BN871" s="15" t="s">
        <v>59</v>
      </c>
      <c r="BP871" s="15" t="s">
        <v>59</v>
      </c>
      <c r="BR871" s="15" t="s">
        <v>59</v>
      </c>
      <c r="BT871" s="15" t="s">
        <v>59</v>
      </c>
      <c r="BV871" s="15" t="s">
        <v>59</v>
      </c>
      <c r="BX871" s="15" t="s">
        <v>59</v>
      </c>
      <c r="BZ871" s="15" t="s">
        <v>59</v>
      </c>
      <c r="CB871" s="15" t="s">
        <v>59</v>
      </c>
      <c r="CD871" s="15" t="s">
        <v>59</v>
      </c>
      <c r="CF871" s="15" t="s">
        <v>59</v>
      </c>
      <c r="CH871" s="15" t="s">
        <v>59</v>
      </c>
      <c r="CJ871" s="15" t="s">
        <v>59</v>
      </c>
      <c r="CL871" s="15" t="s">
        <v>59</v>
      </c>
      <c r="CN871" s="15" t="s">
        <v>59</v>
      </c>
      <c r="CP871" s="15" t="s">
        <v>59</v>
      </c>
      <c r="CR871" s="15" t="s">
        <v>59</v>
      </c>
      <c r="CT871" s="15" t="s">
        <v>59</v>
      </c>
      <c r="CV871" s="15" t="s">
        <v>59</v>
      </c>
      <c r="CX871" s="15" t="s">
        <v>59</v>
      </c>
      <c r="CZ871" s="15" t="s">
        <v>59</v>
      </c>
      <c r="DB871" s="15" t="s">
        <v>59</v>
      </c>
      <c r="DD871" s="15" t="s">
        <v>59</v>
      </c>
      <c r="DF871" s="15" t="s">
        <v>59</v>
      </c>
      <c r="DH871" s="15" t="s">
        <v>59</v>
      </c>
      <c r="DJ871" s="15" t="s">
        <v>59</v>
      </c>
      <c r="DL871" s="15" t="s">
        <v>59</v>
      </c>
      <c r="DN871" s="15" t="s">
        <v>59</v>
      </c>
      <c r="DP871" s="15" t="s">
        <v>59</v>
      </c>
      <c r="DR871" s="15" t="s">
        <v>59</v>
      </c>
      <c r="DT871" s="15" t="s">
        <v>59</v>
      </c>
      <c r="DV871" s="15" t="s">
        <v>59</v>
      </c>
      <c r="DX871" s="15" t="s">
        <v>59</v>
      </c>
      <c r="DZ871" s="15" t="s">
        <v>59</v>
      </c>
      <c r="EB871" s="15" t="s">
        <v>59</v>
      </c>
      <c r="ED871" s="15" t="s">
        <v>59</v>
      </c>
      <c r="EF871" s="15" t="s">
        <v>59</v>
      </c>
      <c r="EH871" s="15" t="s">
        <v>59</v>
      </c>
      <c r="EJ871" s="15" t="s">
        <v>59</v>
      </c>
      <c r="EL871" s="15" t="s">
        <v>59</v>
      </c>
      <c r="EN871" s="15" t="s">
        <v>59</v>
      </c>
      <c r="EP871" s="15" t="s">
        <v>59</v>
      </c>
      <c r="ER871" s="15" t="s">
        <v>59</v>
      </c>
      <c r="ET871" s="15" t="s">
        <v>59</v>
      </c>
      <c r="EV871" s="15" t="s">
        <v>59</v>
      </c>
      <c r="EX871" s="15" t="s">
        <v>59</v>
      </c>
      <c r="EZ871" s="15" t="s">
        <v>59</v>
      </c>
      <c r="FB871" s="15" t="s">
        <v>59</v>
      </c>
      <c r="FD871" s="15" t="s">
        <v>59</v>
      </c>
      <c r="FF871" s="15" t="s">
        <v>59</v>
      </c>
      <c r="FH871" s="15" t="s">
        <v>59</v>
      </c>
      <c r="FJ871" s="15" t="s">
        <v>59</v>
      </c>
      <c r="FL871" s="15" t="s">
        <v>59</v>
      </c>
      <c r="FN871" s="15" t="s">
        <v>59</v>
      </c>
      <c r="FP871" s="15" t="s">
        <v>59</v>
      </c>
      <c r="FR871" s="15" t="s">
        <v>59</v>
      </c>
      <c r="FT871" s="15" t="s">
        <v>59</v>
      </c>
    </row>
    <row r="872" spans="1:176" ht="15.95" customHeight="1">
      <c r="A872" s="39" t="s">
        <v>1313</v>
      </c>
      <c r="B872" s="39">
        <v>3</v>
      </c>
      <c r="C872" s="39"/>
      <c r="D872" s="39">
        <v>1602</v>
      </c>
      <c r="E872" t="s">
        <v>1285</v>
      </c>
      <c r="G872" s="9">
        <f t="shared" si="28"/>
        <v>57</v>
      </c>
      <c r="H872" s="15" t="s">
        <v>59</v>
      </c>
      <c r="I872" t="s">
        <v>47</v>
      </c>
      <c r="J872" s="15" t="s">
        <v>59</v>
      </c>
      <c r="K872" t="s">
        <v>47</v>
      </c>
      <c r="L872" s="15" t="s">
        <v>59</v>
      </c>
      <c r="M872" s="3" t="s">
        <v>47</v>
      </c>
      <c r="N872" s="12" t="s">
        <v>59</v>
      </c>
      <c r="O872" t="s">
        <v>47</v>
      </c>
      <c r="P872" s="15" t="s">
        <v>59</v>
      </c>
      <c r="Q872">
        <v>14</v>
      </c>
      <c r="R872" s="15" t="s">
        <v>59</v>
      </c>
      <c r="S872">
        <v>3</v>
      </c>
      <c r="T872" s="15" t="s">
        <v>59</v>
      </c>
      <c r="U872">
        <v>6</v>
      </c>
      <c r="V872" s="15" t="s">
        <v>59</v>
      </c>
      <c r="W872">
        <v>9</v>
      </c>
      <c r="X872" s="15" t="s">
        <v>59</v>
      </c>
      <c r="Y872">
        <v>5</v>
      </c>
      <c r="Z872" s="15" t="s">
        <v>59</v>
      </c>
      <c r="AA872">
        <v>3</v>
      </c>
      <c r="AB872" s="15" t="s">
        <v>59</v>
      </c>
      <c r="AC872" t="s">
        <v>47</v>
      </c>
      <c r="AD872" s="15" t="s">
        <v>59</v>
      </c>
      <c r="AE872" t="s">
        <v>47</v>
      </c>
      <c r="AF872" s="15" t="s">
        <v>59</v>
      </c>
      <c r="AG872">
        <v>17</v>
      </c>
      <c r="AH872" s="15" t="s">
        <v>59</v>
      </c>
      <c r="AI872" t="s">
        <v>47</v>
      </c>
      <c r="AJ872" s="15" t="s">
        <v>59</v>
      </c>
      <c r="AL872" s="15" t="s">
        <v>59</v>
      </c>
      <c r="AM872" t="s">
        <v>47</v>
      </c>
      <c r="AN872" s="15" t="s">
        <v>59</v>
      </c>
      <c r="AO872" t="s">
        <v>47</v>
      </c>
      <c r="AP872" s="15" t="s">
        <v>59</v>
      </c>
      <c r="AQ872" t="s">
        <v>47</v>
      </c>
      <c r="AR872" s="15" t="s">
        <v>59</v>
      </c>
      <c r="AS872" t="s">
        <v>47</v>
      </c>
      <c r="AT872" s="15" t="s">
        <v>59</v>
      </c>
      <c r="AU872" t="s">
        <v>47</v>
      </c>
      <c r="AV872" s="15" t="s">
        <v>59</v>
      </c>
      <c r="AW872" s="3" t="s">
        <v>47</v>
      </c>
      <c r="AX872" s="15" t="s">
        <v>59</v>
      </c>
      <c r="AZ872" s="15" t="s">
        <v>59</v>
      </c>
      <c r="BA872" t="s">
        <v>47</v>
      </c>
      <c r="BB872" s="15" t="s">
        <v>59</v>
      </c>
      <c r="BC872" t="s">
        <v>47</v>
      </c>
      <c r="BD872" s="15" t="s">
        <v>59</v>
      </c>
      <c r="BE872" t="s">
        <v>47</v>
      </c>
      <c r="BF872" s="15" t="s">
        <v>59</v>
      </c>
      <c r="BH872" s="15" t="s">
        <v>59</v>
      </c>
      <c r="BJ872" s="15" t="s">
        <v>59</v>
      </c>
      <c r="BL872" s="15" t="s">
        <v>59</v>
      </c>
      <c r="BN872" s="15" t="s">
        <v>59</v>
      </c>
      <c r="BP872" s="15" t="s">
        <v>59</v>
      </c>
      <c r="BR872" s="15" t="s">
        <v>59</v>
      </c>
      <c r="BT872" s="15" t="s">
        <v>59</v>
      </c>
      <c r="BV872" s="15" t="s">
        <v>59</v>
      </c>
      <c r="BX872" s="15" t="s">
        <v>59</v>
      </c>
      <c r="BZ872" s="15" t="s">
        <v>59</v>
      </c>
      <c r="CB872" s="15" t="s">
        <v>59</v>
      </c>
      <c r="CD872" s="15" t="s">
        <v>59</v>
      </c>
      <c r="CF872" s="15" t="s">
        <v>59</v>
      </c>
      <c r="CH872" s="15" t="s">
        <v>59</v>
      </c>
      <c r="CJ872" s="15" t="s">
        <v>59</v>
      </c>
      <c r="CL872" s="15" t="s">
        <v>59</v>
      </c>
      <c r="CN872" s="15" t="s">
        <v>59</v>
      </c>
      <c r="CP872" s="15" t="s">
        <v>59</v>
      </c>
      <c r="CR872" s="15" t="s">
        <v>59</v>
      </c>
      <c r="CT872" s="15" t="s">
        <v>59</v>
      </c>
      <c r="CV872" s="15" t="s">
        <v>59</v>
      </c>
      <c r="CX872" s="15" t="s">
        <v>59</v>
      </c>
      <c r="CZ872" s="15" t="s">
        <v>59</v>
      </c>
      <c r="DB872" s="15" t="s">
        <v>59</v>
      </c>
      <c r="DD872" s="15" t="s">
        <v>59</v>
      </c>
      <c r="DF872" s="15" t="s">
        <v>59</v>
      </c>
      <c r="DH872" s="15" t="s">
        <v>59</v>
      </c>
      <c r="DJ872" s="15" t="s">
        <v>59</v>
      </c>
      <c r="DL872" s="15" t="s">
        <v>59</v>
      </c>
      <c r="DN872" s="15" t="s">
        <v>59</v>
      </c>
      <c r="DP872" s="15" t="s">
        <v>59</v>
      </c>
      <c r="DR872" s="15" t="s">
        <v>59</v>
      </c>
      <c r="DT872" s="15" t="s">
        <v>59</v>
      </c>
      <c r="DV872" s="15" t="s">
        <v>59</v>
      </c>
      <c r="DX872" s="15" t="s">
        <v>59</v>
      </c>
      <c r="DZ872" s="15" t="s">
        <v>59</v>
      </c>
      <c r="EB872" s="15" t="s">
        <v>59</v>
      </c>
      <c r="ED872" s="15" t="s">
        <v>59</v>
      </c>
      <c r="EF872" s="15" t="s">
        <v>59</v>
      </c>
      <c r="EH872" s="15" t="s">
        <v>59</v>
      </c>
      <c r="EJ872" s="15" t="s">
        <v>59</v>
      </c>
      <c r="EL872" s="15" t="s">
        <v>59</v>
      </c>
      <c r="EN872" s="15" t="s">
        <v>59</v>
      </c>
      <c r="EP872" s="15" t="s">
        <v>59</v>
      </c>
      <c r="ER872" s="15" t="s">
        <v>59</v>
      </c>
      <c r="ET872" s="15" t="s">
        <v>59</v>
      </c>
      <c r="EV872" s="15" t="s">
        <v>59</v>
      </c>
      <c r="EX872" s="15" t="s">
        <v>59</v>
      </c>
      <c r="EZ872" s="15" t="s">
        <v>59</v>
      </c>
      <c r="FB872" s="15" t="s">
        <v>59</v>
      </c>
      <c r="FD872" s="15" t="s">
        <v>59</v>
      </c>
      <c r="FF872" s="15" t="s">
        <v>59</v>
      </c>
      <c r="FH872" s="15" t="s">
        <v>59</v>
      </c>
      <c r="FJ872" s="15" t="s">
        <v>59</v>
      </c>
      <c r="FL872" s="15" t="s">
        <v>59</v>
      </c>
      <c r="FN872" s="15" t="s">
        <v>59</v>
      </c>
      <c r="FP872" s="15" t="s">
        <v>59</v>
      </c>
      <c r="FR872" s="15" t="s">
        <v>59</v>
      </c>
      <c r="FT872" s="15" t="s">
        <v>59</v>
      </c>
    </row>
    <row r="873" spans="1:176" ht="15.95" customHeight="1">
      <c r="A873" s="39" t="s">
        <v>1314</v>
      </c>
      <c r="B873" s="39">
        <v>3</v>
      </c>
      <c r="C873" s="39"/>
      <c r="D873" s="39">
        <v>1602</v>
      </c>
      <c r="E873" t="s">
        <v>1285</v>
      </c>
      <c r="G873" s="9">
        <f t="shared" si="28"/>
        <v>3</v>
      </c>
      <c r="H873" s="15" t="s">
        <v>59</v>
      </c>
      <c r="I873" t="s">
        <v>47</v>
      </c>
      <c r="J873" s="15" t="s">
        <v>59</v>
      </c>
      <c r="K873" t="s">
        <v>47</v>
      </c>
      <c r="L873" s="15" t="s">
        <v>59</v>
      </c>
      <c r="M873" s="3" t="s">
        <v>47</v>
      </c>
      <c r="N873" s="12" t="s">
        <v>59</v>
      </c>
      <c r="O873" t="s">
        <v>47</v>
      </c>
      <c r="P873" s="15" t="s">
        <v>59</v>
      </c>
      <c r="Q873" t="s">
        <v>54</v>
      </c>
      <c r="R873" s="15" t="s">
        <v>59</v>
      </c>
      <c r="S873">
        <v>3</v>
      </c>
      <c r="T873" s="15" t="s">
        <v>59</v>
      </c>
      <c r="U873" t="s">
        <v>54</v>
      </c>
      <c r="V873" s="15" t="s">
        <v>59</v>
      </c>
      <c r="W873" t="s">
        <v>54</v>
      </c>
      <c r="X873" s="15" t="s">
        <v>59</v>
      </c>
      <c r="Y873" t="s">
        <v>54</v>
      </c>
      <c r="Z873" s="15" t="s">
        <v>59</v>
      </c>
      <c r="AA873" t="s">
        <v>54</v>
      </c>
      <c r="AB873" s="15" t="s">
        <v>59</v>
      </c>
      <c r="AC873" t="s">
        <v>47</v>
      </c>
      <c r="AD873" s="15" t="s">
        <v>59</v>
      </c>
      <c r="AE873" t="s">
        <v>47</v>
      </c>
      <c r="AF873" s="15" t="s">
        <v>59</v>
      </c>
      <c r="AG873" t="s">
        <v>54</v>
      </c>
      <c r="AH873" s="15" t="s">
        <v>59</v>
      </c>
      <c r="AI873" t="s">
        <v>47</v>
      </c>
      <c r="AJ873" s="15" t="s">
        <v>59</v>
      </c>
      <c r="AL873" s="15" t="s">
        <v>59</v>
      </c>
      <c r="AM873" t="s">
        <v>47</v>
      </c>
      <c r="AN873" s="15" t="s">
        <v>59</v>
      </c>
      <c r="AO873" t="s">
        <v>47</v>
      </c>
      <c r="AP873" s="15" t="s">
        <v>59</v>
      </c>
      <c r="AQ873" t="s">
        <v>47</v>
      </c>
      <c r="AR873" s="15" t="s">
        <v>59</v>
      </c>
      <c r="AS873" t="s">
        <v>47</v>
      </c>
      <c r="AT873" s="15" t="s">
        <v>59</v>
      </c>
      <c r="AU873" t="s">
        <v>47</v>
      </c>
      <c r="AV873" s="15" t="s">
        <v>59</v>
      </c>
      <c r="AW873" s="3" t="s">
        <v>47</v>
      </c>
      <c r="AX873" s="15" t="s">
        <v>59</v>
      </c>
      <c r="AZ873" s="15" t="s">
        <v>59</v>
      </c>
      <c r="BA873" t="s">
        <v>47</v>
      </c>
      <c r="BB873" s="15" t="s">
        <v>59</v>
      </c>
      <c r="BC873" t="s">
        <v>47</v>
      </c>
      <c r="BD873" s="15" t="s">
        <v>59</v>
      </c>
      <c r="BE873" t="s">
        <v>47</v>
      </c>
      <c r="BF873" s="15" t="s">
        <v>59</v>
      </c>
      <c r="BH873" s="15" t="s">
        <v>59</v>
      </c>
      <c r="BJ873" s="15" t="s">
        <v>59</v>
      </c>
      <c r="BL873" s="15" t="s">
        <v>59</v>
      </c>
      <c r="BN873" s="15" t="s">
        <v>59</v>
      </c>
      <c r="BP873" s="15" t="s">
        <v>59</v>
      </c>
      <c r="BR873" s="15" t="s">
        <v>59</v>
      </c>
      <c r="BT873" s="15" t="s">
        <v>59</v>
      </c>
      <c r="BV873" s="15" t="s">
        <v>59</v>
      </c>
      <c r="BX873" s="15" t="s">
        <v>59</v>
      </c>
      <c r="BZ873" s="15" t="s">
        <v>59</v>
      </c>
      <c r="CB873" s="15" t="s">
        <v>59</v>
      </c>
      <c r="CD873" s="15" t="s">
        <v>59</v>
      </c>
      <c r="CF873" s="15" t="s">
        <v>59</v>
      </c>
      <c r="CH873" s="15" t="s">
        <v>59</v>
      </c>
      <c r="CJ873" s="15" t="s">
        <v>59</v>
      </c>
      <c r="CL873" s="15" t="s">
        <v>59</v>
      </c>
      <c r="CN873" s="15" t="s">
        <v>59</v>
      </c>
      <c r="CP873" s="15" t="s">
        <v>59</v>
      </c>
      <c r="CR873" s="15" t="s">
        <v>59</v>
      </c>
      <c r="CT873" s="15" t="s">
        <v>59</v>
      </c>
      <c r="CV873" s="15" t="s">
        <v>59</v>
      </c>
      <c r="CX873" s="15" t="s">
        <v>59</v>
      </c>
      <c r="CZ873" s="15" t="s">
        <v>59</v>
      </c>
      <c r="DB873" s="15" t="s">
        <v>59</v>
      </c>
      <c r="DD873" s="15" t="s">
        <v>59</v>
      </c>
      <c r="DF873" s="15" t="s">
        <v>59</v>
      </c>
      <c r="DH873" s="15" t="s">
        <v>59</v>
      </c>
      <c r="DJ873" s="15" t="s">
        <v>59</v>
      </c>
      <c r="DL873" s="15" t="s">
        <v>59</v>
      </c>
      <c r="DN873" s="15" t="s">
        <v>59</v>
      </c>
      <c r="DP873" s="15" t="s">
        <v>59</v>
      </c>
      <c r="DR873" s="15" t="s">
        <v>59</v>
      </c>
      <c r="DT873" s="15" t="s">
        <v>59</v>
      </c>
      <c r="DV873" s="15" t="s">
        <v>59</v>
      </c>
      <c r="DX873" s="15" t="s">
        <v>59</v>
      </c>
      <c r="DZ873" s="15" t="s">
        <v>59</v>
      </c>
      <c r="EB873" s="15" t="s">
        <v>59</v>
      </c>
      <c r="ED873" s="15" t="s">
        <v>59</v>
      </c>
      <c r="EF873" s="15" t="s">
        <v>59</v>
      </c>
      <c r="EH873" s="15" t="s">
        <v>59</v>
      </c>
      <c r="EJ873" s="15" t="s">
        <v>59</v>
      </c>
      <c r="EL873" s="15" t="s">
        <v>59</v>
      </c>
      <c r="EN873" s="15" t="s">
        <v>59</v>
      </c>
      <c r="EP873" s="15" t="s">
        <v>59</v>
      </c>
      <c r="ER873" s="15" t="s">
        <v>59</v>
      </c>
      <c r="ET873" s="15" t="s">
        <v>59</v>
      </c>
      <c r="EV873" s="15" t="s">
        <v>59</v>
      </c>
      <c r="EX873" s="15" t="s">
        <v>59</v>
      </c>
      <c r="EZ873" s="15" t="s">
        <v>59</v>
      </c>
      <c r="FB873" s="15" t="s">
        <v>59</v>
      </c>
      <c r="FD873" s="15" t="s">
        <v>59</v>
      </c>
      <c r="FF873" s="15" t="s">
        <v>59</v>
      </c>
      <c r="FH873" s="15" t="s">
        <v>59</v>
      </c>
      <c r="FJ873" s="15" t="s">
        <v>59</v>
      </c>
      <c r="FL873" s="15" t="s">
        <v>59</v>
      </c>
      <c r="FN873" s="15" t="s">
        <v>59</v>
      </c>
      <c r="FP873" s="15" t="s">
        <v>59</v>
      </c>
      <c r="FR873" s="15" t="s">
        <v>59</v>
      </c>
      <c r="FT873" s="15" t="s">
        <v>59</v>
      </c>
    </row>
    <row r="874" spans="1:176" ht="15.95" customHeight="1">
      <c r="A874" s="39" t="s">
        <v>1315</v>
      </c>
      <c r="B874" s="39">
        <v>3</v>
      </c>
      <c r="C874" s="39"/>
      <c r="D874" s="39">
        <v>1602</v>
      </c>
      <c r="E874" t="s">
        <v>1285</v>
      </c>
      <c r="G874" s="9">
        <f t="shared" si="28"/>
        <v>10</v>
      </c>
      <c r="H874" s="15" t="s">
        <v>59</v>
      </c>
      <c r="I874" t="s">
        <v>47</v>
      </c>
      <c r="J874" s="15" t="s">
        <v>59</v>
      </c>
      <c r="K874" t="s">
        <v>47</v>
      </c>
      <c r="L874" s="15" t="s">
        <v>59</v>
      </c>
      <c r="M874" s="3" t="s">
        <v>47</v>
      </c>
      <c r="N874" s="12" t="s">
        <v>59</v>
      </c>
      <c r="O874" t="s">
        <v>47</v>
      </c>
      <c r="P874" s="15" t="s">
        <v>59</v>
      </c>
      <c r="Q874">
        <v>3</v>
      </c>
      <c r="R874" s="15" t="s">
        <v>59</v>
      </c>
      <c r="S874" t="s">
        <v>54</v>
      </c>
      <c r="T874" s="15" t="s">
        <v>59</v>
      </c>
      <c r="U874" t="s">
        <v>54</v>
      </c>
      <c r="V874" s="15" t="s">
        <v>59</v>
      </c>
      <c r="W874" t="s">
        <v>54</v>
      </c>
      <c r="X874" s="15" t="s">
        <v>59</v>
      </c>
      <c r="Y874">
        <v>3</v>
      </c>
      <c r="Z874" s="15" t="s">
        <v>59</v>
      </c>
      <c r="AA874" t="s">
        <v>54</v>
      </c>
      <c r="AB874" s="15" t="s">
        <v>59</v>
      </c>
      <c r="AC874" t="s">
        <v>47</v>
      </c>
      <c r="AD874" s="15" t="s">
        <v>59</v>
      </c>
      <c r="AE874" t="s">
        <v>47</v>
      </c>
      <c r="AF874" s="15" t="s">
        <v>59</v>
      </c>
      <c r="AG874">
        <v>4</v>
      </c>
      <c r="AH874" s="15" t="s">
        <v>59</v>
      </c>
      <c r="AI874" t="s">
        <v>47</v>
      </c>
      <c r="AJ874" s="15" t="s">
        <v>59</v>
      </c>
      <c r="AL874" s="15" t="s">
        <v>59</v>
      </c>
      <c r="AM874" t="s">
        <v>47</v>
      </c>
      <c r="AN874" s="15" t="s">
        <v>59</v>
      </c>
      <c r="AO874" t="s">
        <v>47</v>
      </c>
      <c r="AP874" s="15" t="s">
        <v>59</v>
      </c>
      <c r="AQ874" t="s">
        <v>47</v>
      </c>
      <c r="AR874" s="15" t="s">
        <v>59</v>
      </c>
      <c r="AS874" t="s">
        <v>47</v>
      </c>
      <c r="AT874" s="15" t="s">
        <v>59</v>
      </c>
      <c r="AU874" t="s">
        <v>47</v>
      </c>
      <c r="AV874" s="15" t="s">
        <v>59</v>
      </c>
      <c r="AW874" s="3" t="s">
        <v>47</v>
      </c>
      <c r="AX874" s="15" t="s">
        <v>59</v>
      </c>
      <c r="AZ874" s="15" t="s">
        <v>59</v>
      </c>
      <c r="BA874" t="s">
        <v>47</v>
      </c>
      <c r="BB874" s="15" t="s">
        <v>59</v>
      </c>
      <c r="BC874" t="s">
        <v>47</v>
      </c>
      <c r="BD874" s="15" t="s">
        <v>59</v>
      </c>
      <c r="BE874" t="s">
        <v>47</v>
      </c>
      <c r="BF874" s="15" t="s">
        <v>59</v>
      </c>
      <c r="BH874" s="15" t="s">
        <v>59</v>
      </c>
      <c r="BJ874" s="15" t="s">
        <v>59</v>
      </c>
      <c r="BL874" s="15" t="s">
        <v>59</v>
      </c>
      <c r="BN874" s="15" t="s">
        <v>59</v>
      </c>
      <c r="BP874" s="15" t="s">
        <v>59</v>
      </c>
      <c r="BR874" s="15" t="s">
        <v>59</v>
      </c>
      <c r="BT874" s="15" t="s">
        <v>59</v>
      </c>
      <c r="BV874" s="15" t="s">
        <v>59</v>
      </c>
      <c r="BX874" s="15" t="s">
        <v>59</v>
      </c>
      <c r="BZ874" s="15" t="s">
        <v>59</v>
      </c>
      <c r="CB874" s="15" t="s">
        <v>59</v>
      </c>
      <c r="CD874" s="15" t="s">
        <v>59</v>
      </c>
      <c r="CF874" s="15" t="s">
        <v>59</v>
      </c>
      <c r="CH874" s="15" t="s">
        <v>59</v>
      </c>
      <c r="CJ874" s="15" t="s">
        <v>59</v>
      </c>
      <c r="CL874" s="15" t="s">
        <v>59</v>
      </c>
      <c r="CN874" s="15" t="s">
        <v>59</v>
      </c>
      <c r="CP874" s="15" t="s">
        <v>59</v>
      </c>
      <c r="CR874" s="15" t="s">
        <v>59</v>
      </c>
      <c r="CT874" s="15" t="s">
        <v>59</v>
      </c>
      <c r="CV874" s="15" t="s">
        <v>59</v>
      </c>
      <c r="CX874" s="15" t="s">
        <v>59</v>
      </c>
      <c r="CZ874" s="15" t="s">
        <v>59</v>
      </c>
      <c r="DB874" s="15" t="s">
        <v>59</v>
      </c>
      <c r="DD874" s="15" t="s">
        <v>59</v>
      </c>
      <c r="DF874" s="15" t="s">
        <v>59</v>
      </c>
      <c r="DH874" s="15" t="s">
        <v>59</v>
      </c>
      <c r="DJ874" s="15" t="s">
        <v>59</v>
      </c>
      <c r="DL874" s="15" t="s">
        <v>59</v>
      </c>
      <c r="DN874" s="15" t="s">
        <v>59</v>
      </c>
      <c r="DP874" s="15" t="s">
        <v>59</v>
      </c>
      <c r="DR874" s="15" t="s">
        <v>59</v>
      </c>
      <c r="DT874" s="15" t="s">
        <v>59</v>
      </c>
      <c r="DV874" s="15" t="s">
        <v>59</v>
      </c>
      <c r="DX874" s="15" t="s">
        <v>59</v>
      </c>
      <c r="DZ874" s="15" t="s">
        <v>59</v>
      </c>
      <c r="EB874" s="15" t="s">
        <v>59</v>
      </c>
      <c r="ED874" s="15" t="s">
        <v>59</v>
      </c>
      <c r="EF874" s="15" t="s">
        <v>59</v>
      </c>
      <c r="EH874" s="15" t="s">
        <v>59</v>
      </c>
      <c r="EJ874" s="15" t="s">
        <v>59</v>
      </c>
      <c r="EL874" s="15" t="s">
        <v>59</v>
      </c>
      <c r="EN874" s="15" t="s">
        <v>59</v>
      </c>
      <c r="EP874" s="15" t="s">
        <v>59</v>
      </c>
      <c r="ER874" s="15" t="s">
        <v>59</v>
      </c>
      <c r="ET874" s="15" t="s">
        <v>59</v>
      </c>
      <c r="EV874" s="15" t="s">
        <v>59</v>
      </c>
      <c r="EX874" s="15" t="s">
        <v>59</v>
      </c>
      <c r="EZ874" s="15" t="s">
        <v>59</v>
      </c>
      <c r="FB874" s="15" t="s">
        <v>59</v>
      </c>
      <c r="FD874" s="15" t="s">
        <v>59</v>
      </c>
      <c r="FF874" s="15" t="s">
        <v>59</v>
      </c>
      <c r="FH874" s="15" t="s">
        <v>59</v>
      </c>
      <c r="FJ874" s="15" t="s">
        <v>59</v>
      </c>
      <c r="FL874" s="15" t="s">
        <v>59</v>
      </c>
      <c r="FN874" s="15" t="s">
        <v>59</v>
      </c>
      <c r="FP874" s="15" t="s">
        <v>59</v>
      </c>
      <c r="FR874" s="15" t="s">
        <v>59</v>
      </c>
      <c r="FT874" s="15" t="s">
        <v>59</v>
      </c>
    </row>
    <row r="875" spans="1:176" ht="15.95" customHeight="1">
      <c r="A875" s="39" t="s">
        <v>1316</v>
      </c>
      <c r="B875" s="39">
        <v>3</v>
      </c>
      <c r="C875" s="39"/>
      <c r="D875" s="39">
        <v>1602</v>
      </c>
      <c r="E875" t="s">
        <v>1285</v>
      </c>
      <c r="G875" s="9">
        <f t="shared" si="28"/>
        <v>12</v>
      </c>
      <c r="H875" s="15" t="s">
        <v>59</v>
      </c>
      <c r="I875" t="s">
        <v>47</v>
      </c>
      <c r="J875" s="15" t="s">
        <v>59</v>
      </c>
      <c r="K875" t="s">
        <v>47</v>
      </c>
      <c r="L875" s="15" t="s">
        <v>59</v>
      </c>
      <c r="M875" s="3" t="s">
        <v>47</v>
      </c>
      <c r="N875" s="12" t="s">
        <v>59</v>
      </c>
      <c r="O875" t="s">
        <v>47</v>
      </c>
      <c r="P875" s="15" t="s">
        <v>59</v>
      </c>
      <c r="Q875" t="s">
        <v>54</v>
      </c>
      <c r="R875" s="15" t="s">
        <v>59</v>
      </c>
      <c r="S875" t="s">
        <v>54</v>
      </c>
      <c r="T875" s="15" t="s">
        <v>59</v>
      </c>
      <c r="U875" t="s">
        <v>54</v>
      </c>
      <c r="V875" s="15" t="s">
        <v>59</v>
      </c>
      <c r="W875" t="s">
        <v>54</v>
      </c>
      <c r="X875" s="15" t="s">
        <v>59</v>
      </c>
      <c r="Y875">
        <v>9</v>
      </c>
      <c r="Z875" s="15" t="s">
        <v>59</v>
      </c>
      <c r="AA875">
        <v>3</v>
      </c>
      <c r="AB875" s="15" t="s">
        <v>59</v>
      </c>
      <c r="AC875" t="s">
        <v>47</v>
      </c>
      <c r="AD875" s="15" t="s">
        <v>59</v>
      </c>
      <c r="AE875" t="s">
        <v>47</v>
      </c>
      <c r="AF875" s="15" t="s">
        <v>59</v>
      </c>
      <c r="AG875" t="s">
        <v>54</v>
      </c>
      <c r="AH875" s="15" t="s">
        <v>59</v>
      </c>
      <c r="AI875" t="s">
        <v>47</v>
      </c>
      <c r="AJ875" s="15" t="s">
        <v>59</v>
      </c>
      <c r="AL875" s="15" t="s">
        <v>59</v>
      </c>
      <c r="AM875" t="s">
        <v>47</v>
      </c>
      <c r="AN875" s="15" t="s">
        <v>59</v>
      </c>
      <c r="AO875" t="s">
        <v>47</v>
      </c>
      <c r="AP875" s="15" t="s">
        <v>59</v>
      </c>
      <c r="AQ875" t="s">
        <v>47</v>
      </c>
      <c r="AR875" s="15" t="s">
        <v>59</v>
      </c>
      <c r="AS875" t="s">
        <v>47</v>
      </c>
      <c r="AT875" s="15" t="s">
        <v>59</v>
      </c>
      <c r="AU875" t="s">
        <v>47</v>
      </c>
      <c r="AV875" s="15" t="s">
        <v>59</v>
      </c>
      <c r="AW875" s="3" t="s">
        <v>47</v>
      </c>
      <c r="AX875" s="15" t="s">
        <v>59</v>
      </c>
      <c r="AZ875" s="15" t="s">
        <v>59</v>
      </c>
      <c r="BA875" t="s">
        <v>47</v>
      </c>
      <c r="BB875" s="15" t="s">
        <v>59</v>
      </c>
      <c r="BC875" t="s">
        <v>47</v>
      </c>
      <c r="BD875" s="15" t="s">
        <v>59</v>
      </c>
      <c r="BE875" t="s">
        <v>47</v>
      </c>
      <c r="BF875" s="15" t="s">
        <v>59</v>
      </c>
      <c r="BH875" s="15" t="s">
        <v>59</v>
      </c>
      <c r="BJ875" s="15" t="s">
        <v>59</v>
      </c>
      <c r="BL875" s="15" t="s">
        <v>59</v>
      </c>
      <c r="BN875" s="15" t="s">
        <v>59</v>
      </c>
      <c r="BP875" s="15" t="s">
        <v>59</v>
      </c>
      <c r="BR875" s="15" t="s">
        <v>59</v>
      </c>
      <c r="BT875" s="15" t="s">
        <v>59</v>
      </c>
      <c r="BV875" s="15" t="s">
        <v>59</v>
      </c>
      <c r="BX875" s="15" t="s">
        <v>59</v>
      </c>
      <c r="BZ875" s="15" t="s">
        <v>59</v>
      </c>
      <c r="CB875" s="15" t="s">
        <v>59</v>
      </c>
      <c r="CD875" s="15" t="s">
        <v>59</v>
      </c>
      <c r="CF875" s="15" t="s">
        <v>59</v>
      </c>
      <c r="CH875" s="15" t="s">
        <v>59</v>
      </c>
      <c r="CJ875" s="15" t="s">
        <v>59</v>
      </c>
      <c r="CL875" s="15" t="s">
        <v>59</v>
      </c>
      <c r="CN875" s="15" t="s">
        <v>59</v>
      </c>
      <c r="CP875" s="15" t="s">
        <v>59</v>
      </c>
      <c r="CR875" s="15" t="s">
        <v>59</v>
      </c>
      <c r="CT875" s="15" t="s">
        <v>59</v>
      </c>
      <c r="CV875" s="15" t="s">
        <v>59</v>
      </c>
      <c r="CX875" s="15" t="s">
        <v>59</v>
      </c>
      <c r="CZ875" s="15" t="s">
        <v>59</v>
      </c>
      <c r="DB875" s="15" t="s">
        <v>59</v>
      </c>
      <c r="DD875" s="15" t="s">
        <v>59</v>
      </c>
      <c r="DF875" s="15" t="s">
        <v>59</v>
      </c>
      <c r="DH875" s="15" t="s">
        <v>59</v>
      </c>
      <c r="DJ875" s="15" t="s">
        <v>59</v>
      </c>
      <c r="DL875" s="15" t="s">
        <v>59</v>
      </c>
      <c r="DN875" s="15" t="s">
        <v>59</v>
      </c>
      <c r="DP875" s="15" t="s">
        <v>59</v>
      </c>
      <c r="DR875" s="15" t="s">
        <v>59</v>
      </c>
      <c r="DT875" s="15" t="s">
        <v>59</v>
      </c>
      <c r="DV875" s="15" t="s">
        <v>59</v>
      </c>
      <c r="DX875" s="15" t="s">
        <v>59</v>
      </c>
      <c r="DZ875" s="15" t="s">
        <v>59</v>
      </c>
      <c r="EB875" s="15" t="s">
        <v>59</v>
      </c>
      <c r="ED875" s="15" t="s">
        <v>59</v>
      </c>
      <c r="EF875" s="15" t="s">
        <v>59</v>
      </c>
      <c r="EH875" s="15" t="s">
        <v>59</v>
      </c>
      <c r="EJ875" s="15" t="s">
        <v>59</v>
      </c>
      <c r="EL875" s="15" t="s">
        <v>59</v>
      </c>
      <c r="EN875" s="15" t="s">
        <v>59</v>
      </c>
      <c r="EP875" s="15" t="s">
        <v>59</v>
      </c>
      <c r="ER875" s="15" t="s">
        <v>59</v>
      </c>
      <c r="ET875" s="15" t="s">
        <v>59</v>
      </c>
      <c r="EV875" s="15" t="s">
        <v>59</v>
      </c>
      <c r="EX875" s="15" t="s">
        <v>59</v>
      </c>
      <c r="EZ875" s="15" t="s">
        <v>59</v>
      </c>
      <c r="FB875" s="15" t="s">
        <v>59</v>
      </c>
      <c r="FD875" s="15" t="s">
        <v>59</v>
      </c>
      <c r="FF875" s="15" t="s">
        <v>59</v>
      </c>
      <c r="FH875" s="15" t="s">
        <v>59</v>
      </c>
      <c r="FJ875" s="15" t="s">
        <v>59</v>
      </c>
      <c r="FL875" s="15" t="s">
        <v>59</v>
      </c>
      <c r="FN875" s="15" t="s">
        <v>59</v>
      </c>
      <c r="FP875" s="15" t="s">
        <v>59</v>
      </c>
      <c r="FR875" s="15" t="s">
        <v>59</v>
      </c>
      <c r="FT875" s="15" t="s">
        <v>59</v>
      </c>
    </row>
    <row r="876" spans="1:176" ht="15.95" customHeight="1">
      <c r="A876" s="39" t="s">
        <v>1317</v>
      </c>
      <c r="B876" s="39">
        <v>3</v>
      </c>
      <c r="C876" s="39"/>
      <c r="D876" s="39">
        <v>1602</v>
      </c>
      <c r="E876" t="s">
        <v>1285</v>
      </c>
      <c r="G876" s="9">
        <f t="shared" si="28"/>
        <v>6</v>
      </c>
      <c r="H876" s="15" t="s">
        <v>59</v>
      </c>
      <c r="I876" t="s">
        <v>47</v>
      </c>
      <c r="J876" s="15" t="s">
        <v>59</v>
      </c>
      <c r="K876" t="s">
        <v>47</v>
      </c>
      <c r="L876" s="15" t="s">
        <v>59</v>
      </c>
      <c r="M876" s="3" t="s">
        <v>47</v>
      </c>
      <c r="N876" s="12" t="s">
        <v>59</v>
      </c>
      <c r="O876" t="s">
        <v>47</v>
      </c>
      <c r="P876" s="15" t="s">
        <v>59</v>
      </c>
      <c r="Q876" t="s">
        <v>54</v>
      </c>
      <c r="R876" s="15" t="s">
        <v>59</v>
      </c>
      <c r="S876" t="s">
        <v>54</v>
      </c>
      <c r="T876" s="15" t="s">
        <v>59</v>
      </c>
      <c r="U876" t="s">
        <v>54</v>
      </c>
      <c r="V876" s="15" t="s">
        <v>59</v>
      </c>
      <c r="W876" t="s">
        <v>54</v>
      </c>
      <c r="X876" s="15" t="s">
        <v>59</v>
      </c>
      <c r="Y876">
        <v>6</v>
      </c>
      <c r="Z876" s="15" t="s">
        <v>59</v>
      </c>
      <c r="AA876" t="s">
        <v>54</v>
      </c>
      <c r="AB876" s="15" t="s">
        <v>59</v>
      </c>
      <c r="AC876" t="s">
        <v>47</v>
      </c>
      <c r="AD876" s="15" t="s">
        <v>59</v>
      </c>
      <c r="AE876" t="s">
        <v>47</v>
      </c>
      <c r="AF876" s="15" t="s">
        <v>59</v>
      </c>
      <c r="AG876" t="s">
        <v>54</v>
      </c>
      <c r="AH876" s="15" t="s">
        <v>59</v>
      </c>
      <c r="AI876" t="s">
        <v>47</v>
      </c>
      <c r="AJ876" s="15" t="s">
        <v>59</v>
      </c>
      <c r="AL876" s="15" t="s">
        <v>59</v>
      </c>
      <c r="AM876" t="s">
        <v>47</v>
      </c>
      <c r="AN876" s="15" t="s">
        <v>59</v>
      </c>
      <c r="AO876" t="s">
        <v>47</v>
      </c>
      <c r="AP876" s="15" t="s">
        <v>59</v>
      </c>
      <c r="AQ876" t="s">
        <v>47</v>
      </c>
      <c r="AR876" s="15" t="s">
        <v>59</v>
      </c>
      <c r="AS876" t="s">
        <v>47</v>
      </c>
      <c r="AT876" s="15" t="s">
        <v>59</v>
      </c>
      <c r="AU876" t="s">
        <v>47</v>
      </c>
      <c r="AV876" s="15" t="s">
        <v>59</v>
      </c>
      <c r="AW876" s="3" t="s">
        <v>47</v>
      </c>
      <c r="AX876" s="15" t="s">
        <v>59</v>
      </c>
      <c r="AZ876" s="15" t="s">
        <v>59</v>
      </c>
      <c r="BA876" t="s">
        <v>47</v>
      </c>
      <c r="BB876" s="15" t="s">
        <v>59</v>
      </c>
      <c r="BC876" t="s">
        <v>47</v>
      </c>
      <c r="BD876" s="15" t="s">
        <v>59</v>
      </c>
      <c r="BE876" t="s">
        <v>47</v>
      </c>
      <c r="BF876" s="15" t="s">
        <v>59</v>
      </c>
      <c r="BH876" s="15" t="s">
        <v>59</v>
      </c>
      <c r="BJ876" s="15" t="s">
        <v>59</v>
      </c>
      <c r="BL876" s="15" t="s">
        <v>59</v>
      </c>
      <c r="BN876" s="15" t="s">
        <v>59</v>
      </c>
      <c r="BP876" s="15" t="s">
        <v>59</v>
      </c>
      <c r="BR876" s="15" t="s">
        <v>59</v>
      </c>
      <c r="BT876" s="15" t="s">
        <v>59</v>
      </c>
      <c r="BV876" s="15" t="s">
        <v>59</v>
      </c>
      <c r="BX876" s="15" t="s">
        <v>59</v>
      </c>
      <c r="BZ876" s="15" t="s">
        <v>59</v>
      </c>
      <c r="CB876" s="15" t="s">
        <v>59</v>
      </c>
      <c r="CD876" s="15" t="s">
        <v>59</v>
      </c>
      <c r="CF876" s="15" t="s">
        <v>59</v>
      </c>
      <c r="CH876" s="15" t="s">
        <v>59</v>
      </c>
      <c r="CJ876" s="15" t="s">
        <v>59</v>
      </c>
      <c r="CL876" s="15" t="s">
        <v>59</v>
      </c>
      <c r="CN876" s="15" t="s">
        <v>59</v>
      </c>
      <c r="CP876" s="15" t="s">
        <v>59</v>
      </c>
      <c r="CR876" s="15" t="s">
        <v>59</v>
      </c>
      <c r="CT876" s="15" t="s">
        <v>59</v>
      </c>
      <c r="CV876" s="15" t="s">
        <v>59</v>
      </c>
      <c r="CX876" s="15" t="s">
        <v>59</v>
      </c>
      <c r="CZ876" s="15" t="s">
        <v>59</v>
      </c>
      <c r="DB876" s="15" t="s">
        <v>59</v>
      </c>
      <c r="DD876" s="15" t="s">
        <v>59</v>
      </c>
      <c r="DF876" s="15" t="s">
        <v>59</v>
      </c>
      <c r="DH876" s="15" t="s">
        <v>59</v>
      </c>
      <c r="DJ876" s="15" t="s">
        <v>59</v>
      </c>
      <c r="DL876" s="15" t="s">
        <v>59</v>
      </c>
      <c r="DN876" s="15" t="s">
        <v>59</v>
      </c>
      <c r="DP876" s="15" t="s">
        <v>59</v>
      </c>
      <c r="DR876" s="15" t="s">
        <v>59</v>
      </c>
      <c r="DT876" s="15" t="s">
        <v>59</v>
      </c>
      <c r="DV876" s="15" t="s">
        <v>59</v>
      </c>
      <c r="DX876" s="15" t="s">
        <v>59</v>
      </c>
      <c r="DZ876" s="15" t="s">
        <v>59</v>
      </c>
      <c r="EB876" s="15" t="s">
        <v>59</v>
      </c>
      <c r="ED876" s="15" t="s">
        <v>59</v>
      </c>
      <c r="EF876" s="15" t="s">
        <v>59</v>
      </c>
      <c r="EH876" s="15" t="s">
        <v>59</v>
      </c>
      <c r="EJ876" s="15" t="s">
        <v>59</v>
      </c>
      <c r="EL876" s="15" t="s">
        <v>59</v>
      </c>
      <c r="EN876" s="15" t="s">
        <v>59</v>
      </c>
      <c r="EP876" s="15" t="s">
        <v>59</v>
      </c>
      <c r="ER876" s="15" t="s">
        <v>59</v>
      </c>
      <c r="ET876" s="15" t="s">
        <v>59</v>
      </c>
      <c r="EV876" s="15" t="s">
        <v>59</v>
      </c>
      <c r="EX876" s="15" t="s">
        <v>59</v>
      </c>
      <c r="EZ876" s="15" t="s">
        <v>59</v>
      </c>
      <c r="FB876" s="15" t="s">
        <v>59</v>
      </c>
      <c r="FD876" s="15" t="s">
        <v>59</v>
      </c>
      <c r="FF876" s="15" t="s">
        <v>59</v>
      </c>
      <c r="FH876" s="15" t="s">
        <v>59</v>
      </c>
      <c r="FJ876" s="15" t="s">
        <v>59</v>
      </c>
      <c r="FL876" s="15" t="s">
        <v>59</v>
      </c>
      <c r="FN876" s="15" t="s">
        <v>59</v>
      </c>
      <c r="FP876" s="15" t="s">
        <v>59</v>
      </c>
      <c r="FR876" s="15" t="s">
        <v>59</v>
      </c>
      <c r="FT876" s="15" t="s">
        <v>59</v>
      </c>
    </row>
    <row r="877" spans="1:176" ht="15.95" customHeight="1">
      <c r="A877" s="39" t="s">
        <v>1318</v>
      </c>
      <c r="B877" s="39">
        <v>3</v>
      </c>
      <c r="C877" s="39"/>
      <c r="D877" s="39">
        <v>1602</v>
      </c>
      <c r="E877" t="s">
        <v>1285</v>
      </c>
      <c r="G877" s="9">
        <f t="shared" si="28"/>
        <v>0</v>
      </c>
      <c r="H877" s="15" t="s">
        <v>59</v>
      </c>
      <c r="I877" t="s">
        <v>47</v>
      </c>
      <c r="J877" s="15" t="s">
        <v>59</v>
      </c>
      <c r="K877" t="s">
        <v>47</v>
      </c>
      <c r="L877" s="15" t="s">
        <v>59</v>
      </c>
      <c r="M877" s="3" t="s">
        <v>47</v>
      </c>
      <c r="N877" s="12" t="s">
        <v>59</v>
      </c>
      <c r="O877" t="s">
        <v>47</v>
      </c>
      <c r="P877" s="15" t="s">
        <v>59</v>
      </c>
      <c r="Q877" t="s">
        <v>54</v>
      </c>
      <c r="R877" s="15" t="s">
        <v>59</v>
      </c>
      <c r="S877" t="s">
        <v>54</v>
      </c>
      <c r="T877" s="15" t="s">
        <v>59</v>
      </c>
      <c r="U877" t="s">
        <v>54</v>
      </c>
      <c r="V877" s="15" t="s">
        <v>59</v>
      </c>
      <c r="W877" t="s">
        <v>54</v>
      </c>
      <c r="X877" s="15" t="s">
        <v>59</v>
      </c>
      <c r="Y877" t="s">
        <v>54</v>
      </c>
      <c r="Z877" s="15" t="s">
        <v>59</v>
      </c>
      <c r="AA877" t="s">
        <v>54</v>
      </c>
      <c r="AB877" s="15" t="s">
        <v>59</v>
      </c>
      <c r="AC877" t="s">
        <v>47</v>
      </c>
      <c r="AD877" s="15" t="s">
        <v>59</v>
      </c>
      <c r="AE877" t="s">
        <v>47</v>
      </c>
      <c r="AF877" s="15" t="s">
        <v>59</v>
      </c>
      <c r="AG877" t="s">
        <v>54</v>
      </c>
      <c r="AH877" s="15" t="s">
        <v>59</v>
      </c>
      <c r="AI877" t="s">
        <v>47</v>
      </c>
      <c r="AJ877" s="15" t="s">
        <v>59</v>
      </c>
      <c r="AL877" s="15" t="s">
        <v>59</v>
      </c>
      <c r="AM877" t="s">
        <v>47</v>
      </c>
      <c r="AN877" s="15" t="s">
        <v>59</v>
      </c>
      <c r="AO877" t="s">
        <v>47</v>
      </c>
      <c r="AP877" s="15" t="s">
        <v>59</v>
      </c>
      <c r="AQ877" t="s">
        <v>47</v>
      </c>
      <c r="AR877" s="15" t="s">
        <v>59</v>
      </c>
      <c r="AS877" t="s">
        <v>47</v>
      </c>
      <c r="AT877" s="15" t="s">
        <v>59</v>
      </c>
      <c r="AU877" t="s">
        <v>47</v>
      </c>
      <c r="AV877" s="15" t="s">
        <v>59</v>
      </c>
      <c r="AW877" s="3" t="s">
        <v>47</v>
      </c>
      <c r="AX877" s="15" t="s">
        <v>59</v>
      </c>
      <c r="AZ877" s="15" t="s">
        <v>59</v>
      </c>
      <c r="BA877" t="s">
        <v>47</v>
      </c>
      <c r="BB877" s="15" t="s">
        <v>59</v>
      </c>
      <c r="BC877" t="s">
        <v>47</v>
      </c>
      <c r="BD877" s="15" t="s">
        <v>59</v>
      </c>
      <c r="BE877" t="s">
        <v>47</v>
      </c>
      <c r="BF877" s="15" t="s">
        <v>59</v>
      </c>
      <c r="BH877" s="15" t="s">
        <v>59</v>
      </c>
      <c r="BJ877" s="15" t="s">
        <v>59</v>
      </c>
      <c r="BL877" s="15" t="s">
        <v>59</v>
      </c>
      <c r="BN877" s="15" t="s">
        <v>59</v>
      </c>
      <c r="BP877" s="15" t="s">
        <v>59</v>
      </c>
      <c r="BR877" s="15" t="s">
        <v>59</v>
      </c>
      <c r="BT877" s="15" t="s">
        <v>59</v>
      </c>
      <c r="BV877" s="15" t="s">
        <v>59</v>
      </c>
      <c r="BX877" s="15" t="s">
        <v>59</v>
      </c>
      <c r="BZ877" s="15" t="s">
        <v>59</v>
      </c>
      <c r="CB877" s="15" t="s">
        <v>59</v>
      </c>
      <c r="CD877" s="15" t="s">
        <v>59</v>
      </c>
      <c r="CF877" s="15" t="s">
        <v>59</v>
      </c>
      <c r="CH877" s="15" t="s">
        <v>59</v>
      </c>
      <c r="CJ877" s="15" t="s">
        <v>59</v>
      </c>
      <c r="CL877" s="15" t="s">
        <v>59</v>
      </c>
      <c r="CN877" s="15" t="s">
        <v>59</v>
      </c>
      <c r="CP877" s="15" t="s">
        <v>59</v>
      </c>
      <c r="CR877" s="15" t="s">
        <v>59</v>
      </c>
      <c r="CT877" s="15" t="s">
        <v>59</v>
      </c>
      <c r="CV877" s="15" t="s">
        <v>59</v>
      </c>
      <c r="CX877" s="15" t="s">
        <v>59</v>
      </c>
      <c r="CZ877" s="15" t="s">
        <v>59</v>
      </c>
      <c r="DB877" s="15" t="s">
        <v>59</v>
      </c>
      <c r="DD877" s="15" t="s">
        <v>59</v>
      </c>
      <c r="DF877" s="15" t="s">
        <v>59</v>
      </c>
      <c r="DH877" s="15" t="s">
        <v>59</v>
      </c>
      <c r="DJ877" s="15" t="s">
        <v>59</v>
      </c>
      <c r="DL877" s="15" t="s">
        <v>59</v>
      </c>
      <c r="DN877" s="15" t="s">
        <v>59</v>
      </c>
      <c r="DP877" s="15" t="s">
        <v>59</v>
      </c>
      <c r="DR877" s="15" t="s">
        <v>59</v>
      </c>
      <c r="DT877" s="15" t="s">
        <v>59</v>
      </c>
      <c r="DV877" s="15" t="s">
        <v>59</v>
      </c>
      <c r="DX877" s="15" t="s">
        <v>59</v>
      </c>
      <c r="DZ877" s="15" t="s">
        <v>59</v>
      </c>
      <c r="EB877" s="15" t="s">
        <v>59</v>
      </c>
      <c r="ED877" s="15" t="s">
        <v>59</v>
      </c>
      <c r="EF877" s="15" t="s">
        <v>59</v>
      </c>
      <c r="EH877" s="15" t="s">
        <v>59</v>
      </c>
      <c r="EJ877" s="15" t="s">
        <v>59</v>
      </c>
      <c r="EL877" s="15" t="s">
        <v>59</v>
      </c>
      <c r="EN877" s="15" t="s">
        <v>59</v>
      </c>
      <c r="EP877" s="15" t="s">
        <v>59</v>
      </c>
      <c r="ER877" s="15" t="s">
        <v>59</v>
      </c>
      <c r="ET877" s="15" t="s">
        <v>59</v>
      </c>
      <c r="EV877" s="15" t="s">
        <v>59</v>
      </c>
      <c r="EX877" s="15" t="s">
        <v>59</v>
      </c>
      <c r="EZ877" s="15" t="s">
        <v>59</v>
      </c>
      <c r="FB877" s="15" t="s">
        <v>59</v>
      </c>
      <c r="FD877" s="15" t="s">
        <v>59</v>
      </c>
      <c r="FF877" s="15" t="s">
        <v>59</v>
      </c>
      <c r="FH877" s="15" t="s">
        <v>59</v>
      </c>
      <c r="FJ877" s="15" t="s">
        <v>59</v>
      </c>
      <c r="FL877" s="15" t="s">
        <v>59</v>
      </c>
      <c r="FN877" s="15" t="s">
        <v>59</v>
      </c>
      <c r="FP877" s="15" t="s">
        <v>59</v>
      </c>
      <c r="FR877" s="15" t="s">
        <v>59</v>
      </c>
      <c r="FT877" s="15" t="s">
        <v>59</v>
      </c>
    </row>
    <row r="878" spans="1:176" ht="15.95" customHeight="1">
      <c r="A878" s="39" t="s">
        <v>1319</v>
      </c>
      <c r="B878" s="39">
        <v>3</v>
      </c>
      <c r="C878" s="39"/>
      <c r="D878" s="39">
        <v>1602</v>
      </c>
      <c r="E878" t="s">
        <v>1285</v>
      </c>
      <c r="G878" s="9">
        <f t="shared" si="28"/>
        <v>0</v>
      </c>
      <c r="H878" s="15" t="s">
        <v>59</v>
      </c>
      <c r="I878" t="s">
        <v>47</v>
      </c>
      <c r="J878" s="15" t="s">
        <v>59</v>
      </c>
      <c r="K878" t="s">
        <v>47</v>
      </c>
      <c r="L878" s="15" t="s">
        <v>59</v>
      </c>
      <c r="M878" s="3" t="s">
        <v>47</v>
      </c>
      <c r="N878" s="12" t="s">
        <v>59</v>
      </c>
      <c r="O878" t="s">
        <v>47</v>
      </c>
      <c r="P878" s="15" t="s">
        <v>59</v>
      </c>
      <c r="Q878" t="s">
        <v>54</v>
      </c>
      <c r="R878" s="15" t="s">
        <v>59</v>
      </c>
      <c r="S878" t="s">
        <v>54</v>
      </c>
      <c r="T878" s="15" t="s">
        <v>59</v>
      </c>
      <c r="U878" t="s">
        <v>54</v>
      </c>
      <c r="V878" s="15" t="s">
        <v>59</v>
      </c>
      <c r="W878" t="s">
        <v>54</v>
      </c>
      <c r="X878" s="15" t="s">
        <v>59</v>
      </c>
      <c r="Y878" t="s">
        <v>54</v>
      </c>
      <c r="Z878" s="15" t="s">
        <v>59</v>
      </c>
      <c r="AA878" t="s">
        <v>54</v>
      </c>
      <c r="AB878" s="15" t="s">
        <v>59</v>
      </c>
      <c r="AC878" t="s">
        <v>47</v>
      </c>
      <c r="AD878" s="15" t="s">
        <v>59</v>
      </c>
      <c r="AE878" t="s">
        <v>47</v>
      </c>
      <c r="AF878" s="15" t="s">
        <v>59</v>
      </c>
      <c r="AG878" t="s">
        <v>54</v>
      </c>
      <c r="AH878" s="15" t="s">
        <v>59</v>
      </c>
      <c r="AI878" t="s">
        <v>47</v>
      </c>
      <c r="AJ878" s="15" t="s">
        <v>59</v>
      </c>
      <c r="AL878" s="15" t="s">
        <v>59</v>
      </c>
      <c r="AM878" t="s">
        <v>47</v>
      </c>
      <c r="AN878" s="15" t="s">
        <v>59</v>
      </c>
      <c r="AO878" t="s">
        <v>47</v>
      </c>
      <c r="AP878" s="15" t="s">
        <v>59</v>
      </c>
      <c r="AQ878" t="s">
        <v>47</v>
      </c>
      <c r="AR878" s="15" t="s">
        <v>59</v>
      </c>
      <c r="AS878" t="s">
        <v>47</v>
      </c>
      <c r="AT878" s="15" t="s">
        <v>59</v>
      </c>
      <c r="AU878" t="s">
        <v>47</v>
      </c>
      <c r="AV878" s="15" t="s">
        <v>59</v>
      </c>
      <c r="AW878" s="3" t="s">
        <v>47</v>
      </c>
      <c r="AX878" s="15" t="s">
        <v>59</v>
      </c>
      <c r="AZ878" s="15" t="s">
        <v>59</v>
      </c>
      <c r="BA878" t="s">
        <v>47</v>
      </c>
      <c r="BB878" s="15" t="s">
        <v>59</v>
      </c>
      <c r="BC878" t="s">
        <v>47</v>
      </c>
      <c r="BD878" s="15" t="s">
        <v>59</v>
      </c>
      <c r="BE878" t="s">
        <v>47</v>
      </c>
      <c r="BF878" s="15" t="s">
        <v>59</v>
      </c>
      <c r="BH878" s="15" t="s">
        <v>59</v>
      </c>
      <c r="BJ878" s="15" t="s">
        <v>59</v>
      </c>
      <c r="BL878" s="15" t="s">
        <v>59</v>
      </c>
      <c r="BN878" s="15" t="s">
        <v>59</v>
      </c>
      <c r="BP878" s="15" t="s">
        <v>59</v>
      </c>
      <c r="BR878" s="15" t="s">
        <v>59</v>
      </c>
      <c r="BT878" s="15" t="s">
        <v>59</v>
      </c>
      <c r="BV878" s="15" t="s">
        <v>59</v>
      </c>
      <c r="BX878" s="15" t="s">
        <v>59</v>
      </c>
      <c r="BZ878" s="15" t="s">
        <v>59</v>
      </c>
      <c r="CB878" s="15" t="s">
        <v>59</v>
      </c>
      <c r="CD878" s="15" t="s">
        <v>59</v>
      </c>
      <c r="CF878" s="15" t="s">
        <v>59</v>
      </c>
      <c r="CH878" s="15" t="s">
        <v>59</v>
      </c>
      <c r="CJ878" s="15" t="s">
        <v>59</v>
      </c>
      <c r="CL878" s="15" t="s">
        <v>59</v>
      </c>
      <c r="CN878" s="15" t="s">
        <v>59</v>
      </c>
      <c r="CP878" s="15" t="s">
        <v>59</v>
      </c>
      <c r="CR878" s="15" t="s">
        <v>59</v>
      </c>
      <c r="CT878" s="15" t="s">
        <v>59</v>
      </c>
      <c r="CV878" s="15" t="s">
        <v>59</v>
      </c>
      <c r="CX878" s="15" t="s">
        <v>59</v>
      </c>
      <c r="CZ878" s="15" t="s">
        <v>59</v>
      </c>
      <c r="DB878" s="15" t="s">
        <v>59</v>
      </c>
      <c r="DD878" s="15" t="s">
        <v>59</v>
      </c>
      <c r="DF878" s="15" t="s">
        <v>59</v>
      </c>
      <c r="DH878" s="15" t="s">
        <v>59</v>
      </c>
      <c r="DJ878" s="15" t="s">
        <v>59</v>
      </c>
      <c r="DL878" s="15" t="s">
        <v>59</v>
      </c>
      <c r="DN878" s="15" t="s">
        <v>59</v>
      </c>
      <c r="DP878" s="15" t="s">
        <v>59</v>
      </c>
      <c r="DR878" s="15" t="s">
        <v>59</v>
      </c>
      <c r="DT878" s="15" t="s">
        <v>59</v>
      </c>
      <c r="DV878" s="15" t="s">
        <v>59</v>
      </c>
      <c r="DX878" s="15" t="s">
        <v>59</v>
      </c>
      <c r="DZ878" s="15" t="s">
        <v>59</v>
      </c>
      <c r="EB878" s="15" t="s">
        <v>59</v>
      </c>
      <c r="ED878" s="15" t="s">
        <v>59</v>
      </c>
      <c r="EF878" s="15" t="s">
        <v>59</v>
      </c>
      <c r="EH878" s="15" t="s">
        <v>59</v>
      </c>
      <c r="EJ878" s="15" t="s">
        <v>59</v>
      </c>
      <c r="EL878" s="15" t="s">
        <v>59</v>
      </c>
      <c r="EN878" s="15" t="s">
        <v>59</v>
      </c>
      <c r="EP878" s="15" t="s">
        <v>59</v>
      </c>
      <c r="ER878" s="15" t="s">
        <v>59</v>
      </c>
      <c r="ET878" s="15" t="s">
        <v>59</v>
      </c>
      <c r="EV878" s="15" t="s">
        <v>59</v>
      </c>
      <c r="EX878" s="15" t="s">
        <v>59</v>
      </c>
      <c r="EZ878" s="15" t="s">
        <v>59</v>
      </c>
      <c r="FB878" s="15" t="s">
        <v>59</v>
      </c>
      <c r="FD878" s="15" t="s">
        <v>59</v>
      </c>
      <c r="FF878" s="15" t="s">
        <v>59</v>
      </c>
      <c r="FH878" s="15" t="s">
        <v>59</v>
      </c>
      <c r="FJ878" s="15" t="s">
        <v>59</v>
      </c>
      <c r="FL878" s="15" t="s">
        <v>59</v>
      </c>
      <c r="FN878" s="15" t="s">
        <v>59</v>
      </c>
      <c r="FP878" s="15" t="s">
        <v>59</v>
      </c>
      <c r="FR878" s="15" t="s">
        <v>59</v>
      </c>
      <c r="FT878" s="15" t="s">
        <v>59</v>
      </c>
    </row>
    <row r="879" spans="1:176" ht="15.95" customHeight="1">
      <c r="A879" s="39" t="s">
        <v>1320</v>
      </c>
      <c r="B879" s="39">
        <v>3</v>
      </c>
      <c r="C879" s="39"/>
      <c r="D879" s="39">
        <v>1602</v>
      </c>
      <c r="E879" t="s">
        <v>1285</v>
      </c>
      <c r="G879" s="9">
        <f t="shared" si="28"/>
        <v>0</v>
      </c>
      <c r="H879" s="15" t="s">
        <v>59</v>
      </c>
      <c r="I879" t="s">
        <v>47</v>
      </c>
      <c r="J879" s="15" t="s">
        <v>59</v>
      </c>
      <c r="K879" t="s">
        <v>47</v>
      </c>
      <c r="L879" s="15" t="s">
        <v>59</v>
      </c>
      <c r="M879" s="3" t="s">
        <v>47</v>
      </c>
      <c r="N879" s="12" t="s">
        <v>59</v>
      </c>
      <c r="O879" t="s">
        <v>47</v>
      </c>
      <c r="P879" s="15" t="s">
        <v>59</v>
      </c>
      <c r="Q879" t="s">
        <v>54</v>
      </c>
      <c r="R879" s="15" t="s">
        <v>59</v>
      </c>
      <c r="S879" t="s">
        <v>54</v>
      </c>
      <c r="T879" s="15" t="s">
        <v>59</v>
      </c>
      <c r="U879" t="s">
        <v>54</v>
      </c>
      <c r="V879" s="15" t="s">
        <v>59</v>
      </c>
      <c r="W879" t="s">
        <v>54</v>
      </c>
      <c r="X879" s="15" t="s">
        <v>59</v>
      </c>
      <c r="Y879" t="s">
        <v>54</v>
      </c>
      <c r="Z879" s="15" t="s">
        <v>59</v>
      </c>
      <c r="AA879" t="s">
        <v>54</v>
      </c>
      <c r="AB879" s="15" t="s">
        <v>59</v>
      </c>
      <c r="AC879" t="s">
        <v>47</v>
      </c>
      <c r="AD879" s="15" t="s">
        <v>59</v>
      </c>
      <c r="AE879" t="s">
        <v>47</v>
      </c>
      <c r="AF879" s="15" t="s">
        <v>59</v>
      </c>
      <c r="AG879" t="s">
        <v>54</v>
      </c>
      <c r="AH879" s="15" t="s">
        <v>59</v>
      </c>
      <c r="AI879" t="s">
        <v>47</v>
      </c>
      <c r="AJ879" s="15" t="s">
        <v>59</v>
      </c>
      <c r="AL879" s="15" t="s">
        <v>59</v>
      </c>
      <c r="AM879" t="s">
        <v>47</v>
      </c>
      <c r="AN879" s="15" t="s">
        <v>59</v>
      </c>
      <c r="AO879" t="s">
        <v>47</v>
      </c>
      <c r="AP879" s="15" t="s">
        <v>59</v>
      </c>
      <c r="AQ879" t="s">
        <v>47</v>
      </c>
      <c r="AR879" s="15" t="s">
        <v>59</v>
      </c>
      <c r="AS879" t="s">
        <v>47</v>
      </c>
      <c r="AT879" s="15" t="s">
        <v>59</v>
      </c>
      <c r="AU879" t="s">
        <v>47</v>
      </c>
      <c r="AV879" s="15" t="s">
        <v>59</v>
      </c>
      <c r="AW879" s="3" t="s">
        <v>47</v>
      </c>
      <c r="AX879" s="15" t="s">
        <v>59</v>
      </c>
      <c r="AZ879" s="15" t="s">
        <v>59</v>
      </c>
      <c r="BA879" t="s">
        <v>47</v>
      </c>
      <c r="BB879" s="15" t="s">
        <v>59</v>
      </c>
      <c r="BC879" t="s">
        <v>47</v>
      </c>
      <c r="BD879" s="15" t="s">
        <v>59</v>
      </c>
      <c r="BE879" t="s">
        <v>47</v>
      </c>
      <c r="BF879" s="15" t="s">
        <v>59</v>
      </c>
      <c r="BH879" s="15" t="s">
        <v>59</v>
      </c>
      <c r="BJ879" s="15" t="s">
        <v>59</v>
      </c>
      <c r="BL879" s="15" t="s">
        <v>59</v>
      </c>
      <c r="BN879" s="15" t="s">
        <v>59</v>
      </c>
      <c r="BP879" s="15" t="s">
        <v>59</v>
      </c>
      <c r="BR879" s="15" t="s">
        <v>59</v>
      </c>
      <c r="BT879" s="15" t="s">
        <v>59</v>
      </c>
      <c r="BV879" s="15" t="s">
        <v>59</v>
      </c>
      <c r="BX879" s="15" t="s">
        <v>59</v>
      </c>
      <c r="BZ879" s="15" t="s">
        <v>59</v>
      </c>
      <c r="CB879" s="15" t="s">
        <v>59</v>
      </c>
      <c r="CD879" s="15" t="s">
        <v>59</v>
      </c>
      <c r="CF879" s="15" t="s">
        <v>59</v>
      </c>
      <c r="CH879" s="15" t="s">
        <v>59</v>
      </c>
      <c r="CJ879" s="15" t="s">
        <v>59</v>
      </c>
      <c r="CL879" s="15" t="s">
        <v>59</v>
      </c>
      <c r="CN879" s="15" t="s">
        <v>59</v>
      </c>
      <c r="CP879" s="15" t="s">
        <v>59</v>
      </c>
      <c r="CR879" s="15" t="s">
        <v>59</v>
      </c>
      <c r="CT879" s="15" t="s">
        <v>59</v>
      </c>
      <c r="CV879" s="15" t="s">
        <v>59</v>
      </c>
      <c r="CX879" s="15" t="s">
        <v>59</v>
      </c>
      <c r="CZ879" s="15" t="s">
        <v>59</v>
      </c>
      <c r="DB879" s="15" t="s">
        <v>59</v>
      </c>
      <c r="DD879" s="15" t="s">
        <v>59</v>
      </c>
      <c r="DF879" s="15" t="s">
        <v>59</v>
      </c>
      <c r="DH879" s="15" t="s">
        <v>59</v>
      </c>
      <c r="DJ879" s="15" t="s">
        <v>59</v>
      </c>
      <c r="DL879" s="15" t="s">
        <v>59</v>
      </c>
      <c r="DN879" s="15" t="s">
        <v>59</v>
      </c>
      <c r="DP879" s="15" t="s">
        <v>59</v>
      </c>
      <c r="DR879" s="15" t="s">
        <v>59</v>
      </c>
      <c r="DT879" s="15" t="s">
        <v>59</v>
      </c>
      <c r="DV879" s="15" t="s">
        <v>59</v>
      </c>
      <c r="DX879" s="15" t="s">
        <v>59</v>
      </c>
      <c r="DZ879" s="15" t="s">
        <v>59</v>
      </c>
      <c r="EB879" s="15" t="s">
        <v>59</v>
      </c>
      <c r="ED879" s="15" t="s">
        <v>59</v>
      </c>
      <c r="EF879" s="15" t="s">
        <v>59</v>
      </c>
      <c r="EH879" s="15" t="s">
        <v>59</v>
      </c>
      <c r="EJ879" s="15" t="s">
        <v>59</v>
      </c>
      <c r="EL879" s="15" t="s">
        <v>59</v>
      </c>
      <c r="EN879" s="15" t="s">
        <v>59</v>
      </c>
      <c r="EP879" s="15" t="s">
        <v>59</v>
      </c>
      <c r="ER879" s="15" t="s">
        <v>59</v>
      </c>
      <c r="ET879" s="15" t="s">
        <v>59</v>
      </c>
      <c r="EV879" s="15" t="s">
        <v>59</v>
      </c>
      <c r="EX879" s="15" t="s">
        <v>59</v>
      </c>
      <c r="EZ879" s="15" t="s">
        <v>59</v>
      </c>
      <c r="FB879" s="15" t="s">
        <v>59</v>
      </c>
      <c r="FD879" s="15" t="s">
        <v>59</v>
      </c>
      <c r="FF879" s="15" t="s">
        <v>59</v>
      </c>
      <c r="FH879" s="15" t="s">
        <v>59</v>
      </c>
      <c r="FJ879" s="15" t="s">
        <v>59</v>
      </c>
      <c r="FL879" s="15" t="s">
        <v>59</v>
      </c>
      <c r="FN879" s="15" t="s">
        <v>59</v>
      </c>
      <c r="FP879" s="15" t="s">
        <v>59</v>
      </c>
      <c r="FR879" s="15" t="s">
        <v>59</v>
      </c>
      <c r="FT879" s="15" t="s">
        <v>59</v>
      </c>
    </row>
    <row r="880" spans="1:176" ht="15.95" customHeight="1">
      <c r="A880" s="39" t="s">
        <v>1321</v>
      </c>
      <c r="B880" s="39">
        <v>3</v>
      </c>
      <c r="C880" s="39"/>
      <c r="D880" s="39">
        <v>1602</v>
      </c>
      <c r="E880" t="s">
        <v>1285</v>
      </c>
      <c r="G880" s="9">
        <f t="shared" si="28"/>
        <v>0</v>
      </c>
      <c r="H880" s="15" t="s">
        <v>59</v>
      </c>
      <c r="I880" t="s">
        <v>47</v>
      </c>
      <c r="J880" s="15" t="s">
        <v>59</v>
      </c>
      <c r="K880" t="s">
        <v>47</v>
      </c>
      <c r="L880" s="15" t="s">
        <v>59</v>
      </c>
      <c r="M880" s="3" t="s">
        <v>47</v>
      </c>
      <c r="N880" s="12" t="s">
        <v>59</v>
      </c>
      <c r="O880" t="s">
        <v>47</v>
      </c>
      <c r="P880" s="15" t="s">
        <v>59</v>
      </c>
      <c r="Q880" t="s">
        <v>54</v>
      </c>
      <c r="R880" s="15" t="s">
        <v>59</v>
      </c>
      <c r="S880" t="s">
        <v>54</v>
      </c>
      <c r="T880" s="15" t="s">
        <v>59</v>
      </c>
      <c r="U880" t="s">
        <v>54</v>
      </c>
      <c r="V880" s="15" t="s">
        <v>59</v>
      </c>
      <c r="W880" t="s">
        <v>54</v>
      </c>
      <c r="X880" s="15" t="s">
        <v>59</v>
      </c>
      <c r="Y880" t="s">
        <v>54</v>
      </c>
      <c r="Z880" s="15" t="s">
        <v>59</v>
      </c>
      <c r="AA880" t="s">
        <v>54</v>
      </c>
      <c r="AB880" s="15" t="s">
        <v>59</v>
      </c>
      <c r="AC880" t="s">
        <v>47</v>
      </c>
      <c r="AD880" s="15" t="s">
        <v>59</v>
      </c>
      <c r="AE880" t="s">
        <v>47</v>
      </c>
      <c r="AF880" s="15" t="s">
        <v>59</v>
      </c>
      <c r="AG880" t="s">
        <v>54</v>
      </c>
      <c r="AH880" s="15" t="s">
        <v>59</v>
      </c>
      <c r="AI880" t="s">
        <v>47</v>
      </c>
      <c r="AJ880" s="15" t="s">
        <v>59</v>
      </c>
      <c r="AL880" s="15" t="s">
        <v>59</v>
      </c>
      <c r="AM880" t="s">
        <v>47</v>
      </c>
      <c r="AN880" s="15" t="s">
        <v>59</v>
      </c>
      <c r="AO880" t="s">
        <v>47</v>
      </c>
      <c r="AP880" s="15" t="s">
        <v>59</v>
      </c>
      <c r="AQ880" t="s">
        <v>47</v>
      </c>
      <c r="AR880" s="15" t="s">
        <v>59</v>
      </c>
      <c r="AS880" t="s">
        <v>47</v>
      </c>
      <c r="AT880" s="15" t="s">
        <v>59</v>
      </c>
      <c r="AU880" t="s">
        <v>47</v>
      </c>
      <c r="AV880" s="15" t="s">
        <v>59</v>
      </c>
      <c r="AW880" s="3" t="s">
        <v>47</v>
      </c>
      <c r="AX880" s="15" t="s">
        <v>59</v>
      </c>
      <c r="AZ880" s="15" t="s">
        <v>59</v>
      </c>
      <c r="BA880" t="s">
        <v>47</v>
      </c>
      <c r="BB880" s="15" t="s">
        <v>59</v>
      </c>
      <c r="BC880" t="s">
        <v>47</v>
      </c>
      <c r="BD880" s="15" t="s">
        <v>59</v>
      </c>
      <c r="BE880" t="s">
        <v>47</v>
      </c>
      <c r="BF880" s="15" t="s">
        <v>59</v>
      </c>
      <c r="BH880" s="15" t="s">
        <v>59</v>
      </c>
      <c r="BJ880" s="15" t="s">
        <v>59</v>
      </c>
      <c r="BL880" s="15" t="s">
        <v>59</v>
      </c>
      <c r="BN880" s="15" t="s">
        <v>59</v>
      </c>
      <c r="BP880" s="15" t="s">
        <v>59</v>
      </c>
      <c r="BR880" s="15" t="s">
        <v>59</v>
      </c>
      <c r="BT880" s="15" t="s">
        <v>59</v>
      </c>
      <c r="BV880" s="15" t="s">
        <v>59</v>
      </c>
      <c r="BX880" s="15" t="s">
        <v>59</v>
      </c>
      <c r="BZ880" s="15" t="s">
        <v>59</v>
      </c>
      <c r="CB880" s="15" t="s">
        <v>59</v>
      </c>
      <c r="CD880" s="15" t="s">
        <v>59</v>
      </c>
      <c r="CF880" s="15" t="s">
        <v>59</v>
      </c>
      <c r="CH880" s="15" t="s">
        <v>59</v>
      </c>
      <c r="CJ880" s="15" t="s">
        <v>59</v>
      </c>
      <c r="CL880" s="15" t="s">
        <v>59</v>
      </c>
      <c r="CN880" s="15" t="s">
        <v>59</v>
      </c>
      <c r="CP880" s="15" t="s">
        <v>59</v>
      </c>
      <c r="CR880" s="15" t="s">
        <v>59</v>
      </c>
      <c r="CT880" s="15" t="s">
        <v>59</v>
      </c>
      <c r="CV880" s="15" t="s">
        <v>59</v>
      </c>
      <c r="CX880" s="15" t="s">
        <v>59</v>
      </c>
      <c r="CZ880" s="15" t="s">
        <v>59</v>
      </c>
      <c r="DB880" s="15" t="s">
        <v>59</v>
      </c>
      <c r="DD880" s="15" t="s">
        <v>59</v>
      </c>
      <c r="DF880" s="15" t="s">
        <v>59</v>
      </c>
      <c r="DH880" s="15" t="s">
        <v>59</v>
      </c>
      <c r="DJ880" s="15" t="s">
        <v>59</v>
      </c>
      <c r="DL880" s="15" t="s">
        <v>59</v>
      </c>
      <c r="DN880" s="15" t="s">
        <v>59</v>
      </c>
      <c r="DP880" s="15" t="s">
        <v>59</v>
      </c>
      <c r="DR880" s="15" t="s">
        <v>59</v>
      </c>
      <c r="DT880" s="15" t="s">
        <v>59</v>
      </c>
      <c r="DV880" s="15" t="s">
        <v>59</v>
      </c>
      <c r="DX880" s="15" t="s">
        <v>59</v>
      </c>
      <c r="DZ880" s="15" t="s">
        <v>59</v>
      </c>
      <c r="EB880" s="15" t="s">
        <v>59</v>
      </c>
      <c r="ED880" s="15" t="s">
        <v>59</v>
      </c>
      <c r="EF880" s="15" t="s">
        <v>59</v>
      </c>
      <c r="EH880" s="15" t="s">
        <v>59</v>
      </c>
      <c r="EJ880" s="15" t="s">
        <v>59</v>
      </c>
      <c r="EL880" s="15" t="s">
        <v>59</v>
      </c>
      <c r="EN880" s="15" t="s">
        <v>59</v>
      </c>
      <c r="EP880" s="15" t="s">
        <v>59</v>
      </c>
      <c r="ER880" s="15" t="s">
        <v>59</v>
      </c>
      <c r="ET880" s="15" t="s">
        <v>59</v>
      </c>
      <c r="EV880" s="15" t="s">
        <v>59</v>
      </c>
      <c r="EX880" s="15" t="s">
        <v>59</v>
      </c>
      <c r="EZ880" s="15" t="s">
        <v>59</v>
      </c>
      <c r="FB880" s="15" t="s">
        <v>59</v>
      </c>
      <c r="FD880" s="15" t="s">
        <v>59</v>
      </c>
      <c r="FF880" s="15" t="s">
        <v>59</v>
      </c>
      <c r="FH880" s="15" t="s">
        <v>59</v>
      </c>
      <c r="FJ880" s="15" t="s">
        <v>59</v>
      </c>
      <c r="FL880" s="15" t="s">
        <v>59</v>
      </c>
      <c r="FN880" s="15" t="s">
        <v>59</v>
      </c>
      <c r="FP880" s="15" t="s">
        <v>59</v>
      </c>
      <c r="FR880" s="15" t="s">
        <v>59</v>
      </c>
      <c r="FT880" s="15" t="s">
        <v>59</v>
      </c>
    </row>
    <row r="881" spans="1:176" ht="15.95" customHeight="1">
      <c r="A881" s="39" t="s">
        <v>1322</v>
      </c>
      <c r="B881" s="39">
        <v>3</v>
      </c>
      <c r="C881" s="39"/>
      <c r="D881" s="39">
        <v>1602</v>
      </c>
      <c r="E881" t="s">
        <v>1285</v>
      </c>
      <c r="G881" s="9">
        <f t="shared" si="28"/>
        <v>0</v>
      </c>
      <c r="H881" s="15" t="s">
        <v>59</v>
      </c>
      <c r="I881" t="s">
        <v>47</v>
      </c>
      <c r="J881" s="15" t="s">
        <v>59</v>
      </c>
      <c r="K881" t="s">
        <v>47</v>
      </c>
      <c r="L881" s="15" t="s">
        <v>59</v>
      </c>
      <c r="M881" s="3" t="s">
        <v>47</v>
      </c>
      <c r="N881" s="12" t="s">
        <v>59</v>
      </c>
      <c r="O881" t="s">
        <v>47</v>
      </c>
      <c r="P881" s="15" t="s">
        <v>59</v>
      </c>
      <c r="Q881" t="s">
        <v>54</v>
      </c>
      <c r="R881" s="15" t="s">
        <v>59</v>
      </c>
      <c r="S881" t="s">
        <v>54</v>
      </c>
      <c r="T881" s="15" t="s">
        <v>59</v>
      </c>
      <c r="U881" t="s">
        <v>54</v>
      </c>
      <c r="V881" s="15" t="s">
        <v>59</v>
      </c>
      <c r="W881" t="s">
        <v>54</v>
      </c>
      <c r="X881" s="15" t="s">
        <v>59</v>
      </c>
      <c r="Y881" t="s">
        <v>54</v>
      </c>
      <c r="Z881" s="15" t="s">
        <v>59</v>
      </c>
      <c r="AA881" t="s">
        <v>54</v>
      </c>
      <c r="AB881" s="15" t="s">
        <v>59</v>
      </c>
      <c r="AC881" t="s">
        <v>47</v>
      </c>
      <c r="AD881" s="15" t="s">
        <v>59</v>
      </c>
      <c r="AE881" t="s">
        <v>47</v>
      </c>
      <c r="AF881" s="15" t="s">
        <v>59</v>
      </c>
      <c r="AG881" t="s">
        <v>54</v>
      </c>
      <c r="AH881" s="15" t="s">
        <v>59</v>
      </c>
      <c r="AI881" t="s">
        <v>47</v>
      </c>
      <c r="AJ881" s="15" t="s">
        <v>59</v>
      </c>
      <c r="AL881" s="15" t="s">
        <v>59</v>
      </c>
      <c r="AM881" t="s">
        <v>47</v>
      </c>
      <c r="AN881" s="15" t="s">
        <v>59</v>
      </c>
      <c r="AO881" t="s">
        <v>47</v>
      </c>
      <c r="AP881" s="15" t="s">
        <v>59</v>
      </c>
      <c r="AQ881" t="s">
        <v>47</v>
      </c>
      <c r="AR881" s="15" t="s">
        <v>59</v>
      </c>
      <c r="AS881" t="s">
        <v>47</v>
      </c>
      <c r="AT881" s="15" t="s">
        <v>59</v>
      </c>
      <c r="AU881" t="s">
        <v>47</v>
      </c>
      <c r="AV881" s="15" t="s">
        <v>59</v>
      </c>
      <c r="AW881" s="3" t="s">
        <v>47</v>
      </c>
      <c r="AX881" s="15" t="s">
        <v>59</v>
      </c>
      <c r="AZ881" s="15" t="s">
        <v>59</v>
      </c>
      <c r="BA881" t="s">
        <v>47</v>
      </c>
      <c r="BB881" s="15" t="s">
        <v>59</v>
      </c>
      <c r="BC881" t="s">
        <v>47</v>
      </c>
      <c r="BD881" s="15" t="s">
        <v>59</v>
      </c>
      <c r="BE881" t="s">
        <v>47</v>
      </c>
      <c r="BF881" s="15" t="s">
        <v>59</v>
      </c>
      <c r="BH881" s="15" t="s">
        <v>59</v>
      </c>
      <c r="BJ881" s="15" t="s">
        <v>59</v>
      </c>
      <c r="BL881" s="15" t="s">
        <v>59</v>
      </c>
      <c r="BN881" s="15" t="s">
        <v>59</v>
      </c>
      <c r="BP881" s="15" t="s">
        <v>59</v>
      </c>
      <c r="BR881" s="15" t="s">
        <v>59</v>
      </c>
      <c r="BT881" s="15" t="s">
        <v>59</v>
      </c>
      <c r="BV881" s="15" t="s">
        <v>59</v>
      </c>
      <c r="BX881" s="15" t="s">
        <v>59</v>
      </c>
      <c r="BZ881" s="15" t="s">
        <v>59</v>
      </c>
      <c r="CB881" s="15" t="s">
        <v>59</v>
      </c>
      <c r="CD881" s="15" t="s">
        <v>59</v>
      </c>
      <c r="CF881" s="15" t="s">
        <v>59</v>
      </c>
      <c r="CH881" s="15" t="s">
        <v>59</v>
      </c>
      <c r="CJ881" s="15" t="s">
        <v>59</v>
      </c>
      <c r="CL881" s="15" t="s">
        <v>59</v>
      </c>
      <c r="CN881" s="15" t="s">
        <v>59</v>
      </c>
      <c r="CP881" s="15" t="s">
        <v>59</v>
      </c>
      <c r="CR881" s="15" t="s">
        <v>59</v>
      </c>
      <c r="CT881" s="15" t="s">
        <v>59</v>
      </c>
      <c r="CV881" s="15" t="s">
        <v>59</v>
      </c>
      <c r="CX881" s="15" t="s">
        <v>59</v>
      </c>
      <c r="CZ881" s="15" t="s">
        <v>59</v>
      </c>
      <c r="DB881" s="15" t="s">
        <v>59</v>
      </c>
      <c r="DD881" s="15" t="s">
        <v>59</v>
      </c>
      <c r="DF881" s="15" t="s">
        <v>59</v>
      </c>
      <c r="DH881" s="15" t="s">
        <v>59</v>
      </c>
      <c r="DJ881" s="15" t="s">
        <v>59</v>
      </c>
      <c r="DL881" s="15" t="s">
        <v>59</v>
      </c>
      <c r="DN881" s="15" t="s">
        <v>59</v>
      </c>
      <c r="DP881" s="15" t="s">
        <v>59</v>
      </c>
      <c r="DR881" s="15" t="s">
        <v>59</v>
      </c>
      <c r="DT881" s="15" t="s">
        <v>59</v>
      </c>
      <c r="DV881" s="15" t="s">
        <v>59</v>
      </c>
      <c r="DX881" s="15" t="s">
        <v>59</v>
      </c>
      <c r="DZ881" s="15" t="s">
        <v>59</v>
      </c>
      <c r="EB881" s="15" t="s">
        <v>59</v>
      </c>
      <c r="ED881" s="15" t="s">
        <v>59</v>
      </c>
      <c r="EF881" s="15" t="s">
        <v>59</v>
      </c>
      <c r="EH881" s="15" t="s">
        <v>59</v>
      </c>
      <c r="EJ881" s="15" t="s">
        <v>59</v>
      </c>
      <c r="EL881" s="15" t="s">
        <v>59</v>
      </c>
      <c r="EN881" s="15" t="s">
        <v>59</v>
      </c>
      <c r="EP881" s="15" t="s">
        <v>59</v>
      </c>
      <c r="ER881" s="15" t="s">
        <v>59</v>
      </c>
      <c r="ET881" s="15" t="s">
        <v>59</v>
      </c>
      <c r="EV881" s="15" t="s">
        <v>59</v>
      </c>
      <c r="EX881" s="15" t="s">
        <v>59</v>
      </c>
      <c r="EZ881" s="15" t="s">
        <v>59</v>
      </c>
      <c r="FB881" s="15" t="s">
        <v>59</v>
      </c>
      <c r="FD881" s="15" t="s">
        <v>59</v>
      </c>
      <c r="FF881" s="15" t="s">
        <v>59</v>
      </c>
      <c r="FH881" s="15" t="s">
        <v>59</v>
      </c>
      <c r="FJ881" s="15" t="s">
        <v>59</v>
      </c>
      <c r="FL881" s="15" t="s">
        <v>59</v>
      </c>
      <c r="FN881" s="15" t="s">
        <v>59</v>
      </c>
      <c r="FP881" s="15" t="s">
        <v>59</v>
      </c>
      <c r="FR881" s="15" t="s">
        <v>59</v>
      </c>
      <c r="FT881" s="15" t="s">
        <v>59</v>
      </c>
    </row>
    <row r="882" spans="1:176" ht="15.95" customHeight="1">
      <c r="A882" s="39" t="s">
        <v>1323</v>
      </c>
      <c r="B882" s="39">
        <v>3</v>
      </c>
      <c r="C882" s="39"/>
      <c r="D882" s="39">
        <v>1602</v>
      </c>
      <c r="E882" t="s">
        <v>1285</v>
      </c>
      <c r="G882" s="9">
        <f t="shared" si="28"/>
        <v>4</v>
      </c>
      <c r="H882" s="15" t="s">
        <v>59</v>
      </c>
      <c r="I882" t="s">
        <v>47</v>
      </c>
      <c r="J882" s="15" t="s">
        <v>59</v>
      </c>
      <c r="K882" t="s">
        <v>47</v>
      </c>
      <c r="L882" s="15" t="s">
        <v>59</v>
      </c>
      <c r="M882" s="3" t="s">
        <v>47</v>
      </c>
      <c r="N882" s="12" t="s">
        <v>59</v>
      </c>
      <c r="O882" t="s">
        <v>47</v>
      </c>
      <c r="P882" s="15" t="s">
        <v>59</v>
      </c>
      <c r="Q882">
        <v>4</v>
      </c>
      <c r="R882" s="15" t="s">
        <v>59</v>
      </c>
      <c r="S882" t="s">
        <v>54</v>
      </c>
      <c r="T882" s="15" t="s">
        <v>59</v>
      </c>
      <c r="U882" t="s">
        <v>54</v>
      </c>
      <c r="V882" s="15" t="s">
        <v>59</v>
      </c>
      <c r="W882" t="s">
        <v>54</v>
      </c>
      <c r="X882" s="15" t="s">
        <v>59</v>
      </c>
      <c r="Y882" t="s">
        <v>54</v>
      </c>
      <c r="Z882" s="15" t="s">
        <v>59</v>
      </c>
      <c r="AA882" t="s">
        <v>54</v>
      </c>
      <c r="AB882" s="15" t="s">
        <v>59</v>
      </c>
      <c r="AC882" t="s">
        <v>47</v>
      </c>
      <c r="AD882" s="15" t="s">
        <v>59</v>
      </c>
      <c r="AE882" t="s">
        <v>47</v>
      </c>
      <c r="AF882" s="15" t="s">
        <v>59</v>
      </c>
      <c r="AG882" t="s">
        <v>54</v>
      </c>
      <c r="AH882" s="15" t="s">
        <v>59</v>
      </c>
      <c r="AI882" t="s">
        <v>47</v>
      </c>
      <c r="AJ882" s="15" t="s">
        <v>59</v>
      </c>
      <c r="AL882" s="15" t="s">
        <v>59</v>
      </c>
      <c r="AM882" t="s">
        <v>47</v>
      </c>
      <c r="AN882" s="15" t="s">
        <v>59</v>
      </c>
      <c r="AO882" t="s">
        <v>47</v>
      </c>
      <c r="AP882" s="15" t="s">
        <v>59</v>
      </c>
      <c r="AQ882" t="s">
        <v>47</v>
      </c>
      <c r="AR882" s="15" t="s">
        <v>59</v>
      </c>
      <c r="AS882" t="s">
        <v>47</v>
      </c>
      <c r="AT882" s="15" t="s">
        <v>59</v>
      </c>
      <c r="AU882" t="s">
        <v>47</v>
      </c>
      <c r="AV882" s="15" t="s">
        <v>59</v>
      </c>
      <c r="AW882" s="3" t="s">
        <v>47</v>
      </c>
      <c r="AX882" s="15" t="s">
        <v>59</v>
      </c>
      <c r="AZ882" s="15" t="s">
        <v>59</v>
      </c>
      <c r="BA882" t="s">
        <v>47</v>
      </c>
      <c r="BB882" s="15" t="s">
        <v>59</v>
      </c>
      <c r="BC882" t="s">
        <v>47</v>
      </c>
      <c r="BD882" s="15" t="s">
        <v>59</v>
      </c>
      <c r="BE882" t="s">
        <v>47</v>
      </c>
      <c r="BF882" s="15" t="s">
        <v>59</v>
      </c>
      <c r="BH882" s="15" t="s">
        <v>59</v>
      </c>
      <c r="BJ882" s="15" t="s">
        <v>59</v>
      </c>
      <c r="BL882" s="15" t="s">
        <v>59</v>
      </c>
      <c r="BN882" s="15" t="s">
        <v>59</v>
      </c>
      <c r="BP882" s="15" t="s">
        <v>59</v>
      </c>
      <c r="BR882" s="15" t="s">
        <v>59</v>
      </c>
      <c r="BT882" s="15" t="s">
        <v>59</v>
      </c>
      <c r="BV882" s="15" t="s">
        <v>59</v>
      </c>
      <c r="BX882" s="15" t="s">
        <v>59</v>
      </c>
      <c r="BZ882" s="15" t="s">
        <v>59</v>
      </c>
      <c r="CB882" s="15" t="s">
        <v>59</v>
      </c>
      <c r="CD882" s="15" t="s">
        <v>59</v>
      </c>
      <c r="CF882" s="15" t="s">
        <v>59</v>
      </c>
      <c r="CH882" s="15" t="s">
        <v>59</v>
      </c>
      <c r="CJ882" s="15" t="s">
        <v>59</v>
      </c>
      <c r="CL882" s="15" t="s">
        <v>59</v>
      </c>
      <c r="CN882" s="15" t="s">
        <v>59</v>
      </c>
      <c r="CP882" s="15" t="s">
        <v>59</v>
      </c>
      <c r="CR882" s="15" t="s">
        <v>59</v>
      </c>
      <c r="CT882" s="15" t="s">
        <v>59</v>
      </c>
      <c r="CV882" s="15" t="s">
        <v>59</v>
      </c>
      <c r="CX882" s="15" t="s">
        <v>59</v>
      </c>
      <c r="CZ882" s="15" t="s">
        <v>59</v>
      </c>
      <c r="DB882" s="15" t="s">
        <v>59</v>
      </c>
      <c r="DD882" s="15" t="s">
        <v>59</v>
      </c>
      <c r="DF882" s="15" t="s">
        <v>59</v>
      </c>
      <c r="DH882" s="15" t="s">
        <v>59</v>
      </c>
      <c r="DJ882" s="15" t="s">
        <v>59</v>
      </c>
      <c r="DL882" s="15" t="s">
        <v>59</v>
      </c>
      <c r="DN882" s="15" t="s">
        <v>59</v>
      </c>
      <c r="DP882" s="15" t="s">
        <v>59</v>
      </c>
      <c r="DR882" s="15" t="s">
        <v>59</v>
      </c>
      <c r="DT882" s="15" t="s">
        <v>59</v>
      </c>
      <c r="DV882" s="15" t="s">
        <v>59</v>
      </c>
      <c r="DX882" s="15" t="s">
        <v>59</v>
      </c>
      <c r="DZ882" s="15" t="s">
        <v>59</v>
      </c>
      <c r="EB882" s="15" t="s">
        <v>59</v>
      </c>
      <c r="ED882" s="15" t="s">
        <v>59</v>
      </c>
      <c r="EF882" s="15" t="s">
        <v>59</v>
      </c>
      <c r="EH882" s="15" t="s">
        <v>59</v>
      </c>
      <c r="EJ882" s="15" t="s">
        <v>59</v>
      </c>
      <c r="EL882" s="15" t="s">
        <v>59</v>
      </c>
      <c r="EN882" s="15" t="s">
        <v>59</v>
      </c>
      <c r="EP882" s="15" t="s">
        <v>59</v>
      </c>
      <c r="ER882" s="15" t="s">
        <v>59</v>
      </c>
      <c r="ET882" s="15" t="s">
        <v>59</v>
      </c>
      <c r="EV882" s="15" t="s">
        <v>59</v>
      </c>
      <c r="EX882" s="15" t="s">
        <v>59</v>
      </c>
      <c r="EZ882" s="15" t="s">
        <v>59</v>
      </c>
      <c r="FB882" s="15" t="s">
        <v>59</v>
      </c>
      <c r="FD882" s="15" t="s">
        <v>59</v>
      </c>
      <c r="FF882" s="15" t="s">
        <v>59</v>
      </c>
      <c r="FH882" s="15" t="s">
        <v>59</v>
      </c>
      <c r="FJ882" s="15" t="s">
        <v>59</v>
      </c>
      <c r="FL882" s="15" t="s">
        <v>59</v>
      </c>
      <c r="FN882" s="15" t="s">
        <v>59</v>
      </c>
      <c r="FP882" s="15" t="s">
        <v>59</v>
      </c>
      <c r="FR882" s="15" t="s">
        <v>59</v>
      </c>
      <c r="FT882" s="15" t="s">
        <v>59</v>
      </c>
    </row>
    <row r="883" spans="1:176" ht="15.95" customHeight="1">
      <c r="A883" s="39" t="s">
        <v>1324</v>
      </c>
      <c r="B883" s="39">
        <v>3</v>
      </c>
      <c r="C883" s="39"/>
      <c r="D883" s="39">
        <v>1602</v>
      </c>
      <c r="E883" t="s">
        <v>1285</v>
      </c>
      <c r="G883" s="9">
        <f t="shared" si="28"/>
        <v>3</v>
      </c>
      <c r="H883" s="15" t="s">
        <v>59</v>
      </c>
      <c r="I883" t="s">
        <v>47</v>
      </c>
      <c r="J883" s="15" t="s">
        <v>59</v>
      </c>
      <c r="K883" t="s">
        <v>47</v>
      </c>
      <c r="L883" s="15" t="s">
        <v>59</v>
      </c>
      <c r="M883" s="3" t="s">
        <v>47</v>
      </c>
      <c r="N883" s="12" t="s">
        <v>59</v>
      </c>
      <c r="O883" t="s">
        <v>47</v>
      </c>
      <c r="P883" s="15" t="s">
        <v>59</v>
      </c>
      <c r="Q883" t="s">
        <v>54</v>
      </c>
      <c r="R883" s="15" t="s">
        <v>59</v>
      </c>
      <c r="S883" t="s">
        <v>54</v>
      </c>
      <c r="T883" s="15" t="s">
        <v>59</v>
      </c>
      <c r="U883" t="s">
        <v>54</v>
      </c>
      <c r="V883" s="15" t="s">
        <v>59</v>
      </c>
      <c r="W883" t="s">
        <v>54</v>
      </c>
      <c r="X883" s="15" t="s">
        <v>59</v>
      </c>
      <c r="Y883">
        <v>3</v>
      </c>
      <c r="Z883" s="15" t="s">
        <v>59</v>
      </c>
      <c r="AA883" t="s">
        <v>54</v>
      </c>
      <c r="AB883" s="15" t="s">
        <v>59</v>
      </c>
      <c r="AC883" t="s">
        <v>47</v>
      </c>
      <c r="AD883" s="15" t="s">
        <v>59</v>
      </c>
      <c r="AE883" t="s">
        <v>47</v>
      </c>
      <c r="AF883" s="15" t="s">
        <v>59</v>
      </c>
      <c r="AG883" t="s">
        <v>54</v>
      </c>
      <c r="AH883" s="15" t="s">
        <v>59</v>
      </c>
      <c r="AI883" t="s">
        <v>47</v>
      </c>
      <c r="AJ883" s="15" t="s">
        <v>59</v>
      </c>
      <c r="AL883" s="15" t="s">
        <v>59</v>
      </c>
      <c r="AM883" t="s">
        <v>47</v>
      </c>
      <c r="AN883" s="15" t="s">
        <v>59</v>
      </c>
      <c r="AO883" t="s">
        <v>47</v>
      </c>
      <c r="AP883" s="15" t="s">
        <v>59</v>
      </c>
      <c r="AQ883" t="s">
        <v>47</v>
      </c>
      <c r="AR883" s="15" t="s">
        <v>59</v>
      </c>
      <c r="AS883" t="s">
        <v>47</v>
      </c>
      <c r="AT883" s="15" t="s">
        <v>59</v>
      </c>
      <c r="AU883" t="s">
        <v>47</v>
      </c>
      <c r="AV883" s="15" t="s">
        <v>59</v>
      </c>
      <c r="AW883" s="3" t="s">
        <v>47</v>
      </c>
      <c r="AX883" s="15" t="s">
        <v>59</v>
      </c>
      <c r="AZ883" s="15" t="s">
        <v>59</v>
      </c>
      <c r="BA883" t="s">
        <v>47</v>
      </c>
      <c r="BB883" s="15" t="s">
        <v>59</v>
      </c>
      <c r="BC883" t="s">
        <v>47</v>
      </c>
      <c r="BD883" s="15" t="s">
        <v>59</v>
      </c>
      <c r="BE883" t="s">
        <v>47</v>
      </c>
      <c r="BF883" s="15" t="s">
        <v>59</v>
      </c>
      <c r="BH883" s="15" t="s">
        <v>59</v>
      </c>
      <c r="BJ883" s="15" t="s">
        <v>59</v>
      </c>
      <c r="BL883" s="15" t="s">
        <v>59</v>
      </c>
      <c r="BN883" s="15" t="s">
        <v>59</v>
      </c>
      <c r="BP883" s="15" t="s">
        <v>59</v>
      </c>
      <c r="BR883" s="15" t="s">
        <v>59</v>
      </c>
      <c r="BT883" s="15" t="s">
        <v>59</v>
      </c>
      <c r="BV883" s="15" t="s">
        <v>59</v>
      </c>
      <c r="BX883" s="15" t="s">
        <v>59</v>
      </c>
      <c r="BZ883" s="15" t="s">
        <v>59</v>
      </c>
      <c r="CB883" s="15" t="s">
        <v>59</v>
      </c>
      <c r="CD883" s="15" t="s">
        <v>59</v>
      </c>
      <c r="CF883" s="15" t="s">
        <v>59</v>
      </c>
      <c r="CH883" s="15" t="s">
        <v>59</v>
      </c>
      <c r="CJ883" s="15" t="s">
        <v>59</v>
      </c>
      <c r="CL883" s="15" t="s">
        <v>59</v>
      </c>
      <c r="CN883" s="15" t="s">
        <v>59</v>
      </c>
      <c r="CP883" s="15" t="s">
        <v>59</v>
      </c>
      <c r="CR883" s="15" t="s">
        <v>59</v>
      </c>
      <c r="CT883" s="15" t="s">
        <v>59</v>
      </c>
      <c r="CV883" s="15" t="s">
        <v>59</v>
      </c>
      <c r="CX883" s="15" t="s">
        <v>59</v>
      </c>
      <c r="CZ883" s="15" t="s">
        <v>59</v>
      </c>
      <c r="DB883" s="15" t="s">
        <v>59</v>
      </c>
      <c r="DD883" s="15" t="s">
        <v>59</v>
      </c>
      <c r="DF883" s="15" t="s">
        <v>59</v>
      </c>
      <c r="DH883" s="15" t="s">
        <v>59</v>
      </c>
      <c r="DJ883" s="15" t="s">
        <v>59</v>
      </c>
      <c r="DL883" s="15" t="s">
        <v>59</v>
      </c>
      <c r="DN883" s="15" t="s">
        <v>59</v>
      </c>
      <c r="DP883" s="15" t="s">
        <v>59</v>
      </c>
      <c r="DR883" s="15" t="s">
        <v>59</v>
      </c>
      <c r="DT883" s="15" t="s">
        <v>59</v>
      </c>
      <c r="DV883" s="15" t="s">
        <v>59</v>
      </c>
      <c r="DX883" s="15" t="s">
        <v>59</v>
      </c>
      <c r="DZ883" s="15" t="s">
        <v>59</v>
      </c>
      <c r="EB883" s="15" t="s">
        <v>59</v>
      </c>
      <c r="ED883" s="15" t="s">
        <v>59</v>
      </c>
      <c r="EF883" s="15" t="s">
        <v>59</v>
      </c>
      <c r="EH883" s="15" t="s">
        <v>59</v>
      </c>
      <c r="EJ883" s="15" t="s">
        <v>59</v>
      </c>
      <c r="EL883" s="15" t="s">
        <v>59</v>
      </c>
      <c r="EN883" s="15" t="s">
        <v>59</v>
      </c>
      <c r="EP883" s="15" t="s">
        <v>59</v>
      </c>
      <c r="ER883" s="15" t="s">
        <v>59</v>
      </c>
      <c r="ET883" s="15" t="s">
        <v>59</v>
      </c>
      <c r="EV883" s="15" t="s">
        <v>59</v>
      </c>
      <c r="EX883" s="15" t="s">
        <v>59</v>
      </c>
      <c r="EZ883" s="15" t="s">
        <v>59</v>
      </c>
      <c r="FB883" s="15" t="s">
        <v>59</v>
      </c>
      <c r="FD883" s="15" t="s">
        <v>59</v>
      </c>
      <c r="FF883" s="15" t="s">
        <v>59</v>
      </c>
      <c r="FH883" s="15" t="s">
        <v>59</v>
      </c>
      <c r="FJ883" s="15" t="s">
        <v>59</v>
      </c>
      <c r="FL883" s="15" t="s">
        <v>59</v>
      </c>
      <c r="FN883" s="15" t="s">
        <v>59</v>
      </c>
      <c r="FP883" s="15" t="s">
        <v>59</v>
      </c>
      <c r="FR883" s="15" t="s">
        <v>59</v>
      </c>
      <c r="FT883" s="15" t="s">
        <v>59</v>
      </c>
    </row>
    <row r="884" spans="1:176" ht="15.95" customHeight="1">
      <c r="A884" s="39" t="s">
        <v>1325</v>
      </c>
      <c r="B884" s="39">
        <v>3</v>
      </c>
      <c r="C884" s="39"/>
      <c r="D884" s="39">
        <v>1602</v>
      </c>
      <c r="E884" t="s">
        <v>1285</v>
      </c>
      <c r="G884" s="9">
        <f t="shared" si="28"/>
        <v>0</v>
      </c>
      <c r="H884" s="15" t="s">
        <v>59</v>
      </c>
      <c r="I884" t="s">
        <v>47</v>
      </c>
      <c r="J884" s="15" t="s">
        <v>59</v>
      </c>
      <c r="K884" t="s">
        <v>47</v>
      </c>
      <c r="L884" s="15" t="s">
        <v>59</v>
      </c>
      <c r="M884" s="3" t="s">
        <v>47</v>
      </c>
      <c r="N884" s="12" t="s">
        <v>59</v>
      </c>
      <c r="O884" t="s">
        <v>47</v>
      </c>
      <c r="P884" s="15" t="s">
        <v>59</v>
      </c>
      <c r="Q884" t="s">
        <v>54</v>
      </c>
      <c r="R884" s="15" t="s">
        <v>59</v>
      </c>
      <c r="S884" t="s">
        <v>54</v>
      </c>
      <c r="T884" s="15" t="s">
        <v>59</v>
      </c>
      <c r="U884" t="s">
        <v>54</v>
      </c>
      <c r="V884" s="15" t="s">
        <v>59</v>
      </c>
      <c r="W884" t="s">
        <v>54</v>
      </c>
      <c r="X884" s="15" t="s">
        <v>59</v>
      </c>
      <c r="Y884" t="s">
        <v>54</v>
      </c>
      <c r="Z884" s="15" t="s">
        <v>59</v>
      </c>
      <c r="AA884" t="s">
        <v>54</v>
      </c>
      <c r="AB884" s="15" t="s">
        <v>59</v>
      </c>
      <c r="AC884" t="s">
        <v>47</v>
      </c>
      <c r="AD884" s="15" t="s">
        <v>59</v>
      </c>
      <c r="AE884" t="s">
        <v>47</v>
      </c>
      <c r="AF884" s="15" t="s">
        <v>59</v>
      </c>
      <c r="AG884" t="s">
        <v>54</v>
      </c>
      <c r="AH884" s="15" t="s">
        <v>59</v>
      </c>
      <c r="AI884" t="s">
        <v>47</v>
      </c>
      <c r="AJ884" s="15" t="s">
        <v>59</v>
      </c>
      <c r="AL884" s="15" t="s">
        <v>59</v>
      </c>
      <c r="AM884" t="s">
        <v>47</v>
      </c>
      <c r="AN884" s="15" t="s">
        <v>59</v>
      </c>
      <c r="AO884" t="s">
        <v>47</v>
      </c>
      <c r="AP884" s="15" t="s">
        <v>59</v>
      </c>
      <c r="AQ884" t="s">
        <v>47</v>
      </c>
      <c r="AR884" s="15" t="s">
        <v>59</v>
      </c>
      <c r="AS884" t="s">
        <v>47</v>
      </c>
      <c r="AT884" s="15" t="s">
        <v>59</v>
      </c>
      <c r="AU884" t="s">
        <v>47</v>
      </c>
      <c r="AV884" s="15" t="s">
        <v>59</v>
      </c>
      <c r="AW884" s="3" t="s">
        <v>47</v>
      </c>
      <c r="AX884" s="15" t="s">
        <v>59</v>
      </c>
      <c r="AZ884" s="15" t="s">
        <v>59</v>
      </c>
      <c r="BA884" t="s">
        <v>47</v>
      </c>
      <c r="BB884" s="15" t="s">
        <v>59</v>
      </c>
      <c r="BC884" t="s">
        <v>47</v>
      </c>
      <c r="BD884" s="15" t="s">
        <v>59</v>
      </c>
      <c r="BE884" t="s">
        <v>47</v>
      </c>
      <c r="BF884" s="15" t="s">
        <v>59</v>
      </c>
      <c r="BH884" s="15" t="s">
        <v>59</v>
      </c>
      <c r="BJ884" s="15" t="s">
        <v>59</v>
      </c>
      <c r="BL884" s="15" t="s">
        <v>59</v>
      </c>
      <c r="BN884" s="15" t="s">
        <v>59</v>
      </c>
      <c r="BP884" s="15" t="s">
        <v>59</v>
      </c>
      <c r="BR884" s="15" t="s">
        <v>59</v>
      </c>
      <c r="BT884" s="15" t="s">
        <v>59</v>
      </c>
      <c r="BV884" s="15" t="s">
        <v>59</v>
      </c>
      <c r="BX884" s="15" t="s">
        <v>59</v>
      </c>
      <c r="BZ884" s="15" t="s">
        <v>59</v>
      </c>
      <c r="CB884" s="15" t="s">
        <v>59</v>
      </c>
      <c r="CD884" s="15" t="s">
        <v>59</v>
      </c>
      <c r="CF884" s="15" t="s">
        <v>59</v>
      </c>
      <c r="CH884" s="15" t="s">
        <v>59</v>
      </c>
      <c r="CJ884" s="15" t="s">
        <v>59</v>
      </c>
      <c r="CL884" s="15" t="s">
        <v>59</v>
      </c>
      <c r="CN884" s="15" t="s">
        <v>59</v>
      </c>
      <c r="CP884" s="15" t="s">
        <v>59</v>
      </c>
      <c r="CR884" s="15" t="s">
        <v>59</v>
      </c>
      <c r="CT884" s="15" t="s">
        <v>59</v>
      </c>
      <c r="CV884" s="15" t="s">
        <v>59</v>
      </c>
      <c r="CX884" s="15" t="s">
        <v>59</v>
      </c>
      <c r="CZ884" s="15" t="s">
        <v>59</v>
      </c>
      <c r="DB884" s="15" t="s">
        <v>59</v>
      </c>
      <c r="DD884" s="15" t="s">
        <v>59</v>
      </c>
      <c r="DF884" s="15" t="s">
        <v>59</v>
      </c>
      <c r="DH884" s="15" t="s">
        <v>59</v>
      </c>
      <c r="DJ884" s="15" t="s">
        <v>59</v>
      </c>
      <c r="DL884" s="15" t="s">
        <v>59</v>
      </c>
      <c r="DN884" s="15" t="s">
        <v>59</v>
      </c>
      <c r="DP884" s="15" t="s">
        <v>59</v>
      </c>
      <c r="DR884" s="15" t="s">
        <v>59</v>
      </c>
      <c r="DT884" s="15" t="s">
        <v>59</v>
      </c>
      <c r="DV884" s="15" t="s">
        <v>59</v>
      </c>
      <c r="DX884" s="15" t="s">
        <v>59</v>
      </c>
      <c r="DZ884" s="15" t="s">
        <v>59</v>
      </c>
      <c r="EB884" s="15" t="s">
        <v>59</v>
      </c>
      <c r="ED884" s="15" t="s">
        <v>59</v>
      </c>
      <c r="EF884" s="15" t="s">
        <v>59</v>
      </c>
      <c r="EH884" s="15" t="s">
        <v>59</v>
      </c>
      <c r="EJ884" s="15" t="s">
        <v>59</v>
      </c>
      <c r="EL884" s="15" t="s">
        <v>59</v>
      </c>
      <c r="EN884" s="15" t="s">
        <v>59</v>
      </c>
      <c r="EP884" s="15" t="s">
        <v>59</v>
      </c>
      <c r="ER884" s="15" t="s">
        <v>59</v>
      </c>
      <c r="ET884" s="15" t="s">
        <v>59</v>
      </c>
      <c r="EV884" s="15" t="s">
        <v>59</v>
      </c>
      <c r="EX884" s="15" t="s">
        <v>59</v>
      </c>
      <c r="EZ884" s="15" t="s">
        <v>59</v>
      </c>
      <c r="FB884" s="15" t="s">
        <v>59</v>
      </c>
      <c r="FD884" s="15" t="s">
        <v>59</v>
      </c>
      <c r="FF884" s="15" t="s">
        <v>59</v>
      </c>
      <c r="FH884" s="15" t="s">
        <v>59</v>
      </c>
      <c r="FJ884" s="15" t="s">
        <v>59</v>
      </c>
      <c r="FL884" s="15" t="s">
        <v>59</v>
      </c>
      <c r="FN884" s="15" t="s">
        <v>59</v>
      </c>
      <c r="FP884" s="15" t="s">
        <v>59</v>
      </c>
      <c r="FR884" s="15" t="s">
        <v>59</v>
      </c>
      <c r="FT884" s="15" t="s">
        <v>59</v>
      </c>
    </row>
    <row r="885" spans="1:176" ht="15.95" customHeight="1">
      <c r="A885" s="39" t="s">
        <v>1326</v>
      </c>
      <c r="B885" s="39">
        <v>3</v>
      </c>
      <c r="C885" s="39"/>
      <c r="D885" s="39">
        <v>1602</v>
      </c>
      <c r="E885" t="s">
        <v>1285</v>
      </c>
      <c r="G885" s="9">
        <f t="shared" si="28"/>
        <v>4</v>
      </c>
      <c r="H885" s="15" t="s">
        <v>59</v>
      </c>
      <c r="I885" t="s">
        <v>47</v>
      </c>
      <c r="J885" s="15" t="s">
        <v>59</v>
      </c>
      <c r="K885" t="s">
        <v>47</v>
      </c>
      <c r="L885" s="15" t="s">
        <v>59</v>
      </c>
      <c r="M885" s="3" t="s">
        <v>47</v>
      </c>
      <c r="N885" s="12" t="s">
        <v>59</v>
      </c>
      <c r="O885" t="s">
        <v>47</v>
      </c>
      <c r="P885" s="15" t="s">
        <v>59</v>
      </c>
      <c r="Q885" t="s">
        <v>54</v>
      </c>
      <c r="R885" s="15" t="s">
        <v>59</v>
      </c>
      <c r="S885" t="s">
        <v>54</v>
      </c>
      <c r="T885" s="15" t="s">
        <v>59</v>
      </c>
      <c r="U885" t="s">
        <v>54</v>
      </c>
      <c r="V885" s="15" t="s">
        <v>59</v>
      </c>
      <c r="W885" t="s">
        <v>54</v>
      </c>
      <c r="X885" s="15" t="s">
        <v>59</v>
      </c>
      <c r="Y885">
        <v>4</v>
      </c>
      <c r="Z885" s="15" t="s">
        <v>59</v>
      </c>
      <c r="AA885" t="s">
        <v>54</v>
      </c>
      <c r="AB885" s="15" t="s">
        <v>59</v>
      </c>
      <c r="AC885" t="s">
        <v>47</v>
      </c>
      <c r="AD885" s="15" t="s">
        <v>59</v>
      </c>
      <c r="AE885" t="s">
        <v>47</v>
      </c>
      <c r="AF885" s="15" t="s">
        <v>59</v>
      </c>
      <c r="AG885" t="s">
        <v>54</v>
      </c>
      <c r="AH885" s="15" t="s">
        <v>59</v>
      </c>
      <c r="AI885" t="s">
        <v>47</v>
      </c>
      <c r="AJ885" s="15" t="s">
        <v>59</v>
      </c>
      <c r="AL885" s="15" t="s">
        <v>59</v>
      </c>
      <c r="AM885" t="s">
        <v>47</v>
      </c>
      <c r="AN885" s="15" t="s">
        <v>59</v>
      </c>
      <c r="AO885" t="s">
        <v>47</v>
      </c>
      <c r="AP885" s="15" t="s">
        <v>59</v>
      </c>
      <c r="AQ885" t="s">
        <v>47</v>
      </c>
      <c r="AR885" s="15" t="s">
        <v>59</v>
      </c>
      <c r="AS885" t="s">
        <v>47</v>
      </c>
      <c r="AT885" s="15" t="s">
        <v>59</v>
      </c>
      <c r="AU885" t="s">
        <v>47</v>
      </c>
      <c r="AV885" s="15" t="s">
        <v>59</v>
      </c>
      <c r="AW885" s="3" t="s">
        <v>47</v>
      </c>
      <c r="AX885" s="15" t="s">
        <v>59</v>
      </c>
      <c r="AZ885" s="15" t="s">
        <v>59</v>
      </c>
      <c r="BA885" t="s">
        <v>47</v>
      </c>
      <c r="BB885" s="15" t="s">
        <v>59</v>
      </c>
      <c r="BC885" t="s">
        <v>47</v>
      </c>
      <c r="BD885" s="15" t="s">
        <v>59</v>
      </c>
      <c r="BE885" t="s">
        <v>47</v>
      </c>
      <c r="BF885" s="15" t="s">
        <v>59</v>
      </c>
      <c r="BH885" s="15" t="s">
        <v>59</v>
      </c>
      <c r="BJ885" s="15" t="s">
        <v>59</v>
      </c>
      <c r="BL885" s="15" t="s">
        <v>59</v>
      </c>
      <c r="BN885" s="15" t="s">
        <v>59</v>
      </c>
      <c r="BP885" s="15" t="s">
        <v>59</v>
      </c>
      <c r="BR885" s="15" t="s">
        <v>59</v>
      </c>
      <c r="BT885" s="15" t="s">
        <v>59</v>
      </c>
      <c r="BV885" s="15" t="s">
        <v>59</v>
      </c>
      <c r="BX885" s="15" t="s">
        <v>59</v>
      </c>
      <c r="BZ885" s="15" t="s">
        <v>59</v>
      </c>
      <c r="CB885" s="15" t="s">
        <v>59</v>
      </c>
      <c r="CD885" s="15" t="s">
        <v>59</v>
      </c>
      <c r="CF885" s="15" t="s">
        <v>59</v>
      </c>
      <c r="CH885" s="15" t="s">
        <v>59</v>
      </c>
      <c r="CJ885" s="15" t="s">
        <v>59</v>
      </c>
      <c r="CL885" s="15" t="s">
        <v>59</v>
      </c>
      <c r="CN885" s="15" t="s">
        <v>59</v>
      </c>
      <c r="CP885" s="15" t="s">
        <v>59</v>
      </c>
      <c r="CR885" s="15" t="s">
        <v>59</v>
      </c>
      <c r="CT885" s="15" t="s">
        <v>59</v>
      </c>
      <c r="CV885" s="15" t="s">
        <v>59</v>
      </c>
      <c r="CX885" s="15" t="s">
        <v>59</v>
      </c>
      <c r="CZ885" s="15" t="s">
        <v>59</v>
      </c>
      <c r="DB885" s="15" t="s">
        <v>59</v>
      </c>
      <c r="DD885" s="15" t="s">
        <v>59</v>
      </c>
      <c r="DF885" s="15" t="s">
        <v>59</v>
      </c>
      <c r="DH885" s="15" t="s">
        <v>59</v>
      </c>
      <c r="DJ885" s="15" t="s">
        <v>59</v>
      </c>
      <c r="DL885" s="15" t="s">
        <v>59</v>
      </c>
      <c r="DN885" s="15" t="s">
        <v>59</v>
      </c>
      <c r="DP885" s="15" t="s">
        <v>59</v>
      </c>
      <c r="DR885" s="15" t="s">
        <v>59</v>
      </c>
      <c r="DT885" s="15" t="s">
        <v>59</v>
      </c>
      <c r="DV885" s="15" t="s">
        <v>59</v>
      </c>
      <c r="DX885" s="15" t="s">
        <v>59</v>
      </c>
      <c r="DZ885" s="15" t="s">
        <v>59</v>
      </c>
      <c r="EB885" s="15" t="s">
        <v>59</v>
      </c>
      <c r="ED885" s="15" t="s">
        <v>59</v>
      </c>
      <c r="EF885" s="15" t="s">
        <v>59</v>
      </c>
      <c r="EH885" s="15" t="s">
        <v>59</v>
      </c>
      <c r="EJ885" s="15" t="s">
        <v>59</v>
      </c>
      <c r="EL885" s="15" t="s">
        <v>59</v>
      </c>
      <c r="EN885" s="15" t="s">
        <v>59</v>
      </c>
      <c r="EP885" s="15" t="s">
        <v>59</v>
      </c>
      <c r="ER885" s="15" t="s">
        <v>59</v>
      </c>
      <c r="ET885" s="15" t="s">
        <v>59</v>
      </c>
      <c r="EV885" s="15" t="s">
        <v>59</v>
      </c>
      <c r="EX885" s="15" t="s">
        <v>59</v>
      </c>
      <c r="EZ885" s="15" t="s">
        <v>59</v>
      </c>
      <c r="FB885" s="15" t="s">
        <v>59</v>
      </c>
      <c r="FD885" s="15" t="s">
        <v>59</v>
      </c>
      <c r="FF885" s="15" t="s">
        <v>59</v>
      </c>
      <c r="FH885" s="15" t="s">
        <v>59</v>
      </c>
      <c r="FJ885" s="15" t="s">
        <v>59</v>
      </c>
      <c r="FL885" s="15" t="s">
        <v>59</v>
      </c>
      <c r="FN885" s="15" t="s">
        <v>59</v>
      </c>
      <c r="FP885" s="15" t="s">
        <v>59</v>
      </c>
      <c r="FR885" s="15" t="s">
        <v>59</v>
      </c>
      <c r="FT885" s="15" t="s">
        <v>59</v>
      </c>
    </row>
    <row r="886" spans="1:176" ht="15.95" customHeight="1">
      <c r="A886" s="39" t="s">
        <v>1327</v>
      </c>
      <c r="B886" s="39">
        <v>3</v>
      </c>
      <c r="C886" s="39"/>
      <c r="D886" s="39">
        <v>1602</v>
      </c>
      <c r="E886" t="s">
        <v>1285</v>
      </c>
      <c r="G886" s="9">
        <f t="shared" si="28"/>
        <v>9</v>
      </c>
      <c r="H886" s="15" t="s">
        <v>59</v>
      </c>
      <c r="I886" t="s">
        <v>47</v>
      </c>
      <c r="J886" s="15" t="s">
        <v>59</v>
      </c>
      <c r="K886" t="s">
        <v>47</v>
      </c>
      <c r="L886" s="15" t="s">
        <v>59</v>
      </c>
      <c r="M886" s="3" t="s">
        <v>47</v>
      </c>
      <c r="N886" s="12" t="s">
        <v>59</v>
      </c>
      <c r="O886" t="s">
        <v>47</v>
      </c>
      <c r="P886" s="15" t="s">
        <v>59</v>
      </c>
      <c r="Q886" t="s">
        <v>54</v>
      </c>
      <c r="R886" s="15" t="s">
        <v>59</v>
      </c>
      <c r="S886" t="s">
        <v>54</v>
      </c>
      <c r="T886" s="15" t="s">
        <v>59</v>
      </c>
      <c r="U886" t="s">
        <v>54</v>
      </c>
      <c r="V886" s="15" t="s">
        <v>59</v>
      </c>
      <c r="W886">
        <v>6</v>
      </c>
      <c r="X886" s="15" t="s">
        <v>59</v>
      </c>
      <c r="Y886">
        <v>3</v>
      </c>
      <c r="Z886" s="15" t="s">
        <v>59</v>
      </c>
      <c r="AA886" t="s">
        <v>54</v>
      </c>
      <c r="AB886" s="15" t="s">
        <v>59</v>
      </c>
      <c r="AC886" t="s">
        <v>47</v>
      </c>
      <c r="AD886" s="15" t="s">
        <v>59</v>
      </c>
      <c r="AE886" t="s">
        <v>47</v>
      </c>
      <c r="AF886" s="15" t="s">
        <v>59</v>
      </c>
      <c r="AG886" t="s">
        <v>54</v>
      </c>
      <c r="AH886" s="15" t="s">
        <v>59</v>
      </c>
      <c r="AI886" t="s">
        <v>47</v>
      </c>
      <c r="AJ886" s="15" t="s">
        <v>59</v>
      </c>
      <c r="AL886" s="15" t="s">
        <v>59</v>
      </c>
      <c r="AM886" t="s">
        <v>47</v>
      </c>
      <c r="AN886" s="15" t="s">
        <v>59</v>
      </c>
      <c r="AO886" t="s">
        <v>47</v>
      </c>
      <c r="AP886" s="15" t="s">
        <v>59</v>
      </c>
      <c r="AQ886" t="s">
        <v>47</v>
      </c>
      <c r="AR886" s="15" t="s">
        <v>59</v>
      </c>
      <c r="AS886" t="s">
        <v>47</v>
      </c>
      <c r="AT886" s="15" t="s">
        <v>59</v>
      </c>
      <c r="AU886" t="s">
        <v>47</v>
      </c>
      <c r="AV886" s="15" t="s">
        <v>59</v>
      </c>
      <c r="AW886" s="3" t="s">
        <v>47</v>
      </c>
      <c r="AX886" s="15" t="s">
        <v>59</v>
      </c>
      <c r="AZ886" s="15" t="s">
        <v>59</v>
      </c>
      <c r="BA886" t="s">
        <v>47</v>
      </c>
      <c r="BB886" s="15" t="s">
        <v>59</v>
      </c>
      <c r="BC886" t="s">
        <v>47</v>
      </c>
      <c r="BD886" s="15" t="s">
        <v>59</v>
      </c>
      <c r="BE886" t="s">
        <v>47</v>
      </c>
      <c r="BF886" s="15" t="s">
        <v>59</v>
      </c>
      <c r="BH886" s="15" t="s">
        <v>59</v>
      </c>
      <c r="BJ886" s="15" t="s">
        <v>59</v>
      </c>
      <c r="BL886" s="15" t="s">
        <v>59</v>
      </c>
      <c r="BN886" s="15" t="s">
        <v>59</v>
      </c>
      <c r="BP886" s="15" t="s">
        <v>59</v>
      </c>
      <c r="BR886" s="15" t="s">
        <v>59</v>
      </c>
      <c r="BT886" s="15" t="s">
        <v>59</v>
      </c>
      <c r="BV886" s="15" t="s">
        <v>59</v>
      </c>
      <c r="BX886" s="15" t="s">
        <v>59</v>
      </c>
      <c r="BZ886" s="15" t="s">
        <v>59</v>
      </c>
      <c r="CB886" s="15" t="s">
        <v>59</v>
      </c>
      <c r="CD886" s="15" t="s">
        <v>59</v>
      </c>
      <c r="CF886" s="15" t="s">
        <v>59</v>
      </c>
      <c r="CH886" s="15" t="s">
        <v>59</v>
      </c>
      <c r="CJ886" s="15" t="s">
        <v>59</v>
      </c>
      <c r="CL886" s="15" t="s">
        <v>59</v>
      </c>
      <c r="CN886" s="15" t="s">
        <v>59</v>
      </c>
      <c r="CP886" s="15" t="s">
        <v>59</v>
      </c>
      <c r="CR886" s="15" t="s">
        <v>59</v>
      </c>
      <c r="CT886" s="15" t="s">
        <v>59</v>
      </c>
      <c r="CV886" s="15" t="s">
        <v>59</v>
      </c>
      <c r="CX886" s="15" t="s">
        <v>59</v>
      </c>
      <c r="CZ886" s="15" t="s">
        <v>59</v>
      </c>
      <c r="DB886" s="15" t="s">
        <v>59</v>
      </c>
      <c r="DD886" s="15" t="s">
        <v>59</v>
      </c>
      <c r="DF886" s="15" t="s">
        <v>59</v>
      </c>
      <c r="DH886" s="15" t="s">
        <v>59</v>
      </c>
      <c r="DJ886" s="15" t="s">
        <v>59</v>
      </c>
      <c r="DL886" s="15" t="s">
        <v>59</v>
      </c>
      <c r="DN886" s="15" t="s">
        <v>59</v>
      </c>
      <c r="DP886" s="15" t="s">
        <v>59</v>
      </c>
      <c r="DR886" s="15" t="s">
        <v>59</v>
      </c>
      <c r="DT886" s="15" t="s">
        <v>59</v>
      </c>
      <c r="DV886" s="15" t="s">
        <v>59</v>
      </c>
      <c r="DX886" s="15" t="s">
        <v>59</v>
      </c>
      <c r="DZ886" s="15" t="s">
        <v>59</v>
      </c>
      <c r="EB886" s="15" t="s">
        <v>59</v>
      </c>
      <c r="ED886" s="15" t="s">
        <v>59</v>
      </c>
      <c r="EF886" s="15" t="s">
        <v>59</v>
      </c>
      <c r="EH886" s="15" t="s">
        <v>59</v>
      </c>
      <c r="EJ886" s="15" t="s">
        <v>59</v>
      </c>
      <c r="EL886" s="15" t="s">
        <v>59</v>
      </c>
      <c r="EN886" s="15" t="s">
        <v>59</v>
      </c>
      <c r="EP886" s="15" t="s">
        <v>59</v>
      </c>
      <c r="ER886" s="15" t="s">
        <v>59</v>
      </c>
      <c r="ET886" s="15" t="s">
        <v>59</v>
      </c>
      <c r="EV886" s="15" t="s">
        <v>59</v>
      </c>
      <c r="EX886" s="15" t="s">
        <v>59</v>
      </c>
      <c r="EZ886" s="15" t="s">
        <v>59</v>
      </c>
      <c r="FB886" s="15" t="s">
        <v>59</v>
      </c>
      <c r="FD886" s="15" t="s">
        <v>59</v>
      </c>
      <c r="FF886" s="15" t="s">
        <v>59</v>
      </c>
      <c r="FH886" s="15" t="s">
        <v>59</v>
      </c>
      <c r="FJ886" s="15" t="s">
        <v>59</v>
      </c>
      <c r="FL886" s="15" t="s">
        <v>59</v>
      </c>
      <c r="FN886" s="15" t="s">
        <v>59</v>
      </c>
      <c r="FP886" s="15" t="s">
        <v>59</v>
      </c>
      <c r="FR886" s="15" t="s">
        <v>59</v>
      </c>
      <c r="FT886" s="15" t="s">
        <v>59</v>
      </c>
    </row>
    <row r="887" spans="1:176" ht="15.95" customHeight="1">
      <c r="A887" s="39" t="s">
        <v>1328</v>
      </c>
      <c r="B887" s="39">
        <v>3</v>
      </c>
      <c r="C887" s="39"/>
      <c r="D887" s="39">
        <v>1602</v>
      </c>
      <c r="E887" t="s">
        <v>1285</v>
      </c>
      <c r="G887" s="9">
        <f t="shared" si="28"/>
        <v>4</v>
      </c>
      <c r="H887" s="15" t="s">
        <v>59</v>
      </c>
      <c r="I887" t="s">
        <v>47</v>
      </c>
      <c r="J887" s="15" t="s">
        <v>59</v>
      </c>
      <c r="K887" t="s">
        <v>47</v>
      </c>
      <c r="L887" s="15" t="s">
        <v>59</v>
      </c>
      <c r="M887" s="3" t="s">
        <v>47</v>
      </c>
      <c r="N887" s="12" t="s">
        <v>59</v>
      </c>
      <c r="O887" t="s">
        <v>47</v>
      </c>
      <c r="P887" s="15" t="s">
        <v>59</v>
      </c>
      <c r="Q887" t="s">
        <v>54</v>
      </c>
      <c r="R887" s="15" t="s">
        <v>59</v>
      </c>
      <c r="S887" t="s">
        <v>54</v>
      </c>
      <c r="T887" s="15" t="s">
        <v>59</v>
      </c>
      <c r="U887" t="s">
        <v>54</v>
      </c>
      <c r="V887" s="15" t="s">
        <v>59</v>
      </c>
      <c r="W887" t="s">
        <v>54</v>
      </c>
      <c r="X887" s="15" t="s">
        <v>59</v>
      </c>
      <c r="Y887">
        <v>4</v>
      </c>
      <c r="Z887" s="15" t="s">
        <v>59</v>
      </c>
      <c r="AA887" t="s">
        <v>54</v>
      </c>
      <c r="AB887" s="15" t="s">
        <v>59</v>
      </c>
      <c r="AC887" t="s">
        <v>47</v>
      </c>
      <c r="AD887" s="15" t="s">
        <v>59</v>
      </c>
      <c r="AE887" t="s">
        <v>47</v>
      </c>
      <c r="AF887" s="15" t="s">
        <v>59</v>
      </c>
      <c r="AG887" t="s">
        <v>54</v>
      </c>
      <c r="AH887" s="15" t="s">
        <v>59</v>
      </c>
      <c r="AI887" t="s">
        <v>47</v>
      </c>
      <c r="AJ887" s="15" t="s">
        <v>59</v>
      </c>
      <c r="AL887" s="15" t="s">
        <v>59</v>
      </c>
      <c r="AM887" t="s">
        <v>47</v>
      </c>
      <c r="AN887" s="15" t="s">
        <v>59</v>
      </c>
      <c r="AO887" t="s">
        <v>47</v>
      </c>
      <c r="AP887" s="15" t="s">
        <v>59</v>
      </c>
      <c r="AQ887" t="s">
        <v>47</v>
      </c>
      <c r="AR887" s="15" t="s">
        <v>59</v>
      </c>
      <c r="AS887" t="s">
        <v>47</v>
      </c>
      <c r="AT887" s="15" t="s">
        <v>59</v>
      </c>
      <c r="AU887" t="s">
        <v>47</v>
      </c>
      <c r="AV887" s="15" t="s">
        <v>59</v>
      </c>
      <c r="AW887" s="3" t="s">
        <v>47</v>
      </c>
      <c r="AX887" s="15" t="s">
        <v>59</v>
      </c>
      <c r="AZ887" s="15" t="s">
        <v>59</v>
      </c>
      <c r="BA887" t="s">
        <v>47</v>
      </c>
      <c r="BB887" s="15" t="s">
        <v>59</v>
      </c>
      <c r="BC887" t="s">
        <v>47</v>
      </c>
      <c r="BD887" s="15" t="s">
        <v>59</v>
      </c>
      <c r="BE887" t="s">
        <v>47</v>
      </c>
      <c r="BF887" s="15" t="s">
        <v>59</v>
      </c>
      <c r="BH887" s="15" t="s">
        <v>59</v>
      </c>
      <c r="BJ887" s="15" t="s">
        <v>59</v>
      </c>
      <c r="BL887" s="15" t="s">
        <v>59</v>
      </c>
      <c r="BN887" s="15" t="s">
        <v>59</v>
      </c>
      <c r="BP887" s="15" t="s">
        <v>59</v>
      </c>
      <c r="BR887" s="15" t="s">
        <v>59</v>
      </c>
      <c r="BT887" s="15" t="s">
        <v>59</v>
      </c>
      <c r="BV887" s="15" t="s">
        <v>59</v>
      </c>
      <c r="BX887" s="15" t="s">
        <v>59</v>
      </c>
      <c r="BZ887" s="15" t="s">
        <v>59</v>
      </c>
      <c r="CB887" s="15" t="s">
        <v>59</v>
      </c>
      <c r="CD887" s="15" t="s">
        <v>59</v>
      </c>
      <c r="CF887" s="15" t="s">
        <v>59</v>
      </c>
      <c r="CH887" s="15" t="s">
        <v>59</v>
      </c>
      <c r="CJ887" s="15" t="s">
        <v>59</v>
      </c>
      <c r="CL887" s="15" t="s">
        <v>59</v>
      </c>
      <c r="CN887" s="15" t="s">
        <v>59</v>
      </c>
      <c r="CP887" s="15" t="s">
        <v>59</v>
      </c>
      <c r="CR887" s="15" t="s">
        <v>59</v>
      </c>
      <c r="CT887" s="15" t="s">
        <v>59</v>
      </c>
      <c r="CV887" s="15" t="s">
        <v>59</v>
      </c>
      <c r="CX887" s="15" t="s">
        <v>59</v>
      </c>
      <c r="CZ887" s="15" t="s">
        <v>59</v>
      </c>
      <c r="DB887" s="15" t="s">
        <v>59</v>
      </c>
      <c r="DD887" s="15" t="s">
        <v>59</v>
      </c>
      <c r="DF887" s="15" t="s">
        <v>59</v>
      </c>
      <c r="DH887" s="15" t="s">
        <v>59</v>
      </c>
      <c r="DJ887" s="15" t="s">
        <v>59</v>
      </c>
      <c r="DL887" s="15" t="s">
        <v>59</v>
      </c>
      <c r="DN887" s="15" t="s">
        <v>59</v>
      </c>
      <c r="DP887" s="15" t="s">
        <v>59</v>
      </c>
      <c r="DR887" s="15" t="s">
        <v>59</v>
      </c>
      <c r="DT887" s="15" t="s">
        <v>59</v>
      </c>
      <c r="DV887" s="15" t="s">
        <v>59</v>
      </c>
      <c r="DX887" s="15" t="s">
        <v>59</v>
      </c>
      <c r="DZ887" s="15" t="s">
        <v>59</v>
      </c>
      <c r="EB887" s="15" t="s">
        <v>59</v>
      </c>
      <c r="ED887" s="15" t="s">
        <v>59</v>
      </c>
      <c r="EF887" s="15" t="s">
        <v>59</v>
      </c>
      <c r="EH887" s="15" t="s">
        <v>59</v>
      </c>
      <c r="EJ887" s="15" t="s">
        <v>59</v>
      </c>
      <c r="EL887" s="15" t="s">
        <v>59</v>
      </c>
      <c r="EN887" s="15" t="s">
        <v>59</v>
      </c>
      <c r="EP887" s="15" t="s">
        <v>59</v>
      </c>
      <c r="ER887" s="15" t="s">
        <v>59</v>
      </c>
      <c r="ET887" s="15" t="s">
        <v>59</v>
      </c>
      <c r="EV887" s="15" t="s">
        <v>59</v>
      </c>
      <c r="EX887" s="15" t="s">
        <v>59</v>
      </c>
      <c r="EZ887" s="15" t="s">
        <v>59</v>
      </c>
      <c r="FB887" s="15" t="s">
        <v>59</v>
      </c>
      <c r="FD887" s="15" t="s">
        <v>59</v>
      </c>
      <c r="FF887" s="15" t="s">
        <v>59</v>
      </c>
      <c r="FH887" s="15" t="s">
        <v>59</v>
      </c>
      <c r="FJ887" s="15" t="s">
        <v>59</v>
      </c>
      <c r="FL887" s="15" t="s">
        <v>59</v>
      </c>
      <c r="FN887" s="15" t="s">
        <v>59</v>
      </c>
      <c r="FP887" s="15" t="s">
        <v>59</v>
      </c>
      <c r="FR887" s="15" t="s">
        <v>59</v>
      </c>
      <c r="FT887" s="15" t="s">
        <v>59</v>
      </c>
    </row>
    <row r="888" spans="1:176" ht="15.95" customHeight="1">
      <c r="A888" s="39" t="s">
        <v>1329</v>
      </c>
      <c r="B888" s="39">
        <v>3</v>
      </c>
      <c r="C888" s="39"/>
      <c r="D888" s="39">
        <v>1602</v>
      </c>
      <c r="E888" t="s">
        <v>1285</v>
      </c>
      <c r="G888" s="9">
        <f t="shared" si="28"/>
        <v>7</v>
      </c>
      <c r="H888" s="15" t="s">
        <v>59</v>
      </c>
      <c r="I888" t="s">
        <v>47</v>
      </c>
      <c r="J888" s="15" t="s">
        <v>59</v>
      </c>
      <c r="K888" t="s">
        <v>47</v>
      </c>
      <c r="L888" s="15" t="s">
        <v>59</v>
      </c>
      <c r="M888" s="3" t="s">
        <v>47</v>
      </c>
      <c r="N888" s="12" t="s">
        <v>59</v>
      </c>
      <c r="O888" t="s">
        <v>47</v>
      </c>
      <c r="P888" s="15" t="s">
        <v>59</v>
      </c>
      <c r="Q888" t="s">
        <v>54</v>
      </c>
      <c r="R888" s="15" t="s">
        <v>59</v>
      </c>
      <c r="S888" t="s">
        <v>54</v>
      </c>
      <c r="T888" s="15" t="s">
        <v>59</v>
      </c>
      <c r="U888" t="s">
        <v>54</v>
      </c>
      <c r="V888" s="15" t="s">
        <v>59</v>
      </c>
      <c r="W888" t="s">
        <v>54</v>
      </c>
      <c r="X888" s="15" t="s">
        <v>59</v>
      </c>
      <c r="Y888">
        <v>5</v>
      </c>
      <c r="Z888" s="15" t="s">
        <v>59</v>
      </c>
      <c r="AA888">
        <v>2</v>
      </c>
      <c r="AB888" s="15" t="s">
        <v>59</v>
      </c>
      <c r="AC888" t="s">
        <v>47</v>
      </c>
      <c r="AD888" s="15" t="s">
        <v>59</v>
      </c>
      <c r="AE888" t="s">
        <v>47</v>
      </c>
      <c r="AF888" s="15" t="s">
        <v>59</v>
      </c>
      <c r="AG888" t="s">
        <v>54</v>
      </c>
      <c r="AH888" s="15" t="s">
        <v>59</v>
      </c>
      <c r="AI888" t="s">
        <v>47</v>
      </c>
      <c r="AJ888" s="15" t="s">
        <v>59</v>
      </c>
      <c r="AL888" s="15" t="s">
        <v>59</v>
      </c>
      <c r="AM888" t="s">
        <v>47</v>
      </c>
      <c r="AN888" s="15" t="s">
        <v>59</v>
      </c>
      <c r="AO888" t="s">
        <v>47</v>
      </c>
      <c r="AP888" s="15" t="s">
        <v>59</v>
      </c>
      <c r="AQ888" t="s">
        <v>47</v>
      </c>
      <c r="AR888" s="15" t="s">
        <v>59</v>
      </c>
      <c r="AS888" t="s">
        <v>47</v>
      </c>
      <c r="AT888" s="15" t="s">
        <v>59</v>
      </c>
      <c r="AU888" t="s">
        <v>47</v>
      </c>
      <c r="AV888" s="15" t="s">
        <v>59</v>
      </c>
      <c r="AW888" s="3" t="s">
        <v>47</v>
      </c>
      <c r="AX888" s="15" t="s">
        <v>59</v>
      </c>
      <c r="AZ888" s="15" t="s">
        <v>59</v>
      </c>
      <c r="BA888" t="s">
        <v>47</v>
      </c>
      <c r="BB888" s="15" t="s">
        <v>59</v>
      </c>
      <c r="BC888" t="s">
        <v>47</v>
      </c>
      <c r="BD888" s="15" t="s">
        <v>59</v>
      </c>
      <c r="BE888" t="s">
        <v>47</v>
      </c>
      <c r="BF888" s="15" t="s">
        <v>59</v>
      </c>
      <c r="BH888" s="15" t="s">
        <v>59</v>
      </c>
      <c r="BJ888" s="15" t="s">
        <v>59</v>
      </c>
      <c r="BL888" s="15" t="s">
        <v>59</v>
      </c>
      <c r="BN888" s="15" t="s">
        <v>59</v>
      </c>
      <c r="BP888" s="15" t="s">
        <v>59</v>
      </c>
      <c r="BR888" s="15" t="s">
        <v>59</v>
      </c>
      <c r="BT888" s="15" t="s">
        <v>59</v>
      </c>
      <c r="BV888" s="15" t="s">
        <v>59</v>
      </c>
      <c r="BX888" s="15" t="s">
        <v>59</v>
      </c>
      <c r="BZ888" s="15" t="s">
        <v>59</v>
      </c>
      <c r="CB888" s="15" t="s">
        <v>59</v>
      </c>
      <c r="CD888" s="15" t="s">
        <v>59</v>
      </c>
      <c r="CF888" s="15" t="s">
        <v>59</v>
      </c>
      <c r="CH888" s="15" t="s">
        <v>59</v>
      </c>
      <c r="CJ888" s="15" t="s">
        <v>59</v>
      </c>
      <c r="CL888" s="15" t="s">
        <v>59</v>
      </c>
      <c r="CN888" s="15" t="s">
        <v>59</v>
      </c>
      <c r="CP888" s="15" t="s">
        <v>59</v>
      </c>
      <c r="CR888" s="15" t="s">
        <v>59</v>
      </c>
      <c r="CT888" s="15" t="s">
        <v>59</v>
      </c>
      <c r="CV888" s="15" t="s">
        <v>59</v>
      </c>
      <c r="CX888" s="15" t="s">
        <v>59</v>
      </c>
      <c r="CZ888" s="15" t="s">
        <v>59</v>
      </c>
      <c r="DB888" s="15" t="s">
        <v>59</v>
      </c>
      <c r="DD888" s="15" t="s">
        <v>59</v>
      </c>
      <c r="DF888" s="15" t="s">
        <v>59</v>
      </c>
      <c r="DH888" s="15" t="s">
        <v>59</v>
      </c>
      <c r="DJ888" s="15" t="s">
        <v>59</v>
      </c>
      <c r="DL888" s="15" t="s">
        <v>59</v>
      </c>
      <c r="DN888" s="15" t="s">
        <v>59</v>
      </c>
      <c r="DP888" s="15" t="s">
        <v>59</v>
      </c>
      <c r="DR888" s="15" t="s">
        <v>59</v>
      </c>
      <c r="DT888" s="15" t="s">
        <v>59</v>
      </c>
      <c r="DV888" s="15" t="s">
        <v>59</v>
      </c>
      <c r="DX888" s="15" t="s">
        <v>59</v>
      </c>
      <c r="DZ888" s="15" t="s">
        <v>59</v>
      </c>
      <c r="EB888" s="15" t="s">
        <v>59</v>
      </c>
      <c r="ED888" s="15" t="s">
        <v>59</v>
      </c>
      <c r="EF888" s="15" t="s">
        <v>59</v>
      </c>
      <c r="EH888" s="15" t="s">
        <v>59</v>
      </c>
      <c r="EJ888" s="15" t="s">
        <v>59</v>
      </c>
      <c r="EL888" s="15" t="s">
        <v>59</v>
      </c>
      <c r="EN888" s="15" t="s">
        <v>59</v>
      </c>
      <c r="EP888" s="15" t="s">
        <v>59</v>
      </c>
      <c r="ER888" s="15" t="s">
        <v>59</v>
      </c>
      <c r="ET888" s="15" t="s">
        <v>59</v>
      </c>
      <c r="EV888" s="15" t="s">
        <v>59</v>
      </c>
      <c r="EX888" s="15" t="s">
        <v>59</v>
      </c>
      <c r="EZ888" s="15" t="s">
        <v>59</v>
      </c>
      <c r="FB888" s="15" t="s">
        <v>59</v>
      </c>
      <c r="FD888" s="15" t="s">
        <v>59</v>
      </c>
      <c r="FF888" s="15" t="s">
        <v>59</v>
      </c>
      <c r="FH888" s="15" t="s">
        <v>59</v>
      </c>
      <c r="FJ888" s="15" t="s">
        <v>59</v>
      </c>
      <c r="FL888" s="15" t="s">
        <v>59</v>
      </c>
      <c r="FN888" s="15" t="s">
        <v>59</v>
      </c>
      <c r="FP888" s="15" t="s">
        <v>59</v>
      </c>
      <c r="FR888" s="15" t="s">
        <v>59</v>
      </c>
      <c r="FT888" s="15" t="s">
        <v>59</v>
      </c>
    </row>
    <row r="889" spans="1:176" ht="15.95" customHeight="1">
      <c r="A889" s="39" t="s">
        <v>1330</v>
      </c>
      <c r="B889" s="39">
        <v>3</v>
      </c>
      <c r="C889" s="39"/>
      <c r="D889" s="39">
        <v>1602</v>
      </c>
      <c r="E889" t="s">
        <v>1285</v>
      </c>
      <c r="G889" s="9">
        <f t="shared" si="28"/>
        <v>42</v>
      </c>
      <c r="H889" s="15" t="s">
        <v>59</v>
      </c>
      <c r="I889" t="s">
        <v>47</v>
      </c>
      <c r="J889" s="15" t="s">
        <v>59</v>
      </c>
      <c r="K889" t="s">
        <v>47</v>
      </c>
      <c r="L889" s="15" t="s">
        <v>59</v>
      </c>
      <c r="M889" s="3" t="s">
        <v>47</v>
      </c>
      <c r="N889" s="12" t="s">
        <v>59</v>
      </c>
      <c r="O889" t="s">
        <v>47</v>
      </c>
      <c r="P889" s="15" t="s">
        <v>59</v>
      </c>
      <c r="Q889">
        <v>16</v>
      </c>
      <c r="R889" s="15" t="s">
        <v>59</v>
      </c>
      <c r="S889">
        <v>4</v>
      </c>
      <c r="T889" s="15" t="s">
        <v>59</v>
      </c>
      <c r="U889" t="s">
        <v>54</v>
      </c>
      <c r="V889" s="15" t="s">
        <v>59</v>
      </c>
      <c r="W889">
        <v>9</v>
      </c>
      <c r="X889" s="15" t="s">
        <v>59</v>
      </c>
      <c r="Y889">
        <v>4</v>
      </c>
      <c r="Z889" s="15" t="s">
        <v>59</v>
      </c>
      <c r="AA889" t="s">
        <v>54</v>
      </c>
      <c r="AB889" s="15" t="s">
        <v>59</v>
      </c>
      <c r="AC889" t="s">
        <v>47</v>
      </c>
      <c r="AD889" s="15" t="s">
        <v>59</v>
      </c>
      <c r="AE889" t="s">
        <v>47</v>
      </c>
      <c r="AF889" s="15" t="s">
        <v>59</v>
      </c>
      <c r="AG889">
        <v>9</v>
      </c>
      <c r="AH889" s="15" t="s">
        <v>59</v>
      </c>
      <c r="AI889" t="s">
        <v>47</v>
      </c>
      <c r="AJ889" s="15" t="s">
        <v>59</v>
      </c>
      <c r="AL889" s="15" t="s">
        <v>59</v>
      </c>
      <c r="AM889" t="s">
        <v>47</v>
      </c>
      <c r="AN889" s="15" t="s">
        <v>59</v>
      </c>
      <c r="AO889" t="s">
        <v>47</v>
      </c>
      <c r="AP889" s="15" t="s">
        <v>59</v>
      </c>
      <c r="AQ889" t="s">
        <v>47</v>
      </c>
      <c r="AR889" s="15" t="s">
        <v>59</v>
      </c>
      <c r="AS889" t="s">
        <v>47</v>
      </c>
      <c r="AT889" s="15" t="s">
        <v>59</v>
      </c>
      <c r="AU889" t="s">
        <v>47</v>
      </c>
      <c r="AV889" s="15" t="s">
        <v>59</v>
      </c>
      <c r="AW889" s="3" t="s">
        <v>47</v>
      </c>
      <c r="AX889" s="15" t="s">
        <v>59</v>
      </c>
      <c r="AZ889" s="15" t="s">
        <v>59</v>
      </c>
      <c r="BA889" t="s">
        <v>47</v>
      </c>
      <c r="BB889" s="15" t="s">
        <v>59</v>
      </c>
      <c r="BC889" t="s">
        <v>47</v>
      </c>
      <c r="BD889" s="15" t="s">
        <v>59</v>
      </c>
      <c r="BE889" t="s">
        <v>47</v>
      </c>
      <c r="BF889" s="15" t="s">
        <v>59</v>
      </c>
      <c r="BH889" s="15" t="s">
        <v>59</v>
      </c>
      <c r="BJ889" s="15" t="s">
        <v>59</v>
      </c>
      <c r="BL889" s="15" t="s">
        <v>59</v>
      </c>
      <c r="BN889" s="15" t="s">
        <v>59</v>
      </c>
      <c r="BP889" s="15" t="s">
        <v>59</v>
      </c>
      <c r="BR889" s="15" t="s">
        <v>59</v>
      </c>
      <c r="BT889" s="15" t="s">
        <v>59</v>
      </c>
      <c r="BV889" s="15" t="s">
        <v>59</v>
      </c>
      <c r="BX889" s="15" t="s">
        <v>59</v>
      </c>
      <c r="BZ889" s="15" t="s">
        <v>59</v>
      </c>
      <c r="CB889" s="15" t="s">
        <v>59</v>
      </c>
      <c r="CD889" s="15" t="s">
        <v>59</v>
      </c>
      <c r="CF889" s="15" t="s">
        <v>59</v>
      </c>
      <c r="CH889" s="15" t="s">
        <v>59</v>
      </c>
      <c r="CJ889" s="15" t="s">
        <v>59</v>
      </c>
      <c r="CL889" s="15" t="s">
        <v>59</v>
      </c>
      <c r="CN889" s="15" t="s">
        <v>59</v>
      </c>
      <c r="CP889" s="15" t="s">
        <v>59</v>
      </c>
      <c r="CR889" s="15" t="s">
        <v>59</v>
      </c>
      <c r="CT889" s="15" t="s">
        <v>59</v>
      </c>
      <c r="CV889" s="15" t="s">
        <v>59</v>
      </c>
      <c r="CX889" s="15" t="s">
        <v>59</v>
      </c>
      <c r="CZ889" s="15" t="s">
        <v>59</v>
      </c>
      <c r="DB889" s="15" t="s">
        <v>59</v>
      </c>
      <c r="DD889" s="15" t="s">
        <v>59</v>
      </c>
      <c r="DF889" s="15" t="s">
        <v>59</v>
      </c>
      <c r="DH889" s="15" t="s">
        <v>59</v>
      </c>
      <c r="DJ889" s="15" t="s">
        <v>59</v>
      </c>
      <c r="DL889" s="15" t="s">
        <v>59</v>
      </c>
      <c r="DN889" s="15" t="s">
        <v>59</v>
      </c>
      <c r="DP889" s="15" t="s">
        <v>59</v>
      </c>
      <c r="DR889" s="15" t="s">
        <v>59</v>
      </c>
      <c r="DT889" s="15" t="s">
        <v>59</v>
      </c>
      <c r="DV889" s="15" t="s">
        <v>59</v>
      </c>
      <c r="DX889" s="15" t="s">
        <v>59</v>
      </c>
      <c r="DZ889" s="15" t="s">
        <v>59</v>
      </c>
      <c r="EB889" s="15" t="s">
        <v>59</v>
      </c>
      <c r="ED889" s="15" t="s">
        <v>59</v>
      </c>
      <c r="EF889" s="15" t="s">
        <v>59</v>
      </c>
      <c r="EH889" s="15" t="s">
        <v>59</v>
      </c>
      <c r="EJ889" s="15" t="s">
        <v>59</v>
      </c>
      <c r="EL889" s="15" t="s">
        <v>59</v>
      </c>
      <c r="EN889" s="15" t="s">
        <v>59</v>
      </c>
      <c r="EP889" s="15" t="s">
        <v>59</v>
      </c>
      <c r="ER889" s="15" t="s">
        <v>59</v>
      </c>
      <c r="ET889" s="15" t="s">
        <v>59</v>
      </c>
      <c r="EV889" s="15" t="s">
        <v>59</v>
      </c>
      <c r="EX889" s="15" t="s">
        <v>59</v>
      </c>
      <c r="EZ889" s="15" t="s">
        <v>59</v>
      </c>
      <c r="FB889" s="15" t="s">
        <v>59</v>
      </c>
      <c r="FD889" s="15" t="s">
        <v>59</v>
      </c>
      <c r="FF889" s="15" t="s">
        <v>59</v>
      </c>
      <c r="FH889" s="15" t="s">
        <v>59</v>
      </c>
      <c r="FJ889" s="15" t="s">
        <v>59</v>
      </c>
      <c r="FL889" s="15" t="s">
        <v>59</v>
      </c>
      <c r="FN889" s="15" t="s">
        <v>59</v>
      </c>
      <c r="FP889" s="15" t="s">
        <v>59</v>
      </c>
      <c r="FR889" s="15" t="s">
        <v>59</v>
      </c>
      <c r="FT889" s="15" t="s">
        <v>59</v>
      </c>
    </row>
    <row r="890" spans="1:176" ht="15.95" customHeight="1">
      <c r="A890" s="39" t="s">
        <v>1331</v>
      </c>
      <c r="B890" s="39">
        <v>3</v>
      </c>
      <c r="C890" s="39"/>
      <c r="D890" s="39">
        <v>1602</v>
      </c>
      <c r="E890" t="s">
        <v>1285</v>
      </c>
      <c r="G890" s="9">
        <f t="shared" si="28"/>
        <v>6</v>
      </c>
      <c r="H890" s="15" t="s">
        <v>59</v>
      </c>
      <c r="I890" t="s">
        <v>47</v>
      </c>
      <c r="J890" s="15" t="s">
        <v>59</v>
      </c>
      <c r="K890" t="s">
        <v>47</v>
      </c>
      <c r="L890" s="15" t="s">
        <v>59</v>
      </c>
      <c r="M890" s="3" t="s">
        <v>47</v>
      </c>
      <c r="N890" s="12" t="s">
        <v>59</v>
      </c>
      <c r="O890" t="s">
        <v>47</v>
      </c>
      <c r="P890" s="15" t="s">
        <v>59</v>
      </c>
      <c r="Q890" t="s">
        <v>54</v>
      </c>
      <c r="R890" s="15" t="s">
        <v>59</v>
      </c>
      <c r="S890" t="s">
        <v>54</v>
      </c>
      <c r="T890" s="15" t="s">
        <v>59</v>
      </c>
      <c r="U890" t="s">
        <v>54</v>
      </c>
      <c r="V890" s="15" t="s">
        <v>59</v>
      </c>
      <c r="W890" t="s">
        <v>54</v>
      </c>
      <c r="X890" s="15" t="s">
        <v>59</v>
      </c>
      <c r="Y890" t="s">
        <v>54</v>
      </c>
      <c r="Z890" s="15" t="s">
        <v>59</v>
      </c>
      <c r="AA890">
        <v>6</v>
      </c>
      <c r="AB890" s="15" t="s">
        <v>59</v>
      </c>
      <c r="AC890" t="s">
        <v>47</v>
      </c>
      <c r="AD890" s="15" t="s">
        <v>59</v>
      </c>
      <c r="AE890" t="s">
        <v>47</v>
      </c>
      <c r="AF890" s="15" t="s">
        <v>59</v>
      </c>
      <c r="AG890" t="s">
        <v>54</v>
      </c>
      <c r="AH890" s="15" t="s">
        <v>59</v>
      </c>
      <c r="AI890" t="s">
        <v>47</v>
      </c>
      <c r="AJ890" s="15" t="s">
        <v>59</v>
      </c>
      <c r="AL890" s="15" t="s">
        <v>59</v>
      </c>
      <c r="AM890" t="s">
        <v>47</v>
      </c>
      <c r="AN890" s="15" t="s">
        <v>59</v>
      </c>
      <c r="AO890" t="s">
        <v>47</v>
      </c>
      <c r="AP890" s="15" t="s">
        <v>59</v>
      </c>
      <c r="AQ890" t="s">
        <v>47</v>
      </c>
      <c r="AR890" s="15" t="s">
        <v>59</v>
      </c>
      <c r="AS890" t="s">
        <v>47</v>
      </c>
      <c r="AT890" s="15" t="s">
        <v>59</v>
      </c>
      <c r="AU890" t="s">
        <v>47</v>
      </c>
      <c r="AV890" s="15" t="s">
        <v>59</v>
      </c>
      <c r="AW890" s="3" t="s">
        <v>47</v>
      </c>
      <c r="AX890" s="15" t="s">
        <v>59</v>
      </c>
      <c r="AZ890" s="15" t="s">
        <v>59</v>
      </c>
      <c r="BA890" t="s">
        <v>47</v>
      </c>
      <c r="BB890" s="15" t="s">
        <v>59</v>
      </c>
      <c r="BC890" t="s">
        <v>47</v>
      </c>
      <c r="BD890" s="15" t="s">
        <v>59</v>
      </c>
      <c r="BE890" t="s">
        <v>47</v>
      </c>
      <c r="BF890" s="15" t="s">
        <v>59</v>
      </c>
      <c r="BH890" s="15" t="s">
        <v>59</v>
      </c>
      <c r="BJ890" s="15" t="s">
        <v>59</v>
      </c>
      <c r="BL890" s="15" t="s">
        <v>59</v>
      </c>
      <c r="BN890" s="15" t="s">
        <v>59</v>
      </c>
      <c r="BP890" s="15" t="s">
        <v>59</v>
      </c>
      <c r="BR890" s="15" t="s">
        <v>59</v>
      </c>
      <c r="BT890" s="15" t="s">
        <v>59</v>
      </c>
      <c r="BV890" s="15" t="s">
        <v>59</v>
      </c>
      <c r="BX890" s="15" t="s">
        <v>59</v>
      </c>
      <c r="BZ890" s="15" t="s">
        <v>59</v>
      </c>
      <c r="CB890" s="15" t="s">
        <v>59</v>
      </c>
      <c r="CD890" s="15" t="s">
        <v>59</v>
      </c>
      <c r="CF890" s="15" t="s">
        <v>59</v>
      </c>
      <c r="CH890" s="15" t="s">
        <v>59</v>
      </c>
      <c r="CJ890" s="15" t="s">
        <v>59</v>
      </c>
      <c r="CL890" s="15" t="s">
        <v>59</v>
      </c>
      <c r="CN890" s="15" t="s">
        <v>59</v>
      </c>
      <c r="CP890" s="15" t="s">
        <v>59</v>
      </c>
      <c r="CR890" s="15" t="s">
        <v>59</v>
      </c>
      <c r="CT890" s="15" t="s">
        <v>59</v>
      </c>
      <c r="CV890" s="15" t="s">
        <v>59</v>
      </c>
      <c r="CX890" s="15" t="s">
        <v>59</v>
      </c>
      <c r="CZ890" s="15" t="s">
        <v>59</v>
      </c>
      <c r="DB890" s="15" t="s">
        <v>59</v>
      </c>
      <c r="DD890" s="15" t="s">
        <v>59</v>
      </c>
      <c r="DF890" s="15" t="s">
        <v>59</v>
      </c>
      <c r="DH890" s="15" t="s">
        <v>59</v>
      </c>
      <c r="DJ890" s="15" t="s">
        <v>59</v>
      </c>
      <c r="DL890" s="15" t="s">
        <v>59</v>
      </c>
      <c r="DN890" s="15" t="s">
        <v>59</v>
      </c>
      <c r="DP890" s="15" t="s">
        <v>59</v>
      </c>
      <c r="DR890" s="15" t="s">
        <v>59</v>
      </c>
      <c r="DT890" s="15" t="s">
        <v>59</v>
      </c>
      <c r="DV890" s="15" t="s">
        <v>59</v>
      </c>
      <c r="DX890" s="15" t="s">
        <v>59</v>
      </c>
      <c r="DZ890" s="15" t="s">
        <v>59</v>
      </c>
      <c r="EB890" s="15" t="s">
        <v>59</v>
      </c>
      <c r="ED890" s="15" t="s">
        <v>59</v>
      </c>
      <c r="EF890" s="15" t="s">
        <v>59</v>
      </c>
      <c r="EH890" s="15" t="s">
        <v>59</v>
      </c>
      <c r="EJ890" s="15" t="s">
        <v>59</v>
      </c>
      <c r="EL890" s="15" t="s">
        <v>59</v>
      </c>
      <c r="EN890" s="15" t="s">
        <v>59</v>
      </c>
      <c r="EP890" s="15" t="s">
        <v>59</v>
      </c>
      <c r="ER890" s="15" t="s">
        <v>59</v>
      </c>
      <c r="ET890" s="15" t="s">
        <v>59</v>
      </c>
      <c r="EV890" s="15" t="s">
        <v>59</v>
      </c>
      <c r="EX890" s="15" t="s">
        <v>59</v>
      </c>
      <c r="EZ890" s="15" t="s">
        <v>59</v>
      </c>
      <c r="FB890" s="15" t="s">
        <v>59</v>
      </c>
      <c r="FD890" s="15" t="s">
        <v>59</v>
      </c>
      <c r="FF890" s="15" t="s">
        <v>59</v>
      </c>
      <c r="FH890" s="15" t="s">
        <v>59</v>
      </c>
      <c r="FJ890" s="15" t="s">
        <v>59</v>
      </c>
      <c r="FL890" s="15" t="s">
        <v>59</v>
      </c>
      <c r="FN890" s="15" t="s">
        <v>59</v>
      </c>
      <c r="FP890" s="15" t="s">
        <v>59</v>
      </c>
      <c r="FR890" s="15" t="s">
        <v>59</v>
      </c>
      <c r="FT890" s="15" t="s">
        <v>59</v>
      </c>
    </row>
    <row r="891" spans="1:176" ht="15.95" customHeight="1">
      <c r="A891" s="39" t="s">
        <v>1332</v>
      </c>
      <c r="B891" s="39">
        <v>3</v>
      </c>
      <c r="C891" s="39"/>
      <c r="D891" s="39">
        <v>1602</v>
      </c>
      <c r="E891" t="s">
        <v>1285</v>
      </c>
      <c r="G891" s="9">
        <f t="shared" si="28"/>
        <v>7</v>
      </c>
      <c r="H891" s="15" t="s">
        <v>59</v>
      </c>
      <c r="I891" t="s">
        <v>47</v>
      </c>
      <c r="J891" s="15" t="s">
        <v>59</v>
      </c>
      <c r="K891" t="s">
        <v>47</v>
      </c>
      <c r="L891" s="15" t="s">
        <v>59</v>
      </c>
      <c r="M891" s="3" t="s">
        <v>47</v>
      </c>
      <c r="N891" s="12" t="s">
        <v>59</v>
      </c>
      <c r="O891" t="s">
        <v>47</v>
      </c>
      <c r="P891" s="15" t="s">
        <v>59</v>
      </c>
      <c r="Q891" t="s">
        <v>54</v>
      </c>
      <c r="R891" s="15" t="s">
        <v>59</v>
      </c>
      <c r="S891" t="s">
        <v>54</v>
      </c>
      <c r="T891" s="15" t="s">
        <v>59</v>
      </c>
      <c r="U891" t="s">
        <v>54</v>
      </c>
      <c r="V891" s="15" t="s">
        <v>59</v>
      </c>
      <c r="W891">
        <v>2</v>
      </c>
      <c r="X891" s="15" t="s">
        <v>59</v>
      </c>
      <c r="Y891">
        <v>5</v>
      </c>
      <c r="Z891" s="15" t="s">
        <v>59</v>
      </c>
      <c r="AA891" t="s">
        <v>54</v>
      </c>
      <c r="AB891" s="15" t="s">
        <v>59</v>
      </c>
      <c r="AC891" t="s">
        <v>47</v>
      </c>
      <c r="AD891" s="15" t="s">
        <v>59</v>
      </c>
      <c r="AE891" t="s">
        <v>47</v>
      </c>
      <c r="AF891" s="15" t="s">
        <v>59</v>
      </c>
      <c r="AG891" t="s">
        <v>54</v>
      </c>
      <c r="AH891" s="15" t="s">
        <v>59</v>
      </c>
      <c r="AI891" t="s">
        <v>47</v>
      </c>
      <c r="AJ891" s="15" t="s">
        <v>59</v>
      </c>
      <c r="AL891" s="15" t="s">
        <v>59</v>
      </c>
      <c r="AM891" t="s">
        <v>47</v>
      </c>
      <c r="AN891" s="15" t="s">
        <v>59</v>
      </c>
      <c r="AO891" t="s">
        <v>47</v>
      </c>
      <c r="AP891" s="15" t="s">
        <v>59</v>
      </c>
      <c r="AQ891" t="s">
        <v>47</v>
      </c>
      <c r="AR891" s="15" t="s">
        <v>59</v>
      </c>
      <c r="AS891" t="s">
        <v>47</v>
      </c>
      <c r="AT891" s="15" t="s">
        <v>59</v>
      </c>
      <c r="AU891" t="s">
        <v>47</v>
      </c>
      <c r="AV891" s="15" t="s">
        <v>59</v>
      </c>
      <c r="AW891" s="3" t="s">
        <v>47</v>
      </c>
      <c r="AX891" s="15" t="s">
        <v>59</v>
      </c>
      <c r="AZ891" s="15" t="s">
        <v>59</v>
      </c>
      <c r="BA891" t="s">
        <v>47</v>
      </c>
      <c r="BB891" s="15" t="s">
        <v>59</v>
      </c>
      <c r="BC891" t="s">
        <v>47</v>
      </c>
      <c r="BD891" s="15" t="s">
        <v>59</v>
      </c>
      <c r="BE891" t="s">
        <v>47</v>
      </c>
      <c r="BF891" s="15" t="s">
        <v>59</v>
      </c>
      <c r="BH891" s="15" t="s">
        <v>59</v>
      </c>
      <c r="BJ891" s="15" t="s">
        <v>59</v>
      </c>
      <c r="BL891" s="15" t="s">
        <v>59</v>
      </c>
      <c r="BN891" s="15" t="s">
        <v>59</v>
      </c>
      <c r="BP891" s="15" t="s">
        <v>59</v>
      </c>
      <c r="BR891" s="15" t="s">
        <v>59</v>
      </c>
      <c r="BT891" s="15" t="s">
        <v>59</v>
      </c>
      <c r="BV891" s="15" t="s">
        <v>59</v>
      </c>
      <c r="BX891" s="15" t="s">
        <v>59</v>
      </c>
      <c r="BZ891" s="15" t="s">
        <v>59</v>
      </c>
      <c r="CB891" s="15" t="s">
        <v>59</v>
      </c>
      <c r="CD891" s="15" t="s">
        <v>59</v>
      </c>
      <c r="CF891" s="15" t="s">
        <v>59</v>
      </c>
      <c r="CH891" s="15" t="s">
        <v>59</v>
      </c>
      <c r="CJ891" s="15" t="s">
        <v>59</v>
      </c>
      <c r="CL891" s="15" t="s">
        <v>59</v>
      </c>
      <c r="CN891" s="15" t="s">
        <v>59</v>
      </c>
      <c r="CP891" s="15" t="s">
        <v>59</v>
      </c>
      <c r="CR891" s="15" t="s">
        <v>59</v>
      </c>
      <c r="CT891" s="15" t="s">
        <v>59</v>
      </c>
      <c r="CV891" s="15" t="s">
        <v>59</v>
      </c>
      <c r="CX891" s="15" t="s">
        <v>59</v>
      </c>
      <c r="CZ891" s="15" t="s">
        <v>59</v>
      </c>
      <c r="DB891" s="15" t="s">
        <v>59</v>
      </c>
      <c r="DD891" s="15" t="s">
        <v>59</v>
      </c>
      <c r="DF891" s="15" t="s">
        <v>59</v>
      </c>
      <c r="DH891" s="15" t="s">
        <v>59</v>
      </c>
      <c r="DJ891" s="15" t="s">
        <v>59</v>
      </c>
      <c r="DL891" s="15" t="s">
        <v>59</v>
      </c>
      <c r="DN891" s="15" t="s">
        <v>59</v>
      </c>
      <c r="DP891" s="15" t="s">
        <v>59</v>
      </c>
      <c r="DR891" s="15" t="s">
        <v>59</v>
      </c>
      <c r="DT891" s="15" t="s">
        <v>59</v>
      </c>
      <c r="DV891" s="15" t="s">
        <v>59</v>
      </c>
      <c r="DX891" s="15" t="s">
        <v>59</v>
      </c>
      <c r="DZ891" s="15" t="s">
        <v>59</v>
      </c>
      <c r="EB891" s="15" t="s">
        <v>59</v>
      </c>
      <c r="ED891" s="15" t="s">
        <v>59</v>
      </c>
      <c r="EF891" s="15" t="s">
        <v>59</v>
      </c>
      <c r="EH891" s="15" t="s">
        <v>59</v>
      </c>
      <c r="EJ891" s="15" t="s">
        <v>59</v>
      </c>
      <c r="EL891" s="15" t="s">
        <v>59</v>
      </c>
      <c r="EN891" s="15" t="s">
        <v>59</v>
      </c>
      <c r="EP891" s="15" t="s">
        <v>59</v>
      </c>
      <c r="ER891" s="15" t="s">
        <v>59</v>
      </c>
      <c r="ET891" s="15" t="s">
        <v>59</v>
      </c>
      <c r="EV891" s="15" t="s">
        <v>59</v>
      </c>
      <c r="EX891" s="15" t="s">
        <v>59</v>
      </c>
      <c r="EZ891" s="15" t="s">
        <v>59</v>
      </c>
      <c r="FB891" s="15" t="s">
        <v>59</v>
      </c>
      <c r="FD891" s="15" t="s">
        <v>59</v>
      </c>
      <c r="FF891" s="15" t="s">
        <v>59</v>
      </c>
      <c r="FH891" s="15" t="s">
        <v>59</v>
      </c>
      <c r="FJ891" s="15" t="s">
        <v>59</v>
      </c>
      <c r="FL891" s="15" t="s">
        <v>59</v>
      </c>
      <c r="FN891" s="15" t="s">
        <v>59</v>
      </c>
      <c r="FP891" s="15" t="s">
        <v>59</v>
      </c>
      <c r="FR891" s="15" t="s">
        <v>59</v>
      </c>
      <c r="FT891" s="15" t="s">
        <v>59</v>
      </c>
    </row>
    <row r="892" spans="1:176" ht="15.95" customHeight="1">
      <c r="A892" s="39" t="s">
        <v>1333</v>
      </c>
      <c r="B892" s="39">
        <v>3</v>
      </c>
      <c r="C892" s="39"/>
      <c r="D892" s="39">
        <v>1602</v>
      </c>
      <c r="E892" t="s">
        <v>1285</v>
      </c>
      <c r="G892" s="9">
        <f t="shared" si="28"/>
        <v>0</v>
      </c>
      <c r="H892" s="15" t="s">
        <v>59</v>
      </c>
      <c r="I892" t="s">
        <v>47</v>
      </c>
      <c r="J892" s="15" t="s">
        <v>59</v>
      </c>
      <c r="K892" t="s">
        <v>47</v>
      </c>
      <c r="L892" s="15" t="s">
        <v>59</v>
      </c>
      <c r="M892" s="3" t="s">
        <v>47</v>
      </c>
      <c r="N892" s="12" t="s">
        <v>59</v>
      </c>
      <c r="O892" t="s">
        <v>47</v>
      </c>
      <c r="P892" s="15" t="s">
        <v>59</v>
      </c>
      <c r="Q892" t="s">
        <v>54</v>
      </c>
      <c r="R892" s="15" t="s">
        <v>59</v>
      </c>
      <c r="S892" t="s">
        <v>54</v>
      </c>
      <c r="T892" s="15" t="s">
        <v>59</v>
      </c>
      <c r="U892" t="s">
        <v>54</v>
      </c>
      <c r="V892" s="15" t="s">
        <v>59</v>
      </c>
      <c r="W892" t="s">
        <v>54</v>
      </c>
      <c r="X892" s="15" t="s">
        <v>59</v>
      </c>
      <c r="Y892" t="s">
        <v>54</v>
      </c>
      <c r="Z892" s="15" t="s">
        <v>59</v>
      </c>
      <c r="AA892" t="s">
        <v>54</v>
      </c>
      <c r="AB892" s="15" t="s">
        <v>59</v>
      </c>
      <c r="AC892" t="s">
        <v>47</v>
      </c>
      <c r="AD892" s="15" t="s">
        <v>59</v>
      </c>
      <c r="AE892" t="s">
        <v>47</v>
      </c>
      <c r="AF892" s="15" t="s">
        <v>59</v>
      </c>
      <c r="AG892" t="s">
        <v>54</v>
      </c>
      <c r="AH892" s="15" t="s">
        <v>59</v>
      </c>
      <c r="AI892" t="s">
        <v>47</v>
      </c>
      <c r="AJ892" s="15" t="s">
        <v>59</v>
      </c>
      <c r="AL892" s="15" t="s">
        <v>59</v>
      </c>
      <c r="AM892" t="s">
        <v>47</v>
      </c>
      <c r="AN892" s="15" t="s">
        <v>59</v>
      </c>
      <c r="AO892" t="s">
        <v>47</v>
      </c>
      <c r="AP892" s="15" t="s">
        <v>59</v>
      </c>
      <c r="AQ892" t="s">
        <v>47</v>
      </c>
      <c r="AR892" s="15" t="s">
        <v>59</v>
      </c>
      <c r="AS892" t="s">
        <v>47</v>
      </c>
      <c r="AT892" s="15" t="s">
        <v>59</v>
      </c>
      <c r="AU892" t="s">
        <v>47</v>
      </c>
      <c r="AV892" s="15" t="s">
        <v>59</v>
      </c>
      <c r="AW892" s="3" t="s">
        <v>47</v>
      </c>
      <c r="AX892" s="15" t="s">
        <v>59</v>
      </c>
      <c r="AZ892" s="15" t="s">
        <v>59</v>
      </c>
      <c r="BA892" t="s">
        <v>47</v>
      </c>
      <c r="BB892" s="15" t="s">
        <v>59</v>
      </c>
      <c r="BC892" t="s">
        <v>47</v>
      </c>
      <c r="BD892" s="15" t="s">
        <v>59</v>
      </c>
      <c r="BE892" t="s">
        <v>47</v>
      </c>
      <c r="BF892" s="15" t="s">
        <v>59</v>
      </c>
      <c r="BH892" s="15" t="s">
        <v>59</v>
      </c>
      <c r="BJ892" s="15" t="s">
        <v>59</v>
      </c>
      <c r="BL892" s="15" t="s">
        <v>59</v>
      </c>
      <c r="BN892" s="15" t="s">
        <v>59</v>
      </c>
      <c r="BP892" s="15" t="s">
        <v>59</v>
      </c>
      <c r="BR892" s="15" t="s">
        <v>59</v>
      </c>
      <c r="BT892" s="15" t="s">
        <v>59</v>
      </c>
      <c r="BV892" s="15" t="s">
        <v>59</v>
      </c>
      <c r="BX892" s="15" t="s">
        <v>59</v>
      </c>
      <c r="BZ892" s="15" t="s">
        <v>59</v>
      </c>
      <c r="CB892" s="15" t="s">
        <v>59</v>
      </c>
      <c r="CD892" s="15" t="s">
        <v>59</v>
      </c>
      <c r="CF892" s="15" t="s">
        <v>59</v>
      </c>
      <c r="CH892" s="15" t="s">
        <v>59</v>
      </c>
      <c r="CJ892" s="15" t="s">
        <v>59</v>
      </c>
      <c r="CL892" s="15" t="s">
        <v>59</v>
      </c>
      <c r="CN892" s="15" t="s">
        <v>59</v>
      </c>
      <c r="CP892" s="15" t="s">
        <v>59</v>
      </c>
      <c r="CR892" s="15" t="s">
        <v>59</v>
      </c>
      <c r="CT892" s="15" t="s">
        <v>59</v>
      </c>
      <c r="CV892" s="15" t="s">
        <v>59</v>
      </c>
      <c r="CX892" s="15" t="s">
        <v>59</v>
      </c>
      <c r="CZ892" s="15" t="s">
        <v>59</v>
      </c>
      <c r="DB892" s="15" t="s">
        <v>59</v>
      </c>
      <c r="DD892" s="15" t="s">
        <v>59</v>
      </c>
      <c r="DF892" s="15" t="s">
        <v>59</v>
      </c>
      <c r="DH892" s="15" t="s">
        <v>59</v>
      </c>
      <c r="DJ892" s="15" t="s">
        <v>59</v>
      </c>
      <c r="DL892" s="15" t="s">
        <v>59</v>
      </c>
      <c r="DN892" s="15" t="s">
        <v>59</v>
      </c>
      <c r="DP892" s="15" t="s">
        <v>59</v>
      </c>
      <c r="DR892" s="15" t="s">
        <v>59</v>
      </c>
      <c r="DT892" s="15" t="s">
        <v>59</v>
      </c>
      <c r="DV892" s="15" t="s">
        <v>59</v>
      </c>
      <c r="DX892" s="15" t="s">
        <v>59</v>
      </c>
      <c r="DZ892" s="15" t="s">
        <v>59</v>
      </c>
      <c r="EB892" s="15" t="s">
        <v>59</v>
      </c>
      <c r="ED892" s="15" t="s">
        <v>59</v>
      </c>
      <c r="EF892" s="15" t="s">
        <v>59</v>
      </c>
      <c r="EH892" s="15" t="s">
        <v>59</v>
      </c>
      <c r="EJ892" s="15" t="s">
        <v>59</v>
      </c>
      <c r="EL892" s="15" t="s">
        <v>59</v>
      </c>
      <c r="EN892" s="15" t="s">
        <v>59</v>
      </c>
      <c r="EP892" s="15" t="s">
        <v>59</v>
      </c>
      <c r="ER892" s="15" t="s">
        <v>59</v>
      </c>
      <c r="ET892" s="15" t="s">
        <v>59</v>
      </c>
      <c r="EV892" s="15" t="s">
        <v>59</v>
      </c>
      <c r="EX892" s="15" t="s">
        <v>59</v>
      </c>
      <c r="EZ892" s="15" t="s">
        <v>59</v>
      </c>
      <c r="FB892" s="15" t="s">
        <v>59</v>
      </c>
      <c r="FD892" s="15" t="s">
        <v>59</v>
      </c>
      <c r="FF892" s="15" t="s">
        <v>59</v>
      </c>
      <c r="FH892" s="15" t="s">
        <v>59</v>
      </c>
      <c r="FJ892" s="15" t="s">
        <v>59</v>
      </c>
      <c r="FL892" s="15" t="s">
        <v>59</v>
      </c>
      <c r="FN892" s="15" t="s">
        <v>59</v>
      </c>
      <c r="FP892" s="15" t="s">
        <v>59</v>
      </c>
      <c r="FR892" s="15" t="s">
        <v>59</v>
      </c>
      <c r="FT892" s="15" t="s">
        <v>59</v>
      </c>
    </row>
    <row r="893" spans="1:176" ht="15.95" customHeight="1">
      <c r="A893" s="39" t="s">
        <v>1334</v>
      </c>
      <c r="B893" s="39">
        <v>3</v>
      </c>
      <c r="C893" s="39"/>
      <c r="D893" s="39">
        <v>1602</v>
      </c>
      <c r="E893" t="s">
        <v>1285</v>
      </c>
      <c r="G893" s="9">
        <f t="shared" si="28"/>
        <v>0</v>
      </c>
      <c r="H893" s="15" t="s">
        <v>59</v>
      </c>
      <c r="I893" t="s">
        <v>47</v>
      </c>
      <c r="J893" s="15" t="s">
        <v>59</v>
      </c>
      <c r="K893" t="s">
        <v>47</v>
      </c>
      <c r="L893" s="15" t="s">
        <v>59</v>
      </c>
      <c r="M893" s="3" t="s">
        <v>47</v>
      </c>
      <c r="N893" s="12" t="s">
        <v>59</v>
      </c>
      <c r="O893" t="s">
        <v>47</v>
      </c>
      <c r="P893" s="15" t="s">
        <v>59</v>
      </c>
      <c r="Q893" t="s">
        <v>54</v>
      </c>
      <c r="R893" s="15" t="s">
        <v>59</v>
      </c>
      <c r="S893" t="s">
        <v>54</v>
      </c>
      <c r="T893" s="15" t="s">
        <v>59</v>
      </c>
      <c r="U893" t="s">
        <v>54</v>
      </c>
      <c r="V893" s="15" t="s">
        <v>59</v>
      </c>
      <c r="W893" t="s">
        <v>54</v>
      </c>
      <c r="X893" s="15" t="s">
        <v>59</v>
      </c>
      <c r="Y893" t="s">
        <v>54</v>
      </c>
      <c r="Z893" s="15" t="s">
        <v>59</v>
      </c>
      <c r="AA893" t="s">
        <v>54</v>
      </c>
      <c r="AB893" s="15" t="s">
        <v>59</v>
      </c>
      <c r="AC893" t="s">
        <v>47</v>
      </c>
      <c r="AD893" s="15" t="s">
        <v>59</v>
      </c>
      <c r="AE893" t="s">
        <v>47</v>
      </c>
      <c r="AF893" s="15" t="s">
        <v>59</v>
      </c>
      <c r="AG893" t="s">
        <v>54</v>
      </c>
      <c r="AH893" s="15" t="s">
        <v>59</v>
      </c>
      <c r="AI893" t="s">
        <v>47</v>
      </c>
      <c r="AJ893" s="15" t="s">
        <v>59</v>
      </c>
      <c r="AL893" s="15" t="s">
        <v>59</v>
      </c>
      <c r="AM893" t="s">
        <v>47</v>
      </c>
      <c r="AN893" s="15" t="s">
        <v>59</v>
      </c>
      <c r="AO893" t="s">
        <v>47</v>
      </c>
      <c r="AP893" s="15" t="s">
        <v>59</v>
      </c>
      <c r="AQ893" t="s">
        <v>47</v>
      </c>
      <c r="AR893" s="15" t="s">
        <v>59</v>
      </c>
      <c r="AS893" t="s">
        <v>47</v>
      </c>
      <c r="AT893" s="15" t="s">
        <v>59</v>
      </c>
      <c r="AU893" t="s">
        <v>47</v>
      </c>
      <c r="AV893" s="15" t="s">
        <v>59</v>
      </c>
      <c r="AW893" s="3" t="s">
        <v>47</v>
      </c>
      <c r="AX893" s="15" t="s">
        <v>59</v>
      </c>
      <c r="AZ893" s="15" t="s">
        <v>59</v>
      </c>
      <c r="BA893" t="s">
        <v>47</v>
      </c>
      <c r="BB893" s="15" t="s">
        <v>59</v>
      </c>
      <c r="BC893" t="s">
        <v>47</v>
      </c>
      <c r="BD893" s="15" t="s">
        <v>59</v>
      </c>
      <c r="BE893" t="s">
        <v>47</v>
      </c>
      <c r="BF893" s="15" t="s">
        <v>59</v>
      </c>
      <c r="BH893" s="15" t="s">
        <v>59</v>
      </c>
      <c r="BJ893" s="15" t="s">
        <v>59</v>
      </c>
      <c r="BL893" s="15" t="s">
        <v>59</v>
      </c>
      <c r="BN893" s="15" t="s">
        <v>59</v>
      </c>
      <c r="BP893" s="15" t="s">
        <v>59</v>
      </c>
      <c r="BR893" s="15" t="s">
        <v>59</v>
      </c>
      <c r="BT893" s="15" t="s">
        <v>59</v>
      </c>
      <c r="BV893" s="15" t="s">
        <v>59</v>
      </c>
      <c r="BX893" s="15" t="s">
        <v>59</v>
      </c>
      <c r="BZ893" s="15" t="s">
        <v>59</v>
      </c>
      <c r="CB893" s="15" t="s">
        <v>59</v>
      </c>
      <c r="CD893" s="15" t="s">
        <v>59</v>
      </c>
      <c r="CF893" s="15" t="s">
        <v>59</v>
      </c>
      <c r="CH893" s="15" t="s">
        <v>59</v>
      </c>
      <c r="CJ893" s="15" t="s">
        <v>59</v>
      </c>
      <c r="CL893" s="15" t="s">
        <v>59</v>
      </c>
      <c r="CN893" s="15" t="s">
        <v>59</v>
      </c>
      <c r="CP893" s="15" t="s">
        <v>59</v>
      </c>
      <c r="CR893" s="15" t="s">
        <v>59</v>
      </c>
      <c r="CT893" s="15" t="s">
        <v>59</v>
      </c>
      <c r="CV893" s="15" t="s">
        <v>59</v>
      </c>
      <c r="CX893" s="15" t="s">
        <v>59</v>
      </c>
      <c r="CZ893" s="15" t="s">
        <v>59</v>
      </c>
      <c r="DB893" s="15" t="s">
        <v>59</v>
      </c>
      <c r="DD893" s="15" t="s">
        <v>59</v>
      </c>
      <c r="DF893" s="15" t="s">
        <v>59</v>
      </c>
      <c r="DH893" s="15" t="s">
        <v>59</v>
      </c>
      <c r="DJ893" s="15" t="s">
        <v>59</v>
      </c>
      <c r="DL893" s="15" t="s">
        <v>59</v>
      </c>
      <c r="DN893" s="15" t="s">
        <v>59</v>
      </c>
      <c r="DP893" s="15" t="s">
        <v>59</v>
      </c>
      <c r="DR893" s="15" t="s">
        <v>59</v>
      </c>
      <c r="DT893" s="15" t="s">
        <v>59</v>
      </c>
      <c r="DV893" s="15" t="s">
        <v>59</v>
      </c>
      <c r="DX893" s="15" t="s">
        <v>59</v>
      </c>
      <c r="DZ893" s="15" t="s">
        <v>59</v>
      </c>
      <c r="EB893" s="15" t="s">
        <v>59</v>
      </c>
      <c r="ED893" s="15" t="s">
        <v>59</v>
      </c>
      <c r="EF893" s="15" t="s">
        <v>59</v>
      </c>
      <c r="EH893" s="15" t="s">
        <v>59</v>
      </c>
      <c r="EJ893" s="15" t="s">
        <v>59</v>
      </c>
      <c r="EL893" s="15" t="s">
        <v>59</v>
      </c>
      <c r="EN893" s="15" t="s">
        <v>59</v>
      </c>
      <c r="EP893" s="15" t="s">
        <v>59</v>
      </c>
      <c r="ER893" s="15" t="s">
        <v>59</v>
      </c>
      <c r="ET893" s="15" t="s">
        <v>59</v>
      </c>
      <c r="EV893" s="15" t="s">
        <v>59</v>
      </c>
      <c r="EX893" s="15" t="s">
        <v>59</v>
      </c>
      <c r="EZ893" s="15" t="s">
        <v>59</v>
      </c>
      <c r="FB893" s="15" t="s">
        <v>59</v>
      </c>
      <c r="FD893" s="15" t="s">
        <v>59</v>
      </c>
      <c r="FF893" s="15" t="s">
        <v>59</v>
      </c>
      <c r="FH893" s="15" t="s">
        <v>59</v>
      </c>
      <c r="FJ893" s="15" t="s">
        <v>59</v>
      </c>
      <c r="FL893" s="15" t="s">
        <v>59</v>
      </c>
      <c r="FN893" s="15" t="s">
        <v>59</v>
      </c>
      <c r="FP893" s="15" t="s">
        <v>59</v>
      </c>
      <c r="FR893" s="15" t="s">
        <v>59</v>
      </c>
      <c r="FT893" s="15" t="s">
        <v>59</v>
      </c>
    </row>
    <row r="894" spans="1:176" ht="15.95" customHeight="1">
      <c r="A894" s="39" t="s">
        <v>1335</v>
      </c>
      <c r="B894" s="39">
        <v>3</v>
      </c>
      <c r="C894" s="39"/>
      <c r="D894" s="39">
        <v>1602</v>
      </c>
      <c r="E894" t="s">
        <v>1285</v>
      </c>
      <c r="G894" s="9">
        <f t="shared" si="28"/>
        <v>0</v>
      </c>
      <c r="H894" s="15" t="s">
        <v>59</v>
      </c>
      <c r="I894" t="s">
        <v>47</v>
      </c>
      <c r="J894" s="15" t="s">
        <v>59</v>
      </c>
      <c r="K894" t="s">
        <v>47</v>
      </c>
      <c r="L894" s="15" t="s">
        <v>59</v>
      </c>
      <c r="M894" s="3" t="s">
        <v>47</v>
      </c>
      <c r="N894" s="12" t="s">
        <v>59</v>
      </c>
      <c r="O894" t="s">
        <v>47</v>
      </c>
      <c r="P894" s="15" t="s">
        <v>59</v>
      </c>
      <c r="Q894" t="s">
        <v>54</v>
      </c>
      <c r="R894" s="15" t="s">
        <v>59</v>
      </c>
      <c r="S894" t="s">
        <v>54</v>
      </c>
      <c r="T894" s="15" t="s">
        <v>59</v>
      </c>
      <c r="U894" t="s">
        <v>54</v>
      </c>
      <c r="V894" s="15" t="s">
        <v>59</v>
      </c>
      <c r="W894" t="s">
        <v>54</v>
      </c>
      <c r="X894" s="15" t="s">
        <v>59</v>
      </c>
      <c r="Y894" t="s">
        <v>54</v>
      </c>
      <c r="Z894" s="15" t="s">
        <v>59</v>
      </c>
      <c r="AA894" t="s">
        <v>54</v>
      </c>
      <c r="AB894" s="15" t="s">
        <v>59</v>
      </c>
      <c r="AC894" t="s">
        <v>47</v>
      </c>
      <c r="AD894" s="15" t="s">
        <v>59</v>
      </c>
      <c r="AE894" t="s">
        <v>47</v>
      </c>
      <c r="AF894" s="15" t="s">
        <v>59</v>
      </c>
      <c r="AG894" t="s">
        <v>54</v>
      </c>
      <c r="AH894" s="15" t="s">
        <v>59</v>
      </c>
      <c r="AI894" t="s">
        <v>47</v>
      </c>
      <c r="AJ894" s="15" t="s">
        <v>59</v>
      </c>
      <c r="AL894" s="15" t="s">
        <v>59</v>
      </c>
      <c r="AM894" t="s">
        <v>47</v>
      </c>
      <c r="AN894" s="15" t="s">
        <v>59</v>
      </c>
      <c r="AO894" t="s">
        <v>47</v>
      </c>
      <c r="AP894" s="15" t="s">
        <v>59</v>
      </c>
      <c r="AQ894" t="s">
        <v>47</v>
      </c>
      <c r="AR894" s="15" t="s">
        <v>59</v>
      </c>
      <c r="AS894" t="s">
        <v>47</v>
      </c>
      <c r="AT894" s="15" t="s">
        <v>59</v>
      </c>
      <c r="AU894" t="s">
        <v>47</v>
      </c>
      <c r="AV894" s="15" t="s">
        <v>59</v>
      </c>
      <c r="AW894" s="3" t="s">
        <v>47</v>
      </c>
      <c r="AX894" s="15" t="s">
        <v>59</v>
      </c>
      <c r="AZ894" s="15" t="s">
        <v>59</v>
      </c>
      <c r="BA894" t="s">
        <v>47</v>
      </c>
      <c r="BB894" s="15" t="s">
        <v>59</v>
      </c>
      <c r="BC894" t="s">
        <v>47</v>
      </c>
      <c r="BD894" s="15" t="s">
        <v>59</v>
      </c>
      <c r="BE894" t="s">
        <v>47</v>
      </c>
      <c r="BF894" s="15" t="s">
        <v>59</v>
      </c>
      <c r="BH894" s="15" t="s">
        <v>59</v>
      </c>
      <c r="BJ894" s="15" t="s">
        <v>59</v>
      </c>
      <c r="BL894" s="15" t="s">
        <v>59</v>
      </c>
      <c r="BN894" s="15" t="s">
        <v>59</v>
      </c>
      <c r="BP894" s="15" t="s">
        <v>59</v>
      </c>
      <c r="BR894" s="15" t="s">
        <v>59</v>
      </c>
      <c r="BT894" s="15" t="s">
        <v>59</v>
      </c>
      <c r="BV894" s="15" t="s">
        <v>59</v>
      </c>
      <c r="BX894" s="15" t="s">
        <v>59</v>
      </c>
      <c r="BZ894" s="15" t="s">
        <v>59</v>
      </c>
      <c r="CB894" s="15" t="s">
        <v>59</v>
      </c>
      <c r="CD894" s="15" t="s">
        <v>59</v>
      </c>
      <c r="CF894" s="15" t="s">
        <v>59</v>
      </c>
      <c r="CH894" s="15" t="s">
        <v>59</v>
      </c>
      <c r="CJ894" s="15" t="s">
        <v>59</v>
      </c>
      <c r="CL894" s="15" t="s">
        <v>59</v>
      </c>
      <c r="CN894" s="15" t="s">
        <v>59</v>
      </c>
      <c r="CP894" s="15" t="s">
        <v>59</v>
      </c>
      <c r="CR894" s="15" t="s">
        <v>59</v>
      </c>
      <c r="CT894" s="15" t="s">
        <v>59</v>
      </c>
      <c r="CV894" s="15" t="s">
        <v>59</v>
      </c>
      <c r="CX894" s="15" t="s">
        <v>59</v>
      </c>
      <c r="CZ894" s="15" t="s">
        <v>59</v>
      </c>
      <c r="DB894" s="15" t="s">
        <v>59</v>
      </c>
      <c r="DD894" s="15" t="s">
        <v>59</v>
      </c>
      <c r="DF894" s="15" t="s">
        <v>59</v>
      </c>
      <c r="DH894" s="15" t="s">
        <v>59</v>
      </c>
      <c r="DJ894" s="15" t="s">
        <v>59</v>
      </c>
      <c r="DL894" s="15" t="s">
        <v>59</v>
      </c>
      <c r="DN894" s="15" t="s">
        <v>59</v>
      </c>
      <c r="DP894" s="15" t="s">
        <v>59</v>
      </c>
      <c r="DR894" s="15" t="s">
        <v>59</v>
      </c>
      <c r="DT894" s="15" t="s">
        <v>59</v>
      </c>
      <c r="DV894" s="15" t="s">
        <v>59</v>
      </c>
      <c r="DX894" s="15" t="s">
        <v>59</v>
      </c>
      <c r="DZ894" s="15" t="s">
        <v>59</v>
      </c>
      <c r="EB894" s="15" t="s">
        <v>59</v>
      </c>
      <c r="ED894" s="15" t="s">
        <v>59</v>
      </c>
      <c r="EF894" s="15" t="s">
        <v>59</v>
      </c>
      <c r="EH894" s="15" t="s">
        <v>59</v>
      </c>
      <c r="EJ894" s="15" t="s">
        <v>59</v>
      </c>
      <c r="EL894" s="15" t="s">
        <v>59</v>
      </c>
      <c r="EN894" s="15" t="s">
        <v>59</v>
      </c>
      <c r="EP894" s="15" t="s">
        <v>59</v>
      </c>
      <c r="ER894" s="15" t="s">
        <v>59</v>
      </c>
      <c r="ET894" s="15" t="s">
        <v>59</v>
      </c>
      <c r="EV894" s="15" t="s">
        <v>59</v>
      </c>
      <c r="EX894" s="15" t="s">
        <v>59</v>
      </c>
      <c r="EZ894" s="15" t="s">
        <v>59</v>
      </c>
      <c r="FB894" s="15" t="s">
        <v>59</v>
      </c>
      <c r="FD894" s="15" t="s">
        <v>59</v>
      </c>
      <c r="FF894" s="15" t="s">
        <v>59</v>
      </c>
      <c r="FH894" s="15" t="s">
        <v>59</v>
      </c>
      <c r="FJ894" s="15" t="s">
        <v>59</v>
      </c>
      <c r="FL894" s="15" t="s">
        <v>59</v>
      </c>
      <c r="FN894" s="15" t="s">
        <v>59</v>
      </c>
      <c r="FP894" s="15" t="s">
        <v>59</v>
      </c>
      <c r="FR894" s="15" t="s">
        <v>59</v>
      </c>
      <c r="FT894" s="15" t="s">
        <v>59</v>
      </c>
    </row>
    <row r="895" spans="1:176" ht="15.95" customHeight="1">
      <c r="A895" s="39" t="s">
        <v>1336</v>
      </c>
      <c r="B895" s="39">
        <v>3</v>
      </c>
      <c r="C895" s="39"/>
      <c r="D895" s="39">
        <v>1602</v>
      </c>
      <c r="E895" t="s">
        <v>1285</v>
      </c>
      <c r="G895" s="9">
        <f t="shared" si="28"/>
        <v>0</v>
      </c>
      <c r="H895" s="15" t="s">
        <v>59</v>
      </c>
      <c r="I895" t="s">
        <v>47</v>
      </c>
      <c r="J895" s="15" t="s">
        <v>59</v>
      </c>
      <c r="K895" t="s">
        <v>47</v>
      </c>
      <c r="L895" s="15" t="s">
        <v>59</v>
      </c>
      <c r="M895" s="3" t="s">
        <v>47</v>
      </c>
      <c r="N895" s="12" t="s">
        <v>59</v>
      </c>
      <c r="O895" t="s">
        <v>47</v>
      </c>
      <c r="P895" s="15" t="s">
        <v>59</v>
      </c>
      <c r="Q895" t="s">
        <v>54</v>
      </c>
      <c r="R895" s="15" t="s">
        <v>59</v>
      </c>
      <c r="S895" t="s">
        <v>54</v>
      </c>
      <c r="T895" s="15" t="s">
        <v>59</v>
      </c>
      <c r="U895" t="s">
        <v>54</v>
      </c>
      <c r="V895" s="15" t="s">
        <v>59</v>
      </c>
      <c r="W895" t="s">
        <v>54</v>
      </c>
      <c r="X895" s="15" t="s">
        <v>59</v>
      </c>
      <c r="Y895" t="s">
        <v>54</v>
      </c>
      <c r="Z895" s="15" t="s">
        <v>59</v>
      </c>
      <c r="AA895" t="s">
        <v>54</v>
      </c>
      <c r="AB895" s="15" t="s">
        <v>59</v>
      </c>
      <c r="AC895" t="s">
        <v>47</v>
      </c>
      <c r="AD895" s="15" t="s">
        <v>59</v>
      </c>
      <c r="AE895" t="s">
        <v>47</v>
      </c>
      <c r="AF895" s="15" t="s">
        <v>59</v>
      </c>
      <c r="AG895" t="s">
        <v>54</v>
      </c>
      <c r="AH895" s="15" t="s">
        <v>59</v>
      </c>
      <c r="AI895" t="s">
        <v>47</v>
      </c>
      <c r="AJ895" s="15" t="s">
        <v>59</v>
      </c>
      <c r="AL895" s="15" t="s">
        <v>59</v>
      </c>
      <c r="AM895" t="s">
        <v>47</v>
      </c>
      <c r="AN895" s="15" t="s">
        <v>59</v>
      </c>
      <c r="AO895" t="s">
        <v>47</v>
      </c>
      <c r="AP895" s="15" t="s">
        <v>59</v>
      </c>
      <c r="AQ895" t="s">
        <v>47</v>
      </c>
      <c r="AR895" s="15" t="s">
        <v>59</v>
      </c>
      <c r="AS895" t="s">
        <v>47</v>
      </c>
      <c r="AT895" s="15" t="s">
        <v>59</v>
      </c>
      <c r="AU895" t="s">
        <v>47</v>
      </c>
      <c r="AV895" s="15" t="s">
        <v>59</v>
      </c>
      <c r="AW895" s="3" t="s">
        <v>47</v>
      </c>
      <c r="AX895" s="15" t="s">
        <v>59</v>
      </c>
      <c r="AZ895" s="15" t="s">
        <v>59</v>
      </c>
      <c r="BA895" t="s">
        <v>47</v>
      </c>
      <c r="BB895" s="15" t="s">
        <v>59</v>
      </c>
      <c r="BC895" t="s">
        <v>47</v>
      </c>
      <c r="BD895" s="15" t="s">
        <v>59</v>
      </c>
      <c r="BE895" t="s">
        <v>47</v>
      </c>
      <c r="BF895" s="15" t="s">
        <v>59</v>
      </c>
      <c r="BH895" s="15" t="s">
        <v>59</v>
      </c>
      <c r="BJ895" s="15" t="s">
        <v>59</v>
      </c>
      <c r="BL895" s="15" t="s">
        <v>59</v>
      </c>
      <c r="BN895" s="15" t="s">
        <v>59</v>
      </c>
      <c r="BP895" s="15" t="s">
        <v>59</v>
      </c>
      <c r="BR895" s="15" t="s">
        <v>59</v>
      </c>
      <c r="BT895" s="15" t="s">
        <v>59</v>
      </c>
      <c r="BV895" s="15" t="s">
        <v>59</v>
      </c>
      <c r="BX895" s="15" t="s">
        <v>59</v>
      </c>
      <c r="BZ895" s="15" t="s">
        <v>59</v>
      </c>
      <c r="CB895" s="15" t="s">
        <v>59</v>
      </c>
      <c r="CD895" s="15" t="s">
        <v>59</v>
      </c>
      <c r="CF895" s="15" t="s">
        <v>59</v>
      </c>
      <c r="CH895" s="15" t="s">
        <v>59</v>
      </c>
      <c r="CJ895" s="15" t="s">
        <v>59</v>
      </c>
      <c r="CL895" s="15" t="s">
        <v>59</v>
      </c>
      <c r="CN895" s="15" t="s">
        <v>59</v>
      </c>
      <c r="CP895" s="15" t="s">
        <v>59</v>
      </c>
      <c r="CR895" s="15" t="s">
        <v>59</v>
      </c>
      <c r="CT895" s="15" t="s">
        <v>59</v>
      </c>
      <c r="CV895" s="15" t="s">
        <v>59</v>
      </c>
      <c r="CX895" s="15" t="s">
        <v>59</v>
      </c>
      <c r="CZ895" s="15" t="s">
        <v>59</v>
      </c>
      <c r="DB895" s="15" t="s">
        <v>59</v>
      </c>
      <c r="DD895" s="15" t="s">
        <v>59</v>
      </c>
      <c r="DF895" s="15" t="s">
        <v>59</v>
      </c>
      <c r="DH895" s="15" t="s">
        <v>59</v>
      </c>
      <c r="DJ895" s="15" t="s">
        <v>59</v>
      </c>
      <c r="DL895" s="15" t="s">
        <v>59</v>
      </c>
      <c r="DN895" s="15" t="s">
        <v>59</v>
      </c>
      <c r="DP895" s="15" t="s">
        <v>59</v>
      </c>
      <c r="DR895" s="15" t="s">
        <v>59</v>
      </c>
      <c r="DT895" s="15" t="s">
        <v>59</v>
      </c>
      <c r="DV895" s="15" t="s">
        <v>59</v>
      </c>
      <c r="DX895" s="15" t="s">
        <v>59</v>
      </c>
      <c r="DZ895" s="15" t="s">
        <v>59</v>
      </c>
      <c r="EB895" s="15" t="s">
        <v>59</v>
      </c>
      <c r="ED895" s="15" t="s">
        <v>59</v>
      </c>
      <c r="EF895" s="15" t="s">
        <v>59</v>
      </c>
      <c r="EH895" s="15" t="s">
        <v>59</v>
      </c>
      <c r="EJ895" s="15" t="s">
        <v>59</v>
      </c>
      <c r="EL895" s="15" t="s">
        <v>59</v>
      </c>
      <c r="EN895" s="15" t="s">
        <v>59</v>
      </c>
      <c r="EP895" s="15" t="s">
        <v>59</v>
      </c>
      <c r="ER895" s="15" t="s">
        <v>59</v>
      </c>
      <c r="ET895" s="15" t="s">
        <v>59</v>
      </c>
      <c r="EV895" s="15" t="s">
        <v>59</v>
      </c>
      <c r="EX895" s="15" t="s">
        <v>59</v>
      </c>
      <c r="EZ895" s="15" t="s">
        <v>59</v>
      </c>
      <c r="FB895" s="15" t="s">
        <v>59</v>
      </c>
      <c r="FD895" s="15" t="s">
        <v>59</v>
      </c>
      <c r="FF895" s="15" t="s">
        <v>59</v>
      </c>
      <c r="FH895" s="15" t="s">
        <v>59</v>
      </c>
      <c r="FJ895" s="15" t="s">
        <v>59</v>
      </c>
      <c r="FL895" s="15" t="s">
        <v>59</v>
      </c>
      <c r="FN895" s="15" t="s">
        <v>59</v>
      </c>
      <c r="FP895" s="15" t="s">
        <v>59</v>
      </c>
      <c r="FR895" s="15" t="s">
        <v>59</v>
      </c>
      <c r="FT895" s="15" t="s">
        <v>59</v>
      </c>
    </row>
    <row r="896" spans="1:176" ht="15.95" customHeight="1">
      <c r="A896" s="39" t="s">
        <v>1337</v>
      </c>
      <c r="B896" s="39">
        <v>3</v>
      </c>
      <c r="C896" s="39"/>
      <c r="D896" s="39">
        <v>1602</v>
      </c>
      <c r="E896" t="s">
        <v>1285</v>
      </c>
      <c r="G896" s="9">
        <f t="shared" si="28"/>
        <v>0</v>
      </c>
      <c r="H896" s="15" t="s">
        <v>59</v>
      </c>
      <c r="I896" t="s">
        <v>47</v>
      </c>
      <c r="J896" s="15" t="s">
        <v>59</v>
      </c>
      <c r="K896" t="s">
        <v>47</v>
      </c>
      <c r="L896" s="15" t="s">
        <v>59</v>
      </c>
      <c r="M896" s="3" t="s">
        <v>47</v>
      </c>
      <c r="N896" s="12" t="s">
        <v>59</v>
      </c>
      <c r="O896" t="s">
        <v>47</v>
      </c>
      <c r="P896" s="15" t="s">
        <v>59</v>
      </c>
      <c r="Q896" t="s">
        <v>54</v>
      </c>
      <c r="R896" s="15" t="s">
        <v>59</v>
      </c>
      <c r="S896" t="s">
        <v>54</v>
      </c>
      <c r="T896" s="15" t="s">
        <v>59</v>
      </c>
      <c r="U896" t="s">
        <v>54</v>
      </c>
      <c r="V896" s="15" t="s">
        <v>59</v>
      </c>
      <c r="W896" t="s">
        <v>54</v>
      </c>
      <c r="X896" s="15" t="s">
        <v>59</v>
      </c>
      <c r="Y896" t="s">
        <v>54</v>
      </c>
      <c r="Z896" s="15" t="s">
        <v>59</v>
      </c>
      <c r="AA896" t="s">
        <v>54</v>
      </c>
      <c r="AB896" s="15" t="s">
        <v>59</v>
      </c>
      <c r="AC896" t="s">
        <v>47</v>
      </c>
      <c r="AD896" s="15" t="s">
        <v>59</v>
      </c>
      <c r="AE896" t="s">
        <v>47</v>
      </c>
      <c r="AF896" s="15" t="s">
        <v>59</v>
      </c>
      <c r="AG896" t="s">
        <v>54</v>
      </c>
      <c r="AH896" s="15" t="s">
        <v>59</v>
      </c>
      <c r="AI896" t="s">
        <v>47</v>
      </c>
      <c r="AJ896" s="15" t="s">
        <v>59</v>
      </c>
      <c r="AL896" s="15" t="s">
        <v>59</v>
      </c>
      <c r="AM896" t="s">
        <v>47</v>
      </c>
      <c r="AN896" s="15" t="s">
        <v>59</v>
      </c>
      <c r="AO896" t="s">
        <v>47</v>
      </c>
      <c r="AP896" s="15" t="s">
        <v>59</v>
      </c>
      <c r="AQ896" t="s">
        <v>47</v>
      </c>
      <c r="AR896" s="15" t="s">
        <v>59</v>
      </c>
      <c r="AS896" t="s">
        <v>47</v>
      </c>
      <c r="AT896" s="15" t="s">
        <v>59</v>
      </c>
      <c r="AU896" t="s">
        <v>47</v>
      </c>
      <c r="AV896" s="15" t="s">
        <v>59</v>
      </c>
      <c r="AW896" s="3" t="s">
        <v>47</v>
      </c>
      <c r="AX896" s="15" t="s">
        <v>59</v>
      </c>
      <c r="AZ896" s="15" t="s">
        <v>59</v>
      </c>
      <c r="BA896" t="s">
        <v>47</v>
      </c>
      <c r="BB896" s="15" t="s">
        <v>59</v>
      </c>
      <c r="BC896" t="s">
        <v>47</v>
      </c>
      <c r="BD896" s="15" t="s">
        <v>59</v>
      </c>
      <c r="BE896" t="s">
        <v>47</v>
      </c>
      <c r="BF896" s="15" t="s">
        <v>59</v>
      </c>
      <c r="BH896" s="15" t="s">
        <v>59</v>
      </c>
      <c r="BJ896" s="15" t="s">
        <v>59</v>
      </c>
      <c r="BL896" s="15" t="s">
        <v>59</v>
      </c>
      <c r="BN896" s="15" t="s">
        <v>59</v>
      </c>
      <c r="BP896" s="15" t="s">
        <v>59</v>
      </c>
      <c r="BR896" s="15" t="s">
        <v>59</v>
      </c>
      <c r="BT896" s="15" t="s">
        <v>59</v>
      </c>
      <c r="BV896" s="15" t="s">
        <v>59</v>
      </c>
      <c r="BX896" s="15" t="s">
        <v>59</v>
      </c>
      <c r="BZ896" s="15" t="s">
        <v>59</v>
      </c>
      <c r="CB896" s="15" t="s">
        <v>59</v>
      </c>
      <c r="CD896" s="15" t="s">
        <v>59</v>
      </c>
      <c r="CF896" s="15" t="s">
        <v>59</v>
      </c>
      <c r="CH896" s="15" t="s">
        <v>59</v>
      </c>
      <c r="CJ896" s="15" t="s">
        <v>59</v>
      </c>
      <c r="CL896" s="15" t="s">
        <v>59</v>
      </c>
      <c r="CN896" s="15" t="s">
        <v>59</v>
      </c>
      <c r="CP896" s="15" t="s">
        <v>59</v>
      </c>
      <c r="CR896" s="15" t="s">
        <v>59</v>
      </c>
      <c r="CT896" s="15" t="s">
        <v>59</v>
      </c>
      <c r="CV896" s="15" t="s">
        <v>59</v>
      </c>
      <c r="CX896" s="15" t="s">
        <v>59</v>
      </c>
      <c r="CZ896" s="15" t="s">
        <v>59</v>
      </c>
      <c r="DB896" s="15" t="s">
        <v>59</v>
      </c>
      <c r="DD896" s="15" t="s">
        <v>59</v>
      </c>
      <c r="DF896" s="15" t="s">
        <v>59</v>
      </c>
      <c r="DH896" s="15" t="s">
        <v>59</v>
      </c>
      <c r="DJ896" s="15" t="s">
        <v>59</v>
      </c>
      <c r="DL896" s="15" t="s">
        <v>59</v>
      </c>
      <c r="DN896" s="15" t="s">
        <v>59</v>
      </c>
      <c r="DP896" s="15" t="s">
        <v>59</v>
      </c>
      <c r="DR896" s="15" t="s">
        <v>59</v>
      </c>
      <c r="DT896" s="15" t="s">
        <v>59</v>
      </c>
      <c r="DV896" s="15" t="s">
        <v>59</v>
      </c>
      <c r="DX896" s="15" t="s">
        <v>59</v>
      </c>
      <c r="DZ896" s="15" t="s">
        <v>59</v>
      </c>
      <c r="EB896" s="15" t="s">
        <v>59</v>
      </c>
      <c r="ED896" s="15" t="s">
        <v>59</v>
      </c>
      <c r="EF896" s="15" t="s">
        <v>59</v>
      </c>
      <c r="EH896" s="15" t="s">
        <v>59</v>
      </c>
      <c r="EJ896" s="15" t="s">
        <v>59</v>
      </c>
      <c r="EL896" s="15" t="s">
        <v>59</v>
      </c>
      <c r="EN896" s="15" t="s">
        <v>59</v>
      </c>
      <c r="EP896" s="15" t="s">
        <v>59</v>
      </c>
      <c r="ER896" s="15" t="s">
        <v>59</v>
      </c>
      <c r="ET896" s="15" t="s">
        <v>59</v>
      </c>
      <c r="EV896" s="15" t="s">
        <v>59</v>
      </c>
      <c r="EX896" s="15" t="s">
        <v>59</v>
      </c>
      <c r="EZ896" s="15" t="s">
        <v>59</v>
      </c>
      <c r="FB896" s="15" t="s">
        <v>59</v>
      </c>
      <c r="FD896" s="15" t="s">
        <v>59</v>
      </c>
      <c r="FF896" s="15" t="s">
        <v>59</v>
      </c>
      <c r="FH896" s="15" t="s">
        <v>59</v>
      </c>
      <c r="FJ896" s="15" t="s">
        <v>59</v>
      </c>
      <c r="FL896" s="15" t="s">
        <v>59</v>
      </c>
      <c r="FN896" s="15" t="s">
        <v>59</v>
      </c>
      <c r="FP896" s="15" t="s">
        <v>59</v>
      </c>
      <c r="FR896" s="15" t="s">
        <v>59</v>
      </c>
      <c r="FT896" s="15" t="s">
        <v>59</v>
      </c>
    </row>
    <row r="897" spans="1:176" ht="15.95" customHeight="1">
      <c r="A897" s="39" t="s">
        <v>1338</v>
      </c>
      <c r="B897" s="39">
        <v>3</v>
      </c>
      <c r="C897" s="39"/>
      <c r="D897" s="39">
        <v>8006</v>
      </c>
      <c r="E897" t="s">
        <v>1285</v>
      </c>
      <c r="G897" s="9">
        <f t="shared" si="28"/>
        <v>20</v>
      </c>
      <c r="H897" s="15" t="s">
        <v>59</v>
      </c>
      <c r="I897" t="s">
        <v>47</v>
      </c>
      <c r="J897" s="15" t="s">
        <v>59</v>
      </c>
      <c r="K897" t="s">
        <v>47</v>
      </c>
      <c r="L897" s="15" t="s">
        <v>59</v>
      </c>
      <c r="M897" s="3" t="s">
        <v>47</v>
      </c>
      <c r="N897" s="12" t="s">
        <v>59</v>
      </c>
      <c r="O897" t="s">
        <v>47</v>
      </c>
      <c r="P897" s="15" t="s">
        <v>59</v>
      </c>
      <c r="Q897">
        <v>6</v>
      </c>
      <c r="R897" s="15" t="s">
        <v>59</v>
      </c>
      <c r="S897" t="s">
        <v>54</v>
      </c>
      <c r="T897" s="15" t="s">
        <v>59</v>
      </c>
      <c r="U897" t="s">
        <v>54</v>
      </c>
      <c r="V897" s="15" t="s">
        <v>59</v>
      </c>
      <c r="W897">
        <v>7</v>
      </c>
      <c r="X897" s="15" t="s">
        <v>59</v>
      </c>
      <c r="Y897">
        <v>4</v>
      </c>
      <c r="Z897" s="15" t="s">
        <v>59</v>
      </c>
      <c r="AA897">
        <v>3</v>
      </c>
      <c r="AB897" s="15" t="s">
        <v>59</v>
      </c>
      <c r="AC897" t="s">
        <v>47</v>
      </c>
      <c r="AD897" s="15" t="s">
        <v>59</v>
      </c>
      <c r="AE897" t="s">
        <v>47</v>
      </c>
      <c r="AF897" s="15" t="s">
        <v>59</v>
      </c>
      <c r="AG897" t="s">
        <v>54</v>
      </c>
      <c r="AH897" s="15" t="s">
        <v>59</v>
      </c>
      <c r="AI897" t="s">
        <v>47</v>
      </c>
      <c r="AJ897" s="15" t="s">
        <v>59</v>
      </c>
      <c r="AL897" s="15" t="s">
        <v>59</v>
      </c>
      <c r="AM897" t="s">
        <v>47</v>
      </c>
      <c r="AN897" s="15" t="s">
        <v>59</v>
      </c>
      <c r="AO897" t="s">
        <v>47</v>
      </c>
      <c r="AP897" s="15" t="s">
        <v>59</v>
      </c>
      <c r="AQ897" t="s">
        <v>47</v>
      </c>
      <c r="AR897" s="15" t="s">
        <v>59</v>
      </c>
      <c r="AS897" t="s">
        <v>47</v>
      </c>
      <c r="AT897" s="15" t="s">
        <v>59</v>
      </c>
      <c r="AU897" t="s">
        <v>47</v>
      </c>
      <c r="AV897" s="15" t="s">
        <v>59</v>
      </c>
      <c r="AW897" s="3" t="s">
        <v>47</v>
      </c>
      <c r="AX897" s="15" t="s">
        <v>59</v>
      </c>
      <c r="AZ897" s="15" t="s">
        <v>59</v>
      </c>
      <c r="BA897" t="s">
        <v>47</v>
      </c>
      <c r="BB897" s="15" t="s">
        <v>59</v>
      </c>
      <c r="BC897" t="s">
        <v>47</v>
      </c>
      <c r="BD897" s="15" t="s">
        <v>59</v>
      </c>
      <c r="BE897" t="s">
        <v>47</v>
      </c>
      <c r="BF897" s="15" t="s">
        <v>59</v>
      </c>
      <c r="BH897" s="15" t="s">
        <v>59</v>
      </c>
      <c r="BJ897" s="15" t="s">
        <v>59</v>
      </c>
      <c r="BL897" s="15" t="s">
        <v>59</v>
      </c>
      <c r="BN897" s="15" t="s">
        <v>59</v>
      </c>
      <c r="BP897" s="15" t="s">
        <v>59</v>
      </c>
      <c r="BR897" s="15" t="s">
        <v>59</v>
      </c>
      <c r="BT897" s="15" t="s">
        <v>59</v>
      </c>
      <c r="BV897" s="15" t="s">
        <v>59</v>
      </c>
      <c r="BX897" s="15" t="s">
        <v>59</v>
      </c>
      <c r="BZ897" s="15" t="s">
        <v>59</v>
      </c>
      <c r="CB897" s="15" t="s">
        <v>59</v>
      </c>
      <c r="CD897" s="15" t="s">
        <v>59</v>
      </c>
      <c r="CF897" s="15" t="s">
        <v>59</v>
      </c>
      <c r="CH897" s="15" t="s">
        <v>59</v>
      </c>
      <c r="CJ897" s="15" t="s">
        <v>59</v>
      </c>
      <c r="CL897" s="15" t="s">
        <v>59</v>
      </c>
      <c r="CN897" s="15" t="s">
        <v>59</v>
      </c>
      <c r="CP897" s="15" t="s">
        <v>59</v>
      </c>
      <c r="CR897" s="15" t="s">
        <v>59</v>
      </c>
      <c r="CT897" s="15" t="s">
        <v>59</v>
      </c>
      <c r="CV897" s="15" t="s">
        <v>59</v>
      </c>
      <c r="CX897" s="15" t="s">
        <v>59</v>
      </c>
      <c r="CZ897" s="15" t="s">
        <v>59</v>
      </c>
      <c r="DB897" s="15" t="s">
        <v>59</v>
      </c>
      <c r="DD897" s="15" t="s">
        <v>59</v>
      </c>
      <c r="DF897" s="15" t="s">
        <v>59</v>
      </c>
      <c r="DH897" s="15" t="s">
        <v>59</v>
      </c>
      <c r="DJ897" s="15" t="s">
        <v>59</v>
      </c>
      <c r="DL897" s="15" t="s">
        <v>59</v>
      </c>
      <c r="DN897" s="15" t="s">
        <v>59</v>
      </c>
      <c r="DP897" s="15" t="s">
        <v>59</v>
      </c>
      <c r="DR897" s="15" t="s">
        <v>59</v>
      </c>
      <c r="DT897" s="15" t="s">
        <v>59</v>
      </c>
      <c r="DV897" s="15" t="s">
        <v>59</v>
      </c>
      <c r="DX897" s="15" t="s">
        <v>59</v>
      </c>
      <c r="DZ897" s="15" t="s">
        <v>59</v>
      </c>
      <c r="EB897" s="15" t="s">
        <v>59</v>
      </c>
      <c r="ED897" s="15" t="s">
        <v>59</v>
      </c>
      <c r="EF897" s="15" t="s">
        <v>59</v>
      </c>
      <c r="EH897" s="15" t="s">
        <v>59</v>
      </c>
      <c r="EJ897" s="15" t="s">
        <v>59</v>
      </c>
      <c r="EL897" s="15" t="s">
        <v>59</v>
      </c>
      <c r="EN897" s="15" t="s">
        <v>59</v>
      </c>
      <c r="EP897" s="15" t="s">
        <v>59</v>
      </c>
      <c r="ER897" s="15" t="s">
        <v>59</v>
      </c>
      <c r="ET897" s="15" t="s">
        <v>59</v>
      </c>
      <c r="EV897" s="15" t="s">
        <v>59</v>
      </c>
      <c r="EX897" s="15" t="s">
        <v>59</v>
      </c>
      <c r="EZ897" s="15" t="s">
        <v>59</v>
      </c>
      <c r="FB897" s="15" t="s">
        <v>59</v>
      </c>
      <c r="FD897" s="15" t="s">
        <v>59</v>
      </c>
      <c r="FF897" s="15" t="s">
        <v>59</v>
      </c>
      <c r="FH897" s="15" t="s">
        <v>59</v>
      </c>
      <c r="FJ897" s="15" t="s">
        <v>59</v>
      </c>
      <c r="FL897" s="15" t="s">
        <v>59</v>
      </c>
      <c r="FN897" s="15" t="s">
        <v>59</v>
      </c>
      <c r="FP897" s="15" t="s">
        <v>59</v>
      </c>
      <c r="FR897" s="15" t="s">
        <v>59</v>
      </c>
      <c r="FT897" s="15" t="s">
        <v>59</v>
      </c>
    </row>
    <row r="898" spans="1:176" ht="15.95" customHeight="1">
      <c r="A898" s="39" t="s">
        <v>1339</v>
      </c>
      <c r="B898" s="39">
        <v>3</v>
      </c>
      <c r="C898" s="39"/>
      <c r="D898" s="39">
        <v>8006</v>
      </c>
      <c r="E898" t="s">
        <v>1285</v>
      </c>
      <c r="G898" s="9">
        <f t="shared" si="28"/>
        <v>23</v>
      </c>
      <c r="H898" s="15" t="s">
        <v>59</v>
      </c>
      <c r="I898" t="s">
        <v>47</v>
      </c>
      <c r="J898" s="15" t="s">
        <v>59</v>
      </c>
      <c r="K898" t="s">
        <v>47</v>
      </c>
      <c r="L898" s="15" t="s">
        <v>59</v>
      </c>
      <c r="M898" s="3" t="s">
        <v>47</v>
      </c>
      <c r="N898" s="12" t="s">
        <v>59</v>
      </c>
      <c r="O898" t="s">
        <v>47</v>
      </c>
      <c r="P898" s="15" t="s">
        <v>59</v>
      </c>
      <c r="Q898">
        <v>3</v>
      </c>
      <c r="R898" s="15" t="s">
        <v>59</v>
      </c>
      <c r="S898" t="s">
        <v>54</v>
      </c>
      <c r="T898" s="15" t="s">
        <v>59</v>
      </c>
      <c r="U898" t="s">
        <v>54</v>
      </c>
      <c r="V898" s="15" t="s">
        <v>59</v>
      </c>
      <c r="W898">
        <v>4</v>
      </c>
      <c r="X898" s="15" t="s">
        <v>59</v>
      </c>
      <c r="Y898">
        <v>13</v>
      </c>
      <c r="Z898" s="15" t="s">
        <v>59</v>
      </c>
      <c r="AA898">
        <v>3</v>
      </c>
      <c r="AB898" s="15" t="s">
        <v>59</v>
      </c>
      <c r="AC898" t="s">
        <v>47</v>
      </c>
      <c r="AD898" s="15" t="s">
        <v>59</v>
      </c>
      <c r="AE898" t="s">
        <v>47</v>
      </c>
      <c r="AF898" s="15" t="s">
        <v>59</v>
      </c>
      <c r="AG898" t="s">
        <v>54</v>
      </c>
      <c r="AH898" s="15" t="s">
        <v>59</v>
      </c>
      <c r="AI898" t="s">
        <v>47</v>
      </c>
      <c r="AJ898" s="15" t="s">
        <v>59</v>
      </c>
      <c r="AL898" s="15" t="s">
        <v>59</v>
      </c>
      <c r="AM898" t="s">
        <v>47</v>
      </c>
      <c r="AN898" s="15" t="s">
        <v>59</v>
      </c>
      <c r="AO898" t="s">
        <v>47</v>
      </c>
      <c r="AP898" s="15" t="s">
        <v>59</v>
      </c>
      <c r="AQ898" t="s">
        <v>47</v>
      </c>
      <c r="AR898" s="15" t="s">
        <v>59</v>
      </c>
      <c r="AS898" t="s">
        <v>47</v>
      </c>
      <c r="AT898" s="15" t="s">
        <v>59</v>
      </c>
      <c r="AU898" t="s">
        <v>47</v>
      </c>
      <c r="AV898" s="15" t="s">
        <v>59</v>
      </c>
      <c r="AW898" s="3" t="s">
        <v>47</v>
      </c>
      <c r="AX898" s="15" t="s">
        <v>59</v>
      </c>
      <c r="AZ898" s="15" t="s">
        <v>59</v>
      </c>
      <c r="BA898" t="s">
        <v>47</v>
      </c>
      <c r="BB898" s="15" t="s">
        <v>59</v>
      </c>
      <c r="BC898" t="s">
        <v>47</v>
      </c>
      <c r="BD898" s="15" t="s">
        <v>59</v>
      </c>
      <c r="BE898" t="s">
        <v>47</v>
      </c>
      <c r="BF898" s="15" t="s">
        <v>59</v>
      </c>
      <c r="BH898" s="15" t="s">
        <v>59</v>
      </c>
      <c r="BJ898" s="15" t="s">
        <v>59</v>
      </c>
      <c r="BL898" s="15" t="s">
        <v>59</v>
      </c>
      <c r="BN898" s="15" t="s">
        <v>59</v>
      </c>
      <c r="BP898" s="15" t="s">
        <v>59</v>
      </c>
      <c r="BR898" s="15" t="s">
        <v>59</v>
      </c>
      <c r="BT898" s="15" t="s">
        <v>59</v>
      </c>
      <c r="BV898" s="15" t="s">
        <v>59</v>
      </c>
      <c r="BX898" s="15" t="s">
        <v>59</v>
      </c>
      <c r="BZ898" s="15" t="s">
        <v>59</v>
      </c>
      <c r="CB898" s="15" t="s">
        <v>59</v>
      </c>
      <c r="CD898" s="15" t="s">
        <v>59</v>
      </c>
      <c r="CF898" s="15" t="s">
        <v>59</v>
      </c>
      <c r="CH898" s="15" t="s">
        <v>59</v>
      </c>
      <c r="CJ898" s="15" t="s">
        <v>59</v>
      </c>
      <c r="CL898" s="15" t="s">
        <v>59</v>
      </c>
      <c r="CN898" s="15" t="s">
        <v>59</v>
      </c>
      <c r="CP898" s="15" t="s">
        <v>59</v>
      </c>
      <c r="CR898" s="15" t="s">
        <v>59</v>
      </c>
      <c r="CT898" s="15" t="s">
        <v>59</v>
      </c>
      <c r="CV898" s="15" t="s">
        <v>59</v>
      </c>
      <c r="CX898" s="15" t="s">
        <v>59</v>
      </c>
      <c r="CZ898" s="15" t="s">
        <v>59</v>
      </c>
      <c r="DB898" s="15" t="s">
        <v>59</v>
      </c>
      <c r="DD898" s="15" t="s">
        <v>59</v>
      </c>
      <c r="DF898" s="15" t="s">
        <v>59</v>
      </c>
      <c r="DH898" s="15" t="s">
        <v>59</v>
      </c>
      <c r="DJ898" s="15" t="s">
        <v>59</v>
      </c>
      <c r="DL898" s="15" t="s">
        <v>59</v>
      </c>
      <c r="DN898" s="15" t="s">
        <v>59</v>
      </c>
      <c r="DP898" s="15" t="s">
        <v>59</v>
      </c>
      <c r="DR898" s="15" t="s">
        <v>59</v>
      </c>
      <c r="DT898" s="15" t="s">
        <v>59</v>
      </c>
      <c r="DV898" s="15" t="s">
        <v>59</v>
      </c>
      <c r="DX898" s="15" t="s">
        <v>59</v>
      </c>
      <c r="DZ898" s="15" t="s">
        <v>59</v>
      </c>
      <c r="EB898" s="15" t="s">
        <v>59</v>
      </c>
      <c r="ED898" s="15" t="s">
        <v>59</v>
      </c>
      <c r="EF898" s="15" t="s">
        <v>59</v>
      </c>
      <c r="EH898" s="15" t="s">
        <v>59</v>
      </c>
      <c r="EJ898" s="15" t="s">
        <v>59</v>
      </c>
      <c r="EL898" s="15" t="s">
        <v>59</v>
      </c>
      <c r="EN898" s="15" t="s">
        <v>59</v>
      </c>
      <c r="EP898" s="15" t="s">
        <v>59</v>
      </c>
      <c r="ER898" s="15" t="s">
        <v>59</v>
      </c>
      <c r="ET898" s="15" t="s">
        <v>59</v>
      </c>
      <c r="EV898" s="15" t="s">
        <v>59</v>
      </c>
      <c r="EX898" s="15" t="s">
        <v>59</v>
      </c>
      <c r="EZ898" s="15" t="s">
        <v>59</v>
      </c>
      <c r="FB898" s="15" t="s">
        <v>59</v>
      </c>
      <c r="FD898" s="15" t="s">
        <v>59</v>
      </c>
      <c r="FF898" s="15" t="s">
        <v>59</v>
      </c>
      <c r="FH898" s="15" t="s">
        <v>59</v>
      </c>
      <c r="FJ898" s="15" t="s">
        <v>59</v>
      </c>
      <c r="FL898" s="15" t="s">
        <v>59</v>
      </c>
      <c r="FN898" s="15" t="s">
        <v>59</v>
      </c>
      <c r="FP898" s="15" t="s">
        <v>59</v>
      </c>
      <c r="FR898" s="15" t="s">
        <v>59</v>
      </c>
      <c r="FT898" s="15" t="s">
        <v>59</v>
      </c>
    </row>
    <row r="899" spans="1:176" ht="15.95" customHeight="1">
      <c r="A899" s="39" t="s">
        <v>1340</v>
      </c>
      <c r="B899" s="39">
        <v>3</v>
      </c>
      <c r="C899" s="39"/>
      <c r="D899" s="39">
        <v>8006</v>
      </c>
      <c r="E899" t="s">
        <v>1285</v>
      </c>
      <c r="G899" s="9">
        <f t="shared" si="28"/>
        <v>0</v>
      </c>
      <c r="H899" s="15" t="s">
        <v>59</v>
      </c>
      <c r="I899" t="s">
        <v>47</v>
      </c>
      <c r="J899" s="15" t="s">
        <v>59</v>
      </c>
      <c r="K899" t="s">
        <v>47</v>
      </c>
      <c r="L899" s="15" t="s">
        <v>59</v>
      </c>
      <c r="M899" s="3" t="s">
        <v>47</v>
      </c>
      <c r="N899" s="12" t="s">
        <v>59</v>
      </c>
      <c r="O899" t="s">
        <v>47</v>
      </c>
      <c r="P899" s="15" t="s">
        <v>59</v>
      </c>
      <c r="Q899" t="s">
        <v>54</v>
      </c>
      <c r="R899" s="15" t="s">
        <v>59</v>
      </c>
      <c r="S899" t="s">
        <v>54</v>
      </c>
      <c r="T899" s="15" t="s">
        <v>59</v>
      </c>
      <c r="U899" t="s">
        <v>54</v>
      </c>
      <c r="V899" s="15" t="s">
        <v>59</v>
      </c>
      <c r="W899" t="s">
        <v>54</v>
      </c>
      <c r="X899" s="15" t="s">
        <v>59</v>
      </c>
      <c r="Y899" t="s">
        <v>54</v>
      </c>
      <c r="Z899" s="15" t="s">
        <v>59</v>
      </c>
      <c r="AA899" t="s">
        <v>54</v>
      </c>
      <c r="AB899" s="15" t="s">
        <v>59</v>
      </c>
      <c r="AC899" t="s">
        <v>47</v>
      </c>
      <c r="AD899" s="15" t="s">
        <v>59</v>
      </c>
      <c r="AE899" t="s">
        <v>47</v>
      </c>
      <c r="AF899" s="15" t="s">
        <v>59</v>
      </c>
      <c r="AG899" t="s">
        <v>54</v>
      </c>
      <c r="AH899" s="15" t="s">
        <v>59</v>
      </c>
      <c r="AI899" t="s">
        <v>47</v>
      </c>
      <c r="AJ899" s="15" t="s">
        <v>59</v>
      </c>
      <c r="AL899" s="15" t="s">
        <v>59</v>
      </c>
      <c r="AM899" t="s">
        <v>47</v>
      </c>
      <c r="AN899" s="15" t="s">
        <v>59</v>
      </c>
      <c r="AO899" t="s">
        <v>47</v>
      </c>
      <c r="AP899" s="15" t="s">
        <v>59</v>
      </c>
      <c r="AQ899" t="s">
        <v>47</v>
      </c>
      <c r="AR899" s="15" t="s">
        <v>59</v>
      </c>
      <c r="AS899" t="s">
        <v>47</v>
      </c>
      <c r="AT899" s="15" t="s">
        <v>59</v>
      </c>
      <c r="AU899" t="s">
        <v>47</v>
      </c>
      <c r="AV899" s="15" t="s">
        <v>59</v>
      </c>
      <c r="AW899" s="3" t="s">
        <v>47</v>
      </c>
      <c r="AX899" s="15" t="s">
        <v>59</v>
      </c>
      <c r="AZ899" s="15" t="s">
        <v>59</v>
      </c>
      <c r="BA899" t="s">
        <v>47</v>
      </c>
      <c r="BB899" s="15" t="s">
        <v>59</v>
      </c>
      <c r="BC899" t="s">
        <v>47</v>
      </c>
      <c r="BD899" s="15" t="s">
        <v>59</v>
      </c>
      <c r="BE899" t="s">
        <v>47</v>
      </c>
      <c r="BF899" s="15" t="s">
        <v>59</v>
      </c>
      <c r="BH899" s="15" t="s">
        <v>59</v>
      </c>
      <c r="BJ899" s="15" t="s">
        <v>59</v>
      </c>
      <c r="BL899" s="15" t="s">
        <v>59</v>
      </c>
      <c r="BN899" s="15" t="s">
        <v>59</v>
      </c>
      <c r="BP899" s="15" t="s">
        <v>59</v>
      </c>
      <c r="BR899" s="15" t="s">
        <v>59</v>
      </c>
      <c r="BT899" s="15" t="s">
        <v>59</v>
      </c>
      <c r="BV899" s="15" t="s">
        <v>59</v>
      </c>
      <c r="BX899" s="15" t="s">
        <v>59</v>
      </c>
      <c r="BZ899" s="15" t="s">
        <v>59</v>
      </c>
      <c r="CB899" s="15" t="s">
        <v>59</v>
      </c>
      <c r="CD899" s="15" t="s">
        <v>59</v>
      </c>
      <c r="CF899" s="15" t="s">
        <v>59</v>
      </c>
      <c r="CH899" s="15" t="s">
        <v>59</v>
      </c>
      <c r="CJ899" s="15" t="s">
        <v>59</v>
      </c>
      <c r="CL899" s="15" t="s">
        <v>59</v>
      </c>
      <c r="CN899" s="15" t="s">
        <v>59</v>
      </c>
      <c r="CP899" s="15" t="s">
        <v>59</v>
      </c>
      <c r="CR899" s="15" t="s">
        <v>59</v>
      </c>
      <c r="CT899" s="15" t="s">
        <v>59</v>
      </c>
      <c r="CV899" s="15" t="s">
        <v>59</v>
      </c>
      <c r="CX899" s="15" t="s">
        <v>59</v>
      </c>
      <c r="CZ899" s="15" t="s">
        <v>59</v>
      </c>
      <c r="DB899" s="15" t="s">
        <v>59</v>
      </c>
      <c r="DD899" s="15" t="s">
        <v>59</v>
      </c>
      <c r="DF899" s="15" t="s">
        <v>59</v>
      </c>
      <c r="DH899" s="15" t="s">
        <v>59</v>
      </c>
      <c r="DJ899" s="15" t="s">
        <v>59</v>
      </c>
      <c r="DL899" s="15" t="s">
        <v>59</v>
      </c>
      <c r="DN899" s="15" t="s">
        <v>59</v>
      </c>
      <c r="DP899" s="15" t="s">
        <v>59</v>
      </c>
      <c r="DR899" s="15" t="s">
        <v>59</v>
      </c>
      <c r="DT899" s="15" t="s">
        <v>59</v>
      </c>
      <c r="DV899" s="15" t="s">
        <v>59</v>
      </c>
      <c r="DX899" s="15" t="s">
        <v>59</v>
      </c>
      <c r="DZ899" s="15" t="s">
        <v>59</v>
      </c>
      <c r="EB899" s="15" t="s">
        <v>59</v>
      </c>
      <c r="ED899" s="15" t="s">
        <v>59</v>
      </c>
      <c r="EF899" s="15" t="s">
        <v>59</v>
      </c>
      <c r="EH899" s="15" t="s">
        <v>59</v>
      </c>
      <c r="EJ899" s="15" t="s">
        <v>59</v>
      </c>
      <c r="EL899" s="15" t="s">
        <v>59</v>
      </c>
      <c r="EN899" s="15" t="s">
        <v>59</v>
      </c>
      <c r="EP899" s="15" t="s">
        <v>59</v>
      </c>
      <c r="ER899" s="15" t="s">
        <v>59</v>
      </c>
      <c r="ET899" s="15" t="s">
        <v>59</v>
      </c>
      <c r="EV899" s="15" t="s">
        <v>59</v>
      </c>
      <c r="EX899" s="15" t="s">
        <v>59</v>
      </c>
      <c r="EZ899" s="15" t="s">
        <v>59</v>
      </c>
      <c r="FB899" s="15" t="s">
        <v>59</v>
      </c>
      <c r="FD899" s="15" t="s">
        <v>59</v>
      </c>
      <c r="FF899" s="15" t="s">
        <v>59</v>
      </c>
      <c r="FH899" s="15" t="s">
        <v>59</v>
      </c>
      <c r="FJ899" s="15" t="s">
        <v>59</v>
      </c>
      <c r="FL899" s="15" t="s">
        <v>59</v>
      </c>
      <c r="FN899" s="15" t="s">
        <v>59</v>
      </c>
      <c r="FP899" s="15" t="s">
        <v>59</v>
      </c>
      <c r="FR899" s="15" t="s">
        <v>59</v>
      </c>
      <c r="FT899" s="15" t="s">
        <v>59</v>
      </c>
    </row>
    <row r="900" spans="1:176" ht="15.95" customHeight="1">
      <c r="A900" s="39" t="s">
        <v>1341</v>
      </c>
      <c r="B900" s="39">
        <v>2</v>
      </c>
      <c r="C900" s="39"/>
      <c r="D900" s="39">
        <v>8002</v>
      </c>
      <c r="E900" t="s">
        <v>1285</v>
      </c>
      <c r="G900" s="9">
        <f t="shared" si="28"/>
        <v>40</v>
      </c>
      <c r="H900" s="15" t="s">
        <v>59</v>
      </c>
      <c r="I900" t="s">
        <v>47</v>
      </c>
      <c r="J900" s="15" t="s">
        <v>59</v>
      </c>
      <c r="K900" t="s">
        <v>47</v>
      </c>
      <c r="L900" s="15" t="s">
        <v>59</v>
      </c>
      <c r="M900" s="3" t="s">
        <v>47</v>
      </c>
      <c r="N900" s="12" t="s">
        <v>59</v>
      </c>
      <c r="O900" t="s">
        <v>47</v>
      </c>
      <c r="P900" s="15" t="s">
        <v>59</v>
      </c>
      <c r="Q900">
        <v>3</v>
      </c>
      <c r="R900" s="15" t="s">
        <v>59</v>
      </c>
      <c r="S900" t="s">
        <v>54</v>
      </c>
      <c r="T900" s="15" t="s">
        <v>59</v>
      </c>
      <c r="U900" t="s">
        <v>54</v>
      </c>
      <c r="V900" s="15" t="s">
        <v>59</v>
      </c>
      <c r="W900">
        <v>8</v>
      </c>
      <c r="X900" s="15" t="s">
        <v>59</v>
      </c>
      <c r="Y900">
        <v>26</v>
      </c>
      <c r="Z900" s="15" t="s">
        <v>59</v>
      </c>
      <c r="AA900">
        <v>3</v>
      </c>
      <c r="AB900" s="15" t="s">
        <v>59</v>
      </c>
      <c r="AC900" t="s">
        <v>47</v>
      </c>
      <c r="AD900" s="15" t="s">
        <v>59</v>
      </c>
      <c r="AE900" t="s">
        <v>47</v>
      </c>
      <c r="AF900" s="15" t="s">
        <v>59</v>
      </c>
      <c r="AG900" t="s">
        <v>54</v>
      </c>
      <c r="AH900" s="15" t="s">
        <v>59</v>
      </c>
      <c r="AI900" t="s">
        <v>47</v>
      </c>
      <c r="AJ900" s="15" t="s">
        <v>59</v>
      </c>
      <c r="AL900" s="15" t="s">
        <v>59</v>
      </c>
      <c r="AM900" t="s">
        <v>47</v>
      </c>
      <c r="AN900" s="15" t="s">
        <v>59</v>
      </c>
      <c r="AO900" t="s">
        <v>47</v>
      </c>
      <c r="AP900" s="15" t="s">
        <v>59</v>
      </c>
      <c r="AQ900" t="s">
        <v>47</v>
      </c>
      <c r="AR900" s="15" t="s">
        <v>59</v>
      </c>
      <c r="AS900" t="s">
        <v>47</v>
      </c>
      <c r="AT900" s="15" t="s">
        <v>59</v>
      </c>
      <c r="AU900" t="s">
        <v>47</v>
      </c>
      <c r="AV900" s="15" t="s">
        <v>59</v>
      </c>
      <c r="AW900" s="3" t="s">
        <v>47</v>
      </c>
      <c r="AX900" s="15" t="s">
        <v>59</v>
      </c>
      <c r="AZ900" s="15" t="s">
        <v>59</v>
      </c>
      <c r="BA900" t="s">
        <v>47</v>
      </c>
      <c r="BB900" s="15" t="s">
        <v>59</v>
      </c>
      <c r="BC900" t="s">
        <v>47</v>
      </c>
      <c r="BD900" s="15" t="s">
        <v>59</v>
      </c>
      <c r="BE900" t="s">
        <v>47</v>
      </c>
      <c r="BF900" s="15" t="s">
        <v>59</v>
      </c>
      <c r="BH900" s="15" t="s">
        <v>59</v>
      </c>
      <c r="BJ900" s="15" t="s">
        <v>59</v>
      </c>
      <c r="BL900" s="15" t="s">
        <v>59</v>
      </c>
      <c r="BN900" s="15" t="s">
        <v>59</v>
      </c>
      <c r="BP900" s="15" t="s">
        <v>59</v>
      </c>
      <c r="BR900" s="15" t="s">
        <v>59</v>
      </c>
      <c r="BT900" s="15" t="s">
        <v>59</v>
      </c>
      <c r="BV900" s="15" t="s">
        <v>59</v>
      </c>
      <c r="BX900" s="15" t="s">
        <v>59</v>
      </c>
      <c r="BZ900" s="15" t="s">
        <v>59</v>
      </c>
      <c r="CB900" s="15" t="s">
        <v>59</v>
      </c>
      <c r="CD900" s="15" t="s">
        <v>59</v>
      </c>
      <c r="CF900" s="15" t="s">
        <v>59</v>
      </c>
      <c r="CH900" s="15" t="s">
        <v>59</v>
      </c>
      <c r="CJ900" s="15" t="s">
        <v>59</v>
      </c>
      <c r="CL900" s="15" t="s">
        <v>59</v>
      </c>
      <c r="CN900" s="15" t="s">
        <v>59</v>
      </c>
      <c r="CP900" s="15" t="s">
        <v>59</v>
      </c>
      <c r="CR900" s="15" t="s">
        <v>59</v>
      </c>
      <c r="CT900" s="15" t="s">
        <v>59</v>
      </c>
      <c r="CV900" s="15" t="s">
        <v>59</v>
      </c>
      <c r="CX900" s="15" t="s">
        <v>59</v>
      </c>
      <c r="CZ900" s="15" t="s">
        <v>59</v>
      </c>
      <c r="DB900" s="15" t="s">
        <v>59</v>
      </c>
      <c r="DD900" s="15" t="s">
        <v>59</v>
      </c>
      <c r="DF900" s="15" t="s">
        <v>59</v>
      </c>
      <c r="DH900" s="15" t="s">
        <v>59</v>
      </c>
      <c r="DJ900" s="15" t="s">
        <v>59</v>
      </c>
      <c r="DL900" s="15" t="s">
        <v>59</v>
      </c>
      <c r="DN900" s="15" t="s">
        <v>59</v>
      </c>
      <c r="DP900" s="15" t="s">
        <v>59</v>
      </c>
      <c r="DR900" s="15" t="s">
        <v>59</v>
      </c>
      <c r="DT900" s="15" t="s">
        <v>59</v>
      </c>
      <c r="DV900" s="15" t="s">
        <v>59</v>
      </c>
      <c r="DX900" s="15" t="s">
        <v>59</v>
      </c>
      <c r="DZ900" s="15" t="s">
        <v>59</v>
      </c>
      <c r="EB900" s="15" t="s">
        <v>59</v>
      </c>
      <c r="ED900" s="15" t="s">
        <v>59</v>
      </c>
      <c r="EF900" s="15" t="s">
        <v>59</v>
      </c>
      <c r="EH900" s="15" t="s">
        <v>59</v>
      </c>
      <c r="EJ900" s="15" t="s">
        <v>59</v>
      </c>
      <c r="EL900" s="15" t="s">
        <v>59</v>
      </c>
      <c r="EN900" s="15" t="s">
        <v>59</v>
      </c>
      <c r="EP900" s="15" t="s">
        <v>59</v>
      </c>
      <c r="ER900" s="15" t="s">
        <v>59</v>
      </c>
      <c r="ET900" s="15" t="s">
        <v>59</v>
      </c>
      <c r="EV900" s="15" t="s">
        <v>59</v>
      </c>
      <c r="EX900" s="15" t="s">
        <v>59</v>
      </c>
      <c r="EZ900" s="15" t="s">
        <v>59</v>
      </c>
      <c r="FB900" s="15" t="s">
        <v>59</v>
      </c>
      <c r="FD900" s="15" t="s">
        <v>59</v>
      </c>
      <c r="FF900" s="15" t="s">
        <v>59</v>
      </c>
      <c r="FH900" s="15" t="s">
        <v>59</v>
      </c>
      <c r="FJ900" s="15" t="s">
        <v>59</v>
      </c>
      <c r="FL900" s="15" t="s">
        <v>59</v>
      </c>
      <c r="FN900" s="15" t="s">
        <v>59</v>
      </c>
      <c r="FP900" s="15" t="s">
        <v>59</v>
      </c>
      <c r="FR900" s="15" t="s">
        <v>59</v>
      </c>
      <c r="FT900" s="15" t="s">
        <v>59</v>
      </c>
    </row>
    <row r="901" spans="1:176" ht="15.95" customHeight="1">
      <c r="A901" s="39" t="s">
        <v>1342</v>
      </c>
      <c r="B901" s="39">
        <v>2</v>
      </c>
      <c r="C901" s="39"/>
      <c r="D901" s="39">
        <v>8002</v>
      </c>
      <c r="E901" t="s">
        <v>1285</v>
      </c>
      <c r="G901" s="9">
        <f t="shared" si="28"/>
        <v>0</v>
      </c>
      <c r="H901" s="15" t="s">
        <v>59</v>
      </c>
      <c r="I901" t="s">
        <v>47</v>
      </c>
      <c r="J901" s="15" t="s">
        <v>59</v>
      </c>
      <c r="K901" t="s">
        <v>47</v>
      </c>
      <c r="L901" s="15" t="s">
        <v>59</v>
      </c>
      <c r="M901" s="3" t="s">
        <v>47</v>
      </c>
      <c r="N901" s="12" t="s">
        <v>59</v>
      </c>
      <c r="O901" t="s">
        <v>47</v>
      </c>
      <c r="P901" s="15" t="s">
        <v>59</v>
      </c>
      <c r="Q901" t="s">
        <v>54</v>
      </c>
      <c r="R901" s="15" t="s">
        <v>59</v>
      </c>
      <c r="S901" t="s">
        <v>54</v>
      </c>
      <c r="T901" s="15" t="s">
        <v>59</v>
      </c>
      <c r="U901" t="s">
        <v>54</v>
      </c>
      <c r="V901" s="15" t="s">
        <v>59</v>
      </c>
      <c r="W901" t="s">
        <v>54</v>
      </c>
      <c r="X901" s="15" t="s">
        <v>59</v>
      </c>
      <c r="Y901" t="s">
        <v>54</v>
      </c>
      <c r="Z901" s="15" t="s">
        <v>59</v>
      </c>
      <c r="AA901" t="s">
        <v>54</v>
      </c>
      <c r="AB901" s="15" t="s">
        <v>59</v>
      </c>
      <c r="AC901" t="s">
        <v>47</v>
      </c>
      <c r="AD901" s="15" t="s">
        <v>59</v>
      </c>
      <c r="AE901" t="s">
        <v>47</v>
      </c>
      <c r="AF901" s="15" t="s">
        <v>59</v>
      </c>
      <c r="AG901" t="s">
        <v>54</v>
      </c>
      <c r="AH901" s="15" t="s">
        <v>59</v>
      </c>
      <c r="AI901" t="s">
        <v>47</v>
      </c>
      <c r="AJ901" s="15" t="s">
        <v>59</v>
      </c>
      <c r="AL901" s="15" t="s">
        <v>59</v>
      </c>
      <c r="AM901" t="s">
        <v>47</v>
      </c>
      <c r="AN901" s="15" t="s">
        <v>59</v>
      </c>
      <c r="AO901" t="s">
        <v>47</v>
      </c>
      <c r="AP901" s="15" t="s">
        <v>59</v>
      </c>
      <c r="AQ901" t="s">
        <v>47</v>
      </c>
      <c r="AR901" s="15" t="s">
        <v>59</v>
      </c>
      <c r="AS901" t="s">
        <v>47</v>
      </c>
      <c r="AT901" s="15" t="s">
        <v>59</v>
      </c>
      <c r="AU901" t="s">
        <v>47</v>
      </c>
      <c r="AV901" s="15" t="s">
        <v>59</v>
      </c>
      <c r="AW901" s="3" t="s">
        <v>47</v>
      </c>
      <c r="AX901" s="15" t="s">
        <v>59</v>
      </c>
      <c r="AZ901" s="15" t="s">
        <v>59</v>
      </c>
      <c r="BA901" t="s">
        <v>47</v>
      </c>
      <c r="BB901" s="15" t="s">
        <v>59</v>
      </c>
      <c r="BC901" t="s">
        <v>47</v>
      </c>
      <c r="BD901" s="15" t="s">
        <v>59</v>
      </c>
      <c r="BE901" t="s">
        <v>47</v>
      </c>
      <c r="BF901" s="15" t="s">
        <v>59</v>
      </c>
      <c r="BH901" s="15" t="s">
        <v>59</v>
      </c>
      <c r="BJ901" s="15" t="s">
        <v>59</v>
      </c>
      <c r="BL901" s="15" t="s">
        <v>59</v>
      </c>
      <c r="BN901" s="15" t="s">
        <v>59</v>
      </c>
      <c r="BP901" s="15" t="s">
        <v>59</v>
      </c>
      <c r="BR901" s="15" t="s">
        <v>59</v>
      </c>
      <c r="BT901" s="15" t="s">
        <v>59</v>
      </c>
      <c r="BV901" s="15" t="s">
        <v>59</v>
      </c>
      <c r="BX901" s="15" t="s">
        <v>59</v>
      </c>
      <c r="BZ901" s="15" t="s">
        <v>59</v>
      </c>
      <c r="CB901" s="15" t="s">
        <v>59</v>
      </c>
      <c r="CD901" s="15" t="s">
        <v>59</v>
      </c>
      <c r="CF901" s="15" t="s">
        <v>59</v>
      </c>
      <c r="CH901" s="15" t="s">
        <v>59</v>
      </c>
      <c r="CJ901" s="15" t="s">
        <v>59</v>
      </c>
      <c r="CL901" s="15" t="s">
        <v>59</v>
      </c>
      <c r="CN901" s="15" t="s">
        <v>59</v>
      </c>
      <c r="CP901" s="15" t="s">
        <v>59</v>
      </c>
      <c r="CR901" s="15" t="s">
        <v>59</v>
      </c>
      <c r="CT901" s="15" t="s">
        <v>59</v>
      </c>
      <c r="CV901" s="15" t="s">
        <v>59</v>
      </c>
      <c r="CX901" s="15" t="s">
        <v>59</v>
      </c>
      <c r="CZ901" s="15" t="s">
        <v>59</v>
      </c>
      <c r="DB901" s="15" t="s">
        <v>59</v>
      </c>
      <c r="DD901" s="15" t="s">
        <v>59</v>
      </c>
      <c r="DF901" s="15" t="s">
        <v>59</v>
      </c>
      <c r="DH901" s="15" t="s">
        <v>59</v>
      </c>
      <c r="DJ901" s="15" t="s">
        <v>59</v>
      </c>
      <c r="DL901" s="15" t="s">
        <v>59</v>
      </c>
      <c r="DN901" s="15" t="s">
        <v>59</v>
      </c>
      <c r="DP901" s="15" t="s">
        <v>59</v>
      </c>
      <c r="DR901" s="15" t="s">
        <v>59</v>
      </c>
      <c r="DT901" s="15" t="s">
        <v>59</v>
      </c>
      <c r="DV901" s="15" t="s">
        <v>59</v>
      </c>
      <c r="DX901" s="15" t="s">
        <v>59</v>
      </c>
      <c r="DZ901" s="15" t="s">
        <v>59</v>
      </c>
      <c r="EB901" s="15" t="s">
        <v>59</v>
      </c>
      <c r="ED901" s="15" t="s">
        <v>59</v>
      </c>
      <c r="EF901" s="15" t="s">
        <v>59</v>
      </c>
      <c r="EH901" s="15" t="s">
        <v>59</v>
      </c>
      <c r="EJ901" s="15" t="s">
        <v>59</v>
      </c>
      <c r="EL901" s="15" t="s">
        <v>59</v>
      </c>
      <c r="EN901" s="15" t="s">
        <v>59</v>
      </c>
      <c r="EP901" s="15" t="s">
        <v>59</v>
      </c>
      <c r="ER901" s="15" t="s">
        <v>59</v>
      </c>
      <c r="ET901" s="15" t="s">
        <v>59</v>
      </c>
      <c r="EV901" s="15" t="s">
        <v>59</v>
      </c>
      <c r="EX901" s="15" t="s">
        <v>59</v>
      </c>
      <c r="EZ901" s="15" t="s">
        <v>59</v>
      </c>
      <c r="FB901" s="15" t="s">
        <v>59</v>
      </c>
      <c r="FD901" s="15" t="s">
        <v>59</v>
      </c>
      <c r="FF901" s="15" t="s">
        <v>59</v>
      </c>
      <c r="FH901" s="15" t="s">
        <v>59</v>
      </c>
      <c r="FJ901" s="15" t="s">
        <v>59</v>
      </c>
      <c r="FL901" s="15" t="s">
        <v>59</v>
      </c>
      <c r="FN901" s="15" t="s">
        <v>59</v>
      </c>
      <c r="FP901" s="15" t="s">
        <v>59</v>
      </c>
      <c r="FR901" s="15" t="s">
        <v>59</v>
      </c>
      <c r="FT901" s="15" t="s">
        <v>59</v>
      </c>
    </row>
    <row r="902" spans="1:176" ht="15.95" customHeight="1">
      <c r="A902" s="39" t="s">
        <v>1343</v>
      </c>
      <c r="B902" s="39">
        <v>1</v>
      </c>
      <c r="C902" s="39"/>
      <c r="D902" s="39">
        <v>1404</v>
      </c>
      <c r="E902" t="s">
        <v>1285</v>
      </c>
      <c r="G902" s="9">
        <f t="shared" si="28"/>
        <v>19</v>
      </c>
      <c r="H902" s="15" t="s">
        <v>59</v>
      </c>
      <c r="I902" t="s">
        <v>47</v>
      </c>
      <c r="J902" s="15" t="s">
        <v>59</v>
      </c>
      <c r="K902" t="s">
        <v>47</v>
      </c>
      <c r="L902" s="15" t="s">
        <v>59</v>
      </c>
      <c r="M902" s="3" t="s">
        <v>47</v>
      </c>
      <c r="N902" s="12" t="s">
        <v>59</v>
      </c>
      <c r="O902" t="s">
        <v>47</v>
      </c>
      <c r="P902" s="15" t="s">
        <v>59</v>
      </c>
      <c r="Q902">
        <v>4</v>
      </c>
      <c r="R902" s="15" t="s">
        <v>59</v>
      </c>
      <c r="S902" t="s">
        <v>54</v>
      </c>
      <c r="T902" s="15" t="s">
        <v>59</v>
      </c>
      <c r="U902">
        <v>4</v>
      </c>
      <c r="V902" s="15" t="s">
        <v>59</v>
      </c>
      <c r="W902">
        <v>4</v>
      </c>
      <c r="X902" s="15" t="s">
        <v>59</v>
      </c>
      <c r="Y902">
        <v>5</v>
      </c>
      <c r="Z902" s="15" t="s">
        <v>59</v>
      </c>
      <c r="AA902">
        <v>2</v>
      </c>
      <c r="AB902" s="15" t="s">
        <v>59</v>
      </c>
      <c r="AC902" t="s">
        <v>47</v>
      </c>
      <c r="AD902" s="15" t="s">
        <v>59</v>
      </c>
      <c r="AE902" t="s">
        <v>47</v>
      </c>
      <c r="AF902" s="15" t="s">
        <v>59</v>
      </c>
      <c r="AG902" t="s">
        <v>54</v>
      </c>
      <c r="AH902" s="15" t="s">
        <v>59</v>
      </c>
      <c r="AI902" t="s">
        <v>47</v>
      </c>
      <c r="AJ902" s="15" t="s">
        <v>59</v>
      </c>
      <c r="AL902" s="15" t="s">
        <v>59</v>
      </c>
      <c r="AM902" t="s">
        <v>47</v>
      </c>
      <c r="AN902" s="15" t="s">
        <v>59</v>
      </c>
      <c r="AO902" t="s">
        <v>47</v>
      </c>
      <c r="AP902" s="15" t="s">
        <v>59</v>
      </c>
      <c r="AQ902" t="s">
        <v>47</v>
      </c>
      <c r="AR902" s="15" t="s">
        <v>59</v>
      </c>
      <c r="AS902" t="s">
        <v>47</v>
      </c>
      <c r="AT902" s="15" t="s">
        <v>59</v>
      </c>
      <c r="AU902" t="s">
        <v>47</v>
      </c>
      <c r="AV902" s="15" t="s">
        <v>59</v>
      </c>
      <c r="AW902" s="3" t="s">
        <v>47</v>
      </c>
      <c r="AX902" s="15" t="s">
        <v>59</v>
      </c>
      <c r="AZ902" s="15" t="s">
        <v>59</v>
      </c>
      <c r="BA902" t="s">
        <v>47</v>
      </c>
      <c r="BB902" s="15" t="s">
        <v>59</v>
      </c>
      <c r="BC902" t="s">
        <v>47</v>
      </c>
      <c r="BD902" s="15" t="s">
        <v>59</v>
      </c>
      <c r="BE902" t="s">
        <v>47</v>
      </c>
      <c r="BF902" s="15" t="s">
        <v>59</v>
      </c>
      <c r="BH902" s="15" t="s">
        <v>59</v>
      </c>
      <c r="BJ902" s="15" t="s">
        <v>59</v>
      </c>
      <c r="BL902" s="15" t="s">
        <v>59</v>
      </c>
      <c r="BN902" s="15" t="s">
        <v>59</v>
      </c>
      <c r="BP902" s="15" t="s">
        <v>59</v>
      </c>
      <c r="BR902" s="15" t="s">
        <v>59</v>
      </c>
      <c r="BT902" s="15" t="s">
        <v>59</v>
      </c>
      <c r="BV902" s="15" t="s">
        <v>59</v>
      </c>
      <c r="BX902" s="15" t="s">
        <v>59</v>
      </c>
      <c r="BZ902" s="15" t="s">
        <v>59</v>
      </c>
      <c r="CB902" s="15" t="s">
        <v>59</v>
      </c>
      <c r="CD902" s="15" t="s">
        <v>59</v>
      </c>
      <c r="CF902" s="15" t="s">
        <v>59</v>
      </c>
      <c r="CH902" s="15" t="s">
        <v>59</v>
      </c>
      <c r="CJ902" s="15" t="s">
        <v>59</v>
      </c>
      <c r="CL902" s="15" t="s">
        <v>59</v>
      </c>
      <c r="CN902" s="15" t="s">
        <v>59</v>
      </c>
      <c r="CP902" s="15" t="s">
        <v>59</v>
      </c>
      <c r="CR902" s="15" t="s">
        <v>59</v>
      </c>
      <c r="CT902" s="15" t="s">
        <v>59</v>
      </c>
      <c r="CV902" s="15" t="s">
        <v>59</v>
      </c>
      <c r="CX902" s="15" t="s">
        <v>59</v>
      </c>
      <c r="CZ902" s="15" t="s">
        <v>59</v>
      </c>
      <c r="DB902" s="15" t="s">
        <v>59</v>
      </c>
      <c r="DD902" s="15" t="s">
        <v>59</v>
      </c>
      <c r="DF902" s="15" t="s">
        <v>59</v>
      </c>
      <c r="DH902" s="15" t="s">
        <v>59</v>
      </c>
      <c r="DJ902" s="15" t="s">
        <v>59</v>
      </c>
      <c r="DL902" s="15" t="s">
        <v>59</v>
      </c>
      <c r="DN902" s="15" t="s">
        <v>59</v>
      </c>
      <c r="DP902" s="15" t="s">
        <v>59</v>
      </c>
      <c r="DR902" s="15" t="s">
        <v>59</v>
      </c>
      <c r="DT902" s="15" t="s">
        <v>59</v>
      </c>
      <c r="DV902" s="15" t="s">
        <v>59</v>
      </c>
      <c r="DX902" s="15" t="s">
        <v>59</v>
      </c>
      <c r="DZ902" s="15" t="s">
        <v>59</v>
      </c>
      <c r="EB902" s="15" t="s">
        <v>59</v>
      </c>
      <c r="ED902" s="15" t="s">
        <v>59</v>
      </c>
      <c r="EF902" s="15" t="s">
        <v>59</v>
      </c>
      <c r="EH902" s="15" t="s">
        <v>59</v>
      </c>
      <c r="EJ902" s="15" t="s">
        <v>59</v>
      </c>
      <c r="EL902" s="15" t="s">
        <v>59</v>
      </c>
      <c r="EN902" s="15" t="s">
        <v>59</v>
      </c>
      <c r="EP902" s="15" t="s">
        <v>59</v>
      </c>
      <c r="ER902" s="15" t="s">
        <v>59</v>
      </c>
      <c r="ET902" s="15" t="s">
        <v>59</v>
      </c>
      <c r="EV902" s="15" t="s">
        <v>59</v>
      </c>
      <c r="EX902" s="15" t="s">
        <v>59</v>
      </c>
      <c r="EZ902" s="15" t="s">
        <v>59</v>
      </c>
      <c r="FB902" s="15" t="s">
        <v>59</v>
      </c>
      <c r="FD902" s="15" t="s">
        <v>59</v>
      </c>
      <c r="FF902" s="15" t="s">
        <v>59</v>
      </c>
      <c r="FH902" s="15" t="s">
        <v>59</v>
      </c>
      <c r="FJ902" s="15" t="s">
        <v>59</v>
      </c>
      <c r="FL902" s="15" t="s">
        <v>59</v>
      </c>
      <c r="FN902" s="15" t="s">
        <v>59</v>
      </c>
      <c r="FP902" s="15" t="s">
        <v>59</v>
      </c>
      <c r="FR902" s="15" t="s">
        <v>59</v>
      </c>
      <c r="FT902" s="15" t="s">
        <v>59</v>
      </c>
    </row>
    <row r="903" spans="1:176" ht="15.95" customHeight="1">
      <c r="A903" s="39" t="s">
        <v>1344</v>
      </c>
      <c r="B903" s="39">
        <v>4</v>
      </c>
      <c r="C903" s="39"/>
      <c r="D903" s="39">
        <v>9999</v>
      </c>
      <c r="E903" t="s">
        <v>1285</v>
      </c>
      <c r="G903" s="9">
        <f t="shared" si="28"/>
        <v>0</v>
      </c>
      <c r="H903" s="15" t="s">
        <v>59</v>
      </c>
      <c r="I903" t="s">
        <v>47</v>
      </c>
      <c r="J903" s="15" t="s">
        <v>59</v>
      </c>
      <c r="K903" t="s">
        <v>47</v>
      </c>
      <c r="L903" s="15" t="s">
        <v>59</v>
      </c>
      <c r="M903" s="3" t="s">
        <v>47</v>
      </c>
      <c r="N903" s="12" t="s">
        <v>59</v>
      </c>
      <c r="O903" t="s">
        <v>47</v>
      </c>
      <c r="P903" s="15" t="s">
        <v>59</v>
      </c>
      <c r="Q903" t="s">
        <v>54</v>
      </c>
      <c r="R903" s="15" t="s">
        <v>59</v>
      </c>
      <c r="S903" t="s">
        <v>54</v>
      </c>
      <c r="T903" s="15" t="s">
        <v>59</v>
      </c>
      <c r="U903" t="s">
        <v>54</v>
      </c>
      <c r="V903" s="15" t="s">
        <v>59</v>
      </c>
      <c r="W903" t="s">
        <v>54</v>
      </c>
      <c r="X903" s="15" t="s">
        <v>59</v>
      </c>
      <c r="Y903" t="s">
        <v>54</v>
      </c>
      <c r="Z903" s="15" t="s">
        <v>59</v>
      </c>
      <c r="AA903" t="s">
        <v>54</v>
      </c>
      <c r="AB903" s="15" t="s">
        <v>59</v>
      </c>
      <c r="AC903" t="s">
        <v>47</v>
      </c>
      <c r="AD903" s="15" t="s">
        <v>59</v>
      </c>
      <c r="AE903" t="s">
        <v>47</v>
      </c>
      <c r="AF903" s="15" t="s">
        <v>59</v>
      </c>
      <c r="AG903" t="s">
        <v>54</v>
      </c>
      <c r="AH903" s="15" t="s">
        <v>59</v>
      </c>
      <c r="AI903" t="s">
        <v>47</v>
      </c>
      <c r="AJ903" s="15" t="s">
        <v>59</v>
      </c>
      <c r="AL903" s="15" t="s">
        <v>59</v>
      </c>
      <c r="AM903" t="s">
        <v>47</v>
      </c>
      <c r="AN903" s="15" t="s">
        <v>59</v>
      </c>
      <c r="AO903" t="s">
        <v>47</v>
      </c>
      <c r="AP903" s="15" t="s">
        <v>59</v>
      </c>
      <c r="AQ903" t="s">
        <v>47</v>
      </c>
      <c r="AR903" s="15" t="s">
        <v>59</v>
      </c>
      <c r="AS903" t="s">
        <v>47</v>
      </c>
      <c r="AT903" s="15" t="s">
        <v>59</v>
      </c>
      <c r="AU903" t="s">
        <v>47</v>
      </c>
      <c r="AV903" s="15" t="s">
        <v>59</v>
      </c>
      <c r="AW903" s="3" t="s">
        <v>47</v>
      </c>
      <c r="AX903" s="15" t="s">
        <v>59</v>
      </c>
      <c r="AZ903" s="15" t="s">
        <v>59</v>
      </c>
      <c r="BA903" t="s">
        <v>47</v>
      </c>
      <c r="BB903" s="15" t="s">
        <v>59</v>
      </c>
      <c r="BC903" t="s">
        <v>47</v>
      </c>
      <c r="BD903" s="15" t="s">
        <v>59</v>
      </c>
      <c r="BE903" t="s">
        <v>47</v>
      </c>
      <c r="BF903" s="15" t="s">
        <v>59</v>
      </c>
      <c r="BH903" s="15" t="s">
        <v>59</v>
      </c>
      <c r="BJ903" s="15" t="s">
        <v>59</v>
      </c>
      <c r="BL903" s="15" t="s">
        <v>59</v>
      </c>
      <c r="BN903" s="15" t="s">
        <v>59</v>
      </c>
      <c r="BP903" s="15" t="s">
        <v>59</v>
      </c>
      <c r="BR903" s="15" t="s">
        <v>59</v>
      </c>
      <c r="BT903" s="15" t="s">
        <v>59</v>
      </c>
      <c r="BV903" s="15" t="s">
        <v>59</v>
      </c>
      <c r="BX903" s="15" t="s">
        <v>59</v>
      </c>
      <c r="BZ903" s="15" t="s">
        <v>59</v>
      </c>
      <c r="CB903" s="15" t="s">
        <v>59</v>
      </c>
      <c r="CD903" s="15" t="s">
        <v>59</v>
      </c>
      <c r="CF903" s="15" t="s">
        <v>59</v>
      </c>
      <c r="CH903" s="15" t="s">
        <v>59</v>
      </c>
      <c r="CJ903" s="15" t="s">
        <v>59</v>
      </c>
      <c r="CL903" s="15" t="s">
        <v>59</v>
      </c>
      <c r="CN903" s="15" t="s">
        <v>59</v>
      </c>
      <c r="CP903" s="15" t="s">
        <v>59</v>
      </c>
      <c r="CR903" s="15" t="s">
        <v>59</v>
      </c>
      <c r="CT903" s="15" t="s">
        <v>59</v>
      </c>
      <c r="CV903" s="15" t="s">
        <v>59</v>
      </c>
      <c r="CX903" s="15" t="s">
        <v>59</v>
      </c>
      <c r="CZ903" s="15" t="s">
        <v>59</v>
      </c>
      <c r="DB903" s="15" t="s">
        <v>59</v>
      </c>
      <c r="DD903" s="15" t="s">
        <v>59</v>
      </c>
      <c r="DF903" s="15" t="s">
        <v>59</v>
      </c>
      <c r="DH903" s="15" t="s">
        <v>59</v>
      </c>
      <c r="DJ903" s="15" t="s">
        <v>59</v>
      </c>
      <c r="DL903" s="15" t="s">
        <v>59</v>
      </c>
      <c r="DN903" s="15" t="s">
        <v>59</v>
      </c>
      <c r="DP903" s="15" t="s">
        <v>59</v>
      </c>
      <c r="DR903" s="15" t="s">
        <v>59</v>
      </c>
      <c r="DT903" s="15" t="s">
        <v>59</v>
      </c>
      <c r="DV903" s="15" t="s">
        <v>59</v>
      </c>
      <c r="DX903" s="15" t="s">
        <v>59</v>
      </c>
      <c r="DZ903" s="15" t="s">
        <v>59</v>
      </c>
      <c r="EB903" s="15" t="s">
        <v>59</v>
      </c>
      <c r="ED903" s="15" t="s">
        <v>59</v>
      </c>
      <c r="EF903" s="15" t="s">
        <v>59</v>
      </c>
      <c r="EH903" s="15" t="s">
        <v>59</v>
      </c>
      <c r="EJ903" s="15" t="s">
        <v>59</v>
      </c>
      <c r="EL903" s="15" t="s">
        <v>59</v>
      </c>
      <c r="EN903" s="15" t="s">
        <v>59</v>
      </c>
      <c r="EP903" s="15" t="s">
        <v>59</v>
      </c>
      <c r="ER903" s="15" t="s">
        <v>59</v>
      </c>
      <c r="ET903" s="15" t="s">
        <v>59</v>
      </c>
      <c r="EV903" s="15" t="s">
        <v>59</v>
      </c>
      <c r="EX903" s="15" t="s">
        <v>59</v>
      </c>
      <c r="EZ903" s="15" t="s">
        <v>59</v>
      </c>
      <c r="FB903" s="15" t="s">
        <v>59</v>
      </c>
      <c r="FD903" s="15" t="s">
        <v>59</v>
      </c>
      <c r="FF903" s="15" t="s">
        <v>59</v>
      </c>
      <c r="FH903" s="15" t="s">
        <v>59</v>
      </c>
      <c r="FJ903" s="15" t="s">
        <v>59</v>
      </c>
      <c r="FL903" s="15" t="s">
        <v>59</v>
      </c>
      <c r="FN903" s="15" t="s">
        <v>59</v>
      </c>
      <c r="FP903" s="15" t="s">
        <v>59</v>
      </c>
      <c r="FR903" s="15" t="s">
        <v>59</v>
      </c>
      <c r="FT903" s="15" t="s">
        <v>59</v>
      </c>
    </row>
    <row r="904" spans="1:176" ht="15.95" customHeight="1">
      <c r="A904" s="39" t="s">
        <v>1345</v>
      </c>
      <c r="B904" s="39">
        <v>2</v>
      </c>
      <c r="C904" s="39"/>
      <c r="D904" s="39">
        <v>1404</v>
      </c>
      <c r="E904" t="s">
        <v>1285</v>
      </c>
      <c r="G904" s="9">
        <f t="shared" si="28"/>
        <v>22</v>
      </c>
      <c r="H904" s="15" t="s">
        <v>59</v>
      </c>
      <c r="I904" t="s">
        <v>47</v>
      </c>
      <c r="J904" s="15" t="s">
        <v>59</v>
      </c>
      <c r="K904" t="s">
        <v>47</v>
      </c>
      <c r="L904" s="15" t="s">
        <v>59</v>
      </c>
      <c r="M904" s="3" t="s">
        <v>47</v>
      </c>
      <c r="N904" s="12" t="s">
        <v>59</v>
      </c>
      <c r="O904" t="s">
        <v>47</v>
      </c>
      <c r="P904" s="15" t="s">
        <v>59</v>
      </c>
      <c r="Q904">
        <v>7</v>
      </c>
      <c r="R904" s="15" t="s">
        <v>59</v>
      </c>
      <c r="S904" t="s">
        <v>54</v>
      </c>
      <c r="T904" s="15" t="s">
        <v>59</v>
      </c>
      <c r="U904">
        <v>3</v>
      </c>
      <c r="V904" s="15" t="s">
        <v>59</v>
      </c>
      <c r="W904">
        <v>4</v>
      </c>
      <c r="X904" s="15" t="s">
        <v>59</v>
      </c>
      <c r="Y904">
        <v>2</v>
      </c>
      <c r="Z904" s="15" t="s">
        <v>59</v>
      </c>
      <c r="AA904">
        <v>3</v>
      </c>
      <c r="AB904" s="15" t="s">
        <v>59</v>
      </c>
      <c r="AC904" t="s">
        <v>47</v>
      </c>
      <c r="AD904" s="15" t="s">
        <v>59</v>
      </c>
      <c r="AE904" t="s">
        <v>47</v>
      </c>
      <c r="AF904" s="15" t="s">
        <v>59</v>
      </c>
      <c r="AG904">
        <v>3</v>
      </c>
      <c r="AH904" s="15" t="s">
        <v>59</v>
      </c>
      <c r="AI904" t="s">
        <v>47</v>
      </c>
      <c r="AJ904" s="15" t="s">
        <v>59</v>
      </c>
      <c r="AL904" s="15" t="s">
        <v>59</v>
      </c>
      <c r="AM904" t="s">
        <v>47</v>
      </c>
      <c r="AN904" s="15" t="s">
        <v>59</v>
      </c>
      <c r="AO904" t="s">
        <v>47</v>
      </c>
      <c r="AP904" s="15" t="s">
        <v>59</v>
      </c>
      <c r="AQ904" t="s">
        <v>47</v>
      </c>
      <c r="AR904" s="15" t="s">
        <v>59</v>
      </c>
      <c r="AS904" t="s">
        <v>47</v>
      </c>
      <c r="AT904" s="15" t="s">
        <v>59</v>
      </c>
      <c r="AU904" t="s">
        <v>47</v>
      </c>
      <c r="AV904" s="15" t="s">
        <v>59</v>
      </c>
      <c r="AW904" s="3" t="s">
        <v>47</v>
      </c>
      <c r="AX904" s="15" t="s">
        <v>59</v>
      </c>
      <c r="AZ904" s="15" t="s">
        <v>59</v>
      </c>
      <c r="BA904" t="s">
        <v>47</v>
      </c>
      <c r="BB904" s="15" t="s">
        <v>59</v>
      </c>
      <c r="BC904" t="s">
        <v>47</v>
      </c>
      <c r="BD904" s="15" t="s">
        <v>59</v>
      </c>
      <c r="BE904" t="s">
        <v>47</v>
      </c>
      <c r="BF904" s="15" t="s">
        <v>59</v>
      </c>
      <c r="BH904" s="15" t="s">
        <v>59</v>
      </c>
      <c r="BJ904" s="15" t="s">
        <v>59</v>
      </c>
      <c r="BL904" s="15" t="s">
        <v>59</v>
      </c>
      <c r="BN904" s="15" t="s">
        <v>59</v>
      </c>
      <c r="BP904" s="15" t="s">
        <v>59</v>
      </c>
      <c r="BR904" s="15" t="s">
        <v>59</v>
      </c>
      <c r="BT904" s="15" t="s">
        <v>59</v>
      </c>
      <c r="BV904" s="15" t="s">
        <v>59</v>
      </c>
      <c r="BX904" s="15" t="s">
        <v>59</v>
      </c>
      <c r="BZ904" s="15" t="s">
        <v>59</v>
      </c>
      <c r="CB904" s="15" t="s">
        <v>59</v>
      </c>
      <c r="CD904" s="15" t="s">
        <v>59</v>
      </c>
      <c r="CF904" s="15" t="s">
        <v>59</v>
      </c>
      <c r="CH904" s="15" t="s">
        <v>59</v>
      </c>
      <c r="CJ904" s="15" t="s">
        <v>59</v>
      </c>
      <c r="CL904" s="15" t="s">
        <v>59</v>
      </c>
      <c r="CN904" s="15" t="s">
        <v>59</v>
      </c>
      <c r="CP904" s="15" t="s">
        <v>59</v>
      </c>
      <c r="CR904" s="15" t="s">
        <v>59</v>
      </c>
      <c r="CT904" s="15" t="s">
        <v>59</v>
      </c>
      <c r="CV904" s="15" t="s">
        <v>59</v>
      </c>
      <c r="CX904" s="15" t="s">
        <v>59</v>
      </c>
      <c r="CZ904" s="15" t="s">
        <v>59</v>
      </c>
      <c r="DB904" s="15" t="s">
        <v>59</v>
      </c>
      <c r="DD904" s="15" t="s">
        <v>59</v>
      </c>
      <c r="DF904" s="15" t="s">
        <v>59</v>
      </c>
      <c r="DH904" s="15" t="s">
        <v>59</v>
      </c>
      <c r="DJ904" s="15" t="s">
        <v>59</v>
      </c>
      <c r="DL904" s="15" t="s">
        <v>59</v>
      </c>
      <c r="DN904" s="15" t="s">
        <v>59</v>
      </c>
      <c r="DP904" s="15" t="s">
        <v>59</v>
      </c>
      <c r="DR904" s="15" t="s">
        <v>59</v>
      </c>
      <c r="DT904" s="15" t="s">
        <v>59</v>
      </c>
      <c r="DV904" s="15" t="s">
        <v>59</v>
      </c>
      <c r="DX904" s="15" t="s">
        <v>59</v>
      </c>
      <c r="DZ904" s="15" t="s">
        <v>59</v>
      </c>
      <c r="EB904" s="15" t="s">
        <v>59</v>
      </c>
      <c r="ED904" s="15" t="s">
        <v>59</v>
      </c>
      <c r="EF904" s="15" t="s">
        <v>59</v>
      </c>
      <c r="EH904" s="15" t="s">
        <v>59</v>
      </c>
      <c r="EJ904" s="15" t="s">
        <v>59</v>
      </c>
      <c r="EL904" s="15" t="s">
        <v>59</v>
      </c>
      <c r="EN904" s="15" t="s">
        <v>59</v>
      </c>
      <c r="EP904" s="15" t="s">
        <v>59</v>
      </c>
      <c r="ER904" s="15" t="s">
        <v>59</v>
      </c>
      <c r="ET904" s="15" t="s">
        <v>59</v>
      </c>
      <c r="EV904" s="15" t="s">
        <v>59</v>
      </c>
      <c r="EX904" s="15" t="s">
        <v>59</v>
      </c>
      <c r="EZ904" s="15" t="s">
        <v>59</v>
      </c>
      <c r="FB904" s="15" t="s">
        <v>59</v>
      </c>
      <c r="FD904" s="15" t="s">
        <v>59</v>
      </c>
      <c r="FF904" s="15" t="s">
        <v>59</v>
      </c>
      <c r="FH904" s="15" t="s">
        <v>59</v>
      </c>
      <c r="FJ904" s="15" t="s">
        <v>59</v>
      </c>
      <c r="FL904" s="15" t="s">
        <v>59</v>
      </c>
      <c r="FN904" s="15" t="s">
        <v>59</v>
      </c>
      <c r="FP904" s="15" t="s">
        <v>59</v>
      </c>
      <c r="FR904" s="15" t="s">
        <v>59</v>
      </c>
      <c r="FT904" s="15" t="s">
        <v>59</v>
      </c>
    </row>
    <row r="905" spans="1:176" ht="15.95" customHeight="1">
      <c r="A905" s="39" t="s">
        <v>1346</v>
      </c>
      <c r="B905" s="39">
        <v>4</v>
      </c>
      <c r="C905" s="39"/>
      <c r="D905" s="39">
        <v>9404</v>
      </c>
      <c r="E905" t="s">
        <v>1285</v>
      </c>
      <c r="G905" s="9">
        <f t="shared" si="28"/>
        <v>87</v>
      </c>
      <c r="H905" s="15" t="s">
        <v>59</v>
      </c>
      <c r="I905" t="s">
        <v>47</v>
      </c>
      <c r="J905" s="15" t="s">
        <v>59</v>
      </c>
      <c r="K905" t="s">
        <v>47</v>
      </c>
      <c r="L905" s="15" t="s">
        <v>59</v>
      </c>
      <c r="M905" s="3" t="s">
        <v>47</v>
      </c>
      <c r="N905" s="12" t="s">
        <v>59</v>
      </c>
      <c r="O905" t="s">
        <v>47</v>
      </c>
      <c r="P905" s="15" t="s">
        <v>59</v>
      </c>
      <c r="Q905">
        <v>13</v>
      </c>
      <c r="R905" s="15" t="s">
        <v>59</v>
      </c>
      <c r="S905">
        <v>18</v>
      </c>
      <c r="T905" s="15" t="s">
        <v>59</v>
      </c>
      <c r="U905" t="s">
        <v>54</v>
      </c>
      <c r="V905" s="15" t="s">
        <v>59</v>
      </c>
      <c r="W905">
        <v>6</v>
      </c>
      <c r="X905" s="15" t="s">
        <v>59</v>
      </c>
      <c r="Y905" t="s">
        <v>54</v>
      </c>
      <c r="Z905" s="15" t="s">
        <v>59</v>
      </c>
      <c r="AA905">
        <v>46</v>
      </c>
      <c r="AB905" s="15" t="s">
        <v>59</v>
      </c>
      <c r="AC905" t="s">
        <v>47</v>
      </c>
      <c r="AD905" s="15" t="s">
        <v>59</v>
      </c>
      <c r="AE905" t="s">
        <v>47</v>
      </c>
      <c r="AF905" s="15" t="s">
        <v>59</v>
      </c>
      <c r="AG905">
        <v>4</v>
      </c>
      <c r="AH905" s="15" t="s">
        <v>59</v>
      </c>
      <c r="AI905" t="s">
        <v>47</v>
      </c>
      <c r="AJ905" s="15" t="s">
        <v>59</v>
      </c>
      <c r="AL905" s="15" t="s">
        <v>59</v>
      </c>
      <c r="AM905" t="s">
        <v>47</v>
      </c>
      <c r="AN905" s="15" t="s">
        <v>59</v>
      </c>
      <c r="AO905" t="s">
        <v>47</v>
      </c>
      <c r="AP905" s="15" t="s">
        <v>59</v>
      </c>
      <c r="AQ905" t="s">
        <v>47</v>
      </c>
      <c r="AR905" s="15" t="s">
        <v>59</v>
      </c>
      <c r="AS905" t="s">
        <v>47</v>
      </c>
      <c r="AT905" s="15" t="s">
        <v>59</v>
      </c>
      <c r="AU905" t="s">
        <v>47</v>
      </c>
      <c r="AV905" s="15" t="s">
        <v>59</v>
      </c>
      <c r="AW905" s="3" t="s">
        <v>47</v>
      </c>
      <c r="AX905" s="15" t="s">
        <v>59</v>
      </c>
      <c r="AZ905" s="15" t="s">
        <v>59</v>
      </c>
      <c r="BA905" t="s">
        <v>47</v>
      </c>
      <c r="BB905" s="15" t="s">
        <v>59</v>
      </c>
      <c r="BC905" t="s">
        <v>47</v>
      </c>
      <c r="BD905" s="15" t="s">
        <v>59</v>
      </c>
      <c r="BE905" t="s">
        <v>47</v>
      </c>
      <c r="BF905" s="15" t="s">
        <v>59</v>
      </c>
      <c r="BH905" s="15" t="s">
        <v>59</v>
      </c>
      <c r="BJ905" s="15" t="s">
        <v>59</v>
      </c>
      <c r="BL905" s="15" t="s">
        <v>59</v>
      </c>
      <c r="BN905" s="15" t="s">
        <v>59</v>
      </c>
      <c r="BP905" s="15" t="s">
        <v>59</v>
      </c>
      <c r="BR905" s="15" t="s">
        <v>59</v>
      </c>
      <c r="BT905" s="15" t="s">
        <v>59</v>
      </c>
      <c r="BV905" s="15" t="s">
        <v>59</v>
      </c>
      <c r="BX905" s="15" t="s">
        <v>59</v>
      </c>
      <c r="BZ905" s="15" t="s">
        <v>59</v>
      </c>
      <c r="CB905" s="15" t="s">
        <v>59</v>
      </c>
      <c r="CD905" s="15" t="s">
        <v>59</v>
      </c>
      <c r="CF905" s="15" t="s">
        <v>59</v>
      </c>
      <c r="CH905" s="15" t="s">
        <v>59</v>
      </c>
      <c r="CJ905" s="15" t="s">
        <v>59</v>
      </c>
      <c r="CL905" s="15" t="s">
        <v>59</v>
      </c>
      <c r="CN905" s="15" t="s">
        <v>59</v>
      </c>
      <c r="CP905" s="15" t="s">
        <v>59</v>
      </c>
      <c r="CR905" s="15" t="s">
        <v>59</v>
      </c>
      <c r="CT905" s="15" t="s">
        <v>59</v>
      </c>
      <c r="CV905" s="15" t="s">
        <v>59</v>
      </c>
      <c r="CX905" s="15" t="s">
        <v>59</v>
      </c>
      <c r="CZ905" s="15" t="s">
        <v>59</v>
      </c>
      <c r="DB905" s="15" t="s">
        <v>59</v>
      </c>
      <c r="DD905" s="15" t="s">
        <v>59</v>
      </c>
      <c r="DF905" s="15" t="s">
        <v>59</v>
      </c>
      <c r="DH905" s="15" t="s">
        <v>59</v>
      </c>
      <c r="DJ905" s="15" t="s">
        <v>59</v>
      </c>
      <c r="DL905" s="15" t="s">
        <v>59</v>
      </c>
      <c r="DN905" s="15" t="s">
        <v>59</v>
      </c>
      <c r="DP905" s="15" t="s">
        <v>59</v>
      </c>
      <c r="DR905" s="15" t="s">
        <v>59</v>
      </c>
      <c r="DT905" s="15" t="s">
        <v>59</v>
      </c>
      <c r="DV905" s="15" t="s">
        <v>59</v>
      </c>
      <c r="DX905" s="15" t="s">
        <v>59</v>
      </c>
      <c r="DZ905" s="15" t="s">
        <v>59</v>
      </c>
      <c r="EB905" s="15" t="s">
        <v>59</v>
      </c>
      <c r="ED905" s="15" t="s">
        <v>59</v>
      </c>
      <c r="EF905" s="15" t="s">
        <v>59</v>
      </c>
      <c r="EH905" s="15" t="s">
        <v>59</v>
      </c>
      <c r="EJ905" s="15" t="s">
        <v>59</v>
      </c>
      <c r="EL905" s="15" t="s">
        <v>59</v>
      </c>
      <c r="EN905" s="15" t="s">
        <v>59</v>
      </c>
      <c r="EP905" s="15" t="s">
        <v>59</v>
      </c>
      <c r="ER905" s="15" t="s">
        <v>59</v>
      </c>
      <c r="ET905" s="15" t="s">
        <v>59</v>
      </c>
      <c r="EV905" s="15" t="s">
        <v>59</v>
      </c>
      <c r="EX905" s="15" t="s">
        <v>59</v>
      </c>
      <c r="EZ905" s="15" t="s">
        <v>59</v>
      </c>
      <c r="FB905" s="15" t="s">
        <v>59</v>
      </c>
      <c r="FD905" s="15" t="s">
        <v>59</v>
      </c>
      <c r="FF905" s="15" t="s">
        <v>59</v>
      </c>
      <c r="FH905" s="15" t="s">
        <v>59</v>
      </c>
      <c r="FJ905" s="15" t="s">
        <v>59</v>
      </c>
      <c r="FL905" s="15" t="s">
        <v>59</v>
      </c>
      <c r="FN905" s="15" t="s">
        <v>59</v>
      </c>
      <c r="FP905" s="15" t="s">
        <v>59</v>
      </c>
      <c r="FR905" s="15" t="s">
        <v>59</v>
      </c>
      <c r="FT905" s="15" t="s">
        <v>59</v>
      </c>
    </row>
    <row r="906" spans="1:176" ht="15.95" customHeight="1">
      <c r="A906" s="39" t="s">
        <v>1347</v>
      </c>
      <c r="B906" s="39">
        <v>4</v>
      </c>
      <c r="C906" s="39"/>
      <c r="D906" s="39">
        <v>9404</v>
      </c>
      <c r="E906" t="s">
        <v>1285</v>
      </c>
      <c r="G906" s="9">
        <f t="shared" ref="G906:G969" si="29">SUM(O906,Q906,S906,U906,W906,Y906,AA906,AE906,AG906,AI906,AM906,AO906,AQ906,AS906,AU906,AW906,AY906,BA906,BC906,BE906,BG906)</f>
        <v>42</v>
      </c>
      <c r="H906" s="15" t="s">
        <v>59</v>
      </c>
      <c r="I906" t="s">
        <v>47</v>
      </c>
      <c r="J906" s="15" t="s">
        <v>59</v>
      </c>
      <c r="K906" t="s">
        <v>47</v>
      </c>
      <c r="L906" s="15" t="s">
        <v>59</v>
      </c>
      <c r="M906" s="3" t="s">
        <v>47</v>
      </c>
      <c r="N906" s="12" t="s">
        <v>59</v>
      </c>
      <c r="O906" t="s">
        <v>47</v>
      </c>
      <c r="P906" s="15" t="s">
        <v>59</v>
      </c>
      <c r="Q906">
        <v>17</v>
      </c>
      <c r="R906" s="15" t="s">
        <v>59</v>
      </c>
      <c r="S906" t="s">
        <v>54</v>
      </c>
      <c r="T906" s="15" t="s">
        <v>59</v>
      </c>
      <c r="U906">
        <v>6</v>
      </c>
      <c r="V906" s="15" t="s">
        <v>59</v>
      </c>
      <c r="W906">
        <v>9</v>
      </c>
      <c r="X906" s="15" t="s">
        <v>59</v>
      </c>
      <c r="Y906">
        <v>3</v>
      </c>
      <c r="Z906" s="15" t="s">
        <v>59</v>
      </c>
      <c r="AA906">
        <v>7</v>
      </c>
      <c r="AB906" s="15" t="s">
        <v>59</v>
      </c>
      <c r="AC906" t="s">
        <v>47</v>
      </c>
      <c r="AD906" s="15" t="s">
        <v>59</v>
      </c>
      <c r="AE906" t="s">
        <v>47</v>
      </c>
      <c r="AF906" s="15" t="s">
        <v>59</v>
      </c>
      <c r="AG906" t="s">
        <v>54</v>
      </c>
      <c r="AH906" s="15" t="s">
        <v>59</v>
      </c>
      <c r="AI906" t="s">
        <v>47</v>
      </c>
      <c r="AJ906" s="15" t="s">
        <v>59</v>
      </c>
      <c r="AL906" s="15" t="s">
        <v>59</v>
      </c>
      <c r="AM906" t="s">
        <v>47</v>
      </c>
      <c r="AN906" s="15" t="s">
        <v>59</v>
      </c>
      <c r="AO906" t="s">
        <v>47</v>
      </c>
      <c r="AP906" s="15" t="s">
        <v>59</v>
      </c>
      <c r="AQ906" t="s">
        <v>47</v>
      </c>
      <c r="AR906" s="15" t="s">
        <v>59</v>
      </c>
      <c r="AS906" t="s">
        <v>47</v>
      </c>
      <c r="AT906" s="15" t="s">
        <v>59</v>
      </c>
      <c r="AU906" t="s">
        <v>47</v>
      </c>
      <c r="AV906" s="15" t="s">
        <v>59</v>
      </c>
      <c r="AW906" s="3" t="s">
        <v>47</v>
      </c>
      <c r="AX906" s="15" t="s">
        <v>59</v>
      </c>
      <c r="AZ906" s="15" t="s">
        <v>59</v>
      </c>
      <c r="BA906" t="s">
        <v>47</v>
      </c>
      <c r="BB906" s="15" t="s">
        <v>59</v>
      </c>
      <c r="BC906" t="s">
        <v>47</v>
      </c>
      <c r="BD906" s="15" t="s">
        <v>59</v>
      </c>
      <c r="BE906" t="s">
        <v>47</v>
      </c>
      <c r="BF906" s="15" t="s">
        <v>59</v>
      </c>
      <c r="BH906" s="15" t="s">
        <v>59</v>
      </c>
      <c r="BJ906" s="15" t="s">
        <v>59</v>
      </c>
      <c r="BL906" s="15" t="s">
        <v>59</v>
      </c>
      <c r="BN906" s="15" t="s">
        <v>59</v>
      </c>
      <c r="BP906" s="15" t="s">
        <v>59</v>
      </c>
      <c r="BR906" s="15" t="s">
        <v>59</v>
      </c>
      <c r="BT906" s="15" t="s">
        <v>59</v>
      </c>
      <c r="BV906" s="15" t="s">
        <v>59</v>
      </c>
      <c r="BX906" s="15" t="s">
        <v>59</v>
      </c>
      <c r="BZ906" s="15" t="s">
        <v>59</v>
      </c>
      <c r="CB906" s="15" t="s">
        <v>59</v>
      </c>
      <c r="CD906" s="15" t="s">
        <v>59</v>
      </c>
      <c r="CF906" s="15" t="s">
        <v>59</v>
      </c>
      <c r="CH906" s="15" t="s">
        <v>59</v>
      </c>
      <c r="CJ906" s="15" t="s">
        <v>59</v>
      </c>
      <c r="CL906" s="15" t="s">
        <v>59</v>
      </c>
      <c r="CN906" s="15" t="s">
        <v>59</v>
      </c>
      <c r="CP906" s="15" t="s">
        <v>59</v>
      </c>
      <c r="CR906" s="15" t="s">
        <v>59</v>
      </c>
      <c r="CT906" s="15" t="s">
        <v>59</v>
      </c>
      <c r="CV906" s="15" t="s">
        <v>59</v>
      </c>
      <c r="CX906" s="15" t="s">
        <v>59</v>
      </c>
      <c r="CZ906" s="15" t="s">
        <v>59</v>
      </c>
      <c r="DB906" s="15" t="s">
        <v>59</v>
      </c>
      <c r="DD906" s="15" t="s">
        <v>59</v>
      </c>
      <c r="DF906" s="15" t="s">
        <v>59</v>
      </c>
      <c r="DH906" s="15" t="s">
        <v>59</v>
      </c>
      <c r="DJ906" s="15" t="s">
        <v>59</v>
      </c>
      <c r="DL906" s="15" t="s">
        <v>59</v>
      </c>
      <c r="DN906" s="15" t="s">
        <v>59</v>
      </c>
      <c r="DP906" s="15" t="s">
        <v>59</v>
      </c>
      <c r="DR906" s="15" t="s">
        <v>59</v>
      </c>
      <c r="DT906" s="15" t="s">
        <v>59</v>
      </c>
      <c r="DV906" s="15" t="s">
        <v>59</v>
      </c>
      <c r="DX906" s="15" t="s">
        <v>59</v>
      </c>
      <c r="DZ906" s="15" t="s">
        <v>59</v>
      </c>
      <c r="EB906" s="15" t="s">
        <v>59</v>
      </c>
      <c r="ED906" s="15" t="s">
        <v>59</v>
      </c>
      <c r="EF906" s="15" t="s">
        <v>59</v>
      </c>
      <c r="EH906" s="15" t="s">
        <v>59</v>
      </c>
      <c r="EJ906" s="15" t="s">
        <v>59</v>
      </c>
      <c r="EL906" s="15" t="s">
        <v>59</v>
      </c>
      <c r="EN906" s="15" t="s">
        <v>59</v>
      </c>
      <c r="EP906" s="15" t="s">
        <v>59</v>
      </c>
      <c r="ER906" s="15" t="s">
        <v>59</v>
      </c>
      <c r="ET906" s="15" t="s">
        <v>59</v>
      </c>
      <c r="EV906" s="15" t="s">
        <v>59</v>
      </c>
      <c r="EX906" s="15" t="s">
        <v>59</v>
      </c>
      <c r="EZ906" s="15" t="s">
        <v>59</v>
      </c>
      <c r="FB906" s="15" t="s">
        <v>59</v>
      </c>
      <c r="FD906" s="15" t="s">
        <v>59</v>
      </c>
      <c r="FF906" s="15" t="s">
        <v>59</v>
      </c>
      <c r="FH906" s="15" t="s">
        <v>59</v>
      </c>
      <c r="FJ906" s="15" t="s">
        <v>59</v>
      </c>
      <c r="FL906" s="15" t="s">
        <v>59</v>
      </c>
      <c r="FN906" s="15" t="s">
        <v>59</v>
      </c>
      <c r="FP906" s="15" t="s">
        <v>59</v>
      </c>
      <c r="FR906" s="15" t="s">
        <v>59</v>
      </c>
      <c r="FT906" s="15" t="s">
        <v>59</v>
      </c>
    </row>
    <row r="907" spans="1:176" ht="15.95" customHeight="1">
      <c r="A907" s="39" t="s">
        <v>1537</v>
      </c>
      <c r="B907" s="39">
        <v>4</v>
      </c>
      <c r="C907" s="39"/>
      <c r="D907" s="39">
        <v>9404</v>
      </c>
      <c r="E907" t="s">
        <v>1285</v>
      </c>
      <c r="G907" s="9">
        <f t="shared" si="29"/>
        <v>60</v>
      </c>
      <c r="H907" s="15" t="s">
        <v>59</v>
      </c>
      <c r="I907" t="s">
        <v>47</v>
      </c>
      <c r="J907" s="15" t="s">
        <v>59</v>
      </c>
      <c r="K907" t="s">
        <v>47</v>
      </c>
      <c r="L907" s="15" t="s">
        <v>59</v>
      </c>
      <c r="M907" s="3" t="s">
        <v>47</v>
      </c>
      <c r="N907" s="12" t="s">
        <v>59</v>
      </c>
      <c r="O907" t="s">
        <v>47</v>
      </c>
      <c r="P907" s="15" t="s">
        <v>59</v>
      </c>
      <c r="Q907">
        <v>13</v>
      </c>
      <c r="R907" s="15" t="s">
        <v>59</v>
      </c>
      <c r="S907">
        <v>19</v>
      </c>
      <c r="T907" s="15" t="s">
        <v>59</v>
      </c>
      <c r="U907">
        <v>8</v>
      </c>
      <c r="V907" s="15" t="s">
        <v>59</v>
      </c>
      <c r="W907">
        <v>8</v>
      </c>
      <c r="X907" s="15" t="s">
        <v>59</v>
      </c>
      <c r="Y907">
        <v>3</v>
      </c>
      <c r="Z907" s="15" t="s">
        <v>59</v>
      </c>
      <c r="AA907">
        <v>5</v>
      </c>
      <c r="AB907" s="15" t="s">
        <v>59</v>
      </c>
      <c r="AC907" t="s">
        <v>47</v>
      </c>
      <c r="AD907" s="15" t="s">
        <v>59</v>
      </c>
      <c r="AE907" t="s">
        <v>47</v>
      </c>
      <c r="AF907" s="15" t="s">
        <v>59</v>
      </c>
      <c r="AG907">
        <v>4</v>
      </c>
      <c r="AH907" s="15" t="s">
        <v>59</v>
      </c>
      <c r="AI907" t="s">
        <v>47</v>
      </c>
      <c r="AJ907" s="15" t="s">
        <v>59</v>
      </c>
      <c r="AL907" s="15" t="s">
        <v>59</v>
      </c>
      <c r="AM907" t="s">
        <v>47</v>
      </c>
      <c r="AN907" s="15" t="s">
        <v>59</v>
      </c>
      <c r="AO907" t="s">
        <v>47</v>
      </c>
      <c r="AP907" s="15" t="s">
        <v>59</v>
      </c>
      <c r="AQ907" t="s">
        <v>47</v>
      </c>
      <c r="AR907" s="15" t="s">
        <v>59</v>
      </c>
      <c r="AS907" t="s">
        <v>47</v>
      </c>
      <c r="AT907" s="15" t="s">
        <v>59</v>
      </c>
      <c r="AU907" t="s">
        <v>47</v>
      </c>
      <c r="AV907" s="15" t="s">
        <v>59</v>
      </c>
      <c r="AW907" s="3" t="s">
        <v>47</v>
      </c>
      <c r="AX907" s="15" t="s">
        <v>59</v>
      </c>
      <c r="AZ907" s="15" t="s">
        <v>59</v>
      </c>
      <c r="BA907" t="s">
        <v>47</v>
      </c>
      <c r="BB907" s="15" t="s">
        <v>59</v>
      </c>
      <c r="BC907" t="s">
        <v>47</v>
      </c>
      <c r="BD907" s="15" t="s">
        <v>59</v>
      </c>
      <c r="BE907" t="s">
        <v>47</v>
      </c>
      <c r="BF907" s="15" t="s">
        <v>59</v>
      </c>
      <c r="BH907" s="15" t="s">
        <v>59</v>
      </c>
      <c r="BJ907" s="15" t="s">
        <v>59</v>
      </c>
      <c r="BL907" s="15" t="s">
        <v>59</v>
      </c>
      <c r="BN907" s="15" t="s">
        <v>59</v>
      </c>
      <c r="BP907" s="15" t="s">
        <v>59</v>
      </c>
      <c r="BR907" s="15" t="s">
        <v>59</v>
      </c>
      <c r="BT907" s="15" t="s">
        <v>59</v>
      </c>
      <c r="BV907" s="15" t="s">
        <v>59</v>
      </c>
      <c r="BX907" s="15" t="s">
        <v>59</v>
      </c>
      <c r="BZ907" s="15" t="s">
        <v>59</v>
      </c>
      <c r="CB907" s="15" t="s">
        <v>59</v>
      </c>
      <c r="CD907" s="15" t="s">
        <v>59</v>
      </c>
      <c r="CF907" s="15" t="s">
        <v>59</v>
      </c>
      <c r="CH907" s="15" t="s">
        <v>59</v>
      </c>
      <c r="CJ907" s="15" t="s">
        <v>59</v>
      </c>
      <c r="CL907" s="15" t="s">
        <v>59</v>
      </c>
      <c r="CN907" s="15" t="s">
        <v>59</v>
      </c>
      <c r="CP907" s="15" t="s">
        <v>59</v>
      </c>
      <c r="CR907" s="15" t="s">
        <v>59</v>
      </c>
      <c r="CT907" s="15" t="s">
        <v>59</v>
      </c>
      <c r="CV907" s="15" t="s">
        <v>59</v>
      </c>
      <c r="CX907" s="15" t="s">
        <v>59</v>
      </c>
      <c r="CZ907" s="15" t="s">
        <v>59</v>
      </c>
      <c r="DB907" s="15" t="s">
        <v>59</v>
      </c>
      <c r="DD907" s="15" t="s">
        <v>59</v>
      </c>
      <c r="DF907" s="15" t="s">
        <v>59</v>
      </c>
      <c r="DH907" s="15" t="s">
        <v>59</v>
      </c>
      <c r="DJ907" s="15" t="s">
        <v>59</v>
      </c>
      <c r="DL907" s="15" t="s">
        <v>59</v>
      </c>
      <c r="DN907" s="15" t="s">
        <v>59</v>
      </c>
      <c r="DP907" s="15" t="s">
        <v>59</v>
      </c>
      <c r="DR907" s="15" t="s">
        <v>59</v>
      </c>
      <c r="DT907" s="15" t="s">
        <v>59</v>
      </c>
      <c r="DV907" s="15" t="s">
        <v>59</v>
      </c>
      <c r="DX907" s="15" t="s">
        <v>59</v>
      </c>
      <c r="DZ907" s="15" t="s">
        <v>59</v>
      </c>
      <c r="EB907" s="15" t="s">
        <v>59</v>
      </c>
      <c r="ED907" s="15" t="s">
        <v>59</v>
      </c>
      <c r="EF907" s="15" t="s">
        <v>59</v>
      </c>
      <c r="EH907" s="15" t="s">
        <v>59</v>
      </c>
      <c r="EJ907" s="15" t="s">
        <v>59</v>
      </c>
      <c r="EL907" s="15" t="s">
        <v>59</v>
      </c>
      <c r="EN907" s="15" t="s">
        <v>59</v>
      </c>
      <c r="EP907" s="15" t="s">
        <v>59</v>
      </c>
      <c r="ER907" s="15" t="s">
        <v>59</v>
      </c>
      <c r="ET907" s="15" t="s">
        <v>59</v>
      </c>
      <c r="EV907" s="15" t="s">
        <v>59</v>
      </c>
      <c r="EX907" s="15" t="s">
        <v>59</v>
      </c>
      <c r="EZ907" s="15" t="s">
        <v>59</v>
      </c>
      <c r="FB907" s="15" t="s">
        <v>59</v>
      </c>
      <c r="FD907" s="15" t="s">
        <v>59</v>
      </c>
      <c r="FF907" s="15" t="s">
        <v>59</v>
      </c>
      <c r="FH907" s="15" t="s">
        <v>59</v>
      </c>
      <c r="FJ907" s="15" t="s">
        <v>59</v>
      </c>
      <c r="FL907" s="15" t="s">
        <v>59</v>
      </c>
      <c r="FN907" s="15" t="s">
        <v>59</v>
      </c>
      <c r="FP907" s="15" t="s">
        <v>59</v>
      </c>
      <c r="FR907" s="15" t="s">
        <v>59</v>
      </c>
      <c r="FT907" s="15" t="s">
        <v>59</v>
      </c>
    </row>
    <row r="908" spans="1:176" ht="15.95" customHeight="1">
      <c r="A908" s="39" t="s">
        <v>1538</v>
      </c>
      <c r="B908" s="39">
        <v>4</v>
      </c>
      <c r="C908" s="39"/>
      <c r="D908" s="39">
        <v>9404</v>
      </c>
      <c r="E908" t="s">
        <v>1285</v>
      </c>
      <c r="G908" s="9">
        <f t="shared" si="29"/>
        <v>52</v>
      </c>
      <c r="H908" s="15" t="s">
        <v>59</v>
      </c>
      <c r="I908" t="s">
        <v>47</v>
      </c>
      <c r="J908" s="15" t="s">
        <v>59</v>
      </c>
      <c r="K908" t="s">
        <v>47</v>
      </c>
      <c r="L908" s="15" t="s">
        <v>59</v>
      </c>
      <c r="M908" s="3" t="s">
        <v>47</v>
      </c>
      <c r="N908" s="12" t="s">
        <v>59</v>
      </c>
      <c r="O908" t="s">
        <v>47</v>
      </c>
      <c r="P908" s="15" t="s">
        <v>59</v>
      </c>
      <c r="Q908">
        <v>11</v>
      </c>
      <c r="R908" s="15" t="s">
        <v>59</v>
      </c>
      <c r="S908">
        <v>19</v>
      </c>
      <c r="T908" s="15" t="s">
        <v>59</v>
      </c>
      <c r="U908">
        <v>8</v>
      </c>
      <c r="V908" s="15" t="s">
        <v>59</v>
      </c>
      <c r="W908">
        <v>8</v>
      </c>
      <c r="X908" s="15" t="s">
        <v>59</v>
      </c>
      <c r="Y908">
        <v>3</v>
      </c>
      <c r="Z908" s="15" t="s">
        <v>59</v>
      </c>
      <c r="AA908" t="s">
        <v>54</v>
      </c>
      <c r="AB908" s="15" t="s">
        <v>59</v>
      </c>
      <c r="AC908" t="s">
        <v>47</v>
      </c>
      <c r="AD908" s="15" t="s">
        <v>59</v>
      </c>
      <c r="AE908" t="s">
        <v>47</v>
      </c>
      <c r="AF908" s="15" t="s">
        <v>59</v>
      </c>
      <c r="AG908">
        <v>3</v>
      </c>
      <c r="AH908" s="15" t="s">
        <v>59</v>
      </c>
      <c r="AI908" t="s">
        <v>47</v>
      </c>
      <c r="AJ908" s="15" t="s">
        <v>59</v>
      </c>
      <c r="AL908" s="15" t="s">
        <v>59</v>
      </c>
      <c r="AM908" t="s">
        <v>47</v>
      </c>
      <c r="AN908" s="15" t="s">
        <v>59</v>
      </c>
      <c r="AO908" t="s">
        <v>47</v>
      </c>
      <c r="AP908" s="15" t="s">
        <v>59</v>
      </c>
      <c r="AQ908" t="s">
        <v>47</v>
      </c>
      <c r="AR908" s="15" t="s">
        <v>59</v>
      </c>
      <c r="AS908" t="s">
        <v>47</v>
      </c>
      <c r="AT908" s="15" t="s">
        <v>59</v>
      </c>
      <c r="AU908" t="s">
        <v>47</v>
      </c>
      <c r="AV908" s="15" t="s">
        <v>59</v>
      </c>
      <c r="AW908" s="3" t="s">
        <v>47</v>
      </c>
      <c r="AX908" s="15" t="s">
        <v>59</v>
      </c>
      <c r="AZ908" s="15" t="s">
        <v>59</v>
      </c>
      <c r="BA908" t="s">
        <v>47</v>
      </c>
      <c r="BB908" s="15" t="s">
        <v>59</v>
      </c>
      <c r="BC908" t="s">
        <v>47</v>
      </c>
      <c r="BD908" s="15" t="s">
        <v>59</v>
      </c>
      <c r="BE908" t="s">
        <v>47</v>
      </c>
      <c r="BF908" s="15" t="s">
        <v>59</v>
      </c>
      <c r="BH908" s="15" t="s">
        <v>59</v>
      </c>
      <c r="BJ908" s="15" t="s">
        <v>59</v>
      </c>
      <c r="BL908" s="15" t="s">
        <v>59</v>
      </c>
      <c r="BN908" s="15" t="s">
        <v>59</v>
      </c>
      <c r="BP908" s="15" t="s">
        <v>59</v>
      </c>
      <c r="BR908" s="15" t="s">
        <v>59</v>
      </c>
      <c r="BT908" s="15" t="s">
        <v>59</v>
      </c>
      <c r="BV908" s="15" t="s">
        <v>59</v>
      </c>
      <c r="BX908" s="15" t="s">
        <v>59</v>
      </c>
      <c r="BZ908" s="15" t="s">
        <v>59</v>
      </c>
      <c r="CB908" s="15" t="s">
        <v>59</v>
      </c>
      <c r="CD908" s="15" t="s">
        <v>59</v>
      </c>
      <c r="CF908" s="15" t="s">
        <v>59</v>
      </c>
      <c r="CH908" s="15" t="s">
        <v>59</v>
      </c>
      <c r="CJ908" s="15" t="s">
        <v>59</v>
      </c>
      <c r="CL908" s="15" t="s">
        <v>59</v>
      </c>
      <c r="CN908" s="15" t="s">
        <v>59</v>
      </c>
      <c r="CP908" s="15" t="s">
        <v>59</v>
      </c>
      <c r="CR908" s="15" t="s">
        <v>59</v>
      </c>
      <c r="CT908" s="15" t="s">
        <v>59</v>
      </c>
      <c r="CV908" s="15" t="s">
        <v>59</v>
      </c>
      <c r="CX908" s="15" t="s">
        <v>59</v>
      </c>
      <c r="CZ908" s="15" t="s">
        <v>59</v>
      </c>
      <c r="DB908" s="15" t="s">
        <v>59</v>
      </c>
      <c r="DD908" s="15" t="s">
        <v>59</v>
      </c>
      <c r="DF908" s="15" t="s">
        <v>59</v>
      </c>
      <c r="DH908" s="15" t="s">
        <v>59</v>
      </c>
      <c r="DJ908" s="15" t="s">
        <v>59</v>
      </c>
      <c r="DL908" s="15" t="s">
        <v>59</v>
      </c>
      <c r="DN908" s="15" t="s">
        <v>59</v>
      </c>
      <c r="DP908" s="15" t="s">
        <v>59</v>
      </c>
      <c r="DR908" s="15" t="s">
        <v>59</v>
      </c>
      <c r="DT908" s="15" t="s">
        <v>59</v>
      </c>
      <c r="DV908" s="15" t="s">
        <v>59</v>
      </c>
      <c r="DX908" s="15" t="s">
        <v>59</v>
      </c>
      <c r="DZ908" s="15" t="s">
        <v>59</v>
      </c>
      <c r="EB908" s="15" t="s">
        <v>59</v>
      </c>
      <c r="ED908" s="15" t="s">
        <v>59</v>
      </c>
      <c r="EF908" s="15" t="s">
        <v>59</v>
      </c>
      <c r="EH908" s="15" t="s">
        <v>59</v>
      </c>
      <c r="EJ908" s="15" t="s">
        <v>59</v>
      </c>
      <c r="EL908" s="15" t="s">
        <v>59</v>
      </c>
      <c r="EN908" s="15" t="s">
        <v>59</v>
      </c>
      <c r="EP908" s="15" t="s">
        <v>59</v>
      </c>
      <c r="ER908" s="15" t="s">
        <v>59</v>
      </c>
      <c r="ET908" s="15" t="s">
        <v>59</v>
      </c>
      <c r="EV908" s="15" t="s">
        <v>59</v>
      </c>
      <c r="EX908" s="15" t="s">
        <v>59</v>
      </c>
      <c r="EZ908" s="15" t="s">
        <v>59</v>
      </c>
      <c r="FB908" s="15" t="s">
        <v>59</v>
      </c>
      <c r="FD908" s="15" t="s">
        <v>59</v>
      </c>
      <c r="FF908" s="15" t="s">
        <v>59</v>
      </c>
      <c r="FH908" s="15" t="s">
        <v>59</v>
      </c>
      <c r="FJ908" s="15" t="s">
        <v>59</v>
      </c>
      <c r="FL908" s="15" t="s">
        <v>59</v>
      </c>
      <c r="FN908" s="15" t="s">
        <v>59</v>
      </c>
      <c r="FP908" s="15" t="s">
        <v>59</v>
      </c>
      <c r="FR908" s="15" t="s">
        <v>59</v>
      </c>
      <c r="FT908" s="15" t="s">
        <v>59</v>
      </c>
    </row>
    <row r="909" spans="1:176" ht="15.95" customHeight="1">
      <c r="A909" s="39" t="s">
        <v>1348</v>
      </c>
      <c r="B909" s="39">
        <v>4</v>
      </c>
      <c r="C909" s="39"/>
      <c r="D909" s="39">
        <v>9404</v>
      </c>
      <c r="E909" t="s">
        <v>1285</v>
      </c>
      <c r="G909" s="9">
        <f t="shared" si="29"/>
        <v>71</v>
      </c>
      <c r="H909" s="15" t="s">
        <v>59</v>
      </c>
      <c r="I909" t="s">
        <v>47</v>
      </c>
      <c r="J909" s="15" t="s">
        <v>59</v>
      </c>
      <c r="K909" t="s">
        <v>47</v>
      </c>
      <c r="L909" s="15" t="s">
        <v>59</v>
      </c>
      <c r="M909" s="3" t="s">
        <v>47</v>
      </c>
      <c r="N909" s="12" t="s">
        <v>59</v>
      </c>
      <c r="O909" t="s">
        <v>47</v>
      </c>
      <c r="P909" s="15" t="s">
        <v>59</v>
      </c>
      <c r="Q909">
        <v>18</v>
      </c>
      <c r="R909" s="15" t="s">
        <v>59</v>
      </c>
      <c r="S909">
        <v>5</v>
      </c>
      <c r="T909" s="15" t="s">
        <v>59</v>
      </c>
      <c r="U909" t="s">
        <v>54</v>
      </c>
      <c r="V909" s="15" t="s">
        <v>59</v>
      </c>
      <c r="W909">
        <v>7</v>
      </c>
      <c r="X909" s="15" t="s">
        <v>59</v>
      </c>
      <c r="Y909">
        <v>2</v>
      </c>
      <c r="Z909" s="15" t="s">
        <v>59</v>
      </c>
      <c r="AA909">
        <v>4</v>
      </c>
      <c r="AB909" s="15" t="s">
        <v>59</v>
      </c>
      <c r="AC909" t="s">
        <v>47</v>
      </c>
      <c r="AD909" s="15" t="s">
        <v>59</v>
      </c>
      <c r="AE909" t="s">
        <v>47</v>
      </c>
      <c r="AF909" s="15" t="s">
        <v>59</v>
      </c>
      <c r="AG909">
        <v>35</v>
      </c>
      <c r="AH909" s="15" t="s">
        <v>59</v>
      </c>
      <c r="AI909" t="s">
        <v>47</v>
      </c>
      <c r="AJ909" s="15" t="s">
        <v>59</v>
      </c>
      <c r="AL909" s="15" t="s">
        <v>59</v>
      </c>
      <c r="AM909" t="s">
        <v>47</v>
      </c>
      <c r="AN909" s="15" t="s">
        <v>59</v>
      </c>
      <c r="AO909" t="s">
        <v>47</v>
      </c>
      <c r="AP909" s="15" t="s">
        <v>59</v>
      </c>
      <c r="AQ909" t="s">
        <v>47</v>
      </c>
      <c r="AR909" s="15" t="s">
        <v>59</v>
      </c>
      <c r="AS909" t="s">
        <v>47</v>
      </c>
      <c r="AT909" s="15" t="s">
        <v>59</v>
      </c>
      <c r="AU909" t="s">
        <v>47</v>
      </c>
      <c r="AV909" s="15" t="s">
        <v>59</v>
      </c>
      <c r="AW909" s="3" t="s">
        <v>47</v>
      </c>
      <c r="AX909" s="15" t="s">
        <v>59</v>
      </c>
      <c r="AZ909" s="15" t="s">
        <v>59</v>
      </c>
      <c r="BA909" t="s">
        <v>47</v>
      </c>
      <c r="BB909" s="15" t="s">
        <v>59</v>
      </c>
      <c r="BC909" t="s">
        <v>47</v>
      </c>
      <c r="BD909" s="15" t="s">
        <v>59</v>
      </c>
      <c r="BE909" t="s">
        <v>47</v>
      </c>
      <c r="BF909" s="15" t="s">
        <v>59</v>
      </c>
      <c r="BH909" s="15" t="s">
        <v>59</v>
      </c>
      <c r="BJ909" s="15" t="s">
        <v>59</v>
      </c>
      <c r="BL909" s="15" t="s">
        <v>59</v>
      </c>
      <c r="BN909" s="15" t="s">
        <v>59</v>
      </c>
      <c r="BP909" s="15" t="s">
        <v>59</v>
      </c>
      <c r="BR909" s="15" t="s">
        <v>59</v>
      </c>
      <c r="BT909" s="15" t="s">
        <v>59</v>
      </c>
      <c r="BV909" s="15" t="s">
        <v>59</v>
      </c>
      <c r="BX909" s="15" t="s">
        <v>59</v>
      </c>
      <c r="BZ909" s="15" t="s">
        <v>59</v>
      </c>
      <c r="CB909" s="15" t="s">
        <v>59</v>
      </c>
      <c r="CD909" s="15" t="s">
        <v>59</v>
      </c>
      <c r="CF909" s="15" t="s">
        <v>59</v>
      </c>
      <c r="CH909" s="15" t="s">
        <v>59</v>
      </c>
      <c r="CJ909" s="15" t="s">
        <v>59</v>
      </c>
      <c r="CL909" s="15" t="s">
        <v>59</v>
      </c>
      <c r="CN909" s="15" t="s">
        <v>59</v>
      </c>
      <c r="CP909" s="15" t="s">
        <v>59</v>
      </c>
      <c r="CR909" s="15" t="s">
        <v>59</v>
      </c>
      <c r="CT909" s="15" t="s">
        <v>59</v>
      </c>
      <c r="CV909" s="15" t="s">
        <v>59</v>
      </c>
      <c r="CX909" s="15" t="s">
        <v>59</v>
      </c>
      <c r="CZ909" s="15" t="s">
        <v>59</v>
      </c>
      <c r="DB909" s="15" t="s">
        <v>59</v>
      </c>
      <c r="DD909" s="15" t="s">
        <v>59</v>
      </c>
      <c r="DF909" s="15" t="s">
        <v>59</v>
      </c>
      <c r="DH909" s="15" t="s">
        <v>59</v>
      </c>
      <c r="DJ909" s="15" t="s">
        <v>59</v>
      </c>
      <c r="DL909" s="15" t="s">
        <v>59</v>
      </c>
      <c r="DN909" s="15" t="s">
        <v>59</v>
      </c>
      <c r="DP909" s="15" t="s">
        <v>59</v>
      </c>
      <c r="DR909" s="15" t="s">
        <v>59</v>
      </c>
      <c r="DT909" s="15" t="s">
        <v>59</v>
      </c>
      <c r="DV909" s="15" t="s">
        <v>59</v>
      </c>
      <c r="DX909" s="15" t="s">
        <v>59</v>
      </c>
      <c r="DZ909" s="15" t="s">
        <v>59</v>
      </c>
      <c r="EB909" s="15" t="s">
        <v>59</v>
      </c>
      <c r="ED909" s="15" t="s">
        <v>59</v>
      </c>
      <c r="EF909" s="15" t="s">
        <v>59</v>
      </c>
      <c r="EH909" s="15" t="s">
        <v>59</v>
      </c>
      <c r="EJ909" s="15" t="s">
        <v>59</v>
      </c>
      <c r="EL909" s="15" t="s">
        <v>59</v>
      </c>
      <c r="EN909" s="15" t="s">
        <v>59</v>
      </c>
      <c r="EP909" s="15" t="s">
        <v>59</v>
      </c>
      <c r="ER909" s="15" t="s">
        <v>59</v>
      </c>
      <c r="ET909" s="15" t="s">
        <v>59</v>
      </c>
      <c r="EV909" s="15" t="s">
        <v>59</v>
      </c>
      <c r="EX909" s="15" t="s">
        <v>59</v>
      </c>
      <c r="EZ909" s="15" t="s">
        <v>59</v>
      </c>
      <c r="FB909" s="15" t="s">
        <v>59</v>
      </c>
      <c r="FD909" s="15" t="s">
        <v>59</v>
      </c>
      <c r="FF909" s="15" t="s">
        <v>59</v>
      </c>
      <c r="FH909" s="15" t="s">
        <v>59</v>
      </c>
      <c r="FJ909" s="15" t="s">
        <v>59</v>
      </c>
      <c r="FL909" s="15" t="s">
        <v>59</v>
      </c>
      <c r="FN909" s="15" t="s">
        <v>59</v>
      </c>
      <c r="FP909" s="15" t="s">
        <v>59</v>
      </c>
      <c r="FR909" s="15" t="s">
        <v>59</v>
      </c>
      <c r="FT909" s="15" t="s">
        <v>59</v>
      </c>
    </row>
    <row r="910" spans="1:176" ht="15.95" customHeight="1">
      <c r="A910" s="39" t="s">
        <v>1349</v>
      </c>
      <c r="B910" s="39">
        <v>4</v>
      </c>
      <c r="C910" s="39"/>
      <c r="D910" s="39">
        <v>7208</v>
      </c>
      <c r="E910" t="s">
        <v>1285</v>
      </c>
      <c r="G910" s="9">
        <f t="shared" si="29"/>
        <v>86</v>
      </c>
      <c r="H910" s="15" t="s">
        <v>59</v>
      </c>
      <c r="I910" t="s">
        <v>47</v>
      </c>
      <c r="J910" s="15" t="s">
        <v>59</v>
      </c>
      <c r="K910" t="s">
        <v>47</v>
      </c>
      <c r="L910" s="15" t="s">
        <v>59</v>
      </c>
      <c r="M910" s="3" t="s">
        <v>47</v>
      </c>
      <c r="N910" s="12" t="s">
        <v>59</v>
      </c>
      <c r="O910" t="s">
        <v>47</v>
      </c>
      <c r="P910" s="15" t="s">
        <v>59</v>
      </c>
      <c r="Q910">
        <v>20</v>
      </c>
      <c r="R910" s="15" t="s">
        <v>59</v>
      </c>
      <c r="S910">
        <v>24</v>
      </c>
      <c r="T910" s="15" t="s">
        <v>59</v>
      </c>
      <c r="U910">
        <v>4</v>
      </c>
      <c r="V910" s="15" t="s">
        <v>59</v>
      </c>
      <c r="W910">
        <v>2</v>
      </c>
      <c r="X910" s="15" t="s">
        <v>59</v>
      </c>
      <c r="Y910" t="s">
        <v>54</v>
      </c>
      <c r="Z910" s="15" t="s">
        <v>59</v>
      </c>
      <c r="AA910">
        <v>20</v>
      </c>
      <c r="AB910" s="15" t="s">
        <v>59</v>
      </c>
      <c r="AC910" t="s">
        <v>47</v>
      </c>
      <c r="AD910" s="15" t="s">
        <v>59</v>
      </c>
      <c r="AE910" t="s">
        <v>47</v>
      </c>
      <c r="AF910" s="15" t="s">
        <v>59</v>
      </c>
      <c r="AG910">
        <v>16</v>
      </c>
      <c r="AH910" s="15" t="s">
        <v>59</v>
      </c>
      <c r="AI910" t="s">
        <v>47</v>
      </c>
      <c r="AJ910" s="15" t="s">
        <v>59</v>
      </c>
      <c r="AL910" s="15" t="s">
        <v>59</v>
      </c>
      <c r="AM910" t="s">
        <v>47</v>
      </c>
      <c r="AN910" s="15" t="s">
        <v>59</v>
      </c>
      <c r="AO910" t="s">
        <v>47</v>
      </c>
      <c r="AP910" s="15" t="s">
        <v>59</v>
      </c>
      <c r="AQ910" t="s">
        <v>47</v>
      </c>
      <c r="AR910" s="15" t="s">
        <v>59</v>
      </c>
      <c r="AS910" t="s">
        <v>47</v>
      </c>
      <c r="AT910" s="15" t="s">
        <v>59</v>
      </c>
      <c r="AU910" t="s">
        <v>47</v>
      </c>
      <c r="AV910" s="15" t="s">
        <v>59</v>
      </c>
      <c r="AW910" s="3" t="s">
        <v>47</v>
      </c>
      <c r="AX910" s="15" t="s">
        <v>59</v>
      </c>
      <c r="AZ910" s="15" t="s">
        <v>59</v>
      </c>
      <c r="BA910" t="s">
        <v>47</v>
      </c>
      <c r="BB910" s="15" t="s">
        <v>59</v>
      </c>
      <c r="BC910" t="s">
        <v>47</v>
      </c>
      <c r="BD910" s="15" t="s">
        <v>59</v>
      </c>
      <c r="BE910" t="s">
        <v>47</v>
      </c>
      <c r="BF910" s="15" t="s">
        <v>59</v>
      </c>
      <c r="BH910" s="15" t="s">
        <v>59</v>
      </c>
      <c r="BJ910" s="15" t="s">
        <v>59</v>
      </c>
      <c r="BL910" s="15" t="s">
        <v>59</v>
      </c>
      <c r="BN910" s="15" t="s">
        <v>59</v>
      </c>
      <c r="BP910" s="15" t="s">
        <v>59</v>
      </c>
      <c r="BR910" s="15" t="s">
        <v>59</v>
      </c>
      <c r="BT910" s="15" t="s">
        <v>59</v>
      </c>
      <c r="BV910" s="15" t="s">
        <v>59</v>
      </c>
      <c r="BX910" s="15" t="s">
        <v>59</v>
      </c>
      <c r="BZ910" s="15" t="s">
        <v>59</v>
      </c>
      <c r="CB910" s="15" t="s">
        <v>59</v>
      </c>
      <c r="CD910" s="15" t="s">
        <v>59</v>
      </c>
      <c r="CF910" s="15" t="s">
        <v>59</v>
      </c>
      <c r="CH910" s="15" t="s">
        <v>59</v>
      </c>
      <c r="CJ910" s="15" t="s">
        <v>59</v>
      </c>
      <c r="CL910" s="15" t="s">
        <v>59</v>
      </c>
      <c r="CN910" s="15" t="s">
        <v>59</v>
      </c>
      <c r="CP910" s="15" t="s">
        <v>59</v>
      </c>
      <c r="CR910" s="15" t="s">
        <v>59</v>
      </c>
      <c r="CT910" s="15" t="s">
        <v>59</v>
      </c>
      <c r="CV910" s="15" t="s">
        <v>59</v>
      </c>
      <c r="CX910" s="15" t="s">
        <v>59</v>
      </c>
      <c r="CZ910" s="15" t="s">
        <v>59</v>
      </c>
      <c r="DB910" s="15" t="s">
        <v>59</v>
      </c>
      <c r="DD910" s="15" t="s">
        <v>59</v>
      </c>
      <c r="DF910" s="15" t="s">
        <v>59</v>
      </c>
      <c r="DH910" s="15" t="s">
        <v>59</v>
      </c>
      <c r="DJ910" s="15" t="s">
        <v>59</v>
      </c>
      <c r="DL910" s="15" t="s">
        <v>59</v>
      </c>
      <c r="DN910" s="15" t="s">
        <v>59</v>
      </c>
      <c r="DP910" s="15" t="s">
        <v>59</v>
      </c>
      <c r="DR910" s="15" t="s">
        <v>59</v>
      </c>
      <c r="DT910" s="15" t="s">
        <v>59</v>
      </c>
      <c r="DV910" s="15" t="s">
        <v>59</v>
      </c>
      <c r="DX910" s="15" t="s">
        <v>59</v>
      </c>
      <c r="DZ910" s="15" t="s">
        <v>59</v>
      </c>
      <c r="EB910" s="15" t="s">
        <v>59</v>
      </c>
      <c r="ED910" s="15" t="s">
        <v>59</v>
      </c>
      <c r="EF910" s="15" t="s">
        <v>59</v>
      </c>
      <c r="EH910" s="15" t="s">
        <v>59</v>
      </c>
      <c r="EJ910" s="15" t="s">
        <v>59</v>
      </c>
      <c r="EL910" s="15" t="s">
        <v>59</v>
      </c>
      <c r="EN910" s="15" t="s">
        <v>59</v>
      </c>
      <c r="EP910" s="15" t="s">
        <v>59</v>
      </c>
      <c r="ER910" s="15" t="s">
        <v>59</v>
      </c>
      <c r="ET910" s="15" t="s">
        <v>59</v>
      </c>
      <c r="EV910" s="15" t="s">
        <v>59</v>
      </c>
      <c r="EX910" s="15" t="s">
        <v>59</v>
      </c>
      <c r="EZ910" s="15" t="s">
        <v>59</v>
      </c>
      <c r="FB910" s="15" t="s">
        <v>59</v>
      </c>
      <c r="FD910" s="15" t="s">
        <v>59</v>
      </c>
      <c r="FF910" s="15" t="s">
        <v>59</v>
      </c>
      <c r="FH910" s="15" t="s">
        <v>59</v>
      </c>
      <c r="FJ910" s="15" t="s">
        <v>59</v>
      </c>
      <c r="FL910" s="15" t="s">
        <v>59</v>
      </c>
      <c r="FN910" s="15" t="s">
        <v>59</v>
      </c>
      <c r="FP910" s="15" t="s">
        <v>59</v>
      </c>
      <c r="FR910" s="15" t="s">
        <v>59</v>
      </c>
      <c r="FT910" s="15" t="s">
        <v>59</v>
      </c>
    </row>
    <row r="911" spans="1:176" ht="15.95" customHeight="1">
      <c r="A911" s="39" t="s">
        <v>1350</v>
      </c>
      <c r="B911" s="39">
        <v>4</v>
      </c>
      <c r="C911" s="39"/>
      <c r="D911" s="39">
        <v>9008</v>
      </c>
      <c r="E911" t="s">
        <v>1285</v>
      </c>
      <c r="G911" s="9">
        <f t="shared" si="29"/>
        <v>44</v>
      </c>
      <c r="H911" s="15" t="s">
        <v>59</v>
      </c>
      <c r="I911" t="s">
        <v>47</v>
      </c>
      <c r="J911" s="15" t="s">
        <v>59</v>
      </c>
      <c r="K911" t="s">
        <v>47</v>
      </c>
      <c r="L911" s="15" t="s">
        <v>59</v>
      </c>
      <c r="M911" s="3" t="s">
        <v>47</v>
      </c>
      <c r="N911" s="12" t="s">
        <v>59</v>
      </c>
      <c r="O911" t="s">
        <v>47</v>
      </c>
      <c r="P911" s="15" t="s">
        <v>59</v>
      </c>
      <c r="Q911">
        <v>5</v>
      </c>
      <c r="R911" s="15" t="s">
        <v>59</v>
      </c>
      <c r="S911">
        <v>9</v>
      </c>
      <c r="T911" s="15" t="s">
        <v>59</v>
      </c>
      <c r="U911" t="s">
        <v>54</v>
      </c>
      <c r="V911" s="15" t="s">
        <v>59</v>
      </c>
      <c r="W911">
        <v>24</v>
      </c>
      <c r="X911" s="15" t="s">
        <v>59</v>
      </c>
      <c r="Y911">
        <v>2</v>
      </c>
      <c r="Z911" s="15" t="s">
        <v>59</v>
      </c>
      <c r="AA911" t="s">
        <v>54</v>
      </c>
      <c r="AB911" s="15" t="s">
        <v>59</v>
      </c>
      <c r="AC911" t="s">
        <v>47</v>
      </c>
      <c r="AD911" s="15" t="s">
        <v>59</v>
      </c>
      <c r="AE911" t="s">
        <v>47</v>
      </c>
      <c r="AF911" s="15" t="s">
        <v>59</v>
      </c>
      <c r="AG911">
        <v>4</v>
      </c>
      <c r="AH911" s="15" t="s">
        <v>59</v>
      </c>
      <c r="AI911" t="s">
        <v>47</v>
      </c>
      <c r="AJ911" s="15" t="s">
        <v>59</v>
      </c>
      <c r="AL911" s="15" t="s">
        <v>59</v>
      </c>
      <c r="AM911" t="s">
        <v>47</v>
      </c>
      <c r="AN911" s="15" t="s">
        <v>59</v>
      </c>
      <c r="AO911" t="s">
        <v>47</v>
      </c>
      <c r="AP911" s="15" t="s">
        <v>59</v>
      </c>
      <c r="AQ911" t="s">
        <v>47</v>
      </c>
      <c r="AR911" s="15" t="s">
        <v>59</v>
      </c>
      <c r="AS911" t="s">
        <v>47</v>
      </c>
      <c r="AT911" s="15" t="s">
        <v>59</v>
      </c>
      <c r="AU911" t="s">
        <v>47</v>
      </c>
      <c r="AV911" s="15" t="s">
        <v>59</v>
      </c>
      <c r="AW911" s="3" t="s">
        <v>47</v>
      </c>
      <c r="AX911" s="15" t="s">
        <v>59</v>
      </c>
      <c r="AZ911" s="15" t="s">
        <v>59</v>
      </c>
      <c r="BA911" t="s">
        <v>47</v>
      </c>
      <c r="BB911" s="15" t="s">
        <v>59</v>
      </c>
      <c r="BC911" t="s">
        <v>47</v>
      </c>
      <c r="BD911" s="15" t="s">
        <v>59</v>
      </c>
      <c r="BE911" t="s">
        <v>47</v>
      </c>
      <c r="BF911" s="15" t="s">
        <v>59</v>
      </c>
      <c r="BH911" s="15" t="s">
        <v>59</v>
      </c>
      <c r="BJ911" s="15" t="s">
        <v>59</v>
      </c>
      <c r="BL911" s="15" t="s">
        <v>59</v>
      </c>
      <c r="BN911" s="15" t="s">
        <v>59</v>
      </c>
      <c r="BP911" s="15" t="s">
        <v>59</v>
      </c>
      <c r="BR911" s="15" t="s">
        <v>59</v>
      </c>
      <c r="BT911" s="15" t="s">
        <v>59</v>
      </c>
      <c r="BV911" s="15" t="s">
        <v>59</v>
      </c>
      <c r="BX911" s="15" t="s">
        <v>59</v>
      </c>
      <c r="BZ911" s="15" t="s">
        <v>59</v>
      </c>
      <c r="CB911" s="15" t="s">
        <v>59</v>
      </c>
      <c r="CD911" s="15" t="s">
        <v>59</v>
      </c>
      <c r="CF911" s="15" t="s">
        <v>59</v>
      </c>
      <c r="CH911" s="15" t="s">
        <v>59</v>
      </c>
      <c r="CJ911" s="15" t="s">
        <v>59</v>
      </c>
      <c r="CL911" s="15" t="s">
        <v>59</v>
      </c>
      <c r="CN911" s="15" t="s">
        <v>59</v>
      </c>
      <c r="CP911" s="15" t="s">
        <v>59</v>
      </c>
      <c r="CR911" s="15" t="s">
        <v>59</v>
      </c>
      <c r="CT911" s="15" t="s">
        <v>59</v>
      </c>
      <c r="CV911" s="15" t="s">
        <v>59</v>
      </c>
      <c r="CX911" s="15" t="s">
        <v>59</v>
      </c>
      <c r="CZ911" s="15" t="s">
        <v>59</v>
      </c>
      <c r="DB911" s="15" t="s">
        <v>59</v>
      </c>
      <c r="DD911" s="15" t="s">
        <v>59</v>
      </c>
      <c r="DF911" s="15" t="s">
        <v>59</v>
      </c>
      <c r="DH911" s="15" t="s">
        <v>59</v>
      </c>
      <c r="DJ911" s="15" t="s">
        <v>59</v>
      </c>
      <c r="DL911" s="15" t="s">
        <v>59</v>
      </c>
      <c r="DN911" s="15" t="s">
        <v>59</v>
      </c>
      <c r="DP911" s="15" t="s">
        <v>59</v>
      </c>
      <c r="DR911" s="15" t="s">
        <v>59</v>
      </c>
      <c r="DT911" s="15" t="s">
        <v>59</v>
      </c>
      <c r="DV911" s="15" t="s">
        <v>59</v>
      </c>
      <c r="DX911" s="15" t="s">
        <v>59</v>
      </c>
      <c r="DZ911" s="15" t="s">
        <v>59</v>
      </c>
      <c r="EB911" s="15" t="s">
        <v>59</v>
      </c>
      <c r="ED911" s="15" t="s">
        <v>59</v>
      </c>
      <c r="EF911" s="15" t="s">
        <v>59</v>
      </c>
      <c r="EH911" s="15" t="s">
        <v>59</v>
      </c>
      <c r="EJ911" s="15" t="s">
        <v>59</v>
      </c>
      <c r="EL911" s="15" t="s">
        <v>59</v>
      </c>
      <c r="EN911" s="15" t="s">
        <v>59</v>
      </c>
      <c r="EP911" s="15" t="s">
        <v>59</v>
      </c>
      <c r="ER911" s="15" t="s">
        <v>59</v>
      </c>
      <c r="ET911" s="15" t="s">
        <v>59</v>
      </c>
      <c r="EV911" s="15" t="s">
        <v>59</v>
      </c>
      <c r="EX911" s="15" t="s">
        <v>59</v>
      </c>
      <c r="EZ911" s="15" t="s">
        <v>59</v>
      </c>
      <c r="FB911" s="15" t="s">
        <v>59</v>
      </c>
      <c r="FD911" s="15" t="s">
        <v>59</v>
      </c>
      <c r="FF911" s="15" t="s">
        <v>59</v>
      </c>
      <c r="FH911" s="15" t="s">
        <v>59</v>
      </c>
      <c r="FJ911" s="15" t="s">
        <v>59</v>
      </c>
      <c r="FL911" s="15" t="s">
        <v>59</v>
      </c>
      <c r="FN911" s="15" t="s">
        <v>59</v>
      </c>
      <c r="FP911" s="15" t="s">
        <v>59</v>
      </c>
      <c r="FR911" s="15" t="s">
        <v>59</v>
      </c>
      <c r="FT911" s="15" t="s">
        <v>59</v>
      </c>
    </row>
    <row r="912" spans="1:176" ht="15.95" customHeight="1">
      <c r="A912" s="39" t="s">
        <v>1351</v>
      </c>
      <c r="B912" s="39">
        <v>4</v>
      </c>
      <c r="C912" s="39"/>
      <c r="D912" s="39">
        <v>9008</v>
      </c>
      <c r="E912" t="s">
        <v>1285</v>
      </c>
      <c r="G912" s="9">
        <f t="shared" si="29"/>
        <v>20</v>
      </c>
      <c r="H912" s="15" t="s">
        <v>59</v>
      </c>
      <c r="I912" t="s">
        <v>47</v>
      </c>
      <c r="J912" s="15" t="s">
        <v>59</v>
      </c>
      <c r="K912" t="s">
        <v>47</v>
      </c>
      <c r="L912" s="15" t="s">
        <v>59</v>
      </c>
      <c r="M912" s="3" t="s">
        <v>47</v>
      </c>
      <c r="N912" s="12" t="s">
        <v>59</v>
      </c>
      <c r="O912" t="s">
        <v>47</v>
      </c>
      <c r="P912" s="15" t="s">
        <v>59</v>
      </c>
      <c r="Q912">
        <v>6</v>
      </c>
      <c r="R912" s="15" t="s">
        <v>59</v>
      </c>
      <c r="S912">
        <v>9</v>
      </c>
      <c r="T912" s="15" t="s">
        <v>59</v>
      </c>
      <c r="U912" t="s">
        <v>54</v>
      </c>
      <c r="V912" s="15" t="s">
        <v>59</v>
      </c>
      <c r="W912" t="s">
        <v>54</v>
      </c>
      <c r="X912" s="15" t="s">
        <v>59</v>
      </c>
      <c r="Y912" t="s">
        <v>54</v>
      </c>
      <c r="Z912" s="15" t="s">
        <v>59</v>
      </c>
      <c r="AA912" t="s">
        <v>54</v>
      </c>
      <c r="AB912" s="15" t="s">
        <v>59</v>
      </c>
      <c r="AC912" t="s">
        <v>47</v>
      </c>
      <c r="AD912" s="15" t="s">
        <v>59</v>
      </c>
      <c r="AE912" t="s">
        <v>47</v>
      </c>
      <c r="AF912" s="15" t="s">
        <v>59</v>
      </c>
      <c r="AG912">
        <v>5</v>
      </c>
      <c r="AH912" s="15" t="s">
        <v>59</v>
      </c>
      <c r="AI912" t="s">
        <v>47</v>
      </c>
      <c r="AJ912" s="15" t="s">
        <v>59</v>
      </c>
      <c r="AL912" s="15" t="s">
        <v>59</v>
      </c>
      <c r="AM912" t="s">
        <v>47</v>
      </c>
      <c r="AN912" s="15" t="s">
        <v>59</v>
      </c>
      <c r="AO912" t="s">
        <v>47</v>
      </c>
      <c r="AP912" s="15" t="s">
        <v>59</v>
      </c>
      <c r="AQ912" t="s">
        <v>47</v>
      </c>
      <c r="AR912" s="15" t="s">
        <v>59</v>
      </c>
      <c r="AS912" t="s">
        <v>47</v>
      </c>
      <c r="AT912" s="15" t="s">
        <v>59</v>
      </c>
      <c r="AU912" t="s">
        <v>47</v>
      </c>
      <c r="AV912" s="15" t="s">
        <v>59</v>
      </c>
      <c r="AW912" s="3" t="s">
        <v>47</v>
      </c>
      <c r="AX912" s="15" t="s">
        <v>59</v>
      </c>
      <c r="AZ912" s="15" t="s">
        <v>59</v>
      </c>
      <c r="BA912" t="s">
        <v>47</v>
      </c>
      <c r="BB912" s="15" t="s">
        <v>59</v>
      </c>
      <c r="BC912" t="s">
        <v>47</v>
      </c>
      <c r="BD912" s="15" t="s">
        <v>59</v>
      </c>
      <c r="BE912" t="s">
        <v>47</v>
      </c>
      <c r="BF912" s="15" t="s">
        <v>59</v>
      </c>
      <c r="BH912" s="15" t="s">
        <v>59</v>
      </c>
      <c r="BJ912" s="15" t="s">
        <v>59</v>
      </c>
      <c r="BL912" s="15" t="s">
        <v>59</v>
      </c>
      <c r="BN912" s="15" t="s">
        <v>59</v>
      </c>
      <c r="BP912" s="15" t="s">
        <v>59</v>
      </c>
      <c r="BR912" s="15" t="s">
        <v>59</v>
      </c>
      <c r="BT912" s="15" t="s">
        <v>59</v>
      </c>
      <c r="BV912" s="15" t="s">
        <v>59</v>
      </c>
      <c r="BX912" s="15" t="s">
        <v>59</v>
      </c>
      <c r="BZ912" s="15" t="s">
        <v>59</v>
      </c>
      <c r="CB912" s="15" t="s">
        <v>59</v>
      </c>
      <c r="CD912" s="15" t="s">
        <v>59</v>
      </c>
      <c r="CF912" s="15" t="s">
        <v>59</v>
      </c>
      <c r="CH912" s="15" t="s">
        <v>59</v>
      </c>
      <c r="CJ912" s="15" t="s">
        <v>59</v>
      </c>
      <c r="CL912" s="15" t="s">
        <v>59</v>
      </c>
      <c r="CN912" s="15" t="s">
        <v>59</v>
      </c>
      <c r="CP912" s="15" t="s">
        <v>59</v>
      </c>
      <c r="CR912" s="15" t="s">
        <v>59</v>
      </c>
      <c r="CT912" s="15" t="s">
        <v>59</v>
      </c>
      <c r="CV912" s="15" t="s">
        <v>59</v>
      </c>
      <c r="CX912" s="15" t="s">
        <v>59</v>
      </c>
      <c r="CZ912" s="15" t="s">
        <v>59</v>
      </c>
      <c r="DB912" s="15" t="s">
        <v>59</v>
      </c>
      <c r="DD912" s="15" t="s">
        <v>59</v>
      </c>
      <c r="DF912" s="15" t="s">
        <v>59</v>
      </c>
      <c r="DH912" s="15" t="s">
        <v>59</v>
      </c>
      <c r="DJ912" s="15" t="s">
        <v>59</v>
      </c>
      <c r="DL912" s="15" t="s">
        <v>59</v>
      </c>
      <c r="DN912" s="15" t="s">
        <v>59</v>
      </c>
      <c r="DP912" s="15" t="s">
        <v>59</v>
      </c>
      <c r="DR912" s="15" t="s">
        <v>59</v>
      </c>
      <c r="DT912" s="15" t="s">
        <v>59</v>
      </c>
      <c r="DV912" s="15" t="s">
        <v>59</v>
      </c>
      <c r="DX912" s="15" t="s">
        <v>59</v>
      </c>
      <c r="DZ912" s="15" t="s">
        <v>59</v>
      </c>
      <c r="EB912" s="15" t="s">
        <v>59</v>
      </c>
      <c r="ED912" s="15" t="s">
        <v>59</v>
      </c>
      <c r="EF912" s="15" t="s">
        <v>59</v>
      </c>
      <c r="EH912" s="15" t="s">
        <v>59</v>
      </c>
      <c r="EJ912" s="15" t="s">
        <v>59</v>
      </c>
      <c r="EL912" s="15" t="s">
        <v>59</v>
      </c>
      <c r="EN912" s="15" t="s">
        <v>59</v>
      </c>
      <c r="EP912" s="15" t="s">
        <v>59</v>
      </c>
      <c r="ER912" s="15" t="s">
        <v>59</v>
      </c>
      <c r="ET912" s="15" t="s">
        <v>59</v>
      </c>
      <c r="EV912" s="15" t="s">
        <v>59</v>
      </c>
      <c r="EX912" s="15" t="s">
        <v>59</v>
      </c>
      <c r="EZ912" s="15" t="s">
        <v>59</v>
      </c>
      <c r="FB912" s="15" t="s">
        <v>59</v>
      </c>
      <c r="FD912" s="15" t="s">
        <v>59</v>
      </c>
      <c r="FF912" s="15" t="s">
        <v>59</v>
      </c>
      <c r="FH912" s="15" t="s">
        <v>59</v>
      </c>
      <c r="FJ912" s="15" t="s">
        <v>59</v>
      </c>
      <c r="FL912" s="15" t="s">
        <v>59</v>
      </c>
      <c r="FN912" s="15" t="s">
        <v>59</v>
      </c>
      <c r="FP912" s="15" t="s">
        <v>59</v>
      </c>
      <c r="FR912" s="15" t="s">
        <v>59</v>
      </c>
      <c r="FT912" s="15" t="s">
        <v>59</v>
      </c>
    </row>
    <row r="913" spans="1:176" ht="15.95" customHeight="1">
      <c r="A913" s="39" t="s">
        <v>1352</v>
      </c>
      <c r="B913" s="39">
        <v>4</v>
      </c>
      <c r="C913" s="39"/>
      <c r="D913" s="39">
        <v>9008</v>
      </c>
      <c r="E913" t="s">
        <v>1285</v>
      </c>
      <c r="G913" s="9">
        <f t="shared" si="29"/>
        <v>57</v>
      </c>
      <c r="H913" s="15" t="s">
        <v>59</v>
      </c>
      <c r="I913" t="s">
        <v>47</v>
      </c>
      <c r="J913" s="15" t="s">
        <v>59</v>
      </c>
      <c r="K913" t="s">
        <v>47</v>
      </c>
      <c r="L913" s="15" t="s">
        <v>59</v>
      </c>
      <c r="M913" s="3" t="s">
        <v>47</v>
      </c>
      <c r="N913" s="12" t="s">
        <v>59</v>
      </c>
      <c r="O913" t="s">
        <v>47</v>
      </c>
      <c r="P913" s="15" t="s">
        <v>59</v>
      </c>
      <c r="Q913">
        <v>7</v>
      </c>
      <c r="R913" s="15" t="s">
        <v>59</v>
      </c>
      <c r="S913">
        <v>14</v>
      </c>
      <c r="T913" s="15" t="s">
        <v>59</v>
      </c>
      <c r="U913" t="s">
        <v>54</v>
      </c>
      <c r="V913" s="15" t="s">
        <v>59</v>
      </c>
      <c r="W913">
        <v>22</v>
      </c>
      <c r="X913" s="15" t="s">
        <v>59</v>
      </c>
      <c r="Y913">
        <v>4</v>
      </c>
      <c r="Z913" s="15" t="s">
        <v>59</v>
      </c>
      <c r="AA913">
        <v>5</v>
      </c>
      <c r="AB913" s="15" t="s">
        <v>59</v>
      </c>
      <c r="AC913" t="s">
        <v>47</v>
      </c>
      <c r="AD913" s="15" t="s">
        <v>59</v>
      </c>
      <c r="AE913" t="s">
        <v>47</v>
      </c>
      <c r="AF913" s="15" t="s">
        <v>59</v>
      </c>
      <c r="AG913">
        <v>5</v>
      </c>
      <c r="AH913" s="15" t="s">
        <v>59</v>
      </c>
      <c r="AI913" t="s">
        <v>47</v>
      </c>
      <c r="AJ913" s="15" t="s">
        <v>59</v>
      </c>
      <c r="AL913" s="15" t="s">
        <v>59</v>
      </c>
      <c r="AM913" t="s">
        <v>47</v>
      </c>
      <c r="AN913" s="15" t="s">
        <v>59</v>
      </c>
      <c r="AO913" t="s">
        <v>47</v>
      </c>
      <c r="AP913" s="15" t="s">
        <v>59</v>
      </c>
      <c r="AQ913" t="s">
        <v>47</v>
      </c>
      <c r="AR913" s="15" t="s">
        <v>59</v>
      </c>
      <c r="AS913" t="s">
        <v>47</v>
      </c>
      <c r="AT913" s="15" t="s">
        <v>59</v>
      </c>
      <c r="AU913" t="s">
        <v>47</v>
      </c>
      <c r="AV913" s="15" t="s">
        <v>59</v>
      </c>
      <c r="AW913" s="3" t="s">
        <v>47</v>
      </c>
      <c r="AX913" s="15" t="s">
        <v>59</v>
      </c>
      <c r="AZ913" s="15" t="s">
        <v>59</v>
      </c>
      <c r="BA913" t="s">
        <v>47</v>
      </c>
      <c r="BB913" s="15" t="s">
        <v>59</v>
      </c>
      <c r="BC913" t="s">
        <v>47</v>
      </c>
      <c r="BD913" s="15" t="s">
        <v>59</v>
      </c>
      <c r="BE913" t="s">
        <v>47</v>
      </c>
      <c r="BF913" s="15" t="s">
        <v>59</v>
      </c>
      <c r="BH913" s="15" t="s">
        <v>59</v>
      </c>
      <c r="BJ913" s="15" t="s">
        <v>59</v>
      </c>
      <c r="BL913" s="15" t="s">
        <v>59</v>
      </c>
      <c r="BN913" s="15" t="s">
        <v>59</v>
      </c>
      <c r="BP913" s="15" t="s">
        <v>59</v>
      </c>
      <c r="BR913" s="15" t="s">
        <v>59</v>
      </c>
      <c r="BT913" s="15" t="s">
        <v>59</v>
      </c>
      <c r="BV913" s="15" t="s">
        <v>59</v>
      </c>
      <c r="BX913" s="15" t="s">
        <v>59</v>
      </c>
      <c r="BZ913" s="15" t="s">
        <v>59</v>
      </c>
      <c r="CB913" s="15" t="s">
        <v>59</v>
      </c>
      <c r="CD913" s="15" t="s">
        <v>59</v>
      </c>
      <c r="CF913" s="15" t="s">
        <v>59</v>
      </c>
      <c r="CH913" s="15" t="s">
        <v>59</v>
      </c>
      <c r="CJ913" s="15" t="s">
        <v>59</v>
      </c>
      <c r="CL913" s="15" t="s">
        <v>59</v>
      </c>
      <c r="CN913" s="15" t="s">
        <v>59</v>
      </c>
      <c r="CP913" s="15" t="s">
        <v>59</v>
      </c>
      <c r="CR913" s="15" t="s">
        <v>59</v>
      </c>
      <c r="CT913" s="15" t="s">
        <v>59</v>
      </c>
      <c r="CV913" s="15" t="s">
        <v>59</v>
      </c>
      <c r="CX913" s="15" t="s">
        <v>59</v>
      </c>
      <c r="CZ913" s="15" t="s">
        <v>59</v>
      </c>
      <c r="DB913" s="15" t="s">
        <v>59</v>
      </c>
      <c r="DD913" s="15" t="s">
        <v>59</v>
      </c>
      <c r="DF913" s="15" t="s">
        <v>59</v>
      </c>
      <c r="DH913" s="15" t="s">
        <v>59</v>
      </c>
      <c r="DJ913" s="15" t="s">
        <v>59</v>
      </c>
      <c r="DL913" s="15" t="s">
        <v>59</v>
      </c>
      <c r="DN913" s="15" t="s">
        <v>59</v>
      </c>
      <c r="DP913" s="15" t="s">
        <v>59</v>
      </c>
      <c r="DR913" s="15" t="s">
        <v>59</v>
      </c>
      <c r="DT913" s="15" t="s">
        <v>59</v>
      </c>
      <c r="DV913" s="15" t="s">
        <v>59</v>
      </c>
      <c r="DX913" s="15" t="s">
        <v>59</v>
      </c>
      <c r="DZ913" s="15" t="s">
        <v>59</v>
      </c>
      <c r="EB913" s="15" t="s">
        <v>59</v>
      </c>
      <c r="ED913" s="15" t="s">
        <v>59</v>
      </c>
      <c r="EF913" s="15" t="s">
        <v>59</v>
      </c>
      <c r="EH913" s="15" t="s">
        <v>59</v>
      </c>
      <c r="EJ913" s="15" t="s">
        <v>59</v>
      </c>
      <c r="EL913" s="15" t="s">
        <v>59</v>
      </c>
      <c r="EN913" s="15" t="s">
        <v>59</v>
      </c>
      <c r="EP913" s="15" t="s">
        <v>59</v>
      </c>
      <c r="ER913" s="15" t="s">
        <v>59</v>
      </c>
      <c r="ET913" s="15" t="s">
        <v>59</v>
      </c>
      <c r="EV913" s="15" t="s">
        <v>59</v>
      </c>
      <c r="EX913" s="15" t="s">
        <v>59</v>
      </c>
      <c r="EZ913" s="15" t="s">
        <v>59</v>
      </c>
      <c r="FB913" s="15" t="s">
        <v>59</v>
      </c>
      <c r="FD913" s="15" t="s">
        <v>59</v>
      </c>
      <c r="FF913" s="15" t="s">
        <v>59</v>
      </c>
      <c r="FH913" s="15" t="s">
        <v>59</v>
      </c>
      <c r="FJ913" s="15" t="s">
        <v>59</v>
      </c>
      <c r="FL913" s="15" t="s">
        <v>59</v>
      </c>
      <c r="FN913" s="15" t="s">
        <v>59</v>
      </c>
      <c r="FP913" s="15" t="s">
        <v>59</v>
      </c>
      <c r="FR913" s="15" t="s">
        <v>59</v>
      </c>
      <c r="FT913" s="15" t="s">
        <v>59</v>
      </c>
    </row>
    <row r="914" spans="1:176" ht="15.95" customHeight="1">
      <c r="A914" s="39" t="s">
        <v>1353</v>
      </c>
      <c r="B914" s="39">
        <v>4</v>
      </c>
      <c r="C914" s="39"/>
      <c r="D914" s="39">
        <v>9008</v>
      </c>
      <c r="E914" t="s">
        <v>1285</v>
      </c>
      <c r="G914" s="9">
        <f t="shared" si="29"/>
        <v>9</v>
      </c>
      <c r="H914" s="15" t="s">
        <v>59</v>
      </c>
      <c r="I914" t="s">
        <v>47</v>
      </c>
      <c r="J914" s="15" t="s">
        <v>59</v>
      </c>
      <c r="K914" t="s">
        <v>47</v>
      </c>
      <c r="L914" s="15" t="s">
        <v>59</v>
      </c>
      <c r="M914" s="3" t="s">
        <v>47</v>
      </c>
      <c r="N914" s="12" t="s">
        <v>59</v>
      </c>
      <c r="O914" t="s">
        <v>47</v>
      </c>
      <c r="P914" s="15" t="s">
        <v>59</v>
      </c>
      <c r="Q914">
        <v>3</v>
      </c>
      <c r="R914" s="15" t="s">
        <v>59</v>
      </c>
      <c r="S914" t="s">
        <v>54</v>
      </c>
      <c r="T914" s="15" t="s">
        <v>59</v>
      </c>
      <c r="U914" t="s">
        <v>54</v>
      </c>
      <c r="V914" s="15" t="s">
        <v>59</v>
      </c>
      <c r="W914">
        <v>1</v>
      </c>
      <c r="X914" s="15" t="s">
        <v>59</v>
      </c>
      <c r="Y914">
        <v>3</v>
      </c>
      <c r="Z914" s="15" t="s">
        <v>59</v>
      </c>
      <c r="AA914">
        <v>1</v>
      </c>
      <c r="AB914" s="15" t="s">
        <v>59</v>
      </c>
      <c r="AC914" t="s">
        <v>47</v>
      </c>
      <c r="AD914" s="15" t="s">
        <v>59</v>
      </c>
      <c r="AE914" t="s">
        <v>47</v>
      </c>
      <c r="AF914" s="15" t="s">
        <v>59</v>
      </c>
      <c r="AG914">
        <v>1</v>
      </c>
      <c r="AH914" s="15" t="s">
        <v>59</v>
      </c>
      <c r="AI914" t="s">
        <v>47</v>
      </c>
      <c r="AJ914" s="15" t="s">
        <v>59</v>
      </c>
      <c r="AL914" s="15" t="s">
        <v>59</v>
      </c>
      <c r="AM914" t="s">
        <v>47</v>
      </c>
      <c r="AN914" s="15" t="s">
        <v>59</v>
      </c>
      <c r="AO914" t="s">
        <v>47</v>
      </c>
      <c r="AP914" s="15" t="s">
        <v>59</v>
      </c>
      <c r="AQ914" t="s">
        <v>47</v>
      </c>
      <c r="AR914" s="15" t="s">
        <v>59</v>
      </c>
      <c r="AS914" t="s">
        <v>47</v>
      </c>
      <c r="AT914" s="15" t="s">
        <v>59</v>
      </c>
      <c r="AU914" t="s">
        <v>47</v>
      </c>
      <c r="AV914" s="15" t="s">
        <v>59</v>
      </c>
      <c r="AW914" s="3" t="s">
        <v>47</v>
      </c>
      <c r="AX914" s="15" t="s">
        <v>59</v>
      </c>
      <c r="AZ914" s="15" t="s">
        <v>59</v>
      </c>
      <c r="BA914" t="s">
        <v>47</v>
      </c>
      <c r="BB914" s="15" t="s">
        <v>59</v>
      </c>
      <c r="BC914" t="s">
        <v>47</v>
      </c>
      <c r="BD914" s="15" t="s">
        <v>59</v>
      </c>
      <c r="BE914" t="s">
        <v>47</v>
      </c>
      <c r="BF914" s="15" t="s">
        <v>59</v>
      </c>
      <c r="BH914" s="15" t="s">
        <v>59</v>
      </c>
      <c r="BJ914" s="15" t="s">
        <v>59</v>
      </c>
      <c r="BL914" s="15" t="s">
        <v>59</v>
      </c>
      <c r="BN914" s="15" t="s">
        <v>59</v>
      </c>
      <c r="BP914" s="15" t="s">
        <v>59</v>
      </c>
      <c r="BR914" s="15" t="s">
        <v>59</v>
      </c>
      <c r="BT914" s="15" t="s">
        <v>59</v>
      </c>
      <c r="BV914" s="15" t="s">
        <v>59</v>
      </c>
      <c r="BX914" s="15" t="s">
        <v>59</v>
      </c>
      <c r="BZ914" s="15" t="s">
        <v>59</v>
      </c>
      <c r="CB914" s="15" t="s">
        <v>59</v>
      </c>
      <c r="CD914" s="15" t="s">
        <v>59</v>
      </c>
      <c r="CF914" s="15" t="s">
        <v>59</v>
      </c>
      <c r="CH914" s="15" t="s">
        <v>59</v>
      </c>
      <c r="CJ914" s="15" t="s">
        <v>59</v>
      </c>
      <c r="CL914" s="15" t="s">
        <v>59</v>
      </c>
      <c r="CN914" s="15" t="s">
        <v>59</v>
      </c>
      <c r="CP914" s="15" t="s">
        <v>59</v>
      </c>
      <c r="CR914" s="15" t="s">
        <v>59</v>
      </c>
      <c r="CT914" s="15" t="s">
        <v>59</v>
      </c>
      <c r="CV914" s="15" t="s">
        <v>59</v>
      </c>
      <c r="CX914" s="15" t="s">
        <v>59</v>
      </c>
      <c r="CZ914" s="15" t="s">
        <v>59</v>
      </c>
      <c r="DB914" s="15" t="s">
        <v>59</v>
      </c>
      <c r="DD914" s="15" t="s">
        <v>59</v>
      </c>
      <c r="DF914" s="15" t="s">
        <v>59</v>
      </c>
      <c r="DH914" s="15" t="s">
        <v>59</v>
      </c>
      <c r="DJ914" s="15" t="s">
        <v>59</v>
      </c>
      <c r="DL914" s="15" t="s">
        <v>59</v>
      </c>
      <c r="DN914" s="15" t="s">
        <v>59</v>
      </c>
      <c r="DP914" s="15" t="s">
        <v>59</v>
      </c>
      <c r="DR914" s="15" t="s">
        <v>59</v>
      </c>
      <c r="DT914" s="15" t="s">
        <v>59</v>
      </c>
      <c r="DV914" s="15" t="s">
        <v>59</v>
      </c>
      <c r="DX914" s="15" t="s">
        <v>59</v>
      </c>
      <c r="DZ914" s="15" t="s">
        <v>59</v>
      </c>
      <c r="EB914" s="15" t="s">
        <v>59</v>
      </c>
      <c r="ED914" s="15" t="s">
        <v>59</v>
      </c>
      <c r="EF914" s="15" t="s">
        <v>59</v>
      </c>
      <c r="EH914" s="15" t="s">
        <v>59</v>
      </c>
      <c r="EJ914" s="15" t="s">
        <v>59</v>
      </c>
      <c r="EL914" s="15" t="s">
        <v>59</v>
      </c>
      <c r="EN914" s="15" t="s">
        <v>59</v>
      </c>
      <c r="EP914" s="15" t="s">
        <v>59</v>
      </c>
      <c r="ER914" s="15" t="s">
        <v>59</v>
      </c>
      <c r="ET914" s="15" t="s">
        <v>59</v>
      </c>
      <c r="EV914" s="15" t="s">
        <v>59</v>
      </c>
      <c r="EX914" s="15" t="s">
        <v>59</v>
      </c>
      <c r="EZ914" s="15" t="s">
        <v>59</v>
      </c>
      <c r="FB914" s="15" t="s">
        <v>59</v>
      </c>
      <c r="FD914" s="15" t="s">
        <v>59</v>
      </c>
      <c r="FF914" s="15" t="s">
        <v>59</v>
      </c>
      <c r="FH914" s="15" t="s">
        <v>59</v>
      </c>
      <c r="FJ914" s="15" t="s">
        <v>59</v>
      </c>
      <c r="FL914" s="15" t="s">
        <v>59</v>
      </c>
      <c r="FN914" s="15" t="s">
        <v>59</v>
      </c>
      <c r="FP914" s="15" t="s">
        <v>59</v>
      </c>
      <c r="FR914" s="15" t="s">
        <v>59</v>
      </c>
      <c r="FT914" s="15" t="s">
        <v>59</v>
      </c>
    </row>
    <row r="915" spans="1:176" ht="15.95" customHeight="1">
      <c r="A915" s="39" t="s">
        <v>1354</v>
      </c>
      <c r="B915" s="39">
        <v>4</v>
      </c>
      <c r="C915" s="39"/>
      <c r="D915" s="39">
        <v>9008</v>
      </c>
      <c r="E915" t="s">
        <v>1285</v>
      </c>
      <c r="G915" s="9">
        <f t="shared" si="29"/>
        <v>11</v>
      </c>
      <c r="H915" s="15" t="s">
        <v>59</v>
      </c>
      <c r="I915" t="s">
        <v>47</v>
      </c>
      <c r="J915" s="15" t="s">
        <v>59</v>
      </c>
      <c r="K915" t="s">
        <v>47</v>
      </c>
      <c r="L915" s="15" t="s">
        <v>59</v>
      </c>
      <c r="M915" s="3" t="s">
        <v>47</v>
      </c>
      <c r="N915" s="12" t="s">
        <v>59</v>
      </c>
      <c r="O915" t="s">
        <v>47</v>
      </c>
      <c r="P915" s="15" t="s">
        <v>59</v>
      </c>
      <c r="Q915">
        <v>6</v>
      </c>
      <c r="R915" s="15" t="s">
        <v>59</v>
      </c>
      <c r="S915" t="s">
        <v>54</v>
      </c>
      <c r="T915" s="15" t="s">
        <v>59</v>
      </c>
      <c r="U915" t="s">
        <v>54</v>
      </c>
      <c r="V915" s="15" t="s">
        <v>59</v>
      </c>
      <c r="W915">
        <v>1</v>
      </c>
      <c r="X915" s="15" t="s">
        <v>59</v>
      </c>
      <c r="Y915">
        <v>2</v>
      </c>
      <c r="Z915" s="15" t="s">
        <v>59</v>
      </c>
      <c r="AA915">
        <v>1</v>
      </c>
      <c r="AB915" s="15" t="s">
        <v>59</v>
      </c>
      <c r="AC915" t="s">
        <v>47</v>
      </c>
      <c r="AD915" s="15" t="s">
        <v>59</v>
      </c>
      <c r="AE915" t="s">
        <v>47</v>
      </c>
      <c r="AF915" s="15" t="s">
        <v>59</v>
      </c>
      <c r="AG915">
        <v>1</v>
      </c>
      <c r="AH915" s="15" t="s">
        <v>59</v>
      </c>
      <c r="AI915" t="s">
        <v>47</v>
      </c>
      <c r="AJ915" s="15" t="s">
        <v>59</v>
      </c>
      <c r="AL915" s="15" t="s">
        <v>59</v>
      </c>
      <c r="AM915" t="s">
        <v>47</v>
      </c>
      <c r="AN915" s="15" t="s">
        <v>59</v>
      </c>
      <c r="AO915" t="s">
        <v>47</v>
      </c>
      <c r="AP915" s="15" t="s">
        <v>59</v>
      </c>
      <c r="AQ915" t="s">
        <v>47</v>
      </c>
      <c r="AR915" s="15" t="s">
        <v>59</v>
      </c>
      <c r="AS915" t="s">
        <v>47</v>
      </c>
      <c r="AT915" s="15" t="s">
        <v>59</v>
      </c>
      <c r="AU915" t="s">
        <v>47</v>
      </c>
      <c r="AV915" s="15" t="s">
        <v>59</v>
      </c>
      <c r="AW915" s="3" t="s">
        <v>47</v>
      </c>
      <c r="AX915" s="15" t="s">
        <v>59</v>
      </c>
      <c r="AZ915" s="15" t="s">
        <v>59</v>
      </c>
      <c r="BA915" t="s">
        <v>47</v>
      </c>
      <c r="BB915" s="15" t="s">
        <v>59</v>
      </c>
      <c r="BC915" t="s">
        <v>47</v>
      </c>
      <c r="BD915" s="15" t="s">
        <v>59</v>
      </c>
      <c r="BE915" t="s">
        <v>47</v>
      </c>
      <c r="BF915" s="15" t="s">
        <v>59</v>
      </c>
      <c r="BH915" s="15" t="s">
        <v>59</v>
      </c>
      <c r="BJ915" s="15" t="s">
        <v>59</v>
      </c>
      <c r="BL915" s="15" t="s">
        <v>59</v>
      </c>
      <c r="BN915" s="15" t="s">
        <v>59</v>
      </c>
      <c r="BP915" s="15" t="s">
        <v>59</v>
      </c>
      <c r="BR915" s="15" t="s">
        <v>59</v>
      </c>
      <c r="BT915" s="15" t="s">
        <v>59</v>
      </c>
      <c r="BV915" s="15" t="s">
        <v>59</v>
      </c>
      <c r="BX915" s="15" t="s">
        <v>59</v>
      </c>
      <c r="BZ915" s="15" t="s">
        <v>59</v>
      </c>
      <c r="CB915" s="15" t="s">
        <v>59</v>
      </c>
      <c r="CD915" s="15" t="s">
        <v>59</v>
      </c>
      <c r="CF915" s="15" t="s">
        <v>59</v>
      </c>
      <c r="CH915" s="15" t="s">
        <v>59</v>
      </c>
      <c r="CJ915" s="15" t="s">
        <v>59</v>
      </c>
      <c r="CL915" s="15" t="s">
        <v>59</v>
      </c>
      <c r="CN915" s="15" t="s">
        <v>59</v>
      </c>
      <c r="CP915" s="15" t="s">
        <v>59</v>
      </c>
      <c r="CR915" s="15" t="s">
        <v>59</v>
      </c>
      <c r="CT915" s="15" t="s">
        <v>59</v>
      </c>
      <c r="CV915" s="15" t="s">
        <v>59</v>
      </c>
      <c r="CX915" s="15" t="s">
        <v>59</v>
      </c>
      <c r="CZ915" s="15" t="s">
        <v>59</v>
      </c>
      <c r="DB915" s="15" t="s">
        <v>59</v>
      </c>
      <c r="DD915" s="15" t="s">
        <v>59</v>
      </c>
      <c r="DF915" s="15" t="s">
        <v>59</v>
      </c>
      <c r="DH915" s="15" t="s">
        <v>59</v>
      </c>
      <c r="DJ915" s="15" t="s">
        <v>59</v>
      </c>
      <c r="DL915" s="15" t="s">
        <v>59</v>
      </c>
      <c r="DN915" s="15" t="s">
        <v>59</v>
      </c>
      <c r="DP915" s="15" t="s">
        <v>59</v>
      </c>
      <c r="DR915" s="15" t="s">
        <v>59</v>
      </c>
      <c r="DT915" s="15" t="s">
        <v>59</v>
      </c>
      <c r="DV915" s="15" t="s">
        <v>59</v>
      </c>
      <c r="DX915" s="15" t="s">
        <v>59</v>
      </c>
      <c r="DZ915" s="15" t="s">
        <v>59</v>
      </c>
      <c r="EB915" s="15" t="s">
        <v>59</v>
      </c>
      <c r="ED915" s="15" t="s">
        <v>59</v>
      </c>
      <c r="EF915" s="15" t="s">
        <v>59</v>
      </c>
      <c r="EH915" s="15" t="s">
        <v>59</v>
      </c>
      <c r="EJ915" s="15" t="s">
        <v>59</v>
      </c>
      <c r="EL915" s="15" t="s">
        <v>59</v>
      </c>
      <c r="EN915" s="15" t="s">
        <v>59</v>
      </c>
      <c r="EP915" s="15" t="s">
        <v>59</v>
      </c>
      <c r="ER915" s="15" t="s">
        <v>59</v>
      </c>
      <c r="ET915" s="15" t="s">
        <v>59</v>
      </c>
      <c r="EV915" s="15" t="s">
        <v>59</v>
      </c>
      <c r="EX915" s="15" t="s">
        <v>59</v>
      </c>
      <c r="EZ915" s="15" t="s">
        <v>59</v>
      </c>
      <c r="FB915" s="15" t="s">
        <v>59</v>
      </c>
      <c r="FD915" s="15" t="s">
        <v>59</v>
      </c>
      <c r="FF915" s="15" t="s">
        <v>59</v>
      </c>
      <c r="FH915" s="15" t="s">
        <v>59</v>
      </c>
      <c r="FJ915" s="15" t="s">
        <v>59</v>
      </c>
      <c r="FL915" s="15" t="s">
        <v>59</v>
      </c>
      <c r="FN915" s="15" t="s">
        <v>59</v>
      </c>
      <c r="FP915" s="15" t="s">
        <v>59</v>
      </c>
      <c r="FR915" s="15" t="s">
        <v>59</v>
      </c>
      <c r="FT915" s="15" t="s">
        <v>59</v>
      </c>
    </row>
    <row r="916" spans="1:176" ht="15.95" customHeight="1">
      <c r="A916" s="39" t="s">
        <v>1355</v>
      </c>
      <c r="B916" s="39">
        <v>4</v>
      </c>
      <c r="C916" s="39"/>
      <c r="D916" s="39">
        <v>9008</v>
      </c>
      <c r="E916" t="s">
        <v>1285</v>
      </c>
      <c r="G916" s="9">
        <f t="shared" si="29"/>
        <v>5</v>
      </c>
      <c r="H916" s="15" t="s">
        <v>59</v>
      </c>
      <c r="I916" t="s">
        <v>47</v>
      </c>
      <c r="J916" s="15" t="s">
        <v>59</v>
      </c>
      <c r="K916" t="s">
        <v>47</v>
      </c>
      <c r="L916" s="15" t="s">
        <v>59</v>
      </c>
      <c r="M916" s="3" t="s">
        <v>47</v>
      </c>
      <c r="N916" s="12" t="s">
        <v>59</v>
      </c>
      <c r="O916" t="s">
        <v>47</v>
      </c>
      <c r="P916" s="15" t="s">
        <v>59</v>
      </c>
      <c r="Q916">
        <v>1</v>
      </c>
      <c r="R916" s="15" t="s">
        <v>59</v>
      </c>
      <c r="S916" t="s">
        <v>54</v>
      </c>
      <c r="T916" s="15" t="s">
        <v>59</v>
      </c>
      <c r="U916" t="s">
        <v>54</v>
      </c>
      <c r="V916" s="15" t="s">
        <v>59</v>
      </c>
      <c r="W916">
        <v>1</v>
      </c>
      <c r="X916" s="15" t="s">
        <v>59</v>
      </c>
      <c r="Y916">
        <v>2</v>
      </c>
      <c r="Z916" s="15" t="s">
        <v>59</v>
      </c>
      <c r="AA916">
        <v>1</v>
      </c>
      <c r="AB916" s="15" t="s">
        <v>59</v>
      </c>
      <c r="AC916" t="s">
        <v>47</v>
      </c>
      <c r="AD916" s="15" t="s">
        <v>59</v>
      </c>
      <c r="AE916" t="s">
        <v>47</v>
      </c>
      <c r="AF916" s="15" t="s">
        <v>59</v>
      </c>
      <c r="AG916" t="s">
        <v>54</v>
      </c>
      <c r="AH916" s="15" t="s">
        <v>59</v>
      </c>
      <c r="AI916" t="s">
        <v>47</v>
      </c>
      <c r="AJ916" s="15" t="s">
        <v>59</v>
      </c>
      <c r="AL916" s="15" t="s">
        <v>59</v>
      </c>
      <c r="AM916" t="s">
        <v>47</v>
      </c>
      <c r="AN916" s="15" t="s">
        <v>59</v>
      </c>
      <c r="AO916" t="s">
        <v>47</v>
      </c>
      <c r="AP916" s="15" t="s">
        <v>59</v>
      </c>
      <c r="AQ916" t="s">
        <v>47</v>
      </c>
      <c r="AR916" s="15" t="s">
        <v>59</v>
      </c>
      <c r="AS916" t="s">
        <v>47</v>
      </c>
      <c r="AT916" s="15" t="s">
        <v>59</v>
      </c>
      <c r="AU916" t="s">
        <v>47</v>
      </c>
      <c r="AV916" s="15" t="s">
        <v>59</v>
      </c>
      <c r="AW916" s="3" t="s">
        <v>47</v>
      </c>
      <c r="AX916" s="15" t="s">
        <v>59</v>
      </c>
      <c r="AZ916" s="15" t="s">
        <v>59</v>
      </c>
      <c r="BA916" t="s">
        <v>47</v>
      </c>
      <c r="BB916" s="15" t="s">
        <v>59</v>
      </c>
      <c r="BC916" t="s">
        <v>47</v>
      </c>
      <c r="BD916" s="15" t="s">
        <v>59</v>
      </c>
      <c r="BE916" t="s">
        <v>47</v>
      </c>
      <c r="BF916" s="15" t="s">
        <v>59</v>
      </c>
      <c r="BH916" s="15" t="s">
        <v>59</v>
      </c>
      <c r="BJ916" s="15" t="s">
        <v>59</v>
      </c>
      <c r="BL916" s="15" t="s">
        <v>59</v>
      </c>
      <c r="BN916" s="15" t="s">
        <v>59</v>
      </c>
      <c r="BP916" s="15" t="s">
        <v>59</v>
      </c>
      <c r="BR916" s="15" t="s">
        <v>59</v>
      </c>
      <c r="BT916" s="15" t="s">
        <v>59</v>
      </c>
      <c r="BV916" s="15" t="s">
        <v>59</v>
      </c>
      <c r="BX916" s="15" t="s">
        <v>59</v>
      </c>
      <c r="BZ916" s="15" t="s">
        <v>59</v>
      </c>
      <c r="CB916" s="15" t="s">
        <v>59</v>
      </c>
      <c r="CD916" s="15" t="s">
        <v>59</v>
      </c>
      <c r="CF916" s="15" t="s">
        <v>59</v>
      </c>
      <c r="CH916" s="15" t="s">
        <v>59</v>
      </c>
      <c r="CJ916" s="15" t="s">
        <v>59</v>
      </c>
      <c r="CL916" s="15" t="s">
        <v>59</v>
      </c>
      <c r="CN916" s="15" t="s">
        <v>59</v>
      </c>
      <c r="CP916" s="15" t="s">
        <v>59</v>
      </c>
      <c r="CR916" s="15" t="s">
        <v>59</v>
      </c>
      <c r="CT916" s="15" t="s">
        <v>59</v>
      </c>
      <c r="CV916" s="15" t="s">
        <v>59</v>
      </c>
      <c r="CX916" s="15" t="s">
        <v>59</v>
      </c>
      <c r="CZ916" s="15" t="s">
        <v>59</v>
      </c>
      <c r="DB916" s="15" t="s">
        <v>59</v>
      </c>
      <c r="DD916" s="15" t="s">
        <v>59</v>
      </c>
      <c r="DF916" s="15" t="s">
        <v>59</v>
      </c>
      <c r="DH916" s="15" t="s">
        <v>59</v>
      </c>
      <c r="DJ916" s="15" t="s">
        <v>59</v>
      </c>
      <c r="DL916" s="15" t="s">
        <v>59</v>
      </c>
      <c r="DN916" s="15" t="s">
        <v>59</v>
      </c>
      <c r="DP916" s="15" t="s">
        <v>59</v>
      </c>
      <c r="DR916" s="15" t="s">
        <v>59</v>
      </c>
      <c r="DT916" s="15" t="s">
        <v>59</v>
      </c>
      <c r="DV916" s="15" t="s">
        <v>59</v>
      </c>
      <c r="DX916" s="15" t="s">
        <v>59</v>
      </c>
      <c r="DZ916" s="15" t="s">
        <v>59</v>
      </c>
      <c r="EB916" s="15" t="s">
        <v>59</v>
      </c>
      <c r="ED916" s="15" t="s">
        <v>59</v>
      </c>
      <c r="EF916" s="15" t="s">
        <v>59</v>
      </c>
      <c r="EH916" s="15" t="s">
        <v>59</v>
      </c>
      <c r="EJ916" s="15" t="s">
        <v>59</v>
      </c>
      <c r="EL916" s="15" t="s">
        <v>59</v>
      </c>
      <c r="EN916" s="15" t="s">
        <v>59</v>
      </c>
      <c r="EP916" s="15" t="s">
        <v>59</v>
      </c>
      <c r="ER916" s="15" t="s">
        <v>59</v>
      </c>
      <c r="ET916" s="15" t="s">
        <v>59</v>
      </c>
      <c r="EV916" s="15" t="s">
        <v>59</v>
      </c>
      <c r="EX916" s="15" t="s">
        <v>59</v>
      </c>
      <c r="EZ916" s="15" t="s">
        <v>59</v>
      </c>
      <c r="FB916" s="15" t="s">
        <v>59</v>
      </c>
      <c r="FD916" s="15" t="s">
        <v>59</v>
      </c>
      <c r="FF916" s="15" t="s">
        <v>59</v>
      </c>
      <c r="FH916" s="15" t="s">
        <v>59</v>
      </c>
      <c r="FJ916" s="15" t="s">
        <v>59</v>
      </c>
      <c r="FL916" s="15" t="s">
        <v>59</v>
      </c>
      <c r="FN916" s="15" t="s">
        <v>59</v>
      </c>
      <c r="FP916" s="15" t="s">
        <v>59</v>
      </c>
      <c r="FR916" s="15" t="s">
        <v>59</v>
      </c>
      <c r="FT916" s="15" t="s">
        <v>59</v>
      </c>
    </row>
    <row r="917" spans="1:176" ht="15.95" customHeight="1">
      <c r="A917" s="39" t="s">
        <v>1356</v>
      </c>
      <c r="B917" s="39">
        <v>4</v>
      </c>
      <c r="C917" s="39"/>
      <c r="D917" s="39">
        <v>9008</v>
      </c>
      <c r="E917" t="s">
        <v>1285</v>
      </c>
      <c r="G917" s="9">
        <f t="shared" si="29"/>
        <v>7</v>
      </c>
      <c r="H917" s="15" t="s">
        <v>59</v>
      </c>
      <c r="I917" t="s">
        <v>47</v>
      </c>
      <c r="J917" s="15" t="s">
        <v>59</v>
      </c>
      <c r="K917" t="s">
        <v>47</v>
      </c>
      <c r="L917" s="15" t="s">
        <v>59</v>
      </c>
      <c r="M917" s="3" t="s">
        <v>47</v>
      </c>
      <c r="N917" s="12" t="s">
        <v>59</v>
      </c>
      <c r="O917" t="s">
        <v>47</v>
      </c>
      <c r="P917" s="15" t="s">
        <v>59</v>
      </c>
      <c r="Q917">
        <v>4</v>
      </c>
      <c r="R917" s="15" t="s">
        <v>59</v>
      </c>
      <c r="S917" t="s">
        <v>54</v>
      </c>
      <c r="T917" s="15" t="s">
        <v>59</v>
      </c>
      <c r="U917" t="s">
        <v>54</v>
      </c>
      <c r="V917" s="15" t="s">
        <v>59</v>
      </c>
      <c r="W917" t="s">
        <v>54</v>
      </c>
      <c r="X917" s="15" t="s">
        <v>59</v>
      </c>
      <c r="Y917">
        <v>2</v>
      </c>
      <c r="Z917" s="15" t="s">
        <v>59</v>
      </c>
      <c r="AA917">
        <v>1</v>
      </c>
      <c r="AB917" s="15" t="s">
        <v>59</v>
      </c>
      <c r="AC917" t="s">
        <v>47</v>
      </c>
      <c r="AD917" s="15" t="s">
        <v>59</v>
      </c>
      <c r="AE917" t="s">
        <v>47</v>
      </c>
      <c r="AF917" s="15" t="s">
        <v>59</v>
      </c>
      <c r="AG917" t="s">
        <v>54</v>
      </c>
      <c r="AH917" s="15" t="s">
        <v>59</v>
      </c>
      <c r="AI917" t="s">
        <v>47</v>
      </c>
      <c r="AJ917" s="15" t="s">
        <v>59</v>
      </c>
      <c r="AL917" s="15" t="s">
        <v>59</v>
      </c>
      <c r="AM917" t="s">
        <v>47</v>
      </c>
      <c r="AN917" s="15" t="s">
        <v>59</v>
      </c>
      <c r="AO917" t="s">
        <v>47</v>
      </c>
      <c r="AP917" s="15" t="s">
        <v>59</v>
      </c>
      <c r="AQ917" t="s">
        <v>47</v>
      </c>
      <c r="AR917" s="15" t="s">
        <v>59</v>
      </c>
      <c r="AS917" t="s">
        <v>47</v>
      </c>
      <c r="AT917" s="15" t="s">
        <v>59</v>
      </c>
      <c r="AU917" t="s">
        <v>47</v>
      </c>
      <c r="AV917" s="15" t="s">
        <v>59</v>
      </c>
      <c r="AW917" s="3" t="s">
        <v>47</v>
      </c>
      <c r="AX917" s="15" t="s">
        <v>59</v>
      </c>
      <c r="AZ917" s="15" t="s">
        <v>59</v>
      </c>
      <c r="BA917" t="s">
        <v>47</v>
      </c>
      <c r="BB917" s="15" t="s">
        <v>59</v>
      </c>
      <c r="BC917" t="s">
        <v>47</v>
      </c>
      <c r="BD917" s="15" t="s">
        <v>59</v>
      </c>
      <c r="BE917" t="s">
        <v>47</v>
      </c>
      <c r="BF917" s="15" t="s">
        <v>59</v>
      </c>
      <c r="BH917" s="15" t="s">
        <v>59</v>
      </c>
      <c r="BJ917" s="15" t="s">
        <v>59</v>
      </c>
      <c r="BL917" s="15" t="s">
        <v>59</v>
      </c>
      <c r="BN917" s="15" t="s">
        <v>59</v>
      </c>
      <c r="BP917" s="15" t="s">
        <v>59</v>
      </c>
      <c r="BR917" s="15" t="s">
        <v>59</v>
      </c>
      <c r="BT917" s="15" t="s">
        <v>59</v>
      </c>
      <c r="BV917" s="15" t="s">
        <v>59</v>
      </c>
      <c r="BX917" s="15" t="s">
        <v>59</v>
      </c>
      <c r="BZ917" s="15" t="s">
        <v>59</v>
      </c>
      <c r="CB917" s="15" t="s">
        <v>59</v>
      </c>
      <c r="CD917" s="15" t="s">
        <v>59</v>
      </c>
      <c r="CF917" s="15" t="s">
        <v>59</v>
      </c>
      <c r="CH917" s="15" t="s">
        <v>59</v>
      </c>
      <c r="CJ917" s="15" t="s">
        <v>59</v>
      </c>
      <c r="CL917" s="15" t="s">
        <v>59</v>
      </c>
      <c r="CN917" s="15" t="s">
        <v>59</v>
      </c>
      <c r="CP917" s="15" t="s">
        <v>59</v>
      </c>
      <c r="CR917" s="15" t="s">
        <v>59</v>
      </c>
      <c r="CT917" s="15" t="s">
        <v>59</v>
      </c>
      <c r="CV917" s="15" t="s">
        <v>59</v>
      </c>
      <c r="CX917" s="15" t="s">
        <v>59</v>
      </c>
      <c r="CZ917" s="15" t="s">
        <v>59</v>
      </c>
      <c r="DB917" s="15" t="s">
        <v>59</v>
      </c>
      <c r="DD917" s="15" t="s">
        <v>59</v>
      </c>
      <c r="DF917" s="15" t="s">
        <v>59</v>
      </c>
      <c r="DH917" s="15" t="s">
        <v>59</v>
      </c>
      <c r="DJ917" s="15" t="s">
        <v>59</v>
      </c>
      <c r="DL917" s="15" t="s">
        <v>59</v>
      </c>
      <c r="DN917" s="15" t="s">
        <v>59</v>
      </c>
      <c r="DP917" s="15" t="s">
        <v>59</v>
      </c>
      <c r="DR917" s="15" t="s">
        <v>59</v>
      </c>
      <c r="DT917" s="15" t="s">
        <v>59</v>
      </c>
      <c r="DV917" s="15" t="s">
        <v>59</v>
      </c>
      <c r="DX917" s="15" t="s">
        <v>59</v>
      </c>
      <c r="DZ917" s="15" t="s">
        <v>59</v>
      </c>
      <c r="EB917" s="15" t="s">
        <v>59</v>
      </c>
      <c r="ED917" s="15" t="s">
        <v>59</v>
      </c>
      <c r="EF917" s="15" t="s">
        <v>59</v>
      </c>
      <c r="EH917" s="15" t="s">
        <v>59</v>
      </c>
      <c r="EJ917" s="15" t="s">
        <v>59</v>
      </c>
      <c r="EL917" s="15" t="s">
        <v>59</v>
      </c>
      <c r="EN917" s="15" t="s">
        <v>59</v>
      </c>
      <c r="EP917" s="15" t="s">
        <v>59</v>
      </c>
      <c r="ER917" s="15" t="s">
        <v>59</v>
      </c>
      <c r="ET917" s="15" t="s">
        <v>59</v>
      </c>
      <c r="EV917" s="15" t="s">
        <v>59</v>
      </c>
      <c r="EX917" s="15" t="s">
        <v>59</v>
      </c>
      <c r="EZ917" s="15" t="s">
        <v>59</v>
      </c>
      <c r="FB917" s="15" t="s">
        <v>59</v>
      </c>
      <c r="FD917" s="15" t="s">
        <v>59</v>
      </c>
      <c r="FF917" s="15" t="s">
        <v>59</v>
      </c>
      <c r="FH917" s="15" t="s">
        <v>59</v>
      </c>
      <c r="FJ917" s="15" t="s">
        <v>59</v>
      </c>
      <c r="FL917" s="15" t="s">
        <v>59</v>
      </c>
      <c r="FN917" s="15" t="s">
        <v>59</v>
      </c>
      <c r="FP917" s="15" t="s">
        <v>59</v>
      </c>
      <c r="FR917" s="15" t="s">
        <v>59</v>
      </c>
      <c r="FT917" s="15" t="s">
        <v>59</v>
      </c>
    </row>
    <row r="918" spans="1:176" ht="15.95" customHeight="1">
      <c r="A918" s="39" t="s">
        <v>1357</v>
      </c>
      <c r="B918" s="39">
        <v>4</v>
      </c>
      <c r="C918" s="39"/>
      <c r="D918" s="39">
        <v>9008</v>
      </c>
      <c r="E918" t="s">
        <v>1285</v>
      </c>
      <c r="G918" s="9">
        <f t="shared" si="29"/>
        <v>10</v>
      </c>
      <c r="H918" s="15" t="s">
        <v>59</v>
      </c>
      <c r="I918" t="s">
        <v>47</v>
      </c>
      <c r="J918" s="15" t="s">
        <v>59</v>
      </c>
      <c r="K918" t="s">
        <v>47</v>
      </c>
      <c r="L918" s="15" t="s">
        <v>59</v>
      </c>
      <c r="M918" s="3" t="s">
        <v>47</v>
      </c>
      <c r="N918" s="12" t="s">
        <v>59</v>
      </c>
      <c r="O918" t="s">
        <v>47</v>
      </c>
      <c r="P918" s="15" t="s">
        <v>59</v>
      </c>
      <c r="Q918">
        <v>3</v>
      </c>
      <c r="R918" s="15" t="s">
        <v>59</v>
      </c>
      <c r="S918" t="s">
        <v>54</v>
      </c>
      <c r="T918" s="15" t="s">
        <v>59</v>
      </c>
      <c r="U918" t="s">
        <v>54</v>
      </c>
      <c r="V918" s="15" t="s">
        <v>59</v>
      </c>
      <c r="W918">
        <v>3</v>
      </c>
      <c r="X918" s="15" t="s">
        <v>59</v>
      </c>
      <c r="Y918">
        <v>2</v>
      </c>
      <c r="Z918" s="15" t="s">
        <v>59</v>
      </c>
      <c r="AA918">
        <v>1</v>
      </c>
      <c r="AB918" s="15" t="s">
        <v>59</v>
      </c>
      <c r="AC918" t="s">
        <v>47</v>
      </c>
      <c r="AD918" s="15" t="s">
        <v>59</v>
      </c>
      <c r="AE918" t="s">
        <v>47</v>
      </c>
      <c r="AF918" s="15" t="s">
        <v>59</v>
      </c>
      <c r="AG918">
        <v>1</v>
      </c>
      <c r="AH918" s="15" t="s">
        <v>59</v>
      </c>
      <c r="AI918" t="s">
        <v>47</v>
      </c>
      <c r="AJ918" s="15" t="s">
        <v>59</v>
      </c>
      <c r="AL918" s="15" t="s">
        <v>59</v>
      </c>
      <c r="AM918" t="s">
        <v>47</v>
      </c>
      <c r="AN918" s="15" t="s">
        <v>59</v>
      </c>
      <c r="AO918" t="s">
        <v>47</v>
      </c>
      <c r="AP918" s="15" t="s">
        <v>59</v>
      </c>
      <c r="AQ918" t="s">
        <v>47</v>
      </c>
      <c r="AR918" s="15" t="s">
        <v>59</v>
      </c>
      <c r="AS918" t="s">
        <v>47</v>
      </c>
      <c r="AT918" s="15" t="s">
        <v>59</v>
      </c>
      <c r="AU918" t="s">
        <v>47</v>
      </c>
      <c r="AV918" s="15" t="s">
        <v>59</v>
      </c>
      <c r="AW918" s="3" t="s">
        <v>47</v>
      </c>
      <c r="AX918" s="15" t="s">
        <v>59</v>
      </c>
      <c r="AZ918" s="15" t="s">
        <v>59</v>
      </c>
      <c r="BA918" t="s">
        <v>47</v>
      </c>
      <c r="BB918" s="15" t="s">
        <v>59</v>
      </c>
      <c r="BC918" t="s">
        <v>47</v>
      </c>
      <c r="BD918" s="15" t="s">
        <v>59</v>
      </c>
      <c r="BE918" t="s">
        <v>47</v>
      </c>
      <c r="BF918" s="15" t="s">
        <v>59</v>
      </c>
      <c r="BH918" s="15" t="s">
        <v>59</v>
      </c>
      <c r="BJ918" s="15" t="s">
        <v>59</v>
      </c>
      <c r="BL918" s="15" t="s">
        <v>59</v>
      </c>
      <c r="BN918" s="15" t="s">
        <v>59</v>
      </c>
      <c r="BP918" s="15" t="s">
        <v>59</v>
      </c>
      <c r="BR918" s="15" t="s">
        <v>59</v>
      </c>
      <c r="BT918" s="15" t="s">
        <v>59</v>
      </c>
      <c r="BV918" s="15" t="s">
        <v>59</v>
      </c>
      <c r="BX918" s="15" t="s">
        <v>59</v>
      </c>
      <c r="BZ918" s="15" t="s">
        <v>59</v>
      </c>
      <c r="CB918" s="15" t="s">
        <v>59</v>
      </c>
      <c r="CD918" s="15" t="s">
        <v>59</v>
      </c>
      <c r="CF918" s="15" t="s">
        <v>59</v>
      </c>
      <c r="CH918" s="15" t="s">
        <v>59</v>
      </c>
      <c r="CJ918" s="15" t="s">
        <v>59</v>
      </c>
      <c r="CL918" s="15" t="s">
        <v>59</v>
      </c>
      <c r="CN918" s="15" t="s">
        <v>59</v>
      </c>
      <c r="CP918" s="15" t="s">
        <v>59</v>
      </c>
      <c r="CR918" s="15" t="s">
        <v>59</v>
      </c>
      <c r="CT918" s="15" t="s">
        <v>59</v>
      </c>
      <c r="CV918" s="15" t="s">
        <v>59</v>
      </c>
      <c r="CX918" s="15" t="s">
        <v>59</v>
      </c>
      <c r="CZ918" s="15" t="s">
        <v>59</v>
      </c>
      <c r="DB918" s="15" t="s">
        <v>59</v>
      </c>
      <c r="DD918" s="15" t="s">
        <v>59</v>
      </c>
      <c r="DF918" s="15" t="s">
        <v>59</v>
      </c>
      <c r="DH918" s="15" t="s">
        <v>59</v>
      </c>
      <c r="DJ918" s="15" t="s">
        <v>59</v>
      </c>
      <c r="DL918" s="15" t="s">
        <v>59</v>
      </c>
      <c r="DN918" s="15" t="s">
        <v>59</v>
      </c>
      <c r="DP918" s="15" t="s">
        <v>59</v>
      </c>
      <c r="DR918" s="15" t="s">
        <v>59</v>
      </c>
      <c r="DT918" s="15" t="s">
        <v>59</v>
      </c>
      <c r="DV918" s="15" t="s">
        <v>59</v>
      </c>
      <c r="DX918" s="15" t="s">
        <v>59</v>
      </c>
      <c r="DZ918" s="15" t="s">
        <v>59</v>
      </c>
      <c r="EB918" s="15" t="s">
        <v>59</v>
      </c>
      <c r="ED918" s="15" t="s">
        <v>59</v>
      </c>
      <c r="EF918" s="15" t="s">
        <v>59</v>
      </c>
      <c r="EH918" s="15" t="s">
        <v>59</v>
      </c>
      <c r="EJ918" s="15" t="s">
        <v>59</v>
      </c>
      <c r="EL918" s="15" t="s">
        <v>59</v>
      </c>
      <c r="EN918" s="15" t="s">
        <v>59</v>
      </c>
      <c r="EP918" s="15" t="s">
        <v>59</v>
      </c>
      <c r="ER918" s="15" t="s">
        <v>59</v>
      </c>
      <c r="ET918" s="15" t="s">
        <v>59</v>
      </c>
      <c r="EV918" s="15" t="s">
        <v>59</v>
      </c>
      <c r="EX918" s="15" t="s">
        <v>59</v>
      </c>
      <c r="EZ918" s="15" t="s">
        <v>59</v>
      </c>
      <c r="FB918" s="15" t="s">
        <v>59</v>
      </c>
      <c r="FD918" s="15" t="s">
        <v>59</v>
      </c>
      <c r="FF918" s="15" t="s">
        <v>59</v>
      </c>
      <c r="FH918" s="15" t="s">
        <v>59</v>
      </c>
      <c r="FJ918" s="15" t="s">
        <v>59</v>
      </c>
      <c r="FL918" s="15" t="s">
        <v>59</v>
      </c>
      <c r="FN918" s="15" t="s">
        <v>59</v>
      </c>
      <c r="FP918" s="15" t="s">
        <v>59</v>
      </c>
      <c r="FR918" s="15" t="s">
        <v>59</v>
      </c>
      <c r="FT918" s="15" t="s">
        <v>59</v>
      </c>
    </row>
    <row r="919" spans="1:176" ht="15.95" customHeight="1">
      <c r="A919" s="39" t="s">
        <v>1358</v>
      </c>
      <c r="B919" s="39">
        <v>4</v>
      </c>
      <c r="C919" s="39"/>
      <c r="D919" s="39">
        <v>9008</v>
      </c>
      <c r="E919" t="s">
        <v>1285</v>
      </c>
      <c r="G919" s="9">
        <f t="shared" si="29"/>
        <v>10</v>
      </c>
      <c r="H919" s="15" t="s">
        <v>59</v>
      </c>
      <c r="I919" t="s">
        <v>47</v>
      </c>
      <c r="J919" s="15" t="s">
        <v>59</v>
      </c>
      <c r="K919" t="s">
        <v>47</v>
      </c>
      <c r="L919" s="15" t="s">
        <v>59</v>
      </c>
      <c r="M919" s="3" t="s">
        <v>47</v>
      </c>
      <c r="N919" s="12" t="s">
        <v>59</v>
      </c>
      <c r="O919" t="s">
        <v>47</v>
      </c>
      <c r="P919" s="15" t="s">
        <v>59</v>
      </c>
      <c r="Q919">
        <v>2</v>
      </c>
      <c r="R919" s="15" t="s">
        <v>59</v>
      </c>
      <c r="S919">
        <v>1</v>
      </c>
      <c r="T919" s="15" t="s">
        <v>59</v>
      </c>
      <c r="U919" t="s">
        <v>54</v>
      </c>
      <c r="V919" s="15" t="s">
        <v>59</v>
      </c>
      <c r="W919">
        <v>1</v>
      </c>
      <c r="X919" s="15" t="s">
        <v>59</v>
      </c>
      <c r="Y919">
        <v>5</v>
      </c>
      <c r="Z919" s="15" t="s">
        <v>59</v>
      </c>
      <c r="AA919" t="s">
        <v>47</v>
      </c>
      <c r="AB919" s="15" t="s">
        <v>59</v>
      </c>
      <c r="AC919" t="s">
        <v>47</v>
      </c>
      <c r="AD919" s="15" t="s">
        <v>59</v>
      </c>
      <c r="AE919" t="s">
        <v>47</v>
      </c>
      <c r="AF919" s="15" t="s">
        <v>59</v>
      </c>
      <c r="AG919">
        <v>1</v>
      </c>
      <c r="AH919" s="15" t="s">
        <v>59</v>
      </c>
      <c r="AI919" t="s">
        <v>47</v>
      </c>
      <c r="AJ919" s="15" t="s">
        <v>59</v>
      </c>
      <c r="AL919" s="15" t="s">
        <v>59</v>
      </c>
      <c r="AM919" t="s">
        <v>47</v>
      </c>
      <c r="AN919" s="15" t="s">
        <v>59</v>
      </c>
      <c r="AO919" t="s">
        <v>47</v>
      </c>
      <c r="AP919" s="15" t="s">
        <v>59</v>
      </c>
      <c r="AQ919" t="s">
        <v>47</v>
      </c>
      <c r="AR919" s="15" t="s">
        <v>59</v>
      </c>
      <c r="AS919" t="s">
        <v>47</v>
      </c>
      <c r="AT919" s="15" t="s">
        <v>59</v>
      </c>
      <c r="AU919" t="s">
        <v>47</v>
      </c>
      <c r="AV919" s="15" t="s">
        <v>59</v>
      </c>
      <c r="AW919" s="3" t="s">
        <v>47</v>
      </c>
      <c r="AX919" s="15" t="s">
        <v>59</v>
      </c>
      <c r="AZ919" s="15" t="s">
        <v>59</v>
      </c>
      <c r="BA919" t="s">
        <v>47</v>
      </c>
      <c r="BB919" s="15" t="s">
        <v>59</v>
      </c>
      <c r="BC919" t="s">
        <v>47</v>
      </c>
      <c r="BD919" s="15" t="s">
        <v>59</v>
      </c>
      <c r="BE919" t="s">
        <v>47</v>
      </c>
      <c r="BF919" s="15" t="s">
        <v>59</v>
      </c>
      <c r="BH919" s="15" t="s">
        <v>59</v>
      </c>
      <c r="BJ919" s="15" t="s">
        <v>59</v>
      </c>
      <c r="BL919" s="15" t="s">
        <v>59</v>
      </c>
      <c r="BN919" s="15" t="s">
        <v>59</v>
      </c>
      <c r="BP919" s="15" t="s">
        <v>59</v>
      </c>
      <c r="BR919" s="15" t="s">
        <v>59</v>
      </c>
      <c r="BT919" s="15" t="s">
        <v>59</v>
      </c>
      <c r="BV919" s="15" t="s">
        <v>59</v>
      </c>
      <c r="BX919" s="15" t="s">
        <v>59</v>
      </c>
      <c r="BZ919" s="15" t="s">
        <v>59</v>
      </c>
      <c r="CB919" s="15" t="s">
        <v>59</v>
      </c>
      <c r="CD919" s="15" t="s">
        <v>59</v>
      </c>
      <c r="CF919" s="15" t="s">
        <v>59</v>
      </c>
      <c r="CH919" s="15" t="s">
        <v>59</v>
      </c>
      <c r="CJ919" s="15" t="s">
        <v>59</v>
      </c>
      <c r="CL919" s="15" t="s">
        <v>59</v>
      </c>
      <c r="CN919" s="15" t="s">
        <v>59</v>
      </c>
      <c r="CP919" s="15" t="s">
        <v>59</v>
      </c>
      <c r="CR919" s="15" t="s">
        <v>59</v>
      </c>
      <c r="CT919" s="15" t="s">
        <v>59</v>
      </c>
      <c r="CV919" s="15" t="s">
        <v>59</v>
      </c>
      <c r="CX919" s="15" t="s">
        <v>59</v>
      </c>
      <c r="CZ919" s="15" t="s">
        <v>59</v>
      </c>
      <c r="DB919" s="15" t="s">
        <v>59</v>
      </c>
      <c r="DD919" s="15" t="s">
        <v>59</v>
      </c>
      <c r="DF919" s="15" t="s">
        <v>59</v>
      </c>
      <c r="DH919" s="15" t="s">
        <v>59</v>
      </c>
      <c r="DJ919" s="15" t="s">
        <v>59</v>
      </c>
      <c r="DL919" s="15" t="s">
        <v>59</v>
      </c>
      <c r="DN919" s="15" t="s">
        <v>59</v>
      </c>
      <c r="DP919" s="15" t="s">
        <v>59</v>
      </c>
      <c r="DR919" s="15" t="s">
        <v>59</v>
      </c>
      <c r="DT919" s="15" t="s">
        <v>59</v>
      </c>
      <c r="DV919" s="15" t="s">
        <v>59</v>
      </c>
      <c r="DX919" s="15" t="s">
        <v>59</v>
      </c>
      <c r="DZ919" s="15" t="s">
        <v>59</v>
      </c>
      <c r="EB919" s="15" t="s">
        <v>59</v>
      </c>
      <c r="ED919" s="15" t="s">
        <v>59</v>
      </c>
      <c r="EF919" s="15" t="s">
        <v>59</v>
      </c>
      <c r="EH919" s="15" t="s">
        <v>59</v>
      </c>
      <c r="EJ919" s="15" t="s">
        <v>59</v>
      </c>
      <c r="EL919" s="15" t="s">
        <v>59</v>
      </c>
      <c r="EN919" s="15" t="s">
        <v>59</v>
      </c>
      <c r="EP919" s="15" t="s">
        <v>59</v>
      </c>
      <c r="ER919" s="15" t="s">
        <v>59</v>
      </c>
      <c r="ET919" s="15" t="s">
        <v>59</v>
      </c>
      <c r="EV919" s="15" t="s">
        <v>59</v>
      </c>
      <c r="EX919" s="15" t="s">
        <v>59</v>
      </c>
      <c r="EZ919" s="15" t="s">
        <v>59</v>
      </c>
      <c r="FB919" s="15" t="s">
        <v>59</v>
      </c>
      <c r="FD919" s="15" t="s">
        <v>59</v>
      </c>
      <c r="FF919" s="15" t="s">
        <v>59</v>
      </c>
      <c r="FH919" s="15" t="s">
        <v>59</v>
      </c>
      <c r="FJ919" s="15" t="s">
        <v>59</v>
      </c>
      <c r="FL919" s="15" t="s">
        <v>59</v>
      </c>
      <c r="FN919" s="15" t="s">
        <v>59</v>
      </c>
      <c r="FP919" s="15" t="s">
        <v>59</v>
      </c>
      <c r="FR919" s="15" t="s">
        <v>59</v>
      </c>
      <c r="FT919" s="15" t="s">
        <v>59</v>
      </c>
    </row>
    <row r="920" spans="1:176" ht="15.95" customHeight="1">
      <c r="A920" s="39" t="s">
        <v>1359</v>
      </c>
      <c r="B920" s="39">
        <v>4</v>
      </c>
      <c r="C920" s="39"/>
      <c r="D920" s="39">
        <v>9008</v>
      </c>
      <c r="E920" t="s">
        <v>1285</v>
      </c>
      <c r="G920" s="9">
        <f t="shared" si="29"/>
        <v>20</v>
      </c>
      <c r="H920" s="15" t="s">
        <v>59</v>
      </c>
      <c r="I920" t="s">
        <v>47</v>
      </c>
      <c r="J920" s="15" t="s">
        <v>59</v>
      </c>
      <c r="K920" t="s">
        <v>47</v>
      </c>
      <c r="L920" s="15" t="s">
        <v>59</v>
      </c>
      <c r="M920" s="3" t="s">
        <v>47</v>
      </c>
      <c r="N920" s="12" t="s">
        <v>59</v>
      </c>
      <c r="O920" t="s">
        <v>47</v>
      </c>
      <c r="P920" s="15" t="s">
        <v>59</v>
      </c>
      <c r="Q920">
        <v>2</v>
      </c>
      <c r="R920" s="15" t="s">
        <v>59</v>
      </c>
      <c r="S920" t="s">
        <v>54</v>
      </c>
      <c r="T920" s="15" t="s">
        <v>59</v>
      </c>
      <c r="U920" t="s">
        <v>54</v>
      </c>
      <c r="V920" s="15" t="s">
        <v>59</v>
      </c>
      <c r="W920">
        <v>11</v>
      </c>
      <c r="X920" s="15" t="s">
        <v>59</v>
      </c>
      <c r="Y920">
        <v>3</v>
      </c>
      <c r="Z920" s="15" t="s">
        <v>59</v>
      </c>
      <c r="AA920">
        <v>3</v>
      </c>
      <c r="AB920" s="15" t="s">
        <v>59</v>
      </c>
      <c r="AC920" t="s">
        <v>47</v>
      </c>
      <c r="AD920" s="15" t="s">
        <v>59</v>
      </c>
      <c r="AE920" t="s">
        <v>47</v>
      </c>
      <c r="AF920" s="15" t="s">
        <v>59</v>
      </c>
      <c r="AG920">
        <v>1</v>
      </c>
      <c r="AH920" s="15" t="s">
        <v>59</v>
      </c>
      <c r="AI920" t="s">
        <v>47</v>
      </c>
      <c r="AJ920" s="15" t="s">
        <v>59</v>
      </c>
      <c r="AL920" s="15" t="s">
        <v>59</v>
      </c>
      <c r="AM920" t="s">
        <v>47</v>
      </c>
      <c r="AN920" s="15" t="s">
        <v>59</v>
      </c>
      <c r="AO920" t="s">
        <v>47</v>
      </c>
      <c r="AP920" s="15" t="s">
        <v>59</v>
      </c>
      <c r="AQ920" t="s">
        <v>47</v>
      </c>
      <c r="AR920" s="15" t="s">
        <v>59</v>
      </c>
      <c r="AS920" t="s">
        <v>47</v>
      </c>
      <c r="AT920" s="15" t="s">
        <v>59</v>
      </c>
      <c r="AU920" t="s">
        <v>47</v>
      </c>
      <c r="AV920" s="15" t="s">
        <v>59</v>
      </c>
      <c r="AW920" s="3" t="s">
        <v>47</v>
      </c>
      <c r="AX920" s="15" t="s">
        <v>59</v>
      </c>
      <c r="AZ920" s="15" t="s">
        <v>59</v>
      </c>
      <c r="BA920" t="s">
        <v>47</v>
      </c>
      <c r="BB920" s="15" t="s">
        <v>59</v>
      </c>
      <c r="BC920" t="s">
        <v>47</v>
      </c>
      <c r="BD920" s="15" t="s">
        <v>59</v>
      </c>
      <c r="BE920" t="s">
        <v>47</v>
      </c>
      <c r="BF920" s="15" t="s">
        <v>59</v>
      </c>
      <c r="BH920" s="15" t="s">
        <v>59</v>
      </c>
      <c r="BJ920" s="15" t="s">
        <v>59</v>
      </c>
      <c r="BL920" s="15" t="s">
        <v>59</v>
      </c>
      <c r="BN920" s="15" t="s">
        <v>59</v>
      </c>
      <c r="BP920" s="15" t="s">
        <v>59</v>
      </c>
      <c r="BR920" s="15" t="s">
        <v>59</v>
      </c>
      <c r="BT920" s="15" t="s">
        <v>59</v>
      </c>
      <c r="BV920" s="15" t="s">
        <v>59</v>
      </c>
      <c r="BX920" s="15" t="s">
        <v>59</v>
      </c>
      <c r="BZ920" s="15" t="s">
        <v>59</v>
      </c>
      <c r="CB920" s="15" t="s">
        <v>59</v>
      </c>
      <c r="CD920" s="15" t="s">
        <v>59</v>
      </c>
      <c r="CF920" s="15" t="s">
        <v>59</v>
      </c>
      <c r="CH920" s="15" t="s">
        <v>59</v>
      </c>
      <c r="CJ920" s="15" t="s">
        <v>59</v>
      </c>
      <c r="CL920" s="15" t="s">
        <v>59</v>
      </c>
      <c r="CN920" s="15" t="s">
        <v>59</v>
      </c>
      <c r="CP920" s="15" t="s">
        <v>59</v>
      </c>
      <c r="CR920" s="15" t="s">
        <v>59</v>
      </c>
      <c r="CT920" s="15" t="s">
        <v>59</v>
      </c>
      <c r="CV920" s="15" t="s">
        <v>59</v>
      </c>
      <c r="CX920" s="15" t="s">
        <v>59</v>
      </c>
      <c r="CZ920" s="15" t="s">
        <v>59</v>
      </c>
      <c r="DB920" s="15" t="s">
        <v>59</v>
      </c>
      <c r="DD920" s="15" t="s">
        <v>59</v>
      </c>
      <c r="DF920" s="15" t="s">
        <v>59</v>
      </c>
      <c r="DH920" s="15" t="s">
        <v>59</v>
      </c>
      <c r="DJ920" s="15" t="s">
        <v>59</v>
      </c>
      <c r="DL920" s="15" t="s">
        <v>59</v>
      </c>
      <c r="DN920" s="15" t="s">
        <v>59</v>
      </c>
      <c r="DP920" s="15" t="s">
        <v>59</v>
      </c>
      <c r="DR920" s="15" t="s">
        <v>59</v>
      </c>
      <c r="DT920" s="15" t="s">
        <v>59</v>
      </c>
      <c r="DV920" s="15" t="s">
        <v>59</v>
      </c>
      <c r="DX920" s="15" t="s">
        <v>59</v>
      </c>
      <c r="DZ920" s="15" t="s">
        <v>59</v>
      </c>
      <c r="EB920" s="15" t="s">
        <v>59</v>
      </c>
      <c r="ED920" s="15" t="s">
        <v>59</v>
      </c>
      <c r="EF920" s="15" t="s">
        <v>59</v>
      </c>
      <c r="EH920" s="15" t="s">
        <v>59</v>
      </c>
      <c r="EJ920" s="15" t="s">
        <v>59</v>
      </c>
      <c r="EL920" s="15" t="s">
        <v>59</v>
      </c>
      <c r="EN920" s="15" t="s">
        <v>59</v>
      </c>
      <c r="EP920" s="15" t="s">
        <v>59</v>
      </c>
      <c r="ER920" s="15" t="s">
        <v>59</v>
      </c>
      <c r="ET920" s="15" t="s">
        <v>59</v>
      </c>
      <c r="EV920" s="15" t="s">
        <v>59</v>
      </c>
      <c r="EX920" s="15" t="s">
        <v>59</v>
      </c>
      <c r="EZ920" s="15" t="s">
        <v>59</v>
      </c>
      <c r="FB920" s="15" t="s">
        <v>59</v>
      </c>
      <c r="FD920" s="15" t="s">
        <v>59</v>
      </c>
      <c r="FF920" s="15" t="s">
        <v>59</v>
      </c>
      <c r="FH920" s="15" t="s">
        <v>59</v>
      </c>
      <c r="FJ920" s="15" t="s">
        <v>59</v>
      </c>
      <c r="FL920" s="15" t="s">
        <v>59</v>
      </c>
      <c r="FN920" s="15" t="s">
        <v>59</v>
      </c>
      <c r="FP920" s="15" t="s">
        <v>59</v>
      </c>
      <c r="FR920" s="15" t="s">
        <v>59</v>
      </c>
      <c r="FT920" s="15" t="s">
        <v>59</v>
      </c>
    </row>
    <row r="921" spans="1:176" ht="15.95" customHeight="1">
      <c r="A921" s="39" t="s">
        <v>1360</v>
      </c>
      <c r="B921" s="39">
        <v>4</v>
      </c>
      <c r="C921" s="39"/>
      <c r="D921" s="39">
        <v>9006</v>
      </c>
      <c r="E921" t="s">
        <v>1285</v>
      </c>
      <c r="G921" s="9">
        <f t="shared" si="29"/>
        <v>11</v>
      </c>
      <c r="H921" s="15" t="s">
        <v>59</v>
      </c>
      <c r="I921" t="s">
        <v>47</v>
      </c>
      <c r="J921" s="15" t="s">
        <v>59</v>
      </c>
      <c r="K921" t="s">
        <v>47</v>
      </c>
      <c r="L921" s="15" t="s">
        <v>59</v>
      </c>
      <c r="M921" s="3" t="s">
        <v>47</v>
      </c>
      <c r="N921" s="12" t="s">
        <v>59</v>
      </c>
      <c r="O921" t="s">
        <v>47</v>
      </c>
      <c r="P921" s="15" t="s">
        <v>59</v>
      </c>
      <c r="Q921">
        <v>2</v>
      </c>
      <c r="R921" s="15" t="s">
        <v>59</v>
      </c>
      <c r="S921">
        <v>2</v>
      </c>
      <c r="T921" s="15" t="s">
        <v>59</v>
      </c>
      <c r="U921" t="s">
        <v>54</v>
      </c>
      <c r="V921" s="15" t="s">
        <v>59</v>
      </c>
      <c r="W921">
        <v>1</v>
      </c>
      <c r="X921" s="15" t="s">
        <v>59</v>
      </c>
      <c r="Y921">
        <v>2</v>
      </c>
      <c r="Z921" s="15" t="s">
        <v>59</v>
      </c>
      <c r="AA921">
        <v>2</v>
      </c>
      <c r="AB921" s="15" t="s">
        <v>59</v>
      </c>
      <c r="AC921" t="s">
        <v>47</v>
      </c>
      <c r="AD921" s="15" t="s">
        <v>59</v>
      </c>
      <c r="AE921" t="s">
        <v>47</v>
      </c>
      <c r="AF921" s="15" t="s">
        <v>59</v>
      </c>
      <c r="AG921">
        <v>2</v>
      </c>
      <c r="AH921" s="15" t="s">
        <v>59</v>
      </c>
      <c r="AI921" t="s">
        <v>47</v>
      </c>
      <c r="AJ921" s="15" t="s">
        <v>59</v>
      </c>
      <c r="AL921" s="15" t="s">
        <v>59</v>
      </c>
      <c r="AM921" t="s">
        <v>47</v>
      </c>
      <c r="AN921" s="15" t="s">
        <v>59</v>
      </c>
      <c r="AO921" t="s">
        <v>47</v>
      </c>
      <c r="AP921" s="15" t="s">
        <v>59</v>
      </c>
      <c r="AQ921" t="s">
        <v>47</v>
      </c>
      <c r="AR921" s="15" t="s">
        <v>59</v>
      </c>
      <c r="AS921" t="s">
        <v>47</v>
      </c>
      <c r="AT921" s="15" t="s">
        <v>59</v>
      </c>
      <c r="AU921" t="s">
        <v>47</v>
      </c>
      <c r="AV921" s="15" t="s">
        <v>59</v>
      </c>
      <c r="AW921" s="3" t="s">
        <v>47</v>
      </c>
      <c r="AX921" s="15" t="s">
        <v>59</v>
      </c>
      <c r="AZ921" s="15" t="s">
        <v>59</v>
      </c>
      <c r="BA921" t="s">
        <v>47</v>
      </c>
      <c r="BB921" s="15" t="s">
        <v>59</v>
      </c>
      <c r="BC921" t="s">
        <v>47</v>
      </c>
      <c r="BD921" s="15" t="s">
        <v>59</v>
      </c>
      <c r="BE921" t="s">
        <v>47</v>
      </c>
      <c r="BF921" s="15" t="s">
        <v>59</v>
      </c>
      <c r="BH921" s="15" t="s">
        <v>59</v>
      </c>
      <c r="BJ921" s="15" t="s">
        <v>59</v>
      </c>
      <c r="BL921" s="15" t="s">
        <v>59</v>
      </c>
      <c r="BN921" s="15" t="s">
        <v>59</v>
      </c>
      <c r="BP921" s="15" t="s">
        <v>59</v>
      </c>
      <c r="BR921" s="15" t="s">
        <v>59</v>
      </c>
      <c r="BT921" s="15" t="s">
        <v>59</v>
      </c>
      <c r="BV921" s="15" t="s">
        <v>59</v>
      </c>
      <c r="BX921" s="15" t="s">
        <v>59</v>
      </c>
      <c r="BZ921" s="15" t="s">
        <v>59</v>
      </c>
      <c r="CB921" s="15" t="s">
        <v>59</v>
      </c>
      <c r="CD921" s="15" t="s">
        <v>59</v>
      </c>
      <c r="CF921" s="15" t="s">
        <v>59</v>
      </c>
      <c r="CH921" s="15" t="s">
        <v>59</v>
      </c>
      <c r="CJ921" s="15" t="s">
        <v>59</v>
      </c>
      <c r="CL921" s="15" t="s">
        <v>59</v>
      </c>
      <c r="CN921" s="15" t="s">
        <v>59</v>
      </c>
      <c r="CP921" s="15" t="s">
        <v>59</v>
      </c>
      <c r="CR921" s="15" t="s">
        <v>59</v>
      </c>
      <c r="CT921" s="15" t="s">
        <v>59</v>
      </c>
      <c r="CV921" s="15" t="s">
        <v>59</v>
      </c>
      <c r="CX921" s="15" t="s">
        <v>59</v>
      </c>
      <c r="CZ921" s="15" t="s">
        <v>59</v>
      </c>
      <c r="DB921" s="15" t="s">
        <v>59</v>
      </c>
      <c r="DD921" s="15" t="s">
        <v>59</v>
      </c>
      <c r="DF921" s="15" t="s">
        <v>59</v>
      </c>
      <c r="DH921" s="15" t="s">
        <v>59</v>
      </c>
      <c r="DJ921" s="15" t="s">
        <v>59</v>
      </c>
      <c r="DL921" s="15" t="s">
        <v>59</v>
      </c>
      <c r="DN921" s="15" t="s">
        <v>59</v>
      </c>
      <c r="DP921" s="15" t="s">
        <v>59</v>
      </c>
      <c r="DR921" s="15" t="s">
        <v>59</v>
      </c>
      <c r="DT921" s="15" t="s">
        <v>59</v>
      </c>
      <c r="DV921" s="15" t="s">
        <v>59</v>
      </c>
      <c r="DX921" s="15" t="s">
        <v>59</v>
      </c>
      <c r="DZ921" s="15" t="s">
        <v>59</v>
      </c>
      <c r="EB921" s="15" t="s">
        <v>59</v>
      </c>
      <c r="ED921" s="15" t="s">
        <v>59</v>
      </c>
      <c r="EF921" s="15" t="s">
        <v>59</v>
      </c>
      <c r="EH921" s="15" t="s">
        <v>59</v>
      </c>
      <c r="EJ921" s="15" t="s">
        <v>59</v>
      </c>
      <c r="EL921" s="15" t="s">
        <v>59</v>
      </c>
      <c r="EN921" s="15" t="s">
        <v>59</v>
      </c>
      <c r="EP921" s="15" t="s">
        <v>59</v>
      </c>
      <c r="ER921" s="15" t="s">
        <v>59</v>
      </c>
      <c r="ET921" s="15" t="s">
        <v>59</v>
      </c>
      <c r="EV921" s="15" t="s">
        <v>59</v>
      </c>
      <c r="EX921" s="15" t="s">
        <v>59</v>
      </c>
      <c r="EZ921" s="15" t="s">
        <v>59</v>
      </c>
      <c r="FB921" s="15" t="s">
        <v>59</v>
      </c>
      <c r="FD921" s="15" t="s">
        <v>59</v>
      </c>
      <c r="FF921" s="15" t="s">
        <v>59</v>
      </c>
      <c r="FH921" s="15" t="s">
        <v>59</v>
      </c>
      <c r="FJ921" s="15" t="s">
        <v>59</v>
      </c>
      <c r="FL921" s="15" t="s">
        <v>59</v>
      </c>
      <c r="FN921" s="15" t="s">
        <v>59</v>
      </c>
      <c r="FP921" s="15" t="s">
        <v>59</v>
      </c>
      <c r="FR921" s="15" t="s">
        <v>59</v>
      </c>
      <c r="FT921" s="15" t="s">
        <v>59</v>
      </c>
    </row>
    <row r="922" spans="1:176" ht="15.95" customHeight="1">
      <c r="A922" s="39" t="s">
        <v>1361</v>
      </c>
      <c r="B922" s="39">
        <v>4</v>
      </c>
      <c r="C922" s="39"/>
      <c r="D922" s="39">
        <v>9006</v>
      </c>
      <c r="E922" t="s">
        <v>1285</v>
      </c>
      <c r="G922" s="9">
        <f t="shared" si="29"/>
        <v>6</v>
      </c>
      <c r="H922" s="15" t="s">
        <v>59</v>
      </c>
      <c r="I922" t="s">
        <v>47</v>
      </c>
      <c r="J922" s="15" t="s">
        <v>59</v>
      </c>
      <c r="K922" t="s">
        <v>47</v>
      </c>
      <c r="L922" s="15" t="s">
        <v>59</v>
      </c>
      <c r="M922" s="3" t="s">
        <v>47</v>
      </c>
      <c r="N922" s="12" t="s">
        <v>59</v>
      </c>
      <c r="O922" t="s">
        <v>47</v>
      </c>
      <c r="P922" s="15" t="s">
        <v>59</v>
      </c>
      <c r="Q922" t="s">
        <v>54</v>
      </c>
      <c r="R922" s="15" t="s">
        <v>59</v>
      </c>
      <c r="S922">
        <v>1</v>
      </c>
      <c r="T922" s="15" t="s">
        <v>59</v>
      </c>
      <c r="U922" t="s">
        <v>54</v>
      </c>
      <c r="V922" s="15" t="s">
        <v>59</v>
      </c>
      <c r="W922" t="s">
        <v>54</v>
      </c>
      <c r="X922" s="15" t="s">
        <v>59</v>
      </c>
      <c r="Y922">
        <v>2</v>
      </c>
      <c r="Z922" s="15" t="s">
        <v>59</v>
      </c>
      <c r="AA922">
        <v>1</v>
      </c>
      <c r="AB922" s="15" t="s">
        <v>59</v>
      </c>
      <c r="AC922" t="s">
        <v>47</v>
      </c>
      <c r="AD922" s="15" t="s">
        <v>59</v>
      </c>
      <c r="AE922" t="s">
        <v>47</v>
      </c>
      <c r="AF922" s="15" t="s">
        <v>59</v>
      </c>
      <c r="AG922">
        <v>2</v>
      </c>
      <c r="AH922" s="15" t="s">
        <v>59</v>
      </c>
      <c r="AI922" t="s">
        <v>47</v>
      </c>
      <c r="AJ922" s="15" t="s">
        <v>59</v>
      </c>
      <c r="AL922" s="15" t="s">
        <v>59</v>
      </c>
      <c r="AM922" t="s">
        <v>47</v>
      </c>
      <c r="AN922" s="15" t="s">
        <v>59</v>
      </c>
      <c r="AO922" t="s">
        <v>47</v>
      </c>
      <c r="AP922" s="15" t="s">
        <v>59</v>
      </c>
      <c r="AQ922" t="s">
        <v>47</v>
      </c>
      <c r="AR922" s="15" t="s">
        <v>59</v>
      </c>
      <c r="AS922" t="s">
        <v>47</v>
      </c>
      <c r="AT922" s="15" t="s">
        <v>59</v>
      </c>
      <c r="AU922" t="s">
        <v>47</v>
      </c>
      <c r="AV922" s="15" t="s">
        <v>59</v>
      </c>
      <c r="AW922" s="3" t="s">
        <v>47</v>
      </c>
      <c r="AX922" s="15" t="s">
        <v>59</v>
      </c>
      <c r="AZ922" s="15" t="s">
        <v>59</v>
      </c>
      <c r="BA922" t="s">
        <v>47</v>
      </c>
      <c r="BB922" s="15" t="s">
        <v>59</v>
      </c>
      <c r="BC922" t="s">
        <v>47</v>
      </c>
      <c r="BD922" s="15" t="s">
        <v>59</v>
      </c>
      <c r="BE922" t="s">
        <v>47</v>
      </c>
      <c r="BF922" s="15" t="s">
        <v>59</v>
      </c>
      <c r="BH922" s="15" t="s">
        <v>59</v>
      </c>
      <c r="BJ922" s="15" t="s">
        <v>59</v>
      </c>
      <c r="BL922" s="15" t="s">
        <v>59</v>
      </c>
      <c r="BN922" s="15" t="s">
        <v>59</v>
      </c>
      <c r="BP922" s="15" t="s">
        <v>59</v>
      </c>
      <c r="BR922" s="15" t="s">
        <v>59</v>
      </c>
      <c r="BT922" s="15" t="s">
        <v>59</v>
      </c>
      <c r="BV922" s="15" t="s">
        <v>59</v>
      </c>
      <c r="BX922" s="15" t="s">
        <v>59</v>
      </c>
      <c r="BZ922" s="15" t="s">
        <v>59</v>
      </c>
      <c r="CB922" s="15" t="s">
        <v>59</v>
      </c>
      <c r="CD922" s="15" t="s">
        <v>59</v>
      </c>
      <c r="CF922" s="15" t="s">
        <v>59</v>
      </c>
      <c r="CH922" s="15" t="s">
        <v>59</v>
      </c>
      <c r="CJ922" s="15" t="s">
        <v>59</v>
      </c>
      <c r="CL922" s="15" t="s">
        <v>59</v>
      </c>
      <c r="CN922" s="15" t="s">
        <v>59</v>
      </c>
      <c r="CP922" s="15" t="s">
        <v>59</v>
      </c>
      <c r="CR922" s="15" t="s">
        <v>59</v>
      </c>
      <c r="CT922" s="15" t="s">
        <v>59</v>
      </c>
      <c r="CV922" s="15" t="s">
        <v>59</v>
      </c>
      <c r="CX922" s="15" t="s">
        <v>59</v>
      </c>
      <c r="CZ922" s="15" t="s">
        <v>59</v>
      </c>
      <c r="DB922" s="15" t="s">
        <v>59</v>
      </c>
      <c r="DD922" s="15" t="s">
        <v>59</v>
      </c>
      <c r="DF922" s="15" t="s">
        <v>59</v>
      </c>
      <c r="DH922" s="15" t="s">
        <v>59</v>
      </c>
      <c r="DJ922" s="15" t="s">
        <v>59</v>
      </c>
      <c r="DL922" s="15" t="s">
        <v>59</v>
      </c>
      <c r="DN922" s="15" t="s">
        <v>59</v>
      </c>
      <c r="DP922" s="15" t="s">
        <v>59</v>
      </c>
      <c r="DR922" s="15" t="s">
        <v>59</v>
      </c>
      <c r="DT922" s="15" t="s">
        <v>59</v>
      </c>
      <c r="DV922" s="15" t="s">
        <v>59</v>
      </c>
      <c r="DX922" s="15" t="s">
        <v>59</v>
      </c>
      <c r="DZ922" s="15" t="s">
        <v>59</v>
      </c>
      <c r="EB922" s="15" t="s">
        <v>59</v>
      </c>
      <c r="ED922" s="15" t="s">
        <v>59</v>
      </c>
      <c r="EF922" s="15" t="s">
        <v>59</v>
      </c>
      <c r="EH922" s="15" t="s">
        <v>59</v>
      </c>
      <c r="EJ922" s="15" t="s">
        <v>59</v>
      </c>
      <c r="EL922" s="15" t="s">
        <v>59</v>
      </c>
      <c r="EN922" s="15" t="s">
        <v>59</v>
      </c>
      <c r="EP922" s="15" t="s">
        <v>59</v>
      </c>
      <c r="ER922" s="15" t="s">
        <v>59</v>
      </c>
      <c r="ET922" s="15" t="s">
        <v>59</v>
      </c>
      <c r="EV922" s="15" t="s">
        <v>59</v>
      </c>
      <c r="EX922" s="15" t="s">
        <v>59</v>
      </c>
      <c r="EZ922" s="15" t="s">
        <v>59</v>
      </c>
      <c r="FB922" s="15" t="s">
        <v>59</v>
      </c>
      <c r="FD922" s="15" t="s">
        <v>59</v>
      </c>
      <c r="FF922" s="15" t="s">
        <v>59</v>
      </c>
      <c r="FH922" s="15" t="s">
        <v>59</v>
      </c>
      <c r="FJ922" s="15" t="s">
        <v>59</v>
      </c>
      <c r="FL922" s="15" t="s">
        <v>59</v>
      </c>
      <c r="FN922" s="15" t="s">
        <v>59</v>
      </c>
      <c r="FP922" s="15" t="s">
        <v>59</v>
      </c>
      <c r="FR922" s="15" t="s">
        <v>59</v>
      </c>
      <c r="FT922" s="15" t="s">
        <v>59</v>
      </c>
    </row>
    <row r="923" spans="1:176" ht="15.95" customHeight="1">
      <c r="A923" s="39" t="s">
        <v>1362</v>
      </c>
      <c r="B923" s="39">
        <v>4</v>
      </c>
      <c r="C923" s="39"/>
      <c r="D923" s="39">
        <v>9006</v>
      </c>
      <c r="E923" t="s">
        <v>1285</v>
      </c>
      <c r="G923" s="9">
        <f t="shared" si="29"/>
        <v>8</v>
      </c>
      <c r="H923" s="15" t="s">
        <v>59</v>
      </c>
      <c r="I923" t="s">
        <v>47</v>
      </c>
      <c r="J923" s="15" t="s">
        <v>59</v>
      </c>
      <c r="K923" t="s">
        <v>47</v>
      </c>
      <c r="L923" s="15" t="s">
        <v>59</v>
      </c>
      <c r="M923" s="3" t="s">
        <v>47</v>
      </c>
      <c r="N923" s="12" t="s">
        <v>59</v>
      </c>
      <c r="O923" t="s">
        <v>47</v>
      </c>
      <c r="P923" s="15" t="s">
        <v>59</v>
      </c>
      <c r="Q923">
        <v>1</v>
      </c>
      <c r="R923" s="15" t="s">
        <v>59</v>
      </c>
      <c r="S923">
        <v>1</v>
      </c>
      <c r="T923" s="15" t="s">
        <v>59</v>
      </c>
      <c r="U923" t="s">
        <v>54</v>
      </c>
      <c r="V923" s="15" t="s">
        <v>59</v>
      </c>
      <c r="W923" t="s">
        <v>54</v>
      </c>
      <c r="X923" s="15" t="s">
        <v>59</v>
      </c>
      <c r="Y923">
        <v>3</v>
      </c>
      <c r="Z923" s="15" t="s">
        <v>59</v>
      </c>
      <c r="AA923">
        <v>2</v>
      </c>
      <c r="AB923" s="15" t="s">
        <v>59</v>
      </c>
      <c r="AC923" t="s">
        <v>47</v>
      </c>
      <c r="AD923" s="15" t="s">
        <v>59</v>
      </c>
      <c r="AE923" t="s">
        <v>47</v>
      </c>
      <c r="AF923" s="15" t="s">
        <v>59</v>
      </c>
      <c r="AG923">
        <v>1</v>
      </c>
      <c r="AH923" s="15" t="s">
        <v>59</v>
      </c>
      <c r="AI923" t="s">
        <v>47</v>
      </c>
      <c r="AJ923" s="15" t="s">
        <v>59</v>
      </c>
      <c r="AL923" s="15" t="s">
        <v>59</v>
      </c>
      <c r="AM923" t="s">
        <v>47</v>
      </c>
      <c r="AN923" s="15" t="s">
        <v>59</v>
      </c>
      <c r="AO923" t="s">
        <v>47</v>
      </c>
      <c r="AP923" s="15" t="s">
        <v>59</v>
      </c>
      <c r="AQ923" t="s">
        <v>47</v>
      </c>
      <c r="AR923" s="15" t="s">
        <v>59</v>
      </c>
      <c r="AS923" t="s">
        <v>47</v>
      </c>
      <c r="AT923" s="15" t="s">
        <v>59</v>
      </c>
      <c r="AU923" t="s">
        <v>47</v>
      </c>
      <c r="AV923" s="15" t="s">
        <v>59</v>
      </c>
      <c r="AW923" s="3" t="s">
        <v>47</v>
      </c>
      <c r="AX923" s="15" t="s">
        <v>59</v>
      </c>
      <c r="AZ923" s="15" t="s">
        <v>59</v>
      </c>
      <c r="BA923" t="s">
        <v>47</v>
      </c>
      <c r="BB923" s="15" t="s">
        <v>59</v>
      </c>
      <c r="BC923" t="s">
        <v>47</v>
      </c>
      <c r="BD923" s="15" t="s">
        <v>59</v>
      </c>
      <c r="BE923" t="s">
        <v>47</v>
      </c>
      <c r="BF923" s="15" t="s">
        <v>59</v>
      </c>
      <c r="BH923" s="15" t="s">
        <v>59</v>
      </c>
      <c r="BJ923" s="15" t="s">
        <v>59</v>
      </c>
      <c r="BL923" s="15" t="s">
        <v>59</v>
      </c>
      <c r="BN923" s="15" t="s">
        <v>59</v>
      </c>
      <c r="BP923" s="15" t="s">
        <v>59</v>
      </c>
      <c r="BR923" s="15" t="s">
        <v>59</v>
      </c>
      <c r="BT923" s="15" t="s">
        <v>59</v>
      </c>
      <c r="BV923" s="15" t="s">
        <v>59</v>
      </c>
      <c r="BX923" s="15" t="s">
        <v>59</v>
      </c>
      <c r="BZ923" s="15" t="s">
        <v>59</v>
      </c>
      <c r="CB923" s="15" t="s">
        <v>59</v>
      </c>
      <c r="CD923" s="15" t="s">
        <v>59</v>
      </c>
      <c r="CF923" s="15" t="s">
        <v>59</v>
      </c>
      <c r="CH923" s="15" t="s">
        <v>59</v>
      </c>
      <c r="CJ923" s="15" t="s">
        <v>59</v>
      </c>
      <c r="CL923" s="15" t="s">
        <v>59</v>
      </c>
      <c r="CN923" s="15" t="s">
        <v>59</v>
      </c>
      <c r="CP923" s="15" t="s">
        <v>59</v>
      </c>
      <c r="CR923" s="15" t="s">
        <v>59</v>
      </c>
      <c r="CT923" s="15" t="s">
        <v>59</v>
      </c>
      <c r="CV923" s="15" t="s">
        <v>59</v>
      </c>
      <c r="CX923" s="15" t="s">
        <v>59</v>
      </c>
      <c r="CZ923" s="15" t="s">
        <v>59</v>
      </c>
      <c r="DB923" s="15" t="s">
        <v>59</v>
      </c>
      <c r="DD923" s="15" t="s">
        <v>59</v>
      </c>
      <c r="DF923" s="15" t="s">
        <v>59</v>
      </c>
      <c r="DH923" s="15" t="s">
        <v>59</v>
      </c>
      <c r="DJ923" s="15" t="s">
        <v>59</v>
      </c>
      <c r="DL923" s="15" t="s">
        <v>59</v>
      </c>
      <c r="DN923" s="15" t="s">
        <v>59</v>
      </c>
      <c r="DP923" s="15" t="s">
        <v>59</v>
      </c>
      <c r="DR923" s="15" t="s">
        <v>59</v>
      </c>
      <c r="DT923" s="15" t="s">
        <v>59</v>
      </c>
      <c r="DV923" s="15" t="s">
        <v>59</v>
      </c>
      <c r="DX923" s="15" t="s">
        <v>59</v>
      </c>
      <c r="DZ923" s="15" t="s">
        <v>59</v>
      </c>
      <c r="EB923" s="15" t="s">
        <v>59</v>
      </c>
      <c r="ED923" s="15" t="s">
        <v>59</v>
      </c>
      <c r="EF923" s="15" t="s">
        <v>59</v>
      </c>
      <c r="EH923" s="15" t="s">
        <v>59</v>
      </c>
      <c r="EJ923" s="15" t="s">
        <v>59</v>
      </c>
      <c r="EL923" s="15" t="s">
        <v>59</v>
      </c>
      <c r="EN923" s="15" t="s">
        <v>59</v>
      </c>
      <c r="EP923" s="15" t="s">
        <v>59</v>
      </c>
      <c r="ER923" s="15" t="s">
        <v>59</v>
      </c>
      <c r="ET923" s="15" t="s">
        <v>59</v>
      </c>
      <c r="EV923" s="15" t="s">
        <v>59</v>
      </c>
      <c r="EX923" s="15" t="s">
        <v>59</v>
      </c>
      <c r="EZ923" s="15" t="s">
        <v>59</v>
      </c>
      <c r="FB923" s="15" t="s">
        <v>59</v>
      </c>
      <c r="FD923" s="15" t="s">
        <v>59</v>
      </c>
      <c r="FF923" s="15" t="s">
        <v>59</v>
      </c>
      <c r="FH923" s="15" t="s">
        <v>59</v>
      </c>
      <c r="FJ923" s="15" t="s">
        <v>59</v>
      </c>
      <c r="FL923" s="15" t="s">
        <v>59</v>
      </c>
      <c r="FN923" s="15" t="s">
        <v>59</v>
      </c>
      <c r="FP923" s="15" t="s">
        <v>59</v>
      </c>
      <c r="FR923" s="15" t="s">
        <v>59</v>
      </c>
      <c r="FT923" s="15" t="s">
        <v>59</v>
      </c>
    </row>
    <row r="924" spans="1:176" ht="15.95" customHeight="1">
      <c r="A924" s="39" t="s">
        <v>1363</v>
      </c>
      <c r="B924" s="39">
        <v>4</v>
      </c>
      <c r="C924" s="39"/>
      <c r="D924" s="39">
        <v>8006</v>
      </c>
      <c r="E924" t="s">
        <v>1285</v>
      </c>
      <c r="G924" s="9">
        <f t="shared" si="29"/>
        <v>3</v>
      </c>
      <c r="H924" s="15" t="s">
        <v>59</v>
      </c>
      <c r="I924" t="s">
        <v>47</v>
      </c>
      <c r="J924" s="15" t="s">
        <v>59</v>
      </c>
      <c r="K924" t="s">
        <v>47</v>
      </c>
      <c r="L924" s="15" t="s">
        <v>59</v>
      </c>
      <c r="M924" s="3" t="s">
        <v>47</v>
      </c>
      <c r="N924" s="12" t="s">
        <v>59</v>
      </c>
      <c r="O924" t="s">
        <v>47</v>
      </c>
      <c r="P924" s="15" t="s">
        <v>59</v>
      </c>
      <c r="Q924" t="s">
        <v>54</v>
      </c>
      <c r="R924" s="15" t="s">
        <v>59</v>
      </c>
      <c r="S924" t="s">
        <v>54</v>
      </c>
      <c r="T924" s="15" t="s">
        <v>59</v>
      </c>
      <c r="U924" t="s">
        <v>54</v>
      </c>
      <c r="V924" s="15" t="s">
        <v>59</v>
      </c>
      <c r="W924" t="s">
        <v>54</v>
      </c>
      <c r="X924" s="15" t="s">
        <v>59</v>
      </c>
      <c r="Y924">
        <v>3</v>
      </c>
      <c r="Z924" s="15" t="s">
        <v>59</v>
      </c>
      <c r="AA924" t="s">
        <v>54</v>
      </c>
      <c r="AB924" s="15" t="s">
        <v>59</v>
      </c>
      <c r="AC924" t="s">
        <v>47</v>
      </c>
      <c r="AD924" s="15" t="s">
        <v>59</v>
      </c>
      <c r="AE924" t="s">
        <v>47</v>
      </c>
      <c r="AF924" s="15" t="s">
        <v>59</v>
      </c>
      <c r="AG924" t="s">
        <v>54</v>
      </c>
      <c r="AH924" s="15" t="s">
        <v>59</v>
      </c>
      <c r="AI924" t="s">
        <v>47</v>
      </c>
      <c r="AJ924" s="15" t="s">
        <v>59</v>
      </c>
      <c r="AL924" s="15" t="s">
        <v>59</v>
      </c>
      <c r="AM924" t="s">
        <v>47</v>
      </c>
      <c r="AN924" s="15" t="s">
        <v>59</v>
      </c>
      <c r="AO924" t="s">
        <v>47</v>
      </c>
      <c r="AP924" s="15" t="s">
        <v>59</v>
      </c>
      <c r="AQ924" t="s">
        <v>47</v>
      </c>
      <c r="AR924" s="15" t="s">
        <v>59</v>
      </c>
      <c r="AS924" t="s">
        <v>47</v>
      </c>
      <c r="AT924" s="15" t="s">
        <v>59</v>
      </c>
      <c r="AU924" t="s">
        <v>47</v>
      </c>
      <c r="AV924" s="15" t="s">
        <v>59</v>
      </c>
      <c r="AW924" s="3" t="s">
        <v>47</v>
      </c>
      <c r="AX924" s="15" t="s">
        <v>59</v>
      </c>
      <c r="AZ924" s="15" t="s">
        <v>59</v>
      </c>
      <c r="BA924" t="s">
        <v>47</v>
      </c>
      <c r="BB924" s="15" t="s">
        <v>59</v>
      </c>
      <c r="BC924" t="s">
        <v>47</v>
      </c>
      <c r="BD924" s="15" t="s">
        <v>59</v>
      </c>
      <c r="BE924" t="s">
        <v>47</v>
      </c>
      <c r="BF924" s="15" t="s">
        <v>59</v>
      </c>
      <c r="BH924" s="15" t="s">
        <v>59</v>
      </c>
      <c r="BJ924" s="15" t="s">
        <v>59</v>
      </c>
      <c r="BL924" s="15" t="s">
        <v>59</v>
      </c>
      <c r="BN924" s="15" t="s">
        <v>59</v>
      </c>
      <c r="BP924" s="15" t="s">
        <v>59</v>
      </c>
      <c r="BR924" s="15" t="s">
        <v>59</v>
      </c>
      <c r="BT924" s="15" t="s">
        <v>59</v>
      </c>
      <c r="BV924" s="15" t="s">
        <v>59</v>
      </c>
      <c r="BX924" s="15" t="s">
        <v>59</v>
      </c>
      <c r="BZ924" s="15" t="s">
        <v>59</v>
      </c>
      <c r="CB924" s="15" t="s">
        <v>59</v>
      </c>
      <c r="CD924" s="15" t="s">
        <v>59</v>
      </c>
      <c r="CF924" s="15" t="s">
        <v>59</v>
      </c>
      <c r="CH924" s="15" t="s">
        <v>59</v>
      </c>
      <c r="CJ924" s="15" t="s">
        <v>59</v>
      </c>
      <c r="CL924" s="15" t="s">
        <v>59</v>
      </c>
      <c r="CN924" s="15" t="s">
        <v>59</v>
      </c>
      <c r="CP924" s="15" t="s">
        <v>59</v>
      </c>
      <c r="CR924" s="15" t="s">
        <v>59</v>
      </c>
      <c r="CT924" s="15" t="s">
        <v>59</v>
      </c>
      <c r="CV924" s="15" t="s">
        <v>59</v>
      </c>
      <c r="CX924" s="15" t="s">
        <v>59</v>
      </c>
      <c r="CZ924" s="15" t="s">
        <v>59</v>
      </c>
      <c r="DB924" s="15" t="s">
        <v>59</v>
      </c>
      <c r="DD924" s="15" t="s">
        <v>59</v>
      </c>
      <c r="DF924" s="15" t="s">
        <v>59</v>
      </c>
      <c r="DH924" s="15" t="s">
        <v>59</v>
      </c>
      <c r="DJ924" s="15" t="s">
        <v>59</v>
      </c>
      <c r="DL924" s="15" t="s">
        <v>59</v>
      </c>
      <c r="DN924" s="15" t="s">
        <v>59</v>
      </c>
      <c r="DP924" s="15" t="s">
        <v>59</v>
      </c>
      <c r="DR924" s="15" t="s">
        <v>59</v>
      </c>
      <c r="DT924" s="15" t="s">
        <v>59</v>
      </c>
      <c r="DV924" s="15" t="s">
        <v>59</v>
      </c>
      <c r="DX924" s="15" t="s">
        <v>59</v>
      </c>
      <c r="DZ924" s="15" t="s">
        <v>59</v>
      </c>
      <c r="EB924" s="15" t="s">
        <v>59</v>
      </c>
      <c r="ED924" s="15" t="s">
        <v>59</v>
      </c>
      <c r="EF924" s="15" t="s">
        <v>59</v>
      </c>
      <c r="EH924" s="15" t="s">
        <v>59</v>
      </c>
      <c r="EJ924" s="15" t="s">
        <v>59</v>
      </c>
      <c r="EL924" s="15" t="s">
        <v>59</v>
      </c>
      <c r="EN924" s="15" t="s">
        <v>59</v>
      </c>
      <c r="EP924" s="15" t="s">
        <v>59</v>
      </c>
      <c r="ER924" s="15" t="s">
        <v>59</v>
      </c>
      <c r="ET924" s="15" t="s">
        <v>59</v>
      </c>
      <c r="EV924" s="15" t="s">
        <v>59</v>
      </c>
      <c r="EX924" s="15" t="s">
        <v>59</v>
      </c>
      <c r="EZ924" s="15" t="s">
        <v>59</v>
      </c>
      <c r="FB924" s="15" t="s">
        <v>59</v>
      </c>
      <c r="FD924" s="15" t="s">
        <v>59</v>
      </c>
      <c r="FF924" s="15" t="s">
        <v>59</v>
      </c>
      <c r="FH924" s="15" t="s">
        <v>59</v>
      </c>
      <c r="FJ924" s="15" t="s">
        <v>59</v>
      </c>
      <c r="FL924" s="15" t="s">
        <v>59</v>
      </c>
      <c r="FN924" s="15" t="s">
        <v>59</v>
      </c>
      <c r="FP924" s="15" t="s">
        <v>59</v>
      </c>
      <c r="FR924" s="15" t="s">
        <v>59</v>
      </c>
      <c r="FT924" s="15" t="s">
        <v>59</v>
      </c>
    </row>
    <row r="925" spans="1:176" ht="15.95" customHeight="1">
      <c r="A925" s="39" t="s">
        <v>1364</v>
      </c>
      <c r="B925" s="39">
        <v>1</v>
      </c>
      <c r="C925" s="39"/>
      <c r="D925" s="39">
        <v>8002</v>
      </c>
      <c r="E925" t="s">
        <v>1285</v>
      </c>
      <c r="G925" s="9">
        <f t="shared" si="29"/>
        <v>7</v>
      </c>
      <c r="H925" s="15" t="s">
        <v>59</v>
      </c>
      <c r="I925" t="s">
        <v>47</v>
      </c>
      <c r="J925" s="15" t="s">
        <v>59</v>
      </c>
      <c r="K925" t="s">
        <v>47</v>
      </c>
      <c r="L925" s="15" t="s">
        <v>59</v>
      </c>
      <c r="M925" s="3" t="s">
        <v>47</v>
      </c>
      <c r="N925" s="12" t="s">
        <v>59</v>
      </c>
      <c r="O925" t="s">
        <v>47</v>
      </c>
      <c r="P925" s="15" t="s">
        <v>59</v>
      </c>
      <c r="Q925" t="s">
        <v>54</v>
      </c>
      <c r="R925" s="15" t="s">
        <v>59</v>
      </c>
      <c r="S925" t="s">
        <v>54</v>
      </c>
      <c r="T925" s="15" t="s">
        <v>59</v>
      </c>
      <c r="U925" t="s">
        <v>54</v>
      </c>
      <c r="V925" s="15" t="s">
        <v>59</v>
      </c>
      <c r="W925">
        <v>7</v>
      </c>
      <c r="X925" s="15" t="s">
        <v>59</v>
      </c>
      <c r="Y925" t="s">
        <v>54</v>
      </c>
      <c r="Z925" s="15" t="s">
        <v>59</v>
      </c>
      <c r="AA925" t="s">
        <v>54</v>
      </c>
      <c r="AB925" s="15" t="s">
        <v>59</v>
      </c>
      <c r="AC925" t="s">
        <v>47</v>
      </c>
      <c r="AD925" s="15" t="s">
        <v>59</v>
      </c>
      <c r="AE925" t="s">
        <v>47</v>
      </c>
      <c r="AF925" s="15" t="s">
        <v>59</v>
      </c>
      <c r="AG925" t="s">
        <v>54</v>
      </c>
      <c r="AH925" s="15" t="s">
        <v>59</v>
      </c>
      <c r="AI925" t="s">
        <v>47</v>
      </c>
      <c r="AJ925" s="15" t="s">
        <v>59</v>
      </c>
      <c r="AL925" s="15" t="s">
        <v>59</v>
      </c>
      <c r="AM925" t="s">
        <v>47</v>
      </c>
      <c r="AN925" s="15" t="s">
        <v>59</v>
      </c>
      <c r="AO925" t="s">
        <v>47</v>
      </c>
      <c r="AP925" s="15" t="s">
        <v>59</v>
      </c>
      <c r="AQ925" t="s">
        <v>47</v>
      </c>
      <c r="AR925" s="15" t="s">
        <v>59</v>
      </c>
      <c r="AS925" t="s">
        <v>47</v>
      </c>
      <c r="AT925" s="15" t="s">
        <v>59</v>
      </c>
      <c r="AU925" t="s">
        <v>47</v>
      </c>
      <c r="AV925" s="15" t="s">
        <v>59</v>
      </c>
      <c r="AW925" s="3" t="s">
        <v>47</v>
      </c>
      <c r="AX925" s="15" t="s">
        <v>59</v>
      </c>
      <c r="AZ925" s="15" t="s">
        <v>59</v>
      </c>
      <c r="BA925" t="s">
        <v>47</v>
      </c>
      <c r="BB925" s="15" t="s">
        <v>59</v>
      </c>
      <c r="BC925" t="s">
        <v>47</v>
      </c>
      <c r="BD925" s="15" t="s">
        <v>59</v>
      </c>
      <c r="BE925" t="s">
        <v>47</v>
      </c>
      <c r="BF925" s="15" t="s">
        <v>59</v>
      </c>
      <c r="BH925" s="15" t="s">
        <v>59</v>
      </c>
      <c r="BJ925" s="15" t="s">
        <v>59</v>
      </c>
      <c r="BL925" s="15" t="s">
        <v>59</v>
      </c>
      <c r="BN925" s="15" t="s">
        <v>59</v>
      </c>
      <c r="BP925" s="15" t="s">
        <v>59</v>
      </c>
      <c r="BR925" s="15" t="s">
        <v>59</v>
      </c>
      <c r="BT925" s="15" t="s">
        <v>59</v>
      </c>
      <c r="BV925" s="15" t="s">
        <v>59</v>
      </c>
      <c r="BX925" s="15" t="s">
        <v>59</v>
      </c>
      <c r="BZ925" s="15" t="s">
        <v>59</v>
      </c>
      <c r="CB925" s="15" t="s">
        <v>59</v>
      </c>
      <c r="CD925" s="15" t="s">
        <v>59</v>
      </c>
      <c r="CF925" s="15" t="s">
        <v>59</v>
      </c>
      <c r="CH925" s="15" t="s">
        <v>59</v>
      </c>
      <c r="CJ925" s="15" t="s">
        <v>59</v>
      </c>
      <c r="CL925" s="15" t="s">
        <v>59</v>
      </c>
      <c r="CN925" s="15" t="s">
        <v>59</v>
      </c>
      <c r="CP925" s="15" t="s">
        <v>59</v>
      </c>
      <c r="CR925" s="15" t="s">
        <v>59</v>
      </c>
      <c r="CT925" s="15" t="s">
        <v>59</v>
      </c>
      <c r="CV925" s="15" t="s">
        <v>59</v>
      </c>
      <c r="CX925" s="15" t="s">
        <v>59</v>
      </c>
      <c r="CZ925" s="15" t="s">
        <v>59</v>
      </c>
      <c r="DB925" s="15" t="s">
        <v>59</v>
      </c>
      <c r="DD925" s="15" t="s">
        <v>59</v>
      </c>
      <c r="DF925" s="15" t="s">
        <v>59</v>
      </c>
      <c r="DH925" s="15" t="s">
        <v>59</v>
      </c>
      <c r="DJ925" s="15" t="s">
        <v>59</v>
      </c>
      <c r="DL925" s="15" t="s">
        <v>59</v>
      </c>
      <c r="DN925" s="15" t="s">
        <v>59</v>
      </c>
      <c r="DP925" s="15" t="s">
        <v>59</v>
      </c>
      <c r="DR925" s="15" t="s">
        <v>59</v>
      </c>
      <c r="DT925" s="15" t="s">
        <v>59</v>
      </c>
      <c r="DV925" s="15" t="s">
        <v>59</v>
      </c>
      <c r="DX925" s="15" t="s">
        <v>59</v>
      </c>
      <c r="DZ925" s="15" t="s">
        <v>59</v>
      </c>
      <c r="EB925" s="15" t="s">
        <v>59</v>
      </c>
      <c r="ED925" s="15" t="s">
        <v>59</v>
      </c>
      <c r="EF925" s="15" t="s">
        <v>59</v>
      </c>
      <c r="EH925" s="15" t="s">
        <v>59</v>
      </c>
      <c r="EJ925" s="15" t="s">
        <v>59</v>
      </c>
      <c r="EL925" s="15" t="s">
        <v>59</v>
      </c>
      <c r="EN925" s="15" t="s">
        <v>59</v>
      </c>
      <c r="EP925" s="15" t="s">
        <v>59</v>
      </c>
      <c r="ER925" s="15" t="s">
        <v>59</v>
      </c>
      <c r="ET925" s="15" t="s">
        <v>59</v>
      </c>
      <c r="EV925" s="15" t="s">
        <v>59</v>
      </c>
      <c r="EX925" s="15" t="s">
        <v>59</v>
      </c>
      <c r="EZ925" s="15" t="s">
        <v>59</v>
      </c>
      <c r="FB925" s="15" t="s">
        <v>59</v>
      </c>
      <c r="FD925" s="15" t="s">
        <v>59</v>
      </c>
      <c r="FF925" s="15" t="s">
        <v>59</v>
      </c>
      <c r="FH925" s="15" t="s">
        <v>59</v>
      </c>
      <c r="FJ925" s="15" t="s">
        <v>59</v>
      </c>
      <c r="FL925" s="15" t="s">
        <v>59</v>
      </c>
      <c r="FN925" s="15" t="s">
        <v>59</v>
      </c>
      <c r="FP925" s="15" t="s">
        <v>59</v>
      </c>
      <c r="FR925" s="15" t="s">
        <v>59</v>
      </c>
      <c r="FT925" s="15" t="s">
        <v>59</v>
      </c>
    </row>
    <row r="926" spans="1:176" ht="15.95" customHeight="1">
      <c r="A926" s="39" t="s">
        <v>298</v>
      </c>
      <c r="B926" s="39">
        <v>2</v>
      </c>
      <c r="C926" s="39"/>
      <c r="D926" s="39">
        <v>8002</v>
      </c>
      <c r="E926" t="s">
        <v>1285</v>
      </c>
      <c r="G926" s="9">
        <f t="shared" si="29"/>
        <v>9</v>
      </c>
      <c r="H926" s="15" t="s">
        <v>59</v>
      </c>
      <c r="I926" t="s">
        <v>47</v>
      </c>
      <c r="J926" s="15" t="s">
        <v>59</v>
      </c>
      <c r="K926" t="s">
        <v>47</v>
      </c>
      <c r="L926" s="15" t="s">
        <v>59</v>
      </c>
      <c r="M926" s="3" t="s">
        <v>47</v>
      </c>
      <c r="N926" s="12" t="s">
        <v>59</v>
      </c>
      <c r="O926" t="s">
        <v>47</v>
      </c>
      <c r="P926" s="15" t="s">
        <v>59</v>
      </c>
      <c r="Q926" t="s">
        <v>54</v>
      </c>
      <c r="R926" s="15" t="s">
        <v>59</v>
      </c>
      <c r="S926" t="s">
        <v>54</v>
      </c>
      <c r="T926" s="15" t="s">
        <v>59</v>
      </c>
      <c r="U926" t="s">
        <v>54</v>
      </c>
      <c r="V926" s="15" t="s">
        <v>59</v>
      </c>
      <c r="W926">
        <v>2</v>
      </c>
      <c r="X926" s="15" t="s">
        <v>59</v>
      </c>
      <c r="Y926">
        <v>7</v>
      </c>
      <c r="Z926" s="15" t="s">
        <v>59</v>
      </c>
      <c r="AA926" t="s">
        <v>54</v>
      </c>
      <c r="AB926" s="15" t="s">
        <v>59</v>
      </c>
      <c r="AC926" t="s">
        <v>47</v>
      </c>
      <c r="AD926" s="15" t="s">
        <v>59</v>
      </c>
      <c r="AE926" t="s">
        <v>47</v>
      </c>
      <c r="AF926" s="15" t="s">
        <v>59</v>
      </c>
      <c r="AG926" t="s">
        <v>54</v>
      </c>
      <c r="AH926" s="15" t="s">
        <v>59</v>
      </c>
      <c r="AI926" t="s">
        <v>47</v>
      </c>
      <c r="AJ926" s="15" t="s">
        <v>59</v>
      </c>
      <c r="AL926" s="15" t="s">
        <v>59</v>
      </c>
      <c r="AM926" t="s">
        <v>47</v>
      </c>
      <c r="AN926" s="15" t="s">
        <v>59</v>
      </c>
      <c r="AO926" t="s">
        <v>47</v>
      </c>
      <c r="AP926" s="15" t="s">
        <v>59</v>
      </c>
      <c r="AQ926" t="s">
        <v>47</v>
      </c>
      <c r="AR926" s="15" t="s">
        <v>59</v>
      </c>
      <c r="AS926" t="s">
        <v>47</v>
      </c>
      <c r="AT926" s="15" t="s">
        <v>59</v>
      </c>
      <c r="AU926" t="s">
        <v>47</v>
      </c>
      <c r="AV926" s="15" t="s">
        <v>59</v>
      </c>
      <c r="AW926" s="3" t="s">
        <v>47</v>
      </c>
      <c r="AX926" s="15" t="s">
        <v>59</v>
      </c>
      <c r="AZ926" s="15" t="s">
        <v>59</v>
      </c>
      <c r="BA926" t="s">
        <v>47</v>
      </c>
      <c r="BB926" s="15" t="s">
        <v>59</v>
      </c>
      <c r="BC926" t="s">
        <v>47</v>
      </c>
      <c r="BD926" s="15" t="s">
        <v>59</v>
      </c>
      <c r="BE926" t="s">
        <v>47</v>
      </c>
      <c r="BF926" s="15" t="s">
        <v>59</v>
      </c>
      <c r="BH926" s="15" t="s">
        <v>59</v>
      </c>
      <c r="BJ926" s="15" t="s">
        <v>59</v>
      </c>
      <c r="BL926" s="15" t="s">
        <v>59</v>
      </c>
      <c r="BN926" s="15" t="s">
        <v>59</v>
      </c>
      <c r="BP926" s="15" t="s">
        <v>59</v>
      </c>
      <c r="BR926" s="15" t="s">
        <v>59</v>
      </c>
      <c r="BT926" s="15" t="s">
        <v>59</v>
      </c>
      <c r="BV926" s="15" t="s">
        <v>59</v>
      </c>
      <c r="BX926" s="15" t="s">
        <v>59</v>
      </c>
      <c r="BZ926" s="15" t="s">
        <v>59</v>
      </c>
      <c r="CB926" s="15" t="s">
        <v>59</v>
      </c>
      <c r="CD926" s="15" t="s">
        <v>59</v>
      </c>
      <c r="CF926" s="15" t="s">
        <v>59</v>
      </c>
      <c r="CH926" s="15" t="s">
        <v>59</v>
      </c>
      <c r="CJ926" s="15" t="s">
        <v>59</v>
      </c>
      <c r="CL926" s="15" t="s">
        <v>59</v>
      </c>
      <c r="CN926" s="15" t="s">
        <v>59</v>
      </c>
      <c r="CP926" s="15" t="s">
        <v>59</v>
      </c>
      <c r="CR926" s="15" t="s">
        <v>59</v>
      </c>
      <c r="CT926" s="15" t="s">
        <v>59</v>
      </c>
      <c r="CV926" s="15" t="s">
        <v>59</v>
      </c>
      <c r="CX926" s="15" t="s">
        <v>59</v>
      </c>
      <c r="CZ926" s="15" t="s">
        <v>59</v>
      </c>
      <c r="DB926" s="15" t="s">
        <v>59</v>
      </c>
      <c r="DD926" s="15" t="s">
        <v>59</v>
      </c>
      <c r="DF926" s="15" t="s">
        <v>59</v>
      </c>
      <c r="DH926" s="15" t="s">
        <v>59</v>
      </c>
      <c r="DJ926" s="15" t="s">
        <v>59</v>
      </c>
      <c r="DL926" s="15" t="s">
        <v>59</v>
      </c>
      <c r="DN926" s="15" t="s">
        <v>59</v>
      </c>
      <c r="DP926" s="15" t="s">
        <v>59</v>
      </c>
      <c r="DR926" s="15" t="s">
        <v>59</v>
      </c>
      <c r="DT926" s="15" t="s">
        <v>59</v>
      </c>
      <c r="DV926" s="15" t="s">
        <v>59</v>
      </c>
      <c r="DX926" s="15" t="s">
        <v>59</v>
      </c>
      <c r="DZ926" s="15" t="s">
        <v>59</v>
      </c>
      <c r="EB926" s="15" t="s">
        <v>59</v>
      </c>
      <c r="ED926" s="15" t="s">
        <v>59</v>
      </c>
      <c r="EF926" s="15" t="s">
        <v>59</v>
      </c>
      <c r="EH926" s="15" t="s">
        <v>59</v>
      </c>
      <c r="EJ926" s="15" t="s">
        <v>59</v>
      </c>
      <c r="EL926" s="15" t="s">
        <v>59</v>
      </c>
      <c r="EN926" s="15" t="s">
        <v>59</v>
      </c>
      <c r="EP926" s="15" t="s">
        <v>59</v>
      </c>
      <c r="ER926" s="15" t="s">
        <v>59</v>
      </c>
      <c r="ET926" s="15" t="s">
        <v>59</v>
      </c>
      <c r="EV926" s="15" t="s">
        <v>59</v>
      </c>
      <c r="EX926" s="15" t="s">
        <v>59</v>
      </c>
      <c r="EZ926" s="15" t="s">
        <v>59</v>
      </c>
      <c r="FB926" s="15" t="s">
        <v>59</v>
      </c>
      <c r="FD926" s="15" t="s">
        <v>59</v>
      </c>
      <c r="FF926" s="15" t="s">
        <v>59</v>
      </c>
      <c r="FH926" s="15" t="s">
        <v>59</v>
      </c>
      <c r="FJ926" s="15" t="s">
        <v>59</v>
      </c>
      <c r="FL926" s="15" t="s">
        <v>59</v>
      </c>
      <c r="FN926" s="15" t="s">
        <v>59</v>
      </c>
      <c r="FP926" s="15" t="s">
        <v>59</v>
      </c>
      <c r="FR926" s="15" t="s">
        <v>59</v>
      </c>
      <c r="FT926" s="15" t="s">
        <v>59</v>
      </c>
    </row>
    <row r="927" spans="1:176" ht="15.95" customHeight="1">
      <c r="A927" s="39" t="s">
        <v>1365</v>
      </c>
      <c r="B927" s="39">
        <v>4</v>
      </c>
      <c r="C927" s="39"/>
      <c r="D927" s="39">
        <v>8006</v>
      </c>
      <c r="E927" t="s">
        <v>1285</v>
      </c>
      <c r="G927" s="9">
        <f t="shared" si="29"/>
        <v>15</v>
      </c>
      <c r="H927" s="15" t="s">
        <v>59</v>
      </c>
      <c r="I927" t="s">
        <v>47</v>
      </c>
      <c r="J927" s="15" t="s">
        <v>59</v>
      </c>
      <c r="K927" t="s">
        <v>47</v>
      </c>
      <c r="L927" s="15" t="s">
        <v>59</v>
      </c>
      <c r="M927" s="3" t="s">
        <v>47</v>
      </c>
      <c r="N927" s="12" t="s">
        <v>59</v>
      </c>
      <c r="O927" t="s">
        <v>47</v>
      </c>
      <c r="P927" s="15" t="s">
        <v>59</v>
      </c>
      <c r="Q927" t="s">
        <v>54</v>
      </c>
      <c r="R927" s="15" t="s">
        <v>59</v>
      </c>
      <c r="S927" t="s">
        <v>54</v>
      </c>
      <c r="T927" s="15" t="s">
        <v>59</v>
      </c>
      <c r="U927" t="s">
        <v>54</v>
      </c>
      <c r="V927" s="15" t="s">
        <v>59</v>
      </c>
      <c r="W927" t="s">
        <v>54</v>
      </c>
      <c r="X927" s="15" t="s">
        <v>59</v>
      </c>
      <c r="Y927">
        <v>12</v>
      </c>
      <c r="Z927" s="15" t="s">
        <v>59</v>
      </c>
      <c r="AA927">
        <v>3</v>
      </c>
      <c r="AB927" s="15" t="s">
        <v>59</v>
      </c>
      <c r="AC927" t="s">
        <v>47</v>
      </c>
      <c r="AD927" s="15" t="s">
        <v>59</v>
      </c>
      <c r="AE927" t="s">
        <v>47</v>
      </c>
      <c r="AF927" s="15" t="s">
        <v>59</v>
      </c>
      <c r="AG927" t="s">
        <v>54</v>
      </c>
      <c r="AH927" s="15" t="s">
        <v>59</v>
      </c>
      <c r="AI927" t="s">
        <v>47</v>
      </c>
      <c r="AJ927" s="15" t="s">
        <v>59</v>
      </c>
      <c r="AL927" s="15" t="s">
        <v>59</v>
      </c>
      <c r="AM927" t="s">
        <v>47</v>
      </c>
      <c r="AN927" s="15" t="s">
        <v>59</v>
      </c>
      <c r="AO927" t="s">
        <v>47</v>
      </c>
      <c r="AP927" s="15" t="s">
        <v>59</v>
      </c>
      <c r="AQ927" t="s">
        <v>47</v>
      </c>
      <c r="AR927" s="15" t="s">
        <v>59</v>
      </c>
      <c r="AS927" t="s">
        <v>47</v>
      </c>
      <c r="AT927" s="15" t="s">
        <v>59</v>
      </c>
      <c r="AU927" t="s">
        <v>47</v>
      </c>
      <c r="AV927" s="15" t="s">
        <v>59</v>
      </c>
      <c r="AW927" s="3" t="s">
        <v>47</v>
      </c>
      <c r="AX927" s="15" t="s">
        <v>59</v>
      </c>
      <c r="AZ927" s="15" t="s">
        <v>59</v>
      </c>
      <c r="BA927" t="s">
        <v>47</v>
      </c>
      <c r="BB927" s="15" t="s">
        <v>59</v>
      </c>
      <c r="BC927" t="s">
        <v>47</v>
      </c>
      <c r="BD927" s="15" t="s">
        <v>59</v>
      </c>
      <c r="BE927" t="s">
        <v>47</v>
      </c>
      <c r="BF927" s="15" t="s">
        <v>59</v>
      </c>
      <c r="BH927" s="15" t="s">
        <v>59</v>
      </c>
      <c r="BJ927" s="15" t="s">
        <v>59</v>
      </c>
      <c r="BL927" s="15" t="s">
        <v>59</v>
      </c>
      <c r="BN927" s="15" t="s">
        <v>59</v>
      </c>
      <c r="BP927" s="15" t="s">
        <v>59</v>
      </c>
      <c r="BR927" s="15" t="s">
        <v>59</v>
      </c>
      <c r="BT927" s="15" t="s">
        <v>59</v>
      </c>
      <c r="BV927" s="15" t="s">
        <v>59</v>
      </c>
      <c r="BX927" s="15" t="s">
        <v>59</v>
      </c>
      <c r="BZ927" s="15" t="s">
        <v>59</v>
      </c>
      <c r="CB927" s="15" t="s">
        <v>59</v>
      </c>
      <c r="CD927" s="15" t="s">
        <v>59</v>
      </c>
      <c r="CF927" s="15" t="s">
        <v>59</v>
      </c>
      <c r="CH927" s="15" t="s">
        <v>59</v>
      </c>
      <c r="CJ927" s="15" t="s">
        <v>59</v>
      </c>
      <c r="CL927" s="15" t="s">
        <v>59</v>
      </c>
      <c r="CN927" s="15" t="s">
        <v>59</v>
      </c>
      <c r="CP927" s="15" t="s">
        <v>59</v>
      </c>
      <c r="CR927" s="15" t="s">
        <v>59</v>
      </c>
      <c r="CT927" s="15" t="s">
        <v>59</v>
      </c>
      <c r="CV927" s="15" t="s">
        <v>59</v>
      </c>
      <c r="CX927" s="15" t="s">
        <v>59</v>
      </c>
      <c r="CZ927" s="15" t="s">
        <v>59</v>
      </c>
      <c r="DB927" s="15" t="s">
        <v>59</v>
      </c>
      <c r="DD927" s="15" t="s">
        <v>59</v>
      </c>
      <c r="DF927" s="15" t="s">
        <v>59</v>
      </c>
      <c r="DH927" s="15" t="s">
        <v>59</v>
      </c>
      <c r="DJ927" s="15" t="s">
        <v>59</v>
      </c>
      <c r="DL927" s="15" t="s">
        <v>59</v>
      </c>
      <c r="DN927" s="15" t="s">
        <v>59</v>
      </c>
      <c r="DP927" s="15" t="s">
        <v>59</v>
      </c>
      <c r="DR927" s="15" t="s">
        <v>59</v>
      </c>
      <c r="DT927" s="15" t="s">
        <v>59</v>
      </c>
      <c r="DV927" s="15" t="s">
        <v>59</v>
      </c>
      <c r="DX927" s="15" t="s">
        <v>59</v>
      </c>
      <c r="DZ927" s="15" t="s">
        <v>59</v>
      </c>
      <c r="EB927" s="15" t="s">
        <v>59</v>
      </c>
      <c r="ED927" s="15" t="s">
        <v>59</v>
      </c>
      <c r="EF927" s="15" t="s">
        <v>59</v>
      </c>
      <c r="EH927" s="15" t="s">
        <v>59</v>
      </c>
      <c r="EJ927" s="15" t="s">
        <v>59</v>
      </c>
      <c r="EL927" s="15" t="s">
        <v>59</v>
      </c>
      <c r="EN927" s="15" t="s">
        <v>59</v>
      </c>
      <c r="EP927" s="15" t="s">
        <v>59</v>
      </c>
      <c r="ER927" s="15" t="s">
        <v>59</v>
      </c>
      <c r="ET927" s="15" t="s">
        <v>59</v>
      </c>
      <c r="EV927" s="15" t="s">
        <v>59</v>
      </c>
      <c r="EX927" s="15" t="s">
        <v>59</v>
      </c>
      <c r="EZ927" s="15" t="s">
        <v>59</v>
      </c>
      <c r="FB927" s="15" t="s">
        <v>59</v>
      </c>
      <c r="FD927" s="15" t="s">
        <v>59</v>
      </c>
      <c r="FF927" s="15" t="s">
        <v>59</v>
      </c>
      <c r="FH927" s="15" t="s">
        <v>59</v>
      </c>
      <c r="FJ927" s="15" t="s">
        <v>59</v>
      </c>
      <c r="FL927" s="15" t="s">
        <v>59</v>
      </c>
      <c r="FN927" s="15" t="s">
        <v>59</v>
      </c>
      <c r="FP927" s="15" t="s">
        <v>59</v>
      </c>
      <c r="FR927" s="15" t="s">
        <v>59</v>
      </c>
      <c r="FT927" s="15" t="s">
        <v>59</v>
      </c>
    </row>
    <row r="928" spans="1:176" ht="15.95" customHeight="1">
      <c r="A928" s="39" t="s">
        <v>1366</v>
      </c>
      <c r="B928" s="39">
        <v>4</v>
      </c>
      <c r="C928" s="39"/>
      <c r="D928" s="39">
        <v>8006</v>
      </c>
      <c r="E928" t="s">
        <v>1285</v>
      </c>
      <c r="G928" s="9">
        <f t="shared" si="29"/>
        <v>0</v>
      </c>
      <c r="H928" s="15" t="s">
        <v>59</v>
      </c>
      <c r="I928" t="s">
        <v>47</v>
      </c>
      <c r="J928" s="15" t="s">
        <v>59</v>
      </c>
      <c r="K928" t="s">
        <v>47</v>
      </c>
      <c r="L928" s="15" t="s">
        <v>59</v>
      </c>
      <c r="M928" s="3" t="s">
        <v>47</v>
      </c>
      <c r="N928" s="12" t="s">
        <v>59</v>
      </c>
      <c r="O928" t="s">
        <v>47</v>
      </c>
      <c r="P928" s="15" t="s">
        <v>59</v>
      </c>
      <c r="Q928" t="s">
        <v>54</v>
      </c>
      <c r="R928" s="15" t="s">
        <v>59</v>
      </c>
      <c r="S928" t="s">
        <v>54</v>
      </c>
      <c r="T928" s="15" t="s">
        <v>59</v>
      </c>
      <c r="U928" t="s">
        <v>54</v>
      </c>
      <c r="V928" s="15" t="s">
        <v>59</v>
      </c>
      <c r="W928" t="s">
        <v>54</v>
      </c>
      <c r="X928" s="15" t="s">
        <v>59</v>
      </c>
      <c r="Y928" t="s">
        <v>54</v>
      </c>
      <c r="Z928" s="15" t="s">
        <v>59</v>
      </c>
      <c r="AA928" t="s">
        <v>54</v>
      </c>
      <c r="AB928" s="15" t="s">
        <v>59</v>
      </c>
      <c r="AC928" t="s">
        <v>47</v>
      </c>
      <c r="AD928" s="15" t="s">
        <v>59</v>
      </c>
      <c r="AE928" t="s">
        <v>47</v>
      </c>
      <c r="AF928" s="15" t="s">
        <v>59</v>
      </c>
      <c r="AG928" t="s">
        <v>54</v>
      </c>
      <c r="AH928" s="15" t="s">
        <v>59</v>
      </c>
      <c r="AI928" t="s">
        <v>47</v>
      </c>
      <c r="AJ928" s="15" t="s">
        <v>59</v>
      </c>
      <c r="AL928" s="15" t="s">
        <v>59</v>
      </c>
      <c r="AM928" t="s">
        <v>47</v>
      </c>
      <c r="AN928" s="15" t="s">
        <v>59</v>
      </c>
      <c r="AO928" t="s">
        <v>47</v>
      </c>
      <c r="AP928" s="15" t="s">
        <v>59</v>
      </c>
      <c r="AQ928" t="s">
        <v>47</v>
      </c>
      <c r="AR928" s="15" t="s">
        <v>59</v>
      </c>
      <c r="AS928" t="s">
        <v>47</v>
      </c>
      <c r="AT928" s="15" t="s">
        <v>59</v>
      </c>
      <c r="AU928" t="s">
        <v>47</v>
      </c>
      <c r="AV928" s="15" t="s">
        <v>59</v>
      </c>
      <c r="AW928" s="3" t="s">
        <v>47</v>
      </c>
      <c r="AX928" s="15" t="s">
        <v>59</v>
      </c>
      <c r="AZ928" s="15" t="s">
        <v>59</v>
      </c>
      <c r="BA928" t="s">
        <v>47</v>
      </c>
      <c r="BB928" s="15" t="s">
        <v>59</v>
      </c>
      <c r="BC928" t="s">
        <v>47</v>
      </c>
      <c r="BD928" s="15" t="s">
        <v>59</v>
      </c>
      <c r="BE928" t="s">
        <v>47</v>
      </c>
      <c r="BF928" s="15" t="s">
        <v>59</v>
      </c>
      <c r="BH928" s="15" t="s">
        <v>59</v>
      </c>
      <c r="BJ928" s="15" t="s">
        <v>59</v>
      </c>
      <c r="BL928" s="15" t="s">
        <v>59</v>
      </c>
      <c r="BN928" s="15" t="s">
        <v>59</v>
      </c>
      <c r="BP928" s="15" t="s">
        <v>59</v>
      </c>
      <c r="BR928" s="15" t="s">
        <v>59</v>
      </c>
      <c r="BT928" s="15" t="s">
        <v>59</v>
      </c>
      <c r="BV928" s="15" t="s">
        <v>59</v>
      </c>
      <c r="BX928" s="15" t="s">
        <v>59</v>
      </c>
      <c r="BZ928" s="15" t="s">
        <v>59</v>
      </c>
      <c r="CB928" s="15" t="s">
        <v>59</v>
      </c>
      <c r="CD928" s="15" t="s">
        <v>59</v>
      </c>
      <c r="CF928" s="15" t="s">
        <v>59</v>
      </c>
      <c r="CH928" s="15" t="s">
        <v>59</v>
      </c>
      <c r="CJ928" s="15" t="s">
        <v>59</v>
      </c>
      <c r="CL928" s="15" t="s">
        <v>59</v>
      </c>
      <c r="CN928" s="15" t="s">
        <v>59</v>
      </c>
      <c r="CP928" s="15" t="s">
        <v>59</v>
      </c>
      <c r="CR928" s="15" t="s">
        <v>59</v>
      </c>
      <c r="CT928" s="15" t="s">
        <v>59</v>
      </c>
      <c r="CV928" s="15" t="s">
        <v>59</v>
      </c>
      <c r="CX928" s="15" t="s">
        <v>59</v>
      </c>
      <c r="CZ928" s="15" t="s">
        <v>59</v>
      </c>
      <c r="DB928" s="15" t="s">
        <v>59</v>
      </c>
      <c r="DD928" s="15" t="s">
        <v>59</v>
      </c>
      <c r="DF928" s="15" t="s">
        <v>59</v>
      </c>
      <c r="DH928" s="15" t="s">
        <v>59</v>
      </c>
      <c r="DJ928" s="15" t="s">
        <v>59</v>
      </c>
      <c r="DL928" s="15" t="s">
        <v>59</v>
      </c>
      <c r="DN928" s="15" t="s">
        <v>59</v>
      </c>
      <c r="DP928" s="15" t="s">
        <v>59</v>
      </c>
      <c r="DR928" s="15" t="s">
        <v>59</v>
      </c>
      <c r="DT928" s="15" t="s">
        <v>59</v>
      </c>
      <c r="DV928" s="15" t="s">
        <v>59</v>
      </c>
      <c r="DX928" s="15" t="s">
        <v>59</v>
      </c>
      <c r="DZ928" s="15" t="s">
        <v>59</v>
      </c>
      <c r="EB928" s="15" t="s">
        <v>59</v>
      </c>
      <c r="ED928" s="15" t="s">
        <v>59</v>
      </c>
      <c r="EF928" s="15" t="s">
        <v>59</v>
      </c>
      <c r="EH928" s="15" t="s">
        <v>59</v>
      </c>
      <c r="EJ928" s="15" t="s">
        <v>59</v>
      </c>
      <c r="EL928" s="15" t="s">
        <v>59</v>
      </c>
      <c r="EN928" s="15" t="s">
        <v>59</v>
      </c>
      <c r="EP928" s="15" t="s">
        <v>59</v>
      </c>
      <c r="ER928" s="15" t="s">
        <v>59</v>
      </c>
      <c r="ET928" s="15" t="s">
        <v>59</v>
      </c>
      <c r="EV928" s="15" t="s">
        <v>59</v>
      </c>
      <c r="EX928" s="15" t="s">
        <v>59</v>
      </c>
      <c r="EZ928" s="15" t="s">
        <v>59</v>
      </c>
      <c r="FB928" s="15" t="s">
        <v>59</v>
      </c>
      <c r="FD928" s="15" t="s">
        <v>59</v>
      </c>
      <c r="FF928" s="15" t="s">
        <v>59</v>
      </c>
      <c r="FH928" s="15" t="s">
        <v>59</v>
      </c>
      <c r="FJ928" s="15" t="s">
        <v>59</v>
      </c>
      <c r="FL928" s="15" t="s">
        <v>59</v>
      </c>
      <c r="FN928" s="15" t="s">
        <v>59</v>
      </c>
      <c r="FP928" s="15" t="s">
        <v>59</v>
      </c>
      <c r="FR928" s="15" t="s">
        <v>59</v>
      </c>
      <c r="FT928" s="15" t="s">
        <v>59</v>
      </c>
    </row>
    <row r="929" spans="1:176" ht="15.95" customHeight="1">
      <c r="A929" s="39" t="s">
        <v>1367</v>
      </c>
      <c r="B929" s="39">
        <v>4</v>
      </c>
      <c r="C929" s="39"/>
      <c r="D929" s="39">
        <v>8006</v>
      </c>
      <c r="E929" t="s">
        <v>1285</v>
      </c>
      <c r="G929" s="9">
        <f t="shared" si="29"/>
        <v>3</v>
      </c>
      <c r="H929" s="15" t="s">
        <v>59</v>
      </c>
      <c r="I929" t="s">
        <v>47</v>
      </c>
      <c r="J929" s="15" t="s">
        <v>59</v>
      </c>
      <c r="K929" t="s">
        <v>47</v>
      </c>
      <c r="L929" s="15" t="s">
        <v>59</v>
      </c>
      <c r="M929" s="3" t="s">
        <v>47</v>
      </c>
      <c r="N929" s="12" t="s">
        <v>59</v>
      </c>
      <c r="O929" t="s">
        <v>47</v>
      </c>
      <c r="P929" s="15" t="s">
        <v>59</v>
      </c>
      <c r="Q929" t="s">
        <v>54</v>
      </c>
      <c r="R929" s="15" t="s">
        <v>59</v>
      </c>
      <c r="S929" t="s">
        <v>54</v>
      </c>
      <c r="T929" s="15" t="s">
        <v>59</v>
      </c>
      <c r="U929" t="s">
        <v>54</v>
      </c>
      <c r="V929" s="15" t="s">
        <v>59</v>
      </c>
      <c r="W929" t="s">
        <v>54</v>
      </c>
      <c r="X929" s="15" t="s">
        <v>59</v>
      </c>
      <c r="Y929">
        <v>3</v>
      </c>
      <c r="Z929" s="15" t="s">
        <v>59</v>
      </c>
      <c r="AA929" t="s">
        <v>54</v>
      </c>
      <c r="AB929" s="15" t="s">
        <v>59</v>
      </c>
      <c r="AC929" t="s">
        <v>47</v>
      </c>
      <c r="AD929" s="15" t="s">
        <v>59</v>
      </c>
      <c r="AE929" t="s">
        <v>47</v>
      </c>
      <c r="AF929" s="15" t="s">
        <v>59</v>
      </c>
      <c r="AG929" t="s">
        <v>54</v>
      </c>
      <c r="AH929" s="15" t="s">
        <v>59</v>
      </c>
      <c r="AI929" t="s">
        <v>47</v>
      </c>
      <c r="AJ929" s="15" t="s">
        <v>59</v>
      </c>
      <c r="AL929" s="15" t="s">
        <v>59</v>
      </c>
      <c r="AM929" t="s">
        <v>47</v>
      </c>
      <c r="AN929" s="15" t="s">
        <v>59</v>
      </c>
      <c r="AO929" t="s">
        <v>47</v>
      </c>
      <c r="AP929" s="15" t="s">
        <v>59</v>
      </c>
      <c r="AQ929" t="s">
        <v>47</v>
      </c>
      <c r="AR929" s="15" t="s">
        <v>59</v>
      </c>
      <c r="AS929" t="s">
        <v>47</v>
      </c>
      <c r="AT929" s="15" t="s">
        <v>59</v>
      </c>
      <c r="AU929" t="s">
        <v>47</v>
      </c>
      <c r="AV929" s="15" t="s">
        <v>59</v>
      </c>
      <c r="AW929" s="3" t="s">
        <v>47</v>
      </c>
      <c r="AX929" s="15" t="s">
        <v>59</v>
      </c>
      <c r="AZ929" s="15" t="s">
        <v>59</v>
      </c>
      <c r="BA929" t="s">
        <v>47</v>
      </c>
      <c r="BB929" s="15" t="s">
        <v>59</v>
      </c>
      <c r="BC929" t="s">
        <v>47</v>
      </c>
      <c r="BD929" s="15" t="s">
        <v>59</v>
      </c>
      <c r="BE929" t="s">
        <v>47</v>
      </c>
      <c r="BF929" s="15" t="s">
        <v>59</v>
      </c>
      <c r="BH929" s="15" t="s">
        <v>59</v>
      </c>
      <c r="BJ929" s="15" t="s">
        <v>59</v>
      </c>
      <c r="BL929" s="15" t="s">
        <v>59</v>
      </c>
      <c r="BN929" s="15" t="s">
        <v>59</v>
      </c>
      <c r="BP929" s="15" t="s">
        <v>59</v>
      </c>
      <c r="BR929" s="15" t="s">
        <v>59</v>
      </c>
      <c r="BT929" s="15" t="s">
        <v>59</v>
      </c>
      <c r="BV929" s="15" t="s">
        <v>59</v>
      </c>
      <c r="BX929" s="15" t="s">
        <v>59</v>
      </c>
      <c r="BZ929" s="15" t="s">
        <v>59</v>
      </c>
      <c r="CB929" s="15" t="s">
        <v>59</v>
      </c>
      <c r="CD929" s="15" t="s">
        <v>59</v>
      </c>
      <c r="CF929" s="15" t="s">
        <v>59</v>
      </c>
      <c r="CH929" s="15" t="s">
        <v>59</v>
      </c>
      <c r="CJ929" s="15" t="s">
        <v>59</v>
      </c>
      <c r="CL929" s="15" t="s">
        <v>59</v>
      </c>
      <c r="CN929" s="15" t="s">
        <v>59</v>
      </c>
      <c r="CP929" s="15" t="s">
        <v>59</v>
      </c>
      <c r="CR929" s="15" t="s">
        <v>59</v>
      </c>
      <c r="CT929" s="15" t="s">
        <v>59</v>
      </c>
      <c r="CV929" s="15" t="s">
        <v>59</v>
      </c>
      <c r="CX929" s="15" t="s">
        <v>59</v>
      </c>
      <c r="CZ929" s="15" t="s">
        <v>59</v>
      </c>
      <c r="DB929" s="15" t="s">
        <v>59</v>
      </c>
      <c r="DD929" s="15" t="s">
        <v>59</v>
      </c>
      <c r="DF929" s="15" t="s">
        <v>59</v>
      </c>
      <c r="DH929" s="15" t="s">
        <v>59</v>
      </c>
      <c r="DJ929" s="15" t="s">
        <v>59</v>
      </c>
      <c r="DL929" s="15" t="s">
        <v>59</v>
      </c>
      <c r="DN929" s="15" t="s">
        <v>59</v>
      </c>
      <c r="DP929" s="15" t="s">
        <v>59</v>
      </c>
      <c r="DR929" s="15" t="s">
        <v>59</v>
      </c>
      <c r="DT929" s="15" t="s">
        <v>59</v>
      </c>
      <c r="DV929" s="15" t="s">
        <v>59</v>
      </c>
      <c r="DX929" s="15" t="s">
        <v>59</v>
      </c>
      <c r="DZ929" s="15" t="s">
        <v>59</v>
      </c>
      <c r="EB929" s="15" t="s">
        <v>59</v>
      </c>
      <c r="ED929" s="15" t="s">
        <v>59</v>
      </c>
      <c r="EF929" s="15" t="s">
        <v>59</v>
      </c>
      <c r="EH929" s="15" t="s">
        <v>59</v>
      </c>
      <c r="EJ929" s="15" t="s">
        <v>59</v>
      </c>
      <c r="EL929" s="15" t="s">
        <v>59</v>
      </c>
      <c r="EN929" s="15" t="s">
        <v>59</v>
      </c>
      <c r="EP929" s="15" t="s">
        <v>59</v>
      </c>
      <c r="ER929" s="15" t="s">
        <v>59</v>
      </c>
      <c r="ET929" s="15" t="s">
        <v>59</v>
      </c>
      <c r="EV929" s="15" t="s">
        <v>59</v>
      </c>
      <c r="EX929" s="15" t="s">
        <v>59</v>
      </c>
      <c r="EZ929" s="15" t="s">
        <v>59</v>
      </c>
      <c r="FB929" s="15" t="s">
        <v>59</v>
      </c>
      <c r="FD929" s="15" t="s">
        <v>59</v>
      </c>
      <c r="FF929" s="15" t="s">
        <v>59</v>
      </c>
      <c r="FH929" s="15" t="s">
        <v>59</v>
      </c>
      <c r="FJ929" s="15" t="s">
        <v>59</v>
      </c>
      <c r="FL929" s="15" t="s">
        <v>59</v>
      </c>
      <c r="FN929" s="15" t="s">
        <v>59</v>
      </c>
      <c r="FP929" s="15" t="s">
        <v>59</v>
      </c>
      <c r="FR929" s="15" t="s">
        <v>59</v>
      </c>
      <c r="FT929" s="15" t="s">
        <v>59</v>
      </c>
    </row>
    <row r="930" spans="1:176" ht="15.95" customHeight="1">
      <c r="A930" s="39" t="s">
        <v>1368</v>
      </c>
      <c r="B930" s="39">
        <v>3</v>
      </c>
      <c r="C930" s="39"/>
      <c r="D930" s="39">
        <v>1604</v>
      </c>
      <c r="E930" t="s">
        <v>1285</v>
      </c>
      <c r="G930" s="9">
        <f t="shared" si="29"/>
        <v>0</v>
      </c>
      <c r="H930" s="15" t="s">
        <v>59</v>
      </c>
      <c r="I930" t="s">
        <v>47</v>
      </c>
      <c r="J930" s="15" t="s">
        <v>59</v>
      </c>
      <c r="K930" t="s">
        <v>47</v>
      </c>
      <c r="L930" s="15" t="s">
        <v>59</v>
      </c>
      <c r="M930" s="3" t="s">
        <v>47</v>
      </c>
      <c r="N930" s="12" t="s">
        <v>59</v>
      </c>
      <c r="O930" t="s">
        <v>47</v>
      </c>
      <c r="P930" s="15" t="s">
        <v>59</v>
      </c>
      <c r="Q930" t="s">
        <v>54</v>
      </c>
      <c r="R930" s="15" t="s">
        <v>59</v>
      </c>
      <c r="S930" t="s">
        <v>54</v>
      </c>
      <c r="T930" s="15" t="s">
        <v>59</v>
      </c>
      <c r="U930" t="s">
        <v>54</v>
      </c>
      <c r="V930" s="15" t="s">
        <v>59</v>
      </c>
      <c r="W930" t="s">
        <v>54</v>
      </c>
      <c r="X930" s="15" t="s">
        <v>59</v>
      </c>
      <c r="Y930" t="s">
        <v>54</v>
      </c>
      <c r="Z930" s="15" t="s">
        <v>59</v>
      </c>
      <c r="AA930" t="s">
        <v>54</v>
      </c>
      <c r="AB930" s="15" t="s">
        <v>59</v>
      </c>
      <c r="AC930" t="s">
        <v>47</v>
      </c>
      <c r="AD930" s="15" t="s">
        <v>59</v>
      </c>
      <c r="AE930" t="s">
        <v>47</v>
      </c>
      <c r="AF930" s="15" t="s">
        <v>59</v>
      </c>
      <c r="AG930" t="s">
        <v>54</v>
      </c>
      <c r="AH930" s="15" t="s">
        <v>59</v>
      </c>
      <c r="AI930" t="s">
        <v>47</v>
      </c>
      <c r="AJ930" s="15" t="s">
        <v>59</v>
      </c>
      <c r="AL930" s="15" t="s">
        <v>59</v>
      </c>
      <c r="AM930" t="s">
        <v>47</v>
      </c>
      <c r="AN930" s="15" t="s">
        <v>59</v>
      </c>
      <c r="AO930" t="s">
        <v>47</v>
      </c>
      <c r="AP930" s="15" t="s">
        <v>59</v>
      </c>
      <c r="AQ930" t="s">
        <v>47</v>
      </c>
      <c r="AR930" s="15" t="s">
        <v>59</v>
      </c>
      <c r="AS930" t="s">
        <v>47</v>
      </c>
      <c r="AT930" s="15" t="s">
        <v>59</v>
      </c>
      <c r="AU930" t="s">
        <v>47</v>
      </c>
      <c r="AV930" s="15" t="s">
        <v>59</v>
      </c>
      <c r="AW930" s="3" t="s">
        <v>47</v>
      </c>
      <c r="AX930" s="15" t="s">
        <v>59</v>
      </c>
      <c r="AZ930" s="15" t="s">
        <v>59</v>
      </c>
      <c r="BA930" t="s">
        <v>47</v>
      </c>
      <c r="BB930" s="15" t="s">
        <v>59</v>
      </c>
      <c r="BC930" t="s">
        <v>47</v>
      </c>
      <c r="BD930" s="15" t="s">
        <v>59</v>
      </c>
      <c r="BE930" t="s">
        <v>47</v>
      </c>
      <c r="BF930" s="15" t="s">
        <v>59</v>
      </c>
      <c r="BH930" s="15" t="s">
        <v>59</v>
      </c>
      <c r="BJ930" s="15" t="s">
        <v>59</v>
      </c>
      <c r="BL930" s="15" t="s">
        <v>59</v>
      </c>
      <c r="BN930" s="15" t="s">
        <v>59</v>
      </c>
      <c r="BP930" s="15" t="s">
        <v>59</v>
      </c>
      <c r="BR930" s="15" t="s">
        <v>59</v>
      </c>
      <c r="BT930" s="15" t="s">
        <v>59</v>
      </c>
      <c r="BV930" s="15" t="s">
        <v>59</v>
      </c>
      <c r="BX930" s="15" t="s">
        <v>59</v>
      </c>
      <c r="BZ930" s="15" t="s">
        <v>59</v>
      </c>
      <c r="CB930" s="15" t="s">
        <v>59</v>
      </c>
      <c r="CD930" s="15" t="s">
        <v>59</v>
      </c>
      <c r="CF930" s="15" t="s">
        <v>59</v>
      </c>
      <c r="CH930" s="15" t="s">
        <v>59</v>
      </c>
      <c r="CJ930" s="15" t="s">
        <v>59</v>
      </c>
      <c r="CL930" s="15" t="s">
        <v>59</v>
      </c>
      <c r="CN930" s="15" t="s">
        <v>59</v>
      </c>
      <c r="CP930" s="15" t="s">
        <v>59</v>
      </c>
      <c r="CR930" s="15" t="s">
        <v>59</v>
      </c>
      <c r="CT930" s="15" t="s">
        <v>59</v>
      </c>
      <c r="CV930" s="15" t="s">
        <v>59</v>
      </c>
      <c r="CX930" s="15" t="s">
        <v>59</v>
      </c>
      <c r="CZ930" s="15" t="s">
        <v>59</v>
      </c>
      <c r="DB930" s="15" t="s">
        <v>59</v>
      </c>
      <c r="DD930" s="15" t="s">
        <v>59</v>
      </c>
      <c r="DF930" s="15" t="s">
        <v>59</v>
      </c>
      <c r="DH930" s="15" t="s">
        <v>59</v>
      </c>
      <c r="DJ930" s="15" t="s">
        <v>59</v>
      </c>
      <c r="DL930" s="15" t="s">
        <v>59</v>
      </c>
      <c r="DN930" s="15" t="s">
        <v>59</v>
      </c>
      <c r="DP930" s="15" t="s">
        <v>59</v>
      </c>
      <c r="DR930" s="15" t="s">
        <v>59</v>
      </c>
      <c r="DT930" s="15" t="s">
        <v>59</v>
      </c>
      <c r="DV930" s="15" t="s">
        <v>59</v>
      </c>
      <c r="DX930" s="15" t="s">
        <v>59</v>
      </c>
      <c r="DZ930" s="15" t="s">
        <v>59</v>
      </c>
      <c r="EB930" s="15" t="s">
        <v>59</v>
      </c>
      <c r="ED930" s="15" t="s">
        <v>59</v>
      </c>
      <c r="EF930" s="15" t="s">
        <v>59</v>
      </c>
      <c r="EH930" s="15" t="s">
        <v>59</v>
      </c>
      <c r="EJ930" s="15" t="s">
        <v>59</v>
      </c>
      <c r="EL930" s="15" t="s">
        <v>59</v>
      </c>
      <c r="EN930" s="15" t="s">
        <v>59</v>
      </c>
      <c r="EP930" s="15" t="s">
        <v>59</v>
      </c>
      <c r="ER930" s="15" t="s">
        <v>59</v>
      </c>
      <c r="ET930" s="15" t="s">
        <v>59</v>
      </c>
      <c r="EV930" s="15" t="s">
        <v>59</v>
      </c>
      <c r="EX930" s="15" t="s">
        <v>59</v>
      </c>
      <c r="EZ930" s="15" t="s">
        <v>59</v>
      </c>
      <c r="FB930" s="15" t="s">
        <v>59</v>
      </c>
      <c r="FD930" s="15" t="s">
        <v>59</v>
      </c>
      <c r="FF930" s="15" t="s">
        <v>59</v>
      </c>
      <c r="FH930" s="15" t="s">
        <v>59</v>
      </c>
      <c r="FJ930" s="15" t="s">
        <v>59</v>
      </c>
      <c r="FL930" s="15" t="s">
        <v>59</v>
      </c>
      <c r="FN930" s="15" t="s">
        <v>59</v>
      </c>
      <c r="FP930" s="15" t="s">
        <v>59</v>
      </c>
      <c r="FR930" s="15" t="s">
        <v>59</v>
      </c>
      <c r="FT930" s="15" t="s">
        <v>59</v>
      </c>
    </row>
    <row r="931" spans="1:176" ht="15.95" customHeight="1">
      <c r="A931" s="39" t="s">
        <v>1369</v>
      </c>
      <c r="B931" s="39">
        <v>1</v>
      </c>
      <c r="C931" s="39"/>
      <c r="D931" s="39">
        <v>9999</v>
      </c>
      <c r="E931" t="s">
        <v>1285</v>
      </c>
      <c r="G931" s="9">
        <f t="shared" si="29"/>
        <v>0</v>
      </c>
      <c r="H931" s="15" t="s">
        <v>59</v>
      </c>
      <c r="I931" t="s">
        <v>47</v>
      </c>
      <c r="J931" s="15" t="s">
        <v>59</v>
      </c>
      <c r="K931" t="s">
        <v>47</v>
      </c>
      <c r="L931" s="15" t="s">
        <v>59</v>
      </c>
      <c r="M931" s="3" t="s">
        <v>47</v>
      </c>
      <c r="N931" s="12" t="s">
        <v>59</v>
      </c>
      <c r="O931" t="s">
        <v>47</v>
      </c>
      <c r="P931" s="15" t="s">
        <v>59</v>
      </c>
      <c r="Q931" t="s">
        <v>54</v>
      </c>
      <c r="R931" s="15" t="s">
        <v>59</v>
      </c>
      <c r="S931" t="s">
        <v>54</v>
      </c>
      <c r="T931" s="15" t="s">
        <v>59</v>
      </c>
      <c r="U931" t="s">
        <v>54</v>
      </c>
      <c r="V931" s="15" t="s">
        <v>59</v>
      </c>
      <c r="W931" t="s">
        <v>54</v>
      </c>
      <c r="X931" s="15" t="s">
        <v>59</v>
      </c>
      <c r="Y931" t="s">
        <v>54</v>
      </c>
      <c r="Z931" s="15" t="s">
        <v>59</v>
      </c>
      <c r="AA931" t="s">
        <v>54</v>
      </c>
      <c r="AB931" s="15" t="s">
        <v>59</v>
      </c>
      <c r="AC931" t="s">
        <v>47</v>
      </c>
      <c r="AD931" s="15" t="s">
        <v>59</v>
      </c>
      <c r="AE931" t="s">
        <v>47</v>
      </c>
      <c r="AF931" s="15" t="s">
        <v>59</v>
      </c>
      <c r="AG931" t="s">
        <v>54</v>
      </c>
      <c r="AH931" s="15" t="s">
        <v>59</v>
      </c>
      <c r="AI931" t="s">
        <v>47</v>
      </c>
      <c r="AJ931" s="15" t="s">
        <v>59</v>
      </c>
      <c r="AL931" s="15" t="s">
        <v>59</v>
      </c>
      <c r="AM931" t="s">
        <v>47</v>
      </c>
      <c r="AN931" s="15" t="s">
        <v>59</v>
      </c>
      <c r="AO931" t="s">
        <v>47</v>
      </c>
      <c r="AP931" s="15" t="s">
        <v>59</v>
      </c>
      <c r="AQ931" t="s">
        <v>47</v>
      </c>
      <c r="AR931" s="15" t="s">
        <v>59</v>
      </c>
      <c r="AS931" t="s">
        <v>47</v>
      </c>
      <c r="AT931" s="15" t="s">
        <v>59</v>
      </c>
      <c r="AU931" t="s">
        <v>47</v>
      </c>
      <c r="AV931" s="15" t="s">
        <v>59</v>
      </c>
      <c r="AW931" s="3" t="s">
        <v>47</v>
      </c>
      <c r="AX931" s="15" t="s">
        <v>59</v>
      </c>
      <c r="AZ931" s="15" t="s">
        <v>59</v>
      </c>
      <c r="BA931" t="s">
        <v>47</v>
      </c>
      <c r="BB931" s="15" t="s">
        <v>59</v>
      </c>
      <c r="BC931" t="s">
        <v>47</v>
      </c>
      <c r="BD931" s="15" t="s">
        <v>59</v>
      </c>
      <c r="BE931" t="s">
        <v>47</v>
      </c>
      <c r="BF931" s="15" t="s">
        <v>59</v>
      </c>
      <c r="BH931" s="15" t="s">
        <v>59</v>
      </c>
      <c r="BJ931" s="15" t="s">
        <v>59</v>
      </c>
      <c r="BL931" s="15" t="s">
        <v>59</v>
      </c>
      <c r="BN931" s="15" t="s">
        <v>59</v>
      </c>
      <c r="BP931" s="15" t="s">
        <v>59</v>
      </c>
      <c r="BR931" s="15" t="s">
        <v>59</v>
      </c>
      <c r="BT931" s="15" t="s">
        <v>59</v>
      </c>
      <c r="BV931" s="15" t="s">
        <v>59</v>
      </c>
      <c r="BX931" s="15" t="s">
        <v>59</v>
      </c>
      <c r="BZ931" s="15" t="s">
        <v>59</v>
      </c>
      <c r="CB931" s="15" t="s">
        <v>59</v>
      </c>
      <c r="CD931" s="15" t="s">
        <v>59</v>
      </c>
      <c r="CF931" s="15" t="s">
        <v>59</v>
      </c>
      <c r="CH931" s="15" t="s">
        <v>59</v>
      </c>
      <c r="CJ931" s="15" t="s">
        <v>59</v>
      </c>
      <c r="CL931" s="15" t="s">
        <v>59</v>
      </c>
      <c r="CN931" s="15" t="s">
        <v>59</v>
      </c>
      <c r="CP931" s="15" t="s">
        <v>59</v>
      </c>
      <c r="CR931" s="15" t="s">
        <v>59</v>
      </c>
      <c r="CT931" s="15" t="s">
        <v>59</v>
      </c>
      <c r="CV931" s="15" t="s">
        <v>59</v>
      </c>
      <c r="CX931" s="15" t="s">
        <v>59</v>
      </c>
      <c r="CZ931" s="15" t="s">
        <v>59</v>
      </c>
      <c r="DB931" s="15" t="s">
        <v>59</v>
      </c>
      <c r="DD931" s="15" t="s">
        <v>59</v>
      </c>
      <c r="DF931" s="15" t="s">
        <v>59</v>
      </c>
      <c r="DH931" s="15" t="s">
        <v>59</v>
      </c>
      <c r="DJ931" s="15" t="s">
        <v>59</v>
      </c>
      <c r="DL931" s="15" t="s">
        <v>59</v>
      </c>
      <c r="DN931" s="15" t="s">
        <v>59</v>
      </c>
      <c r="DP931" s="15" t="s">
        <v>59</v>
      </c>
      <c r="DR931" s="15" t="s">
        <v>59</v>
      </c>
      <c r="DT931" s="15" t="s">
        <v>59</v>
      </c>
      <c r="DV931" s="15" t="s">
        <v>59</v>
      </c>
      <c r="DX931" s="15" t="s">
        <v>59</v>
      </c>
      <c r="DZ931" s="15" t="s">
        <v>59</v>
      </c>
      <c r="EB931" s="15" t="s">
        <v>59</v>
      </c>
      <c r="ED931" s="15" t="s">
        <v>59</v>
      </c>
      <c r="EF931" s="15" t="s">
        <v>59</v>
      </c>
      <c r="EH931" s="15" t="s">
        <v>59</v>
      </c>
      <c r="EJ931" s="15" t="s">
        <v>59</v>
      </c>
      <c r="EL931" s="15" t="s">
        <v>59</v>
      </c>
      <c r="EN931" s="15" t="s">
        <v>59</v>
      </c>
      <c r="EP931" s="15" t="s">
        <v>59</v>
      </c>
      <c r="ER931" s="15" t="s">
        <v>59</v>
      </c>
      <c r="ET931" s="15" t="s">
        <v>59</v>
      </c>
      <c r="EV931" s="15" t="s">
        <v>59</v>
      </c>
      <c r="EX931" s="15" t="s">
        <v>59</v>
      </c>
      <c r="EZ931" s="15" t="s">
        <v>59</v>
      </c>
      <c r="FB931" s="15" t="s">
        <v>59</v>
      </c>
      <c r="FD931" s="15" t="s">
        <v>59</v>
      </c>
      <c r="FF931" s="15" t="s">
        <v>59</v>
      </c>
      <c r="FH931" s="15" t="s">
        <v>59</v>
      </c>
      <c r="FJ931" s="15" t="s">
        <v>59</v>
      </c>
      <c r="FL931" s="15" t="s">
        <v>59</v>
      </c>
      <c r="FN931" s="15" t="s">
        <v>59</v>
      </c>
      <c r="FP931" s="15" t="s">
        <v>59</v>
      </c>
      <c r="FR931" s="15" t="s">
        <v>59</v>
      </c>
      <c r="FT931" s="15" t="s">
        <v>59</v>
      </c>
    </row>
    <row r="932" spans="1:176" ht="15.95" customHeight="1">
      <c r="A932" s="39" t="s">
        <v>1370</v>
      </c>
      <c r="B932" s="39">
        <v>4</v>
      </c>
      <c r="C932" s="39"/>
      <c r="D932" s="39">
        <v>8006</v>
      </c>
      <c r="E932" t="s">
        <v>1285</v>
      </c>
      <c r="G932" s="9">
        <f t="shared" si="29"/>
        <v>12</v>
      </c>
      <c r="H932" s="15" t="s">
        <v>59</v>
      </c>
      <c r="I932" t="s">
        <v>47</v>
      </c>
      <c r="J932" s="15" t="s">
        <v>59</v>
      </c>
      <c r="K932" t="s">
        <v>47</v>
      </c>
      <c r="L932" s="15" t="s">
        <v>59</v>
      </c>
      <c r="M932" s="3" t="s">
        <v>47</v>
      </c>
      <c r="N932" s="12" t="s">
        <v>59</v>
      </c>
      <c r="O932" t="s">
        <v>47</v>
      </c>
      <c r="P932" s="15" t="s">
        <v>59</v>
      </c>
      <c r="Q932">
        <v>3</v>
      </c>
      <c r="R932" s="15" t="s">
        <v>59</v>
      </c>
      <c r="S932" t="s">
        <v>54</v>
      </c>
      <c r="T932" s="15" t="s">
        <v>59</v>
      </c>
      <c r="U932" t="s">
        <v>54</v>
      </c>
      <c r="V932" s="15" t="s">
        <v>59</v>
      </c>
      <c r="W932" t="s">
        <v>54</v>
      </c>
      <c r="X932" s="15" t="s">
        <v>59</v>
      </c>
      <c r="Y932">
        <v>9</v>
      </c>
      <c r="Z932" s="15" t="s">
        <v>59</v>
      </c>
      <c r="AA932" t="s">
        <v>54</v>
      </c>
      <c r="AB932" s="15" t="s">
        <v>59</v>
      </c>
      <c r="AC932" t="s">
        <v>47</v>
      </c>
      <c r="AD932" s="15" t="s">
        <v>59</v>
      </c>
      <c r="AE932" t="s">
        <v>47</v>
      </c>
      <c r="AF932" s="15" t="s">
        <v>59</v>
      </c>
      <c r="AG932" t="s">
        <v>54</v>
      </c>
      <c r="AH932" s="15" t="s">
        <v>59</v>
      </c>
      <c r="AI932" t="s">
        <v>47</v>
      </c>
      <c r="AJ932" s="15" t="s">
        <v>59</v>
      </c>
      <c r="AL932" s="15" t="s">
        <v>59</v>
      </c>
      <c r="AM932" t="s">
        <v>47</v>
      </c>
      <c r="AN932" s="15" t="s">
        <v>59</v>
      </c>
      <c r="AO932" t="s">
        <v>47</v>
      </c>
      <c r="AP932" s="15" t="s">
        <v>59</v>
      </c>
      <c r="AQ932" t="s">
        <v>47</v>
      </c>
      <c r="AR932" s="15" t="s">
        <v>59</v>
      </c>
      <c r="AS932" t="s">
        <v>47</v>
      </c>
      <c r="AT932" s="15" t="s">
        <v>59</v>
      </c>
      <c r="AU932" t="s">
        <v>47</v>
      </c>
      <c r="AV932" s="15" t="s">
        <v>59</v>
      </c>
      <c r="AW932" s="3" t="s">
        <v>47</v>
      </c>
      <c r="AX932" s="15" t="s">
        <v>59</v>
      </c>
      <c r="AZ932" s="15" t="s">
        <v>59</v>
      </c>
      <c r="BA932" t="s">
        <v>47</v>
      </c>
      <c r="BB932" s="15" t="s">
        <v>59</v>
      </c>
      <c r="BC932" t="s">
        <v>47</v>
      </c>
      <c r="BD932" s="15" t="s">
        <v>59</v>
      </c>
      <c r="BE932" t="s">
        <v>47</v>
      </c>
      <c r="BF932" s="15" t="s">
        <v>59</v>
      </c>
      <c r="BH932" s="15" t="s">
        <v>59</v>
      </c>
      <c r="BJ932" s="15" t="s">
        <v>59</v>
      </c>
      <c r="BL932" s="15" t="s">
        <v>59</v>
      </c>
      <c r="BN932" s="15" t="s">
        <v>59</v>
      </c>
      <c r="BP932" s="15" t="s">
        <v>59</v>
      </c>
      <c r="BR932" s="15" t="s">
        <v>59</v>
      </c>
      <c r="BT932" s="15" t="s">
        <v>59</v>
      </c>
      <c r="BV932" s="15" t="s">
        <v>59</v>
      </c>
      <c r="BX932" s="15" t="s">
        <v>59</v>
      </c>
      <c r="BZ932" s="15" t="s">
        <v>59</v>
      </c>
      <c r="CB932" s="15" t="s">
        <v>59</v>
      </c>
      <c r="CD932" s="15" t="s">
        <v>59</v>
      </c>
      <c r="CF932" s="15" t="s">
        <v>59</v>
      </c>
      <c r="CH932" s="15" t="s">
        <v>59</v>
      </c>
      <c r="CJ932" s="15" t="s">
        <v>59</v>
      </c>
      <c r="CL932" s="15" t="s">
        <v>59</v>
      </c>
      <c r="CN932" s="15" t="s">
        <v>59</v>
      </c>
      <c r="CP932" s="15" t="s">
        <v>59</v>
      </c>
      <c r="CR932" s="15" t="s">
        <v>59</v>
      </c>
      <c r="CT932" s="15" t="s">
        <v>59</v>
      </c>
      <c r="CV932" s="15" t="s">
        <v>59</v>
      </c>
      <c r="CX932" s="15" t="s">
        <v>59</v>
      </c>
      <c r="CZ932" s="15" t="s">
        <v>59</v>
      </c>
      <c r="DB932" s="15" t="s">
        <v>59</v>
      </c>
      <c r="DD932" s="15" t="s">
        <v>59</v>
      </c>
      <c r="DF932" s="15" t="s">
        <v>59</v>
      </c>
      <c r="DH932" s="15" t="s">
        <v>59</v>
      </c>
      <c r="DJ932" s="15" t="s">
        <v>59</v>
      </c>
      <c r="DL932" s="15" t="s">
        <v>59</v>
      </c>
      <c r="DN932" s="15" t="s">
        <v>59</v>
      </c>
      <c r="DP932" s="15" t="s">
        <v>59</v>
      </c>
      <c r="DR932" s="15" t="s">
        <v>59</v>
      </c>
      <c r="DT932" s="15" t="s">
        <v>59</v>
      </c>
      <c r="DV932" s="15" t="s">
        <v>59</v>
      </c>
      <c r="DX932" s="15" t="s">
        <v>59</v>
      </c>
      <c r="DZ932" s="15" t="s">
        <v>59</v>
      </c>
      <c r="EB932" s="15" t="s">
        <v>59</v>
      </c>
      <c r="ED932" s="15" t="s">
        <v>59</v>
      </c>
      <c r="EF932" s="15" t="s">
        <v>59</v>
      </c>
      <c r="EH932" s="15" t="s">
        <v>59</v>
      </c>
      <c r="EJ932" s="15" t="s">
        <v>59</v>
      </c>
      <c r="EL932" s="15" t="s">
        <v>59</v>
      </c>
      <c r="EN932" s="15" t="s">
        <v>59</v>
      </c>
      <c r="EP932" s="15" t="s">
        <v>59</v>
      </c>
      <c r="ER932" s="15" t="s">
        <v>59</v>
      </c>
      <c r="ET932" s="15" t="s">
        <v>59</v>
      </c>
      <c r="EV932" s="15" t="s">
        <v>59</v>
      </c>
      <c r="EX932" s="15" t="s">
        <v>59</v>
      </c>
      <c r="EZ932" s="15" t="s">
        <v>59</v>
      </c>
      <c r="FB932" s="15" t="s">
        <v>59</v>
      </c>
      <c r="FD932" s="15" t="s">
        <v>59</v>
      </c>
      <c r="FF932" s="15" t="s">
        <v>59</v>
      </c>
      <c r="FH932" s="15" t="s">
        <v>59</v>
      </c>
      <c r="FJ932" s="15" t="s">
        <v>59</v>
      </c>
      <c r="FL932" s="15" t="s">
        <v>59</v>
      </c>
      <c r="FN932" s="15" t="s">
        <v>59</v>
      </c>
      <c r="FP932" s="15" t="s">
        <v>59</v>
      </c>
      <c r="FR932" s="15" t="s">
        <v>59</v>
      </c>
      <c r="FT932" s="15" t="s">
        <v>59</v>
      </c>
    </row>
    <row r="933" spans="1:176" ht="15.95" customHeight="1">
      <c r="A933" s="39" t="s">
        <v>1371</v>
      </c>
      <c r="B933" s="39">
        <v>4</v>
      </c>
      <c r="C933" s="39"/>
      <c r="D933" s="39">
        <v>5802</v>
      </c>
      <c r="E933" t="s">
        <v>1285</v>
      </c>
      <c r="G933" s="9">
        <f t="shared" si="29"/>
        <v>7</v>
      </c>
      <c r="H933" s="15" t="s">
        <v>59</v>
      </c>
      <c r="I933" t="s">
        <v>47</v>
      </c>
      <c r="J933" s="15" t="s">
        <v>59</v>
      </c>
      <c r="K933" t="s">
        <v>47</v>
      </c>
      <c r="L933" s="15" t="s">
        <v>59</v>
      </c>
      <c r="M933" s="3" t="s">
        <v>47</v>
      </c>
      <c r="N933" s="12" t="s">
        <v>59</v>
      </c>
      <c r="O933" t="s">
        <v>47</v>
      </c>
      <c r="P933" s="15" t="s">
        <v>59</v>
      </c>
      <c r="Q933" t="s">
        <v>54</v>
      </c>
      <c r="R933" s="15" t="s">
        <v>59</v>
      </c>
      <c r="S933" t="s">
        <v>54</v>
      </c>
      <c r="T933" s="15" t="s">
        <v>59</v>
      </c>
      <c r="U933" t="s">
        <v>54</v>
      </c>
      <c r="V933" s="15" t="s">
        <v>59</v>
      </c>
      <c r="W933" t="s">
        <v>54</v>
      </c>
      <c r="X933" s="15" t="s">
        <v>59</v>
      </c>
      <c r="Y933">
        <v>6</v>
      </c>
      <c r="Z933" s="15" t="s">
        <v>59</v>
      </c>
      <c r="AA933">
        <v>1</v>
      </c>
      <c r="AB933" s="15" t="s">
        <v>59</v>
      </c>
      <c r="AC933" t="s">
        <v>47</v>
      </c>
      <c r="AD933" s="15" t="s">
        <v>59</v>
      </c>
      <c r="AE933" t="s">
        <v>47</v>
      </c>
      <c r="AF933" s="15" t="s">
        <v>59</v>
      </c>
      <c r="AG933" t="s">
        <v>54</v>
      </c>
      <c r="AH933" s="15" t="s">
        <v>59</v>
      </c>
      <c r="AI933" t="s">
        <v>47</v>
      </c>
      <c r="AJ933" s="15" t="s">
        <v>59</v>
      </c>
      <c r="AL933" s="15" t="s">
        <v>59</v>
      </c>
      <c r="AM933" t="s">
        <v>47</v>
      </c>
      <c r="AN933" s="15" t="s">
        <v>59</v>
      </c>
      <c r="AO933" t="s">
        <v>47</v>
      </c>
      <c r="AP933" s="15" t="s">
        <v>59</v>
      </c>
      <c r="AQ933" t="s">
        <v>47</v>
      </c>
      <c r="AR933" s="15" t="s">
        <v>59</v>
      </c>
      <c r="AS933" t="s">
        <v>47</v>
      </c>
      <c r="AT933" s="15" t="s">
        <v>59</v>
      </c>
      <c r="AU933" t="s">
        <v>47</v>
      </c>
      <c r="AV933" s="15" t="s">
        <v>59</v>
      </c>
      <c r="AW933" s="3" t="s">
        <v>47</v>
      </c>
      <c r="AX933" s="15" t="s">
        <v>59</v>
      </c>
      <c r="AZ933" s="15" t="s">
        <v>59</v>
      </c>
      <c r="BA933" t="s">
        <v>47</v>
      </c>
      <c r="BB933" s="15" t="s">
        <v>59</v>
      </c>
      <c r="BC933" t="s">
        <v>47</v>
      </c>
      <c r="BD933" s="15" t="s">
        <v>59</v>
      </c>
      <c r="BE933" t="s">
        <v>47</v>
      </c>
      <c r="BF933" s="15" t="s">
        <v>59</v>
      </c>
      <c r="BH933" s="15" t="s">
        <v>59</v>
      </c>
      <c r="BJ933" s="15" t="s">
        <v>59</v>
      </c>
      <c r="BL933" s="15" t="s">
        <v>59</v>
      </c>
      <c r="BN933" s="15" t="s">
        <v>59</v>
      </c>
      <c r="BP933" s="15" t="s">
        <v>59</v>
      </c>
      <c r="BR933" s="15" t="s">
        <v>59</v>
      </c>
      <c r="BT933" s="15" t="s">
        <v>59</v>
      </c>
      <c r="BV933" s="15" t="s">
        <v>59</v>
      </c>
      <c r="BX933" s="15" t="s">
        <v>59</v>
      </c>
      <c r="BZ933" s="15" t="s">
        <v>59</v>
      </c>
      <c r="CB933" s="15" t="s">
        <v>59</v>
      </c>
      <c r="CD933" s="15" t="s">
        <v>59</v>
      </c>
      <c r="CF933" s="15" t="s">
        <v>59</v>
      </c>
      <c r="CH933" s="15" t="s">
        <v>59</v>
      </c>
      <c r="CJ933" s="15" t="s">
        <v>59</v>
      </c>
      <c r="CL933" s="15" t="s">
        <v>59</v>
      </c>
      <c r="CN933" s="15" t="s">
        <v>59</v>
      </c>
      <c r="CP933" s="15" t="s">
        <v>59</v>
      </c>
      <c r="CR933" s="15" t="s">
        <v>59</v>
      </c>
      <c r="CT933" s="15" t="s">
        <v>59</v>
      </c>
      <c r="CV933" s="15" t="s">
        <v>59</v>
      </c>
      <c r="CX933" s="15" t="s">
        <v>59</v>
      </c>
      <c r="CZ933" s="15" t="s">
        <v>59</v>
      </c>
      <c r="DB933" s="15" t="s">
        <v>59</v>
      </c>
      <c r="DD933" s="15" t="s">
        <v>59</v>
      </c>
      <c r="DF933" s="15" t="s">
        <v>59</v>
      </c>
      <c r="DH933" s="15" t="s">
        <v>59</v>
      </c>
      <c r="DJ933" s="15" t="s">
        <v>59</v>
      </c>
      <c r="DL933" s="15" t="s">
        <v>59</v>
      </c>
      <c r="DN933" s="15" t="s">
        <v>59</v>
      </c>
      <c r="DP933" s="15" t="s">
        <v>59</v>
      </c>
      <c r="DR933" s="15" t="s">
        <v>59</v>
      </c>
      <c r="DT933" s="15" t="s">
        <v>59</v>
      </c>
      <c r="DV933" s="15" t="s">
        <v>59</v>
      </c>
      <c r="DX933" s="15" t="s">
        <v>59</v>
      </c>
      <c r="DZ933" s="15" t="s">
        <v>59</v>
      </c>
      <c r="EB933" s="15" t="s">
        <v>59</v>
      </c>
      <c r="ED933" s="15" t="s">
        <v>59</v>
      </c>
      <c r="EF933" s="15" t="s">
        <v>59</v>
      </c>
      <c r="EH933" s="15" t="s">
        <v>59</v>
      </c>
      <c r="EJ933" s="15" t="s">
        <v>59</v>
      </c>
      <c r="EL933" s="15" t="s">
        <v>59</v>
      </c>
      <c r="EN933" s="15" t="s">
        <v>59</v>
      </c>
      <c r="EP933" s="15" t="s">
        <v>59</v>
      </c>
      <c r="ER933" s="15" t="s">
        <v>59</v>
      </c>
      <c r="ET933" s="15" t="s">
        <v>59</v>
      </c>
      <c r="EV933" s="15" t="s">
        <v>59</v>
      </c>
      <c r="EX933" s="15" t="s">
        <v>59</v>
      </c>
      <c r="EZ933" s="15" t="s">
        <v>59</v>
      </c>
      <c r="FB933" s="15" t="s">
        <v>59</v>
      </c>
      <c r="FD933" s="15" t="s">
        <v>59</v>
      </c>
      <c r="FF933" s="15" t="s">
        <v>59</v>
      </c>
      <c r="FH933" s="15" t="s">
        <v>59</v>
      </c>
      <c r="FJ933" s="15" t="s">
        <v>59</v>
      </c>
      <c r="FL933" s="15" t="s">
        <v>59</v>
      </c>
      <c r="FN933" s="15" t="s">
        <v>59</v>
      </c>
      <c r="FP933" s="15" t="s">
        <v>59</v>
      </c>
      <c r="FR933" s="15" t="s">
        <v>59</v>
      </c>
      <c r="FT933" s="15" t="s">
        <v>59</v>
      </c>
    </row>
    <row r="934" spans="1:176" ht="15.95" customHeight="1">
      <c r="A934" s="39" t="s">
        <v>1372</v>
      </c>
      <c r="B934" s="39">
        <v>4</v>
      </c>
      <c r="C934" s="39"/>
      <c r="D934" s="39">
        <v>1802</v>
      </c>
      <c r="E934" t="s">
        <v>1285</v>
      </c>
      <c r="G934" s="9">
        <f t="shared" si="29"/>
        <v>13</v>
      </c>
      <c r="H934" s="15" t="s">
        <v>59</v>
      </c>
      <c r="I934" t="s">
        <v>47</v>
      </c>
      <c r="J934" s="15" t="s">
        <v>59</v>
      </c>
      <c r="K934" t="s">
        <v>47</v>
      </c>
      <c r="L934" s="15" t="s">
        <v>59</v>
      </c>
      <c r="M934" s="3" t="s">
        <v>47</v>
      </c>
      <c r="N934" s="12" t="s">
        <v>59</v>
      </c>
      <c r="O934" t="s">
        <v>47</v>
      </c>
      <c r="P934" s="15" t="s">
        <v>59</v>
      </c>
      <c r="Q934">
        <v>4</v>
      </c>
      <c r="R934" s="15" t="s">
        <v>59</v>
      </c>
      <c r="S934" t="s">
        <v>54</v>
      </c>
      <c r="T934" s="15" t="s">
        <v>59</v>
      </c>
      <c r="U934">
        <v>2</v>
      </c>
      <c r="V934" s="15" t="s">
        <v>59</v>
      </c>
      <c r="W934">
        <v>1</v>
      </c>
      <c r="X934" s="15" t="s">
        <v>59</v>
      </c>
      <c r="Y934">
        <v>2</v>
      </c>
      <c r="Z934" s="15" t="s">
        <v>59</v>
      </c>
      <c r="AA934">
        <v>3</v>
      </c>
      <c r="AB934" s="15" t="s">
        <v>59</v>
      </c>
      <c r="AC934" t="s">
        <v>47</v>
      </c>
      <c r="AD934" s="15" t="s">
        <v>59</v>
      </c>
      <c r="AE934" t="s">
        <v>47</v>
      </c>
      <c r="AF934" s="15" t="s">
        <v>59</v>
      </c>
      <c r="AG934">
        <v>1</v>
      </c>
      <c r="AH934" s="15" t="s">
        <v>59</v>
      </c>
      <c r="AI934" t="s">
        <v>47</v>
      </c>
      <c r="AJ934" s="15" t="s">
        <v>59</v>
      </c>
      <c r="AL934" s="15" t="s">
        <v>59</v>
      </c>
      <c r="AM934" t="s">
        <v>47</v>
      </c>
      <c r="AN934" s="15" t="s">
        <v>59</v>
      </c>
      <c r="AO934" t="s">
        <v>47</v>
      </c>
      <c r="AP934" s="15" t="s">
        <v>59</v>
      </c>
      <c r="AQ934" t="s">
        <v>47</v>
      </c>
      <c r="AR934" s="15" t="s">
        <v>59</v>
      </c>
      <c r="AS934" t="s">
        <v>47</v>
      </c>
      <c r="AT934" s="15" t="s">
        <v>59</v>
      </c>
      <c r="AU934" t="s">
        <v>47</v>
      </c>
      <c r="AV934" s="15" t="s">
        <v>59</v>
      </c>
      <c r="AW934" s="3" t="s">
        <v>47</v>
      </c>
      <c r="AX934" s="15" t="s">
        <v>59</v>
      </c>
      <c r="AZ934" s="15" t="s">
        <v>59</v>
      </c>
      <c r="BA934" t="s">
        <v>47</v>
      </c>
      <c r="BB934" s="15" t="s">
        <v>59</v>
      </c>
      <c r="BC934" t="s">
        <v>47</v>
      </c>
      <c r="BD934" s="15" t="s">
        <v>59</v>
      </c>
      <c r="BE934" t="s">
        <v>47</v>
      </c>
      <c r="BF934" s="15" t="s">
        <v>59</v>
      </c>
      <c r="BH934" s="15" t="s">
        <v>59</v>
      </c>
      <c r="BJ934" s="15" t="s">
        <v>59</v>
      </c>
      <c r="BL934" s="15" t="s">
        <v>59</v>
      </c>
      <c r="BN934" s="15" t="s">
        <v>59</v>
      </c>
      <c r="BP934" s="15" t="s">
        <v>59</v>
      </c>
      <c r="BR934" s="15" t="s">
        <v>59</v>
      </c>
      <c r="BT934" s="15" t="s">
        <v>59</v>
      </c>
      <c r="BV934" s="15" t="s">
        <v>59</v>
      </c>
      <c r="BX934" s="15" t="s">
        <v>59</v>
      </c>
      <c r="BZ934" s="15" t="s">
        <v>59</v>
      </c>
      <c r="CB934" s="15" t="s">
        <v>59</v>
      </c>
      <c r="CD934" s="15" t="s">
        <v>59</v>
      </c>
      <c r="CF934" s="15" t="s">
        <v>59</v>
      </c>
      <c r="CH934" s="15" t="s">
        <v>59</v>
      </c>
      <c r="CJ934" s="15" t="s">
        <v>59</v>
      </c>
      <c r="CL934" s="15" t="s">
        <v>59</v>
      </c>
      <c r="CN934" s="15" t="s">
        <v>59</v>
      </c>
      <c r="CP934" s="15" t="s">
        <v>59</v>
      </c>
      <c r="CR934" s="15" t="s">
        <v>59</v>
      </c>
      <c r="CT934" s="15" t="s">
        <v>59</v>
      </c>
      <c r="CV934" s="15" t="s">
        <v>59</v>
      </c>
      <c r="CX934" s="15" t="s">
        <v>59</v>
      </c>
      <c r="CZ934" s="15" t="s">
        <v>59</v>
      </c>
      <c r="DB934" s="15" t="s">
        <v>59</v>
      </c>
      <c r="DD934" s="15" t="s">
        <v>59</v>
      </c>
      <c r="DF934" s="15" t="s">
        <v>59</v>
      </c>
      <c r="DH934" s="15" t="s">
        <v>59</v>
      </c>
      <c r="DJ934" s="15" t="s">
        <v>59</v>
      </c>
      <c r="DL934" s="15" t="s">
        <v>59</v>
      </c>
      <c r="DN934" s="15" t="s">
        <v>59</v>
      </c>
      <c r="DP934" s="15" t="s">
        <v>59</v>
      </c>
      <c r="DR934" s="15" t="s">
        <v>59</v>
      </c>
      <c r="DT934" s="15" t="s">
        <v>59</v>
      </c>
      <c r="DV934" s="15" t="s">
        <v>59</v>
      </c>
      <c r="DX934" s="15" t="s">
        <v>59</v>
      </c>
      <c r="DZ934" s="15" t="s">
        <v>59</v>
      </c>
      <c r="EB934" s="15" t="s">
        <v>59</v>
      </c>
      <c r="ED934" s="15" t="s">
        <v>59</v>
      </c>
      <c r="EF934" s="15" t="s">
        <v>59</v>
      </c>
      <c r="EH934" s="15" t="s">
        <v>59</v>
      </c>
      <c r="EJ934" s="15" t="s">
        <v>59</v>
      </c>
      <c r="EL934" s="15" t="s">
        <v>59</v>
      </c>
      <c r="EN934" s="15" t="s">
        <v>59</v>
      </c>
      <c r="EP934" s="15" t="s">
        <v>59</v>
      </c>
      <c r="ER934" s="15" t="s">
        <v>59</v>
      </c>
      <c r="ET934" s="15" t="s">
        <v>59</v>
      </c>
      <c r="EV934" s="15" t="s">
        <v>59</v>
      </c>
      <c r="EX934" s="15" t="s">
        <v>59</v>
      </c>
      <c r="EZ934" s="15" t="s">
        <v>59</v>
      </c>
      <c r="FB934" s="15" t="s">
        <v>59</v>
      </c>
      <c r="FD934" s="15" t="s">
        <v>59</v>
      </c>
      <c r="FF934" s="15" t="s">
        <v>59</v>
      </c>
      <c r="FH934" s="15" t="s">
        <v>59</v>
      </c>
      <c r="FJ934" s="15" t="s">
        <v>59</v>
      </c>
      <c r="FL934" s="15" t="s">
        <v>59</v>
      </c>
      <c r="FN934" s="15" t="s">
        <v>59</v>
      </c>
      <c r="FP934" s="15" t="s">
        <v>59</v>
      </c>
      <c r="FR934" s="15" t="s">
        <v>59</v>
      </c>
      <c r="FT934" s="15" t="s">
        <v>59</v>
      </c>
    </row>
    <row r="935" spans="1:176" ht="15.95" customHeight="1">
      <c r="A935" s="39" t="s">
        <v>1373</v>
      </c>
      <c r="B935" s="39">
        <v>1</v>
      </c>
      <c r="C935" s="39"/>
      <c r="D935" s="39">
        <v>1002</v>
      </c>
      <c r="E935" t="s">
        <v>1285</v>
      </c>
      <c r="G935" s="9">
        <f t="shared" si="29"/>
        <v>0</v>
      </c>
      <c r="H935" s="15" t="s">
        <v>59</v>
      </c>
      <c r="I935" t="s">
        <v>47</v>
      </c>
      <c r="J935" s="15" t="s">
        <v>59</v>
      </c>
      <c r="K935" t="s">
        <v>47</v>
      </c>
      <c r="L935" s="15" t="s">
        <v>59</v>
      </c>
      <c r="M935" s="3" t="s">
        <v>47</v>
      </c>
      <c r="N935" s="12" t="s">
        <v>59</v>
      </c>
      <c r="O935" t="s">
        <v>47</v>
      </c>
      <c r="P935" s="15" t="s">
        <v>59</v>
      </c>
      <c r="Q935" t="s">
        <v>54</v>
      </c>
      <c r="R935" s="15" t="s">
        <v>59</v>
      </c>
      <c r="S935" t="s">
        <v>54</v>
      </c>
      <c r="T935" s="15" t="s">
        <v>59</v>
      </c>
      <c r="U935" t="s">
        <v>54</v>
      </c>
      <c r="V935" s="15" t="s">
        <v>59</v>
      </c>
      <c r="W935" t="s">
        <v>54</v>
      </c>
      <c r="X935" s="15" t="s">
        <v>59</v>
      </c>
      <c r="Y935" t="s">
        <v>54</v>
      </c>
      <c r="Z935" s="15" t="s">
        <v>59</v>
      </c>
      <c r="AA935" t="s">
        <v>54</v>
      </c>
      <c r="AB935" s="15" t="s">
        <v>59</v>
      </c>
      <c r="AC935" t="s">
        <v>47</v>
      </c>
      <c r="AD935" s="15" t="s">
        <v>59</v>
      </c>
      <c r="AE935" t="s">
        <v>47</v>
      </c>
      <c r="AF935" s="15" t="s">
        <v>59</v>
      </c>
      <c r="AG935" t="s">
        <v>54</v>
      </c>
      <c r="AH935" s="15" t="s">
        <v>59</v>
      </c>
      <c r="AI935" t="s">
        <v>47</v>
      </c>
      <c r="AJ935" s="15" t="s">
        <v>59</v>
      </c>
      <c r="AL935" s="15" t="s">
        <v>59</v>
      </c>
      <c r="AM935" t="s">
        <v>47</v>
      </c>
      <c r="AN935" s="15" t="s">
        <v>59</v>
      </c>
      <c r="AO935" t="s">
        <v>47</v>
      </c>
      <c r="AP935" s="15" t="s">
        <v>59</v>
      </c>
      <c r="AQ935" t="s">
        <v>47</v>
      </c>
      <c r="AR935" s="15" t="s">
        <v>59</v>
      </c>
      <c r="AS935" t="s">
        <v>47</v>
      </c>
      <c r="AT935" s="15" t="s">
        <v>59</v>
      </c>
      <c r="AU935" t="s">
        <v>47</v>
      </c>
      <c r="AV935" s="15" t="s">
        <v>59</v>
      </c>
      <c r="AW935" s="3" t="s">
        <v>47</v>
      </c>
      <c r="AX935" s="15" t="s">
        <v>59</v>
      </c>
      <c r="AZ935" s="15" t="s">
        <v>59</v>
      </c>
      <c r="BA935" t="s">
        <v>47</v>
      </c>
      <c r="BB935" s="15" t="s">
        <v>59</v>
      </c>
      <c r="BC935" t="s">
        <v>47</v>
      </c>
      <c r="BD935" s="15" t="s">
        <v>59</v>
      </c>
      <c r="BE935" t="s">
        <v>47</v>
      </c>
      <c r="BF935" s="15" t="s">
        <v>59</v>
      </c>
      <c r="BH935" s="15" t="s">
        <v>59</v>
      </c>
      <c r="BJ935" s="15" t="s">
        <v>59</v>
      </c>
      <c r="BL935" s="15" t="s">
        <v>59</v>
      </c>
      <c r="BN935" s="15" t="s">
        <v>59</v>
      </c>
      <c r="BP935" s="15" t="s">
        <v>59</v>
      </c>
      <c r="BR935" s="15" t="s">
        <v>59</v>
      </c>
      <c r="BT935" s="15" t="s">
        <v>59</v>
      </c>
      <c r="BV935" s="15" t="s">
        <v>59</v>
      </c>
      <c r="BX935" s="15" t="s">
        <v>59</v>
      </c>
      <c r="BZ935" s="15" t="s">
        <v>59</v>
      </c>
      <c r="CB935" s="15" t="s">
        <v>59</v>
      </c>
      <c r="CD935" s="15" t="s">
        <v>59</v>
      </c>
      <c r="CF935" s="15" t="s">
        <v>59</v>
      </c>
      <c r="CH935" s="15" t="s">
        <v>59</v>
      </c>
      <c r="CJ935" s="15" t="s">
        <v>59</v>
      </c>
      <c r="CL935" s="15" t="s">
        <v>59</v>
      </c>
      <c r="CN935" s="15" t="s">
        <v>59</v>
      </c>
      <c r="CP935" s="15" t="s">
        <v>59</v>
      </c>
      <c r="CR935" s="15" t="s">
        <v>59</v>
      </c>
      <c r="CT935" s="15" t="s">
        <v>59</v>
      </c>
      <c r="CV935" s="15" t="s">
        <v>59</v>
      </c>
      <c r="CX935" s="15" t="s">
        <v>59</v>
      </c>
      <c r="CZ935" s="15" t="s">
        <v>59</v>
      </c>
      <c r="DB935" s="15" t="s">
        <v>59</v>
      </c>
      <c r="DD935" s="15" t="s">
        <v>59</v>
      </c>
      <c r="DF935" s="15" t="s">
        <v>59</v>
      </c>
      <c r="DH935" s="15" t="s">
        <v>59</v>
      </c>
      <c r="DJ935" s="15" t="s">
        <v>59</v>
      </c>
      <c r="DL935" s="15" t="s">
        <v>59</v>
      </c>
      <c r="DN935" s="15" t="s">
        <v>59</v>
      </c>
      <c r="DP935" s="15" t="s">
        <v>59</v>
      </c>
      <c r="DR935" s="15" t="s">
        <v>59</v>
      </c>
      <c r="DT935" s="15" t="s">
        <v>59</v>
      </c>
      <c r="DV935" s="15" t="s">
        <v>59</v>
      </c>
      <c r="DX935" s="15" t="s">
        <v>59</v>
      </c>
      <c r="DZ935" s="15" t="s">
        <v>59</v>
      </c>
      <c r="EB935" s="15" t="s">
        <v>59</v>
      </c>
      <c r="ED935" s="15" t="s">
        <v>59</v>
      </c>
      <c r="EF935" s="15" t="s">
        <v>59</v>
      </c>
      <c r="EH935" s="15" t="s">
        <v>59</v>
      </c>
      <c r="EJ935" s="15" t="s">
        <v>59</v>
      </c>
      <c r="EL935" s="15" t="s">
        <v>59</v>
      </c>
      <c r="EN935" s="15" t="s">
        <v>59</v>
      </c>
      <c r="EP935" s="15" t="s">
        <v>59</v>
      </c>
      <c r="ER935" s="15" t="s">
        <v>59</v>
      </c>
      <c r="ET935" s="15" t="s">
        <v>59</v>
      </c>
      <c r="EV935" s="15" t="s">
        <v>59</v>
      </c>
      <c r="EX935" s="15" t="s">
        <v>59</v>
      </c>
      <c r="EZ935" s="15" t="s">
        <v>59</v>
      </c>
      <c r="FB935" s="15" t="s">
        <v>59</v>
      </c>
      <c r="FD935" s="15" t="s">
        <v>59</v>
      </c>
      <c r="FF935" s="15" t="s">
        <v>59</v>
      </c>
      <c r="FH935" s="15" t="s">
        <v>59</v>
      </c>
      <c r="FJ935" s="15" t="s">
        <v>59</v>
      </c>
      <c r="FL935" s="15" t="s">
        <v>59</v>
      </c>
      <c r="FN935" s="15" t="s">
        <v>59</v>
      </c>
      <c r="FP935" s="15" t="s">
        <v>59</v>
      </c>
      <c r="FR935" s="15" t="s">
        <v>59</v>
      </c>
      <c r="FT935" s="15" t="s">
        <v>59</v>
      </c>
    </row>
    <row r="936" spans="1:176" ht="15.95" customHeight="1">
      <c r="A936" s="39" t="s">
        <v>1374</v>
      </c>
      <c r="B936" s="39">
        <v>1</v>
      </c>
      <c r="C936" s="39"/>
      <c r="D936" s="39">
        <v>1002</v>
      </c>
      <c r="E936" t="s">
        <v>1285</v>
      </c>
      <c r="G936" s="9">
        <f t="shared" si="29"/>
        <v>7</v>
      </c>
      <c r="H936" s="15" t="s">
        <v>59</v>
      </c>
      <c r="I936" t="s">
        <v>47</v>
      </c>
      <c r="J936" s="15" t="s">
        <v>59</v>
      </c>
      <c r="K936" t="s">
        <v>47</v>
      </c>
      <c r="L936" s="15" t="s">
        <v>59</v>
      </c>
      <c r="M936" s="3" t="s">
        <v>47</v>
      </c>
      <c r="N936" s="12" t="s">
        <v>59</v>
      </c>
      <c r="O936" t="s">
        <v>47</v>
      </c>
      <c r="P936" s="15" t="s">
        <v>59</v>
      </c>
      <c r="Q936" t="s">
        <v>54</v>
      </c>
      <c r="R936" s="15" t="s">
        <v>59</v>
      </c>
      <c r="S936" t="s">
        <v>54</v>
      </c>
      <c r="T936" s="15" t="s">
        <v>59</v>
      </c>
      <c r="U936" t="s">
        <v>54</v>
      </c>
      <c r="V936" s="15" t="s">
        <v>59</v>
      </c>
      <c r="W936" t="s">
        <v>54</v>
      </c>
      <c r="X936" s="15" t="s">
        <v>59</v>
      </c>
      <c r="Y936">
        <v>7</v>
      </c>
      <c r="Z936" s="15" t="s">
        <v>59</v>
      </c>
      <c r="AA936" t="s">
        <v>54</v>
      </c>
      <c r="AB936" s="15" t="s">
        <v>59</v>
      </c>
      <c r="AC936" t="s">
        <v>47</v>
      </c>
      <c r="AD936" s="15" t="s">
        <v>59</v>
      </c>
      <c r="AE936" t="s">
        <v>47</v>
      </c>
      <c r="AF936" s="15" t="s">
        <v>59</v>
      </c>
      <c r="AG936" t="s">
        <v>54</v>
      </c>
      <c r="AH936" s="15" t="s">
        <v>59</v>
      </c>
      <c r="AI936" t="s">
        <v>47</v>
      </c>
      <c r="AJ936" s="15" t="s">
        <v>59</v>
      </c>
      <c r="AL936" s="15" t="s">
        <v>59</v>
      </c>
      <c r="AM936" t="s">
        <v>47</v>
      </c>
      <c r="AN936" s="15" t="s">
        <v>59</v>
      </c>
      <c r="AO936" t="s">
        <v>47</v>
      </c>
      <c r="AP936" s="15" t="s">
        <v>59</v>
      </c>
      <c r="AQ936" t="s">
        <v>47</v>
      </c>
      <c r="AR936" s="15" t="s">
        <v>59</v>
      </c>
      <c r="AS936" t="s">
        <v>47</v>
      </c>
      <c r="AT936" s="15" t="s">
        <v>59</v>
      </c>
      <c r="AU936" t="s">
        <v>47</v>
      </c>
      <c r="AV936" s="15" t="s">
        <v>59</v>
      </c>
      <c r="AW936" s="3" t="s">
        <v>47</v>
      </c>
      <c r="AX936" s="15" t="s">
        <v>59</v>
      </c>
      <c r="AZ936" s="15" t="s">
        <v>59</v>
      </c>
      <c r="BA936" t="s">
        <v>47</v>
      </c>
      <c r="BB936" s="15" t="s">
        <v>59</v>
      </c>
      <c r="BC936" t="s">
        <v>47</v>
      </c>
      <c r="BD936" s="15" t="s">
        <v>59</v>
      </c>
      <c r="BE936" t="s">
        <v>47</v>
      </c>
      <c r="BF936" s="15" t="s">
        <v>59</v>
      </c>
      <c r="BH936" s="15" t="s">
        <v>59</v>
      </c>
      <c r="BJ936" s="15" t="s">
        <v>59</v>
      </c>
      <c r="BL936" s="15" t="s">
        <v>59</v>
      </c>
      <c r="BN936" s="15" t="s">
        <v>59</v>
      </c>
      <c r="BP936" s="15" t="s">
        <v>59</v>
      </c>
      <c r="BR936" s="15" t="s">
        <v>59</v>
      </c>
      <c r="BT936" s="15" t="s">
        <v>59</v>
      </c>
      <c r="BV936" s="15" t="s">
        <v>59</v>
      </c>
      <c r="BX936" s="15" t="s">
        <v>59</v>
      </c>
      <c r="BZ936" s="15" t="s">
        <v>59</v>
      </c>
      <c r="CB936" s="15" t="s">
        <v>59</v>
      </c>
      <c r="CD936" s="15" t="s">
        <v>59</v>
      </c>
      <c r="CF936" s="15" t="s">
        <v>59</v>
      </c>
      <c r="CH936" s="15" t="s">
        <v>59</v>
      </c>
      <c r="CJ936" s="15" t="s">
        <v>59</v>
      </c>
      <c r="CL936" s="15" t="s">
        <v>59</v>
      </c>
      <c r="CN936" s="15" t="s">
        <v>59</v>
      </c>
      <c r="CP936" s="15" t="s">
        <v>59</v>
      </c>
      <c r="CR936" s="15" t="s">
        <v>59</v>
      </c>
      <c r="CT936" s="15" t="s">
        <v>59</v>
      </c>
      <c r="CV936" s="15" t="s">
        <v>59</v>
      </c>
      <c r="CX936" s="15" t="s">
        <v>59</v>
      </c>
      <c r="CZ936" s="15" t="s">
        <v>59</v>
      </c>
      <c r="DB936" s="15" t="s">
        <v>59</v>
      </c>
      <c r="DD936" s="15" t="s">
        <v>59</v>
      </c>
      <c r="DF936" s="15" t="s">
        <v>59</v>
      </c>
      <c r="DH936" s="15" t="s">
        <v>59</v>
      </c>
      <c r="DJ936" s="15" t="s">
        <v>59</v>
      </c>
      <c r="DL936" s="15" t="s">
        <v>59</v>
      </c>
      <c r="DN936" s="15" t="s">
        <v>59</v>
      </c>
      <c r="DP936" s="15" t="s">
        <v>59</v>
      </c>
      <c r="DR936" s="15" t="s">
        <v>59</v>
      </c>
      <c r="DT936" s="15" t="s">
        <v>59</v>
      </c>
      <c r="DV936" s="15" t="s">
        <v>59</v>
      </c>
      <c r="DX936" s="15" t="s">
        <v>59</v>
      </c>
      <c r="DZ936" s="15" t="s">
        <v>59</v>
      </c>
      <c r="EB936" s="15" t="s">
        <v>59</v>
      </c>
      <c r="ED936" s="15" t="s">
        <v>59</v>
      </c>
      <c r="EF936" s="15" t="s">
        <v>59</v>
      </c>
      <c r="EH936" s="15" t="s">
        <v>59</v>
      </c>
      <c r="EJ936" s="15" t="s">
        <v>59</v>
      </c>
      <c r="EL936" s="15" t="s">
        <v>59</v>
      </c>
      <c r="EN936" s="15" t="s">
        <v>59</v>
      </c>
      <c r="EP936" s="15" t="s">
        <v>59</v>
      </c>
      <c r="ER936" s="15" t="s">
        <v>59</v>
      </c>
      <c r="ET936" s="15" t="s">
        <v>59</v>
      </c>
      <c r="EV936" s="15" t="s">
        <v>59</v>
      </c>
      <c r="EX936" s="15" t="s">
        <v>59</v>
      </c>
      <c r="EZ936" s="15" t="s">
        <v>59</v>
      </c>
      <c r="FB936" s="15" t="s">
        <v>59</v>
      </c>
      <c r="FD936" s="15" t="s">
        <v>59</v>
      </c>
      <c r="FF936" s="15" t="s">
        <v>59</v>
      </c>
      <c r="FH936" s="15" t="s">
        <v>59</v>
      </c>
      <c r="FJ936" s="15" t="s">
        <v>59</v>
      </c>
      <c r="FL936" s="15" t="s">
        <v>59</v>
      </c>
      <c r="FN936" s="15" t="s">
        <v>59</v>
      </c>
      <c r="FP936" s="15" t="s">
        <v>59</v>
      </c>
      <c r="FR936" s="15" t="s">
        <v>59</v>
      </c>
      <c r="FT936" s="15" t="s">
        <v>59</v>
      </c>
    </row>
    <row r="937" spans="1:176" ht="15.95" customHeight="1">
      <c r="A937" s="39" t="s">
        <v>1375</v>
      </c>
      <c r="B937" s="39">
        <v>4</v>
      </c>
      <c r="C937" s="39"/>
      <c r="D937" s="39">
        <v>2608</v>
      </c>
      <c r="E937" t="s">
        <v>1400</v>
      </c>
      <c r="G937" s="9">
        <f t="shared" si="29"/>
        <v>1.42</v>
      </c>
      <c r="H937" s="15" t="s">
        <v>59</v>
      </c>
      <c r="I937" t="s">
        <v>47</v>
      </c>
      <c r="J937" s="15" t="s">
        <v>59</v>
      </c>
      <c r="K937" t="s">
        <v>47</v>
      </c>
      <c r="L937" s="15" t="s">
        <v>59</v>
      </c>
      <c r="M937" s="3" t="s">
        <v>47</v>
      </c>
      <c r="N937" s="12" t="s">
        <v>59</v>
      </c>
      <c r="O937" t="s">
        <v>47</v>
      </c>
      <c r="P937" s="15" t="s">
        <v>59</v>
      </c>
      <c r="Q937" t="s">
        <v>54</v>
      </c>
      <c r="R937" s="15" t="s">
        <v>59</v>
      </c>
      <c r="S937">
        <v>1.42</v>
      </c>
      <c r="T937" s="15" t="s">
        <v>59</v>
      </c>
      <c r="U937" t="s">
        <v>47</v>
      </c>
      <c r="V937" s="15" t="s">
        <v>59</v>
      </c>
      <c r="W937" t="s">
        <v>54</v>
      </c>
      <c r="X937" s="15" t="s">
        <v>59</v>
      </c>
      <c r="Y937" t="s">
        <v>54</v>
      </c>
      <c r="Z937" s="15" t="s">
        <v>59</v>
      </c>
      <c r="AA937" t="s">
        <v>47</v>
      </c>
      <c r="AB937" s="15" t="s">
        <v>59</v>
      </c>
      <c r="AC937" t="s">
        <v>47</v>
      </c>
      <c r="AD937" s="15" t="s">
        <v>59</v>
      </c>
      <c r="AE937" t="s">
        <v>47</v>
      </c>
      <c r="AF937" s="15" t="s">
        <v>59</v>
      </c>
      <c r="AG937" t="s">
        <v>47</v>
      </c>
      <c r="AH937" s="15" t="s">
        <v>59</v>
      </c>
      <c r="AI937" t="s">
        <v>47</v>
      </c>
      <c r="AJ937" s="15" t="s">
        <v>59</v>
      </c>
      <c r="AL937" s="15" t="s">
        <v>59</v>
      </c>
      <c r="AM937" t="s">
        <v>47</v>
      </c>
      <c r="AN937" s="15" t="s">
        <v>59</v>
      </c>
      <c r="AO937" t="s">
        <v>47</v>
      </c>
      <c r="AP937" s="15" t="s">
        <v>59</v>
      </c>
      <c r="AQ937" t="s">
        <v>47</v>
      </c>
      <c r="AR937" s="15" t="s">
        <v>59</v>
      </c>
      <c r="AS937" t="s">
        <v>47</v>
      </c>
      <c r="AT937" s="15" t="s">
        <v>59</v>
      </c>
      <c r="AU937" t="s">
        <v>47</v>
      </c>
      <c r="AV937" s="15" t="s">
        <v>59</v>
      </c>
      <c r="AW937" s="3" t="s">
        <v>47</v>
      </c>
      <c r="AX937" s="15" t="s">
        <v>59</v>
      </c>
      <c r="AZ937" s="15" t="s">
        <v>59</v>
      </c>
      <c r="BA937" t="s">
        <v>47</v>
      </c>
      <c r="BB937" s="15" t="s">
        <v>59</v>
      </c>
      <c r="BC937" t="s">
        <v>47</v>
      </c>
      <c r="BD937" s="15" t="s">
        <v>59</v>
      </c>
      <c r="BE937" t="s">
        <v>47</v>
      </c>
      <c r="BF937" s="15" t="s">
        <v>59</v>
      </c>
      <c r="BH937" s="15" t="s">
        <v>59</v>
      </c>
      <c r="BJ937" s="15" t="s">
        <v>59</v>
      </c>
      <c r="BL937" s="15" t="s">
        <v>59</v>
      </c>
      <c r="BN937" s="15" t="s">
        <v>59</v>
      </c>
      <c r="BP937" s="15" t="s">
        <v>59</v>
      </c>
      <c r="BR937" s="15" t="s">
        <v>59</v>
      </c>
      <c r="BT937" s="15" t="s">
        <v>59</v>
      </c>
      <c r="BV937" s="15" t="s">
        <v>59</v>
      </c>
      <c r="BX937" s="15" t="s">
        <v>59</v>
      </c>
      <c r="BZ937" s="15" t="s">
        <v>59</v>
      </c>
      <c r="CB937" s="15" t="s">
        <v>59</v>
      </c>
      <c r="CD937" s="15" t="s">
        <v>59</v>
      </c>
      <c r="CF937" s="15" t="s">
        <v>59</v>
      </c>
      <c r="CH937" s="15" t="s">
        <v>59</v>
      </c>
      <c r="CJ937" s="15" t="s">
        <v>59</v>
      </c>
      <c r="CL937" s="15" t="s">
        <v>59</v>
      </c>
      <c r="CN937" s="15" t="s">
        <v>59</v>
      </c>
      <c r="CP937" s="15" t="s">
        <v>59</v>
      </c>
      <c r="CR937" s="15" t="s">
        <v>59</v>
      </c>
      <c r="CT937" s="15" t="s">
        <v>59</v>
      </c>
      <c r="CV937" s="15" t="s">
        <v>59</v>
      </c>
      <c r="CX937" s="15" t="s">
        <v>59</v>
      </c>
      <c r="CZ937" s="15" t="s">
        <v>59</v>
      </c>
      <c r="DB937" s="15" t="s">
        <v>59</v>
      </c>
      <c r="DD937" s="15" t="s">
        <v>59</v>
      </c>
      <c r="DF937" s="15" t="s">
        <v>59</v>
      </c>
      <c r="DH937" s="15" t="s">
        <v>59</v>
      </c>
      <c r="DJ937" s="15" t="s">
        <v>59</v>
      </c>
      <c r="DL937" s="15" t="s">
        <v>59</v>
      </c>
      <c r="DN937" s="15" t="s">
        <v>59</v>
      </c>
      <c r="DP937" s="15" t="s">
        <v>59</v>
      </c>
      <c r="DR937" s="15" t="s">
        <v>59</v>
      </c>
      <c r="DT937" s="15" t="s">
        <v>59</v>
      </c>
      <c r="DV937" s="15" t="s">
        <v>59</v>
      </c>
      <c r="DX937" s="15" t="s">
        <v>59</v>
      </c>
      <c r="DZ937" s="15" t="s">
        <v>59</v>
      </c>
      <c r="EB937" s="15" t="s">
        <v>59</v>
      </c>
      <c r="ED937" s="15" t="s">
        <v>59</v>
      </c>
      <c r="EF937" s="15" t="s">
        <v>59</v>
      </c>
      <c r="EH937" s="15" t="s">
        <v>59</v>
      </c>
      <c r="EJ937" s="15" t="s">
        <v>59</v>
      </c>
      <c r="EL937" s="15" t="s">
        <v>59</v>
      </c>
      <c r="EN937" s="15" t="s">
        <v>59</v>
      </c>
      <c r="EP937" s="15" t="s">
        <v>59</v>
      </c>
      <c r="ER937" s="15" t="s">
        <v>59</v>
      </c>
      <c r="ET937" s="15" t="s">
        <v>59</v>
      </c>
      <c r="EV937" s="15" t="s">
        <v>59</v>
      </c>
      <c r="EX937" s="15" t="s">
        <v>59</v>
      </c>
      <c r="EZ937" s="15" t="s">
        <v>59</v>
      </c>
      <c r="FB937" s="15" t="s">
        <v>59</v>
      </c>
      <c r="FD937" s="15" t="s">
        <v>59</v>
      </c>
      <c r="FF937" s="15" t="s">
        <v>59</v>
      </c>
      <c r="FH937" s="15" t="s">
        <v>59</v>
      </c>
      <c r="FJ937" s="15" t="s">
        <v>59</v>
      </c>
      <c r="FL937" s="15" t="s">
        <v>59</v>
      </c>
      <c r="FN937" s="15" t="s">
        <v>59</v>
      </c>
      <c r="FP937" s="15" t="s">
        <v>59</v>
      </c>
      <c r="FR937" s="15" t="s">
        <v>59</v>
      </c>
      <c r="FT937" s="15" t="s">
        <v>59</v>
      </c>
    </row>
    <row r="938" spans="1:176" ht="15.95" customHeight="1">
      <c r="A938" s="39" t="s">
        <v>1376</v>
      </c>
      <c r="B938" s="39">
        <v>4</v>
      </c>
      <c r="C938" s="39"/>
      <c r="D938" s="39">
        <v>2608</v>
      </c>
      <c r="E938" t="s">
        <v>1400</v>
      </c>
      <c r="G938" s="9">
        <f t="shared" si="29"/>
        <v>1.01</v>
      </c>
      <c r="H938" s="15" t="s">
        <v>59</v>
      </c>
      <c r="I938" t="s">
        <v>47</v>
      </c>
      <c r="J938" s="15" t="s">
        <v>59</v>
      </c>
      <c r="K938" t="s">
        <v>47</v>
      </c>
      <c r="L938" s="15" t="s">
        <v>59</v>
      </c>
      <c r="M938" s="3" t="s">
        <v>47</v>
      </c>
      <c r="N938" s="12" t="s">
        <v>59</v>
      </c>
      <c r="O938" t="s">
        <v>47</v>
      </c>
      <c r="P938" s="15" t="s">
        <v>59</v>
      </c>
      <c r="Q938">
        <v>1.01</v>
      </c>
      <c r="R938" s="15" t="s">
        <v>59</v>
      </c>
      <c r="S938" t="s">
        <v>54</v>
      </c>
      <c r="T938" s="15" t="s">
        <v>59</v>
      </c>
      <c r="U938" t="s">
        <v>47</v>
      </c>
      <c r="V938" s="15" t="s">
        <v>59</v>
      </c>
      <c r="W938" t="s">
        <v>54</v>
      </c>
      <c r="X938" s="15" t="s">
        <v>59</v>
      </c>
      <c r="Y938" t="s">
        <v>54</v>
      </c>
      <c r="Z938" s="15" t="s">
        <v>59</v>
      </c>
      <c r="AA938" t="s">
        <v>47</v>
      </c>
      <c r="AB938" s="15" t="s">
        <v>59</v>
      </c>
      <c r="AC938" t="s">
        <v>47</v>
      </c>
      <c r="AD938" s="15" t="s">
        <v>59</v>
      </c>
      <c r="AE938" t="s">
        <v>47</v>
      </c>
      <c r="AF938" s="15" t="s">
        <v>59</v>
      </c>
      <c r="AG938" t="s">
        <v>47</v>
      </c>
      <c r="AH938" s="15" t="s">
        <v>59</v>
      </c>
      <c r="AI938" t="s">
        <v>47</v>
      </c>
      <c r="AJ938" s="15" t="s">
        <v>59</v>
      </c>
      <c r="AL938" s="15" t="s">
        <v>59</v>
      </c>
      <c r="AM938" t="s">
        <v>47</v>
      </c>
      <c r="AN938" s="15" t="s">
        <v>59</v>
      </c>
      <c r="AO938" t="s">
        <v>47</v>
      </c>
      <c r="AP938" s="15" t="s">
        <v>59</v>
      </c>
      <c r="AQ938" t="s">
        <v>47</v>
      </c>
      <c r="AR938" s="15" t="s">
        <v>59</v>
      </c>
      <c r="AS938" t="s">
        <v>47</v>
      </c>
      <c r="AT938" s="15" t="s">
        <v>59</v>
      </c>
      <c r="AU938" t="s">
        <v>47</v>
      </c>
      <c r="AV938" s="15" t="s">
        <v>59</v>
      </c>
      <c r="AW938" s="3" t="s">
        <v>47</v>
      </c>
      <c r="AX938" s="15" t="s">
        <v>59</v>
      </c>
      <c r="AZ938" s="15" t="s">
        <v>59</v>
      </c>
      <c r="BA938" t="s">
        <v>47</v>
      </c>
      <c r="BB938" s="15" t="s">
        <v>59</v>
      </c>
      <c r="BC938" t="s">
        <v>47</v>
      </c>
      <c r="BD938" s="15" t="s">
        <v>59</v>
      </c>
      <c r="BE938" t="s">
        <v>47</v>
      </c>
      <c r="BF938" s="15" t="s">
        <v>59</v>
      </c>
      <c r="BH938" s="15" t="s">
        <v>59</v>
      </c>
      <c r="BJ938" s="15" t="s">
        <v>59</v>
      </c>
      <c r="BL938" s="15" t="s">
        <v>59</v>
      </c>
      <c r="BN938" s="15" t="s">
        <v>59</v>
      </c>
      <c r="BP938" s="15" t="s">
        <v>59</v>
      </c>
      <c r="BR938" s="15" t="s">
        <v>59</v>
      </c>
      <c r="BT938" s="15" t="s">
        <v>59</v>
      </c>
      <c r="BV938" s="15" t="s">
        <v>59</v>
      </c>
      <c r="BX938" s="15" t="s">
        <v>59</v>
      </c>
      <c r="BZ938" s="15" t="s">
        <v>59</v>
      </c>
      <c r="CB938" s="15" t="s">
        <v>59</v>
      </c>
      <c r="CD938" s="15" t="s">
        <v>59</v>
      </c>
      <c r="CF938" s="15" t="s">
        <v>59</v>
      </c>
      <c r="CH938" s="15" t="s">
        <v>59</v>
      </c>
      <c r="CJ938" s="15" t="s">
        <v>59</v>
      </c>
      <c r="CL938" s="15" t="s">
        <v>59</v>
      </c>
      <c r="CN938" s="15" t="s">
        <v>59</v>
      </c>
      <c r="CP938" s="15" t="s">
        <v>59</v>
      </c>
      <c r="CR938" s="15" t="s">
        <v>59</v>
      </c>
      <c r="CT938" s="15" t="s">
        <v>59</v>
      </c>
      <c r="CV938" s="15" t="s">
        <v>59</v>
      </c>
      <c r="CX938" s="15" t="s">
        <v>59</v>
      </c>
      <c r="CZ938" s="15" t="s">
        <v>59</v>
      </c>
      <c r="DB938" s="15" t="s">
        <v>59</v>
      </c>
      <c r="DD938" s="15" t="s">
        <v>59</v>
      </c>
      <c r="DF938" s="15" t="s">
        <v>59</v>
      </c>
      <c r="DH938" s="15" t="s">
        <v>59</v>
      </c>
      <c r="DJ938" s="15" t="s">
        <v>59</v>
      </c>
      <c r="DL938" s="15" t="s">
        <v>59</v>
      </c>
      <c r="DN938" s="15" t="s">
        <v>59</v>
      </c>
      <c r="DP938" s="15" t="s">
        <v>59</v>
      </c>
      <c r="DR938" s="15" t="s">
        <v>59</v>
      </c>
      <c r="DT938" s="15" t="s">
        <v>59</v>
      </c>
      <c r="DV938" s="15" t="s">
        <v>59</v>
      </c>
      <c r="DX938" s="15" t="s">
        <v>59</v>
      </c>
      <c r="DZ938" s="15" t="s">
        <v>59</v>
      </c>
      <c r="EB938" s="15" t="s">
        <v>59</v>
      </c>
      <c r="ED938" s="15" t="s">
        <v>59</v>
      </c>
      <c r="EF938" s="15" t="s">
        <v>59</v>
      </c>
      <c r="EH938" s="15" t="s">
        <v>59</v>
      </c>
      <c r="EJ938" s="15" t="s">
        <v>59</v>
      </c>
      <c r="EL938" s="15" t="s">
        <v>59</v>
      </c>
      <c r="EN938" s="15" t="s">
        <v>59</v>
      </c>
      <c r="EP938" s="15" t="s">
        <v>59</v>
      </c>
      <c r="ER938" s="15" t="s">
        <v>59</v>
      </c>
      <c r="ET938" s="15" t="s">
        <v>59</v>
      </c>
      <c r="EV938" s="15" t="s">
        <v>59</v>
      </c>
      <c r="EX938" s="15" t="s">
        <v>59</v>
      </c>
      <c r="EZ938" s="15" t="s">
        <v>59</v>
      </c>
      <c r="FB938" s="15" t="s">
        <v>59</v>
      </c>
      <c r="FD938" s="15" t="s">
        <v>59</v>
      </c>
      <c r="FF938" s="15" t="s">
        <v>59</v>
      </c>
      <c r="FH938" s="15" t="s">
        <v>59</v>
      </c>
      <c r="FJ938" s="15" t="s">
        <v>59</v>
      </c>
      <c r="FL938" s="15" t="s">
        <v>59</v>
      </c>
      <c r="FN938" s="15" t="s">
        <v>59</v>
      </c>
      <c r="FP938" s="15" t="s">
        <v>59</v>
      </c>
      <c r="FR938" s="15" t="s">
        <v>59</v>
      </c>
      <c r="FT938" s="15" t="s">
        <v>59</v>
      </c>
    </row>
    <row r="939" spans="1:176" ht="15.95" customHeight="1">
      <c r="A939" s="39" t="s">
        <v>1377</v>
      </c>
      <c r="B939" s="39">
        <v>4</v>
      </c>
      <c r="C939" s="39"/>
      <c r="D939" s="39">
        <v>2608</v>
      </c>
      <c r="E939" t="s">
        <v>1400</v>
      </c>
      <c r="G939" s="9">
        <f t="shared" si="29"/>
        <v>1.28</v>
      </c>
      <c r="H939" s="15" t="s">
        <v>59</v>
      </c>
      <c r="I939" t="s">
        <v>47</v>
      </c>
      <c r="J939" s="15" t="s">
        <v>59</v>
      </c>
      <c r="K939" t="s">
        <v>47</v>
      </c>
      <c r="L939" s="15" t="s">
        <v>59</v>
      </c>
      <c r="M939" s="3" t="s">
        <v>47</v>
      </c>
      <c r="N939" s="12" t="s">
        <v>59</v>
      </c>
      <c r="O939" t="s">
        <v>47</v>
      </c>
      <c r="P939" s="15" t="s">
        <v>59</v>
      </c>
      <c r="Q939" t="s">
        <v>54</v>
      </c>
      <c r="R939" s="15" t="s">
        <v>59</v>
      </c>
      <c r="S939" t="s">
        <v>54</v>
      </c>
      <c r="T939" s="15" t="s">
        <v>59</v>
      </c>
      <c r="U939" t="s">
        <v>47</v>
      </c>
      <c r="V939" s="15" t="s">
        <v>59</v>
      </c>
      <c r="W939" t="s">
        <v>54</v>
      </c>
      <c r="X939" s="15" t="s">
        <v>59</v>
      </c>
      <c r="Y939">
        <v>1.28</v>
      </c>
      <c r="Z939" s="15" t="s">
        <v>59</v>
      </c>
      <c r="AA939" t="s">
        <v>47</v>
      </c>
      <c r="AB939" s="15" t="s">
        <v>59</v>
      </c>
      <c r="AC939" t="s">
        <v>47</v>
      </c>
      <c r="AD939" s="15" t="s">
        <v>59</v>
      </c>
      <c r="AE939" t="s">
        <v>47</v>
      </c>
      <c r="AF939" s="15" t="s">
        <v>59</v>
      </c>
      <c r="AG939" t="s">
        <v>47</v>
      </c>
      <c r="AH939" s="15" t="s">
        <v>59</v>
      </c>
      <c r="AI939" t="s">
        <v>47</v>
      </c>
      <c r="AJ939" s="15" t="s">
        <v>59</v>
      </c>
      <c r="AL939" s="15" t="s">
        <v>59</v>
      </c>
      <c r="AM939" t="s">
        <v>47</v>
      </c>
      <c r="AN939" s="15" t="s">
        <v>59</v>
      </c>
      <c r="AO939" t="s">
        <v>47</v>
      </c>
      <c r="AP939" s="15" t="s">
        <v>59</v>
      </c>
      <c r="AQ939" t="s">
        <v>47</v>
      </c>
      <c r="AR939" s="15" t="s">
        <v>59</v>
      </c>
      <c r="AS939" t="s">
        <v>47</v>
      </c>
      <c r="AT939" s="15" t="s">
        <v>59</v>
      </c>
      <c r="AU939" t="s">
        <v>47</v>
      </c>
      <c r="AV939" s="15" t="s">
        <v>59</v>
      </c>
      <c r="AW939" s="3" t="s">
        <v>47</v>
      </c>
      <c r="AX939" s="15" t="s">
        <v>59</v>
      </c>
      <c r="AZ939" s="15" t="s">
        <v>59</v>
      </c>
      <c r="BA939" t="s">
        <v>47</v>
      </c>
      <c r="BB939" s="15" t="s">
        <v>59</v>
      </c>
      <c r="BC939" t="s">
        <v>47</v>
      </c>
      <c r="BD939" s="15" t="s">
        <v>59</v>
      </c>
      <c r="BE939" t="s">
        <v>47</v>
      </c>
      <c r="BF939" s="15" t="s">
        <v>59</v>
      </c>
      <c r="BH939" s="15" t="s">
        <v>59</v>
      </c>
      <c r="BJ939" s="15" t="s">
        <v>59</v>
      </c>
      <c r="BL939" s="15" t="s">
        <v>59</v>
      </c>
      <c r="BN939" s="15" t="s">
        <v>59</v>
      </c>
      <c r="BP939" s="15" t="s">
        <v>59</v>
      </c>
      <c r="BR939" s="15" t="s">
        <v>59</v>
      </c>
      <c r="BT939" s="15" t="s">
        <v>59</v>
      </c>
      <c r="BV939" s="15" t="s">
        <v>59</v>
      </c>
      <c r="BX939" s="15" t="s">
        <v>59</v>
      </c>
      <c r="BZ939" s="15" t="s">
        <v>59</v>
      </c>
      <c r="CB939" s="15" t="s">
        <v>59</v>
      </c>
      <c r="CD939" s="15" t="s">
        <v>59</v>
      </c>
      <c r="CF939" s="15" t="s">
        <v>59</v>
      </c>
      <c r="CH939" s="15" t="s">
        <v>59</v>
      </c>
      <c r="CJ939" s="15" t="s">
        <v>59</v>
      </c>
      <c r="CL939" s="15" t="s">
        <v>59</v>
      </c>
      <c r="CN939" s="15" t="s">
        <v>59</v>
      </c>
      <c r="CP939" s="15" t="s">
        <v>59</v>
      </c>
      <c r="CR939" s="15" t="s">
        <v>59</v>
      </c>
      <c r="CT939" s="15" t="s">
        <v>59</v>
      </c>
      <c r="CV939" s="15" t="s">
        <v>59</v>
      </c>
      <c r="CX939" s="15" t="s">
        <v>59</v>
      </c>
      <c r="CZ939" s="15" t="s">
        <v>59</v>
      </c>
      <c r="DB939" s="15" t="s">
        <v>59</v>
      </c>
      <c r="DD939" s="15" t="s">
        <v>59</v>
      </c>
      <c r="DF939" s="15" t="s">
        <v>59</v>
      </c>
      <c r="DH939" s="15" t="s">
        <v>59</v>
      </c>
      <c r="DJ939" s="15" t="s">
        <v>59</v>
      </c>
      <c r="DL939" s="15" t="s">
        <v>59</v>
      </c>
      <c r="DN939" s="15" t="s">
        <v>59</v>
      </c>
      <c r="DP939" s="15" t="s">
        <v>59</v>
      </c>
      <c r="DR939" s="15" t="s">
        <v>59</v>
      </c>
      <c r="DT939" s="15" t="s">
        <v>59</v>
      </c>
      <c r="DV939" s="15" t="s">
        <v>59</v>
      </c>
      <c r="DX939" s="15" t="s">
        <v>59</v>
      </c>
      <c r="DZ939" s="15" t="s">
        <v>59</v>
      </c>
      <c r="EB939" s="15" t="s">
        <v>59</v>
      </c>
      <c r="ED939" s="15" t="s">
        <v>59</v>
      </c>
      <c r="EF939" s="15" t="s">
        <v>59</v>
      </c>
      <c r="EH939" s="15" t="s">
        <v>59</v>
      </c>
      <c r="EJ939" s="15" t="s">
        <v>59</v>
      </c>
      <c r="EL939" s="15" t="s">
        <v>59</v>
      </c>
      <c r="EN939" s="15" t="s">
        <v>59</v>
      </c>
      <c r="EP939" s="15" t="s">
        <v>59</v>
      </c>
      <c r="ER939" s="15" t="s">
        <v>59</v>
      </c>
      <c r="ET939" s="15" t="s">
        <v>59</v>
      </c>
      <c r="EV939" s="15" t="s">
        <v>59</v>
      </c>
      <c r="EX939" s="15" t="s">
        <v>59</v>
      </c>
      <c r="EZ939" s="15" t="s">
        <v>59</v>
      </c>
      <c r="FB939" s="15" t="s">
        <v>59</v>
      </c>
      <c r="FD939" s="15" t="s">
        <v>59</v>
      </c>
      <c r="FF939" s="15" t="s">
        <v>59</v>
      </c>
      <c r="FH939" s="15" t="s">
        <v>59</v>
      </c>
      <c r="FJ939" s="15" t="s">
        <v>59</v>
      </c>
      <c r="FL939" s="15" t="s">
        <v>59</v>
      </c>
      <c r="FN939" s="15" t="s">
        <v>59</v>
      </c>
      <c r="FP939" s="15" t="s">
        <v>59</v>
      </c>
      <c r="FR939" s="15" t="s">
        <v>59</v>
      </c>
      <c r="FT939" s="15" t="s">
        <v>59</v>
      </c>
    </row>
    <row r="940" spans="1:176" ht="15.95" customHeight="1">
      <c r="A940" s="39" t="s">
        <v>1378</v>
      </c>
      <c r="B940" s="39">
        <v>4</v>
      </c>
      <c r="C940" s="39"/>
      <c r="D940" s="39">
        <v>2608</v>
      </c>
      <c r="E940" t="s">
        <v>1400</v>
      </c>
      <c r="G940" s="9">
        <f t="shared" si="29"/>
        <v>0</v>
      </c>
      <c r="H940" s="15" t="s">
        <v>59</v>
      </c>
      <c r="I940" t="s">
        <v>47</v>
      </c>
      <c r="J940" s="15" t="s">
        <v>59</v>
      </c>
      <c r="K940" t="s">
        <v>47</v>
      </c>
      <c r="L940" s="15" t="s">
        <v>59</v>
      </c>
      <c r="M940" s="3" t="s">
        <v>47</v>
      </c>
      <c r="N940" s="12" t="s">
        <v>59</v>
      </c>
      <c r="O940" t="s">
        <v>47</v>
      </c>
      <c r="P940" s="15" t="s">
        <v>59</v>
      </c>
      <c r="Q940" t="s">
        <v>54</v>
      </c>
      <c r="R940" s="15" t="s">
        <v>59</v>
      </c>
      <c r="S940" t="s">
        <v>54</v>
      </c>
      <c r="T940" s="15" t="s">
        <v>59</v>
      </c>
      <c r="U940" t="s">
        <v>47</v>
      </c>
      <c r="V940" s="15" t="s">
        <v>59</v>
      </c>
      <c r="W940" t="s">
        <v>54</v>
      </c>
      <c r="X940" s="15" t="s">
        <v>59</v>
      </c>
      <c r="Y940" t="s">
        <v>54</v>
      </c>
      <c r="Z940" s="15" t="s">
        <v>59</v>
      </c>
      <c r="AA940" t="s">
        <v>47</v>
      </c>
      <c r="AB940" s="15" t="s">
        <v>59</v>
      </c>
      <c r="AC940" t="s">
        <v>47</v>
      </c>
      <c r="AD940" s="15" t="s">
        <v>59</v>
      </c>
      <c r="AE940" t="s">
        <v>47</v>
      </c>
      <c r="AF940" s="15" t="s">
        <v>59</v>
      </c>
      <c r="AG940" t="s">
        <v>47</v>
      </c>
      <c r="AH940" s="15" t="s">
        <v>59</v>
      </c>
      <c r="AI940" t="s">
        <v>47</v>
      </c>
      <c r="AJ940" s="15" t="s">
        <v>59</v>
      </c>
      <c r="AL940" s="15" t="s">
        <v>59</v>
      </c>
      <c r="AM940" t="s">
        <v>47</v>
      </c>
      <c r="AN940" s="15" t="s">
        <v>59</v>
      </c>
      <c r="AO940" t="s">
        <v>47</v>
      </c>
      <c r="AP940" s="15" t="s">
        <v>59</v>
      </c>
      <c r="AQ940" t="s">
        <v>47</v>
      </c>
      <c r="AR940" s="15" t="s">
        <v>59</v>
      </c>
      <c r="AS940" t="s">
        <v>47</v>
      </c>
      <c r="AT940" s="15" t="s">
        <v>59</v>
      </c>
      <c r="AU940" t="s">
        <v>47</v>
      </c>
      <c r="AV940" s="15" t="s">
        <v>59</v>
      </c>
      <c r="AW940" s="3" t="s">
        <v>47</v>
      </c>
      <c r="AX940" s="15" t="s">
        <v>59</v>
      </c>
      <c r="AZ940" s="15" t="s">
        <v>59</v>
      </c>
      <c r="BA940" t="s">
        <v>47</v>
      </c>
      <c r="BB940" s="15" t="s">
        <v>59</v>
      </c>
      <c r="BC940" t="s">
        <v>47</v>
      </c>
      <c r="BD940" s="15" t="s">
        <v>59</v>
      </c>
      <c r="BE940" t="s">
        <v>47</v>
      </c>
      <c r="BF940" s="15" t="s">
        <v>59</v>
      </c>
      <c r="BH940" s="15" t="s">
        <v>59</v>
      </c>
      <c r="BJ940" s="15" t="s">
        <v>59</v>
      </c>
      <c r="BL940" s="15" t="s">
        <v>59</v>
      </c>
      <c r="BN940" s="15" t="s">
        <v>59</v>
      </c>
      <c r="BP940" s="15" t="s">
        <v>59</v>
      </c>
      <c r="BR940" s="15" t="s">
        <v>59</v>
      </c>
      <c r="BT940" s="15" t="s">
        <v>59</v>
      </c>
      <c r="BV940" s="15" t="s">
        <v>59</v>
      </c>
      <c r="BX940" s="15" t="s">
        <v>59</v>
      </c>
      <c r="BZ940" s="15" t="s">
        <v>59</v>
      </c>
      <c r="CB940" s="15" t="s">
        <v>59</v>
      </c>
      <c r="CD940" s="15" t="s">
        <v>59</v>
      </c>
      <c r="CF940" s="15" t="s">
        <v>59</v>
      </c>
      <c r="CH940" s="15" t="s">
        <v>59</v>
      </c>
      <c r="CJ940" s="15" t="s">
        <v>59</v>
      </c>
      <c r="CL940" s="15" t="s">
        <v>59</v>
      </c>
      <c r="CN940" s="15" t="s">
        <v>59</v>
      </c>
      <c r="CP940" s="15" t="s">
        <v>59</v>
      </c>
      <c r="CR940" s="15" t="s">
        <v>59</v>
      </c>
      <c r="CT940" s="15" t="s">
        <v>59</v>
      </c>
      <c r="CV940" s="15" t="s">
        <v>59</v>
      </c>
      <c r="CX940" s="15" t="s">
        <v>59</v>
      </c>
      <c r="CZ940" s="15" t="s">
        <v>59</v>
      </c>
      <c r="DB940" s="15" t="s">
        <v>59</v>
      </c>
      <c r="DD940" s="15" t="s">
        <v>59</v>
      </c>
      <c r="DF940" s="15" t="s">
        <v>59</v>
      </c>
      <c r="DH940" s="15" t="s">
        <v>59</v>
      </c>
      <c r="DJ940" s="15" t="s">
        <v>59</v>
      </c>
      <c r="DL940" s="15" t="s">
        <v>59</v>
      </c>
      <c r="DN940" s="15" t="s">
        <v>59</v>
      </c>
      <c r="DP940" s="15" t="s">
        <v>59</v>
      </c>
      <c r="DR940" s="15" t="s">
        <v>59</v>
      </c>
      <c r="DT940" s="15" t="s">
        <v>59</v>
      </c>
      <c r="DV940" s="15" t="s">
        <v>59</v>
      </c>
      <c r="DX940" s="15" t="s">
        <v>59</v>
      </c>
      <c r="DZ940" s="15" t="s">
        <v>59</v>
      </c>
      <c r="EB940" s="15" t="s">
        <v>59</v>
      </c>
      <c r="ED940" s="15" t="s">
        <v>59</v>
      </c>
      <c r="EF940" s="15" t="s">
        <v>59</v>
      </c>
      <c r="EH940" s="15" t="s">
        <v>59</v>
      </c>
      <c r="EJ940" s="15" t="s">
        <v>59</v>
      </c>
      <c r="EL940" s="15" t="s">
        <v>59</v>
      </c>
      <c r="EN940" s="15" t="s">
        <v>59</v>
      </c>
      <c r="EP940" s="15" t="s">
        <v>59</v>
      </c>
      <c r="ER940" s="15" t="s">
        <v>59</v>
      </c>
      <c r="ET940" s="15" t="s">
        <v>59</v>
      </c>
      <c r="EV940" s="15" t="s">
        <v>59</v>
      </c>
      <c r="EX940" s="15" t="s">
        <v>59</v>
      </c>
      <c r="EZ940" s="15" t="s">
        <v>59</v>
      </c>
      <c r="FB940" s="15" t="s">
        <v>59</v>
      </c>
      <c r="FD940" s="15" t="s">
        <v>59</v>
      </c>
      <c r="FF940" s="15" t="s">
        <v>59</v>
      </c>
      <c r="FH940" s="15" t="s">
        <v>59</v>
      </c>
      <c r="FJ940" s="15" t="s">
        <v>59</v>
      </c>
      <c r="FL940" s="15" t="s">
        <v>59</v>
      </c>
      <c r="FN940" s="15" t="s">
        <v>59</v>
      </c>
      <c r="FP940" s="15" t="s">
        <v>59</v>
      </c>
      <c r="FR940" s="15" t="s">
        <v>59</v>
      </c>
      <c r="FT940" s="15" t="s">
        <v>59</v>
      </c>
    </row>
    <row r="941" spans="1:176" ht="15.95" customHeight="1">
      <c r="A941" s="39" t="s">
        <v>1379</v>
      </c>
      <c r="B941" s="39">
        <v>4</v>
      </c>
      <c r="C941" s="39"/>
      <c r="D941" s="39">
        <v>2608</v>
      </c>
      <c r="E941" t="s">
        <v>1400</v>
      </c>
      <c r="G941" s="9">
        <f t="shared" si="29"/>
        <v>16.59</v>
      </c>
      <c r="H941" s="15" t="s">
        <v>59</v>
      </c>
      <c r="I941" t="s">
        <v>47</v>
      </c>
      <c r="J941" s="15" t="s">
        <v>59</v>
      </c>
      <c r="K941" t="s">
        <v>47</v>
      </c>
      <c r="L941" s="15" t="s">
        <v>59</v>
      </c>
      <c r="M941" s="3" t="s">
        <v>47</v>
      </c>
      <c r="N941" s="12" t="s">
        <v>59</v>
      </c>
      <c r="O941" t="s">
        <v>47</v>
      </c>
      <c r="P941" s="15" t="s">
        <v>59</v>
      </c>
      <c r="Q941">
        <v>0.77</v>
      </c>
      <c r="R941" s="15" t="s">
        <v>59</v>
      </c>
      <c r="S941" t="s">
        <v>54</v>
      </c>
      <c r="T941" s="15" t="s">
        <v>59</v>
      </c>
      <c r="U941" t="s">
        <v>47</v>
      </c>
      <c r="V941" s="15" t="s">
        <v>59</v>
      </c>
      <c r="W941">
        <v>15.82</v>
      </c>
      <c r="X941" s="15" t="s">
        <v>59</v>
      </c>
      <c r="Y941" t="s">
        <v>54</v>
      </c>
      <c r="Z941" s="15" t="s">
        <v>59</v>
      </c>
      <c r="AA941" t="s">
        <v>47</v>
      </c>
      <c r="AB941" s="15" t="s">
        <v>59</v>
      </c>
      <c r="AC941" t="s">
        <v>47</v>
      </c>
      <c r="AD941" s="15" t="s">
        <v>59</v>
      </c>
      <c r="AE941" t="s">
        <v>47</v>
      </c>
      <c r="AF941" s="15" t="s">
        <v>59</v>
      </c>
      <c r="AG941" t="s">
        <v>47</v>
      </c>
      <c r="AH941" s="15" t="s">
        <v>59</v>
      </c>
      <c r="AI941" t="s">
        <v>47</v>
      </c>
      <c r="AJ941" s="15" t="s">
        <v>59</v>
      </c>
      <c r="AL941" s="15" t="s">
        <v>59</v>
      </c>
      <c r="AM941" t="s">
        <v>47</v>
      </c>
      <c r="AN941" s="15" t="s">
        <v>59</v>
      </c>
      <c r="AO941" t="s">
        <v>47</v>
      </c>
      <c r="AP941" s="15" t="s">
        <v>59</v>
      </c>
      <c r="AQ941" t="s">
        <v>47</v>
      </c>
      <c r="AR941" s="15" t="s">
        <v>59</v>
      </c>
      <c r="AS941" t="s">
        <v>47</v>
      </c>
      <c r="AT941" s="15" t="s">
        <v>59</v>
      </c>
      <c r="AU941" t="s">
        <v>47</v>
      </c>
      <c r="AV941" s="15" t="s">
        <v>59</v>
      </c>
      <c r="AW941" s="3" t="s">
        <v>47</v>
      </c>
      <c r="AX941" s="15" t="s">
        <v>59</v>
      </c>
      <c r="AZ941" s="15" t="s">
        <v>59</v>
      </c>
      <c r="BA941" t="s">
        <v>47</v>
      </c>
      <c r="BB941" s="15" t="s">
        <v>59</v>
      </c>
      <c r="BC941" t="s">
        <v>47</v>
      </c>
      <c r="BD941" s="15" t="s">
        <v>59</v>
      </c>
      <c r="BE941" t="s">
        <v>47</v>
      </c>
      <c r="BF941" s="15" t="s">
        <v>59</v>
      </c>
      <c r="BH941" s="15" t="s">
        <v>59</v>
      </c>
      <c r="BJ941" s="15" t="s">
        <v>59</v>
      </c>
      <c r="BL941" s="15" t="s">
        <v>59</v>
      </c>
      <c r="BN941" s="15" t="s">
        <v>59</v>
      </c>
      <c r="BP941" s="15" t="s">
        <v>59</v>
      </c>
      <c r="BR941" s="15" t="s">
        <v>59</v>
      </c>
      <c r="BT941" s="15" t="s">
        <v>59</v>
      </c>
      <c r="BV941" s="15" t="s">
        <v>59</v>
      </c>
      <c r="BX941" s="15" t="s">
        <v>59</v>
      </c>
      <c r="BZ941" s="15" t="s">
        <v>59</v>
      </c>
      <c r="CB941" s="15" t="s">
        <v>59</v>
      </c>
      <c r="CD941" s="15" t="s">
        <v>59</v>
      </c>
      <c r="CF941" s="15" t="s">
        <v>59</v>
      </c>
      <c r="CH941" s="15" t="s">
        <v>59</v>
      </c>
      <c r="CJ941" s="15" t="s">
        <v>59</v>
      </c>
      <c r="CL941" s="15" t="s">
        <v>59</v>
      </c>
      <c r="CN941" s="15" t="s">
        <v>59</v>
      </c>
      <c r="CP941" s="15" t="s">
        <v>59</v>
      </c>
      <c r="CR941" s="15" t="s">
        <v>59</v>
      </c>
      <c r="CT941" s="15" t="s">
        <v>59</v>
      </c>
      <c r="CV941" s="15" t="s">
        <v>59</v>
      </c>
      <c r="CX941" s="15" t="s">
        <v>59</v>
      </c>
      <c r="CZ941" s="15" t="s">
        <v>59</v>
      </c>
      <c r="DB941" s="15" t="s">
        <v>59</v>
      </c>
      <c r="DD941" s="15" t="s">
        <v>59</v>
      </c>
      <c r="DF941" s="15" t="s">
        <v>59</v>
      </c>
      <c r="DH941" s="15" t="s">
        <v>59</v>
      </c>
      <c r="DJ941" s="15" t="s">
        <v>59</v>
      </c>
      <c r="DL941" s="15" t="s">
        <v>59</v>
      </c>
      <c r="DN941" s="15" t="s">
        <v>59</v>
      </c>
      <c r="DP941" s="15" t="s">
        <v>59</v>
      </c>
      <c r="DR941" s="15" t="s">
        <v>59</v>
      </c>
      <c r="DT941" s="15" t="s">
        <v>59</v>
      </c>
      <c r="DV941" s="15" t="s">
        <v>59</v>
      </c>
      <c r="DX941" s="15" t="s">
        <v>59</v>
      </c>
      <c r="DZ941" s="15" t="s">
        <v>59</v>
      </c>
      <c r="EB941" s="15" t="s">
        <v>59</v>
      </c>
      <c r="ED941" s="15" t="s">
        <v>59</v>
      </c>
      <c r="EF941" s="15" t="s">
        <v>59</v>
      </c>
      <c r="EH941" s="15" t="s">
        <v>59</v>
      </c>
      <c r="EJ941" s="15" t="s">
        <v>59</v>
      </c>
      <c r="EL941" s="15" t="s">
        <v>59</v>
      </c>
      <c r="EN941" s="15" t="s">
        <v>59</v>
      </c>
      <c r="EP941" s="15" t="s">
        <v>59</v>
      </c>
      <c r="ER941" s="15" t="s">
        <v>59</v>
      </c>
      <c r="ET941" s="15" t="s">
        <v>59</v>
      </c>
      <c r="EV941" s="15" t="s">
        <v>59</v>
      </c>
      <c r="EX941" s="15" t="s">
        <v>59</v>
      </c>
      <c r="EZ941" s="15" t="s">
        <v>59</v>
      </c>
      <c r="FB941" s="15" t="s">
        <v>59</v>
      </c>
      <c r="FD941" s="15" t="s">
        <v>59</v>
      </c>
      <c r="FF941" s="15" t="s">
        <v>59</v>
      </c>
      <c r="FH941" s="15" t="s">
        <v>59</v>
      </c>
      <c r="FJ941" s="15" t="s">
        <v>59</v>
      </c>
      <c r="FL941" s="15" t="s">
        <v>59</v>
      </c>
      <c r="FN941" s="15" t="s">
        <v>59</v>
      </c>
      <c r="FP941" s="15" t="s">
        <v>59</v>
      </c>
      <c r="FR941" s="15" t="s">
        <v>59</v>
      </c>
      <c r="FT941" s="15" t="s">
        <v>59</v>
      </c>
    </row>
    <row r="942" spans="1:176" ht="15.95" customHeight="1">
      <c r="A942" s="39" t="s">
        <v>1380</v>
      </c>
      <c r="B942" s="39">
        <v>4</v>
      </c>
      <c r="C942" s="39"/>
      <c r="D942" s="39">
        <v>2608</v>
      </c>
      <c r="E942" t="s">
        <v>1400</v>
      </c>
      <c r="G942" s="9">
        <f t="shared" si="29"/>
        <v>10.690000000000001</v>
      </c>
      <c r="H942" s="15" t="s">
        <v>59</v>
      </c>
      <c r="I942" t="s">
        <v>47</v>
      </c>
      <c r="J942" s="15" t="s">
        <v>59</v>
      </c>
      <c r="K942" t="s">
        <v>47</v>
      </c>
      <c r="L942" s="15" t="s">
        <v>59</v>
      </c>
      <c r="M942" s="3" t="s">
        <v>47</v>
      </c>
      <c r="N942" s="12" t="s">
        <v>59</v>
      </c>
      <c r="O942" t="s">
        <v>47</v>
      </c>
      <c r="P942" s="15" t="s">
        <v>59</v>
      </c>
      <c r="Q942">
        <v>1.22</v>
      </c>
      <c r="R942" s="15" t="s">
        <v>59</v>
      </c>
      <c r="S942" t="s">
        <v>54</v>
      </c>
      <c r="T942" s="15" t="s">
        <v>59</v>
      </c>
      <c r="U942" t="s">
        <v>47</v>
      </c>
      <c r="V942" s="15" t="s">
        <v>59</v>
      </c>
      <c r="W942" t="s">
        <v>54</v>
      </c>
      <c r="X942" s="15" t="s">
        <v>59</v>
      </c>
      <c r="Y942">
        <v>9.4700000000000006</v>
      </c>
      <c r="Z942" s="15" t="s">
        <v>59</v>
      </c>
      <c r="AA942" t="s">
        <v>47</v>
      </c>
      <c r="AB942" s="15" t="s">
        <v>59</v>
      </c>
      <c r="AC942" t="s">
        <v>47</v>
      </c>
      <c r="AD942" s="15" t="s">
        <v>59</v>
      </c>
      <c r="AE942" t="s">
        <v>47</v>
      </c>
      <c r="AF942" s="15" t="s">
        <v>59</v>
      </c>
      <c r="AG942" t="s">
        <v>47</v>
      </c>
      <c r="AH942" s="15" t="s">
        <v>59</v>
      </c>
      <c r="AI942" t="s">
        <v>47</v>
      </c>
      <c r="AJ942" s="15" t="s">
        <v>59</v>
      </c>
      <c r="AL942" s="15" t="s">
        <v>59</v>
      </c>
      <c r="AM942" t="s">
        <v>47</v>
      </c>
      <c r="AN942" s="15" t="s">
        <v>59</v>
      </c>
      <c r="AO942" t="s">
        <v>47</v>
      </c>
      <c r="AP942" s="15" t="s">
        <v>59</v>
      </c>
      <c r="AQ942" t="s">
        <v>47</v>
      </c>
      <c r="AR942" s="15" t="s">
        <v>59</v>
      </c>
      <c r="AS942" t="s">
        <v>47</v>
      </c>
      <c r="AT942" s="15" t="s">
        <v>59</v>
      </c>
      <c r="AU942" t="s">
        <v>47</v>
      </c>
      <c r="AV942" s="15" t="s">
        <v>59</v>
      </c>
      <c r="AW942" s="3" t="s">
        <v>47</v>
      </c>
      <c r="AX942" s="15" t="s">
        <v>59</v>
      </c>
      <c r="AZ942" s="15" t="s">
        <v>59</v>
      </c>
      <c r="BA942" t="s">
        <v>47</v>
      </c>
      <c r="BB942" s="15" t="s">
        <v>59</v>
      </c>
      <c r="BC942" t="s">
        <v>47</v>
      </c>
      <c r="BD942" s="15" t="s">
        <v>59</v>
      </c>
      <c r="BE942" t="s">
        <v>47</v>
      </c>
      <c r="BF942" s="15" t="s">
        <v>59</v>
      </c>
      <c r="BH942" s="15" t="s">
        <v>59</v>
      </c>
      <c r="BJ942" s="15" t="s">
        <v>59</v>
      </c>
      <c r="BL942" s="15" t="s">
        <v>59</v>
      </c>
      <c r="BN942" s="15" t="s">
        <v>59</v>
      </c>
      <c r="BP942" s="15" t="s">
        <v>59</v>
      </c>
      <c r="BR942" s="15" t="s">
        <v>59</v>
      </c>
      <c r="BT942" s="15" t="s">
        <v>59</v>
      </c>
      <c r="BV942" s="15" t="s">
        <v>59</v>
      </c>
      <c r="BX942" s="15" t="s">
        <v>59</v>
      </c>
      <c r="BZ942" s="15" t="s">
        <v>59</v>
      </c>
      <c r="CB942" s="15" t="s">
        <v>59</v>
      </c>
      <c r="CD942" s="15" t="s">
        <v>59</v>
      </c>
      <c r="CF942" s="15" t="s">
        <v>59</v>
      </c>
      <c r="CH942" s="15" t="s">
        <v>59</v>
      </c>
      <c r="CJ942" s="15" t="s">
        <v>59</v>
      </c>
      <c r="CL942" s="15" t="s">
        <v>59</v>
      </c>
      <c r="CN942" s="15" t="s">
        <v>59</v>
      </c>
      <c r="CP942" s="15" t="s">
        <v>59</v>
      </c>
      <c r="CR942" s="15" t="s">
        <v>59</v>
      </c>
      <c r="CT942" s="15" t="s">
        <v>59</v>
      </c>
      <c r="CV942" s="15" t="s">
        <v>59</v>
      </c>
      <c r="CX942" s="15" t="s">
        <v>59</v>
      </c>
      <c r="CZ942" s="15" t="s">
        <v>59</v>
      </c>
      <c r="DB942" s="15" t="s">
        <v>59</v>
      </c>
      <c r="DD942" s="15" t="s">
        <v>59</v>
      </c>
      <c r="DF942" s="15" t="s">
        <v>59</v>
      </c>
      <c r="DH942" s="15" t="s">
        <v>59</v>
      </c>
      <c r="DJ942" s="15" t="s">
        <v>59</v>
      </c>
      <c r="DL942" s="15" t="s">
        <v>59</v>
      </c>
      <c r="DN942" s="15" t="s">
        <v>59</v>
      </c>
      <c r="DP942" s="15" t="s">
        <v>59</v>
      </c>
      <c r="DR942" s="15" t="s">
        <v>59</v>
      </c>
      <c r="DT942" s="15" t="s">
        <v>59</v>
      </c>
      <c r="DV942" s="15" t="s">
        <v>59</v>
      </c>
      <c r="DX942" s="15" t="s">
        <v>59</v>
      </c>
      <c r="DZ942" s="15" t="s">
        <v>59</v>
      </c>
      <c r="EB942" s="15" t="s">
        <v>59</v>
      </c>
      <c r="ED942" s="15" t="s">
        <v>59</v>
      </c>
      <c r="EF942" s="15" t="s">
        <v>59</v>
      </c>
      <c r="EH942" s="15" t="s">
        <v>59</v>
      </c>
      <c r="EJ942" s="15" t="s">
        <v>59</v>
      </c>
      <c r="EL942" s="15" t="s">
        <v>59</v>
      </c>
      <c r="EN942" s="15" t="s">
        <v>59</v>
      </c>
      <c r="EP942" s="15" t="s">
        <v>59</v>
      </c>
      <c r="ER942" s="15" t="s">
        <v>59</v>
      </c>
      <c r="ET942" s="15" t="s">
        <v>59</v>
      </c>
      <c r="EV942" s="15" t="s">
        <v>59</v>
      </c>
      <c r="EX942" s="15" t="s">
        <v>59</v>
      </c>
      <c r="EZ942" s="15" t="s">
        <v>59</v>
      </c>
      <c r="FB942" s="15" t="s">
        <v>59</v>
      </c>
      <c r="FD942" s="15" t="s">
        <v>59</v>
      </c>
      <c r="FF942" s="15" t="s">
        <v>59</v>
      </c>
      <c r="FH942" s="15" t="s">
        <v>59</v>
      </c>
      <c r="FJ942" s="15" t="s">
        <v>59</v>
      </c>
      <c r="FL942" s="15" t="s">
        <v>59</v>
      </c>
      <c r="FN942" s="15" t="s">
        <v>59</v>
      </c>
      <c r="FP942" s="15" t="s">
        <v>59</v>
      </c>
      <c r="FR942" s="15" t="s">
        <v>59</v>
      </c>
      <c r="FT942" s="15" t="s">
        <v>59</v>
      </c>
    </row>
    <row r="943" spans="1:176" ht="15.95" customHeight="1">
      <c r="A943" s="39" t="s">
        <v>1381</v>
      </c>
      <c r="B943" s="39">
        <v>4</v>
      </c>
      <c r="C943" s="39"/>
      <c r="D943" s="39">
        <v>2608</v>
      </c>
      <c r="E943" t="s">
        <v>1400</v>
      </c>
      <c r="G943" s="9">
        <f t="shared" si="29"/>
        <v>0</v>
      </c>
      <c r="H943" s="15" t="s">
        <v>59</v>
      </c>
      <c r="I943" t="s">
        <v>47</v>
      </c>
      <c r="J943" s="15" t="s">
        <v>59</v>
      </c>
      <c r="K943" t="s">
        <v>47</v>
      </c>
      <c r="L943" s="15" t="s">
        <v>59</v>
      </c>
      <c r="M943" s="3" t="s">
        <v>47</v>
      </c>
      <c r="N943" s="12" t="s">
        <v>59</v>
      </c>
      <c r="O943" t="s">
        <v>47</v>
      </c>
      <c r="P943" s="15" t="s">
        <v>59</v>
      </c>
      <c r="Q943" t="s">
        <v>54</v>
      </c>
      <c r="R943" s="15" t="s">
        <v>59</v>
      </c>
      <c r="S943" t="s">
        <v>54</v>
      </c>
      <c r="T943" s="15" t="s">
        <v>59</v>
      </c>
      <c r="U943" t="s">
        <v>47</v>
      </c>
      <c r="V943" s="15" t="s">
        <v>59</v>
      </c>
      <c r="W943" t="s">
        <v>54</v>
      </c>
      <c r="X943" s="15" t="s">
        <v>59</v>
      </c>
      <c r="Y943" t="s">
        <v>54</v>
      </c>
      <c r="Z943" s="15" t="s">
        <v>59</v>
      </c>
      <c r="AA943" t="s">
        <v>47</v>
      </c>
      <c r="AB943" s="15" t="s">
        <v>59</v>
      </c>
      <c r="AC943" t="s">
        <v>47</v>
      </c>
      <c r="AD943" s="15" t="s">
        <v>59</v>
      </c>
      <c r="AE943" t="s">
        <v>47</v>
      </c>
      <c r="AF943" s="15" t="s">
        <v>59</v>
      </c>
      <c r="AG943" t="s">
        <v>47</v>
      </c>
      <c r="AH943" s="15" t="s">
        <v>59</v>
      </c>
      <c r="AI943" t="s">
        <v>47</v>
      </c>
      <c r="AJ943" s="15" t="s">
        <v>59</v>
      </c>
      <c r="AL943" s="15" t="s">
        <v>59</v>
      </c>
      <c r="AM943" t="s">
        <v>47</v>
      </c>
      <c r="AN943" s="15" t="s">
        <v>59</v>
      </c>
      <c r="AO943" t="s">
        <v>47</v>
      </c>
      <c r="AP943" s="15" t="s">
        <v>59</v>
      </c>
      <c r="AQ943" t="s">
        <v>47</v>
      </c>
      <c r="AR943" s="15" t="s">
        <v>59</v>
      </c>
      <c r="AS943" t="s">
        <v>47</v>
      </c>
      <c r="AT943" s="15" t="s">
        <v>59</v>
      </c>
      <c r="AU943" t="s">
        <v>47</v>
      </c>
      <c r="AV943" s="15" t="s">
        <v>59</v>
      </c>
      <c r="AW943" s="3" t="s">
        <v>47</v>
      </c>
      <c r="AX943" s="15" t="s">
        <v>59</v>
      </c>
      <c r="AZ943" s="15" t="s">
        <v>59</v>
      </c>
      <c r="BA943" t="s">
        <v>47</v>
      </c>
      <c r="BB943" s="15" t="s">
        <v>59</v>
      </c>
      <c r="BC943" t="s">
        <v>47</v>
      </c>
      <c r="BD943" s="15" t="s">
        <v>59</v>
      </c>
      <c r="BE943" t="s">
        <v>47</v>
      </c>
      <c r="BF943" s="15" t="s">
        <v>59</v>
      </c>
      <c r="BH943" s="15" t="s">
        <v>59</v>
      </c>
      <c r="BJ943" s="15" t="s">
        <v>59</v>
      </c>
      <c r="BL943" s="15" t="s">
        <v>59</v>
      </c>
      <c r="BN943" s="15" t="s">
        <v>59</v>
      </c>
      <c r="BP943" s="15" t="s">
        <v>59</v>
      </c>
      <c r="BR943" s="15" t="s">
        <v>59</v>
      </c>
      <c r="BT943" s="15" t="s">
        <v>59</v>
      </c>
      <c r="BV943" s="15" t="s">
        <v>59</v>
      </c>
      <c r="BX943" s="15" t="s">
        <v>59</v>
      </c>
      <c r="BZ943" s="15" t="s">
        <v>59</v>
      </c>
      <c r="CB943" s="15" t="s">
        <v>59</v>
      </c>
      <c r="CD943" s="15" t="s">
        <v>59</v>
      </c>
      <c r="CF943" s="15" t="s">
        <v>59</v>
      </c>
      <c r="CH943" s="15" t="s">
        <v>59</v>
      </c>
      <c r="CJ943" s="15" t="s">
        <v>59</v>
      </c>
      <c r="CL943" s="15" t="s">
        <v>59</v>
      </c>
      <c r="CN943" s="15" t="s">
        <v>59</v>
      </c>
      <c r="CP943" s="15" t="s">
        <v>59</v>
      </c>
      <c r="CR943" s="15" t="s">
        <v>59</v>
      </c>
      <c r="CT943" s="15" t="s">
        <v>59</v>
      </c>
      <c r="CV943" s="15" t="s">
        <v>59</v>
      </c>
      <c r="CX943" s="15" t="s">
        <v>59</v>
      </c>
      <c r="CZ943" s="15" t="s">
        <v>59</v>
      </c>
      <c r="DB943" s="15" t="s">
        <v>59</v>
      </c>
      <c r="DD943" s="15" t="s">
        <v>59</v>
      </c>
      <c r="DF943" s="15" t="s">
        <v>59</v>
      </c>
      <c r="DH943" s="15" t="s">
        <v>59</v>
      </c>
      <c r="DJ943" s="15" t="s">
        <v>59</v>
      </c>
      <c r="DL943" s="15" t="s">
        <v>59</v>
      </c>
      <c r="DN943" s="15" t="s">
        <v>59</v>
      </c>
      <c r="DP943" s="15" t="s">
        <v>59</v>
      </c>
      <c r="DR943" s="15" t="s">
        <v>59</v>
      </c>
      <c r="DT943" s="15" t="s">
        <v>59</v>
      </c>
      <c r="DV943" s="15" t="s">
        <v>59</v>
      </c>
      <c r="DX943" s="15" t="s">
        <v>59</v>
      </c>
      <c r="DZ943" s="15" t="s">
        <v>59</v>
      </c>
      <c r="EB943" s="15" t="s">
        <v>59</v>
      </c>
      <c r="ED943" s="15" t="s">
        <v>59</v>
      </c>
      <c r="EF943" s="15" t="s">
        <v>59</v>
      </c>
      <c r="EH943" s="15" t="s">
        <v>59</v>
      </c>
      <c r="EJ943" s="15" t="s">
        <v>59</v>
      </c>
      <c r="EL943" s="15" t="s">
        <v>59</v>
      </c>
      <c r="EN943" s="15" t="s">
        <v>59</v>
      </c>
      <c r="EP943" s="15" t="s">
        <v>59</v>
      </c>
      <c r="ER943" s="15" t="s">
        <v>59</v>
      </c>
      <c r="ET943" s="15" t="s">
        <v>59</v>
      </c>
      <c r="EV943" s="15" t="s">
        <v>59</v>
      </c>
      <c r="EX943" s="15" t="s">
        <v>59</v>
      </c>
      <c r="EZ943" s="15" t="s">
        <v>59</v>
      </c>
      <c r="FB943" s="15" t="s">
        <v>59</v>
      </c>
      <c r="FD943" s="15" t="s">
        <v>59</v>
      </c>
      <c r="FF943" s="15" t="s">
        <v>59</v>
      </c>
      <c r="FH943" s="15" t="s">
        <v>59</v>
      </c>
      <c r="FJ943" s="15" t="s">
        <v>59</v>
      </c>
      <c r="FL943" s="15" t="s">
        <v>59</v>
      </c>
      <c r="FN943" s="15" t="s">
        <v>59</v>
      </c>
      <c r="FP943" s="15" t="s">
        <v>59</v>
      </c>
      <c r="FR943" s="15" t="s">
        <v>59</v>
      </c>
      <c r="FT943" s="15" t="s">
        <v>59</v>
      </c>
    </row>
    <row r="944" spans="1:176" ht="15.95" customHeight="1">
      <c r="A944" s="39" t="s">
        <v>1382</v>
      </c>
      <c r="B944" s="39">
        <v>4</v>
      </c>
      <c r="C944" s="39"/>
      <c r="D944" s="39">
        <v>2608</v>
      </c>
      <c r="E944" t="s">
        <v>1400</v>
      </c>
      <c r="G944" s="9">
        <f t="shared" si="29"/>
        <v>2.56</v>
      </c>
      <c r="H944" s="15" t="s">
        <v>59</v>
      </c>
      <c r="I944" t="s">
        <v>47</v>
      </c>
      <c r="J944" s="15" t="s">
        <v>59</v>
      </c>
      <c r="K944" t="s">
        <v>47</v>
      </c>
      <c r="L944" s="15" t="s">
        <v>59</v>
      </c>
      <c r="M944" s="3" t="s">
        <v>47</v>
      </c>
      <c r="N944" s="12" t="s">
        <v>59</v>
      </c>
      <c r="O944" t="s">
        <v>47</v>
      </c>
      <c r="P944" s="15" t="s">
        <v>59</v>
      </c>
      <c r="Q944">
        <v>2.56</v>
      </c>
      <c r="R944" s="15" t="s">
        <v>59</v>
      </c>
      <c r="S944" t="s">
        <v>54</v>
      </c>
      <c r="T944" s="15" t="s">
        <v>59</v>
      </c>
      <c r="U944" t="s">
        <v>47</v>
      </c>
      <c r="V944" s="15" t="s">
        <v>59</v>
      </c>
      <c r="W944" t="s">
        <v>54</v>
      </c>
      <c r="X944" s="15" t="s">
        <v>59</v>
      </c>
      <c r="Y944" t="s">
        <v>54</v>
      </c>
      <c r="Z944" s="15" t="s">
        <v>59</v>
      </c>
      <c r="AA944" t="s">
        <v>47</v>
      </c>
      <c r="AB944" s="15" t="s">
        <v>59</v>
      </c>
      <c r="AC944" t="s">
        <v>47</v>
      </c>
      <c r="AD944" s="15" t="s">
        <v>59</v>
      </c>
      <c r="AE944" t="s">
        <v>47</v>
      </c>
      <c r="AF944" s="15" t="s">
        <v>59</v>
      </c>
      <c r="AG944" t="s">
        <v>47</v>
      </c>
      <c r="AH944" s="15" t="s">
        <v>59</v>
      </c>
      <c r="AI944" t="s">
        <v>47</v>
      </c>
      <c r="AJ944" s="15" t="s">
        <v>59</v>
      </c>
      <c r="AL944" s="15" t="s">
        <v>59</v>
      </c>
      <c r="AM944" t="s">
        <v>47</v>
      </c>
      <c r="AN944" s="15" t="s">
        <v>59</v>
      </c>
      <c r="AO944" t="s">
        <v>47</v>
      </c>
      <c r="AP944" s="15" t="s">
        <v>59</v>
      </c>
      <c r="AQ944" t="s">
        <v>47</v>
      </c>
      <c r="AR944" s="15" t="s">
        <v>59</v>
      </c>
      <c r="AS944" t="s">
        <v>47</v>
      </c>
      <c r="AT944" s="15" t="s">
        <v>59</v>
      </c>
      <c r="AU944" t="s">
        <v>47</v>
      </c>
      <c r="AV944" s="15" t="s">
        <v>59</v>
      </c>
      <c r="AW944" s="3" t="s">
        <v>47</v>
      </c>
      <c r="AX944" s="15" t="s">
        <v>59</v>
      </c>
      <c r="AZ944" s="15" t="s">
        <v>59</v>
      </c>
      <c r="BA944" t="s">
        <v>47</v>
      </c>
      <c r="BB944" s="15" t="s">
        <v>59</v>
      </c>
      <c r="BC944" t="s">
        <v>47</v>
      </c>
      <c r="BD944" s="15" t="s">
        <v>59</v>
      </c>
      <c r="BE944" t="s">
        <v>47</v>
      </c>
      <c r="BF944" s="15" t="s">
        <v>59</v>
      </c>
      <c r="BH944" s="15" t="s">
        <v>59</v>
      </c>
      <c r="BJ944" s="15" t="s">
        <v>59</v>
      </c>
      <c r="BL944" s="15" t="s">
        <v>59</v>
      </c>
      <c r="BN944" s="15" t="s">
        <v>59</v>
      </c>
      <c r="BP944" s="15" t="s">
        <v>59</v>
      </c>
      <c r="BR944" s="15" t="s">
        <v>59</v>
      </c>
      <c r="BT944" s="15" t="s">
        <v>59</v>
      </c>
      <c r="BV944" s="15" t="s">
        <v>59</v>
      </c>
      <c r="BX944" s="15" t="s">
        <v>59</v>
      </c>
      <c r="BZ944" s="15" t="s">
        <v>59</v>
      </c>
      <c r="CB944" s="15" t="s">
        <v>59</v>
      </c>
      <c r="CD944" s="15" t="s">
        <v>59</v>
      </c>
      <c r="CF944" s="15" t="s">
        <v>59</v>
      </c>
      <c r="CH944" s="15" t="s">
        <v>59</v>
      </c>
      <c r="CJ944" s="15" t="s">
        <v>59</v>
      </c>
      <c r="CL944" s="15" t="s">
        <v>59</v>
      </c>
      <c r="CN944" s="15" t="s">
        <v>59</v>
      </c>
      <c r="CP944" s="15" t="s">
        <v>59</v>
      </c>
      <c r="CR944" s="15" t="s">
        <v>59</v>
      </c>
      <c r="CT944" s="15" t="s">
        <v>59</v>
      </c>
      <c r="CV944" s="15" t="s">
        <v>59</v>
      </c>
      <c r="CX944" s="15" t="s">
        <v>59</v>
      </c>
      <c r="CZ944" s="15" t="s">
        <v>59</v>
      </c>
      <c r="DB944" s="15" t="s">
        <v>59</v>
      </c>
      <c r="DD944" s="15" t="s">
        <v>59</v>
      </c>
      <c r="DF944" s="15" t="s">
        <v>59</v>
      </c>
      <c r="DH944" s="15" t="s">
        <v>59</v>
      </c>
      <c r="DJ944" s="15" t="s">
        <v>59</v>
      </c>
      <c r="DL944" s="15" t="s">
        <v>59</v>
      </c>
      <c r="DN944" s="15" t="s">
        <v>59</v>
      </c>
      <c r="DP944" s="15" t="s">
        <v>59</v>
      </c>
      <c r="DR944" s="15" t="s">
        <v>59</v>
      </c>
      <c r="DT944" s="15" t="s">
        <v>59</v>
      </c>
      <c r="DV944" s="15" t="s">
        <v>59</v>
      </c>
      <c r="DX944" s="15" t="s">
        <v>59</v>
      </c>
      <c r="DZ944" s="15" t="s">
        <v>59</v>
      </c>
      <c r="EB944" s="15" t="s">
        <v>59</v>
      </c>
      <c r="ED944" s="15" t="s">
        <v>59</v>
      </c>
      <c r="EF944" s="15" t="s">
        <v>59</v>
      </c>
      <c r="EH944" s="15" t="s">
        <v>59</v>
      </c>
      <c r="EJ944" s="15" t="s">
        <v>59</v>
      </c>
      <c r="EL944" s="15" t="s">
        <v>59</v>
      </c>
      <c r="EN944" s="15" t="s">
        <v>59</v>
      </c>
      <c r="EP944" s="15" t="s">
        <v>59</v>
      </c>
      <c r="ER944" s="15" t="s">
        <v>59</v>
      </c>
      <c r="ET944" s="15" t="s">
        <v>59</v>
      </c>
      <c r="EV944" s="15" t="s">
        <v>59</v>
      </c>
      <c r="EX944" s="15" t="s">
        <v>59</v>
      </c>
      <c r="EZ944" s="15" t="s">
        <v>59</v>
      </c>
      <c r="FB944" s="15" t="s">
        <v>59</v>
      </c>
      <c r="FD944" s="15" t="s">
        <v>59</v>
      </c>
      <c r="FF944" s="15" t="s">
        <v>59</v>
      </c>
      <c r="FH944" s="15" t="s">
        <v>59</v>
      </c>
      <c r="FJ944" s="15" t="s">
        <v>59</v>
      </c>
      <c r="FL944" s="15" t="s">
        <v>59</v>
      </c>
      <c r="FN944" s="15" t="s">
        <v>59</v>
      </c>
      <c r="FP944" s="15" t="s">
        <v>59</v>
      </c>
      <c r="FR944" s="15" t="s">
        <v>59</v>
      </c>
      <c r="FT944" s="15" t="s">
        <v>59</v>
      </c>
    </row>
    <row r="945" spans="1:176" ht="15.95" customHeight="1">
      <c r="A945" s="39" t="s">
        <v>1383</v>
      </c>
      <c r="B945" s="39">
        <v>4</v>
      </c>
      <c r="C945" s="39"/>
      <c r="D945" s="39">
        <v>2608</v>
      </c>
      <c r="E945" t="s">
        <v>1400</v>
      </c>
      <c r="G945" s="9">
        <f t="shared" si="29"/>
        <v>0.77</v>
      </c>
      <c r="H945" s="15" t="s">
        <v>59</v>
      </c>
      <c r="I945" t="s">
        <v>47</v>
      </c>
      <c r="J945" s="15" t="s">
        <v>59</v>
      </c>
      <c r="K945" t="s">
        <v>47</v>
      </c>
      <c r="L945" s="15" t="s">
        <v>59</v>
      </c>
      <c r="M945" s="3" t="s">
        <v>47</v>
      </c>
      <c r="N945" s="12" t="s">
        <v>59</v>
      </c>
      <c r="O945" t="s">
        <v>47</v>
      </c>
      <c r="P945" s="15" t="s">
        <v>59</v>
      </c>
      <c r="Q945" t="s">
        <v>54</v>
      </c>
      <c r="R945" s="15" t="s">
        <v>59</v>
      </c>
      <c r="S945" t="s">
        <v>54</v>
      </c>
      <c r="T945" s="15" t="s">
        <v>59</v>
      </c>
      <c r="U945" t="s">
        <v>47</v>
      </c>
      <c r="V945" s="15" t="s">
        <v>59</v>
      </c>
      <c r="W945" t="s">
        <v>54</v>
      </c>
      <c r="X945" s="15" t="s">
        <v>59</v>
      </c>
      <c r="Y945">
        <v>0.77</v>
      </c>
      <c r="Z945" s="15" t="s">
        <v>59</v>
      </c>
      <c r="AA945" t="s">
        <v>47</v>
      </c>
      <c r="AB945" s="15" t="s">
        <v>59</v>
      </c>
      <c r="AC945" t="s">
        <v>47</v>
      </c>
      <c r="AD945" s="15" t="s">
        <v>59</v>
      </c>
      <c r="AE945" t="s">
        <v>47</v>
      </c>
      <c r="AF945" s="15" t="s">
        <v>59</v>
      </c>
      <c r="AG945" t="s">
        <v>47</v>
      </c>
      <c r="AH945" s="15" t="s">
        <v>59</v>
      </c>
      <c r="AI945" t="s">
        <v>47</v>
      </c>
      <c r="AJ945" s="15" t="s">
        <v>59</v>
      </c>
      <c r="AL945" s="15" t="s">
        <v>59</v>
      </c>
      <c r="AM945" t="s">
        <v>47</v>
      </c>
      <c r="AN945" s="15" t="s">
        <v>59</v>
      </c>
      <c r="AO945" t="s">
        <v>47</v>
      </c>
      <c r="AP945" s="15" t="s">
        <v>59</v>
      </c>
      <c r="AQ945" t="s">
        <v>47</v>
      </c>
      <c r="AR945" s="15" t="s">
        <v>59</v>
      </c>
      <c r="AS945" t="s">
        <v>47</v>
      </c>
      <c r="AT945" s="15" t="s">
        <v>59</v>
      </c>
      <c r="AU945" t="s">
        <v>47</v>
      </c>
      <c r="AV945" s="15" t="s">
        <v>59</v>
      </c>
      <c r="AW945" s="3" t="s">
        <v>47</v>
      </c>
      <c r="AX945" s="15" t="s">
        <v>59</v>
      </c>
      <c r="AZ945" s="15" t="s">
        <v>59</v>
      </c>
      <c r="BA945" t="s">
        <v>47</v>
      </c>
      <c r="BB945" s="15" t="s">
        <v>59</v>
      </c>
      <c r="BC945" t="s">
        <v>47</v>
      </c>
      <c r="BD945" s="15" t="s">
        <v>59</v>
      </c>
      <c r="BE945" t="s">
        <v>47</v>
      </c>
      <c r="BF945" s="15" t="s">
        <v>59</v>
      </c>
      <c r="BH945" s="15" t="s">
        <v>59</v>
      </c>
      <c r="BJ945" s="15" t="s">
        <v>59</v>
      </c>
      <c r="BL945" s="15" t="s">
        <v>59</v>
      </c>
      <c r="BN945" s="15" t="s">
        <v>59</v>
      </c>
      <c r="BP945" s="15" t="s">
        <v>59</v>
      </c>
      <c r="BR945" s="15" t="s">
        <v>59</v>
      </c>
      <c r="BT945" s="15" t="s">
        <v>59</v>
      </c>
      <c r="BV945" s="15" t="s">
        <v>59</v>
      </c>
      <c r="BX945" s="15" t="s">
        <v>59</v>
      </c>
      <c r="BZ945" s="15" t="s">
        <v>59</v>
      </c>
      <c r="CB945" s="15" t="s">
        <v>59</v>
      </c>
      <c r="CD945" s="15" t="s">
        <v>59</v>
      </c>
      <c r="CF945" s="15" t="s">
        <v>59</v>
      </c>
      <c r="CH945" s="15" t="s">
        <v>59</v>
      </c>
      <c r="CJ945" s="15" t="s">
        <v>59</v>
      </c>
      <c r="CL945" s="15" t="s">
        <v>59</v>
      </c>
      <c r="CN945" s="15" t="s">
        <v>59</v>
      </c>
      <c r="CP945" s="15" t="s">
        <v>59</v>
      </c>
      <c r="CR945" s="15" t="s">
        <v>59</v>
      </c>
      <c r="CT945" s="15" t="s">
        <v>59</v>
      </c>
      <c r="CV945" s="15" t="s">
        <v>59</v>
      </c>
      <c r="CX945" s="15" t="s">
        <v>59</v>
      </c>
      <c r="CZ945" s="15" t="s">
        <v>59</v>
      </c>
      <c r="DB945" s="15" t="s">
        <v>59</v>
      </c>
      <c r="DD945" s="15" t="s">
        <v>59</v>
      </c>
      <c r="DF945" s="15" t="s">
        <v>59</v>
      </c>
      <c r="DH945" s="15" t="s">
        <v>59</v>
      </c>
      <c r="DJ945" s="15" t="s">
        <v>59</v>
      </c>
      <c r="DL945" s="15" t="s">
        <v>59</v>
      </c>
      <c r="DN945" s="15" t="s">
        <v>59</v>
      </c>
      <c r="DP945" s="15" t="s">
        <v>59</v>
      </c>
      <c r="DR945" s="15" t="s">
        <v>59</v>
      </c>
      <c r="DT945" s="15" t="s">
        <v>59</v>
      </c>
      <c r="DV945" s="15" t="s">
        <v>59</v>
      </c>
      <c r="DX945" s="15" t="s">
        <v>59</v>
      </c>
      <c r="DZ945" s="15" t="s">
        <v>59</v>
      </c>
      <c r="EB945" s="15" t="s">
        <v>59</v>
      </c>
      <c r="ED945" s="15" t="s">
        <v>59</v>
      </c>
      <c r="EF945" s="15" t="s">
        <v>59</v>
      </c>
      <c r="EH945" s="15" t="s">
        <v>59</v>
      </c>
      <c r="EJ945" s="15" t="s">
        <v>59</v>
      </c>
      <c r="EL945" s="15" t="s">
        <v>59</v>
      </c>
      <c r="EN945" s="15" t="s">
        <v>59</v>
      </c>
      <c r="EP945" s="15" t="s">
        <v>59</v>
      </c>
      <c r="ER945" s="15" t="s">
        <v>59</v>
      </c>
      <c r="ET945" s="15" t="s">
        <v>59</v>
      </c>
      <c r="EV945" s="15" t="s">
        <v>59</v>
      </c>
      <c r="EX945" s="15" t="s">
        <v>59</v>
      </c>
      <c r="EZ945" s="15" t="s">
        <v>59</v>
      </c>
      <c r="FB945" s="15" t="s">
        <v>59</v>
      </c>
      <c r="FD945" s="15" t="s">
        <v>59</v>
      </c>
      <c r="FF945" s="15" t="s">
        <v>59</v>
      </c>
      <c r="FH945" s="15" t="s">
        <v>59</v>
      </c>
      <c r="FJ945" s="15" t="s">
        <v>59</v>
      </c>
      <c r="FL945" s="15" t="s">
        <v>59</v>
      </c>
      <c r="FN945" s="15" t="s">
        <v>59</v>
      </c>
      <c r="FP945" s="15" t="s">
        <v>59</v>
      </c>
      <c r="FR945" s="15" t="s">
        <v>59</v>
      </c>
      <c r="FT945" s="15" t="s">
        <v>59</v>
      </c>
    </row>
    <row r="946" spans="1:176" ht="15.95" customHeight="1">
      <c r="A946" s="39" t="s">
        <v>1384</v>
      </c>
      <c r="B946" s="39">
        <v>4</v>
      </c>
      <c r="C946" s="39"/>
      <c r="D946" s="39">
        <v>2608</v>
      </c>
      <c r="E946" t="s">
        <v>1400</v>
      </c>
      <c r="G946" s="9">
        <f t="shared" si="29"/>
        <v>2.64</v>
      </c>
      <c r="H946" s="15" t="s">
        <v>59</v>
      </c>
      <c r="I946" t="s">
        <v>47</v>
      </c>
      <c r="J946" s="15" t="s">
        <v>59</v>
      </c>
      <c r="K946" t="s">
        <v>47</v>
      </c>
      <c r="L946" s="15" t="s">
        <v>59</v>
      </c>
      <c r="M946" s="3" t="s">
        <v>47</v>
      </c>
      <c r="N946" s="12" t="s">
        <v>59</v>
      </c>
      <c r="O946" t="s">
        <v>47</v>
      </c>
      <c r="P946" s="15" t="s">
        <v>59</v>
      </c>
      <c r="Q946" t="s">
        <v>54</v>
      </c>
      <c r="R946" s="15" t="s">
        <v>59</v>
      </c>
      <c r="S946">
        <v>2.64</v>
      </c>
      <c r="T946" s="15" t="s">
        <v>59</v>
      </c>
      <c r="U946" t="s">
        <v>47</v>
      </c>
      <c r="V946" s="15" t="s">
        <v>59</v>
      </c>
      <c r="W946" t="s">
        <v>54</v>
      </c>
      <c r="X946" s="15" t="s">
        <v>59</v>
      </c>
      <c r="Y946" t="s">
        <v>54</v>
      </c>
      <c r="Z946" s="15" t="s">
        <v>59</v>
      </c>
      <c r="AA946" t="s">
        <v>47</v>
      </c>
      <c r="AB946" s="15" t="s">
        <v>59</v>
      </c>
      <c r="AC946" t="s">
        <v>47</v>
      </c>
      <c r="AD946" s="15" t="s">
        <v>59</v>
      </c>
      <c r="AE946" t="s">
        <v>47</v>
      </c>
      <c r="AF946" s="15" t="s">
        <v>59</v>
      </c>
      <c r="AG946" t="s">
        <v>47</v>
      </c>
      <c r="AH946" s="15" t="s">
        <v>59</v>
      </c>
      <c r="AI946" t="s">
        <v>47</v>
      </c>
      <c r="AJ946" s="15" t="s">
        <v>59</v>
      </c>
      <c r="AL946" s="15" t="s">
        <v>59</v>
      </c>
      <c r="AM946" t="s">
        <v>47</v>
      </c>
      <c r="AN946" s="15" t="s">
        <v>59</v>
      </c>
      <c r="AO946" t="s">
        <v>47</v>
      </c>
      <c r="AP946" s="15" t="s">
        <v>59</v>
      </c>
      <c r="AQ946" t="s">
        <v>47</v>
      </c>
      <c r="AR946" s="15" t="s">
        <v>59</v>
      </c>
      <c r="AS946" t="s">
        <v>47</v>
      </c>
      <c r="AT946" s="15" t="s">
        <v>59</v>
      </c>
      <c r="AU946" t="s">
        <v>47</v>
      </c>
      <c r="AV946" s="15" t="s">
        <v>59</v>
      </c>
      <c r="AW946" s="3" t="s">
        <v>47</v>
      </c>
      <c r="AX946" s="15" t="s">
        <v>59</v>
      </c>
      <c r="AZ946" s="15" t="s">
        <v>59</v>
      </c>
      <c r="BA946" t="s">
        <v>47</v>
      </c>
      <c r="BB946" s="15" t="s">
        <v>59</v>
      </c>
      <c r="BC946" t="s">
        <v>47</v>
      </c>
      <c r="BD946" s="15" t="s">
        <v>59</v>
      </c>
      <c r="BE946" t="s">
        <v>47</v>
      </c>
      <c r="BF946" s="15" t="s">
        <v>59</v>
      </c>
      <c r="BH946" s="15" t="s">
        <v>59</v>
      </c>
      <c r="BJ946" s="15" t="s">
        <v>59</v>
      </c>
      <c r="BL946" s="15" t="s">
        <v>59</v>
      </c>
      <c r="BN946" s="15" t="s">
        <v>59</v>
      </c>
      <c r="BP946" s="15" t="s">
        <v>59</v>
      </c>
      <c r="BR946" s="15" t="s">
        <v>59</v>
      </c>
      <c r="BT946" s="15" t="s">
        <v>59</v>
      </c>
      <c r="BV946" s="15" t="s">
        <v>59</v>
      </c>
      <c r="BX946" s="15" t="s">
        <v>59</v>
      </c>
      <c r="BZ946" s="15" t="s">
        <v>59</v>
      </c>
      <c r="CB946" s="15" t="s">
        <v>59</v>
      </c>
      <c r="CD946" s="15" t="s">
        <v>59</v>
      </c>
      <c r="CF946" s="15" t="s">
        <v>59</v>
      </c>
      <c r="CH946" s="15" t="s">
        <v>59</v>
      </c>
      <c r="CJ946" s="15" t="s">
        <v>59</v>
      </c>
      <c r="CL946" s="15" t="s">
        <v>59</v>
      </c>
      <c r="CN946" s="15" t="s">
        <v>59</v>
      </c>
      <c r="CP946" s="15" t="s">
        <v>59</v>
      </c>
      <c r="CR946" s="15" t="s">
        <v>59</v>
      </c>
      <c r="CT946" s="15" t="s">
        <v>59</v>
      </c>
      <c r="CV946" s="15" t="s">
        <v>59</v>
      </c>
      <c r="CX946" s="15" t="s">
        <v>59</v>
      </c>
      <c r="CZ946" s="15" t="s">
        <v>59</v>
      </c>
      <c r="DB946" s="15" t="s">
        <v>59</v>
      </c>
      <c r="DD946" s="15" t="s">
        <v>59</v>
      </c>
      <c r="DF946" s="15" t="s">
        <v>59</v>
      </c>
      <c r="DH946" s="15" t="s">
        <v>59</v>
      </c>
      <c r="DJ946" s="15" t="s">
        <v>59</v>
      </c>
      <c r="DL946" s="15" t="s">
        <v>59</v>
      </c>
      <c r="DN946" s="15" t="s">
        <v>59</v>
      </c>
      <c r="DP946" s="15" t="s">
        <v>59</v>
      </c>
      <c r="DR946" s="15" t="s">
        <v>59</v>
      </c>
      <c r="DT946" s="15" t="s">
        <v>59</v>
      </c>
      <c r="DV946" s="15" t="s">
        <v>59</v>
      </c>
      <c r="DX946" s="15" t="s">
        <v>59</v>
      </c>
      <c r="DZ946" s="15" t="s">
        <v>59</v>
      </c>
      <c r="EB946" s="15" t="s">
        <v>59</v>
      </c>
      <c r="ED946" s="15" t="s">
        <v>59</v>
      </c>
      <c r="EF946" s="15" t="s">
        <v>59</v>
      </c>
      <c r="EH946" s="15" t="s">
        <v>59</v>
      </c>
      <c r="EJ946" s="15" t="s">
        <v>59</v>
      </c>
      <c r="EL946" s="15" t="s">
        <v>59</v>
      </c>
      <c r="EN946" s="15" t="s">
        <v>59</v>
      </c>
      <c r="EP946" s="15" t="s">
        <v>59</v>
      </c>
      <c r="ER946" s="15" t="s">
        <v>59</v>
      </c>
      <c r="ET946" s="15" t="s">
        <v>59</v>
      </c>
      <c r="EV946" s="15" t="s">
        <v>59</v>
      </c>
      <c r="EX946" s="15" t="s">
        <v>59</v>
      </c>
      <c r="EZ946" s="15" t="s">
        <v>59</v>
      </c>
      <c r="FB946" s="15" t="s">
        <v>59</v>
      </c>
      <c r="FD946" s="15" t="s">
        <v>59</v>
      </c>
      <c r="FF946" s="15" t="s">
        <v>59</v>
      </c>
      <c r="FH946" s="15" t="s">
        <v>59</v>
      </c>
      <c r="FJ946" s="15" t="s">
        <v>59</v>
      </c>
      <c r="FL946" s="15" t="s">
        <v>59</v>
      </c>
      <c r="FN946" s="15" t="s">
        <v>59</v>
      </c>
      <c r="FP946" s="15" t="s">
        <v>59</v>
      </c>
      <c r="FR946" s="15" t="s">
        <v>59</v>
      </c>
      <c r="FT946" s="15" t="s">
        <v>59</v>
      </c>
    </row>
    <row r="947" spans="1:176" ht="15.95" customHeight="1">
      <c r="A947" s="39" t="s">
        <v>1385</v>
      </c>
      <c r="B947" s="39">
        <v>4</v>
      </c>
      <c r="C947" s="39"/>
      <c r="D947" s="39">
        <v>2608</v>
      </c>
      <c r="E947" t="s">
        <v>1400</v>
      </c>
      <c r="G947" s="9">
        <f t="shared" si="29"/>
        <v>0.92999999999999994</v>
      </c>
      <c r="H947" s="15" t="s">
        <v>59</v>
      </c>
      <c r="I947" t="s">
        <v>47</v>
      </c>
      <c r="J947" s="15" t="s">
        <v>59</v>
      </c>
      <c r="K947" t="s">
        <v>47</v>
      </c>
      <c r="L947" s="15" t="s">
        <v>59</v>
      </c>
      <c r="M947" s="3" t="s">
        <v>47</v>
      </c>
      <c r="N947" s="12" t="s">
        <v>59</v>
      </c>
      <c r="O947" t="s">
        <v>47</v>
      </c>
      <c r="P947" s="15" t="s">
        <v>59</v>
      </c>
      <c r="Q947">
        <v>0.42</v>
      </c>
      <c r="R947" s="15" t="s">
        <v>59</v>
      </c>
      <c r="S947" t="s">
        <v>54</v>
      </c>
      <c r="T947" s="15" t="s">
        <v>59</v>
      </c>
      <c r="U947" t="s">
        <v>47</v>
      </c>
      <c r="V947" s="15" t="s">
        <v>59</v>
      </c>
      <c r="W947" t="s">
        <v>54</v>
      </c>
      <c r="X947" s="15" t="s">
        <v>59</v>
      </c>
      <c r="Y947">
        <v>0.51</v>
      </c>
      <c r="Z947" s="15" t="s">
        <v>59</v>
      </c>
      <c r="AA947" t="s">
        <v>47</v>
      </c>
      <c r="AB947" s="15" t="s">
        <v>59</v>
      </c>
      <c r="AC947" t="s">
        <v>47</v>
      </c>
      <c r="AD947" s="15" t="s">
        <v>59</v>
      </c>
      <c r="AE947" t="s">
        <v>47</v>
      </c>
      <c r="AF947" s="15" t="s">
        <v>59</v>
      </c>
      <c r="AG947" t="s">
        <v>47</v>
      </c>
      <c r="AH947" s="15" t="s">
        <v>59</v>
      </c>
      <c r="AI947" t="s">
        <v>47</v>
      </c>
      <c r="AJ947" s="15" t="s">
        <v>59</v>
      </c>
      <c r="AL947" s="15" t="s">
        <v>59</v>
      </c>
      <c r="AM947" t="s">
        <v>47</v>
      </c>
      <c r="AN947" s="15" t="s">
        <v>59</v>
      </c>
      <c r="AO947" t="s">
        <v>47</v>
      </c>
      <c r="AP947" s="15" t="s">
        <v>59</v>
      </c>
      <c r="AQ947" t="s">
        <v>47</v>
      </c>
      <c r="AR947" s="15" t="s">
        <v>59</v>
      </c>
      <c r="AS947" t="s">
        <v>47</v>
      </c>
      <c r="AT947" s="15" t="s">
        <v>59</v>
      </c>
      <c r="AU947" t="s">
        <v>47</v>
      </c>
      <c r="AV947" s="15" t="s">
        <v>59</v>
      </c>
      <c r="AW947" s="3" t="s">
        <v>47</v>
      </c>
      <c r="AX947" s="15" t="s">
        <v>59</v>
      </c>
      <c r="AZ947" s="15" t="s">
        <v>59</v>
      </c>
      <c r="BA947" t="s">
        <v>47</v>
      </c>
      <c r="BB947" s="15" t="s">
        <v>59</v>
      </c>
      <c r="BC947" t="s">
        <v>47</v>
      </c>
      <c r="BD947" s="15" t="s">
        <v>59</v>
      </c>
      <c r="BE947" t="s">
        <v>47</v>
      </c>
      <c r="BF947" s="15" t="s">
        <v>59</v>
      </c>
      <c r="BH947" s="15" t="s">
        <v>59</v>
      </c>
      <c r="BJ947" s="15" t="s">
        <v>59</v>
      </c>
      <c r="BL947" s="15" t="s">
        <v>59</v>
      </c>
      <c r="BN947" s="15" t="s">
        <v>59</v>
      </c>
      <c r="BP947" s="15" t="s">
        <v>59</v>
      </c>
      <c r="BR947" s="15" t="s">
        <v>59</v>
      </c>
      <c r="BT947" s="15" t="s">
        <v>59</v>
      </c>
      <c r="BV947" s="15" t="s">
        <v>59</v>
      </c>
      <c r="BX947" s="15" t="s">
        <v>59</v>
      </c>
      <c r="BZ947" s="15" t="s">
        <v>59</v>
      </c>
      <c r="CB947" s="15" t="s">
        <v>59</v>
      </c>
      <c r="CD947" s="15" t="s">
        <v>59</v>
      </c>
      <c r="CF947" s="15" t="s">
        <v>59</v>
      </c>
      <c r="CH947" s="15" t="s">
        <v>59</v>
      </c>
      <c r="CJ947" s="15" t="s">
        <v>59</v>
      </c>
      <c r="CL947" s="15" t="s">
        <v>59</v>
      </c>
      <c r="CN947" s="15" t="s">
        <v>59</v>
      </c>
      <c r="CP947" s="15" t="s">
        <v>59</v>
      </c>
      <c r="CR947" s="15" t="s">
        <v>59</v>
      </c>
      <c r="CT947" s="15" t="s">
        <v>59</v>
      </c>
      <c r="CV947" s="15" t="s">
        <v>59</v>
      </c>
      <c r="CX947" s="15" t="s">
        <v>59</v>
      </c>
      <c r="CZ947" s="15" t="s">
        <v>59</v>
      </c>
      <c r="DB947" s="15" t="s">
        <v>59</v>
      </c>
      <c r="DD947" s="15" t="s">
        <v>59</v>
      </c>
      <c r="DF947" s="15" t="s">
        <v>59</v>
      </c>
      <c r="DH947" s="15" t="s">
        <v>59</v>
      </c>
      <c r="DJ947" s="15" t="s">
        <v>59</v>
      </c>
      <c r="DL947" s="15" t="s">
        <v>59</v>
      </c>
      <c r="DN947" s="15" t="s">
        <v>59</v>
      </c>
      <c r="DP947" s="15" t="s">
        <v>59</v>
      </c>
      <c r="DR947" s="15" t="s">
        <v>59</v>
      </c>
      <c r="DT947" s="15" t="s">
        <v>59</v>
      </c>
      <c r="DV947" s="15" t="s">
        <v>59</v>
      </c>
      <c r="DX947" s="15" t="s">
        <v>59</v>
      </c>
      <c r="DZ947" s="15" t="s">
        <v>59</v>
      </c>
      <c r="EB947" s="15" t="s">
        <v>59</v>
      </c>
      <c r="ED947" s="15" t="s">
        <v>59</v>
      </c>
      <c r="EF947" s="15" t="s">
        <v>59</v>
      </c>
      <c r="EH947" s="15" t="s">
        <v>59</v>
      </c>
      <c r="EJ947" s="15" t="s">
        <v>59</v>
      </c>
      <c r="EL947" s="15" t="s">
        <v>59</v>
      </c>
      <c r="EN947" s="15" t="s">
        <v>59</v>
      </c>
      <c r="EP947" s="15" t="s">
        <v>59</v>
      </c>
      <c r="ER947" s="15" t="s">
        <v>59</v>
      </c>
      <c r="ET947" s="15" t="s">
        <v>59</v>
      </c>
      <c r="EV947" s="15" t="s">
        <v>59</v>
      </c>
      <c r="EX947" s="15" t="s">
        <v>59</v>
      </c>
      <c r="EZ947" s="15" t="s">
        <v>59</v>
      </c>
      <c r="FB947" s="15" t="s">
        <v>59</v>
      </c>
      <c r="FD947" s="15" t="s">
        <v>59</v>
      </c>
      <c r="FF947" s="15" t="s">
        <v>59</v>
      </c>
      <c r="FH947" s="15" t="s">
        <v>59</v>
      </c>
      <c r="FJ947" s="15" t="s">
        <v>59</v>
      </c>
      <c r="FL947" s="15" t="s">
        <v>59</v>
      </c>
      <c r="FN947" s="15" t="s">
        <v>59</v>
      </c>
      <c r="FP947" s="15" t="s">
        <v>59</v>
      </c>
      <c r="FR947" s="15" t="s">
        <v>59</v>
      </c>
      <c r="FT947" s="15" t="s">
        <v>59</v>
      </c>
    </row>
    <row r="948" spans="1:176" ht="15.95" customHeight="1">
      <c r="A948" s="39" t="s">
        <v>1386</v>
      </c>
      <c r="B948" s="39">
        <v>4</v>
      </c>
      <c r="C948" s="39"/>
      <c r="D948" s="39">
        <v>2608</v>
      </c>
      <c r="E948" t="s">
        <v>1400</v>
      </c>
      <c r="G948" s="9">
        <f t="shared" si="29"/>
        <v>1.9100000000000001</v>
      </c>
      <c r="H948" s="15" t="s">
        <v>59</v>
      </c>
      <c r="I948" t="s">
        <v>47</v>
      </c>
      <c r="J948" s="15" t="s">
        <v>59</v>
      </c>
      <c r="K948" t="s">
        <v>47</v>
      </c>
      <c r="L948" s="15" t="s">
        <v>59</v>
      </c>
      <c r="M948" s="3" t="s">
        <v>47</v>
      </c>
      <c r="N948" s="12" t="s">
        <v>59</v>
      </c>
      <c r="O948" t="s">
        <v>47</v>
      </c>
      <c r="P948" s="15" t="s">
        <v>59</v>
      </c>
      <c r="Q948">
        <v>0.67</v>
      </c>
      <c r="R948" s="15" t="s">
        <v>59</v>
      </c>
      <c r="S948">
        <v>0.74</v>
      </c>
      <c r="T948" s="15" t="s">
        <v>59</v>
      </c>
      <c r="U948" t="s">
        <v>47</v>
      </c>
      <c r="V948" s="15" t="s">
        <v>59</v>
      </c>
      <c r="W948" t="s">
        <v>54</v>
      </c>
      <c r="X948" s="15" t="s">
        <v>59</v>
      </c>
      <c r="Y948">
        <v>0.5</v>
      </c>
      <c r="Z948" s="15" t="s">
        <v>59</v>
      </c>
      <c r="AA948" t="s">
        <v>47</v>
      </c>
      <c r="AB948" s="15" t="s">
        <v>59</v>
      </c>
      <c r="AC948" t="s">
        <v>47</v>
      </c>
      <c r="AD948" s="15" t="s">
        <v>59</v>
      </c>
      <c r="AE948" t="s">
        <v>47</v>
      </c>
      <c r="AF948" s="15" t="s">
        <v>59</v>
      </c>
      <c r="AG948" t="s">
        <v>47</v>
      </c>
      <c r="AH948" s="15" t="s">
        <v>59</v>
      </c>
      <c r="AI948" t="s">
        <v>47</v>
      </c>
      <c r="AJ948" s="15" t="s">
        <v>59</v>
      </c>
      <c r="AL948" s="15" t="s">
        <v>59</v>
      </c>
      <c r="AM948" t="s">
        <v>47</v>
      </c>
      <c r="AN948" s="15" t="s">
        <v>59</v>
      </c>
      <c r="AO948" t="s">
        <v>47</v>
      </c>
      <c r="AP948" s="15" t="s">
        <v>59</v>
      </c>
      <c r="AQ948" t="s">
        <v>47</v>
      </c>
      <c r="AR948" s="15" t="s">
        <v>59</v>
      </c>
      <c r="AS948" t="s">
        <v>47</v>
      </c>
      <c r="AT948" s="15" t="s">
        <v>59</v>
      </c>
      <c r="AU948" t="s">
        <v>47</v>
      </c>
      <c r="AV948" s="15" t="s">
        <v>59</v>
      </c>
      <c r="AW948" s="3" t="s">
        <v>47</v>
      </c>
      <c r="AX948" s="15" t="s">
        <v>59</v>
      </c>
      <c r="AZ948" s="15" t="s">
        <v>59</v>
      </c>
      <c r="BA948" t="s">
        <v>47</v>
      </c>
      <c r="BB948" s="15" t="s">
        <v>59</v>
      </c>
      <c r="BC948" t="s">
        <v>47</v>
      </c>
      <c r="BD948" s="15" t="s">
        <v>59</v>
      </c>
      <c r="BE948" t="s">
        <v>47</v>
      </c>
      <c r="BF948" s="15" t="s">
        <v>59</v>
      </c>
      <c r="BH948" s="15" t="s">
        <v>59</v>
      </c>
      <c r="BJ948" s="15" t="s">
        <v>59</v>
      </c>
      <c r="BL948" s="15" t="s">
        <v>59</v>
      </c>
      <c r="BN948" s="15" t="s">
        <v>59</v>
      </c>
      <c r="BP948" s="15" t="s">
        <v>59</v>
      </c>
      <c r="BR948" s="15" t="s">
        <v>59</v>
      </c>
      <c r="BT948" s="15" t="s">
        <v>59</v>
      </c>
      <c r="BV948" s="15" t="s">
        <v>59</v>
      </c>
      <c r="BX948" s="15" t="s">
        <v>59</v>
      </c>
      <c r="BZ948" s="15" t="s">
        <v>59</v>
      </c>
      <c r="CB948" s="15" t="s">
        <v>59</v>
      </c>
      <c r="CD948" s="15" t="s">
        <v>59</v>
      </c>
      <c r="CF948" s="15" t="s">
        <v>59</v>
      </c>
      <c r="CH948" s="15" t="s">
        <v>59</v>
      </c>
      <c r="CJ948" s="15" t="s">
        <v>59</v>
      </c>
      <c r="CL948" s="15" t="s">
        <v>59</v>
      </c>
      <c r="CN948" s="15" t="s">
        <v>59</v>
      </c>
      <c r="CP948" s="15" t="s">
        <v>59</v>
      </c>
      <c r="CR948" s="15" t="s">
        <v>59</v>
      </c>
      <c r="CT948" s="15" t="s">
        <v>59</v>
      </c>
      <c r="CV948" s="15" t="s">
        <v>59</v>
      </c>
      <c r="CX948" s="15" t="s">
        <v>59</v>
      </c>
      <c r="CZ948" s="15" t="s">
        <v>59</v>
      </c>
      <c r="DB948" s="15" t="s">
        <v>59</v>
      </c>
      <c r="DD948" s="15" t="s">
        <v>59</v>
      </c>
      <c r="DF948" s="15" t="s">
        <v>59</v>
      </c>
      <c r="DH948" s="15" t="s">
        <v>59</v>
      </c>
      <c r="DJ948" s="15" t="s">
        <v>59</v>
      </c>
      <c r="DL948" s="15" t="s">
        <v>59</v>
      </c>
      <c r="DN948" s="15" t="s">
        <v>59</v>
      </c>
      <c r="DP948" s="15" t="s">
        <v>59</v>
      </c>
      <c r="DR948" s="15" t="s">
        <v>59</v>
      </c>
      <c r="DT948" s="15" t="s">
        <v>59</v>
      </c>
      <c r="DV948" s="15" t="s">
        <v>59</v>
      </c>
      <c r="DX948" s="15" t="s">
        <v>59</v>
      </c>
      <c r="DZ948" s="15" t="s">
        <v>59</v>
      </c>
      <c r="EB948" s="15" t="s">
        <v>59</v>
      </c>
      <c r="ED948" s="15" t="s">
        <v>59</v>
      </c>
      <c r="EF948" s="15" t="s">
        <v>59</v>
      </c>
      <c r="EH948" s="15" t="s">
        <v>59</v>
      </c>
      <c r="EJ948" s="15" t="s">
        <v>59</v>
      </c>
      <c r="EL948" s="15" t="s">
        <v>59</v>
      </c>
      <c r="EN948" s="15" t="s">
        <v>59</v>
      </c>
      <c r="EP948" s="15" t="s">
        <v>59</v>
      </c>
      <c r="ER948" s="15" t="s">
        <v>59</v>
      </c>
      <c r="ET948" s="15" t="s">
        <v>59</v>
      </c>
      <c r="EV948" s="15" t="s">
        <v>59</v>
      </c>
      <c r="EX948" s="15" t="s">
        <v>59</v>
      </c>
      <c r="EZ948" s="15" t="s">
        <v>59</v>
      </c>
      <c r="FB948" s="15" t="s">
        <v>59</v>
      </c>
      <c r="FD948" s="15" t="s">
        <v>59</v>
      </c>
      <c r="FF948" s="15" t="s">
        <v>59</v>
      </c>
      <c r="FH948" s="15" t="s">
        <v>59</v>
      </c>
      <c r="FJ948" s="15" t="s">
        <v>59</v>
      </c>
      <c r="FL948" s="15" t="s">
        <v>59</v>
      </c>
      <c r="FN948" s="15" t="s">
        <v>59</v>
      </c>
      <c r="FP948" s="15" t="s">
        <v>59</v>
      </c>
      <c r="FR948" s="15" t="s">
        <v>59</v>
      </c>
      <c r="FT948" s="15" t="s">
        <v>59</v>
      </c>
    </row>
    <row r="949" spans="1:176" ht="15.95" customHeight="1">
      <c r="A949" s="39" t="s">
        <v>1387</v>
      </c>
      <c r="B949" s="39">
        <v>4</v>
      </c>
      <c r="C949" s="39"/>
      <c r="D949" s="39">
        <v>2608</v>
      </c>
      <c r="E949" t="s">
        <v>1400</v>
      </c>
      <c r="G949" s="9">
        <f t="shared" si="29"/>
        <v>0</v>
      </c>
      <c r="H949" s="15" t="s">
        <v>59</v>
      </c>
      <c r="I949" t="s">
        <v>47</v>
      </c>
      <c r="J949" s="15" t="s">
        <v>59</v>
      </c>
      <c r="K949" t="s">
        <v>47</v>
      </c>
      <c r="L949" s="15" t="s">
        <v>59</v>
      </c>
      <c r="M949" s="3" t="s">
        <v>47</v>
      </c>
      <c r="N949" s="12" t="s">
        <v>59</v>
      </c>
      <c r="O949" t="s">
        <v>47</v>
      </c>
      <c r="P949" s="15" t="s">
        <v>59</v>
      </c>
      <c r="Q949" t="s">
        <v>54</v>
      </c>
      <c r="R949" s="15" t="s">
        <v>59</v>
      </c>
      <c r="S949" t="s">
        <v>54</v>
      </c>
      <c r="T949" s="15" t="s">
        <v>59</v>
      </c>
      <c r="U949" t="s">
        <v>47</v>
      </c>
      <c r="V949" s="15" t="s">
        <v>59</v>
      </c>
      <c r="W949" t="s">
        <v>54</v>
      </c>
      <c r="X949" s="15" t="s">
        <v>59</v>
      </c>
      <c r="Y949" t="s">
        <v>54</v>
      </c>
      <c r="Z949" s="15" t="s">
        <v>59</v>
      </c>
      <c r="AA949" t="s">
        <v>47</v>
      </c>
      <c r="AB949" s="15" t="s">
        <v>59</v>
      </c>
      <c r="AC949" t="s">
        <v>47</v>
      </c>
      <c r="AD949" s="15" t="s">
        <v>59</v>
      </c>
      <c r="AE949" t="s">
        <v>47</v>
      </c>
      <c r="AF949" s="15" t="s">
        <v>59</v>
      </c>
      <c r="AG949" t="s">
        <v>47</v>
      </c>
      <c r="AH949" s="15" t="s">
        <v>59</v>
      </c>
      <c r="AI949" t="s">
        <v>47</v>
      </c>
      <c r="AJ949" s="15" t="s">
        <v>59</v>
      </c>
      <c r="AL949" s="15" t="s">
        <v>59</v>
      </c>
      <c r="AM949" t="s">
        <v>47</v>
      </c>
      <c r="AN949" s="15" t="s">
        <v>59</v>
      </c>
      <c r="AO949" t="s">
        <v>47</v>
      </c>
      <c r="AP949" s="15" t="s">
        <v>59</v>
      </c>
      <c r="AQ949" t="s">
        <v>47</v>
      </c>
      <c r="AR949" s="15" t="s">
        <v>59</v>
      </c>
      <c r="AS949" t="s">
        <v>47</v>
      </c>
      <c r="AT949" s="15" t="s">
        <v>59</v>
      </c>
      <c r="AU949" t="s">
        <v>47</v>
      </c>
      <c r="AV949" s="15" t="s">
        <v>59</v>
      </c>
      <c r="AW949" s="3" t="s">
        <v>47</v>
      </c>
      <c r="AX949" s="15" t="s">
        <v>59</v>
      </c>
      <c r="AZ949" s="15" t="s">
        <v>59</v>
      </c>
      <c r="BA949" t="s">
        <v>47</v>
      </c>
      <c r="BB949" s="15" t="s">
        <v>59</v>
      </c>
      <c r="BC949" t="s">
        <v>47</v>
      </c>
      <c r="BD949" s="15" t="s">
        <v>59</v>
      </c>
      <c r="BE949" t="s">
        <v>47</v>
      </c>
      <c r="BF949" s="15" t="s">
        <v>59</v>
      </c>
      <c r="BH949" s="15" t="s">
        <v>59</v>
      </c>
      <c r="BJ949" s="15" t="s">
        <v>59</v>
      </c>
      <c r="BL949" s="15" t="s">
        <v>59</v>
      </c>
      <c r="BN949" s="15" t="s">
        <v>59</v>
      </c>
      <c r="BP949" s="15" t="s">
        <v>59</v>
      </c>
      <c r="BR949" s="15" t="s">
        <v>59</v>
      </c>
      <c r="BT949" s="15" t="s">
        <v>59</v>
      </c>
      <c r="BV949" s="15" t="s">
        <v>59</v>
      </c>
      <c r="BX949" s="15" t="s">
        <v>59</v>
      </c>
      <c r="BZ949" s="15" t="s">
        <v>59</v>
      </c>
      <c r="CB949" s="15" t="s">
        <v>59</v>
      </c>
      <c r="CD949" s="15" t="s">
        <v>59</v>
      </c>
      <c r="CF949" s="15" t="s">
        <v>59</v>
      </c>
      <c r="CH949" s="15" t="s">
        <v>59</v>
      </c>
      <c r="CJ949" s="15" t="s">
        <v>59</v>
      </c>
      <c r="CL949" s="15" t="s">
        <v>59</v>
      </c>
      <c r="CN949" s="15" t="s">
        <v>59</v>
      </c>
      <c r="CP949" s="15" t="s">
        <v>59</v>
      </c>
      <c r="CR949" s="15" t="s">
        <v>59</v>
      </c>
      <c r="CT949" s="15" t="s">
        <v>59</v>
      </c>
      <c r="CV949" s="15" t="s">
        <v>59</v>
      </c>
      <c r="CX949" s="15" t="s">
        <v>59</v>
      </c>
      <c r="CZ949" s="15" t="s">
        <v>59</v>
      </c>
      <c r="DB949" s="15" t="s">
        <v>59</v>
      </c>
      <c r="DD949" s="15" t="s">
        <v>59</v>
      </c>
      <c r="DF949" s="15" t="s">
        <v>59</v>
      </c>
      <c r="DH949" s="15" t="s">
        <v>59</v>
      </c>
      <c r="DJ949" s="15" t="s">
        <v>59</v>
      </c>
      <c r="DL949" s="15" t="s">
        <v>59</v>
      </c>
      <c r="DN949" s="15" t="s">
        <v>59</v>
      </c>
      <c r="DP949" s="15" t="s">
        <v>59</v>
      </c>
      <c r="DR949" s="15" t="s">
        <v>59</v>
      </c>
      <c r="DT949" s="15" t="s">
        <v>59</v>
      </c>
      <c r="DV949" s="15" t="s">
        <v>59</v>
      </c>
      <c r="DX949" s="15" t="s">
        <v>59</v>
      </c>
      <c r="DZ949" s="15" t="s">
        <v>59</v>
      </c>
      <c r="EB949" s="15" t="s">
        <v>59</v>
      </c>
      <c r="ED949" s="15" t="s">
        <v>59</v>
      </c>
      <c r="EF949" s="15" t="s">
        <v>59</v>
      </c>
      <c r="EH949" s="15" t="s">
        <v>59</v>
      </c>
      <c r="EJ949" s="15" t="s">
        <v>59</v>
      </c>
      <c r="EL949" s="15" t="s">
        <v>59</v>
      </c>
      <c r="EN949" s="15" t="s">
        <v>59</v>
      </c>
      <c r="EP949" s="15" t="s">
        <v>59</v>
      </c>
      <c r="ER949" s="15" t="s">
        <v>59</v>
      </c>
      <c r="ET949" s="15" t="s">
        <v>59</v>
      </c>
      <c r="EV949" s="15" t="s">
        <v>59</v>
      </c>
      <c r="EX949" s="15" t="s">
        <v>59</v>
      </c>
      <c r="EZ949" s="15" t="s">
        <v>59</v>
      </c>
      <c r="FB949" s="15" t="s">
        <v>59</v>
      </c>
      <c r="FD949" s="15" t="s">
        <v>59</v>
      </c>
      <c r="FF949" s="15" t="s">
        <v>59</v>
      </c>
      <c r="FH949" s="15" t="s">
        <v>59</v>
      </c>
      <c r="FJ949" s="15" t="s">
        <v>59</v>
      </c>
      <c r="FL949" s="15" t="s">
        <v>59</v>
      </c>
      <c r="FN949" s="15" t="s">
        <v>59</v>
      </c>
      <c r="FP949" s="15" t="s">
        <v>59</v>
      </c>
      <c r="FR949" s="15" t="s">
        <v>59</v>
      </c>
      <c r="FT949" s="15" t="s">
        <v>59</v>
      </c>
    </row>
    <row r="950" spans="1:176" ht="15.95" customHeight="1">
      <c r="A950" s="39" t="s">
        <v>1388</v>
      </c>
      <c r="B950" s="39">
        <v>4</v>
      </c>
      <c r="C950" s="39"/>
      <c r="D950" s="39">
        <v>2608</v>
      </c>
      <c r="E950" t="s">
        <v>1400</v>
      </c>
      <c r="G950" s="9">
        <f t="shared" si="29"/>
        <v>13.98</v>
      </c>
      <c r="H950" s="15" t="s">
        <v>59</v>
      </c>
      <c r="I950" t="s">
        <v>47</v>
      </c>
      <c r="J950" s="15" t="s">
        <v>59</v>
      </c>
      <c r="K950" t="s">
        <v>47</v>
      </c>
      <c r="L950" s="15" t="s">
        <v>59</v>
      </c>
      <c r="M950" s="3" t="s">
        <v>47</v>
      </c>
      <c r="N950" s="12" t="s">
        <v>59</v>
      </c>
      <c r="O950" t="s">
        <v>47</v>
      </c>
      <c r="P950" s="15" t="s">
        <v>59</v>
      </c>
      <c r="Q950">
        <v>0.52</v>
      </c>
      <c r="R950" s="15" t="s">
        <v>59</v>
      </c>
      <c r="S950" t="s">
        <v>54</v>
      </c>
      <c r="T950" s="15" t="s">
        <v>59</v>
      </c>
      <c r="U950" t="s">
        <v>47</v>
      </c>
      <c r="V950" s="15" t="s">
        <v>59</v>
      </c>
      <c r="W950">
        <v>13.46</v>
      </c>
      <c r="X950" s="15" t="s">
        <v>59</v>
      </c>
      <c r="Y950" t="s">
        <v>54</v>
      </c>
      <c r="Z950" s="15" t="s">
        <v>59</v>
      </c>
      <c r="AA950" t="s">
        <v>47</v>
      </c>
      <c r="AB950" s="15" t="s">
        <v>59</v>
      </c>
      <c r="AC950" t="s">
        <v>47</v>
      </c>
      <c r="AD950" s="15" t="s">
        <v>59</v>
      </c>
      <c r="AE950" t="s">
        <v>47</v>
      </c>
      <c r="AF950" s="15" t="s">
        <v>59</v>
      </c>
      <c r="AG950" t="s">
        <v>47</v>
      </c>
      <c r="AH950" s="15" t="s">
        <v>59</v>
      </c>
      <c r="AI950" t="s">
        <v>47</v>
      </c>
      <c r="AJ950" s="15" t="s">
        <v>59</v>
      </c>
      <c r="AL950" s="15" t="s">
        <v>59</v>
      </c>
      <c r="AM950" t="s">
        <v>47</v>
      </c>
      <c r="AN950" s="15" t="s">
        <v>59</v>
      </c>
      <c r="AO950" t="s">
        <v>47</v>
      </c>
      <c r="AP950" s="15" t="s">
        <v>59</v>
      </c>
      <c r="AQ950" t="s">
        <v>47</v>
      </c>
      <c r="AR950" s="15" t="s">
        <v>59</v>
      </c>
      <c r="AS950" t="s">
        <v>47</v>
      </c>
      <c r="AT950" s="15" t="s">
        <v>59</v>
      </c>
      <c r="AU950" t="s">
        <v>47</v>
      </c>
      <c r="AV950" s="15" t="s">
        <v>59</v>
      </c>
      <c r="AW950" s="3" t="s">
        <v>47</v>
      </c>
      <c r="AX950" s="15" t="s">
        <v>59</v>
      </c>
      <c r="AZ950" s="15" t="s">
        <v>59</v>
      </c>
      <c r="BA950" t="s">
        <v>47</v>
      </c>
      <c r="BB950" s="15" t="s">
        <v>59</v>
      </c>
      <c r="BC950" t="s">
        <v>47</v>
      </c>
      <c r="BD950" s="15" t="s">
        <v>59</v>
      </c>
      <c r="BE950" t="s">
        <v>47</v>
      </c>
      <c r="BF950" s="15" t="s">
        <v>59</v>
      </c>
      <c r="BH950" s="15" t="s">
        <v>59</v>
      </c>
      <c r="BJ950" s="15" t="s">
        <v>59</v>
      </c>
      <c r="BL950" s="15" t="s">
        <v>59</v>
      </c>
      <c r="BN950" s="15" t="s">
        <v>59</v>
      </c>
      <c r="BP950" s="15" t="s">
        <v>59</v>
      </c>
      <c r="BR950" s="15" t="s">
        <v>59</v>
      </c>
      <c r="BT950" s="15" t="s">
        <v>59</v>
      </c>
      <c r="BV950" s="15" t="s">
        <v>59</v>
      </c>
      <c r="BX950" s="15" t="s">
        <v>59</v>
      </c>
      <c r="BZ950" s="15" t="s">
        <v>59</v>
      </c>
      <c r="CB950" s="15" t="s">
        <v>59</v>
      </c>
      <c r="CD950" s="15" t="s">
        <v>59</v>
      </c>
      <c r="CF950" s="15" t="s">
        <v>59</v>
      </c>
      <c r="CH950" s="15" t="s">
        <v>59</v>
      </c>
      <c r="CJ950" s="15" t="s">
        <v>59</v>
      </c>
      <c r="CL950" s="15" t="s">
        <v>59</v>
      </c>
      <c r="CN950" s="15" t="s">
        <v>59</v>
      </c>
      <c r="CP950" s="15" t="s">
        <v>59</v>
      </c>
      <c r="CR950" s="15" t="s">
        <v>59</v>
      </c>
      <c r="CT950" s="15" t="s">
        <v>59</v>
      </c>
      <c r="CV950" s="15" t="s">
        <v>59</v>
      </c>
      <c r="CX950" s="15" t="s">
        <v>59</v>
      </c>
      <c r="CZ950" s="15" t="s">
        <v>59</v>
      </c>
      <c r="DB950" s="15" t="s">
        <v>59</v>
      </c>
      <c r="DD950" s="15" t="s">
        <v>59</v>
      </c>
      <c r="DF950" s="15" t="s">
        <v>59</v>
      </c>
      <c r="DH950" s="15" t="s">
        <v>59</v>
      </c>
      <c r="DJ950" s="15" t="s">
        <v>59</v>
      </c>
      <c r="DL950" s="15" t="s">
        <v>59</v>
      </c>
      <c r="DN950" s="15" t="s">
        <v>59</v>
      </c>
      <c r="DP950" s="15" t="s">
        <v>59</v>
      </c>
      <c r="DR950" s="15" t="s">
        <v>59</v>
      </c>
      <c r="DT950" s="15" t="s">
        <v>59</v>
      </c>
      <c r="DV950" s="15" t="s">
        <v>59</v>
      </c>
      <c r="DX950" s="15" t="s">
        <v>59</v>
      </c>
      <c r="DZ950" s="15" t="s">
        <v>59</v>
      </c>
      <c r="EB950" s="15" t="s">
        <v>59</v>
      </c>
      <c r="ED950" s="15" t="s">
        <v>59</v>
      </c>
      <c r="EF950" s="15" t="s">
        <v>59</v>
      </c>
      <c r="EH950" s="15" t="s">
        <v>59</v>
      </c>
      <c r="EJ950" s="15" t="s">
        <v>59</v>
      </c>
      <c r="EL950" s="15" t="s">
        <v>59</v>
      </c>
      <c r="EN950" s="15" t="s">
        <v>59</v>
      </c>
      <c r="EP950" s="15" t="s">
        <v>59</v>
      </c>
      <c r="ER950" s="15" t="s">
        <v>59</v>
      </c>
      <c r="ET950" s="15" t="s">
        <v>59</v>
      </c>
      <c r="EV950" s="15" t="s">
        <v>59</v>
      </c>
      <c r="EX950" s="15" t="s">
        <v>59</v>
      </c>
      <c r="EZ950" s="15" t="s">
        <v>59</v>
      </c>
      <c r="FB950" s="15" t="s">
        <v>59</v>
      </c>
      <c r="FD950" s="15" t="s">
        <v>59</v>
      </c>
      <c r="FF950" s="15" t="s">
        <v>59</v>
      </c>
      <c r="FH950" s="15" t="s">
        <v>59</v>
      </c>
      <c r="FJ950" s="15" t="s">
        <v>59</v>
      </c>
      <c r="FL950" s="15" t="s">
        <v>59</v>
      </c>
      <c r="FN950" s="15" t="s">
        <v>59</v>
      </c>
      <c r="FP950" s="15" t="s">
        <v>59</v>
      </c>
      <c r="FR950" s="15" t="s">
        <v>59</v>
      </c>
      <c r="FT950" s="15" t="s">
        <v>59</v>
      </c>
    </row>
    <row r="951" spans="1:176" ht="15.95" customHeight="1">
      <c r="A951" s="39" t="s">
        <v>1389</v>
      </c>
      <c r="B951" s="39">
        <v>4</v>
      </c>
      <c r="C951" s="39"/>
      <c r="D951" s="39">
        <v>2608</v>
      </c>
      <c r="E951" t="s">
        <v>1400</v>
      </c>
      <c r="G951" s="9">
        <f t="shared" si="29"/>
        <v>1.62</v>
      </c>
      <c r="H951" s="15" t="s">
        <v>59</v>
      </c>
      <c r="I951" t="s">
        <v>47</v>
      </c>
      <c r="J951" s="15" t="s">
        <v>59</v>
      </c>
      <c r="K951" t="s">
        <v>47</v>
      </c>
      <c r="L951" s="15" t="s">
        <v>59</v>
      </c>
      <c r="M951" s="3" t="s">
        <v>47</v>
      </c>
      <c r="N951" s="12" t="s">
        <v>59</v>
      </c>
      <c r="O951" t="s">
        <v>47</v>
      </c>
      <c r="P951" s="15" t="s">
        <v>59</v>
      </c>
      <c r="Q951" t="s">
        <v>54</v>
      </c>
      <c r="R951" s="15" t="s">
        <v>59</v>
      </c>
      <c r="S951" t="s">
        <v>54</v>
      </c>
      <c r="T951" s="15" t="s">
        <v>59</v>
      </c>
      <c r="U951" t="s">
        <v>47</v>
      </c>
      <c r="V951" s="15" t="s">
        <v>59</v>
      </c>
      <c r="W951" t="s">
        <v>54</v>
      </c>
      <c r="X951" s="15" t="s">
        <v>59</v>
      </c>
      <c r="Y951">
        <v>1.62</v>
      </c>
      <c r="Z951" s="15" t="s">
        <v>59</v>
      </c>
      <c r="AA951" t="s">
        <v>47</v>
      </c>
      <c r="AB951" s="15" t="s">
        <v>59</v>
      </c>
      <c r="AC951" t="s">
        <v>47</v>
      </c>
      <c r="AD951" s="15" t="s">
        <v>59</v>
      </c>
      <c r="AE951" t="s">
        <v>47</v>
      </c>
      <c r="AF951" s="15" t="s">
        <v>59</v>
      </c>
      <c r="AG951" t="s">
        <v>47</v>
      </c>
      <c r="AH951" s="15" t="s">
        <v>59</v>
      </c>
      <c r="AI951" t="s">
        <v>47</v>
      </c>
      <c r="AJ951" s="15" t="s">
        <v>59</v>
      </c>
      <c r="AL951" s="15" t="s">
        <v>59</v>
      </c>
      <c r="AM951" t="s">
        <v>47</v>
      </c>
      <c r="AN951" s="15" t="s">
        <v>59</v>
      </c>
      <c r="AO951" t="s">
        <v>47</v>
      </c>
      <c r="AP951" s="15" t="s">
        <v>59</v>
      </c>
      <c r="AQ951" t="s">
        <v>47</v>
      </c>
      <c r="AR951" s="15" t="s">
        <v>59</v>
      </c>
      <c r="AS951" t="s">
        <v>47</v>
      </c>
      <c r="AT951" s="15" t="s">
        <v>59</v>
      </c>
      <c r="AU951" t="s">
        <v>47</v>
      </c>
      <c r="AV951" s="15" t="s">
        <v>59</v>
      </c>
      <c r="AW951" s="3" t="s">
        <v>47</v>
      </c>
      <c r="AX951" s="15" t="s">
        <v>59</v>
      </c>
      <c r="AZ951" s="15" t="s">
        <v>59</v>
      </c>
      <c r="BA951" t="s">
        <v>47</v>
      </c>
      <c r="BB951" s="15" t="s">
        <v>59</v>
      </c>
      <c r="BC951" t="s">
        <v>47</v>
      </c>
      <c r="BD951" s="15" t="s">
        <v>59</v>
      </c>
      <c r="BE951" t="s">
        <v>47</v>
      </c>
      <c r="BF951" s="15" t="s">
        <v>59</v>
      </c>
      <c r="BH951" s="15" t="s">
        <v>59</v>
      </c>
      <c r="BJ951" s="15" t="s">
        <v>59</v>
      </c>
      <c r="BL951" s="15" t="s">
        <v>59</v>
      </c>
      <c r="BN951" s="15" t="s">
        <v>59</v>
      </c>
      <c r="BP951" s="15" t="s">
        <v>59</v>
      </c>
      <c r="BR951" s="15" t="s">
        <v>59</v>
      </c>
      <c r="BT951" s="15" t="s">
        <v>59</v>
      </c>
      <c r="BV951" s="15" t="s">
        <v>59</v>
      </c>
      <c r="BX951" s="15" t="s">
        <v>59</v>
      </c>
      <c r="BZ951" s="15" t="s">
        <v>59</v>
      </c>
      <c r="CB951" s="15" t="s">
        <v>59</v>
      </c>
      <c r="CD951" s="15" t="s">
        <v>59</v>
      </c>
      <c r="CF951" s="15" t="s">
        <v>59</v>
      </c>
      <c r="CH951" s="15" t="s">
        <v>59</v>
      </c>
      <c r="CJ951" s="15" t="s">
        <v>59</v>
      </c>
      <c r="CL951" s="15" t="s">
        <v>59</v>
      </c>
      <c r="CN951" s="15" t="s">
        <v>59</v>
      </c>
      <c r="CP951" s="15" t="s">
        <v>59</v>
      </c>
      <c r="CR951" s="15" t="s">
        <v>59</v>
      </c>
      <c r="CT951" s="15" t="s">
        <v>59</v>
      </c>
      <c r="CV951" s="15" t="s">
        <v>59</v>
      </c>
      <c r="CX951" s="15" t="s">
        <v>59</v>
      </c>
      <c r="CZ951" s="15" t="s">
        <v>59</v>
      </c>
      <c r="DB951" s="15" t="s">
        <v>59</v>
      </c>
      <c r="DD951" s="15" t="s">
        <v>59</v>
      </c>
      <c r="DF951" s="15" t="s">
        <v>59</v>
      </c>
      <c r="DH951" s="15" t="s">
        <v>59</v>
      </c>
      <c r="DJ951" s="15" t="s">
        <v>59</v>
      </c>
      <c r="DL951" s="15" t="s">
        <v>59</v>
      </c>
      <c r="DN951" s="15" t="s">
        <v>59</v>
      </c>
      <c r="DP951" s="15" t="s">
        <v>59</v>
      </c>
      <c r="DR951" s="15" t="s">
        <v>59</v>
      </c>
      <c r="DT951" s="15" t="s">
        <v>59</v>
      </c>
      <c r="DV951" s="15" t="s">
        <v>59</v>
      </c>
      <c r="DX951" s="15" t="s">
        <v>59</v>
      </c>
      <c r="DZ951" s="15" t="s">
        <v>59</v>
      </c>
      <c r="EB951" s="15" t="s">
        <v>59</v>
      </c>
      <c r="ED951" s="15" t="s">
        <v>59</v>
      </c>
      <c r="EF951" s="15" t="s">
        <v>59</v>
      </c>
      <c r="EH951" s="15" t="s">
        <v>59</v>
      </c>
      <c r="EJ951" s="15" t="s">
        <v>59</v>
      </c>
      <c r="EL951" s="15" t="s">
        <v>59</v>
      </c>
      <c r="EN951" s="15" t="s">
        <v>59</v>
      </c>
      <c r="EP951" s="15" t="s">
        <v>59</v>
      </c>
      <c r="ER951" s="15" t="s">
        <v>59</v>
      </c>
      <c r="ET951" s="15" t="s">
        <v>59</v>
      </c>
      <c r="EV951" s="15" t="s">
        <v>59</v>
      </c>
      <c r="EX951" s="15" t="s">
        <v>59</v>
      </c>
      <c r="EZ951" s="15" t="s">
        <v>59</v>
      </c>
      <c r="FB951" s="15" t="s">
        <v>59</v>
      </c>
      <c r="FD951" s="15" t="s">
        <v>59</v>
      </c>
      <c r="FF951" s="15" t="s">
        <v>59</v>
      </c>
      <c r="FH951" s="15" t="s">
        <v>59</v>
      </c>
      <c r="FJ951" s="15" t="s">
        <v>59</v>
      </c>
      <c r="FL951" s="15" t="s">
        <v>59</v>
      </c>
      <c r="FN951" s="15" t="s">
        <v>59</v>
      </c>
      <c r="FP951" s="15" t="s">
        <v>59</v>
      </c>
      <c r="FR951" s="15" t="s">
        <v>59</v>
      </c>
      <c r="FT951" s="15" t="s">
        <v>59</v>
      </c>
    </row>
    <row r="952" spans="1:176" ht="15.95" customHeight="1">
      <c r="A952" s="39" t="s">
        <v>1390</v>
      </c>
      <c r="B952" s="39">
        <v>4</v>
      </c>
      <c r="C952" s="39"/>
      <c r="D952" s="39">
        <v>2608</v>
      </c>
      <c r="E952" t="s">
        <v>1400</v>
      </c>
      <c r="G952" s="9">
        <f t="shared" si="29"/>
        <v>4.37</v>
      </c>
      <c r="H952" s="15" t="s">
        <v>59</v>
      </c>
      <c r="I952" t="s">
        <v>47</v>
      </c>
      <c r="J952" s="15" t="s">
        <v>59</v>
      </c>
      <c r="K952" t="s">
        <v>47</v>
      </c>
      <c r="L952" s="15" t="s">
        <v>59</v>
      </c>
      <c r="M952" s="3" t="s">
        <v>47</v>
      </c>
      <c r="N952" s="12" t="s">
        <v>59</v>
      </c>
      <c r="O952" t="s">
        <v>47</v>
      </c>
      <c r="P952" s="15" t="s">
        <v>59</v>
      </c>
      <c r="Q952">
        <v>2.67</v>
      </c>
      <c r="R952" s="15" t="s">
        <v>59</v>
      </c>
      <c r="S952" t="s">
        <v>54</v>
      </c>
      <c r="T952" s="15" t="s">
        <v>59</v>
      </c>
      <c r="U952" t="s">
        <v>47</v>
      </c>
      <c r="V952" s="15" t="s">
        <v>59</v>
      </c>
      <c r="W952" t="s">
        <v>54</v>
      </c>
      <c r="X952" s="15" t="s">
        <v>59</v>
      </c>
      <c r="Y952">
        <v>1.7</v>
      </c>
      <c r="Z952" s="15" t="s">
        <v>59</v>
      </c>
      <c r="AA952" t="s">
        <v>47</v>
      </c>
      <c r="AB952" s="15" t="s">
        <v>59</v>
      </c>
      <c r="AC952" t="s">
        <v>47</v>
      </c>
      <c r="AD952" s="15" t="s">
        <v>59</v>
      </c>
      <c r="AE952" t="s">
        <v>47</v>
      </c>
      <c r="AF952" s="15" t="s">
        <v>59</v>
      </c>
      <c r="AG952" t="s">
        <v>47</v>
      </c>
      <c r="AH952" s="15" t="s">
        <v>59</v>
      </c>
      <c r="AI952" t="s">
        <v>47</v>
      </c>
      <c r="AJ952" s="15" t="s">
        <v>59</v>
      </c>
      <c r="AL952" s="15" t="s">
        <v>59</v>
      </c>
      <c r="AM952" t="s">
        <v>47</v>
      </c>
      <c r="AN952" s="15" t="s">
        <v>59</v>
      </c>
      <c r="AO952" t="s">
        <v>47</v>
      </c>
      <c r="AP952" s="15" t="s">
        <v>59</v>
      </c>
      <c r="AQ952" t="s">
        <v>47</v>
      </c>
      <c r="AR952" s="15" t="s">
        <v>59</v>
      </c>
      <c r="AS952" t="s">
        <v>47</v>
      </c>
      <c r="AT952" s="15" t="s">
        <v>59</v>
      </c>
      <c r="AU952" t="s">
        <v>47</v>
      </c>
      <c r="AV952" s="15" t="s">
        <v>59</v>
      </c>
      <c r="AW952" s="3" t="s">
        <v>47</v>
      </c>
      <c r="AX952" s="15" t="s">
        <v>59</v>
      </c>
      <c r="AZ952" s="15" t="s">
        <v>59</v>
      </c>
      <c r="BA952" t="s">
        <v>47</v>
      </c>
      <c r="BB952" s="15" t="s">
        <v>59</v>
      </c>
      <c r="BC952" t="s">
        <v>47</v>
      </c>
      <c r="BD952" s="15" t="s">
        <v>59</v>
      </c>
      <c r="BE952" t="s">
        <v>47</v>
      </c>
      <c r="BF952" s="15" t="s">
        <v>59</v>
      </c>
      <c r="BH952" s="15" t="s">
        <v>59</v>
      </c>
      <c r="BJ952" s="15" t="s">
        <v>59</v>
      </c>
      <c r="BL952" s="15" t="s">
        <v>59</v>
      </c>
      <c r="BN952" s="15" t="s">
        <v>59</v>
      </c>
      <c r="BP952" s="15" t="s">
        <v>59</v>
      </c>
      <c r="BR952" s="15" t="s">
        <v>59</v>
      </c>
      <c r="BT952" s="15" t="s">
        <v>59</v>
      </c>
      <c r="BV952" s="15" t="s">
        <v>59</v>
      </c>
      <c r="BX952" s="15" t="s">
        <v>59</v>
      </c>
      <c r="BZ952" s="15" t="s">
        <v>59</v>
      </c>
      <c r="CB952" s="15" t="s">
        <v>59</v>
      </c>
      <c r="CD952" s="15" t="s">
        <v>59</v>
      </c>
      <c r="CF952" s="15" t="s">
        <v>59</v>
      </c>
      <c r="CH952" s="15" t="s">
        <v>59</v>
      </c>
      <c r="CJ952" s="15" t="s">
        <v>59</v>
      </c>
      <c r="CL952" s="15" t="s">
        <v>59</v>
      </c>
      <c r="CN952" s="15" t="s">
        <v>59</v>
      </c>
      <c r="CP952" s="15" t="s">
        <v>59</v>
      </c>
      <c r="CR952" s="15" t="s">
        <v>59</v>
      </c>
      <c r="CT952" s="15" t="s">
        <v>59</v>
      </c>
      <c r="CV952" s="15" t="s">
        <v>59</v>
      </c>
      <c r="CX952" s="15" t="s">
        <v>59</v>
      </c>
      <c r="CZ952" s="15" t="s">
        <v>59</v>
      </c>
      <c r="DB952" s="15" t="s">
        <v>59</v>
      </c>
      <c r="DD952" s="15" t="s">
        <v>59</v>
      </c>
      <c r="DF952" s="15" t="s">
        <v>59</v>
      </c>
      <c r="DH952" s="15" t="s">
        <v>59</v>
      </c>
      <c r="DJ952" s="15" t="s">
        <v>59</v>
      </c>
      <c r="DL952" s="15" t="s">
        <v>59</v>
      </c>
      <c r="DN952" s="15" t="s">
        <v>59</v>
      </c>
      <c r="DP952" s="15" t="s">
        <v>59</v>
      </c>
      <c r="DR952" s="15" t="s">
        <v>59</v>
      </c>
      <c r="DT952" s="15" t="s">
        <v>59</v>
      </c>
      <c r="DV952" s="15" t="s">
        <v>59</v>
      </c>
      <c r="DX952" s="15" t="s">
        <v>59</v>
      </c>
      <c r="DZ952" s="15" t="s">
        <v>59</v>
      </c>
      <c r="EB952" s="15" t="s">
        <v>59</v>
      </c>
      <c r="ED952" s="15" t="s">
        <v>59</v>
      </c>
      <c r="EF952" s="15" t="s">
        <v>59</v>
      </c>
      <c r="EH952" s="15" t="s">
        <v>59</v>
      </c>
      <c r="EJ952" s="15" t="s">
        <v>59</v>
      </c>
      <c r="EL952" s="15" t="s">
        <v>59</v>
      </c>
      <c r="EN952" s="15" t="s">
        <v>59</v>
      </c>
      <c r="EP952" s="15" t="s">
        <v>59</v>
      </c>
      <c r="ER952" s="15" t="s">
        <v>59</v>
      </c>
      <c r="ET952" s="15" t="s">
        <v>59</v>
      </c>
      <c r="EV952" s="15" t="s">
        <v>59</v>
      </c>
      <c r="EX952" s="15" t="s">
        <v>59</v>
      </c>
      <c r="EZ952" s="15" t="s">
        <v>59</v>
      </c>
      <c r="FB952" s="15" t="s">
        <v>59</v>
      </c>
      <c r="FD952" s="15" t="s">
        <v>59</v>
      </c>
      <c r="FF952" s="15" t="s">
        <v>59</v>
      </c>
      <c r="FH952" s="15" t="s">
        <v>59</v>
      </c>
      <c r="FJ952" s="15" t="s">
        <v>59</v>
      </c>
      <c r="FL952" s="15" t="s">
        <v>59</v>
      </c>
      <c r="FN952" s="15" t="s">
        <v>59</v>
      </c>
      <c r="FP952" s="15" t="s">
        <v>59</v>
      </c>
      <c r="FR952" s="15" t="s">
        <v>59</v>
      </c>
      <c r="FT952" s="15" t="s">
        <v>59</v>
      </c>
    </row>
    <row r="953" spans="1:176" ht="15.95" customHeight="1">
      <c r="A953" s="39" t="s">
        <v>1391</v>
      </c>
      <c r="B953" s="39">
        <v>4</v>
      </c>
      <c r="C953" s="39"/>
      <c r="D953" s="39">
        <v>2608</v>
      </c>
      <c r="E953" t="s">
        <v>1400</v>
      </c>
      <c r="G953" s="9">
        <f t="shared" si="29"/>
        <v>30.93</v>
      </c>
      <c r="H953" s="15" t="s">
        <v>59</v>
      </c>
      <c r="I953" t="s">
        <v>47</v>
      </c>
      <c r="J953" s="15" t="s">
        <v>59</v>
      </c>
      <c r="K953" t="s">
        <v>47</v>
      </c>
      <c r="L953" s="15" t="s">
        <v>59</v>
      </c>
      <c r="M953" s="3" t="s">
        <v>47</v>
      </c>
      <c r="N953" s="12" t="s">
        <v>59</v>
      </c>
      <c r="O953" t="s">
        <v>47</v>
      </c>
      <c r="P953" s="15" t="s">
        <v>59</v>
      </c>
      <c r="Q953">
        <v>18.690000000000001</v>
      </c>
      <c r="R953" s="15" t="s">
        <v>59</v>
      </c>
      <c r="S953" t="s">
        <v>54</v>
      </c>
      <c r="T953" s="15" t="s">
        <v>59</v>
      </c>
      <c r="U953" t="s">
        <v>47</v>
      </c>
      <c r="V953" s="15" t="s">
        <v>59</v>
      </c>
      <c r="W953">
        <v>6.41</v>
      </c>
      <c r="X953" s="15" t="s">
        <v>59</v>
      </c>
      <c r="Y953">
        <v>5.83</v>
      </c>
      <c r="Z953" s="15" t="s">
        <v>59</v>
      </c>
      <c r="AA953" t="s">
        <v>47</v>
      </c>
      <c r="AB953" s="15" t="s">
        <v>59</v>
      </c>
      <c r="AC953" t="s">
        <v>47</v>
      </c>
      <c r="AD953" s="15" t="s">
        <v>59</v>
      </c>
      <c r="AE953" t="s">
        <v>47</v>
      </c>
      <c r="AF953" s="15" t="s">
        <v>59</v>
      </c>
      <c r="AG953" t="s">
        <v>47</v>
      </c>
      <c r="AH953" s="15" t="s">
        <v>59</v>
      </c>
      <c r="AI953" t="s">
        <v>47</v>
      </c>
      <c r="AJ953" s="15" t="s">
        <v>59</v>
      </c>
      <c r="AL953" s="15" t="s">
        <v>59</v>
      </c>
      <c r="AM953" t="s">
        <v>47</v>
      </c>
      <c r="AN953" s="15" t="s">
        <v>59</v>
      </c>
      <c r="AO953" t="s">
        <v>47</v>
      </c>
      <c r="AP953" s="15" t="s">
        <v>59</v>
      </c>
      <c r="AQ953" t="s">
        <v>47</v>
      </c>
      <c r="AR953" s="15" t="s">
        <v>59</v>
      </c>
      <c r="AS953" t="s">
        <v>47</v>
      </c>
      <c r="AT953" s="15" t="s">
        <v>59</v>
      </c>
      <c r="AU953" t="s">
        <v>47</v>
      </c>
      <c r="AV953" s="15" t="s">
        <v>59</v>
      </c>
      <c r="AW953" s="3" t="s">
        <v>47</v>
      </c>
      <c r="AX953" s="15" t="s">
        <v>59</v>
      </c>
      <c r="AZ953" s="15" t="s">
        <v>59</v>
      </c>
      <c r="BA953" t="s">
        <v>47</v>
      </c>
      <c r="BB953" s="15" t="s">
        <v>59</v>
      </c>
      <c r="BC953" t="s">
        <v>47</v>
      </c>
      <c r="BD953" s="15" t="s">
        <v>59</v>
      </c>
      <c r="BE953" t="s">
        <v>47</v>
      </c>
      <c r="BF953" s="15" t="s">
        <v>59</v>
      </c>
      <c r="BH953" s="15" t="s">
        <v>59</v>
      </c>
      <c r="BJ953" s="15" t="s">
        <v>59</v>
      </c>
      <c r="BL953" s="15" t="s">
        <v>59</v>
      </c>
      <c r="BN953" s="15" t="s">
        <v>59</v>
      </c>
      <c r="BP953" s="15" t="s">
        <v>59</v>
      </c>
      <c r="BR953" s="15" t="s">
        <v>59</v>
      </c>
      <c r="BT953" s="15" t="s">
        <v>59</v>
      </c>
      <c r="BV953" s="15" t="s">
        <v>59</v>
      </c>
      <c r="BX953" s="15" t="s">
        <v>59</v>
      </c>
      <c r="BZ953" s="15" t="s">
        <v>59</v>
      </c>
      <c r="CB953" s="15" t="s">
        <v>59</v>
      </c>
      <c r="CD953" s="15" t="s">
        <v>59</v>
      </c>
      <c r="CF953" s="15" t="s">
        <v>59</v>
      </c>
      <c r="CH953" s="15" t="s">
        <v>59</v>
      </c>
      <c r="CJ953" s="15" t="s">
        <v>59</v>
      </c>
      <c r="CL953" s="15" t="s">
        <v>59</v>
      </c>
      <c r="CN953" s="15" t="s">
        <v>59</v>
      </c>
      <c r="CP953" s="15" t="s">
        <v>59</v>
      </c>
      <c r="CR953" s="15" t="s">
        <v>59</v>
      </c>
      <c r="CT953" s="15" t="s">
        <v>59</v>
      </c>
      <c r="CV953" s="15" t="s">
        <v>59</v>
      </c>
      <c r="CX953" s="15" t="s">
        <v>59</v>
      </c>
      <c r="CZ953" s="15" t="s">
        <v>59</v>
      </c>
      <c r="DB953" s="15" t="s">
        <v>59</v>
      </c>
      <c r="DD953" s="15" t="s">
        <v>59</v>
      </c>
      <c r="DF953" s="15" t="s">
        <v>59</v>
      </c>
      <c r="DH953" s="15" t="s">
        <v>59</v>
      </c>
      <c r="DJ953" s="15" t="s">
        <v>59</v>
      </c>
      <c r="DL953" s="15" t="s">
        <v>59</v>
      </c>
      <c r="DN953" s="15" t="s">
        <v>59</v>
      </c>
      <c r="DP953" s="15" t="s">
        <v>59</v>
      </c>
      <c r="DR953" s="15" t="s">
        <v>59</v>
      </c>
      <c r="DT953" s="15" t="s">
        <v>59</v>
      </c>
      <c r="DV953" s="15" t="s">
        <v>59</v>
      </c>
      <c r="DX953" s="15" t="s">
        <v>59</v>
      </c>
      <c r="DZ953" s="15" t="s">
        <v>59</v>
      </c>
      <c r="EB953" s="15" t="s">
        <v>59</v>
      </c>
      <c r="ED953" s="15" t="s">
        <v>59</v>
      </c>
      <c r="EF953" s="15" t="s">
        <v>59</v>
      </c>
      <c r="EH953" s="15" t="s">
        <v>59</v>
      </c>
      <c r="EJ953" s="15" t="s">
        <v>59</v>
      </c>
      <c r="EL953" s="15" t="s">
        <v>59</v>
      </c>
      <c r="EN953" s="15" t="s">
        <v>59</v>
      </c>
      <c r="EP953" s="15" t="s">
        <v>59</v>
      </c>
      <c r="ER953" s="15" t="s">
        <v>59</v>
      </c>
      <c r="ET953" s="15" t="s">
        <v>59</v>
      </c>
      <c r="EV953" s="15" t="s">
        <v>59</v>
      </c>
      <c r="EX953" s="15" t="s">
        <v>59</v>
      </c>
      <c r="EZ953" s="15" t="s">
        <v>59</v>
      </c>
      <c r="FB953" s="15" t="s">
        <v>59</v>
      </c>
      <c r="FD953" s="15" t="s">
        <v>59</v>
      </c>
      <c r="FF953" s="15" t="s">
        <v>59</v>
      </c>
      <c r="FH953" s="15" t="s">
        <v>59</v>
      </c>
      <c r="FJ953" s="15" t="s">
        <v>59</v>
      </c>
      <c r="FL953" s="15" t="s">
        <v>59</v>
      </c>
      <c r="FN953" s="15" t="s">
        <v>59</v>
      </c>
      <c r="FP953" s="15" t="s">
        <v>59</v>
      </c>
      <c r="FR953" s="15" t="s">
        <v>59</v>
      </c>
      <c r="FT953" s="15" t="s">
        <v>59</v>
      </c>
    </row>
    <row r="954" spans="1:176" ht="15.95" customHeight="1">
      <c r="A954" s="39" t="s">
        <v>1392</v>
      </c>
      <c r="B954" s="39">
        <v>4</v>
      </c>
      <c r="C954" s="39"/>
      <c r="D954" s="39">
        <v>2608</v>
      </c>
      <c r="E954" t="s">
        <v>1400</v>
      </c>
      <c r="G954" s="9">
        <f t="shared" si="29"/>
        <v>5.04</v>
      </c>
      <c r="H954" s="15" t="s">
        <v>59</v>
      </c>
      <c r="I954" t="s">
        <v>47</v>
      </c>
      <c r="J954" s="15" t="s">
        <v>59</v>
      </c>
      <c r="K954" t="s">
        <v>47</v>
      </c>
      <c r="L954" s="15" t="s">
        <v>59</v>
      </c>
      <c r="M954" s="3" t="s">
        <v>47</v>
      </c>
      <c r="N954" s="12" t="s">
        <v>59</v>
      </c>
      <c r="O954" t="s">
        <v>47</v>
      </c>
      <c r="P954" s="15" t="s">
        <v>59</v>
      </c>
      <c r="Q954" t="s">
        <v>54</v>
      </c>
      <c r="R954" s="15" t="s">
        <v>59</v>
      </c>
      <c r="S954" t="s">
        <v>54</v>
      </c>
      <c r="T954" s="15" t="s">
        <v>59</v>
      </c>
      <c r="U954" t="s">
        <v>47</v>
      </c>
      <c r="V954" s="15" t="s">
        <v>59</v>
      </c>
      <c r="W954" t="s">
        <v>54</v>
      </c>
      <c r="X954" s="15" t="s">
        <v>59</v>
      </c>
      <c r="Y954">
        <v>5.04</v>
      </c>
      <c r="Z954" s="15" t="s">
        <v>59</v>
      </c>
      <c r="AA954" t="s">
        <v>47</v>
      </c>
      <c r="AB954" s="15" t="s">
        <v>59</v>
      </c>
      <c r="AC954" t="s">
        <v>47</v>
      </c>
      <c r="AD954" s="15" t="s">
        <v>59</v>
      </c>
      <c r="AE954" t="s">
        <v>47</v>
      </c>
      <c r="AF954" s="15" t="s">
        <v>59</v>
      </c>
      <c r="AG954" t="s">
        <v>47</v>
      </c>
      <c r="AH954" s="15" t="s">
        <v>59</v>
      </c>
      <c r="AI954" t="s">
        <v>47</v>
      </c>
      <c r="AJ954" s="15" t="s">
        <v>59</v>
      </c>
      <c r="AL954" s="15" t="s">
        <v>59</v>
      </c>
      <c r="AM954" t="s">
        <v>47</v>
      </c>
      <c r="AN954" s="15" t="s">
        <v>59</v>
      </c>
      <c r="AO954" t="s">
        <v>47</v>
      </c>
      <c r="AP954" s="15" t="s">
        <v>59</v>
      </c>
      <c r="AQ954" t="s">
        <v>47</v>
      </c>
      <c r="AR954" s="15" t="s">
        <v>59</v>
      </c>
      <c r="AS954" t="s">
        <v>47</v>
      </c>
      <c r="AT954" s="15" t="s">
        <v>59</v>
      </c>
      <c r="AU954" t="s">
        <v>47</v>
      </c>
      <c r="AV954" s="15" t="s">
        <v>59</v>
      </c>
      <c r="AW954" s="3" t="s">
        <v>47</v>
      </c>
      <c r="AX954" s="15" t="s">
        <v>59</v>
      </c>
      <c r="AZ954" s="15" t="s">
        <v>59</v>
      </c>
      <c r="BA954" t="s">
        <v>47</v>
      </c>
      <c r="BB954" s="15" t="s">
        <v>59</v>
      </c>
      <c r="BC954" t="s">
        <v>47</v>
      </c>
      <c r="BD954" s="15" t="s">
        <v>59</v>
      </c>
      <c r="BE954" t="s">
        <v>47</v>
      </c>
      <c r="BF954" s="15" t="s">
        <v>59</v>
      </c>
      <c r="BH954" s="15" t="s">
        <v>59</v>
      </c>
      <c r="BJ954" s="15" t="s">
        <v>59</v>
      </c>
      <c r="BL954" s="15" t="s">
        <v>59</v>
      </c>
      <c r="BN954" s="15" t="s">
        <v>59</v>
      </c>
      <c r="BP954" s="15" t="s">
        <v>59</v>
      </c>
      <c r="BR954" s="15" t="s">
        <v>59</v>
      </c>
      <c r="BT954" s="15" t="s">
        <v>59</v>
      </c>
      <c r="BV954" s="15" t="s">
        <v>59</v>
      </c>
      <c r="BX954" s="15" t="s">
        <v>59</v>
      </c>
      <c r="BZ954" s="15" t="s">
        <v>59</v>
      </c>
      <c r="CB954" s="15" t="s">
        <v>59</v>
      </c>
      <c r="CD954" s="15" t="s">
        <v>59</v>
      </c>
      <c r="CF954" s="15" t="s">
        <v>59</v>
      </c>
      <c r="CH954" s="15" t="s">
        <v>59</v>
      </c>
      <c r="CJ954" s="15" t="s">
        <v>59</v>
      </c>
      <c r="CL954" s="15" t="s">
        <v>59</v>
      </c>
      <c r="CN954" s="15" t="s">
        <v>59</v>
      </c>
      <c r="CP954" s="15" t="s">
        <v>59</v>
      </c>
      <c r="CR954" s="15" t="s">
        <v>59</v>
      </c>
      <c r="CT954" s="15" t="s">
        <v>59</v>
      </c>
      <c r="CV954" s="15" t="s">
        <v>59</v>
      </c>
      <c r="CX954" s="15" t="s">
        <v>59</v>
      </c>
      <c r="CZ954" s="15" t="s">
        <v>59</v>
      </c>
      <c r="DB954" s="15" t="s">
        <v>59</v>
      </c>
      <c r="DD954" s="15" t="s">
        <v>59</v>
      </c>
      <c r="DF954" s="15" t="s">
        <v>59</v>
      </c>
      <c r="DH954" s="15" t="s">
        <v>59</v>
      </c>
      <c r="DJ954" s="15" t="s">
        <v>59</v>
      </c>
      <c r="DL954" s="15" t="s">
        <v>59</v>
      </c>
      <c r="DN954" s="15" t="s">
        <v>59</v>
      </c>
      <c r="DP954" s="15" t="s">
        <v>59</v>
      </c>
      <c r="DR954" s="15" t="s">
        <v>59</v>
      </c>
      <c r="DT954" s="15" t="s">
        <v>59</v>
      </c>
      <c r="DV954" s="15" t="s">
        <v>59</v>
      </c>
      <c r="DX954" s="15" t="s">
        <v>59</v>
      </c>
      <c r="DZ954" s="15" t="s">
        <v>59</v>
      </c>
      <c r="EB954" s="15" t="s">
        <v>59</v>
      </c>
      <c r="ED954" s="15" t="s">
        <v>59</v>
      </c>
      <c r="EF954" s="15" t="s">
        <v>59</v>
      </c>
      <c r="EH954" s="15" t="s">
        <v>59</v>
      </c>
      <c r="EJ954" s="15" t="s">
        <v>59</v>
      </c>
      <c r="EL954" s="15" t="s">
        <v>59</v>
      </c>
      <c r="EN954" s="15" t="s">
        <v>59</v>
      </c>
      <c r="EP954" s="15" t="s">
        <v>59</v>
      </c>
      <c r="ER954" s="15" t="s">
        <v>59</v>
      </c>
      <c r="ET954" s="15" t="s">
        <v>59</v>
      </c>
      <c r="EV954" s="15" t="s">
        <v>59</v>
      </c>
      <c r="EX954" s="15" t="s">
        <v>59</v>
      </c>
      <c r="EZ954" s="15" t="s">
        <v>59</v>
      </c>
      <c r="FB954" s="15" t="s">
        <v>59</v>
      </c>
      <c r="FD954" s="15" t="s">
        <v>59</v>
      </c>
      <c r="FF954" s="15" t="s">
        <v>59</v>
      </c>
      <c r="FH954" s="15" t="s">
        <v>59</v>
      </c>
      <c r="FJ954" s="15" t="s">
        <v>59</v>
      </c>
      <c r="FL954" s="15" t="s">
        <v>59</v>
      </c>
      <c r="FN954" s="15" t="s">
        <v>59</v>
      </c>
      <c r="FP954" s="15" t="s">
        <v>59</v>
      </c>
      <c r="FR954" s="15" t="s">
        <v>59</v>
      </c>
      <c r="FT954" s="15" t="s">
        <v>59</v>
      </c>
    </row>
    <row r="955" spans="1:176" ht="15.95" customHeight="1">
      <c r="A955" s="39" t="s">
        <v>1393</v>
      </c>
      <c r="B955" s="39">
        <v>4</v>
      </c>
      <c r="C955" s="39"/>
      <c r="D955" s="39">
        <v>2608</v>
      </c>
      <c r="E955" t="s">
        <v>1400</v>
      </c>
      <c r="G955" s="9">
        <f t="shared" si="29"/>
        <v>2.79</v>
      </c>
      <c r="H955" s="15" t="s">
        <v>59</v>
      </c>
      <c r="I955" t="s">
        <v>47</v>
      </c>
      <c r="J955" s="15" t="s">
        <v>59</v>
      </c>
      <c r="K955" t="s">
        <v>47</v>
      </c>
      <c r="L955" s="15" t="s">
        <v>59</v>
      </c>
      <c r="M955" s="3" t="s">
        <v>47</v>
      </c>
      <c r="N955" s="12" t="s">
        <v>59</v>
      </c>
      <c r="O955" t="s">
        <v>47</v>
      </c>
      <c r="P955" s="15" t="s">
        <v>59</v>
      </c>
      <c r="Q955" t="s">
        <v>54</v>
      </c>
      <c r="R955" s="15" t="s">
        <v>59</v>
      </c>
      <c r="S955" t="s">
        <v>54</v>
      </c>
      <c r="T955" s="15" t="s">
        <v>59</v>
      </c>
      <c r="U955" t="s">
        <v>47</v>
      </c>
      <c r="V955" s="15" t="s">
        <v>59</v>
      </c>
      <c r="W955" t="s">
        <v>54</v>
      </c>
      <c r="X955" s="15" t="s">
        <v>59</v>
      </c>
      <c r="Y955">
        <v>2.79</v>
      </c>
      <c r="Z955" s="15" t="s">
        <v>59</v>
      </c>
      <c r="AA955" t="s">
        <v>47</v>
      </c>
      <c r="AB955" s="15" t="s">
        <v>59</v>
      </c>
      <c r="AC955" t="s">
        <v>47</v>
      </c>
      <c r="AD955" s="15" t="s">
        <v>59</v>
      </c>
      <c r="AE955" t="s">
        <v>47</v>
      </c>
      <c r="AF955" s="15" t="s">
        <v>59</v>
      </c>
      <c r="AG955" t="s">
        <v>47</v>
      </c>
      <c r="AH955" s="15" t="s">
        <v>59</v>
      </c>
      <c r="AI955" t="s">
        <v>47</v>
      </c>
      <c r="AJ955" s="15" t="s">
        <v>59</v>
      </c>
      <c r="AL955" s="15" t="s">
        <v>59</v>
      </c>
      <c r="AM955" t="s">
        <v>47</v>
      </c>
      <c r="AN955" s="15" t="s">
        <v>59</v>
      </c>
      <c r="AO955" t="s">
        <v>47</v>
      </c>
      <c r="AP955" s="15" t="s">
        <v>59</v>
      </c>
      <c r="AQ955" t="s">
        <v>47</v>
      </c>
      <c r="AR955" s="15" t="s">
        <v>59</v>
      </c>
      <c r="AS955" t="s">
        <v>47</v>
      </c>
      <c r="AT955" s="15" t="s">
        <v>59</v>
      </c>
      <c r="AU955" t="s">
        <v>47</v>
      </c>
      <c r="AV955" s="15" t="s">
        <v>59</v>
      </c>
      <c r="AW955" s="3" t="s">
        <v>47</v>
      </c>
      <c r="AX955" s="15" t="s">
        <v>59</v>
      </c>
      <c r="AZ955" s="15" t="s">
        <v>59</v>
      </c>
      <c r="BA955" t="s">
        <v>47</v>
      </c>
      <c r="BB955" s="15" t="s">
        <v>59</v>
      </c>
      <c r="BC955" t="s">
        <v>47</v>
      </c>
      <c r="BD955" s="15" t="s">
        <v>59</v>
      </c>
      <c r="BE955" t="s">
        <v>47</v>
      </c>
      <c r="BF955" s="15" t="s">
        <v>59</v>
      </c>
      <c r="BH955" s="15" t="s">
        <v>59</v>
      </c>
      <c r="BJ955" s="15" t="s">
        <v>59</v>
      </c>
      <c r="BL955" s="15" t="s">
        <v>59</v>
      </c>
      <c r="BN955" s="15" t="s">
        <v>59</v>
      </c>
      <c r="BP955" s="15" t="s">
        <v>59</v>
      </c>
      <c r="BR955" s="15" t="s">
        <v>59</v>
      </c>
      <c r="BT955" s="15" t="s">
        <v>59</v>
      </c>
      <c r="BV955" s="15" t="s">
        <v>59</v>
      </c>
      <c r="BX955" s="15" t="s">
        <v>59</v>
      </c>
      <c r="BZ955" s="15" t="s">
        <v>59</v>
      </c>
      <c r="CB955" s="15" t="s">
        <v>59</v>
      </c>
      <c r="CD955" s="15" t="s">
        <v>59</v>
      </c>
      <c r="CF955" s="15" t="s">
        <v>59</v>
      </c>
      <c r="CH955" s="15" t="s">
        <v>59</v>
      </c>
      <c r="CJ955" s="15" t="s">
        <v>59</v>
      </c>
      <c r="CL955" s="15" t="s">
        <v>59</v>
      </c>
      <c r="CN955" s="15" t="s">
        <v>59</v>
      </c>
      <c r="CP955" s="15" t="s">
        <v>59</v>
      </c>
      <c r="CR955" s="15" t="s">
        <v>59</v>
      </c>
      <c r="CT955" s="15" t="s">
        <v>59</v>
      </c>
      <c r="CV955" s="15" t="s">
        <v>59</v>
      </c>
      <c r="CX955" s="15" t="s">
        <v>59</v>
      </c>
      <c r="CZ955" s="15" t="s">
        <v>59</v>
      </c>
      <c r="DB955" s="15" t="s">
        <v>59</v>
      </c>
      <c r="DD955" s="15" t="s">
        <v>59</v>
      </c>
      <c r="DF955" s="15" t="s">
        <v>59</v>
      </c>
      <c r="DH955" s="15" t="s">
        <v>59</v>
      </c>
      <c r="DJ955" s="15" t="s">
        <v>59</v>
      </c>
      <c r="DL955" s="15" t="s">
        <v>59</v>
      </c>
      <c r="DN955" s="15" t="s">
        <v>59</v>
      </c>
      <c r="DP955" s="15" t="s">
        <v>59</v>
      </c>
      <c r="DR955" s="15" t="s">
        <v>59</v>
      </c>
      <c r="DT955" s="15" t="s">
        <v>59</v>
      </c>
      <c r="DV955" s="15" t="s">
        <v>59</v>
      </c>
      <c r="DX955" s="15" t="s">
        <v>59</v>
      </c>
      <c r="DZ955" s="15" t="s">
        <v>59</v>
      </c>
      <c r="EB955" s="15" t="s">
        <v>59</v>
      </c>
      <c r="ED955" s="15" t="s">
        <v>59</v>
      </c>
      <c r="EF955" s="15" t="s">
        <v>59</v>
      </c>
      <c r="EH955" s="15" t="s">
        <v>59</v>
      </c>
      <c r="EJ955" s="15" t="s">
        <v>59</v>
      </c>
      <c r="EL955" s="15" t="s">
        <v>59</v>
      </c>
      <c r="EN955" s="15" t="s">
        <v>59</v>
      </c>
      <c r="EP955" s="15" t="s">
        <v>59</v>
      </c>
      <c r="ER955" s="15" t="s">
        <v>59</v>
      </c>
      <c r="ET955" s="15" t="s">
        <v>59</v>
      </c>
      <c r="EV955" s="15" t="s">
        <v>59</v>
      </c>
      <c r="EX955" s="15" t="s">
        <v>59</v>
      </c>
      <c r="EZ955" s="15" t="s">
        <v>59</v>
      </c>
      <c r="FB955" s="15" t="s">
        <v>59</v>
      </c>
      <c r="FD955" s="15" t="s">
        <v>59</v>
      </c>
      <c r="FF955" s="15" t="s">
        <v>59</v>
      </c>
      <c r="FH955" s="15" t="s">
        <v>59</v>
      </c>
      <c r="FJ955" s="15" t="s">
        <v>59</v>
      </c>
      <c r="FL955" s="15" t="s">
        <v>59</v>
      </c>
      <c r="FN955" s="15" t="s">
        <v>59</v>
      </c>
      <c r="FP955" s="15" t="s">
        <v>59</v>
      </c>
      <c r="FR955" s="15" t="s">
        <v>59</v>
      </c>
      <c r="FT955" s="15" t="s">
        <v>59</v>
      </c>
    </row>
    <row r="956" spans="1:176" ht="15.95" customHeight="1">
      <c r="A956" s="39" t="s">
        <v>1394</v>
      </c>
      <c r="B956" s="39">
        <v>4</v>
      </c>
      <c r="C956" s="39"/>
      <c r="D956" s="39">
        <v>2608</v>
      </c>
      <c r="E956" t="s">
        <v>1400</v>
      </c>
      <c r="G956" s="9">
        <f t="shared" si="29"/>
        <v>3.1799999999999997</v>
      </c>
      <c r="H956" s="15" t="s">
        <v>59</v>
      </c>
      <c r="I956" t="s">
        <v>47</v>
      </c>
      <c r="J956" s="15" t="s">
        <v>59</v>
      </c>
      <c r="K956" t="s">
        <v>47</v>
      </c>
      <c r="L956" s="15" t="s">
        <v>59</v>
      </c>
      <c r="M956" s="3" t="s">
        <v>47</v>
      </c>
      <c r="N956" s="12" t="s">
        <v>59</v>
      </c>
      <c r="O956" t="s">
        <v>47</v>
      </c>
      <c r="P956" s="15" t="s">
        <v>59</v>
      </c>
      <c r="Q956">
        <v>0.56999999999999995</v>
      </c>
      <c r="R956" s="15" t="s">
        <v>59</v>
      </c>
      <c r="S956" t="s">
        <v>54</v>
      </c>
      <c r="T956" s="15" t="s">
        <v>59</v>
      </c>
      <c r="U956" t="s">
        <v>47</v>
      </c>
      <c r="V956" s="15" t="s">
        <v>59</v>
      </c>
      <c r="W956" t="s">
        <v>54</v>
      </c>
      <c r="X956" s="15" t="s">
        <v>59</v>
      </c>
      <c r="Y956">
        <v>2.61</v>
      </c>
      <c r="Z956" s="15" t="s">
        <v>59</v>
      </c>
      <c r="AA956" t="s">
        <v>47</v>
      </c>
      <c r="AB956" s="15" t="s">
        <v>59</v>
      </c>
      <c r="AC956" t="s">
        <v>47</v>
      </c>
      <c r="AD956" s="15" t="s">
        <v>59</v>
      </c>
      <c r="AE956" t="s">
        <v>47</v>
      </c>
      <c r="AF956" s="15" t="s">
        <v>59</v>
      </c>
      <c r="AG956" t="s">
        <v>47</v>
      </c>
      <c r="AH956" s="15" t="s">
        <v>59</v>
      </c>
      <c r="AI956" t="s">
        <v>47</v>
      </c>
      <c r="AJ956" s="15" t="s">
        <v>59</v>
      </c>
      <c r="AL956" s="15" t="s">
        <v>59</v>
      </c>
      <c r="AM956" t="s">
        <v>47</v>
      </c>
      <c r="AN956" s="15" t="s">
        <v>59</v>
      </c>
      <c r="AO956" t="s">
        <v>47</v>
      </c>
      <c r="AP956" s="15" t="s">
        <v>59</v>
      </c>
      <c r="AQ956" t="s">
        <v>47</v>
      </c>
      <c r="AR956" s="15" t="s">
        <v>59</v>
      </c>
      <c r="AS956" t="s">
        <v>47</v>
      </c>
      <c r="AT956" s="15" t="s">
        <v>59</v>
      </c>
      <c r="AU956" t="s">
        <v>47</v>
      </c>
      <c r="AV956" s="15" t="s">
        <v>59</v>
      </c>
      <c r="AW956" s="3" t="s">
        <v>47</v>
      </c>
      <c r="AX956" s="15" t="s">
        <v>59</v>
      </c>
      <c r="AZ956" s="15" t="s">
        <v>59</v>
      </c>
      <c r="BA956" t="s">
        <v>47</v>
      </c>
      <c r="BB956" s="15" t="s">
        <v>59</v>
      </c>
      <c r="BC956" t="s">
        <v>47</v>
      </c>
      <c r="BD956" s="15" t="s">
        <v>59</v>
      </c>
      <c r="BE956" t="s">
        <v>47</v>
      </c>
      <c r="BF956" s="15" t="s">
        <v>59</v>
      </c>
      <c r="BH956" s="15" t="s">
        <v>59</v>
      </c>
      <c r="BJ956" s="15" t="s">
        <v>59</v>
      </c>
      <c r="BL956" s="15" t="s">
        <v>59</v>
      </c>
      <c r="BN956" s="15" t="s">
        <v>59</v>
      </c>
      <c r="BP956" s="15" t="s">
        <v>59</v>
      </c>
      <c r="BR956" s="15" t="s">
        <v>59</v>
      </c>
      <c r="BT956" s="15" t="s">
        <v>59</v>
      </c>
      <c r="BV956" s="15" t="s">
        <v>59</v>
      </c>
      <c r="BX956" s="15" t="s">
        <v>59</v>
      </c>
      <c r="BZ956" s="15" t="s">
        <v>59</v>
      </c>
      <c r="CB956" s="15" t="s">
        <v>59</v>
      </c>
      <c r="CD956" s="15" t="s">
        <v>59</v>
      </c>
      <c r="CF956" s="15" t="s">
        <v>59</v>
      </c>
      <c r="CH956" s="15" t="s">
        <v>59</v>
      </c>
      <c r="CJ956" s="15" t="s">
        <v>59</v>
      </c>
      <c r="CL956" s="15" t="s">
        <v>59</v>
      </c>
      <c r="CN956" s="15" t="s">
        <v>59</v>
      </c>
      <c r="CP956" s="15" t="s">
        <v>59</v>
      </c>
      <c r="CR956" s="15" t="s">
        <v>59</v>
      </c>
      <c r="CT956" s="15" t="s">
        <v>59</v>
      </c>
      <c r="CV956" s="15" t="s">
        <v>59</v>
      </c>
      <c r="CX956" s="15" t="s">
        <v>59</v>
      </c>
      <c r="CZ956" s="15" t="s">
        <v>59</v>
      </c>
      <c r="DB956" s="15" t="s">
        <v>59</v>
      </c>
      <c r="DD956" s="15" t="s">
        <v>59</v>
      </c>
      <c r="DF956" s="15" t="s">
        <v>59</v>
      </c>
      <c r="DH956" s="15" t="s">
        <v>59</v>
      </c>
      <c r="DJ956" s="15" t="s">
        <v>59</v>
      </c>
      <c r="DL956" s="15" t="s">
        <v>59</v>
      </c>
      <c r="DN956" s="15" t="s">
        <v>59</v>
      </c>
      <c r="DP956" s="15" t="s">
        <v>59</v>
      </c>
      <c r="DR956" s="15" t="s">
        <v>59</v>
      </c>
      <c r="DT956" s="15" t="s">
        <v>59</v>
      </c>
      <c r="DV956" s="15" t="s">
        <v>59</v>
      </c>
      <c r="DX956" s="15" t="s">
        <v>59</v>
      </c>
      <c r="DZ956" s="15" t="s">
        <v>59</v>
      </c>
      <c r="EB956" s="15" t="s">
        <v>59</v>
      </c>
      <c r="ED956" s="15" t="s">
        <v>59</v>
      </c>
      <c r="EF956" s="15" t="s">
        <v>59</v>
      </c>
      <c r="EH956" s="15" t="s">
        <v>59</v>
      </c>
      <c r="EJ956" s="15" t="s">
        <v>59</v>
      </c>
      <c r="EL956" s="15" t="s">
        <v>59</v>
      </c>
      <c r="EN956" s="15" t="s">
        <v>59</v>
      </c>
      <c r="EP956" s="15" t="s">
        <v>59</v>
      </c>
      <c r="ER956" s="15" t="s">
        <v>59</v>
      </c>
      <c r="ET956" s="15" t="s">
        <v>59</v>
      </c>
      <c r="EV956" s="15" t="s">
        <v>59</v>
      </c>
      <c r="EX956" s="15" t="s">
        <v>59</v>
      </c>
      <c r="EZ956" s="15" t="s">
        <v>59</v>
      </c>
      <c r="FB956" s="15" t="s">
        <v>59</v>
      </c>
      <c r="FD956" s="15" t="s">
        <v>59</v>
      </c>
      <c r="FF956" s="15" t="s">
        <v>59</v>
      </c>
      <c r="FH956" s="15" t="s">
        <v>59</v>
      </c>
      <c r="FJ956" s="15" t="s">
        <v>59</v>
      </c>
      <c r="FL956" s="15" t="s">
        <v>59</v>
      </c>
      <c r="FN956" s="15" t="s">
        <v>59</v>
      </c>
      <c r="FP956" s="15" t="s">
        <v>59</v>
      </c>
      <c r="FR956" s="15" t="s">
        <v>59</v>
      </c>
      <c r="FT956" s="15" t="s">
        <v>59</v>
      </c>
    </row>
    <row r="957" spans="1:176" ht="15.95" customHeight="1">
      <c r="A957" s="39" t="s">
        <v>1395</v>
      </c>
      <c r="B957" s="39">
        <v>4</v>
      </c>
      <c r="C957" s="39"/>
      <c r="D957" s="39">
        <v>2608</v>
      </c>
      <c r="E957" t="s">
        <v>1400</v>
      </c>
      <c r="G957" s="9">
        <f t="shared" si="29"/>
        <v>0</v>
      </c>
      <c r="H957" s="15" t="s">
        <v>59</v>
      </c>
      <c r="I957" t="s">
        <v>47</v>
      </c>
      <c r="J957" s="15" t="s">
        <v>59</v>
      </c>
      <c r="K957" t="s">
        <v>47</v>
      </c>
      <c r="L957" s="15" t="s">
        <v>59</v>
      </c>
      <c r="M957" s="3" t="s">
        <v>47</v>
      </c>
      <c r="N957" s="12" t="s">
        <v>59</v>
      </c>
      <c r="O957" t="s">
        <v>47</v>
      </c>
      <c r="P957" s="15" t="s">
        <v>59</v>
      </c>
      <c r="Q957" t="s">
        <v>54</v>
      </c>
      <c r="R957" s="15" t="s">
        <v>59</v>
      </c>
      <c r="S957" t="s">
        <v>54</v>
      </c>
      <c r="T957" s="15" t="s">
        <v>59</v>
      </c>
      <c r="U957" t="s">
        <v>47</v>
      </c>
      <c r="V957" s="15" t="s">
        <v>59</v>
      </c>
      <c r="W957" t="s">
        <v>54</v>
      </c>
      <c r="X957" s="15" t="s">
        <v>59</v>
      </c>
      <c r="Y957" t="s">
        <v>54</v>
      </c>
      <c r="Z957" s="15" t="s">
        <v>59</v>
      </c>
      <c r="AA957" t="s">
        <v>47</v>
      </c>
      <c r="AB957" s="15" t="s">
        <v>59</v>
      </c>
      <c r="AC957" t="s">
        <v>47</v>
      </c>
      <c r="AD957" s="15" t="s">
        <v>59</v>
      </c>
      <c r="AE957" t="s">
        <v>47</v>
      </c>
      <c r="AF957" s="15" t="s">
        <v>59</v>
      </c>
      <c r="AG957" t="s">
        <v>47</v>
      </c>
      <c r="AH957" s="15" t="s">
        <v>59</v>
      </c>
      <c r="AI957" t="s">
        <v>47</v>
      </c>
      <c r="AJ957" s="15" t="s">
        <v>59</v>
      </c>
      <c r="AL957" s="15" t="s">
        <v>59</v>
      </c>
      <c r="AM957" t="s">
        <v>47</v>
      </c>
      <c r="AN957" s="15" t="s">
        <v>59</v>
      </c>
      <c r="AO957" t="s">
        <v>47</v>
      </c>
      <c r="AP957" s="15" t="s">
        <v>59</v>
      </c>
      <c r="AQ957" t="s">
        <v>47</v>
      </c>
      <c r="AR957" s="15" t="s">
        <v>59</v>
      </c>
      <c r="AS957" t="s">
        <v>47</v>
      </c>
      <c r="AT957" s="15" t="s">
        <v>59</v>
      </c>
      <c r="AU957" t="s">
        <v>47</v>
      </c>
      <c r="AV957" s="15" t="s">
        <v>59</v>
      </c>
      <c r="AW957" s="3" t="s">
        <v>47</v>
      </c>
      <c r="AX957" s="15" t="s">
        <v>59</v>
      </c>
      <c r="AZ957" s="15" t="s">
        <v>59</v>
      </c>
      <c r="BA957" t="s">
        <v>47</v>
      </c>
      <c r="BB957" s="15" t="s">
        <v>59</v>
      </c>
      <c r="BC957" t="s">
        <v>47</v>
      </c>
      <c r="BD957" s="15" t="s">
        <v>59</v>
      </c>
      <c r="BE957" t="s">
        <v>47</v>
      </c>
      <c r="BF957" s="15" t="s">
        <v>59</v>
      </c>
      <c r="BH957" s="15" t="s">
        <v>59</v>
      </c>
      <c r="BJ957" s="15" t="s">
        <v>59</v>
      </c>
      <c r="BL957" s="15" t="s">
        <v>59</v>
      </c>
      <c r="BN957" s="15" t="s">
        <v>59</v>
      </c>
      <c r="BP957" s="15" t="s">
        <v>59</v>
      </c>
      <c r="BR957" s="15" t="s">
        <v>59</v>
      </c>
      <c r="BT957" s="15" t="s">
        <v>59</v>
      </c>
      <c r="BV957" s="15" t="s">
        <v>59</v>
      </c>
      <c r="BX957" s="15" t="s">
        <v>59</v>
      </c>
      <c r="BZ957" s="15" t="s">
        <v>59</v>
      </c>
      <c r="CB957" s="15" t="s">
        <v>59</v>
      </c>
      <c r="CD957" s="15" t="s">
        <v>59</v>
      </c>
      <c r="CF957" s="15" t="s">
        <v>59</v>
      </c>
      <c r="CH957" s="15" t="s">
        <v>59</v>
      </c>
      <c r="CJ957" s="15" t="s">
        <v>59</v>
      </c>
      <c r="CL957" s="15" t="s">
        <v>59</v>
      </c>
      <c r="CN957" s="15" t="s">
        <v>59</v>
      </c>
      <c r="CP957" s="15" t="s">
        <v>59</v>
      </c>
      <c r="CR957" s="15" t="s">
        <v>59</v>
      </c>
      <c r="CT957" s="15" t="s">
        <v>59</v>
      </c>
      <c r="CV957" s="15" t="s">
        <v>59</v>
      </c>
      <c r="CX957" s="15" t="s">
        <v>59</v>
      </c>
      <c r="CZ957" s="15" t="s">
        <v>59</v>
      </c>
      <c r="DB957" s="15" t="s">
        <v>59</v>
      </c>
      <c r="DD957" s="15" t="s">
        <v>59</v>
      </c>
      <c r="DF957" s="15" t="s">
        <v>59</v>
      </c>
      <c r="DH957" s="15" t="s">
        <v>59</v>
      </c>
      <c r="DJ957" s="15" t="s">
        <v>59</v>
      </c>
      <c r="DL957" s="15" t="s">
        <v>59</v>
      </c>
      <c r="DN957" s="15" t="s">
        <v>59</v>
      </c>
      <c r="DP957" s="15" t="s">
        <v>59</v>
      </c>
      <c r="DR957" s="15" t="s">
        <v>59</v>
      </c>
      <c r="DT957" s="15" t="s">
        <v>59</v>
      </c>
      <c r="DV957" s="15" t="s">
        <v>59</v>
      </c>
      <c r="DX957" s="15" t="s">
        <v>59</v>
      </c>
      <c r="DZ957" s="15" t="s">
        <v>59</v>
      </c>
      <c r="EB957" s="15" t="s">
        <v>59</v>
      </c>
      <c r="ED957" s="15" t="s">
        <v>59</v>
      </c>
      <c r="EF957" s="15" t="s">
        <v>59</v>
      </c>
      <c r="EH957" s="15" t="s">
        <v>59</v>
      </c>
      <c r="EJ957" s="15" t="s">
        <v>59</v>
      </c>
      <c r="EL957" s="15" t="s">
        <v>59</v>
      </c>
      <c r="EN957" s="15" t="s">
        <v>59</v>
      </c>
      <c r="EP957" s="15" t="s">
        <v>59</v>
      </c>
      <c r="ER957" s="15" t="s">
        <v>59</v>
      </c>
      <c r="ET957" s="15" t="s">
        <v>59</v>
      </c>
      <c r="EV957" s="15" t="s">
        <v>59</v>
      </c>
      <c r="EX957" s="15" t="s">
        <v>59</v>
      </c>
      <c r="EZ957" s="15" t="s">
        <v>59</v>
      </c>
      <c r="FB957" s="15" t="s">
        <v>59</v>
      </c>
      <c r="FD957" s="15" t="s">
        <v>59</v>
      </c>
      <c r="FF957" s="15" t="s">
        <v>59</v>
      </c>
      <c r="FH957" s="15" t="s">
        <v>59</v>
      </c>
      <c r="FJ957" s="15" t="s">
        <v>59</v>
      </c>
      <c r="FL957" s="15" t="s">
        <v>59</v>
      </c>
      <c r="FN957" s="15" t="s">
        <v>59</v>
      </c>
      <c r="FP957" s="15" t="s">
        <v>59</v>
      </c>
      <c r="FR957" s="15" t="s">
        <v>59</v>
      </c>
      <c r="FT957" s="15" t="s">
        <v>59</v>
      </c>
    </row>
    <row r="958" spans="1:176" ht="15.95" customHeight="1">
      <c r="A958" s="39" t="s">
        <v>1396</v>
      </c>
      <c r="B958" s="39">
        <v>4</v>
      </c>
      <c r="C958" s="39"/>
      <c r="D958" s="39">
        <v>2608</v>
      </c>
      <c r="E958" t="s">
        <v>1400</v>
      </c>
      <c r="G958" s="9">
        <f t="shared" si="29"/>
        <v>6.18</v>
      </c>
      <c r="H958" s="15" t="s">
        <v>59</v>
      </c>
      <c r="I958" t="s">
        <v>47</v>
      </c>
      <c r="J958" s="15" t="s">
        <v>59</v>
      </c>
      <c r="K958" t="s">
        <v>47</v>
      </c>
      <c r="L958" s="15" t="s">
        <v>59</v>
      </c>
      <c r="M958" s="3" t="s">
        <v>47</v>
      </c>
      <c r="N958" s="12" t="s">
        <v>59</v>
      </c>
      <c r="O958" t="s">
        <v>47</v>
      </c>
      <c r="P958" s="15" t="s">
        <v>59</v>
      </c>
      <c r="Q958" t="s">
        <v>54</v>
      </c>
      <c r="R958" s="15" t="s">
        <v>59</v>
      </c>
      <c r="S958" t="s">
        <v>54</v>
      </c>
      <c r="T958" s="15" t="s">
        <v>59</v>
      </c>
      <c r="U958" t="s">
        <v>47</v>
      </c>
      <c r="V958" s="15" t="s">
        <v>59</v>
      </c>
      <c r="W958" t="s">
        <v>54</v>
      </c>
      <c r="X958" s="15" t="s">
        <v>59</v>
      </c>
      <c r="Y958">
        <v>6.18</v>
      </c>
      <c r="Z958" s="15" t="s">
        <v>59</v>
      </c>
      <c r="AA958" t="s">
        <v>47</v>
      </c>
      <c r="AB958" s="15" t="s">
        <v>59</v>
      </c>
      <c r="AC958" t="s">
        <v>47</v>
      </c>
      <c r="AD958" s="15" t="s">
        <v>59</v>
      </c>
      <c r="AE958" t="s">
        <v>47</v>
      </c>
      <c r="AF958" s="15" t="s">
        <v>59</v>
      </c>
      <c r="AG958" t="s">
        <v>47</v>
      </c>
      <c r="AH958" s="15" t="s">
        <v>59</v>
      </c>
      <c r="AI958" t="s">
        <v>47</v>
      </c>
      <c r="AJ958" s="15" t="s">
        <v>59</v>
      </c>
      <c r="AL958" s="15" t="s">
        <v>59</v>
      </c>
      <c r="AM958" t="s">
        <v>47</v>
      </c>
      <c r="AN958" s="15" t="s">
        <v>59</v>
      </c>
      <c r="AO958" t="s">
        <v>47</v>
      </c>
      <c r="AP958" s="15" t="s">
        <v>59</v>
      </c>
      <c r="AQ958" t="s">
        <v>47</v>
      </c>
      <c r="AR958" s="15" t="s">
        <v>59</v>
      </c>
      <c r="AS958" t="s">
        <v>47</v>
      </c>
      <c r="AT958" s="15" t="s">
        <v>59</v>
      </c>
      <c r="AU958" t="s">
        <v>47</v>
      </c>
      <c r="AV958" s="15" t="s">
        <v>59</v>
      </c>
      <c r="AW958" s="3" t="s">
        <v>47</v>
      </c>
      <c r="AX958" s="15" t="s">
        <v>59</v>
      </c>
      <c r="AZ958" s="15" t="s">
        <v>59</v>
      </c>
      <c r="BA958" t="s">
        <v>47</v>
      </c>
      <c r="BB958" s="15" t="s">
        <v>59</v>
      </c>
      <c r="BC958" t="s">
        <v>47</v>
      </c>
      <c r="BD958" s="15" t="s">
        <v>59</v>
      </c>
      <c r="BE958" t="s">
        <v>47</v>
      </c>
      <c r="BF958" s="15" t="s">
        <v>59</v>
      </c>
      <c r="BH958" s="15" t="s">
        <v>59</v>
      </c>
      <c r="BJ958" s="15" t="s">
        <v>59</v>
      </c>
      <c r="BL958" s="15" t="s">
        <v>59</v>
      </c>
      <c r="BN958" s="15" t="s">
        <v>59</v>
      </c>
      <c r="BP958" s="15" t="s">
        <v>59</v>
      </c>
      <c r="BR958" s="15" t="s">
        <v>59</v>
      </c>
      <c r="BT958" s="15" t="s">
        <v>59</v>
      </c>
      <c r="BV958" s="15" t="s">
        <v>59</v>
      </c>
      <c r="BX958" s="15" t="s">
        <v>59</v>
      </c>
      <c r="BZ958" s="15" t="s">
        <v>59</v>
      </c>
      <c r="CB958" s="15" t="s">
        <v>59</v>
      </c>
      <c r="CD958" s="15" t="s">
        <v>59</v>
      </c>
      <c r="CF958" s="15" t="s">
        <v>59</v>
      </c>
      <c r="CH958" s="15" t="s">
        <v>59</v>
      </c>
      <c r="CJ958" s="15" t="s">
        <v>59</v>
      </c>
      <c r="CL958" s="15" t="s">
        <v>59</v>
      </c>
      <c r="CN958" s="15" t="s">
        <v>59</v>
      </c>
      <c r="CP958" s="15" t="s">
        <v>59</v>
      </c>
      <c r="CR958" s="15" t="s">
        <v>59</v>
      </c>
      <c r="CT958" s="15" t="s">
        <v>59</v>
      </c>
      <c r="CV958" s="15" t="s">
        <v>59</v>
      </c>
      <c r="CX958" s="15" t="s">
        <v>59</v>
      </c>
      <c r="CZ958" s="15" t="s">
        <v>59</v>
      </c>
      <c r="DB958" s="15" t="s">
        <v>59</v>
      </c>
      <c r="DD958" s="15" t="s">
        <v>59</v>
      </c>
      <c r="DF958" s="15" t="s">
        <v>59</v>
      </c>
      <c r="DH958" s="15" t="s">
        <v>59</v>
      </c>
      <c r="DJ958" s="15" t="s">
        <v>59</v>
      </c>
      <c r="DL958" s="15" t="s">
        <v>59</v>
      </c>
      <c r="DN958" s="15" t="s">
        <v>59</v>
      </c>
      <c r="DP958" s="15" t="s">
        <v>59</v>
      </c>
      <c r="DR958" s="15" t="s">
        <v>59</v>
      </c>
      <c r="DT958" s="15" t="s">
        <v>59</v>
      </c>
      <c r="DV958" s="15" t="s">
        <v>59</v>
      </c>
      <c r="DX958" s="15" t="s">
        <v>59</v>
      </c>
      <c r="DZ958" s="15" t="s">
        <v>59</v>
      </c>
      <c r="EB958" s="15" t="s">
        <v>59</v>
      </c>
      <c r="ED958" s="15" t="s">
        <v>59</v>
      </c>
      <c r="EF958" s="15" t="s">
        <v>59</v>
      </c>
      <c r="EH958" s="15" t="s">
        <v>59</v>
      </c>
      <c r="EJ958" s="15" t="s">
        <v>59</v>
      </c>
      <c r="EL958" s="15" t="s">
        <v>59</v>
      </c>
      <c r="EN958" s="15" t="s">
        <v>59</v>
      </c>
      <c r="EP958" s="15" t="s">
        <v>59</v>
      </c>
      <c r="ER958" s="15" t="s">
        <v>59</v>
      </c>
      <c r="ET958" s="15" t="s">
        <v>59</v>
      </c>
      <c r="EV958" s="15" t="s">
        <v>59</v>
      </c>
      <c r="EX958" s="15" t="s">
        <v>59</v>
      </c>
      <c r="EZ958" s="15" t="s">
        <v>59</v>
      </c>
      <c r="FB958" s="15" t="s">
        <v>59</v>
      </c>
      <c r="FD958" s="15" t="s">
        <v>59</v>
      </c>
      <c r="FF958" s="15" t="s">
        <v>59</v>
      </c>
      <c r="FH958" s="15" t="s">
        <v>59</v>
      </c>
      <c r="FJ958" s="15" t="s">
        <v>59</v>
      </c>
      <c r="FL958" s="15" t="s">
        <v>59</v>
      </c>
      <c r="FN958" s="15" t="s">
        <v>59</v>
      </c>
      <c r="FP958" s="15" t="s">
        <v>59</v>
      </c>
      <c r="FR958" s="15" t="s">
        <v>59</v>
      </c>
      <c r="FT958" s="15" t="s">
        <v>59</v>
      </c>
    </row>
    <row r="959" spans="1:176" ht="15.95" customHeight="1">
      <c r="A959" s="39" t="s">
        <v>1397</v>
      </c>
      <c r="B959" s="39">
        <v>4</v>
      </c>
      <c r="C959" s="39"/>
      <c r="D959" s="39">
        <v>2608</v>
      </c>
      <c r="E959" t="s">
        <v>1400</v>
      </c>
      <c r="G959" s="9">
        <f t="shared" si="29"/>
        <v>5.23</v>
      </c>
      <c r="H959" s="15" t="s">
        <v>59</v>
      </c>
      <c r="I959" t="s">
        <v>47</v>
      </c>
      <c r="J959" s="15" t="s">
        <v>59</v>
      </c>
      <c r="K959" t="s">
        <v>47</v>
      </c>
      <c r="L959" s="15" t="s">
        <v>59</v>
      </c>
      <c r="M959" s="3" t="s">
        <v>47</v>
      </c>
      <c r="N959" s="12" t="s">
        <v>59</v>
      </c>
      <c r="O959" t="s">
        <v>47</v>
      </c>
      <c r="P959" s="15" t="s">
        <v>59</v>
      </c>
      <c r="Q959">
        <v>1.1100000000000001</v>
      </c>
      <c r="R959" s="15" t="s">
        <v>59</v>
      </c>
      <c r="S959" t="s">
        <v>54</v>
      </c>
      <c r="T959" s="15" t="s">
        <v>59</v>
      </c>
      <c r="U959" t="s">
        <v>47</v>
      </c>
      <c r="V959" s="15" t="s">
        <v>59</v>
      </c>
      <c r="W959" t="s">
        <v>54</v>
      </c>
      <c r="X959" s="15" t="s">
        <v>59</v>
      </c>
      <c r="Y959">
        <v>4.12</v>
      </c>
      <c r="Z959" s="15" t="s">
        <v>59</v>
      </c>
      <c r="AA959" t="s">
        <v>47</v>
      </c>
      <c r="AB959" s="15" t="s">
        <v>59</v>
      </c>
      <c r="AC959" t="s">
        <v>47</v>
      </c>
      <c r="AD959" s="15" t="s">
        <v>59</v>
      </c>
      <c r="AE959" t="s">
        <v>47</v>
      </c>
      <c r="AF959" s="15" t="s">
        <v>59</v>
      </c>
      <c r="AG959" t="s">
        <v>47</v>
      </c>
      <c r="AH959" s="15" t="s">
        <v>59</v>
      </c>
      <c r="AI959" t="s">
        <v>47</v>
      </c>
      <c r="AJ959" s="15" t="s">
        <v>59</v>
      </c>
      <c r="AL959" s="15" t="s">
        <v>59</v>
      </c>
      <c r="AM959" t="s">
        <v>47</v>
      </c>
      <c r="AN959" s="15" t="s">
        <v>59</v>
      </c>
      <c r="AO959" t="s">
        <v>47</v>
      </c>
      <c r="AP959" s="15" t="s">
        <v>59</v>
      </c>
      <c r="AQ959" t="s">
        <v>47</v>
      </c>
      <c r="AR959" s="15" t="s">
        <v>59</v>
      </c>
      <c r="AS959" t="s">
        <v>47</v>
      </c>
      <c r="AT959" s="15" t="s">
        <v>59</v>
      </c>
      <c r="AU959" t="s">
        <v>47</v>
      </c>
      <c r="AV959" s="15" t="s">
        <v>59</v>
      </c>
      <c r="AW959" s="3" t="s">
        <v>47</v>
      </c>
      <c r="AX959" s="15" t="s">
        <v>59</v>
      </c>
      <c r="AZ959" s="15" t="s">
        <v>59</v>
      </c>
      <c r="BA959" t="s">
        <v>47</v>
      </c>
      <c r="BB959" s="15" t="s">
        <v>59</v>
      </c>
      <c r="BC959" t="s">
        <v>47</v>
      </c>
      <c r="BD959" s="15" t="s">
        <v>59</v>
      </c>
      <c r="BE959" t="s">
        <v>47</v>
      </c>
      <c r="BF959" s="15" t="s">
        <v>59</v>
      </c>
      <c r="BH959" s="15" t="s">
        <v>59</v>
      </c>
      <c r="BJ959" s="15" t="s">
        <v>59</v>
      </c>
      <c r="BL959" s="15" t="s">
        <v>59</v>
      </c>
      <c r="BN959" s="15" t="s">
        <v>59</v>
      </c>
      <c r="BP959" s="15" t="s">
        <v>59</v>
      </c>
      <c r="BR959" s="15" t="s">
        <v>59</v>
      </c>
      <c r="BT959" s="15" t="s">
        <v>59</v>
      </c>
      <c r="BV959" s="15" t="s">
        <v>59</v>
      </c>
      <c r="BX959" s="15" t="s">
        <v>59</v>
      </c>
      <c r="BZ959" s="15" t="s">
        <v>59</v>
      </c>
      <c r="CB959" s="15" t="s">
        <v>59</v>
      </c>
      <c r="CD959" s="15" t="s">
        <v>59</v>
      </c>
      <c r="CF959" s="15" t="s">
        <v>59</v>
      </c>
      <c r="CH959" s="15" t="s">
        <v>59</v>
      </c>
      <c r="CJ959" s="15" t="s">
        <v>59</v>
      </c>
      <c r="CL959" s="15" t="s">
        <v>59</v>
      </c>
      <c r="CN959" s="15" t="s">
        <v>59</v>
      </c>
      <c r="CP959" s="15" t="s">
        <v>59</v>
      </c>
      <c r="CR959" s="15" t="s">
        <v>59</v>
      </c>
      <c r="CT959" s="15" t="s">
        <v>59</v>
      </c>
      <c r="CV959" s="15" t="s">
        <v>59</v>
      </c>
      <c r="CX959" s="15" t="s">
        <v>59</v>
      </c>
      <c r="CZ959" s="15" t="s">
        <v>59</v>
      </c>
      <c r="DB959" s="15" t="s">
        <v>59</v>
      </c>
      <c r="DD959" s="15" t="s">
        <v>59</v>
      </c>
      <c r="DF959" s="15" t="s">
        <v>59</v>
      </c>
      <c r="DH959" s="15" t="s">
        <v>59</v>
      </c>
      <c r="DJ959" s="15" t="s">
        <v>59</v>
      </c>
      <c r="DL959" s="15" t="s">
        <v>59</v>
      </c>
      <c r="DN959" s="15" t="s">
        <v>59</v>
      </c>
      <c r="DP959" s="15" t="s">
        <v>59</v>
      </c>
      <c r="DR959" s="15" t="s">
        <v>59</v>
      </c>
      <c r="DT959" s="15" t="s">
        <v>59</v>
      </c>
      <c r="DV959" s="15" t="s">
        <v>59</v>
      </c>
      <c r="DX959" s="15" t="s">
        <v>59</v>
      </c>
      <c r="DZ959" s="15" t="s">
        <v>59</v>
      </c>
      <c r="EB959" s="15" t="s">
        <v>59</v>
      </c>
      <c r="ED959" s="15" t="s">
        <v>59</v>
      </c>
      <c r="EF959" s="15" t="s">
        <v>59</v>
      </c>
      <c r="EH959" s="15" t="s">
        <v>59</v>
      </c>
      <c r="EJ959" s="15" t="s">
        <v>59</v>
      </c>
      <c r="EL959" s="15" t="s">
        <v>59</v>
      </c>
      <c r="EN959" s="15" t="s">
        <v>59</v>
      </c>
      <c r="EP959" s="15" t="s">
        <v>59</v>
      </c>
      <c r="ER959" s="15" t="s">
        <v>59</v>
      </c>
      <c r="ET959" s="15" t="s">
        <v>59</v>
      </c>
      <c r="EV959" s="15" t="s">
        <v>59</v>
      </c>
      <c r="EX959" s="15" t="s">
        <v>59</v>
      </c>
      <c r="EZ959" s="15" t="s">
        <v>59</v>
      </c>
      <c r="FB959" s="15" t="s">
        <v>59</v>
      </c>
      <c r="FD959" s="15" t="s">
        <v>59</v>
      </c>
      <c r="FF959" s="15" t="s">
        <v>59</v>
      </c>
      <c r="FH959" s="15" t="s">
        <v>59</v>
      </c>
      <c r="FJ959" s="15" t="s">
        <v>59</v>
      </c>
      <c r="FL959" s="15" t="s">
        <v>59</v>
      </c>
      <c r="FN959" s="15" t="s">
        <v>59</v>
      </c>
      <c r="FP959" s="15" t="s">
        <v>59</v>
      </c>
      <c r="FR959" s="15" t="s">
        <v>59</v>
      </c>
      <c r="FT959" s="15" t="s">
        <v>59</v>
      </c>
    </row>
    <row r="960" spans="1:176" ht="15.95" customHeight="1">
      <c r="A960" s="39" t="s">
        <v>1398</v>
      </c>
      <c r="B960" s="39">
        <v>4</v>
      </c>
      <c r="C960" s="39"/>
      <c r="D960" s="39">
        <v>2608</v>
      </c>
      <c r="E960" t="s">
        <v>1400</v>
      </c>
      <c r="G960" s="9">
        <f t="shared" si="29"/>
        <v>3.58</v>
      </c>
      <c r="H960" s="15" t="s">
        <v>59</v>
      </c>
      <c r="I960" t="s">
        <v>47</v>
      </c>
      <c r="J960" s="15" t="s">
        <v>59</v>
      </c>
      <c r="K960" t="s">
        <v>47</v>
      </c>
      <c r="L960" s="15" t="s">
        <v>59</v>
      </c>
      <c r="M960" s="3" t="s">
        <v>47</v>
      </c>
      <c r="N960" s="12" t="s">
        <v>59</v>
      </c>
      <c r="O960" t="s">
        <v>47</v>
      </c>
      <c r="P960" s="15" t="s">
        <v>59</v>
      </c>
      <c r="Q960" t="s">
        <v>54</v>
      </c>
      <c r="R960" s="15" t="s">
        <v>59</v>
      </c>
      <c r="S960" t="s">
        <v>54</v>
      </c>
      <c r="T960" s="15" t="s">
        <v>59</v>
      </c>
      <c r="U960" t="s">
        <v>47</v>
      </c>
      <c r="V960" s="15" t="s">
        <v>59</v>
      </c>
      <c r="W960" t="s">
        <v>54</v>
      </c>
      <c r="X960" s="15" t="s">
        <v>59</v>
      </c>
      <c r="Y960">
        <v>3.58</v>
      </c>
      <c r="Z960" s="15" t="s">
        <v>59</v>
      </c>
      <c r="AA960" t="s">
        <v>47</v>
      </c>
      <c r="AB960" s="15" t="s">
        <v>59</v>
      </c>
      <c r="AC960" t="s">
        <v>47</v>
      </c>
      <c r="AD960" s="15" t="s">
        <v>59</v>
      </c>
      <c r="AE960" t="s">
        <v>47</v>
      </c>
      <c r="AF960" s="15" t="s">
        <v>59</v>
      </c>
      <c r="AG960" t="s">
        <v>47</v>
      </c>
      <c r="AH960" s="15" t="s">
        <v>59</v>
      </c>
      <c r="AI960" t="s">
        <v>47</v>
      </c>
      <c r="AJ960" s="15" t="s">
        <v>59</v>
      </c>
      <c r="AL960" s="15" t="s">
        <v>59</v>
      </c>
      <c r="AM960" t="s">
        <v>47</v>
      </c>
      <c r="AN960" s="15" t="s">
        <v>59</v>
      </c>
      <c r="AO960" t="s">
        <v>47</v>
      </c>
      <c r="AP960" s="15" t="s">
        <v>59</v>
      </c>
      <c r="AQ960" t="s">
        <v>47</v>
      </c>
      <c r="AR960" s="15" t="s">
        <v>59</v>
      </c>
      <c r="AS960" t="s">
        <v>47</v>
      </c>
      <c r="AT960" s="15" t="s">
        <v>59</v>
      </c>
      <c r="AU960" t="s">
        <v>47</v>
      </c>
      <c r="AV960" s="15" t="s">
        <v>59</v>
      </c>
      <c r="AW960" s="3" t="s">
        <v>47</v>
      </c>
      <c r="AX960" s="15" t="s">
        <v>59</v>
      </c>
      <c r="AZ960" s="15" t="s">
        <v>59</v>
      </c>
      <c r="BA960" t="s">
        <v>47</v>
      </c>
      <c r="BB960" s="15" t="s">
        <v>59</v>
      </c>
      <c r="BC960" t="s">
        <v>47</v>
      </c>
      <c r="BD960" s="15" t="s">
        <v>59</v>
      </c>
      <c r="BE960" t="s">
        <v>47</v>
      </c>
      <c r="BF960" s="15" t="s">
        <v>59</v>
      </c>
      <c r="BH960" s="15" t="s">
        <v>59</v>
      </c>
      <c r="BJ960" s="15" t="s">
        <v>59</v>
      </c>
      <c r="BL960" s="15" t="s">
        <v>59</v>
      </c>
      <c r="BN960" s="15" t="s">
        <v>59</v>
      </c>
      <c r="BP960" s="15" t="s">
        <v>59</v>
      </c>
      <c r="BR960" s="15" t="s">
        <v>59</v>
      </c>
      <c r="BT960" s="15" t="s">
        <v>59</v>
      </c>
      <c r="BV960" s="15" t="s">
        <v>59</v>
      </c>
      <c r="BX960" s="15" t="s">
        <v>59</v>
      </c>
      <c r="BZ960" s="15" t="s">
        <v>59</v>
      </c>
      <c r="CB960" s="15" t="s">
        <v>59</v>
      </c>
      <c r="CD960" s="15" t="s">
        <v>59</v>
      </c>
      <c r="CF960" s="15" t="s">
        <v>59</v>
      </c>
      <c r="CH960" s="15" t="s">
        <v>59</v>
      </c>
      <c r="CJ960" s="15" t="s">
        <v>59</v>
      </c>
      <c r="CL960" s="15" t="s">
        <v>59</v>
      </c>
      <c r="CN960" s="15" t="s">
        <v>59</v>
      </c>
      <c r="CP960" s="15" t="s">
        <v>59</v>
      </c>
      <c r="CR960" s="15" t="s">
        <v>59</v>
      </c>
      <c r="CT960" s="15" t="s">
        <v>59</v>
      </c>
      <c r="CV960" s="15" t="s">
        <v>59</v>
      </c>
      <c r="CX960" s="15" t="s">
        <v>59</v>
      </c>
      <c r="CZ960" s="15" t="s">
        <v>59</v>
      </c>
      <c r="DB960" s="15" t="s">
        <v>59</v>
      </c>
      <c r="DD960" s="15" t="s">
        <v>59</v>
      </c>
      <c r="DF960" s="15" t="s">
        <v>59</v>
      </c>
      <c r="DH960" s="15" t="s">
        <v>59</v>
      </c>
      <c r="DJ960" s="15" t="s">
        <v>59</v>
      </c>
      <c r="DL960" s="15" t="s">
        <v>59</v>
      </c>
      <c r="DN960" s="15" t="s">
        <v>59</v>
      </c>
      <c r="DP960" s="15" t="s">
        <v>59</v>
      </c>
      <c r="DR960" s="15" t="s">
        <v>59</v>
      </c>
      <c r="DT960" s="15" t="s">
        <v>59</v>
      </c>
      <c r="DV960" s="15" t="s">
        <v>59</v>
      </c>
      <c r="DX960" s="15" t="s">
        <v>59</v>
      </c>
      <c r="DZ960" s="15" t="s">
        <v>59</v>
      </c>
      <c r="EB960" s="15" t="s">
        <v>59</v>
      </c>
      <c r="ED960" s="15" t="s">
        <v>59</v>
      </c>
      <c r="EF960" s="15" t="s">
        <v>59</v>
      </c>
      <c r="EH960" s="15" t="s">
        <v>59</v>
      </c>
      <c r="EJ960" s="15" t="s">
        <v>59</v>
      </c>
      <c r="EL960" s="15" t="s">
        <v>59</v>
      </c>
      <c r="EN960" s="15" t="s">
        <v>59</v>
      </c>
      <c r="EP960" s="15" t="s">
        <v>59</v>
      </c>
      <c r="ER960" s="15" t="s">
        <v>59</v>
      </c>
      <c r="ET960" s="15" t="s">
        <v>59</v>
      </c>
      <c r="EV960" s="15" t="s">
        <v>59</v>
      </c>
      <c r="EX960" s="15" t="s">
        <v>59</v>
      </c>
      <c r="EZ960" s="15" t="s">
        <v>59</v>
      </c>
      <c r="FB960" s="15" t="s">
        <v>59</v>
      </c>
      <c r="FD960" s="15" t="s">
        <v>59</v>
      </c>
      <c r="FF960" s="15" t="s">
        <v>59</v>
      </c>
      <c r="FH960" s="15" t="s">
        <v>59</v>
      </c>
      <c r="FJ960" s="15" t="s">
        <v>59</v>
      </c>
      <c r="FL960" s="15" t="s">
        <v>59</v>
      </c>
      <c r="FN960" s="15" t="s">
        <v>59</v>
      </c>
      <c r="FP960" s="15" t="s">
        <v>59</v>
      </c>
      <c r="FR960" s="15" t="s">
        <v>59</v>
      </c>
      <c r="FT960" s="15" t="s">
        <v>59</v>
      </c>
    </row>
    <row r="961" spans="1:176" ht="15.95" customHeight="1">
      <c r="A961" s="39" t="s">
        <v>1399</v>
      </c>
      <c r="B961" s="39">
        <v>4</v>
      </c>
      <c r="C961" s="39"/>
      <c r="D961" s="39">
        <v>2608</v>
      </c>
      <c r="E961" t="s">
        <v>1400</v>
      </c>
      <c r="G961" s="9">
        <f t="shared" si="29"/>
        <v>6.8800000000000008</v>
      </c>
      <c r="H961" s="15" t="s">
        <v>59</v>
      </c>
      <c r="I961" t="s">
        <v>47</v>
      </c>
      <c r="J961" s="15" t="s">
        <v>59</v>
      </c>
      <c r="K961" t="s">
        <v>47</v>
      </c>
      <c r="L961" s="15" t="s">
        <v>59</v>
      </c>
      <c r="M961" s="3" t="s">
        <v>47</v>
      </c>
      <c r="N961" s="12" t="s">
        <v>59</v>
      </c>
      <c r="O961" t="s">
        <v>47</v>
      </c>
      <c r="P961" s="15" t="s">
        <v>59</v>
      </c>
      <c r="Q961">
        <v>3.91</v>
      </c>
      <c r="R961" s="15" t="s">
        <v>59</v>
      </c>
      <c r="S961" t="s">
        <v>54</v>
      </c>
      <c r="T961" s="15" t="s">
        <v>59</v>
      </c>
      <c r="U961" t="s">
        <v>47</v>
      </c>
      <c r="V961" s="15" t="s">
        <v>59</v>
      </c>
      <c r="W961" t="s">
        <v>54</v>
      </c>
      <c r="X961" s="15" t="s">
        <v>59</v>
      </c>
      <c r="Y961">
        <v>2.97</v>
      </c>
      <c r="Z961" s="15" t="s">
        <v>59</v>
      </c>
      <c r="AA961" t="s">
        <v>47</v>
      </c>
      <c r="AB961" s="15" t="s">
        <v>59</v>
      </c>
      <c r="AC961" t="s">
        <v>47</v>
      </c>
      <c r="AD961" s="15" t="s">
        <v>59</v>
      </c>
      <c r="AE961" t="s">
        <v>47</v>
      </c>
      <c r="AF961" s="15" t="s">
        <v>59</v>
      </c>
      <c r="AG961" t="s">
        <v>47</v>
      </c>
      <c r="AH961" s="15" t="s">
        <v>59</v>
      </c>
      <c r="AI961" t="s">
        <v>47</v>
      </c>
      <c r="AJ961" s="15" t="s">
        <v>59</v>
      </c>
      <c r="AL961" s="15" t="s">
        <v>59</v>
      </c>
      <c r="AM961" t="s">
        <v>47</v>
      </c>
      <c r="AN961" s="15" t="s">
        <v>59</v>
      </c>
      <c r="AO961" t="s">
        <v>47</v>
      </c>
      <c r="AP961" s="15" t="s">
        <v>59</v>
      </c>
      <c r="AQ961" t="s">
        <v>47</v>
      </c>
      <c r="AR961" s="15" t="s">
        <v>59</v>
      </c>
      <c r="AS961" t="s">
        <v>47</v>
      </c>
      <c r="AT961" s="15" t="s">
        <v>59</v>
      </c>
      <c r="AU961" t="s">
        <v>47</v>
      </c>
      <c r="AV961" s="15" t="s">
        <v>59</v>
      </c>
      <c r="AW961" s="3" t="s">
        <v>47</v>
      </c>
      <c r="AX961" s="15" t="s">
        <v>59</v>
      </c>
      <c r="AZ961" s="15" t="s">
        <v>59</v>
      </c>
      <c r="BA961" t="s">
        <v>47</v>
      </c>
      <c r="BB961" s="15" t="s">
        <v>59</v>
      </c>
      <c r="BC961" t="s">
        <v>47</v>
      </c>
      <c r="BD961" s="15" t="s">
        <v>59</v>
      </c>
      <c r="BE961" t="s">
        <v>47</v>
      </c>
      <c r="BF961" s="15" t="s">
        <v>59</v>
      </c>
      <c r="BH961" s="15" t="s">
        <v>59</v>
      </c>
      <c r="BJ961" s="15" t="s">
        <v>59</v>
      </c>
      <c r="BL961" s="15" t="s">
        <v>59</v>
      </c>
      <c r="BN961" s="15" t="s">
        <v>59</v>
      </c>
      <c r="BP961" s="15" t="s">
        <v>59</v>
      </c>
      <c r="BR961" s="15" t="s">
        <v>59</v>
      </c>
      <c r="BT961" s="15" t="s">
        <v>59</v>
      </c>
      <c r="BV961" s="15" t="s">
        <v>59</v>
      </c>
      <c r="BX961" s="15" t="s">
        <v>59</v>
      </c>
      <c r="BZ961" s="15" t="s">
        <v>59</v>
      </c>
      <c r="CB961" s="15" t="s">
        <v>59</v>
      </c>
      <c r="CD961" s="15" t="s">
        <v>59</v>
      </c>
      <c r="CF961" s="15" t="s">
        <v>59</v>
      </c>
      <c r="CH961" s="15" t="s">
        <v>59</v>
      </c>
      <c r="CJ961" s="15" t="s">
        <v>59</v>
      </c>
      <c r="CL961" s="15" t="s">
        <v>59</v>
      </c>
      <c r="CN961" s="15" t="s">
        <v>59</v>
      </c>
      <c r="CP961" s="15" t="s">
        <v>59</v>
      </c>
      <c r="CR961" s="15" t="s">
        <v>59</v>
      </c>
      <c r="CT961" s="15" t="s">
        <v>59</v>
      </c>
      <c r="CV961" s="15" t="s">
        <v>59</v>
      </c>
      <c r="CX961" s="15" t="s">
        <v>59</v>
      </c>
      <c r="CZ961" s="15" t="s">
        <v>59</v>
      </c>
      <c r="DB961" s="15" t="s">
        <v>59</v>
      </c>
      <c r="DD961" s="15" t="s">
        <v>59</v>
      </c>
      <c r="DF961" s="15" t="s">
        <v>59</v>
      </c>
      <c r="DH961" s="15" t="s">
        <v>59</v>
      </c>
      <c r="DJ961" s="15" t="s">
        <v>59</v>
      </c>
      <c r="DL961" s="15" t="s">
        <v>59</v>
      </c>
      <c r="DN961" s="15" t="s">
        <v>59</v>
      </c>
      <c r="DP961" s="15" t="s">
        <v>59</v>
      </c>
      <c r="DR961" s="15" t="s">
        <v>59</v>
      </c>
      <c r="DT961" s="15" t="s">
        <v>59</v>
      </c>
      <c r="DV961" s="15" t="s">
        <v>59</v>
      </c>
      <c r="DX961" s="15" t="s">
        <v>59</v>
      </c>
      <c r="DZ961" s="15" t="s">
        <v>59</v>
      </c>
      <c r="EB961" s="15" t="s">
        <v>59</v>
      </c>
      <c r="ED961" s="15" t="s">
        <v>59</v>
      </c>
      <c r="EF961" s="15" t="s">
        <v>59</v>
      </c>
      <c r="EH961" s="15" t="s">
        <v>59</v>
      </c>
      <c r="EJ961" s="15" t="s">
        <v>59</v>
      </c>
      <c r="EL961" s="15" t="s">
        <v>59</v>
      </c>
      <c r="EN961" s="15" t="s">
        <v>59</v>
      </c>
      <c r="EP961" s="15" t="s">
        <v>59</v>
      </c>
      <c r="ER961" s="15" t="s">
        <v>59</v>
      </c>
      <c r="ET961" s="15" t="s">
        <v>59</v>
      </c>
      <c r="EV961" s="15" t="s">
        <v>59</v>
      </c>
      <c r="EX961" s="15" t="s">
        <v>59</v>
      </c>
      <c r="EZ961" s="15" t="s">
        <v>59</v>
      </c>
      <c r="FB961" s="15" t="s">
        <v>59</v>
      </c>
      <c r="FD961" s="15" t="s">
        <v>59</v>
      </c>
      <c r="FF961" s="15" t="s">
        <v>59</v>
      </c>
      <c r="FH961" s="15" t="s">
        <v>59</v>
      </c>
      <c r="FJ961" s="15" t="s">
        <v>59</v>
      </c>
      <c r="FL961" s="15" t="s">
        <v>59</v>
      </c>
      <c r="FN961" s="15" t="s">
        <v>59</v>
      </c>
      <c r="FP961" s="15" t="s">
        <v>59</v>
      </c>
      <c r="FR961" s="15" t="s">
        <v>59</v>
      </c>
      <c r="FT961" s="15" t="s">
        <v>59</v>
      </c>
    </row>
    <row r="962" spans="1:176" ht="15.95" customHeight="1">
      <c r="A962" s="39" t="s">
        <v>1402</v>
      </c>
      <c r="B962" s="39">
        <v>2</v>
      </c>
      <c r="C962" s="39"/>
      <c r="D962" s="39">
        <v>8002</v>
      </c>
      <c r="E962" t="s">
        <v>1401</v>
      </c>
      <c r="G962" s="9">
        <f t="shared" si="29"/>
        <v>0.12</v>
      </c>
      <c r="H962" s="15" t="s">
        <v>59</v>
      </c>
      <c r="I962" t="s">
        <v>47</v>
      </c>
      <c r="J962" s="15" t="s">
        <v>59</v>
      </c>
      <c r="K962" t="s">
        <v>47</v>
      </c>
      <c r="L962" s="15" t="s">
        <v>59</v>
      </c>
      <c r="M962" s="3" t="s">
        <v>47</v>
      </c>
      <c r="N962" s="12" t="s">
        <v>59</v>
      </c>
      <c r="O962" t="s">
        <v>47</v>
      </c>
      <c r="P962" s="15" t="s">
        <v>59</v>
      </c>
      <c r="Q962">
        <v>0.12</v>
      </c>
      <c r="R962" s="15" t="s">
        <v>59</v>
      </c>
      <c r="T962" s="15" t="s">
        <v>59</v>
      </c>
      <c r="U962" t="s">
        <v>54</v>
      </c>
      <c r="V962" s="15" t="s">
        <v>59</v>
      </c>
      <c r="W962" t="s">
        <v>54</v>
      </c>
      <c r="X962" s="15" t="s">
        <v>59</v>
      </c>
      <c r="Y962" t="s">
        <v>47</v>
      </c>
      <c r="Z962" s="15" t="s">
        <v>59</v>
      </c>
      <c r="AA962" t="s">
        <v>47</v>
      </c>
      <c r="AB962" s="15" t="s">
        <v>59</v>
      </c>
      <c r="AC962" t="s">
        <v>47</v>
      </c>
      <c r="AD962" s="15" t="s">
        <v>59</v>
      </c>
      <c r="AE962" t="s">
        <v>47</v>
      </c>
      <c r="AF962" s="15" t="s">
        <v>59</v>
      </c>
      <c r="AG962" t="s">
        <v>47</v>
      </c>
      <c r="AH962" s="15" t="s">
        <v>59</v>
      </c>
      <c r="AI962" t="s">
        <v>47</v>
      </c>
      <c r="AJ962" s="15" t="s">
        <v>59</v>
      </c>
      <c r="AL962" s="15" t="s">
        <v>59</v>
      </c>
      <c r="AM962" t="s">
        <v>47</v>
      </c>
      <c r="AN962" s="15" t="s">
        <v>59</v>
      </c>
      <c r="AO962" t="s">
        <v>47</v>
      </c>
      <c r="AP962" s="15" t="s">
        <v>59</v>
      </c>
      <c r="AQ962" t="s">
        <v>47</v>
      </c>
      <c r="AR962" s="15" t="s">
        <v>59</v>
      </c>
      <c r="AS962" t="s">
        <v>47</v>
      </c>
      <c r="AT962" s="15" t="s">
        <v>59</v>
      </c>
      <c r="AU962" t="s">
        <v>47</v>
      </c>
      <c r="AV962" s="15" t="s">
        <v>59</v>
      </c>
      <c r="AW962" s="3" t="s">
        <v>47</v>
      </c>
      <c r="AX962" s="15" t="s">
        <v>59</v>
      </c>
      <c r="AZ962" s="15" t="s">
        <v>59</v>
      </c>
      <c r="BA962" t="s">
        <v>47</v>
      </c>
      <c r="BB962" s="15" t="s">
        <v>59</v>
      </c>
      <c r="BC962" t="s">
        <v>47</v>
      </c>
      <c r="BD962" s="15" t="s">
        <v>59</v>
      </c>
      <c r="BE962" t="s">
        <v>47</v>
      </c>
      <c r="BF962" s="15" t="s">
        <v>59</v>
      </c>
      <c r="BH962" s="15" t="s">
        <v>59</v>
      </c>
      <c r="BJ962" s="15" t="s">
        <v>59</v>
      </c>
      <c r="BL962" s="15" t="s">
        <v>59</v>
      </c>
      <c r="BN962" s="15" t="s">
        <v>59</v>
      </c>
      <c r="BP962" s="15" t="s">
        <v>59</v>
      </c>
      <c r="BR962" s="15" t="s">
        <v>59</v>
      </c>
      <c r="BT962" s="15" t="s">
        <v>59</v>
      </c>
      <c r="BV962" s="15" t="s">
        <v>59</v>
      </c>
      <c r="BX962" s="15" t="s">
        <v>59</v>
      </c>
      <c r="BZ962" s="15" t="s">
        <v>59</v>
      </c>
      <c r="CB962" s="15" t="s">
        <v>59</v>
      </c>
      <c r="CD962" s="15" t="s">
        <v>59</v>
      </c>
      <c r="CF962" s="15" t="s">
        <v>59</v>
      </c>
      <c r="CH962" s="15" t="s">
        <v>59</v>
      </c>
      <c r="CJ962" s="15" t="s">
        <v>59</v>
      </c>
      <c r="CL962" s="15" t="s">
        <v>59</v>
      </c>
      <c r="CN962" s="15" t="s">
        <v>59</v>
      </c>
      <c r="CP962" s="15" t="s">
        <v>59</v>
      </c>
      <c r="CR962" s="15" t="s">
        <v>59</v>
      </c>
      <c r="CT962" s="15" t="s">
        <v>59</v>
      </c>
      <c r="CV962" s="15" t="s">
        <v>59</v>
      </c>
      <c r="CX962" s="15" t="s">
        <v>59</v>
      </c>
      <c r="CZ962" s="15" t="s">
        <v>59</v>
      </c>
      <c r="DB962" s="15" t="s">
        <v>59</v>
      </c>
      <c r="DD962" s="15" t="s">
        <v>59</v>
      </c>
      <c r="DF962" s="15" t="s">
        <v>59</v>
      </c>
      <c r="DH962" s="15" t="s">
        <v>59</v>
      </c>
      <c r="DJ962" s="15" t="s">
        <v>59</v>
      </c>
      <c r="DL962" s="15" t="s">
        <v>59</v>
      </c>
      <c r="DN962" s="15" t="s">
        <v>59</v>
      </c>
      <c r="DP962" s="15" t="s">
        <v>59</v>
      </c>
      <c r="DR962" s="15" t="s">
        <v>59</v>
      </c>
      <c r="DT962" s="15" t="s">
        <v>59</v>
      </c>
      <c r="DV962" s="15" t="s">
        <v>59</v>
      </c>
      <c r="DX962" s="15" t="s">
        <v>59</v>
      </c>
      <c r="DZ962" s="15" t="s">
        <v>59</v>
      </c>
      <c r="EB962" s="15" t="s">
        <v>59</v>
      </c>
      <c r="ED962" s="15" t="s">
        <v>59</v>
      </c>
      <c r="EF962" s="15" t="s">
        <v>59</v>
      </c>
      <c r="EH962" s="15" t="s">
        <v>59</v>
      </c>
      <c r="EJ962" s="15" t="s">
        <v>59</v>
      </c>
      <c r="EL962" s="15" t="s">
        <v>59</v>
      </c>
      <c r="EN962" s="15" t="s">
        <v>59</v>
      </c>
      <c r="EP962" s="15" t="s">
        <v>59</v>
      </c>
      <c r="ER962" s="15" t="s">
        <v>59</v>
      </c>
      <c r="ET962" s="15" t="s">
        <v>59</v>
      </c>
      <c r="EV962" s="15" t="s">
        <v>59</v>
      </c>
      <c r="EX962" s="15" t="s">
        <v>59</v>
      </c>
      <c r="EZ962" s="15" t="s">
        <v>59</v>
      </c>
      <c r="FB962" s="15" t="s">
        <v>59</v>
      </c>
      <c r="FD962" s="15" t="s">
        <v>59</v>
      </c>
      <c r="FF962" s="15" t="s">
        <v>59</v>
      </c>
      <c r="FH962" s="15" t="s">
        <v>59</v>
      </c>
      <c r="FJ962" s="15" t="s">
        <v>59</v>
      </c>
      <c r="FL962" s="15" t="s">
        <v>59</v>
      </c>
      <c r="FN962" s="15" t="s">
        <v>59</v>
      </c>
      <c r="FP962" s="15" t="s">
        <v>59</v>
      </c>
      <c r="FR962" s="15" t="s">
        <v>59</v>
      </c>
      <c r="FT962" s="15" t="s">
        <v>59</v>
      </c>
    </row>
    <row r="963" spans="1:176" ht="15.95" customHeight="1">
      <c r="A963" s="39" t="s">
        <v>1403</v>
      </c>
      <c r="B963" s="39">
        <v>2</v>
      </c>
      <c r="C963" s="39"/>
      <c r="D963" s="39">
        <v>8002</v>
      </c>
      <c r="E963" t="s">
        <v>1401</v>
      </c>
      <c r="G963" s="9">
        <f t="shared" si="29"/>
        <v>0.12</v>
      </c>
      <c r="H963" s="15" t="s">
        <v>59</v>
      </c>
      <c r="I963" t="s">
        <v>47</v>
      </c>
      <c r="J963" s="15" t="s">
        <v>59</v>
      </c>
      <c r="K963" t="s">
        <v>47</v>
      </c>
      <c r="L963" s="15" t="s">
        <v>59</v>
      </c>
      <c r="M963" s="3" t="s">
        <v>47</v>
      </c>
      <c r="N963" s="12" t="s">
        <v>59</v>
      </c>
      <c r="O963" t="s">
        <v>47</v>
      </c>
      <c r="P963" s="15" t="s">
        <v>59</v>
      </c>
      <c r="Q963">
        <v>0.12</v>
      </c>
      <c r="R963" s="15" t="s">
        <v>59</v>
      </c>
      <c r="T963" s="15" t="s">
        <v>59</v>
      </c>
      <c r="U963" t="s">
        <v>54</v>
      </c>
      <c r="V963" s="15" t="s">
        <v>59</v>
      </c>
      <c r="W963" t="s">
        <v>54</v>
      </c>
      <c r="X963" s="15" t="s">
        <v>59</v>
      </c>
      <c r="Y963" t="s">
        <v>47</v>
      </c>
      <c r="Z963" s="15" t="s">
        <v>59</v>
      </c>
      <c r="AA963" t="s">
        <v>47</v>
      </c>
      <c r="AB963" s="15" t="s">
        <v>59</v>
      </c>
      <c r="AC963" t="s">
        <v>47</v>
      </c>
      <c r="AD963" s="15" t="s">
        <v>59</v>
      </c>
      <c r="AE963" t="s">
        <v>47</v>
      </c>
      <c r="AF963" s="15" t="s">
        <v>59</v>
      </c>
      <c r="AG963" t="s">
        <v>47</v>
      </c>
      <c r="AH963" s="15" t="s">
        <v>59</v>
      </c>
      <c r="AI963" t="s">
        <v>47</v>
      </c>
      <c r="AJ963" s="15" t="s">
        <v>59</v>
      </c>
      <c r="AL963" s="15" t="s">
        <v>59</v>
      </c>
      <c r="AM963" t="s">
        <v>47</v>
      </c>
      <c r="AN963" s="15" t="s">
        <v>59</v>
      </c>
      <c r="AO963" t="s">
        <v>47</v>
      </c>
      <c r="AP963" s="15" t="s">
        <v>59</v>
      </c>
      <c r="AQ963" t="s">
        <v>47</v>
      </c>
      <c r="AR963" s="15" t="s">
        <v>59</v>
      </c>
      <c r="AS963" t="s">
        <v>47</v>
      </c>
      <c r="AT963" s="15" t="s">
        <v>59</v>
      </c>
      <c r="AU963" t="s">
        <v>47</v>
      </c>
      <c r="AV963" s="15" t="s">
        <v>59</v>
      </c>
      <c r="AW963" s="3" t="s">
        <v>47</v>
      </c>
      <c r="AX963" s="15" t="s">
        <v>59</v>
      </c>
      <c r="AZ963" s="15" t="s">
        <v>59</v>
      </c>
      <c r="BA963" t="s">
        <v>47</v>
      </c>
      <c r="BB963" s="15" t="s">
        <v>59</v>
      </c>
      <c r="BC963" t="s">
        <v>47</v>
      </c>
      <c r="BD963" s="15" t="s">
        <v>59</v>
      </c>
      <c r="BE963" t="s">
        <v>47</v>
      </c>
      <c r="BF963" s="15" t="s">
        <v>59</v>
      </c>
      <c r="BH963" s="15" t="s">
        <v>59</v>
      </c>
      <c r="BJ963" s="15" t="s">
        <v>59</v>
      </c>
      <c r="BL963" s="15" t="s">
        <v>59</v>
      </c>
      <c r="BN963" s="15" t="s">
        <v>59</v>
      </c>
      <c r="BP963" s="15" t="s">
        <v>59</v>
      </c>
      <c r="BR963" s="15" t="s">
        <v>59</v>
      </c>
      <c r="BT963" s="15" t="s">
        <v>59</v>
      </c>
      <c r="BV963" s="15" t="s">
        <v>59</v>
      </c>
      <c r="BX963" s="15" t="s">
        <v>59</v>
      </c>
      <c r="BZ963" s="15" t="s">
        <v>59</v>
      </c>
      <c r="CB963" s="15" t="s">
        <v>59</v>
      </c>
      <c r="CD963" s="15" t="s">
        <v>59</v>
      </c>
      <c r="CF963" s="15" t="s">
        <v>59</v>
      </c>
      <c r="CH963" s="15" t="s">
        <v>59</v>
      </c>
      <c r="CJ963" s="15" t="s">
        <v>59</v>
      </c>
      <c r="CL963" s="15" t="s">
        <v>59</v>
      </c>
      <c r="CN963" s="15" t="s">
        <v>59</v>
      </c>
      <c r="CP963" s="15" t="s">
        <v>59</v>
      </c>
      <c r="CR963" s="15" t="s">
        <v>59</v>
      </c>
      <c r="CT963" s="15" t="s">
        <v>59</v>
      </c>
      <c r="CV963" s="15" t="s">
        <v>59</v>
      </c>
      <c r="CX963" s="15" t="s">
        <v>59</v>
      </c>
      <c r="CZ963" s="15" t="s">
        <v>59</v>
      </c>
      <c r="DB963" s="15" t="s">
        <v>59</v>
      </c>
      <c r="DD963" s="15" t="s">
        <v>59</v>
      </c>
      <c r="DF963" s="15" t="s">
        <v>59</v>
      </c>
      <c r="DH963" s="15" t="s">
        <v>59</v>
      </c>
      <c r="DJ963" s="15" t="s">
        <v>59</v>
      </c>
      <c r="DL963" s="15" t="s">
        <v>59</v>
      </c>
      <c r="DN963" s="15" t="s">
        <v>59</v>
      </c>
      <c r="DP963" s="15" t="s">
        <v>59</v>
      </c>
      <c r="DR963" s="15" t="s">
        <v>59</v>
      </c>
      <c r="DT963" s="15" t="s">
        <v>59</v>
      </c>
      <c r="DV963" s="15" t="s">
        <v>59</v>
      </c>
      <c r="DX963" s="15" t="s">
        <v>59</v>
      </c>
      <c r="DZ963" s="15" t="s">
        <v>59</v>
      </c>
      <c r="EB963" s="15" t="s">
        <v>59</v>
      </c>
      <c r="ED963" s="15" t="s">
        <v>59</v>
      </c>
      <c r="EF963" s="15" t="s">
        <v>59</v>
      </c>
      <c r="EH963" s="15" t="s">
        <v>59</v>
      </c>
      <c r="EJ963" s="15" t="s">
        <v>59</v>
      </c>
      <c r="EL963" s="15" t="s">
        <v>59</v>
      </c>
      <c r="EN963" s="15" t="s">
        <v>59</v>
      </c>
      <c r="EP963" s="15" t="s">
        <v>59</v>
      </c>
      <c r="ER963" s="15" t="s">
        <v>59</v>
      </c>
      <c r="ET963" s="15" t="s">
        <v>59</v>
      </c>
      <c r="EV963" s="15" t="s">
        <v>59</v>
      </c>
      <c r="EX963" s="15" t="s">
        <v>59</v>
      </c>
      <c r="EZ963" s="15" t="s">
        <v>59</v>
      </c>
      <c r="FB963" s="15" t="s">
        <v>59</v>
      </c>
      <c r="FD963" s="15" t="s">
        <v>59</v>
      </c>
      <c r="FF963" s="15" t="s">
        <v>59</v>
      </c>
      <c r="FH963" s="15" t="s">
        <v>59</v>
      </c>
      <c r="FJ963" s="15" t="s">
        <v>59</v>
      </c>
      <c r="FL963" s="15" t="s">
        <v>59</v>
      </c>
      <c r="FN963" s="15" t="s">
        <v>59</v>
      </c>
      <c r="FP963" s="15" t="s">
        <v>59</v>
      </c>
      <c r="FR963" s="15" t="s">
        <v>59</v>
      </c>
      <c r="FT963" s="15" t="s">
        <v>59</v>
      </c>
    </row>
    <row r="964" spans="1:176" ht="15.95" customHeight="1">
      <c r="A964" s="39" t="s">
        <v>1404</v>
      </c>
      <c r="B964" s="39">
        <v>2</v>
      </c>
      <c r="C964" s="39"/>
      <c r="D964" s="39">
        <v>8002</v>
      </c>
      <c r="E964" t="s">
        <v>1401</v>
      </c>
      <c r="G964" s="9">
        <f t="shared" si="29"/>
        <v>0.87</v>
      </c>
      <c r="H964" s="15" t="s">
        <v>59</v>
      </c>
      <c r="I964" t="s">
        <v>47</v>
      </c>
      <c r="J964" s="15" t="s">
        <v>59</v>
      </c>
      <c r="K964" t="s">
        <v>47</v>
      </c>
      <c r="L964" s="15" t="s">
        <v>59</v>
      </c>
      <c r="M964" s="3" t="s">
        <v>47</v>
      </c>
      <c r="N964" s="12" t="s">
        <v>59</v>
      </c>
      <c r="O964" t="s">
        <v>47</v>
      </c>
      <c r="P964" s="15" t="s">
        <v>59</v>
      </c>
      <c r="Q964">
        <v>0.87</v>
      </c>
      <c r="R964" s="15" t="s">
        <v>59</v>
      </c>
      <c r="T964" s="15" t="s">
        <v>59</v>
      </c>
      <c r="U964" t="s">
        <v>54</v>
      </c>
      <c r="V964" s="15" t="s">
        <v>59</v>
      </c>
      <c r="W964" t="s">
        <v>54</v>
      </c>
      <c r="X964" s="15" t="s">
        <v>59</v>
      </c>
      <c r="Y964" t="s">
        <v>47</v>
      </c>
      <c r="Z964" s="15" t="s">
        <v>59</v>
      </c>
      <c r="AA964" t="s">
        <v>47</v>
      </c>
      <c r="AB964" s="15" t="s">
        <v>59</v>
      </c>
      <c r="AC964" t="s">
        <v>47</v>
      </c>
      <c r="AD964" s="15" t="s">
        <v>59</v>
      </c>
      <c r="AE964" t="s">
        <v>47</v>
      </c>
      <c r="AF964" s="15" t="s">
        <v>59</v>
      </c>
      <c r="AG964" t="s">
        <v>47</v>
      </c>
      <c r="AH964" s="15" t="s">
        <v>59</v>
      </c>
      <c r="AI964" t="s">
        <v>47</v>
      </c>
      <c r="AJ964" s="15" t="s">
        <v>59</v>
      </c>
      <c r="AL964" s="15" t="s">
        <v>59</v>
      </c>
      <c r="AM964" t="s">
        <v>47</v>
      </c>
      <c r="AN964" s="15" t="s">
        <v>59</v>
      </c>
      <c r="AO964" t="s">
        <v>47</v>
      </c>
      <c r="AP964" s="15" t="s">
        <v>59</v>
      </c>
      <c r="AQ964" t="s">
        <v>47</v>
      </c>
      <c r="AR964" s="15" t="s">
        <v>59</v>
      </c>
      <c r="AS964" t="s">
        <v>47</v>
      </c>
      <c r="AT964" s="15" t="s">
        <v>59</v>
      </c>
      <c r="AU964" t="s">
        <v>47</v>
      </c>
      <c r="AV964" s="15" t="s">
        <v>59</v>
      </c>
      <c r="AW964" s="3" t="s">
        <v>47</v>
      </c>
      <c r="AX964" s="15" t="s">
        <v>59</v>
      </c>
      <c r="AZ964" s="15" t="s">
        <v>59</v>
      </c>
      <c r="BA964" t="s">
        <v>47</v>
      </c>
      <c r="BB964" s="15" t="s">
        <v>59</v>
      </c>
      <c r="BC964" t="s">
        <v>47</v>
      </c>
      <c r="BD964" s="15" t="s">
        <v>59</v>
      </c>
      <c r="BE964" t="s">
        <v>47</v>
      </c>
      <c r="BF964" s="15" t="s">
        <v>59</v>
      </c>
      <c r="BH964" s="15" t="s">
        <v>59</v>
      </c>
      <c r="BJ964" s="15" t="s">
        <v>59</v>
      </c>
      <c r="BL964" s="15" t="s">
        <v>59</v>
      </c>
      <c r="BN964" s="15" t="s">
        <v>59</v>
      </c>
      <c r="BP964" s="15" t="s">
        <v>59</v>
      </c>
      <c r="BR964" s="15" t="s">
        <v>59</v>
      </c>
      <c r="BT964" s="15" t="s">
        <v>59</v>
      </c>
      <c r="BV964" s="15" t="s">
        <v>59</v>
      </c>
      <c r="BX964" s="15" t="s">
        <v>59</v>
      </c>
      <c r="BZ964" s="15" t="s">
        <v>59</v>
      </c>
      <c r="CB964" s="15" t="s">
        <v>59</v>
      </c>
      <c r="CD964" s="15" t="s">
        <v>59</v>
      </c>
      <c r="CF964" s="15" t="s">
        <v>59</v>
      </c>
      <c r="CH964" s="15" t="s">
        <v>59</v>
      </c>
      <c r="CJ964" s="15" t="s">
        <v>59</v>
      </c>
      <c r="CL964" s="15" t="s">
        <v>59</v>
      </c>
      <c r="CN964" s="15" t="s">
        <v>59</v>
      </c>
      <c r="CP964" s="15" t="s">
        <v>59</v>
      </c>
      <c r="CR964" s="15" t="s">
        <v>59</v>
      </c>
      <c r="CT964" s="15" t="s">
        <v>59</v>
      </c>
      <c r="CV964" s="15" t="s">
        <v>59</v>
      </c>
      <c r="CX964" s="15" t="s">
        <v>59</v>
      </c>
      <c r="CZ964" s="15" t="s">
        <v>59</v>
      </c>
      <c r="DB964" s="15" t="s">
        <v>59</v>
      </c>
      <c r="DD964" s="15" t="s">
        <v>59</v>
      </c>
      <c r="DF964" s="15" t="s">
        <v>59</v>
      </c>
      <c r="DH964" s="15" t="s">
        <v>59</v>
      </c>
      <c r="DJ964" s="15" t="s">
        <v>59</v>
      </c>
      <c r="DL964" s="15" t="s">
        <v>59</v>
      </c>
      <c r="DN964" s="15" t="s">
        <v>59</v>
      </c>
      <c r="DP964" s="15" t="s">
        <v>59</v>
      </c>
      <c r="DR964" s="15" t="s">
        <v>59</v>
      </c>
      <c r="DT964" s="15" t="s">
        <v>59</v>
      </c>
      <c r="DV964" s="15" t="s">
        <v>59</v>
      </c>
      <c r="DX964" s="15" t="s">
        <v>59</v>
      </c>
      <c r="DZ964" s="15" t="s">
        <v>59</v>
      </c>
      <c r="EB964" s="15" t="s">
        <v>59</v>
      </c>
      <c r="ED964" s="15" t="s">
        <v>59</v>
      </c>
      <c r="EF964" s="15" t="s">
        <v>59</v>
      </c>
      <c r="EH964" s="15" t="s">
        <v>59</v>
      </c>
      <c r="EJ964" s="15" t="s">
        <v>59</v>
      </c>
      <c r="EL964" s="15" t="s">
        <v>59</v>
      </c>
      <c r="EN964" s="15" t="s">
        <v>59</v>
      </c>
      <c r="EP964" s="15" t="s">
        <v>59</v>
      </c>
      <c r="ER964" s="15" t="s">
        <v>59</v>
      </c>
      <c r="ET964" s="15" t="s">
        <v>59</v>
      </c>
      <c r="EV964" s="15" t="s">
        <v>59</v>
      </c>
      <c r="EX964" s="15" t="s">
        <v>59</v>
      </c>
      <c r="EZ964" s="15" t="s">
        <v>59</v>
      </c>
      <c r="FB964" s="15" t="s">
        <v>59</v>
      </c>
      <c r="FD964" s="15" t="s">
        <v>59</v>
      </c>
      <c r="FF964" s="15" t="s">
        <v>59</v>
      </c>
      <c r="FH964" s="15" t="s">
        <v>59</v>
      </c>
      <c r="FJ964" s="15" t="s">
        <v>59</v>
      </c>
      <c r="FL964" s="15" t="s">
        <v>59</v>
      </c>
      <c r="FN964" s="15" t="s">
        <v>59</v>
      </c>
      <c r="FP964" s="15" t="s">
        <v>59</v>
      </c>
      <c r="FR964" s="15" t="s">
        <v>59</v>
      </c>
      <c r="FT964" s="15" t="s">
        <v>59</v>
      </c>
    </row>
    <row r="965" spans="1:176" ht="15.95" customHeight="1">
      <c r="A965" s="39" t="s">
        <v>1405</v>
      </c>
      <c r="B965" s="39">
        <v>2</v>
      </c>
      <c r="C965" s="39"/>
      <c r="D965" s="39">
        <v>8002</v>
      </c>
      <c r="E965" t="s">
        <v>1401</v>
      </c>
      <c r="G965" s="9">
        <f t="shared" si="29"/>
        <v>0.12</v>
      </c>
      <c r="H965" s="15" t="s">
        <v>59</v>
      </c>
      <c r="I965" t="s">
        <v>47</v>
      </c>
      <c r="J965" s="15" t="s">
        <v>59</v>
      </c>
      <c r="K965" t="s">
        <v>47</v>
      </c>
      <c r="L965" s="15" t="s">
        <v>59</v>
      </c>
      <c r="M965" s="3" t="s">
        <v>47</v>
      </c>
      <c r="N965" s="12" t="s">
        <v>59</v>
      </c>
      <c r="O965" t="s">
        <v>47</v>
      </c>
      <c r="P965" s="15" t="s">
        <v>59</v>
      </c>
      <c r="Q965">
        <v>0.12</v>
      </c>
      <c r="R965" s="15" t="s">
        <v>59</v>
      </c>
      <c r="T965" s="15" t="s">
        <v>59</v>
      </c>
      <c r="U965" t="s">
        <v>54</v>
      </c>
      <c r="V965" s="15" t="s">
        <v>59</v>
      </c>
      <c r="W965" t="s">
        <v>54</v>
      </c>
      <c r="X965" s="15" t="s">
        <v>59</v>
      </c>
      <c r="Y965" t="s">
        <v>47</v>
      </c>
      <c r="Z965" s="15" t="s">
        <v>59</v>
      </c>
      <c r="AA965" t="s">
        <v>47</v>
      </c>
      <c r="AB965" s="15" t="s">
        <v>59</v>
      </c>
      <c r="AC965" t="s">
        <v>47</v>
      </c>
      <c r="AD965" s="15" t="s">
        <v>59</v>
      </c>
      <c r="AE965" t="s">
        <v>47</v>
      </c>
      <c r="AF965" s="15" t="s">
        <v>59</v>
      </c>
      <c r="AG965" t="s">
        <v>47</v>
      </c>
      <c r="AH965" s="15" t="s">
        <v>59</v>
      </c>
      <c r="AI965" t="s">
        <v>47</v>
      </c>
      <c r="AJ965" s="15" t="s">
        <v>59</v>
      </c>
      <c r="AL965" s="15" t="s">
        <v>59</v>
      </c>
      <c r="AM965" t="s">
        <v>47</v>
      </c>
      <c r="AN965" s="15" t="s">
        <v>59</v>
      </c>
      <c r="AO965" t="s">
        <v>47</v>
      </c>
      <c r="AP965" s="15" t="s">
        <v>59</v>
      </c>
      <c r="AQ965" t="s">
        <v>47</v>
      </c>
      <c r="AR965" s="15" t="s">
        <v>59</v>
      </c>
      <c r="AS965" t="s">
        <v>47</v>
      </c>
      <c r="AT965" s="15" t="s">
        <v>59</v>
      </c>
      <c r="AU965" t="s">
        <v>47</v>
      </c>
      <c r="AV965" s="15" t="s">
        <v>59</v>
      </c>
      <c r="AW965" s="3" t="s">
        <v>47</v>
      </c>
      <c r="AX965" s="15" t="s">
        <v>59</v>
      </c>
      <c r="AZ965" s="15" t="s">
        <v>59</v>
      </c>
      <c r="BA965" t="s">
        <v>47</v>
      </c>
      <c r="BB965" s="15" t="s">
        <v>59</v>
      </c>
      <c r="BC965" t="s">
        <v>47</v>
      </c>
      <c r="BD965" s="15" t="s">
        <v>59</v>
      </c>
      <c r="BE965" t="s">
        <v>47</v>
      </c>
      <c r="BF965" s="15" t="s">
        <v>59</v>
      </c>
      <c r="BH965" s="15" t="s">
        <v>59</v>
      </c>
      <c r="BJ965" s="15" t="s">
        <v>59</v>
      </c>
      <c r="BL965" s="15" t="s">
        <v>59</v>
      </c>
      <c r="BN965" s="15" t="s">
        <v>59</v>
      </c>
      <c r="BP965" s="15" t="s">
        <v>59</v>
      </c>
      <c r="BR965" s="15" t="s">
        <v>59</v>
      </c>
      <c r="BT965" s="15" t="s">
        <v>59</v>
      </c>
      <c r="BV965" s="15" t="s">
        <v>59</v>
      </c>
      <c r="BX965" s="15" t="s">
        <v>59</v>
      </c>
      <c r="BZ965" s="15" t="s">
        <v>59</v>
      </c>
      <c r="CB965" s="15" t="s">
        <v>59</v>
      </c>
      <c r="CD965" s="15" t="s">
        <v>59</v>
      </c>
      <c r="CF965" s="15" t="s">
        <v>59</v>
      </c>
      <c r="CH965" s="15" t="s">
        <v>59</v>
      </c>
      <c r="CJ965" s="15" t="s">
        <v>59</v>
      </c>
      <c r="CL965" s="15" t="s">
        <v>59</v>
      </c>
      <c r="CN965" s="15" t="s">
        <v>59</v>
      </c>
      <c r="CP965" s="15" t="s">
        <v>59</v>
      </c>
      <c r="CR965" s="15" t="s">
        <v>59</v>
      </c>
      <c r="CT965" s="15" t="s">
        <v>59</v>
      </c>
      <c r="CV965" s="15" t="s">
        <v>59</v>
      </c>
      <c r="CX965" s="15" t="s">
        <v>59</v>
      </c>
      <c r="CZ965" s="15" t="s">
        <v>59</v>
      </c>
      <c r="DB965" s="15" t="s">
        <v>59</v>
      </c>
      <c r="DD965" s="15" t="s">
        <v>59</v>
      </c>
      <c r="DF965" s="15" t="s">
        <v>59</v>
      </c>
      <c r="DH965" s="15" t="s">
        <v>59</v>
      </c>
      <c r="DJ965" s="15" t="s">
        <v>59</v>
      </c>
      <c r="DL965" s="15" t="s">
        <v>59</v>
      </c>
      <c r="DN965" s="15" t="s">
        <v>59</v>
      </c>
      <c r="DP965" s="15" t="s">
        <v>59</v>
      </c>
      <c r="DR965" s="15" t="s">
        <v>59</v>
      </c>
      <c r="DT965" s="15" t="s">
        <v>59</v>
      </c>
      <c r="DV965" s="15" t="s">
        <v>59</v>
      </c>
      <c r="DX965" s="15" t="s">
        <v>59</v>
      </c>
      <c r="DZ965" s="15" t="s">
        <v>59</v>
      </c>
      <c r="EB965" s="15" t="s">
        <v>59</v>
      </c>
      <c r="ED965" s="15" t="s">
        <v>59</v>
      </c>
      <c r="EF965" s="15" t="s">
        <v>59</v>
      </c>
      <c r="EH965" s="15" t="s">
        <v>59</v>
      </c>
      <c r="EJ965" s="15" t="s">
        <v>59</v>
      </c>
      <c r="EL965" s="15" t="s">
        <v>59</v>
      </c>
      <c r="EN965" s="15" t="s">
        <v>59</v>
      </c>
      <c r="EP965" s="15" t="s">
        <v>59</v>
      </c>
      <c r="ER965" s="15" t="s">
        <v>59</v>
      </c>
      <c r="ET965" s="15" t="s">
        <v>59</v>
      </c>
      <c r="EV965" s="15" t="s">
        <v>59</v>
      </c>
      <c r="EX965" s="15" t="s">
        <v>59</v>
      </c>
      <c r="EZ965" s="15" t="s">
        <v>59</v>
      </c>
      <c r="FB965" s="15" t="s">
        <v>59</v>
      </c>
      <c r="FD965" s="15" t="s">
        <v>59</v>
      </c>
      <c r="FF965" s="15" t="s">
        <v>59</v>
      </c>
      <c r="FH965" s="15" t="s">
        <v>59</v>
      </c>
      <c r="FJ965" s="15" t="s">
        <v>59</v>
      </c>
      <c r="FL965" s="15" t="s">
        <v>59</v>
      </c>
      <c r="FN965" s="15" t="s">
        <v>59</v>
      </c>
      <c r="FP965" s="15" t="s">
        <v>59</v>
      </c>
      <c r="FR965" s="15" t="s">
        <v>59</v>
      </c>
      <c r="FT965" s="15" t="s">
        <v>59</v>
      </c>
    </row>
    <row r="966" spans="1:176" ht="15.95" customHeight="1">
      <c r="A966" s="39" t="s">
        <v>1406</v>
      </c>
      <c r="B966" s="39">
        <v>2</v>
      </c>
      <c r="C966" s="39"/>
      <c r="D966" s="39">
        <v>8002</v>
      </c>
      <c r="E966" t="s">
        <v>1401</v>
      </c>
      <c r="G966" s="9">
        <f t="shared" si="29"/>
        <v>23.59</v>
      </c>
      <c r="H966" s="15" t="s">
        <v>59</v>
      </c>
      <c r="I966" t="s">
        <v>47</v>
      </c>
      <c r="J966" s="15" t="s">
        <v>59</v>
      </c>
      <c r="K966" t="s">
        <v>47</v>
      </c>
      <c r="L966" s="15" t="s">
        <v>59</v>
      </c>
      <c r="M966" s="3" t="s">
        <v>47</v>
      </c>
      <c r="N966" s="12" t="s">
        <v>59</v>
      </c>
      <c r="O966" t="s">
        <v>47</v>
      </c>
      <c r="P966" s="15" t="s">
        <v>59</v>
      </c>
      <c r="Q966">
        <v>7.34</v>
      </c>
      <c r="R966" s="15" t="s">
        <v>59</v>
      </c>
      <c r="T966" s="15" t="s">
        <v>59</v>
      </c>
      <c r="U966">
        <v>10.46</v>
      </c>
      <c r="V966" s="15" t="s">
        <v>59</v>
      </c>
      <c r="W966">
        <v>5.79</v>
      </c>
      <c r="X966" s="15" t="s">
        <v>59</v>
      </c>
      <c r="Y966" t="s">
        <v>47</v>
      </c>
      <c r="Z966" s="15" t="s">
        <v>59</v>
      </c>
      <c r="AA966" t="s">
        <v>47</v>
      </c>
      <c r="AB966" s="15" t="s">
        <v>59</v>
      </c>
      <c r="AC966" t="s">
        <v>47</v>
      </c>
      <c r="AD966" s="15" t="s">
        <v>59</v>
      </c>
      <c r="AE966" t="s">
        <v>47</v>
      </c>
      <c r="AF966" s="15" t="s">
        <v>59</v>
      </c>
      <c r="AG966" t="s">
        <v>47</v>
      </c>
      <c r="AH966" s="15" t="s">
        <v>59</v>
      </c>
      <c r="AI966" t="s">
        <v>47</v>
      </c>
      <c r="AJ966" s="15" t="s">
        <v>59</v>
      </c>
      <c r="AL966" s="15" t="s">
        <v>59</v>
      </c>
      <c r="AM966" t="s">
        <v>47</v>
      </c>
      <c r="AN966" s="15" t="s">
        <v>59</v>
      </c>
      <c r="AO966" t="s">
        <v>47</v>
      </c>
      <c r="AP966" s="15" t="s">
        <v>59</v>
      </c>
      <c r="AQ966" t="s">
        <v>47</v>
      </c>
      <c r="AR966" s="15" t="s">
        <v>59</v>
      </c>
      <c r="AS966" t="s">
        <v>47</v>
      </c>
      <c r="AT966" s="15" t="s">
        <v>59</v>
      </c>
      <c r="AU966" t="s">
        <v>47</v>
      </c>
      <c r="AV966" s="15" t="s">
        <v>59</v>
      </c>
      <c r="AW966" s="3" t="s">
        <v>47</v>
      </c>
      <c r="AX966" s="15" t="s">
        <v>59</v>
      </c>
      <c r="AZ966" s="15" t="s">
        <v>59</v>
      </c>
      <c r="BA966" t="s">
        <v>47</v>
      </c>
      <c r="BB966" s="15" t="s">
        <v>59</v>
      </c>
      <c r="BC966" t="s">
        <v>47</v>
      </c>
      <c r="BD966" s="15" t="s">
        <v>59</v>
      </c>
      <c r="BE966" t="s">
        <v>47</v>
      </c>
      <c r="BF966" s="15" t="s">
        <v>59</v>
      </c>
      <c r="BH966" s="15" t="s">
        <v>59</v>
      </c>
      <c r="BJ966" s="15" t="s">
        <v>59</v>
      </c>
      <c r="BL966" s="15" t="s">
        <v>59</v>
      </c>
      <c r="BN966" s="15" t="s">
        <v>59</v>
      </c>
      <c r="BP966" s="15" t="s">
        <v>59</v>
      </c>
      <c r="BR966" s="15" t="s">
        <v>59</v>
      </c>
      <c r="BT966" s="15" t="s">
        <v>59</v>
      </c>
      <c r="BV966" s="15" t="s">
        <v>59</v>
      </c>
      <c r="BX966" s="15" t="s">
        <v>59</v>
      </c>
      <c r="BZ966" s="15" t="s">
        <v>59</v>
      </c>
      <c r="CB966" s="15" t="s">
        <v>59</v>
      </c>
      <c r="CD966" s="15" t="s">
        <v>59</v>
      </c>
      <c r="CF966" s="15" t="s">
        <v>59</v>
      </c>
      <c r="CH966" s="15" t="s">
        <v>59</v>
      </c>
      <c r="CJ966" s="15" t="s">
        <v>59</v>
      </c>
      <c r="CL966" s="15" t="s">
        <v>59</v>
      </c>
      <c r="CN966" s="15" t="s">
        <v>59</v>
      </c>
      <c r="CP966" s="15" t="s">
        <v>59</v>
      </c>
      <c r="CR966" s="15" t="s">
        <v>59</v>
      </c>
      <c r="CT966" s="15" t="s">
        <v>59</v>
      </c>
      <c r="CV966" s="15" t="s">
        <v>59</v>
      </c>
      <c r="CX966" s="15" t="s">
        <v>59</v>
      </c>
      <c r="CZ966" s="15" t="s">
        <v>59</v>
      </c>
      <c r="DB966" s="15" t="s">
        <v>59</v>
      </c>
      <c r="DD966" s="15" t="s">
        <v>59</v>
      </c>
      <c r="DF966" s="15" t="s">
        <v>59</v>
      </c>
      <c r="DH966" s="15" t="s">
        <v>59</v>
      </c>
      <c r="DJ966" s="15" t="s">
        <v>59</v>
      </c>
      <c r="DL966" s="15" t="s">
        <v>59</v>
      </c>
      <c r="DN966" s="15" t="s">
        <v>59</v>
      </c>
      <c r="DP966" s="15" t="s">
        <v>59</v>
      </c>
      <c r="DR966" s="15" t="s">
        <v>59</v>
      </c>
      <c r="DT966" s="15" t="s">
        <v>59</v>
      </c>
      <c r="DV966" s="15" t="s">
        <v>59</v>
      </c>
      <c r="DX966" s="15" t="s">
        <v>59</v>
      </c>
      <c r="DZ966" s="15" t="s">
        <v>59</v>
      </c>
      <c r="EB966" s="15" t="s">
        <v>59</v>
      </c>
      <c r="ED966" s="15" t="s">
        <v>59</v>
      </c>
      <c r="EF966" s="15" t="s">
        <v>59</v>
      </c>
      <c r="EH966" s="15" t="s">
        <v>59</v>
      </c>
      <c r="EJ966" s="15" t="s">
        <v>59</v>
      </c>
      <c r="EL966" s="15" t="s">
        <v>59</v>
      </c>
      <c r="EN966" s="15" t="s">
        <v>59</v>
      </c>
      <c r="EP966" s="15" t="s">
        <v>59</v>
      </c>
      <c r="ER966" s="15" t="s">
        <v>59</v>
      </c>
      <c r="ET966" s="15" t="s">
        <v>59</v>
      </c>
      <c r="EV966" s="15" t="s">
        <v>59</v>
      </c>
      <c r="EX966" s="15" t="s">
        <v>59</v>
      </c>
      <c r="EZ966" s="15" t="s">
        <v>59</v>
      </c>
      <c r="FB966" s="15" t="s">
        <v>59</v>
      </c>
      <c r="FD966" s="15" t="s">
        <v>59</v>
      </c>
      <c r="FF966" s="15" t="s">
        <v>59</v>
      </c>
      <c r="FH966" s="15" t="s">
        <v>59</v>
      </c>
      <c r="FJ966" s="15" t="s">
        <v>59</v>
      </c>
      <c r="FL966" s="15" t="s">
        <v>59</v>
      </c>
      <c r="FN966" s="15" t="s">
        <v>59</v>
      </c>
      <c r="FP966" s="15" t="s">
        <v>59</v>
      </c>
      <c r="FR966" s="15" t="s">
        <v>59</v>
      </c>
      <c r="FT966" s="15" t="s">
        <v>59</v>
      </c>
    </row>
    <row r="967" spans="1:176" ht="15.95" customHeight="1">
      <c r="A967" s="39" t="s">
        <v>1407</v>
      </c>
      <c r="B967" s="39">
        <v>2</v>
      </c>
      <c r="C967" s="39"/>
      <c r="D967" s="39">
        <v>8002</v>
      </c>
      <c r="E967" t="s">
        <v>1401</v>
      </c>
      <c r="G967" s="9">
        <f t="shared" si="29"/>
        <v>0.1</v>
      </c>
      <c r="H967" s="15" t="s">
        <v>59</v>
      </c>
      <c r="I967" t="s">
        <v>47</v>
      </c>
      <c r="J967" s="15" t="s">
        <v>59</v>
      </c>
      <c r="K967" t="s">
        <v>47</v>
      </c>
      <c r="L967" s="15" t="s">
        <v>59</v>
      </c>
      <c r="M967" s="3" t="s">
        <v>47</v>
      </c>
      <c r="N967" s="12" t="s">
        <v>59</v>
      </c>
      <c r="O967" t="s">
        <v>47</v>
      </c>
      <c r="P967" s="15" t="s">
        <v>59</v>
      </c>
      <c r="Q967">
        <v>0.1</v>
      </c>
      <c r="R967" s="15" t="s">
        <v>59</v>
      </c>
      <c r="T967" s="15" t="s">
        <v>59</v>
      </c>
      <c r="U967" t="s">
        <v>54</v>
      </c>
      <c r="V967" s="15" t="s">
        <v>59</v>
      </c>
      <c r="W967" t="s">
        <v>54</v>
      </c>
      <c r="X967" s="15" t="s">
        <v>59</v>
      </c>
      <c r="Y967" t="s">
        <v>47</v>
      </c>
      <c r="Z967" s="15" t="s">
        <v>59</v>
      </c>
      <c r="AA967" t="s">
        <v>47</v>
      </c>
      <c r="AB967" s="15" t="s">
        <v>59</v>
      </c>
      <c r="AC967" t="s">
        <v>47</v>
      </c>
      <c r="AD967" s="15" t="s">
        <v>59</v>
      </c>
      <c r="AE967" t="s">
        <v>47</v>
      </c>
      <c r="AF967" s="15" t="s">
        <v>59</v>
      </c>
      <c r="AG967" t="s">
        <v>47</v>
      </c>
      <c r="AH967" s="15" t="s">
        <v>59</v>
      </c>
      <c r="AI967" t="s">
        <v>47</v>
      </c>
      <c r="AJ967" s="15" t="s">
        <v>59</v>
      </c>
      <c r="AL967" s="15" t="s">
        <v>59</v>
      </c>
      <c r="AM967" t="s">
        <v>47</v>
      </c>
      <c r="AN967" s="15" t="s">
        <v>59</v>
      </c>
      <c r="AO967" t="s">
        <v>47</v>
      </c>
      <c r="AP967" s="15" t="s">
        <v>59</v>
      </c>
      <c r="AQ967" t="s">
        <v>47</v>
      </c>
      <c r="AR967" s="15" t="s">
        <v>59</v>
      </c>
      <c r="AS967" t="s">
        <v>47</v>
      </c>
      <c r="AT967" s="15" t="s">
        <v>59</v>
      </c>
      <c r="AU967" t="s">
        <v>47</v>
      </c>
      <c r="AV967" s="15" t="s">
        <v>59</v>
      </c>
      <c r="AW967" s="3" t="s">
        <v>47</v>
      </c>
      <c r="AX967" s="15" t="s">
        <v>59</v>
      </c>
      <c r="AZ967" s="15" t="s">
        <v>59</v>
      </c>
      <c r="BA967" t="s">
        <v>47</v>
      </c>
      <c r="BB967" s="15" t="s">
        <v>59</v>
      </c>
      <c r="BC967" t="s">
        <v>47</v>
      </c>
      <c r="BD967" s="15" t="s">
        <v>59</v>
      </c>
      <c r="BE967" t="s">
        <v>47</v>
      </c>
      <c r="BF967" s="15" t="s">
        <v>59</v>
      </c>
      <c r="BH967" s="15" t="s">
        <v>59</v>
      </c>
      <c r="BJ967" s="15" t="s">
        <v>59</v>
      </c>
      <c r="BL967" s="15" t="s">
        <v>59</v>
      </c>
      <c r="BN967" s="15" t="s">
        <v>59</v>
      </c>
      <c r="BP967" s="15" t="s">
        <v>59</v>
      </c>
      <c r="BR967" s="15" t="s">
        <v>59</v>
      </c>
      <c r="BT967" s="15" t="s">
        <v>59</v>
      </c>
      <c r="BV967" s="15" t="s">
        <v>59</v>
      </c>
      <c r="BX967" s="15" t="s">
        <v>59</v>
      </c>
      <c r="BZ967" s="15" t="s">
        <v>59</v>
      </c>
      <c r="CB967" s="15" t="s">
        <v>59</v>
      </c>
      <c r="CD967" s="15" t="s">
        <v>59</v>
      </c>
      <c r="CF967" s="15" t="s">
        <v>59</v>
      </c>
      <c r="CH967" s="15" t="s">
        <v>59</v>
      </c>
      <c r="CJ967" s="15" t="s">
        <v>59</v>
      </c>
      <c r="CL967" s="15" t="s">
        <v>59</v>
      </c>
      <c r="CN967" s="15" t="s">
        <v>59</v>
      </c>
      <c r="CP967" s="15" t="s">
        <v>59</v>
      </c>
      <c r="CR967" s="15" t="s">
        <v>59</v>
      </c>
      <c r="CT967" s="15" t="s">
        <v>59</v>
      </c>
      <c r="CV967" s="15" t="s">
        <v>59</v>
      </c>
      <c r="CX967" s="15" t="s">
        <v>59</v>
      </c>
      <c r="CZ967" s="15" t="s">
        <v>59</v>
      </c>
      <c r="DB967" s="15" t="s">
        <v>59</v>
      </c>
      <c r="DD967" s="15" t="s">
        <v>59</v>
      </c>
      <c r="DF967" s="15" t="s">
        <v>59</v>
      </c>
      <c r="DH967" s="15" t="s">
        <v>59</v>
      </c>
      <c r="DJ967" s="15" t="s">
        <v>59</v>
      </c>
      <c r="DL967" s="15" t="s">
        <v>59</v>
      </c>
      <c r="DN967" s="15" t="s">
        <v>59</v>
      </c>
      <c r="DP967" s="15" t="s">
        <v>59</v>
      </c>
      <c r="DR967" s="15" t="s">
        <v>59</v>
      </c>
      <c r="DT967" s="15" t="s">
        <v>59</v>
      </c>
      <c r="DV967" s="15" t="s">
        <v>59</v>
      </c>
      <c r="DX967" s="15" t="s">
        <v>59</v>
      </c>
      <c r="DZ967" s="15" t="s">
        <v>59</v>
      </c>
      <c r="EB967" s="15" t="s">
        <v>59</v>
      </c>
      <c r="ED967" s="15" t="s">
        <v>59</v>
      </c>
      <c r="EF967" s="15" t="s">
        <v>59</v>
      </c>
      <c r="EH967" s="15" t="s">
        <v>59</v>
      </c>
      <c r="EJ967" s="15" t="s">
        <v>59</v>
      </c>
      <c r="EL967" s="15" t="s">
        <v>59</v>
      </c>
      <c r="EN967" s="15" t="s">
        <v>59</v>
      </c>
      <c r="EP967" s="15" t="s">
        <v>59</v>
      </c>
      <c r="ER967" s="15" t="s">
        <v>59</v>
      </c>
      <c r="ET967" s="15" t="s">
        <v>59</v>
      </c>
      <c r="EV967" s="15" t="s">
        <v>59</v>
      </c>
      <c r="EX967" s="15" t="s">
        <v>59</v>
      </c>
      <c r="EZ967" s="15" t="s">
        <v>59</v>
      </c>
      <c r="FB967" s="15" t="s">
        <v>59</v>
      </c>
      <c r="FD967" s="15" t="s">
        <v>59</v>
      </c>
      <c r="FF967" s="15" t="s">
        <v>59</v>
      </c>
      <c r="FH967" s="15" t="s">
        <v>59</v>
      </c>
      <c r="FJ967" s="15" t="s">
        <v>59</v>
      </c>
      <c r="FL967" s="15" t="s">
        <v>59</v>
      </c>
      <c r="FN967" s="15" t="s">
        <v>59</v>
      </c>
      <c r="FP967" s="15" t="s">
        <v>59</v>
      </c>
      <c r="FR967" s="15" t="s">
        <v>59</v>
      </c>
      <c r="FT967" s="15" t="s">
        <v>59</v>
      </c>
    </row>
    <row r="968" spans="1:176" ht="15.95" customHeight="1">
      <c r="A968" s="39" t="s">
        <v>1408</v>
      </c>
      <c r="B968" s="39">
        <v>2</v>
      </c>
      <c r="C968" s="39"/>
      <c r="D968" s="39">
        <v>8002</v>
      </c>
      <c r="E968" t="s">
        <v>1401</v>
      </c>
      <c r="G968" s="9">
        <f t="shared" si="29"/>
        <v>0.1</v>
      </c>
      <c r="H968" s="15" t="s">
        <v>59</v>
      </c>
      <c r="I968" t="s">
        <v>47</v>
      </c>
      <c r="J968" s="15" t="s">
        <v>59</v>
      </c>
      <c r="K968" t="s">
        <v>47</v>
      </c>
      <c r="L968" s="15" t="s">
        <v>59</v>
      </c>
      <c r="M968" s="3" t="s">
        <v>47</v>
      </c>
      <c r="N968" s="12" t="s">
        <v>59</v>
      </c>
      <c r="O968" t="s">
        <v>47</v>
      </c>
      <c r="P968" s="15" t="s">
        <v>59</v>
      </c>
      <c r="Q968">
        <v>0.1</v>
      </c>
      <c r="R968" s="15" t="s">
        <v>59</v>
      </c>
      <c r="T968" s="15" t="s">
        <v>59</v>
      </c>
      <c r="U968" t="s">
        <v>54</v>
      </c>
      <c r="V968" s="15" t="s">
        <v>59</v>
      </c>
      <c r="W968" t="s">
        <v>54</v>
      </c>
      <c r="X968" s="15" t="s">
        <v>59</v>
      </c>
      <c r="Y968" t="s">
        <v>47</v>
      </c>
      <c r="Z968" s="15" t="s">
        <v>59</v>
      </c>
      <c r="AA968" t="s">
        <v>47</v>
      </c>
      <c r="AB968" s="15" t="s">
        <v>59</v>
      </c>
      <c r="AC968" t="s">
        <v>47</v>
      </c>
      <c r="AD968" s="15" t="s">
        <v>59</v>
      </c>
      <c r="AE968" t="s">
        <v>47</v>
      </c>
      <c r="AF968" s="15" t="s">
        <v>59</v>
      </c>
      <c r="AG968" t="s">
        <v>47</v>
      </c>
      <c r="AH968" s="15" t="s">
        <v>59</v>
      </c>
      <c r="AI968" t="s">
        <v>47</v>
      </c>
      <c r="AJ968" s="15" t="s">
        <v>59</v>
      </c>
      <c r="AL968" s="15" t="s">
        <v>59</v>
      </c>
      <c r="AM968" t="s">
        <v>47</v>
      </c>
      <c r="AN968" s="15" t="s">
        <v>59</v>
      </c>
      <c r="AO968" t="s">
        <v>47</v>
      </c>
      <c r="AP968" s="15" t="s">
        <v>59</v>
      </c>
      <c r="AQ968" t="s">
        <v>47</v>
      </c>
      <c r="AR968" s="15" t="s">
        <v>59</v>
      </c>
      <c r="AS968" t="s">
        <v>47</v>
      </c>
      <c r="AT968" s="15" t="s">
        <v>59</v>
      </c>
      <c r="AU968" t="s">
        <v>47</v>
      </c>
      <c r="AV968" s="15" t="s">
        <v>59</v>
      </c>
      <c r="AW968" s="3" t="s">
        <v>47</v>
      </c>
      <c r="AX968" s="15" t="s">
        <v>59</v>
      </c>
      <c r="AZ968" s="15" t="s">
        <v>59</v>
      </c>
      <c r="BA968" t="s">
        <v>47</v>
      </c>
      <c r="BB968" s="15" t="s">
        <v>59</v>
      </c>
      <c r="BC968" t="s">
        <v>47</v>
      </c>
      <c r="BD968" s="15" t="s">
        <v>59</v>
      </c>
      <c r="BE968" t="s">
        <v>47</v>
      </c>
      <c r="BF968" s="15" t="s">
        <v>59</v>
      </c>
      <c r="BH968" s="15" t="s">
        <v>59</v>
      </c>
      <c r="BJ968" s="15" t="s">
        <v>59</v>
      </c>
      <c r="BL968" s="15" t="s">
        <v>59</v>
      </c>
      <c r="BN968" s="15" t="s">
        <v>59</v>
      </c>
      <c r="BP968" s="15" t="s">
        <v>59</v>
      </c>
      <c r="BR968" s="15" t="s">
        <v>59</v>
      </c>
      <c r="BT968" s="15" t="s">
        <v>59</v>
      </c>
      <c r="BV968" s="15" t="s">
        <v>59</v>
      </c>
      <c r="BX968" s="15" t="s">
        <v>59</v>
      </c>
      <c r="BZ968" s="15" t="s">
        <v>59</v>
      </c>
      <c r="CB968" s="15" t="s">
        <v>59</v>
      </c>
      <c r="CD968" s="15" t="s">
        <v>59</v>
      </c>
      <c r="CF968" s="15" t="s">
        <v>59</v>
      </c>
      <c r="CH968" s="15" t="s">
        <v>59</v>
      </c>
      <c r="CJ968" s="15" t="s">
        <v>59</v>
      </c>
      <c r="CL968" s="15" t="s">
        <v>59</v>
      </c>
      <c r="CN968" s="15" t="s">
        <v>59</v>
      </c>
      <c r="CP968" s="15" t="s">
        <v>59</v>
      </c>
      <c r="CR968" s="15" t="s">
        <v>59</v>
      </c>
      <c r="CT968" s="15" t="s">
        <v>59</v>
      </c>
      <c r="CV968" s="15" t="s">
        <v>59</v>
      </c>
      <c r="CX968" s="15" t="s">
        <v>59</v>
      </c>
      <c r="CZ968" s="15" t="s">
        <v>59</v>
      </c>
      <c r="DB968" s="15" t="s">
        <v>59</v>
      </c>
      <c r="DD968" s="15" t="s">
        <v>59</v>
      </c>
      <c r="DF968" s="15" t="s">
        <v>59</v>
      </c>
      <c r="DH968" s="15" t="s">
        <v>59</v>
      </c>
      <c r="DJ968" s="15" t="s">
        <v>59</v>
      </c>
      <c r="DL968" s="15" t="s">
        <v>59</v>
      </c>
      <c r="DN968" s="15" t="s">
        <v>59</v>
      </c>
      <c r="DP968" s="15" t="s">
        <v>59</v>
      </c>
      <c r="DR968" s="15" t="s">
        <v>59</v>
      </c>
      <c r="DT968" s="15" t="s">
        <v>59</v>
      </c>
      <c r="DV968" s="15" t="s">
        <v>59</v>
      </c>
      <c r="DX968" s="15" t="s">
        <v>59</v>
      </c>
      <c r="DZ968" s="15" t="s">
        <v>59</v>
      </c>
      <c r="EB968" s="15" t="s">
        <v>59</v>
      </c>
      <c r="ED968" s="15" t="s">
        <v>59</v>
      </c>
      <c r="EF968" s="15" t="s">
        <v>59</v>
      </c>
      <c r="EH968" s="15" t="s">
        <v>59</v>
      </c>
      <c r="EJ968" s="15" t="s">
        <v>59</v>
      </c>
      <c r="EL968" s="15" t="s">
        <v>59</v>
      </c>
      <c r="EN968" s="15" t="s">
        <v>59</v>
      </c>
      <c r="EP968" s="15" t="s">
        <v>59</v>
      </c>
      <c r="ER968" s="15" t="s">
        <v>59</v>
      </c>
      <c r="ET968" s="15" t="s">
        <v>59</v>
      </c>
      <c r="EV968" s="15" t="s">
        <v>59</v>
      </c>
      <c r="EX968" s="15" t="s">
        <v>59</v>
      </c>
      <c r="EZ968" s="15" t="s">
        <v>59</v>
      </c>
      <c r="FB968" s="15" t="s">
        <v>59</v>
      </c>
      <c r="FD968" s="15" t="s">
        <v>59</v>
      </c>
      <c r="FF968" s="15" t="s">
        <v>59</v>
      </c>
      <c r="FH968" s="15" t="s">
        <v>59</v>
      </c>
      <c r="FJ968" s="15" t="s">
        <v>59</v>
      </c>
      <c r="FL968" s="15" t="s">
        <v>59</v>
      </c>
      <c r="FN968" s="15" t="s">
        <v>59</v>
      </c>
      <c r="FP968" s="15" t="s">
        <v>59</v>
      </c>
      <c r="FR968" s="15" t="s">
        <v>59</v>
      </c>
      <c r="FT968" s="15" t="s">
        <v>59</v>
      </c>
    </row>
    <row r="969" spans="1:176" ht="15.95" customHeight="1">
      <c r="A969" s="39" t="s">
        <v>1409</v>
      </c>
      <c r="B969" s="39">
        <v>2</v>
      </c>
      <c r="C969" s="39"/>
      <c r="D969" s="39">
        <v>8002</v>
      </c>
      <c r="E969" t="s">
        <v>1401</v>
      </c>
      <c r="G969" s="9">
        <f t="shared" si="29"/>
        <v>0.44</v>
      </c>
      <c r="H969" s="15" t="s">
        <v>59</v>
      </c>
      <c r="I969" t="s">
        <v>47</v>
      </c>
      <c r="J969" s="15" t="s">
        <v>59</v>
      </c>
      <c r="K969" t="s">
        <v>47</v>
      </c>
      <c r="L969" s="15" t="s">
        <v>59</v>
      </c>
      <c r="M969" s="3" t="s">
        <v>47</v>
      </c>
      <c r="N969" s="12" t="s">
        <v>59</v>
      </c>
      <c r="O969" t="s">
        <v>47</v>
      </c>
      <c r="P969" s="15" t="s">
        <v>59</v>
      </c>
      <c r="Q969">
        <v>0.44</v>
      </c>
      <c r="R969" s="15" t="s">
        <v>59</v>
      </c>
      <c r="T969" s="15" t="s">
        <v>59</v>
      </c>
      <c r="U969" t="s">
        <v>54</v>
      </c>
      <c r="V969" s="15" t="s">
        <v>59</v>
      </c>
      <c r="W969" t="s">
        <v>54</v>
      </c>
      <c r="X969" s="15" t="s">
        <v>59</v>
      </c>
      <c r="Y969" t="s">
        <v>47</v>
      </c>
      <c r="Z969" s="15" t="s">
        <v>59</v>
      </c>
      <c r="AA969" t="s">
        <v>47</v>
      </c>
      <c r="AB969" s="15" t="s">
        <v>59</v>
      </c>
      <c r="AC969" t="s">
        <v>47</v>
      </c>
      <c r="AD969" s="15" t="s">
        <v>59</v>
      </c>
      <c r="AE969" t="s">
        <v>47</v>
      </c>
      <c r="AF969" s="15" t="s">
        <v>59</v>
      </c>
      <c r="AG969" t="s">
        <v>47</v>
      </c>
      <c r="AH969" s="15" t="s">
        <v>59</v>
      </c>
      <c r="AI969" t="s">
        <v>47</v>
      </c>
      <c r="AJ969" s="15" t="s">
        <v>59</v>
      </c>
      <c r="AL969" s="15" t="s">
        <v>59</v>
      </c>
      <c r="AM969" t="s">
        <v>47</v>
      </c>
      <c r="AN969" s="15" t="s">
        <v>59</v>
      </c>
      <c r="AO969" t="s">
        <v>47</v>
      </c>
      <c r="AP969" s="15" t="s">
        <v>59</v>
      </c>
      <c r="AQ969" t="s">
        <v>47</v>
      </c>
      <c r="AR969" s="15" t="s">
        <v>59</v>
      </c>
      <c r="AS969" t="s">
        <v>47</v>
      </c>
      <c r="AT969" s="15" t="s">
        <v>59</v>
      </c>
      <c r="AU969" t="s">
        <v>47</v>
      </c>
      <c r="AV969" s="15" t="s">
        <v>59</v>
      </c>
      <c r="AW969" s="3" t="s">
        <v>47</v>
      </c>
      <c r="AX969" s="15" t="s">
        <v>59</v>
      </c>
      <c r="AZ969" s="15" t="s">
        <v>59</v>
      </c>
      <c r="BA969" t="s">
        <v>47</v>
      </c>
      <c r="BB969" s="15" t="s">
        <v>59</v>
      </c>
      <c r="BC969" t="s">
        <v>47</v>
      </c>
      <c r="BD969" s="15" t="s">
        <v>59</v>
      </c>
      <c r="BE969" t="s">
        <v>47</v>
      </c>
      <c r="BF969" s="15" t="s">
        <v>59</v>
      </c>
      <c r="BH969" s="15" t="s">
        <v>59</v>
      </c>
      <c r="BJ969" s="15" t="s">
        <v>59</v>
      </c>
      <c r="BL969" s="15" t="s">
        <v>59</v>
      </c>
      <c r="BN969" s="15" t="s">
        <v>59</v>
      </c>
      <c r="BP969" s="15" t="s">
        <v>59</v>
      </c>
      <c r="BR969" s="15" t="s">
        <v>59</v>
      </c>
      <c r="BT969" s="15" t="s">
        <v>59</v>
      </c>
      <c r="BV969" s="15" t="s">
        <v>59</v>
      </c>
      <c r="BX969" s="15" t="s">
        <v>59</v>
      </c>
      <c r="BZ969" s="15" t="s">
        <v>59</v>
      </c>
      <c r="CB969" s="15" t="s">
        <v>59</v>
      </c>
      <c r="CD969" s="15" t="s">
        <v>59</v>
      </c>
      <c r="CF969" s="15" t="s">
        <v>59</v>
      </c>
      <c r="CH969" s="15" t="s">
        <v>59</v>
      </c>
      <c r="CJ969" s="15" t="s">
        <v>59</v>
      </c>
      <c r="CL969" s="15" t="s">
        <v>59</v>
      </c>
      <c r="CN969" s="15" t="s">
        <v>59</v>
      </c>
      <c r="CP969" s="15" t="s">
        <v>59</v>
      </c>
      <c r="CR969" s="15" t="s">
        <v>59</v>
      </c>
      <c r="CT969" s="15" t="s">
        <v>59</v>
      </c>
      <c r="CV969" s="15" t="s">
        <v>59</v>
      </c>
      <c r="CX969" s="15" t="s">
        <v>59</v>
      </c>
      <c r="CZ969" s="15" t="s">
        <v>59</v>
      </c>
      <c r="DB969" s="15" t="s">
        <v>59</v>
      </c>
      <c r="DD969" s="15" t="s">
        <v>59</v>
      </c>
      <c r="DF969" s="15" t="s">
        <v>59</v>
      </c>
      <c r="DH969" s="15" t="s">
        <v>59</v>
      </c>
      <c r="DJ969" s="15" t="s">
        <v>59</v>
      </c>
      <c r="DL969" s="15" t="s">
        <v>59</v>
      </c>
      <c r="DN969" s="15" t="s">
        <v>59</v>
      </c>
      <c r="DP969" s="15" t="s">
        <v>59</v>
      </c>
      <c r="DR969" s="15" t="s">
        <v>59</v>
      </c>
      <c r="DT969" s="15" t="s">
        <v>59</v>
      </c>
      <c r="DV969" s="15" t="s">
        <v>59</v>
      </c>
      <c r="DX969" s="15" t="s">
        <v>59</v>
      </c>
      <c r="DZ969" s="15" t="s">
        <v>59</v>
      </c>
      <c r="EB969" s="15" t="s">
        <v>59</v>
      </c>
      <c r="ED969" s="15" t="s">
        <v>59</v>
      </c>
      <c r="EF969" s="15" t="s">
        <v>59</v>
      </c>
      <c r="EH969" s="15" t="s">
        <v>59</v>
      </c>
      <c r="EJ969" s="15" t="s">
        <v>59</v>
      </c>
      <c r="EL969" s="15" t="s">
        <v>59</v>
      </c>
      <c r="EN969" s="15" t="s">
        <v>59</v>
      </c>
      <c r="EP969" s="15" t="s">
        <v>59</v>
      </c>
      <c r="ER969" s="15" t="s">
        <v>59</v>
      </c>
      <c r="ET969" s="15" t="s">
        <v>59</v>
      </c>
      <c r="EV969" s="15" t="s">
        <v>59</v>
      </c>
      <c r="EX969" s="15" t="s">
        <v>59</v>
      </c>
      <c r="EZ969" s="15" t="s">
        <v>59</v>
      </c>
      <c r="FB969" s="15" t="s">
        <v>59</v>
      </c>
      <c r="FD969" s="15" t="s">
        <v>59</v>
      </c>
      <c r="FF969" s="15" t="s">
        <v>59</v>
      </c>
      <c r="FH969" s="15" t="s">
        <v>59</v>
      </c>
      <c r="FJ969" s="15" t="s">
        <v>59</v>
      </c>
      <c r="FL969" s="15" t="s">
        <v>59</v>
      </c>
      <c r="FN969" s="15" t="s">
        <v>59</v>
      </c>
      <c r="FP969" s="15" t="s">
        <v>59</v>
      </c>
      <c r="FR969" s="15" t="s">
        <v>59</v>
      </c>
      <c r="FT969" s="15" t="s">
        <v>59</v>
      </c>
    </row>
    <row r="970" spans="1:176" ht="15.95" customHeight="1">
      <c r="A970" s="39" t="s">
        <v>1410</v>
      </c>
      <c r="B970" s="39">
        <v>2</v>
      </c>
      <c r="C970" s="39"/>
      <c r="D970" s="39">
        <v>8002</v>
      </c>
      <c r="E970" t="s">
        <v>1401</v>
      </c>
      <c r="G970" s="9">
        <f t="shared" ref="G970:G1033" si="30">SUM(O970,Q970,S970,U970,W970,Y970,AA970,AE970,AG970,AI970,AM970,AO970,AQ970,AS970,AU970,AW970,AY970,BA970,BC970,BE970,BG970)</f>
        <v>0.1</v>
      </c>
      <c r="H970" s="15" t="s">
        <v>59</v>
      </c>
      <c r="I970" t="s">
        <v>47</v>
      </c>
      <c r="J970" s="15" t="s">
        <v>59</v>
      </c>
      <c r="K970" t="s">
        <v>47</v>
      </c>
      <c r="L970" s="15" t="s">
        <v>59</v>
      </c>
      <c r="M970" s="3" t="s">
        <v>47</v>
      </c>
      <c r="N970" s="12" t="s">
        <v>59</v>
      </c>
      <c r="O970" t="s">
        <v>47</v>
      </c>
      <c r="P970" s="15" t="s">
        <v>59</v>
      </c>
      <c r="Q970">
        <v>0.1</v>
      </c>
      <c r="R970" s="15" t="s">
        <v>59</v>
      </c>
      <c r="T970" s="15" t="s">
        <v>59</v>
      </c>
      <c r="U970" t="s">
        <v>54</v>
      </c>
      <c r="V970" s="15" t="s">
        <v>59</v>
      </c>
      <c r="W970" t="s">
        <v>54</v>
      </c>
      <c r="X970" s="15" t="s">
        <v>59</v>
      </c>
      <c r="Y970" t="s">
        <v>47</v>
      </c>
      <c r="Z970" s="15" t="s">
        <v>59</v>
      </c>
      <c r="AA970" t="s">
        <v>47</v>
      </c>
      <c r="AB970" s="15" t="s">
        <v>59</v>
      </c>
      <c r="AC970" t="s">
        <v>47</v>
      </c>
      <c r="AD970" s="15" t="s">
        <v>59</v>
      </c>
      <c r="AE970" t="s">
        <v>47</v>
      </c>
      <c r="AF970" s="15" t="s">
        <v>59</v>
      </c>
      <c r="AG970" t="s">
        <v>47</v>
      </c>
      <c r="AH970" s="15" t="s">
        <v>59</v>
      </c>
      <c r="AI970" t="s">
        <v>47</v>
      </c>
      <c r="AJ970" s="15" t="s">
        <v>59</v>
      </c>
      <c r="AL970" s="15" t="s">
        <v>59</v>
      </c>
      <c r="AM970" t="s">
        <v>47</v>
      </c>
      <c r="AN970" s="15" t="s">
        <v>59</v>
      </c>
      <c r="AO970" t="s">
        <v>47</v>
      </c>
      <c r="AP970" s="15" t="s">
        <v>59</v>
      </c>
      <c r="AQ970" t="s">
        <v>47</v>
      </c>
      <c r="AR970" s="15" t="s">
        <v>59</v>
      </c>
      <c r="AS970" t="s">
        <v>47</v>
      </c>
      <c r="AT970" s="15" t="s">
        <v>59</v>
      </c>
      <c r="AU970" t="s">
        <v>47</v>
      </c>
      <c r="AV970" s="15" t="s">
        <v>59</v>
      </c>
      <c r="AW970" s="3" t="s">
        <v>47</v>
      </c>
      <c r="AX970" s="15" t="s">
        <v>59</v>
      </c>
      <c r="AZ970" s="15" t="s">
        <v>59</v>
      </c>
      <c r="BA970" t="s">
        <v>47</v>
      </c>
      <c r="BB970" s="15" t="s">
        <v>59</v>
      </c>
      <c r="BC970" t="s">
        <v>47</v>
      </c>
      <c r="BD970" s="15" t="s">
        <v>59</v>
      </c>
      <c r="BE970" t="s">
        <v>47</v>
      </c>
      <c r="BF970" s="15" t="s">
        <v>59</v>
      </c>
      <c r="BH970" s="15" t="s">
        <v>59</v>
      </c>
      <c r="BJ970" s="15" t="s">
        <v>59</v>
      </c>
      <c r="BL970" s="15" t="s">
        <v>59</v>
      </c>
      <c r="BN970" s="15" t="s">
        <v>59</v>
      </c>
      <c r="BP970" s="15" t="s">
        <v>59</v>
      </c>
      <c r="BR970" s="15" t="s">
        <v>59</v>
      </c>
      <c r="BT970" s="15" t="s">
        <v>59</v>
      </c>
      <c r="BV970" s="15" t="s">
        <v>59</v>
      </c>
      <c r="BX970" s="15" t="s">
        <v>59</v>
      </c>
      <c r="BZ970" s="15" t="s">
        <v>59</v>
      </c>
      <c r="CB970" s="15" t="s">
        <v>59</v>
      </c>
      <c r="CD970" s="15" t="s">
        <v>59</v>
      </c>
      <c r="CF970" s="15" t="s">
        <v>59</v>
      </c>
      <c r="CH970" s="15" t="s">
        <v>59</v>
      </c>
      <c r="CJ970" s="15" t="s">
        <v>59</v>
      </c>
      <c r="CL970" s="15" t="s">
        <v>59</v>
      </c>
      <c r="CN970" s="15" t="s">
        <v>59</v>
      </c>
      <c r="CP970" s="15" t="s">
        <v>59</v>
      </c>
      <c r="CR970" s="15" t="s">
        <v>59</v>
      </c>
      <c r="CT970" s="15" t="s">
        <v>59</v>
      </c>
      <c r="CV970" s="15" t="s">
        <v>59</v>
      </c>
      <c r="CX970" s="15" t="s">
        <v>59</v>
      </c>
      <c r="CZ970" s="15" t="s">
        <v>59</v>
      </c>
      <c r="DB970" s="15" t="s">
        <v>59</v>
      </c>
      <c r="DD970" s="15" t="s">
        <v>59</v>
      </c>
      <c r="DF970" s="15" t="s">
        <v>59</v>
      </c>
      <c r="DH970" s="15" t="s">
        <v>59</v>
      </c>
      <c r="DJ970" s="15" t="s">
        <v>59</v>
      </c>
      <c r="DL970" s="15" t="s">
        <v>59</v>
      </c>
      <c r="DN970" s="15" t="s">
        <v>59</v>
      </c>
      <c r="DP970" s="15" t="s">
        <v>59</v>
      </c>
      <c r="DR970" s="15" t="s">
        <v>59</v>
      </c>
      <c r="DT970" s="15" t="s">
        <v>59</v>
      </c>
      <c r="DV970" s="15" t="s">
        <v>59</v>
      </c>
      <c r="DX970" s="15" t="s">
        <v>59</v>
      </c>
      <c r="DZ970" s="15" t="s">
        <v>59</v>
      </c>
      <c r="EB970" s="15" t="s">
        <v>59</v>
      </c>
      <c r="ED970" s="15" t="s">
        <v>59</v>
      </c>
      <c r="EF970" s="15" t="s">
        <v>59</v>
      </c>
      <c r="EH970" s="15" t="s">
        <v>59</v>
      </c>
      <c r="EJ970" s="15" t="s">
        <v>59</v>
      </c>
      <c r="EL970" s="15" t="s">
        <v>59</v>
      </c>
      <c r="EN970" s="15" t="s">
        <v>59</v>
      </c>
      <c r="EP970" s="15" t="s">
        <v>59</v>
      </c>
      <c r="ER970" s="15" t="s">
        <v>59</v>
      </c>
      <c r="ET970" s="15" t="s">
        <v>59</v>
      </c>
      <c r="EV970" s="15" t="s">
        <v>59</v>
      </c>
      <c r="EX970" s="15" t="s">
        <v>59</v>
      </c>
      <c r="EZ970" s="15" t="s">
        <v>59</v>
      </c>
      <c r="FB970" s="15" t="s">
        <v>59</v>
      </c>
      <c r="FD970" s="15" t="s">
        <v>59</v>
      </c>
      <c r="FF970" s="15" t="s">
        <v>59</v>
      </c>
      <c r="FH970" s="15" t="s">
        <v>59</v>
      </c>
      <c r="FJ970" s="15" t="s">
        <v>59</v>
      </c>
      <c r="FL970" s="15" t="s">
        <v>59</v>
      </c>
      <c r="FN970" s="15" t="s">
        <v>59</v>
      </c>
      <c r="FP970" s="15" t="s">
        <v>59</v>
      </c>
      <c r="FR970" s="15" t="s">
        <v>59</v>
      </c>
      <c r="FT970" s="15" t="s">
        <v>59</v>
      </c>
    </row>
    <row r="971" spans="1:176" ht="15.95" customHeight="1">
      <c r="A971" s="39" t="s">
        <v>1411</v>
      </c>
      <c r="B971" s="39">
        <v>2</v>
      </c>
      <c r="C971" s="39"/>
      <c r="D971" s="39">
        <v>8002</v>
      </c>
      <c r="E971" t="s">
        <v>1401</v>
      </c>
      <c r="G971" s="9">
        <f t="shared" si="30"/>
        <v>0.1</v>
      </c>
      <c r="H971" s="15" t="s">
        <v>59</v>
      </c>
      <c r="I971" t="s">
        <v>47</v>
      </c>
      <c r="J971" s="15" t="s">
        <v>59</v>
      </c>
      <c r="K971" t="s">
        <v>47</v>
      </c>
      <c r="L971" s="15" t="s">
        <v>59</v>
      </c>
      <c r="M971" s="3" t="s">
        <v>47</v>
      </c>
      <c r="N971" s="12" t="s">
        <v>59</v>
      </c>
      <c r="O971" t="s">
        <v>47</v>
      </c>
      <c r="P971" s="15" t="s">
        <v>59</v>
      </c>
      <c r="Q971">
        <v>0.1</v>
      </c>
      <c r="R971" s="15" t="s">
        <v>59</v>
      </c>
      <c r="T971" s="15" t="s">
        <v>59</v>
      </c>
      <c r="U971" t="s">
        <v>54</v>
      </c>
      <c r="V971" s="15" t="s">
        <v>59</v>
      </c>
      <c r="W971" t="s">
        <v>54</v>
      </c>
      <c r="X971" s="15" t="s">
        <v>59</v>
      </c>
      <c r="Y971" t="s">
        <v>47</v>
      </c>
      <c r="Z971" s="15" t="s">
        <v>59</v>
      </c>
      <c r="AA971" t="s">
        <v>47</v>
      </c>
      <c r="AB971" s="15" t="s">
        <v>59</v>
      </c>
      <c r="AC971" t="s">
        <v>47</v>
      </c>
      <c r="AD971" s="15" t="s">
        <v>59</v>
      </c>
      <c r="AE971" t="s">
        <v>47</v>
      </c>
      <c r="AF971" s="15" t="s">
        <v>59</v>
      </c>
      <c r="AG971" t="s">
        <v>47</v>
      </c>
      <c r="AH971" s="15" t="s">
        <v>59</v>
      </c>
      <c r="AI971" t="s">
        <v>47</v>
      </c>
      <c r="AJ971" s="15" t="s">
        <v>59</v>
      </c>
      <c r="AL971" s="15" t="s">
        <v>59</v>
      </c>
      <c r="AM971" t="s">
        <v>47</v>
      </c>
      <c r="AN971" s="15" t="s">
        <v>59</v>
      </c>
      <c r="AO971" t="s">
        <v>47</v>
      </c>
      <c r="AP971" s="15" t="s">
        <v>59</v>
      </c>
      <c r="AQ971" t="s">
        <v>47</v>
      </c>
      <c r="AR971" s="15" t="s">
        <v>59</v>
      </c>
      <c r="AS971" t="s">
        <v>47</v>
      </c>
      <c r="AT971" s="15" t="s">
        <v>59</v>
      </c>
      <c r="AU971" t="s">
        <v>47</v>
      </c>
      <c r="AV971" s="15" t="s">
        <v>59</v>
      </c>
      <c r="AW971" s="3" t="s">
        <v>47</v>
      </c>
      <c r="AX971" s="15" t="s">
        <v>59</v>
      </c>
      <c r="AZ971" s="15" t="s">
        <v>59</v>
      </c>
      <c r="BA971" t="s">
        <v>47</v>
      </c>
      <c r="BB971" s="15" t="s">
        <v>59</v>
      </c>
      <c r="BC971" t="s">
        <v>47</v>
      </c>
      <c r="BD971" s="15" t="s">
        <v>59</v>
      </c>
      <c r="BE971" t="s">
        <v>47</v>
      </c>
      <c r="BF971" s="15" t="s">
        <v>59</v>
      </c>
      <c r="BH971" s="15" t="s">
        <v>59</v>
      </c>
      <c r="BJ971" s="15" t="s">
        <v>59</v>
      </c>
      <c r="BL971" s="15" t="s">
        <v>59</v>
      </c>
      <c r="BN971" s="15" t="s">
        <v>59</v>
      </c>
      <c r="BP971" s="15" t="s">
        <v>59</v>
      </c>
      <c r="BR971" s="15" t="s">
        <v>59</v>
      </c>
      <c r="BT971" s="15" t="s">
        <v>59</v>
      </c>
      <c r="BV971" s="15" t="s">
        <v>59</v>
      </c>
      <c r="BX971" s="15" t="s">
        <v>59</v>
      </c>
      <c r="BZ971" s="15" t="s">
        <v>59</v>
      </c>
      <c r="CB971" s="15" t="s">
        <v>59</v>
      </c>
      <c r="CD971" s="15" t="s">
        <v>59</v>
      </c>
      <c r="CF971" s="15" t="s">
        <v>59</v>
      </c>
      <c r="CH971" s="15" t="s">
        <v>59</v>
      </c>
      <c r="CJ971" s="15" t="s">
        <v>59</v>
      </c>
      <c r="CL971" s="15" t="s">
        <v>59</v>
      </c>
      <c r="CN971" s="15" t="s">
        <v>59</v>
      </c>
      <c r="CP971" s="15" t="s">
        <v>59</v>
      </c>
      <c r="CR971" s="15" t="s">
        <v>59</v>
      </c>
      <c r="CT971" s="15" t="s">
        <v>59</v>
      </c>
      <c r="CV971" s="15" t="s">
        <v>59</v>
      </c>
      <c r="CX971" s="15" t="s">
        <v>59</v>
      </c>
      <c r="CZ971" s="15" t="s">
        <v>59</v>
      </c>
      <c r="DB971" s="15" t="s">
        <v>59</v>
      </c>
      <c r="DD971" s="15" t="s">
        <v>59</v>
      </c>
      <c r="DF971" s="15" t="s">
        <v>59</v>
      </c>
      <c r="DH971" s="15" t="s">
        <v>59</v>
      </c>
      <c r="DJ971" s="15" t="s">
        <v>59</v>
      </c>
      <c r="DL971" s="15" t="s">
        <v>59</v>
      </c>
      <c r="DN971" s="15" t="s">
        <v>59</v>
      </c>
      <c r="DP971" s="15" t="s">
        <v>59</v>
      </c>
      <c r="DR971" s="15" t="s">
        <v>59</v>
      </c>
      <c r="DT971" s="15" t="s">
        <v>59</v>
      </c>
      <c r="DV971" s="15" t="s">
        <v>59</v>
      </c>
      <c r="DX971" s="15" t="s">
        <v>59</v>
      </c>
      <c r="DZ971" s="15" t="s">
        <v>59</v>
      </c>
      <c r="EB971" s="15" t="s">
        <v>59</v>
      </c>
      <c r="ED971" s="15" t="s">
        <v>59</v>
      </c>
      <c r="EF971" s="15" t="s">
        <v>59</v>
      </c>
      <c r="EH971" s="15" t="s">
        <v>59</v>
      </c>
      <c r="EJ971" s="15" t="s">
        <v>59</v>
      </c>
      <c r="EL971" s="15" t="s">
        <v>59</v>
      </c>
      <c r="EN971" s="15" t="s">
        <v>59</v>
      </c>
      <c r="EP971" s="15" t="s">
        <v>59</v>
      </c>
      <c r="ER971" s="15" t="s">
        <v>59</v>
      </c>
      <c r="ET971" s="15" t="s">
        <v>59</v>
      </c>
      <c r="EV971" s="15" t="s">
        <v>59</v>
      </c>
      <c r="EX971" s="15" t="s">
        <v>59</v>
      </c>
      <c r="EZ971" s="15" t="s">
        <v>59</v>
      </c>
      <c r="FB971" s="15" t="s">
        <v>59</v>
      </c>
      <c r="FD971" s="15" t="s">
        <v>59</v>
      </c>
      <c r="FF971" s="15" t="s">
        <v>59</v>
      </c>
      <c r="FH971" s="15" t="s">
        <v>59</v>
      </c>
      <c r="FJ971" s="15" t="s">
        <v>59</v>
      </c>
      <c r="FL971" s="15" t="s">
        <v>59</v>
      </c>
      <c r="FN971" s="15" t="s">
        <v>59</v>
      </c>
      <c r="FP971" s="15" t="s">
        <v>59</v>
      </c>
      <c r="FR971" s="15" t="s">
        <v>59</v>
      </c>
      <c r="FT971" s="15" t="s">
        <v>59</v>
      </c>
    </row>
    <row r="972" spans="1:176" ht="15.95" customHeight="1">
      <c r="A972" s="39" t="s">
        <v>1412</v>
      </c>
      <c r="B972" s="39">
        <v>2</v>
      </c>
      <c r="C972" s="39"/>
      <c r="D972" s="39">
        <v>8002</v>
      </c>
      <c r="E972" t="s">
        <v>1401</v>
      </c>
      <c r="G972" s="9">
        <f t="shared" si="30"/>
        <v>12.98</v>
      </c>
      <c r="H972" s="15" t="s">
        <v>59</v>
      </c>
      <c r="I972" t="s">
        <v>47</v>
      </c>
      <c r="J972" s="15" t="s">
        <v>59</v>
      </c>
      <c r="K972" t="s">
        <v>47</v>
      </c>
      <c r="L972" s="15" t="s">
        <v>59</v>
      </c>
      <c r="M972" s="3" t="s">
        <v>47</v>
      </c>
      <c r="N972" s="12" t="s">
        <v>59</v>
      </c>
      <c r="O972" t="s">
        <v>47</v>
      </c>
      <c r="P972" s="15" t="s">
        <v>59</v>
      </c>
      <c r="Q972">
        <v>5.05</v>
      </c>
      <c r="R972" s="15" t="s">
        <v>59</v>
      </c>
      <c r="T972" s="15" t="s">
        <v>59</v>
      </c>
      <c r="U972">
        <v>4.88</v>
      </c>
      <c r="V972" s="15" t="s">
        <v>59</v>
      </c>
      <c r="W972">
        <v>3.05</v>
      </c>
      <c r="X972" s="15" t="s">
        <v>59</v>
      </c>
      <c r="Y972" t="s">
        <v>47</v>
      </c>
      <c r="Z972" s="15" t="s">
        <v>59</v>
      </c>
      <c r="AA972" t="s">
        <v>47</v>
      </c>
      <c r="AB972" s="15" t="s">
        <v>59</v>
      </c>
      <c r="AC972" t="s">
        <v>47</v>
      </c>
      <c r="AD972" s="15" t="s">
        <v>59</v>
      </c>
      <c r="AE972" t="s">
        <v>47</v>
      </c>
      <c r="AF972" s="15" t="s">
        <v>59</v>
      </c>
      <c r="AG972" t="s">
        <v>47</v>
      </c>
      <c r="AH972" s="15" t="s">
        <v>59</v>
      </c>
      <c r="AI972" t="s">
        <v>47</v>
      </c>
      <c r="AJ972" s="15" t="s">
        <v>59</v>
      </c>
      <c r="AL972" s="15" t="s">
        <v>59</v>
      </c>
      <c r="AM972" t="s">
        <v>47</v>
      </c>
      <c r="AN972" s="15" t="s">
        <v>59</v>
      </c>
      <c r="AO972" t="s">
        <v>47</v>
      </c>
      <c r="AP972" s="15" t="s">
        <v>59</v>
      </c>
      <c r="AQ972" t="s">
        <v>47</v>
      </c>
      <c r="AR972" s="15" t="s">
        <v>59</v>
      </c>
      <c r="AS972" t="s">
        <v>47</v>
      </c>
      <c r="AT972" s="15" t="s">
        <v>59</v>
      </c>
      <c r="AU972" t="s">
        <v>47</v>
      </c>
      <c r="AV972" s="15" t="s">
        <v>59</v>
      </c>
      <c r="AW972" s="3" t="s">
        <v>47</v>
      </c>
      <c r="AX972" s="15" t="s">
        <v>59</v>
      </c>
      <c r="AZ972" s="15" t="s">
        <v>59</v>
      </c>
      <c r="BA972" t="s">
        <v>47</v>
      </c>
      <c r="BB972" s="15" t="s">
        <v>59</v>
      </c>
      <c r="BC972" t="s">
        <v>47</v>
      </c>
      <c r="BD972" s="15" t="s">
        <v>59</v>
      </c>
      <c r="BE972" t="s">
        <v>47</v>
      </c>
      <c r="BF972" s="15" t="s">
        <v>59</v>
      </c>
      <c r="BH972" s="15" t="s">
        <v>59</v>
      </c>
      <c r="BJ972" s="15" t="s">
        <v>59</v>
      </c>
      <c r="BL972" s="15" t="s">
        <v>59</v>
      </c>
      <c r="BN972" s="15" t="s">
        <v>59</v>
      </c>
      <c r="BP972" s="15" t="s">
        <v>59</v>
      </c>
      <c r="BR972" s="15" t="s">
        <v>59</v>
      </c>
      <c r="BT972" s="15" t="s">
        <v>59</v>
      </c>
      <c r="BV972" s="15" t="s">
        <v>59</v>
      </c>
      <c r="BX972" s="15" t="s">
        <v>59</v>
      </c>
      <c r="BZ972" s="15" t="s">
        <v>59</v>
      </c>
      <c r="CB972" s="15" t="s">
        <v>59</v>
      </c>
      <c r="CD972" s="15" t="s">
        <v>59</v>
      </c>
      <c r="CF972" s="15" t="s">
        <v>59</v>
      </c>
      <c r="CH972" s="15" t="s">
        <v>59</v>
      </c>
      <c r="CJ972" s="15" t="s">
        <v>59</v>
      </c>
      <c r="CL972" s="15" t="s">
        <v>59</v>
      </c>
      <c r="CN972" s="15" t="s">
        <v>59</v>
      </c>
      <c r="CP972" s="15" t="s">
        <v>59</v>
      </c>
      <c r="CR972" s="15" t="s">
        <v>59</v>
      </c>
      <c r="CT972" s="15" t="s">
        <v>59</v>
      </c>
      <c r="CV972" s="15" t="s">
        <v>59</v>
      </c>
      <c r="CX972" s="15" t="s">
        <v>59</v>
      </c>
      <c r="CZ972" s="15" t="s">
        <v>59</v>
      </c>
      <c r="DB972" s="15" t="s">
        <v>59</v>
      </c>
      <c r="DD972" s="15" t="s">
        <v>59</v>
      </c>
      <c r="DF972" s="15" t="s">
        <v>59</v>
      </c>
      <c r="DH972" s="15" t="s">
        <v>59</v>
      </c>
      <c r="DJ972" s="15" t="s">
        <v>59</v>
      </c>
      <c r="DL972" s="15" t="s">
        <v>59</v>
      </c>
      <c r="DN972" s="15" t="s">
        <v>59</v>
      </c>
      <c r="DP972" s="15" t="s">
        <v>59</v>
      </c>
      <c r="DR972" s="15" t="s">
        <v>59</v>
      </c>
      <c r="DT972" s="15" t="s">
        <v>59</v>
      </c>
      <c r="DV972" s="15" t="s">
        <v>59</v>
      </c>
      <c r="DX972" s="15" t="s">
        <v>59</v>
      </c>
      <c r="DZ972" s="15" t="s">
        <v>59</v>
      </c>
      <c r="EB972" s="15" t="s">
        <v>59</v>
      </c>
      <c r="ED972" s="15" t="s">
        <v>59</v>
      </c>
      <c r="EF972" s="15" t="s">
        <v>59</v>
      </c>
      <c r="EH972" s="15" t="s">
        <v>59</v>
      </c>
      <c r="EJ972" s="15" t="s">
        <v>59</v>
      </c>
      <c r="EL972" s="15" t="s">
        <v>59</v>
      </c>
      <c r="EN972" s="15" t="s">
        <v>59</v>
      </c>
      <c r="EP972" s="15" t="s">
        <v>59</v>
      </c>
      <c r="ER972" s="15" t="s">
        <v>59</v>
      </c>
      <c r="ET972" s="15" t="s">
        <v>59</v>
      </c>
      <c r="EV972" s="15" t="s">
        <v>59</v>
      </c>
      <c r="EX972" s="15" t="s">
        <v>59</v>
      </c>
      <c r="EZ972" s="15" t="s">
        <v>59</v>
      </c>
      <c r="FB972" s="15" t="s">
        <v>59</v>
      </c>
      <c r="FD972" s="15" t="s">
        <v>59</v>
      </c>
      <c r="FF972" s="15" t="s">
        <v>59</v>
      </c>
      <c r="FH972" s="15" t="s">
        <v>59</v>
      </c>
      <c r="FJ972" s="15" t="s">
        <v>59</v>
      </c>
      <c r="FL972" s="15" t="s">
        <v>59</v>
      </c>
      <c r="FN972" s="15" t="s">
        <v>59</v>
      </c>
      <c r="FP972" s="15" t="s">
        <v>59</v>
      </c>
      <c r="FR972" s="15" t="s">
        <v>59</v>
      </c>
      <c r="FT972" s="15" t="s">
        <v>59</v>
      </c>
    </row>
    <row r="973" spans="1:176" ht="15.95" customHeight="1">
      <c r="A973" t="str">
        <f t="shared" ref="A973:A978" si="31">SUBSTITUTE(A967,"Sweet","Sour")</f>
        <v>Sour cream butter, fresh, refrigerated with daylight lamp</v>
      </c>
      <c r="B973" s="39">
        <v>2</v>
      </c>
      <c r="C973" s="39"/>
      <c r="D973" s="39">
        <v>8002</v>
      </c>
      <c r="E973" t="s">
        <v>1401</v>
      </c>
      <c r="G973" s="9">
        <f t="shared" si="30"/>
        <v>0.1</v>
      </c>
      <c r="H973" s="15" t="s">
        <v>59</v>
      </c>
      <c r="I973" t="s">
        <v>47</v>
      </c>
      <c r="J973" s="15" t="s">
        <v>59</v>
      </c>
      <c r="K973" t="s">
        <v>47</v>
      </c>
      <c r="L973" s="15" t="s">
        <v>59</v>
      </c>
      <c r="M973" s="3" t="s">
        <v>47</v>
      </c>
      <c r="N973" s="12" t="s">
        <v>59</v>
      </c>
      <c r="O973" t="s">
        <v>47</v>
      </c>
      <c r="P973" s="15" t="s">
        <v>59</v>
      </c>
      <c r="Q973">
        <v>0.1</v>
      </c>
      <c r="R973" s="15" t="s">
        <v>59</v>
      </c>
      <c r="T973" s="15" t="s">
        <v>59</v>
      </c>
      <c r="U973" t="s">
        <v>54</v>
      </c>
      <c r="V973" s="15" t="s">
        <v>59</v>
      </c>
      <c r="W973" t="s">
        <v>54</v>
      </c>
      <c r="X973" s="15" t="s">
        <v>59</v>
      </c>
      <c r="Y973" t="s">
        <v>47</v>
      </c>
      <c r="Z973" s="15" t="s">
        <v>59</v>
      </c>
      <c r="AA973" t="s">
        <v>47</v>
      </c>
      <c r="AB973" s="15" t="s">
        <v>59</v>
      </c>
      <c r="AC973" t="s">
        <v>47</v>
      </c>
      <c r="AD973" s="15" t="s">
        <v>59</v>
      </c>
      <c r="AE973" t="s">
        <v>47</v>
      </c>
      <c r="AF973" s="15" t="s">
        <v>59</v>
      </c>
      <c r="AG973" t="s">
        <v>47</v>
      </c>
      <c r="AH973" s="15" t="s">
        <v>59</v>
      </c>
      <c r="AI973" t="s">
        <v>47</v>
      </c>
      <c r="AJ973" s="15" t="s">
        <v>59</v>
      </c>
      <c r="AL973" s="15" t="s">
        <v>59</v>
      </c>
      <c r="AM973" t="s">
        <v>47</v>
      </c>
      <c r="AN973" s="15" t="s">
        <v>59</v>
      </c>
      <c r="AO973" t="s">
        <v>47</v>
      </c>
      <c r="AP973" s="15" t="s">
        <v>59</v>
      </c>
      <c r="AQ973" t="s">
        <v>47</v>
      </c>
      <c r="AR973" s="15" t="s">
        <v>59</v>
      </c>
      <c r="AS973" t="s">
        <v>47</v>
      </c>
      <c r="AT973" s="15" t="s">
        <v>59</v>
      </c>
      <c r="AU973" t="s">
        <v>47</v>
      </c>
      <c r="AV973" s="15" t="s">
        <v>59</v>
      </c>
      <c r="AW973" s="3" t="s">
        <v>47</v>
      </c>
      <c r="AX973" s="15" t="s">
        <v>59</v>
      </c>
      <c r="AZ973" s="15" t="s">
        <v>59</v>
      </c>
      <c r="BA973" t="s">
        <v>47</v>
      </c>
      <c r="BB973" s="15" t="s">
        <v>59</v>
      </c>
      <c r="BC973" t="s">
        <v>47</v>
      </c>
      <c r="BD973" s="15" t="s">
        <v>59</v>
      </c>
      <c r="BE973" t="s">
        <v>47</v>
      </c>
      <c r="BF973" s="15" t="s">
        <v>59</v>
      </c>
      <c r="BH973" s="15" t="s">
        <v>59</v>
      </c>
      <c r="BJ973" s="15" t="s">
        <v>59</v>
      </c>
      <c r="BL973" s="15" t="s">
        <v>59</v>
      </c>
      <c r="BN973" s="15" t="s">
        <v>59</v>
      </c>
      <c r="BP973" s="15" t="s">
        <v>59</v>
      </c>
      <c r="BR973" s="15" t="s">
        <v>59</v>
      </c>
      <c r="BT973" s="15" t="s">
        <v>59</v>
      </c>
      <c r="BV973" s="15" t="s">
        <v>59</v>
      </c>
      <c r="BX973" s="15" t="s">
        <v>59</v>
      </c>
      <c r="BZ973" s="15" t="s">
        <v>59</v>
      </c>
      <c r="CB973" s="15" t="s">
        <v>59</v>
      </c>
      <c r="CD973" s="15" t="s">
        <v>59</v>
      </c>
      <c r="CF973" s="15" t="s">
        <v>59</v>
      </c>
      <c r="CH973" s="15" t="s">
        <v>59</v>
      </c>
      <c r="CJ973" s="15" t="s">
        <v>59</v>
      </c>
      <c r="CL973" s="15" t="s">
        <v>59</v>
      </c>
      <c r="CN973" s="15" t="s">
        <v>59</v>
      </c>
      <c r="CP973" s="15" t="s">
        <v>59</v>
      </c>
      <c r="CR973" s="15" t="s">
        <v>59</v>
      </c>
      <c r="CT973" s="15" t="s">
        <v>59</v>
      </c>
      <c r="CV973" s="15" t="s">
        <v>59</v>
      </c>
      <c r="CX973" s="15" t="s">
        <v>59</v>
      </c>
      <c r="CZ973" s="15" t="s">
        <v>59</v>
      </c>
      <c r="DB973" s="15" t="s">
        <v>59</v>
      </c>
      <c r="DD973" s="15" t="s">
        <v>59</v>
      </c>
      <c r="DF973" s="15" t="s">
        <v>59</v>
      </c>
      <c r="DH973" s="15" t="s">
        <v>59</v>
      </c>
      <c r="DJ973" s="15" t="s">
        <v>59</v>
      </c>
      <c r="DL973" s="15" t="s">
        <v>59</v>
      </c>
      <c r="DN973" s="15" t="s">
        <v>59</v>
      </c>
      <c r="DP973" s="15" t="s">
        <v>59</v>
      </c>
      <c r="DR973" s="15" t="s">
        <v>59</v>
      </c>
      <c r="DT973" s="15" t="s">
        <v>59</v>
      </c>
      <c r="DV973" s="15" t="s">
        <v>59</v>
      </c>
      <c r="DX973" s="15" t="s">
        <v>59</v>
      </c>
      <c r="DZ973" s="15" t="s">
        <v>59</v>
      </c>
      <c r="EB973" s="15" t="s">
        <v>59</v>
      </c>
      <c r="ED973" s="15" t="s">
        <v>59</v>
      </c>
      <c r="EF973" s="15" t="s">
        <v>59</v>
      </c>
      <c r="EH973" s="15" t="s">
        <v>59</v>
      </c>
      <c r="EJ973" s="15" t="s">
        <v>59</v>
      </c>
      <c r="EL973" s="15" t="s">
        <v>59</v>
      </c>
      <c r="EN973" s="15" t="s">
        <v>59</v>
      </c>
      <c r="EP973" s="15" t="s">
        <v>59</v>
      </c>
      <c r="ER973" s="15" t="s">
        <v>59</v>
      </c>
      <c r="ET973" s="15" t="s">
        <v>59</v>
      </c>
      <c r="EV973" s="15" t="s">
        <v>59</v>
      </c>
      <c r="EX973" s="15" t="s">
        <v>59</v>
      </c>
      <c r="EZ973" s="15" t="s">
        <v>59</v>
      </c>
      <c r="FB973" s="15" t="s">
        <v>59</v>
      </c>
      <c r="FD973" s="15" t="s">
        <v>59</v>
      </c>
      <c r="FF973" s="15" t="s">
        <v>59</v>
      </c>
      <c r="FH973" s="15" t="s">
        <v>59</v>
      </c>
      <c r="FJ973" s="15" t="s">
        <v>59</v>
      </c>
      <c r="FL973" s="15" t="s">
        <v>59</v>
      </c>
      <c r="FN973" s="15" t="s">
        <v>59</v>
      </c>
      <c r="FP973" s="15" t="s">
        <v>59</v>
      </c>
      <c r="FR973" s="15" t="s">
        <v>59</v>
      </c>
      <c r="FT973" s="15" t="s">
        <v>59</v>
      </c>
    </row>
    <row r="974" spans="1:176" ht="15.95" customHeight="1">
      <c r="A974" t="str">
        <f t="shared" si="31"/>
        <v>Sour cream butter, storage 23 days, refrigerated with daylight lamp</v>
      </c>
      <c r="B974" s="39">
        <v>2</v>
      </c>
      <c r="C974" s="39"/>
      <c r="D974" s="39">
        <v>8002</v>
      </c>
      <c r="E974" t="s">
        <v>1401</v>
      </c>
      <c r="G974" s="9">
        <f t="shared" si="30"/>
        <v>0.1</v>
      </c>
      <c r="H974" s="15" t="s">
        <v>59</v>
      </c>
      <c r="I974" t="s">
        <v>47</v>
      </c>
      <c r="J974" s="15" t="s">
        <v>59</v>
      </c>
      <c r="K974" t="s">
        <v>47</v>
      </c>
      <c r="L974" s="15" t="s">
        <v>59</v>
      </c>
      <c r="M974" s="3" t="s">
        <v>47</v>
      </c>
      <c r="N974" s="12" t="s">
        <v>59</v>
      </c>
      <c r="O974" t="s">
        <v>47</v>
      </c>
      <c r="P974" s="15" t="s">
        <v>59</v>
      </c>
      <c r="Q974">
        <v>0.1</v>
      </c>
      <c r="R974" s="15" t="s">
        <v>59</v>
      </c>
      <c r="T974" s="15" t="s">
        <v>59</v>
      </c>
      <c r="U974" t="s">
        <v>54</v>
      </c>
      <c r="V974" s="15" t="s">
        <v>59</v>
      </c>
      <c r="W974" t="s">
        <v>54</v>
      </c>
      <c r="X974" s="15" t="s">
        <v>59</v>
      </c>
      <c r="Y974" t="s">
        <v>47</v>
      </c>
      <c r="Z974" s="15" t="s">
        <v>59</v>
      </c>
      <c r="AA974" t="s">
        <v>47</v>
      </c>
      <c r="AB974" s="15" t="s">
        <v>59</v>
      </c>
      <c r="AC974" t="s">
        <v>47</v>
      </c>
      <c r="AD974" s="15" t="s">
        <v>59</v>
      </c>
      <c r="AE974" t="s">
        <v>47</v>
      </c>
      <c r="AF974" s="15" t="s">
        <v>59</v>
      </c>
      <c r="AG974" t="s">
        <v>47</v>
      </c>
      <c r="AH974" s="15" t="s">
        <v>59</v>
      </c>
      <c r="AI974" t="s">
        <v>47</v>
      </c>
      <c r="AJ974" s="15" t="s">
        <v>59</v>
      </c>
      <c r="AL974" s="15" t="s">
        <v>59</v>
      </c>
      <c r="AM974" t="s">
        <v>47</v>
      </c>
      <c r="AN974" s="15" t="s">
        <v>59</v>
      </c>
      <c r="AO974" t="s">
        <v>47</v>
      </c>
      <c r="AP974" s="15" t="s">
        <v>59</v>
      </c>
      <c r="AQ974" t="s">
        <v>47</v>
      </c>
      <c r="AR974" s="15" t="s">
        <v>59</v>
      </c>
      <c r="AS974" t="s">
        <v>47</v>
      </c>
      <c r="AT974" s="15" t="s">
        <v>59</v>
      </c>
      <c r="AU974" t="s">
        <v>47</v>
      </c>
      <c r="AV974" s="15" t="s">
        <v>59</v>
      </c>
      <c r="AW974" s="3" t="s">
        <v>47</v>
      </c>
      <c r="AX974" s="15" t="s">
        <v>59</v>
      </c>
      <c r="AZ974" s="15" t="s">
        <v>59</v>
      </c>
      <c r="BA974" t="s">
        <v>47</v>
      </c>
      <c r="BB974" s="15" t="s">
        <v>59</v>
      </c>
      <c r="BC974" t="s">
        <v>47</v>
      </c>
      <c r="BD974" s="15" t="s">
        <v>59</v>
      </c>
      <c r="BE974" t="s">
        <v>47</v>
      </c>
      <c r="BF974" s="15" t="s">
        <v>59</v>
      </c>
      <c r="BH974" s="15" t="s">
        <v>59</v>
      </c>
      <c r="BJ974" s="15" t="s">
        <v>59</v>
      </c>
      <c r="BL974" s="15" t="s">
        <v>59</v>
      </c>
      <c r="BN974" s="15" t="s">
        <v>59</v>
      </c>
      <c r="BP974" s="15" t="s">
        <v>59</v>
      </c>
      <c r="BR974" s="15" t="s">
        <v>59</v>
      </c>
      <c r="BT974" s="15" t="s">
        <v>59</v>
      </c>
      <c r="BV974" s="15" t="s">
        <v>59</v>
      </c>
      <c r="BX974" s="15" t="s">
        <v>59</v>
      </c>
      <c r="BZ974" s="15" t="s">
        <v>59</v>
      </c>
      <c r="CB974" s="15" t="s">
        <v>59</v>
      </c>
      <c r="CD974" s="15" t="s">
        <v>59</v>
      </c>
      <c r="CF974" s="15" t="s">
        <v>59</v>
      </c>
      <c r="CH974" s="15" t="s">
        <v>59</v>
      </c>
      <c r="CJ974" s="15" t="s">
        <v>59</v>
      </c>
      <c r="CL974" s="15" t="s">
        <v>59</v>
      </c>
      <c r="CN974" s="15" t="s">
        <v>59</v>
      </c>
      <c r="CP974" s="15" t="s">
        <v>59</v>
      </c>
      <c r="CR974" s="15" t="s">
        <v>59</v>
      </c>
      <c r="CT974" s="15" t="s">
        <v>59</v>
      </c>
      <c r="CV974" s="15" t="s">
        <v>59</v>
      </c>
      <c r="CX974" s="15" t="s">
        <v>59</v>
      </c>
      <c r="CZ974" s="15" t="s">
        <v>59</v>
      </c>
      <c r="DB974" s="15" t="s">
        <v>59</v>
      </c>
      <c r="DD974" s="15" t="s">
        <v>59</v>
      </c>
      <c r="DF974" s="15" t="s">
        <v>59</v>
      </c>
      <c r="DH974" s="15" t="s">
        <v>59</v>
      </c>
      <c r="DJ974" s="15" t="s">
        <v>59</v>
      </c>
      <c r="DL974" s="15" t="s">
        <v>59</v>
      </c>
      <c r="DN974" s="15" t="s">
        <v>59</v>
      </c>
      <c r="DP974" s="15" t="s">
        <v>59</v>
      </c>
      <c r="DR974" s="15" t="s">
        <v>59</v>
      </c>
      <c r="DT974" s="15" t="s">
        <v>59</v>
      </c>
      <c r="DV974" s="15" t="s">
        <v>59</v>
      </c>
      <c r="DX974" s="15" t="s">
        <v>59</v>
      </c>
      <c r="DZ974" s="15" t="s">
        <v>59</v>
      </c>
      <c r="EB974" s="15" t="s">
        <v>59</v>
      </c>
      <c r="ED974" s="15" t="s">
        <v>59</v>
      </c>
      <c r="EF974" s="15" t="s">
        <v>59</v>
      </c>
      <c r="EH974" s="15" t="s">
        <v>59</v>
      </c>
      <c r="EJ974" s="15" t="s">
        <v>59</v>
      </c>
      <c r="EL974" s="15" t="s">
        <v>59</v>
      </c>
      <c r="EN974" s="15" t="s">
        <v>59</v>
      </c>
      <c r="EP974" s="15" t="s">
        <v>59</v>
      </c>
      <c r="ER974" s="15" t="s">
        <v>59</v>
      </c>
      <c r="ET974" s="15" t="s">
        <v>59</v>
      </c>
      <c r="EV974" s="15" t="s">
        <v>59</v>
      </c>
      <c r="EX974" s="15" t="s">
        <v>59</v>
      </c>
      <c r="EZ974" s="15" t="s">
        <v>59</v>
      </c>
      <c r="FB974" s="15" t="s">
        <v>59</v>
      </c>
      <c r="FD974" s="15" t="s">
        <v>59</v>
      </c>
      <c r="FF974" s="15" t="s">
        <v>59</v>
      </c>
      <c r="FH974" s="15" t="s">
        <v>59</v>
      </c>
      <c r="FJ974" s="15" t="s">
        <v>59</v>
      </c>
      <c r="FL974" s="15" t="s">
        <v>59</v>
      </c>
      <c r="FN974" s="15" t="s">
        <v>59</v>
      </c>
      <c r="FP974" s="15" t="s">
        <v>59</v>
      </c>
      <c r="FR974" s="15" t="s">
        <v>59</v>
      </c>
      <c r="FT974" s="15" t="s">
        <v>59</v>
      </c>
    </row>
    <row r="975" spans="1:176" ht="15.95" customHeight="1">
      <c r="A975" t="str">
        <f t="shared" si="31"/>
        <v>Sour cream butter, storage 42 days, refrigerated with daylight lamp</v>
      </c>
      <c r="B975" s="39">
        <v>2</v>
      </c>
      <c r="C975" s="39"/>
      <c r="D975" s="39">
        <v>8002</v>
      </c>
      <c r="E975" t="s">
        <v>1401</v>
      </c>
      <c r="G975" s="9">
        <f t="shared" si="30"/>
        <v>0.41</v>
      </c>
      <c r="H975" s="15" t="s">
        <v>59</v>
      </c>
      <c r="I975" t="s">
        <v>47</v>
      </c>
      <c r="J975" s="15" t="s">
        <v>59</v>
      </c>
      <c r="K975" t="s">
        <v>47</v>
      </c>
      <c r="L975" s="15" t="s">
        <v>59</v>
      </c>
      <c r="M975" s="3" t="s">
        <v>47</v>
      </c>
      <c r="N975" s="12" t="s">
        <v>59</v>
      </c>
      <c r="O975" t="s">
        <v>47</v>
      </c>
      <c r="P975" s="15" t="s">
        <v>59</v>
      </c>
      <c r="Q975">
        <v>0.41</v>
      </c>
      <c r="R975" s="15" t="s">
        <v>59</v>
      </c>
      <c r="T975" s="15" t="s">
        <v>59</v>
      </c>
      <c r="U975" t="s">
        <v>54</v>
      </c>
      <c r="V975" s="15" t="s">
        <v>59</v>
      </c>
      <c r="W975" t="s">
        <v>54</v>
      </c>
      <c r="X975" s="15" t="s">
        <v>59</v>
      </c>
      <c r="Y975" t="s">
        <v>47</v>
      </c>
      <c r="Z975" s="15" t="s">
        <v>59</v>
      </c>
      <c r="AA975" t="s">
        <v>47</v>
      </c>
      <c r="AB975" s="15" t="s">
        <v>59</v>
      </c>
      <c r="AC975" t="s">
        <v>47</v>
      </c>
      <c r="AD975" s="15" t="s">
        <v>59</v>
      </c>
      <c r="AE975" t="s">
        <v>47</v>
      </c>
      <c r="AF975" s="15" t="s">
        <v>59</v>
      </c>
      <c r="AG975" t="s">
        <v>47</v>
      </c>
      <c r="AH975" s="15" t="s">
        <v>59</v>
      </c>
      <c r="AI975" t="s">
        <v>47</v>
      </c>
      <c r="AJ975" s="15" t="s">
        <v>59</v>
      </c>
      <c r="AL975" s="15" t="s">
        <v>59</v>
      </c>
      <c r="AM975" t="s">
        <v>47</v>
      </c>
      <c r="AN975" s="15" t="s">
        <v>59</v>
      </c>
      <c r="AO975" t="s">
        <v>47</v>
      </c>
      <c r="AP975" s="15" t="s">
        <v>59</v>
      </c>
      <c r="AQ975" t="s">
        <v>47</v>
      </c>
      <c r="AR975" s="15" t="s">
        <v>59</v>
      </c>
      <c r="AS975" t="s">
        <v>47</v>
      </c>
      <c r="AT975" s="15" t="s">
        <v>59</v>
      </c>
      <c r="AU975" t="s">
        <v>47</v>
      </c>
      <c r="AV975" s="15" t="s">
        <v>59</v>
      </c>
      <c r="AW975" s="3" t="s">
        <v>47</v>
      </c>
      <c r="AX975" s="15" t="s">
        <v>59</v>
      </c>
      <c r="AZ975" s="15" t="s">
        <v>59</v>
      </c>
      <c r="BA975" t="s">
        <v>47</v>
      </c>
      <c r="BB975" s="15" t="s">
        <v>59</v>
      </c>
      <c r="BC975" t="s">
        <v>47</v>
      </c>
      <c r="BD975" s="15" t="s">
        <v>59</v>
      </c>
      <c r="BE975" t="s">
        <v>47</v>
      </c>
      <c r="BF975" s="15" t="s">
        <v>59</v>
      </c>
      <c r="BH975" s="15" t="s">
        <v>59</v>
      </c>
      <c r="BJ975" s="15" t="s">
        <v>59</v>
      </c>
      <c r="BL975" s="15" t="s">
        <v>59</v>
      </c>
      <c r="BN975" s="15" t="s">
        <v>59</v>
      </c>
      <c r="BP975" s="15" t="s">
        <v>59</v>
      </c>
      <c r="BR975" s="15" t="s">
        <v>59</v>
      </c>
      <c r="BT975" s="15" t="s">
        <v>59</v>
      </c>
      <c r="BV975" s="15" t="s">
        <v>59</v>
      </c>
      <c r="BX975" s="15" t="s">
        <v>59</v>
      </c>
      <c r="BZ975" s="15" t="s">
        <v>59</v>
      </c>
      <c r="CB975" s="15" t="s">
        <v>59</v>
      </c>
      <c r="CD975" s="15" t="s">
        <v>59</v>
      </c>
      <c r="CF975" s="15" t="s">
        <v>59</v>
      </c>
      <c r="CH975" s="15" t="s">
        <v>59</v>
      </c>
      <c r="CJ975" s="15" t="s">
        <v>59</v>
      </c>
      <c r="CL975" s="15" t="s">
        <v>59</v>
      </c>
      <c r="CN975" s="15" t="s">
        <v>59</v>
      </c>
      <c r="CP975" s="15" t="s">
        <v>59</v>
      </c>
      <c r="CR975" s="15" t="s">
        <v>59</v>
      </c>
      <c r="CT975" s="15" t="s">
        <v>59</v>
      </c>
      <c r="CV975" s="15" t="s">
        <v>59</v>
      </c>
      <c r="CX975" s="15" t="s">
        <v>59</v>
      </c>
      <c r="CZ975" s="15" t="s">
        <v>59</v>
      </c>
      <c r="DB975" s="15" t="s">
        <v>59</v>
      </c>
      <c r="DD975" s="15" t="s">
        <v>59</v>
      </c>
      <c r="DF975" s="15" t="s">
        <v>59</v>
      </c>
      <c r="DH975" s="15" t="s">
        <v>59</v>
      </c>
      <c r="DJ975" s="15" t="s">
        <v>59</v>
      </c>
      <c r="DL975" s="15" t="s">
        <v>59</v>
      </c>
      <c r="DN975" s="15" t="s">
        <v>59</v>
      </c>
      <c r="DP975" s="15" t="s">
        <v>59</v>
      </c>
      <c r="DR975" s="15" t="s">
        <v>59</v>
      </c>
      <c r="DT975" s="15" t="s">
        <v>59</v>
      </c>
      <c r="DV975" s="15" t="s">
        <v>59</v>
      </c>
      <c r="DX975" s="15" t="s">
        <v>59</v>
      </c>
      <c r="DZ975" s="15" t="s">
        <v>59</v>
      </c>
      <c r="EB975" s="15" t="s">
        <v>59</v>
      </c>
      <c r="ED975" s="15" t="s">
        <v>59</v>
      </c>
      <c r="EF975" s="15" t="s">
        <v>59</v>
      </c>
      <c r="EH975" s="15" t="s">
        <v>59</v>
      </c>
      <c r="EJ975" s="15" t="s">
        <v>59</v>
      </c>
      <c r="EL975" s="15" t="s">
        <v>59</v>
      </c>
      <c r="EN975" s="15" t="s">
        <v>59</v>
      </c>
      <c r="EP975" s="15" t="s">
        <v>59</v>
      </c>
      <c r="ER975" s="15" t="s">
        <v>59</v>
      </c>
      <c r="ET975" s="15" t="s">
        <v>59</v>
      </c>
      <c r="EV975" s="15" t="s">
        <v>59</v>
      </c>
      <c r="EX975" s="15" t="s">
        <v>59</v>
      </c>
      <c r="EZ975" s="15" t="s">
        <v>59</v>
      </c>
      <c r="FB975" s="15" t="s">
        <v>59</v>
      </c>
      <c r="FD975" s="15" t="s">
        <v>59</v>
      </c>
      <c r="FF975" s="15" t="s">
        <v>59</v>
      </c>
      <c r="FH975" s="15" t="s">
        <v>59</v>
      </c>
      <c r="FJ975" s="15" t="s">
        <v>59</v>
      </c>
      <c r="FL975" s="15" t="s">
        <v>59</v>
      </c>
      <c r="FN975" s="15" t="s">
        <v>59</v>
      </c>
      <c r="FP975" s="15" t="s">
        <v>59</v>
      </c>
      <c r="FR975" s="15" t="s">
        <v>59</v>
      </c>
      <c r="FT975" s="15" t="s">
        <v>59</v>
      </c>
    </row>
    <row r="976" spans="1:176" ht="15.95" customHeight="1">
      <c r="A976" t="str">
        <f t="shared" si="31"/>
        <v>Sour cream butter, fresh, refrigerated with light for food</v>
      </c>
      <c r="B976" s="39">
        <v>2</v>
      </c>
      <c r="C976" s="39"/>
      <c r="D976" s="39">
        <v>8002</v>
      </c>
      <c r="E976" t="s">
        <v>1401</v>
      </c>
      <c r="G976" s="9">
        <f t="shared" si="30"/>
        <v>1.66</v>
      </c>
      <c r="H976" s="15" t="s">
        <v>59</v>
      </c>
      <c r="I976" t="s">
        <v>47</v>
      </c>
      <c r="J976" s="15" t="s">
        <v>59</v>
      </c>
      <c r="K976" t="s">
        <v>47</v>
      </c>
      <c r="L976" s="15" t="s">
        <v>59</v>
      </c>
      <c r="M976" s="3" t="s">
        <v>47</v>
      </c>
      <c r="N976" s="12" t="s">
        <v>59</v>
      </c>
      <c r="O976" t="s">
        <v>47</v>
      </c>
      <c r="P976" s="15" t="s">
        <v>59</v>
      </c>
      <c r="Q976">
        <v>1.66</v>
      </c>
      <c r="R976" s="15" t="s">
        <v>59</v>
      </c>
      <c r="T976" s="15" t="s">
        <v>59</v>
      </c>
      <c r="U976" t="s">
        <v>54</v>
      </c>
      <c r="V976" s="15" t="s">
        <v>59</v>
      </c>
      <c r="W976" t="s">
        <v>54</v>
      </c>
      <c r="X976" s="15" t="s">
        <v>59</v>
      </c>
      <c r="Y976" t="s">
        <v>47</v>
      </c>
      <c r="Z976" s="15" t="s">
        <v>59</v>
      </c>
      <c r="AA976" t="s">
        <v>47</v>
      </c>
      <c r="AB976" s="15" t="s">
        <v>59</v>
      </c>
      <c r="AC976" t="s">
        <v>47</v>
      </c>
      <c r="AD976" s="15" t="s">
        <v>59</v>
      </c>
      <c r="AE976" t="s">
        <v>47</v>
      </c>
      <c r="AF976" s="15" t="s">
        <v>59</v>
      </c>
      <c r="AG976" t="s">
        <v>47</v>
      </c>
      <c r="AH976" s="15" t="s">
        <v>59</v>
      </c>
      <c r="AI976" t="s">
        <v>47</v>
      </c>
      <c r="AJ976" s="15" t="s">
        <v>59</v>
      </c>
      <c r="AL976" s="15" t="s">
        <v>59</v>
      </c>
      <c r="AM976" t="s">
        <v>47</v>
      </c>
      <c r="AN976" s="15" t="s">
        <v>59</v>
      </c>
      <c r="AO976" t="s">
        <v>47</v>
      </c>
      <c r="AP976" s="15" t="s">
        <v>59</v>
      </c>
      <c r="AQ976" t="s">
        <v>47</v>
      </c>
      <c r="AR976" s="15" t="s">
        <v>59</v>
      </c>
      <c r="AS976" t="s">
        <v>47</v>
      </c>
      <c r="AT976" s="15" t="s">
        <v>59</v>
      </c>
      <c r="AU976" t="s">
        <v>47</v>
      </c>
      <c r="AV976" s="15" t="s">
        <v>59</v>
      </c>
      <c r="AW976" s="3" t="s">
        <v>47</v>
      </c>
      <c r="AX976" s="15" t="s">
        <v>59</v>
      </c>
      <c r="AZ976" s="15" t="s">
        <v>59</v>
      </c>
      <c r="BA976" t="s">
        <v>47</v>
      </c>
      <c r="BB976" s="15" t="s">
        <v>59</v>
      </c>
      <c r="BC976" t="s">
        <v>47</v>
      </c>
      <c r="BD976" s="15" t="s">
        <v>59</v>
      </c>
      <c r="BE976" t="s">
        <v>47</v>
      </c>
      <c r="BF976" s="15" t="s">
        <v>59</v>
      </c>
      <c r="BH976" s="15" t="s">
        <v>59</v>
      </c>
      <c r="BJ976" s="15" t="s">
        <v>59</v>
      </c>
      <c r="BL976" s="15" t="s">
        <v>59</v>
      </c>
      <c r="BN976" s="15" t="s">
        <v>59</v>
      </c>
      <c r="BP976" s="15" t="s">
        <v>59</v>
      </c>
      <c r="BR976" s="15" t="s">
        <v>59</v>
      </c>
      <c r="BT976" s="15" t="s">
        <v>59</v>
      </c>
      <c r="BV976" s="15" t="s">
        <v>59</v>
      </c>
      <c r="BX976" s="15" t="s">
        <v>59</v>
      </c>
      <c r="BZ976" s="15" t="s">
        <v>59</v>
      </c>
      <c r="CB976" s="15" t="s">
        <v>59</v>
      </c>
      <c r="CD976" s="15" t="s">
        <v>59</v>
      </c>
      <c r="CF976" s="15" t="s">
        <v>59</v>
      </c>
      <c r="CH976" s="15" t="s">
        <v>59</v>
      </c>
      <c r="CJ976" s="15" t="s">
        <v>59</v>
      </c>
      <c r="CL976" s="15" t="s">
        <v>59</v>
      </c>
      <c r="CN976" s="15" t="s">
        <v>59</v>
      </c>
      <c r="CP976" s="15" t="s">
        <v>59</v>
      </c>
      <c r="CR976" s="15" t="s">
        <v>59</v>
      </c>
      <c r="CT976" s="15" t="s">
        <v>59</v>
      </c>
      <c r="CV976" s="15" t="s">
        <v>59</v>
      </c>
      <c r="CX976" s="15" t="s">
        <v>59</v>
      </c>
      <c r="CZ976" s="15" t="s">
        <v>59</v>
      </c>
      <c r="DB976" s="15" t="s">
        <v>59</v>
      </c>
      <c r="DD976" s="15" t="s">
        <v>59</v>
      </c>
      <c r="DF976" s="15" t="s">
        <v>59</v>
      </c>
      <c r="DH976" s="15" t="s">
        <v>59</v>
      </c>
      <c r="DJ976" s="15" t="s">
        <v>59</v>
      </c>
      <c r="DL976" s="15" t="s">
        <v>59</v>
      </c>
      <c r="DN976" s="15" t="s">
        <v>59</v>
      </c>
      <c r="DP976" s="15" t="s">
        <v>59</v>
      </c>
      <c r="DR976" s="15" t="s">
        <v>59</v>
      </c>
      <c r="DT976" s="15" t="s">
        <v>59</v>
      </c>
      <c r="DV976" s="15" t="s">
        <v>59</v>
      </c>
      <c r="DX976" s="15" t="s">
        <v>59</v>
      </c>
      <c r="DZ976" s="15" t="s">
        <v>59</v>
      </c>
      <c r="EB976" s="15" t="s">
        <v>59</v>
      </c>
      <c r="ED976" s="15" t="s">
        <v>59</v>
      </c>
      <c r="EF976" s="15" t="s">
        <v>59</v>
      </c>
      <c r="EH976" s="15" t="s">
        <v>59</v>
      </c>
      <c r="EJ976" s="15" t="s">
        <v>59</v>
      </c>
      <c r="EL976" s="15" t="s">
        <v>59</v>
      </c>
      <c r="EN976" s="15" t="s">
        <v>59</v>
      </c>
      <c r="EP976" s="15" t="s">
        <v>59</v>
      </c>
      <c r="ER976" s="15" t="s">
        <v>59</v>
      </c>
      <c r="ET976" s="15" t="s">
        <v>59</v>
      </c>
      <c r="EV976" s="15" t="s">
        <v>59</v>
      </c>
      <c r="EX976" s="15" t="s">
        <v>59</v>
      </c>
      <c r="EZ976" s="15" t="s">
        <v>59</v>
      </c>
      <c r="FB976" s="15" t="s">
        <v>59</v>
      </c>
      <c r="FD976" s="15" t="s">
        <v>59</v>
      </c>
      <c r="FF976" s="15" t="s">
        <v>59</v>
      </c>
      <c r="FH976" s="15" t="s">
        <v>59</v>
      </c>
      <c r="FJ976" s="15" t="s">
        <v>59</v>
      </c>
      <c r="FL976" s="15" t="s">
        <v>59</v>
      </c>
      <c r="FN976" s="15" t="s">
        <v>59</v>
      </c>
      <c r="FP976" s="15" t="s">
        <v>59</v>
      </c>
      <c r="FR976" s="15" t="s">
        <v>59</v>
      </c>
      <c r="FT976" s="15" t="s">
        <v>59</v>
      </c>
    </row>
    <row r="977" spans="1:176" ht="15.95" customHeight="1">
      <c r="A977" t="str">
        <f t="shared" si="31"/>
        <v>Sour cream butter, storage 23 days, refrigerated with light for food</v>
      </c>
      <c r="B977" s="39">
        <v>2</v>
      </c>
      <c r="C977" s="39"/>
      <c r="D977" s="39">
        <v>8002</v>
      </c>
      <c r="E977" t="s">
        <v>1401</v>
      </c>
      <c r="G977" s="9">
        <f t="shared" si="30"/>
        <v>9.84</v>
      </c>
      <c r="H977" s="15" t="s">
        <v>59</v>
      </c>
      <c r="I977" t="s">
        <v>47</v>
      </c>
      <c r="J977" s="15" t="s">
        <v>59</v>
      </c>
      <c r="K977" t="s">
        <v>47</v>
      </c>
      <c r="L977" s="15" t="s">
        <v>59</v>
      </c>
      <c r="M977" s="3" t="s">
        <v>47</v>
      </c>
      <c r="N977" s="12" t="s">
        <v>59</v>
      </c>
      <c r="O977" t="s">
        <v>47</v>
      </c>
      <c r="P977" s="15" t="s">
        <v>59</v>
      </c>
      <c r="Q977">
        <v>8.68</v>
      </c>
      <c r="R977" s="15" t="s">
        <v>59</v>
      </c>
      <c r="T977" s="15" t="s">
        <v>59</v>
      </c>
      <c r="U977">
        <v>0.57999999999999996</v>
      </c>
      <c r="V977" s="15" t="s">
        <v>59</v>
      </c>
      <c r="W977">
        <v>0.57999999999999996</v>
      </c>
      <c r="X977" s="15" t="s">
        <v>59</v>
      </c>
      <c r="Y977" t="s">
        <v>47</v>
      </c>
      <c r="Z977" s="15" t="s">
        <v>59</v>
      </c>
      <c r="AA977" t="s">
        <v>47</v>
      </c>
      <c r="AB977" s="15" t="s">
        <v>59</v>
      </c>
      <c r="AC977" t="s">
        <v>47</v>
      </c>
      <c r="AD977" s="15" t="s">
        <v>59</v>
      </c>
      <c r="AE977" t="s">
        <v>47</v>
      </c>
      <c r="AF977" s="15" t="s">
        <v>59</v>
      </c>
      <c r="AG977" t="s">
        <v>47</v>
      </c>
      <c r="AH977" s="15" t="s">
        <v>59</v>
      </c>
      <c r="AI977" t="s">
        <v>47</v>
      </c>
      <c r="AJ977" s="15" t="s">
        <v>59</v>
      </c>
      <c r="AL977" s="15" t="s">
        <v>59</v>
      </c>
      <c r="AM977" t="s">
        <v>47</v>
      </c>
      <c r="AN977" s="15" t="s">
        <v>59</v>
      </c>
      <c r="AO977" t="s">
        <v>47</v>
      </c>
      <c r="AP977" s="15" t="s">
        <v>59</v>
      </c>
      <c r="AQ977" t="s">
        <v>47</v>
      </c>
      <c r="AR977" s="15" t="s">
        <v>59</v>
      </c>
      <c r="AS977" t="s">
        <v>47</v>
      </c>
      <c r="AT977" s="15" t="s">
        <v>59</v>
      </c>
      <c r="AU977" t="s">
        <v>47</v>
      </c>
      <c r="AV977" s="15" t="s">
        <v>59</v>
      </c>
      <c r="AW977" s="3" t="s">
        <v>47</v>
      </c>
      <c r="AX977" s="15" t="s">
        <v>59</v>
      </c>
      <c r="AZ977" s="15" t="s">
        <v>59</v>
      </c>
      <c r="BA977" t="s">
        <v>47</v>
      </c>
      <c r="BB977" s="15" t="s">
        <v>59</v>
      </c>
      <c r="BC977" t="s">
        <v>47</v>
      </c>
      <c r="BD977" s="15" t="s">
        <v>59</v>
      </c>
      <c r="BE977" t="s">
        <v>47</v>
      </c>
      <c r="BF977" s="15" t="s">
        <v>59</v>
      </c>
      <c r="BH977" s="15" t="s">
        <v>59</v>
      </c>
      <c r="BJ977" s="15" t="s">
        <v>59</v>
      </c>
      <c r="BL977" s="15" t="s">
        <v>59</v>
      </c>
      <c r="BN977" s="15" t="s">
        <v>59</v>
      </c>
      <c r="BP977" s="15" t="s">
        <v>59</v>
      </c>
      <c r="BR977" s="15" t="s">
        <v>59</v>
      </c>
      <c r="BT977" s="15" t="s">
        <v>59</v>
      </c>
      <c r="BV977" s="15" t="s">
        <v>59</v>
      </c>
      <c r="BX977" s="15" t="s">
        <v>59</v>
      </c>
      <c r="BZ977" s="15" t="s">
        <v>59</v>
      </c>
      <c r="CB977" s="15" t="s">
        <v>59</v>
      </c>
      <c r="CD977" s="15" t="s">
        <v>59</v>
      </c>
      <c r="CF977" s="15" t="s">
        <v>59</v>
      </c>
      <c r="CH977" s="15" t="s">
        <v>59</v>
      </c>
      <c r="CJ977" s="15" t="s">
        <v>59</v>
      </c>
      <c r="CL977" s="15" t="s">
        <v>59</v>
      </c>
      <c r="CN977" s="15" t="s">
        <v>59</v>
      </c>
      <c r="CP977" s="15" t="s">
        <v>59</v>
      </c>
      <c r="CR977" s="15" t="s">
        <v>59</v>
      </c>
      <c r="CT977" s="15" t="s">
        <v>59</v>
      </c>
      <c r="CV977" s="15" t="s">
        <v>59</v>
      </c>
      <c r="CX977" s="15" t="s">
        <v>59</v>
      </c>
      <c r="CZ977" s="15" t="s">
        <v>59</v>
      </c>
      <c r="DB977" s="15" t="s">
        <v>59</v>
      </c>
      <c r="DD977" s="15" t="s">
        <v>59</v>
      </c>
      <c r="DF977" s="15" t="s">
        <v>59</v>
      </c>
      <c r="DH977" s="15" t="s">
        <v>59</v>
      </c>
      <c r="DJ977" s="15" t="s">
        <v>59</v>
      </c>
      <c r="DL977" s="15" t="s">
        <v>59</v>
      </c>
      <c r="DN977" s="15" t="s">
        <v>59</v>
      </c>
      <c r="DP977" s="15" t="s">
        <v>59</v>
      </c>
      <c r="DR977" s="15" t="s">
        <v>59</v>
      </c>
      <c r="DT977" s="15" t="s">
        <v>59</v>
      </c>
      <c r="DV977" s="15" t="s">
        <v>59</v>
      </c>
      <c r="DX977" s="15" t="s">
        <v>59</v>
      </c>
      <c r="DZ977" s="15" t="s">
        <v>59</v>
      </c>
      <c r="EB977" s="15" t="s">
        <v>59</v>
      </c>
      <c r="ED977" s="15" t="s">
        <v>59</v>
      </c>
      <c r="EF977" s="15" t="s">
        <v>59</v>
      </c>
      <c r="EH977" s="15" t="s">
        <v>59</v>
      </c>
      <c r="EJ977" s="15" t="s">
        <v>59</v>
      </c>
      <c r="EL977" s="15" t="s">
        <v>59</v>
      </c>
      <c r="EN977" s="15" t="s">
        <v>59</v>
      </c>
      <c r="EP977" s="15" t="s">
        <v>59</v>
      </c>
      <c r="ER977" s="15" t="s">
        <v>59</v>
      </c>
      <c r="ET977" s="15" t="s">
        <v>59</v>
      </c>
      <c r="EV977" s="15" t="s">
        <v>59</v>
      </c>
      <c r="EX977" s="15" t="s">
        <v>59</v>
      </c>
      <c r="EZ977" s="15" t="s">
        <v>59</v>
      </c>
      <c r="FB977" s="15" t="s">
        <v>59</v>
      </c>
      <c r="FD977" s="15" t="s">
        <v>59</v>
      </c>
      <c r="FF977" s="15" t="s">
        <v>59</v>
      </c>
      <c r="FH977" s="15" t="s">
        <v>59</v>
      </c>
      <c r="FJ977" s="15" t="s">
        <v>59</v>
      </c>
      <c r="FL977" s="15" t="s">
        <v>59</v>
      </c>
      <c r="FN977" s="15" t="s">
        <v>59</v>
      </c>
      <c r="FP977" s="15" t="s">
        <v>59</v>
      </c>
      <c r="FR977" s="15" t="s">
        <v>59</v>
      </c>
      <c r="FT977" s="15" t="s">
        <v>59</v>
      </c>
    </row>
    <row r="978" spans="1:176" ht="15.95" customHeight="1">
      <c r="A978" t="str">
        <f t="shared" si="31"/>
        <v>Sour cream butter, storage 42 days, refrigerated with light for food</v>
      </c>
      <c r="B978" s="39">
        <v>2</v>
      </c>
      <c r="C978" s="39"/>
      <c r="D978" s="39">
        <v>8002</v>
      </c>
      <c r="E978" t="s">
        <v>1401</v>
      </c>
      <c r="G978" s="9">
        <f t="shared" si="30"/>
        <v>17.57</v>
      </c>
      <c r="H978" s="15" t="s">
        <v>59</v>
      </c>
      <c r="I978" t="s">
        <v>47</v>
      </c>
      <c r="J978" s="15" t="s">
        <v>59</v>
      </c>
      <c r="K978" t="s">
        <v>47</v>
      </c>
      <c r="L978" s="15" t="s">
        <v>59</v>
      </c>
      <c r="M978" s="3" t="s">
        <v>47</v>
      </c>
      <c r="N978" s="12" t="s">
        <v>59</v>
      </c>
      <c r="O978" t="s">
        <v>47</v>
      </c>
      <c r="P978" s="15" t="s">
        <v>59</v>
      </c>
      <c r="Q978">
        <v>0.12</v>
      </c>
      <c r="R978" s="15" t="s">
        <v>59</v>
      </c>
      <c r="T978" s="15" t="s">
        <v>59</v>
      </c>
      <c r="U978">
        <v>12.5</v>
      </c>
      <c r="V978" s="15" t="s">
        <v>59</v>
      </c>
      <c r="W978">
        <v>4.95</v>
      </c>
      <c r="X978" s="15" t="s">
        <v>59</v>
      </c>
      <c r="Y978" t="s">
        <v>47</v>
      </c>
      <c r="Z978" s="15" t="s">
        <v>59</v>
      </c>
      <c r="AA978" t="s">
        <v>47</v>
      </c>
      <c r="AB978" s="15" t="s">
        <v>59</v>
      </c>
      <c r="AC978" t="s">
        <v>47</v>
      </c>
      <c r="AD978" s="15" t="s">
        <v>59</v>
      </c>
      <c r="AE978" t="s">
        <v>47</v>
      </c>
      <c r="AF978" s="15" t="s">
        <v>59</v>
      </c>
      <c r="AG978" t="s">
        <v>47</v>
      </c>
      <c r="AH978" s="15" t="s">
        <v>59</v>
      </c>
      <c r="AI978" t="s">
        <v>47</v>
      </c>
      <c r="AJ978" s="15" t="s">
        <v>59</v>
      </c>
      <c r="AL978" s="15" t="s">
        <v>59</v>
      </c>
      <c r="AM978" t="s">
        <v>47</v>
      </c>
      <c r="AN978" s="15" t="s">
        <v>59</v>
      </c>
      <c r="AO978" t="s">
        <v>47</v>
      </c>
      <c r="AP978" s="15" t="s">
        <v>59</v>
      </c>
      <c r="AQ978" t="s">
        <v>47</v>
      </c>
      <c r="AR978" s="15" t="s">
        <v>59</v>
      </c>
      <c r="AS978" t="s">
        <v>47</v>
      </c>
      <c r="AT978" s="15" t="s">
        <v>59</v>
      </c>
      <c r="AU978" t="s">
        <v>47</v>
      </c>
      <c r="AV978" s="15" t="s">
        <v>59</v>
      </c>
      <c r="AW978" s="3" t="s">
        <v>47</v>
      </c>
      <c r="AX978" s="15" t="s">
        <v>59</v>
      </c>
      <c r="AZ978" s="15" t="s">
        <v>59</v>
      </c>
      <c r="BA978" t="s">
        <v>47</v>
      </c>
      <c r="BB978" s="15" t="s">
        <v>59</v>
      </c>
      <c r="BC978" t="s">
        <v>47</v>
      </c>
      <c r="BD978" s="15" t="s">
        <v>59</v>
      </c>
      <c r="BE978" t="s">
        <v>47</v>
      </c>
      <c r="BF978" s="15" t="s">
        <v>59</v>
      </c>
      <c r="BH978" s="15" t="s">
        <v>59</v>
      </c>
      <c r="BJ978" s="15" t="s">
        <v>59</v>
      </c>
      <c r="BL978" s="15" t="s">
        <v>59</v>
      </c>
      <c r="BN978" s="15" t="s">
        <v>59</v>
      </c>
      <c r="BP978" s="15" t="s">
        <v>59</v>
      </c>
      <c r="BR978" s="15" t="s">
        <v>59</v>
      </c>
      <c r="BT978" s="15" t="s">
        <v>59</v>
      </c>
      <c r="BV978" s="15" t="s">
        <v>59</v>
      </c>
      <c r="BX978" s="15" t="s">
        <v>59</v>
      </c>
      <c r="BZ978" s="15" t="s">
        <v>59</v>
      </c>
      <c r="CB978" s="15" t="s">
        <v>59</v>
      </c>
      <c r="CD978" s="15" t="s">
        <v>59</v>
      </c>
      <c r="CF978" s="15" t="s">
        <v>59</v>
      </c>
      <c r="CH978" s="15" t="s">
        <v>59</v>
      </c>
      <c r="CJ978" s="15" t="s">
        <v>59</v>
      </c>
      <c r="CL978" s="15" t="s">
        <v>59</v>
      </c>
      <c r="CN978" s="15" t="s">
        <v>59</v>
      </c>
      <c r="CP978" s="15" t="s">
        <v>59</v>
      </c>
      <c r="CR978" s="15" t="s">
        <v>59</v>
      </c>
      <c r="CT978" s="15" t="s">
        <v>59</v>
      </c>
      <c r="CV978" s="15" t="s">
        <v>59</v>
      </c>
      <c r="CX978" s="15" t="s">
        <v>59</v>
      </c>
      <c r="CZ978" s="15" t="s">
        <v>59</v>
      </c>
      <c r="DB978" s="15" t="s">
        <v>59</v>
      </c>
      <c r="DD978" s="15" t="s">
        <v>59</v>
      </c>
      <c r="DF978" s="15" t="s">
        <v>59</v>
      </c>
      <c r="DH978" s="15" t="s">
        <v>59</v>
      </c>
      <c r="DJ978" s="15" t="s">
        <v>59</v>
      </c>
      <c r="DL978" s="15" t="s">
        <v>59</v>
      </c>
      <c r="DN978" s="15" t="s">
        <v>59</v>
      </c>
      <c r="DP978" s="15" t="s">
        <v>59</v>
      </c>
      <c r="DR978" s="15" t="s">
        <v>59</v>
      </c>
      <c r="DT978" s="15" t="s">
        <v>59</v>
      </c>
      <c r="DV978" s="15" t="s">
        <v>59</v>
      </c>
      <c r="DX978" s="15" t="s">
        <v>59</v>
      </c>
      <c r="DZ978" s="15" t="s">
        <v>59</v>
      </c>
      <c r="EB978" s="15" t="s">
        <v>59</v>
      </c>
      <c r="ED978" s="15" t="s">
        <v>59</v>
      </c>
      <c r="EF978" s="15" t="s">
        <v>59</v>
      </c>
      <c r="EH978" s="15" t="s">
        <v>59</v>
      </c>
      <c r="EJ978" s="15" t="s">
        <v>59</v>
      </c>
      <c r="EL978" s="15" t="s">
        <v>59</v>
      </c>
      <c r="EN978" s="15" t="s">
        <v>59</v>
      </c>
      <c r="EP978" s="15" t="s">
        <v>59</v>
      </c>
      <c r="ER978" s="15" t="s">
        <v>59</v>
      </c>
      <c r="ET978" s="15" t="s">
        <v>59</v>
      </c>
      <c r="EV978" s="15" t="s">
        <v>59</v>
      </c>
      <c r="EX978" s="15" t="s">
        <v>59</v>
      </c>
      <c r="EZ978" s="15" t="s">
        <v>59</v>
      </c>
      <c r="FB978" s="15" t="s">
        <v>59</v>
      </c>
      <c r="FD978" s="15" t="s">
        <v>59</v>
      </c>
      <c r="FF978" s="15" t="s">
        <v>59</v>
      </c>
      <c r="FH978" s="15" t="s">
        <v>59</v>
      </c>
      <c r="FJ978" s="15" t="s">
        <v>59</v>
      </c>
      <c r="FL978" s="15" t="s">
        <v>59</v>
      </c>
      <c r="FN978" s="15" t="s">
        <v>59</v>
      </c>
      <c r="FP978" s="15" t="s">
        <v>59</v>
      </c>
      <c r="FR978" s="15" t="s">
        <v>59</v>
      </c>
      <c r="FT978" s="15" t="s">
        <v>59</v>
      </c>
    </row>
    <row r="979" spans="1:176" ht="15.95" customHeight="1">
      <c r="A979" t="str">
        <f t="shared" ref="A979:A984" si="32">SUBSTITUTE(A962,"refrigerated","stored at room temp")</f>
        <v xml:space="preserve">Sour cream butter, frozen for 6 months </v>
      </c>
      <c r="B979" s="39">
        <v>2</v>
      </c>
      <c r="C979" s="39"/>
      <c r="D979" s="39">
        <v>8002</v>
      </c>
      <c r="E979" t="s">
        <v>1401</v>
      </c>
      <c r="G979" s="9">
        <f t="shared" si="30"/>
        <v>0.24</v>
      </c>
      <c r="H979" s="15" t="s">
        <v>59</v>
      </c>
      <c r="I979" t="s">
        <v>47</v>
      </c>
      <c r="J979" s="15" t="s">
        <v>59</v>
      </c>
      <c r="K979" t="s">
        <v>47</v>
      </c>
      <c r="L979" s="15" t="s">
        <v>59</v>
      </c>
      <c r="M979" s="3" t="s">
        <v>47</v>
      </c>
      <c r="N979" s="12" t="s">
        <v>59</v>
      </c>
      <c r="O979" t="s">
        <v>47</v>
      </c>
      <c r="P979" s="15" t="s">
        <v>59</v>
      </c>
      <c r="Q979">
        <v>0.24</v>
      </c>
      <c r="R979" s="15" t="s">
        <v>59</v>
      </c>
      <c r="T979" s="15" t="s">
        <v>59</v>
      </c>
      <c r="U979" t="s">
        <v>54</v>
      </c>
      <c r="V979" s="15" t="s">
        <v>59</v>
      </c>
      <c r="W979" t="s">
        <v>54</v>
      </c>
      <c r="X979" s="15" t="s">
        <v>59</v>
      </c>
      <c r="Y979" t="s">
        <v>47</v>
      </c>
      <c r="Z979" s="15" t="s">
        <v>59</v>
      </c>
      <c r="AA979" t="s">
        <v>47</v>
      </c>
      <c r="AB979" s="15" t="s">
        <v>59</v>
      </c>
      <c r="AC979" t="s">
        <v>47</v>
      </c>
      <c r="AD979" s="15" t="s">
        <v>59</v>
      </c>
      <c r="AE979" t="s">
        <v>47</v>
      </c>
      <c r="AF979" s="15" t="s">
        <v>59</v>
      </c>
      <c r="AG979" t="s">
        <v>47</v>
      </c>
      <c r="AH979" s="15" t="s">
        <v>59</v>
      </c>
      <c r="AI979" t="s">
        <v>47</v>
      </c>
      <c r="AJ979" s="15" t="s">
        <v>59</v>
      </c>
      <c r="AL979" s="15" t="s">
        <v>59</v>
      </c>
      <c r="AM979" t="s">
        <v>47</v>
      </c>
      <c r="AN979" s="15" t="s">
        <v>59</v>
      </c>
      <c r="AO979" t="s">
        <v>47</v>
      </c>
      <c r="AP979" s="15" t="s">
        <v>59</v>
      </c>
      <c r="AQ979" t="s">
        <v>47</v>
      </c>
      <c r="AR979" s="15" t="s">
        <v>59</v>
      </c>
      <c r="AS979" t="s">
        <v>47</v>
      </c>
      <c r="AT979" s="15" t="s">
        <v>59</v>
      </c>
      <c r="AU979" t="s">
        <v>47</v>
      </c>
      <c r="AV979" s="15" t="s">
        <v>59</v>
      </c>
      <c r="AW979" s="3" t="s">
        <v>47</v>
      </c>
      <c r="AX979" s="15" t="s">
        <v>59</v>
      </c>
      <c r="AZ979" s="15" t="s">
        <v>59</v>
      </c>
      <c r="BA979" t="s">
        <v>47</v>
      </c>
      <c r="BB979" s="15" t="s">
        <v>59</v>
      </c>
      <c r="BC979" t="s">
        <v>47</v>
      </c>
      <c r="BD979" s="15" t="s">
        <v>59</v>
      </c>
      <c r="BE979" t="s">
        <v>47</v>
      </c>
      <c r="BF979" s="15" t="s">
        <v>59</v>
      </c>
      <c r="BH979" s="15" t="s">
        <v>59</v>
      </c>
      <c r="BJ979" s="15" t="s">
        <v>59</v>
      </c>
      <c r="BL979" s="15" t="s">
        <v>59</v>
      </c>
      <c r="BN979" s="15" t="s">
        <v>59</v>
      </c>
      <c r="BP979" s="15" t="s">
        <v>59</v>
      </c>
      <c r="BR979" s="15" t="s">
        <v>59</v>
      </c>
      <c r="BT979" s="15" t="s">
        <v>59</v>
      </c>
      <c r="BV979" s="15" t="s">
        <v>59</v>
      </c>
      <c r="BX979" s="15" t="s">
        <v>59</v>
      </c>
      <c r="BZ979" s="15" t="s">
        <v>59</v>
      </c>
      <c r="CB979" s="15" t="s">
        <v>59</v>
      </c>
      <c r="CD979" s="15" t="s">
        <v>59</v>
      </c>
      <c r="CF979" s="15" t="s">
        <v>59</v>
      </c>
      <c r="CH979" s="15" t="s">
        <v>59</v>
      </c>
      <c r="CJ979" s="15" t="s">
        <v>59</v>
      </c>
      <c r="CL979" s="15" t="s">
        <v>59</v>
      </c>
      <c r="CN979" s="15" t="s">
        <v>59</v>
      </c>
      <c r="CP979" s="15" t="s">
        <v>59</v>
      </c>
      <c r="CR979" s="15" t="s">
        <v>59</v>
      </c>
      <c r="CT979" s="15" t="s">
        <v>59</v>
      </c>
      <c r="CV979" s="15" t="s">
        <v>59</v>
      </c>
      <c r="CX979" s="15" t="s">
        <v>59</v>
      </c>
      <c r="CZ979" s="15" t="s">
        <v>59</v>
      </c>
      <c r="DB979" s="15" t="s">
        <v>59</v>
      </c>
      <c r="DD979" s="15" t="s">
        <v>59</v>
      </c>
      <c r="DF979" s="15" t="s">
        <v>59</v>
      </c>
      <c r="DH979" s="15" t="s">
        <v>59</v>
      </c>
      <c r="DJ979" s="15" t="s">
        <v>59</v>
      </c>
      <c r="DL979" s="15" t="s">
        <v>59</v>
      </c>
      <c r="DN979" s="15" t="s">
        <v>59</v>
      </c>
      <c r="DP979" s="15" t="s">
        <v>59</v>
      </c>
      <c r="DR979" s="15" t="s">
        <v>59</v>
      </c>
      <c r="DT979" s="15" t="s">
        <v>59</v>
      </c>
      <c r="DV979" s="15" t="s">
        <v>59</v>
      </c>
      <c r="DX979" s="15" t="s">
        <v>59</v>
      </c>
      <c r="DZ979" s="15" t="s">
        <v>59</v>
      </c>
      <c r="EB979" s="15" t="s">
        <v>59</v>
      </c>
      <c r="ED979" s="15" t="s">
        <v>59</v>
      </c>
      <c r="EF979" s="15" t="s">
        <v>59</v>
      </c>
      <c r="EH979" s="15" t="s">
        <v>59</v>
      </c>
      <c r="EJ979" s="15" t="s">
        <v>59</v>
      </c>
      <c r="EL979" s="15" t="s">
        <v>59</v>
      </c>
      <c r="EN979" s="15" t="s">
        <v>59</v>
      </c>
      <c r="EP979" s="15" t="s">
        <v>59</v>
      </c>
      <c r="ER979" s="15" t="s">
        <v>59</v>
      </c>
      <c r="ET979" s="15" t="s">
        <v>59</v>
      </c>
      <c r="EV979" s="15" t="s">
        <v>59</v>
      </c>
      <c r="EX979" s="15" t="s">
        <v>59</v>
      </c>
      <c r="EZ979" s="15" t="s">
        <v>59</v>
      </c>
      <c r="FB979" s="15" t="s">
        <v>59</v>
      </c>
      <c r="FD979" s="15" t="s">
        <v>59</v>
      </c>
      <c r="FF979" s="15" t="s">
        <v>59</v>
      </c>
      <c r="FH979" s="15" t="s">
        <v>59</v>
      </c>
      <c r="FJ979" s="15" t="s">
        <v>59</v>
      </c>
      <c r="FL979" s="15" t="s">
        <v>59</v>
      </c>
      <c r="FN979" s="15" t="s">
        <v>59</v>
      </c>
      <c r="FP979" s="15" t="s">
        <v>59</v>
      </c>
      <c r="FR979" s="15" t="s">
        <v>59</v>
      </c>
      <c r="FT979" s="15" t="s">
        <v>59</v>
      </c>
    </row>
    <row r="980" spans="1:176" ht="15.95" customHeight="1">
      <c r="A980" t="str">
        <f t="shared" si="32"/>
        <v>Sour cream butter, frozen for 6 months then stored at room temp for 23 days, day light lamp</v>
      </c>
      <c r="B980" s="39">
        <v>2</v>
      </c>
      <c r="C980" s="39"/>
      <c r="D980" s="39">
        <v>8002</v>
      </c>
      <c r="E980" t="s">
        <v>1401</v>
      </c>
      <c r="G980" s="9">
        <f t="shared" si="30"/>
        <v>17.73</v>
      </c>
      <c r="H980" s="15" t="s">
        <v>59</v>
      </c>
      <c r="I980" t="s">
        <v>47</v>
      </c>
      <c r="J980" s="15" t="s">
        <v>59</v>
      </c>
      <c r="K980" t="s">
        <v>47</v>
      </c>
      <c r="L980" s="15" t="s">
        <v>59</v>
      </c>
      <c r="M980" s="3" t="s">
        <v>47</v>
      </c>
      <c r="N980" s="12" t="s">
        <v>59</v>
      </c>
      <c r="O980" t="s">
        <v>47</v>
      </c>
      <c r="P980" s="15" t="s">
        <v>59</v>
      </c>
      <c r="Q980">
        <v>17.73</v>
      </c>
      <c r="R980" s="15" t="s">
        <v>59</v>
      </c>
      <c r="T980" s="15" t="s">
        <v>59</v>
      </c>
      <c r="U980" t="s">
        <v>54</v>
      </c>
      <c r="V980" s="15" t="s">
        <v>59</v>
      </c>
      <c r="W980" t="s">
        <v>54</v>
      </c>
      <c r="X980" s="15" t="s">
        <v>59</v>
      </c>
      <c r="Y980" t="s">
        <v>47</v>
      </c>
      <c r="Z980" s="15" t="s">
        <v>59</v>
      </c>
      <c r="AA980" t="s">
        <v>47</v>
      </c>
      <c r="AB980" s="15" t="s">
        <v>59</v>
      </c>
      <c r="AC980" t="s">
        <v>47</v>
      </c>
      <c r="AD980" s="15" t="s">
        <v>59</v>
      </c>
      <c r="AE980" t="s">
        <v>47</v>
      </c>
      <c r="AF980" s="15" t="s">
        <v>59</v>
      </c>
      <c r="AG980" t="s">
        <v>47</v>
      </c>
      <c r="AH980" s="15" t="s">
        <v>59</v>
      </c>
      <c r="AI980" t="s">
        <v>47</v>
      </c>
      <c r="AJ980" s="15" t="s">
        <v>59</v>
      </c>
      <c r="AL980" s="15" t="s">
        <v>59</v>
      </c>
      <c r="AM980" t="s">
        <v>47</v>
      </c>
      <c r="AN980" s="15" t="s">
        <v>59</v>
      </c>
      <c r="AO980" t="s">
        <v>47</v>
      </c>
      <c r="AP980" s="15" t="s">
        <v>59</v>
      </c>
      <c r="AQ980" t="s">
        <v>47</v>
      </c>
      <c r="AR980" s="15" t="s">
        <v>59</v>
      </c>
      <c r="AS980" t="s">
        <v>47</v>
      </c>
      <c r="AT980" s="15" t="s">
        <v>59</v>
      </c>
      <c r="AU980" t="s">
        <v>47</v>
      </c>
      <c r="AV980" s="15" t="s">
        <v>59</v>
      </c>
      <c r="AW980" s="3" t="s">
        <v>47</v>
      </c>
      <c r="AX980" s="15" t="s">
        <v>59</v>
      </c>
      <c r="AZ980" s="15" t="s">
        <v>59</v>
      </c>
      <c r="BA980" t="s">
        <v>47</v>
      </c>
      <c r="BB980" s="15" t="s">
        <v>59</v>
      </c>
      <c r="BC980" t="s">
        <v>47</v>
      </c>
      <c r="BD980" s="15" t="s">
        <v>59</v>
      </c>
      <c r="BE980" t="s">
        <v>47</v>
      </c>
      <c r="BF980" s="15" t="s">
        <v>59</v>
      </c>
      <c r="BH980" s="15" t="s">
        <v>59</v>
      </c>
      <c r="BJ980" s="15" t="s">
        <v>59</v>
      </c>
      <c r="BL980" s="15" t="s">
        <v>59</v>
      </c>
      <c r="BN980" s="15" t="s">
        <v>59</v>
      </c>
      <c r="BP980" s="15" t="s">
        <v>59</v>
      </c>
      <c r="BR980" s="15" t="s">
        <v>59</v>
      </c>
      <c r="BT980" s="15" t="s">
        <v>59</v>
      </c>
      <c r="BV980" s="15" t="s">
        <v>59</v>
      </c>
      <c r="BX980" s="15" t="s">
        <v>59</v>
      </c>
      <c r="BZ980" s="15" t="s">
        <v>59</v>
      </c>
      <c r="CB980" s="15" t="s">
        <v>59</v>
      </c>
      <c r="CD980" s="15" t="s">
        <v>59</v>
      </c>
      <c r="CF980" s="15" t="s">
        <v>59</v>
      </c>
      <c r="CH980" s="15" t="s">
        <v>59</v>
      </c>
      <c r="CJ980" s="15" t="s">
        <v>59</v>
      </c>
      <c r="CL980" s="15" t="s">
        <v>59</v>
      </c>
      <c r="CN980" s="15" t="s">
        <v>59</v>
      </c>
      <c r="CP980" s="15" t="s">
        <v>59</v>
      </c>
      <c r="CR980" s="15" t="s">
        <v>59</v>
      </c>
      <c r="CT980" s="15" t="s">
        <v>59</v>
      </c>
      <c r="CV980" s="15" t="s">
        <v>59</v>
      </c>
      <c r="CX980" s="15" t="s">
        <v>59</v>
      </c>
      <c r="CZ980" s="15" t="s">
        <v>59</v>
      </c>
      <c r="DB980" s="15" t="s">
        <v>59</v>
      </c>
      <c r="DD980" s="15" t="s">
        <v>59</v>
      </c>
      <c r="DF980" s="15" t="s">
        <v>59</v>
      </c>
      <c r="DH980" s="15" t="s">
        <v>59</v>
      </c>
      <c r="DJ980" s="15" t="s">
        <v>59</v>
      </c>
      <c r="DL980" s="15" t="s">
        <v>59</v>
      </c>
      <c r="DN980" s="15" t="s">
        <v>59</v>
      </c>
      <c r="DP980" s="15" t="s">
        <v>59</v>
      </c>
      <c r="DR980" s="15" t="s">
        <v>59</v>
      </c>
      <c r="DT980" s="15" t="s">
        <v>59</v>
      </c>
      <c r="DV980" s="15" t="s">
        <v>59</v>
      </c>
      <c r="DX980" s="15" t="s">
        <v>59</v>
      </c>
      <c r="DZ980" s="15" t="s">
        <v>59</v>
      </c>
      <c r="EB980" s="15" t="s">
        <v>59</v>
      </c>
      <c r="ED980" s="15" t="s">
        <v>59</v>
      </c>
      <c r="EF980" s="15" t="s">
        <v>59</v>
      </c>
      <c r="EH980" s="15" t="s">
        <v>59</v>
      </c>
      <c r="EJ980" s="15" t="s">
        <v>59</v>
      </c>
      <c r="EL980" s="15" t="s">
        <v>59</v>
      </c>
      <c r="EN980" s="15" t="s">
        <v>59</v>
      </c>
      <c r="EP980" s="15" t="s">
        <v>59</v>
      </c>
      <c r="ER980" s="15" t="s">
        <v>59</v>
      </c>
      <c r="ET980" s="15" t="s">
        <v>59</v>
      </c>
      <c r="EV980" s="15" t="s">
        <v>59</v>
      </c>
      <c r="EX980" s="15" t="s">
        <v>59</v>
      </c>
      <c r="EZ980" s="15" t="s">
        <v>59</v>
      </c>
      <c r="FB980" s="15" t="s">
        <v>59</v>
      </c>
      <c r="FD980" s="15" t="s">
        <v>59</v>
      </c>
      <c r="FF980" s="15" t="s">
        <v>59</v>
      </c>
      <c r="FH980" s="15" t="s">
        <v>59</v>
      </c>
      <c r="FJ980" s="15" t="s">
        <v>59</v>
      </c>
      <c r="FL980" s="15" t="s">
        <v>59</v>
      </c>
      <c r="FN980" s="15" t="s">
        <v>59</v>
      </c>
      <c r="FP980" s="15" t="s">
        <v>59</v>
      </c>
      <c r="FR980" s="15" t="s">
        <v>59</v>
      </c>
      <c r="FT980" s="15" t="s">
        <v>59</v>
      </c>
    </row>
    <row r="981" spans="1:176" ht="15.95" customHeight="1">
      <c r="A981" t="str">
        <f t="shared" si="32"/>
        <v>Sour cream butter, frozen for 6 months then stored at room temp for 42 days, day light lamp</v>
      </c>
      <c r="B981" s="39">
        <v>2</v>
      </c>
      <c r="C981" s="39"/>
      <c r="D981" s="39">
        <v>8002</v>
      </c>
      <c r="E981" t="s">
        <v>1401</v>
      </c>
      <c r="G981" s="9">
        <f t="shared" si="30"/>
        <v>18.05</v>
      </c>
      <c r="H981" s="15" t="s">
        <v>59</v>
      </c>
      <c r="I981" t="s">
        <v>47</v>
      </c>
      <c r="J981" s="15" t="s">
        <v>59</v>
      </c>
      <c r="K981" t="s">
        <v>47</v>
      </c>
      <c r="L981" s="15" t="s">
        <v>59</v>
      </c>
      <c r="M981" s="3" t="s">
        <v>47</v>
      </c>
      <c r="N981" s="12" t="s">
        <v>59</v>
      </c>
      <c r="O981" t="s">
        <v>47</v>
      </c>
      <c r="P981" s="15" t="s">
        <v>59</v>
      </c>
      <c r="Q981">
        <v>0.12</v>
      </c>
      <c r="R981" s="15" t="s">
        <v>59</v>
      </c>
      <c r="T981" s="15" t="s">
        <v>59</v>
      </c>
      <c r="U981">
        <v>10.46</v>
      </c>
      <c r="V981" s="15" t="s">
        <v>59</v>
      </c>
      <c r="W981">
        <v>7.47</v>
      </c>
      <c r="X981" s="15" t="s">
        <v>59</v>
      </c>
      <c r="Y981" t="s">
        <v>47</v>
      </c>
      <c r="Z981" s="15" t="s">
        <v>59</v>
      </c>
      <c r="AA981" t="s">
        <v>47</v>
      </c>
      <c r="AB981" s="15" t="s">
        <v>59</v>
      </c>
      <c r="AC981" t="s">
        <v>47</v>
      </c>
      <c r="AD981" s="15" t="s">
        <v>59</v>
      </c>
      <c r="AE981" t="s">
        <v>47</v>
      </c>
      <c r="AF981" s="15" t="s">
        <v>59</v>
      </c>
      <c r="AG981" t="s">
        <v>47</v>
      </c>
      <c r="AH981" s="15" t="s">
        <v>59</v>
      </c>
      <c r="AI981" t="s">
        <v>47</v>
      </c>
      <c r="AJ981" s="15" t="s">
        <v>59</v>
      </c>
      <c r="AL981" s="15" t="s">
        <v>59</v>
      </c>
      <c r="AM981" t="s">
        <v>47</v>
      </c>
      <c r="AN981" s="15" t="s">
        <v>59</v>
      </c>
      <c r="AO981" t="s">
        <v>47</v>
      </c>
      <c r="AP981" s="15" t="s">
        <v>59</v>
      </c>
      <c r="AQ981" t="s">
        <v>47</v>
      </c>
      <c r="AR981" s="15" t="s">
        <v>59</v>
      </c>
      <c r="AS981" t="s">
        <v>47</v>
      </c>
      <c r="AT981" s="15" t="s">
        <v>59</v>
      </c>
      <c r="AU981" t="s">
        <v>47</v>
      </c>
      <c r="AV981" s="15" t="s">
        <v>59</v>
      </c>
      <c r="AW981" s="3" t="s">
        <v>47</v>
      </c>
      <c r="AX981" s="15" t="s">
        <v>59</v>
      </c>
      <c r="AZ981" s="15" t="s">
        <v>59</v>
      </c>
      <c r="BA981" t="s">
        <v>47</v>
      </c>
      <c r="BB981" s="15" t="s">
        <v>59</v>
      </c>
      <c r="BC981" t="s">
        <v>47</v>
      </c>
      <c r="BD981" s="15" t="s">
        <v>59</v>
      </c>
      <c r="BE981" t="s">
        <v>47</v>
      </c>
      <c r="BF981" s="15" t="s">
        <v>59</v>
      </c>
      <c r="BH981" s="15" t="s">
        <v>59</v>
      </c>
      <c r="BJ981" s="15" t="s">
        <v>59</v>
      </c>
      <c r="BL981" s="15" t="s">
        <v>59</v>
      </c>
      <c r="BN981" s="15" t="s">
        <v>59</v>
      </c>
      <c r="BP981" s="15" t="s">
        <v>59</v>
      </c>
      <c r="BR981" s="15" t="s">
        <v>59</v>
      </c>
      <c r="BT981" s="15" t="s">
        <v>59</v>
      </c>
      <c r="BV981" s="15" t="s">
        <v>59</v>
      </c>
      <c r="BX981" s="15" t="s">
        <v>59</v>
      </c>
      <c r="BZ981" s="15" t="s">
        <v>59</v>
      </c>
      <c r="CB981" s="15" t="s">
        <v>59</v>
      </c>
      <c r="CD981" s="15" t="s">
        <v>59</v>
      </c>
      <c r="CF981" s="15" t="s">
        <v>59</v>
      </c>
      <c r="CH981" s="15" t="s">
        <v>59</v>
      </c>
      <c r="CJ981" s="15" t="s">
        <v>59</v>
      </c>
      <c r="CL981" s="15" t="s">
        <v>59</v>
      </c>
      <c r="CN981" s="15" t="s">
        <v>59</v>
      </c>
      <c r="CP981" s="15" t="s">
        <v>59</v>
      </c>
      <c r="CR981" s="15" t="s">
        <v>59</v>
      </c>
      <c r="CT981" s="15" t="s">
        <v>59</v>
      </c>
      <c r="CV981" s="15" t="s">
        <v>59</v>
      </c>
      <c r="CX981" s="15" t="s">
        <v>59</v>
      </c>
      <c r="CZ981" s="15" t="s">
        <v>59</v>
      </c>
      <c r="DB981" s="15" t="s">
        <v>59</v>
      </c>
      <c r="DD981" s="15" t="s">
        <v>59</v>
      </c>
      <c r="DF981" s="15" t="s">
        <v>59</v>
      </c>
      <c r="DH981" s="15" t="s">
        <v>59</v>
      </c>
      <c r="DJ981" s="15" t="s">
        <v>59</v>
      </c>
      <c r="DL981" s="15" t="s">
        <v>59</v>
      </c>
      <c r="DN981" s="15" t="s">
        <v>59</v>
      </c>
      <c r="DP981" s="15" t="s">
        <v>59</v>
      </c>
      <c r="DR981" s="15" t="s">
        <v>59</v>
      </c>
      <c r="DT981" s="15" t="s">
        <v>59</v>
      </c>
      <c r="DV981" s="15" t="s">
        <v>59</v>
      </c>
      <c r="DX981" s="15" t="s">
        <v>59</v>
      </c>
      <c r="DZ981" s="15" t="s">
        <v>59</v>
      </c>
      <c r="EB981" s="15" t="s">
        <v>59</v>
      </c>
      <c r="ED981" s="15" t="s">
        <v>59</v>
      </c>
      <c r="EF981" s="15" t="s">
        <v>59</v>
      </c>
      <c r="EH981" s="15" t="s">
        <v>59</v>
      </c>
      <c r="EJ981" s="15" t="s">
        <v>59</v>
      </c>
      <c r="EL981" s="15" t="s">
        <v>59</v>
      </c>
      <c r="EN981" s="15" t="s">
        <v>59</v>
      </c>
      <c r="EP981" s="15" t="s">
        <v>59</v>
      </c>
      <c r="ER981" s="15" t="s">
        <v>59</v>
      </c>
      <c r="ET981" s="15" t="s">
        <v>59</v>
      </c>
      <c r="EV981" s="15" t="s">
        <v>59</v>
      </c>
      <c r="EX981" s="15" t="s">
        <v>59</v>
      </c>
      <c r="EZ981" s="15" t="s">
        <v>59</v>
      </c>
      <c r="FB981" s="15" t="s">
        <v>59</v>
      </c>
      <c r="FD981" s="15" t="s">
        <v>59</v>
      </c>
      <c r="FF981" s="15" t="s">
        <v>59</v>
      </c>
      <c r="FH981" s="15" t="s">
        <v>59</v>
      </c>
      <c r="FJ981" s="15" t="s">
        <v>59</v>
      </c>
      <c r="FL981" s="15" t="s">
        <v>59</v>
      </c>
      <c r="FN981" s="15" t="s">
        <v>59</v>
      </c>
      <c r="FP981" s="15" t="s">
        <v>59</v>
      </c>
      <c r="FR981" s="15" t="s">
        <v>59</v>
      </c>
      <c r="FT981" s="15" t="s">
        <v>59</v>
      </c>
    </row>
    <row r="982" spans="1:176" ht="15.95" customHeight="1">
      <c r="A982" t="str">
        <f t="shared" si="32"/>
        <v>Sour cream butter, frozen for 6 months then stored at room temp for 23 days, light for food</v>
      </c>
      <c r="B982" s="39">
        <v>2</v>
      </c>
      <c r="C982" s="39"/>
      <c r="D982" s="39">
        <v>8002</v>
      </c>
      <c r="E982" t="s">
        <v>1401</v>
      </c>
      <c r="G982" s="9">
        <f t="shared" si="30"/>
        <v>0.22</v>
      </c>
      <c r="H982" s="15" t="s">
        <v>59</v>
      </c>
      <c r="I982" t="s">
        <v>47</v>
      </c>
      <c r="J982" s="15" t="s">
        <v>59</v>
      </c>
      <c r="K982" t="s">
        <v>47</v>
      </c>
      <c r="L982" s="15" t="s">
        <v>59</v>
      </c>
      <c r="M982" s="3" t="s">
        <v>47</v>
      </c>
      <c r="N982" s="12" t="s">
        <v>59</v>
      </c>
      <c r="O982" t="s">
        <v>47</v>
      </c>
      <c r="P982" s="15" t="s">
        <v>59</v>
      </c>
      <c r="Q982">
        <v>0.22</v>
      </c>
      <c r="R982" s="15" t="s">
        <v>59</v>
      </c>
      <c r="T982" s="15" t="s">
        <v>59</v>
      </c>
      <c r="U982" t="s">
        <v>54</v>
      </c>
      <c r="V982" s="15" t="s">
        <v>59</v>
      </c>
      <c r="W982" t="s">
        <v>54</v>
      </c>
      <c r="X982" s="15" t="s">
        <v>59</v>
      </c>
      <c r="Y982" t="s">
        <v>47</v>
      </c>
      <c r="Z982" s="15" t="s">
        <v>59</v>
      </c>
      <c r="AA982" t="s">
        <v>47</v>
      </c>
      <c r="AB982" s="15" t="s">
        <v>59</v>
      </c>
      <c r="AC982" t="s">
        <v>47</v>
      </c>
      <c r="AD982" s="15" t="s">
        <v>59</v>
      </c>
      <c r="AE982" t="s">
        <v>47</v>
      </c>
      <c r="AF982" s="15" t="s">
        <v>59</v>
      </c>
      <c r="AG982" t="s">
        <v>47</v>
      </c>
      <c r="AH982" s="15" t="s">
        <v>59</v>
      </c>
      <c r="AI982" t="s">
        <v>47</v>
      </c>
      <c r="AJ982" s="15" t="s">
        <v>59</v>
      </c>
      <c r="AL982" s="15" t="s">
        <v>59</v>
      </c>
      <c r="AM982" t="s">
        <v>47</v>
      </c>
      <c r="AN982" s="15" t="s">
        <v>59</v>
      </c>
      <c r="AO982" t="s">
        <v>47</v>
      </c>
      <c r="AP982" s="15" t="s">
        <v>59</v>
      </c>
      <c r="AQ982" t="s">
        <v>47</v>
      </c>
      <c r="AR982" s="15" t="s">
        <v>59</v>
      </c>
      <c r="AS982" t="s">
        <v>47</v>
      </c>
      <c r="AT982" s="15" t="s">
        <v>59</v>
      </c>
      <c r="AU982" t="s">
        <v>47</v>
      </c>
      <c r="AV982" s="15" t="s">
        <v>59</v>
      </c>
      <c r="AW982" s="3" t="s">
        <v>47</v>
      </c>
      <c r="AX982" s="15" t="s">
        <v>59</v>
      </c>
      <c r="AZ982" s="15" t="s">
        <v>59</v>
      </c>
      <c r="BA982" t="s">
        <v>47</v>
      </c>
      <c r="BB982" s="15" t="s">
        <v>59</v>
      </c>
      <c r="BC982" t="s">
        <v>47</v>
      </c>
      <c r="BD982" s="15" t="s">
        <v>59</v>
      </c>
      <c r="BE982" t="s">
        <v>47</v>
      </c>
      <c r="BF982" s="15" t="s">
        <v>59</v>
      </c>
      <c r="BH982" s="15" t="s">
        <v>59</v>
      </c>
      <c r="BJ982" s="15" t="s">
        <v>59</v>
      </c>
      <c r="BL982" s="15" t="s">
        <v>59</v>
      </c>
      <c r="BN982" s="15" t="s">
        <v>59</v>
      </c>
      <c r="BP982" s="15" t="s">
        <v>59</v>
      </c>
      <c r="BR982" s="15" t="s">
        <v>59</v>
      </c>
      <c r="BT982" s="15" t="s">
        <v>59</v>
      </c>
      <c r="BV982" s="15" t="s">
        <v>59</v>
      </c>
      <c r="BX982" s="15" t="s">
        <v>59</v>
      </c>
      <c r="BZ982" s="15" t="s">
        <v>59</v>
      </c>
      <c r="CB982" s="15" t="s">
        <v>59</v>
      </c>
      <c r="CD982" s="15" t="s">
        <v>59</v>
      </c>
      <c r="CF982" s="15" t="s">
        <v>59</v>
      </c>
      <c r="CH982" s="15" t="s">
        <v>59</v>
      </c>
      <c r="CJ982" s="15" t="s">
        <v>59</v>
      </c>
      <c r="CL982" s="15" t="s">
        <v>59</v>
      </c>
      <c r="CN982" s="15" t="s">
        <v>59</v>
      </c>
      <c r="CP982" s="15" t="s">
        <v>59</v>
      </c>
      <c r="CR982" s="15" t="s">
        <v>59</v>
      </c>
      <c r="CT982" s="15" t="s">
        <v>59</v>
      </c>
      <c r="CV982" s="15" t="s">
        <v>59</v>
      </c>
      <c r="CX982" s="15" t="s">
        <v>59</v>
      </c>
      <c r="CZ982" s="15" t="s">
        <v>59</v>
      </c>
      <c r="DB982" s="15" t="s">
        <v>59</v>
      </c>
      <c r="DD982" s="15" t="s">
        <v>59</v>
      </c>
      <c r="DF982" s="15" t="s">
        <v>59</v>
      </c>
      <c r="DH982" s="15" t="s">
        <v>59</v>
      </c>
      <c r="DJ982" s="15" t="s">
        <v>59</v>
      </c>
      <c r="DL982" s="15" t="s">
        <v>59</v>
      </c>
      <c r="DN982" s="15" t="s">
        <v>59</v>
      </c>
      <c r="DP982" s="15" t="s">
        <v>59</v>
      </c>
      <c r="DR982" s="15" t="s">
        <v>59</v>
      </c>
      <c r="DT982" s="15" t="s">
        <v>59</v>
      </c>
      <c r="DV982" s="15" t="s">
        <v>59</v>
      </c>
      <c r="DX982" s="15" t="s">
        <v>59</v>
      </c>
      <c r="DZ982" s="15" t="s">
        <v>59</v>
      </c>
      <c r="EB982" s="15" t="s">
        <v>59</v>
      </c>
      <c r="ED982" s="15" t="s">
        <v>59</v>
      </c>
      <c r="EF982" s="15" t="s">
        <v>59</v>
      </c>
      <c r="EH982" s="15" t="s">
        <v>59</v>
      </c>
      <c r="EJ982" s="15" t="s">
        <v>59</v>
      </c>
      <c r="EL982" s="15" t="s">
        <v>59</v>
      </c>
      <c r="EN982" s="15" t="s">
        <v>59</v>
      </c>
      <c r="EP982" s="15" t="s">
        <v>59</v>
      </c>
      <c r="ER982" s="15" t="s">
        <v>59</v>
      </c>
      <c r="ET982" s="15" t="s">
        <v>59</v>
      </c>
      <c r="EV982" s="15" t="s">
        <v>59</v>
      </c>
      <c r="EX982" s="15" t="s">
        <v>59</v>
      </c>
      <c r="EZ982" s="15" t="s">
        <v>59</v>
      </c>
      <c r="FB982" s="15" t="s">
        <v>59</v>
      </c>
      <c r="FD982" s="15" t="s">
        <v>59</v>
      </c>
      <c r="FF982" s="15" t="s">
        <v>59</v>
      </c>
      <c r="FH982" s="15" t="s">
        <v>59</v>
      </c>
      <c r="FJ982" s="15" t="s">
        <v>59</v>
      </c>
      <c r="FL982" s="15" t="s">
        <v>59</v>
      </c>
      <c r="FN982" s="15" t="s">
        <v>59</v>
      </c>
      <c r="FP982" s="15" t="s">
        <v>59</v>
      </c>
      <c r="FR982" s="15" t="s">
        <v>59</v>
      </c>
      <c r="FT982" s="15" t="s">
        <v>59</v>
      </c>
    </row>
    <row r="983" spans="1:176" ht="15.95" customHeight="1">
      <c r="A983" t="str">
        <f t="shared" si="32"/>
        <v>Sour cream butter, frozen for 6 months then stored at room temp for 42 days, light for food</v>
      </c>
      <c r="B983" s="39">
        <v>2</v>
      </c>
      <c r="C983" s="39"/>
      <c r="D983" s="39">
        <v>8002</v>
      </c>
      <c r="E983" t="s">
        <v>1401</v>
      </c>
      <c r="G983" s="9">
        <f t="shared" si="30"/>
        <v>39.56</v>
      </c>
      <c r="H983" s="15" t="s">
        <v>59</v>
      </c>
      <c r="I983" t="s">
        <v>47</v>
      </c>
      <c r="J983" s="15" t="s">
        <v>59</v>
      </c>
      <c r="K983" t="s">
        <v>47</v>
      </c>
      <c r="L983" s="15" t="s">
        <v>59</v>
      </c>
      <c r="M983" s="3" t="s">
        <v>47</v>
      </c>
      <c r="N983" s="12" t="s">
        <v>59</v>
      </c>
      <c r="O983" t="s">
        <v>47</v>
      </c>
      <c r="P983" s="15" t="s">
        <v>59</v>
      </c>
      <c r="Q983">
        <v>16.07</v>
      </c>
      <c r="R983" s="15" t="s">
        <v>59</v>
      </c>
      <c r="T983" s="15" t="s">
        <v>59</v>
      </c>
      <c r="U983">
        <v>14.35</v>
      </c>
      <c r="V983" s="15" t="s">
        <v>59</v>
      </c>
      <c r="W983">
        <v>9.14</v>
      </c>
      <c r="X983" s="15" t="s">
        <v>59</v>
      </c>
      <c r="Y983" t="s">
        <v>47</v>
      </c>
      <c r="Z983" s="15" t="s">
        <v>59</v>
      </c>
      <c r="AA983" t="s">
        <v>47</v>
      </c>
      <c r="AB983" s="15" t="s">
        <v>59</v>
      </c>
      <c r="AC983" t="s">
        <v>47</v>
      </c>
      <c r="AD983" s="15" t="s">
        <v>59</v>
      </c>
      <c r="AE983" t="s">
        <v>47</v>
      </c>
      <c r="AF983" s="15" t="s">
        <v>59</v>
      </c>
      <c r="AG983" t="s">
        <v>47</v>
      </c>
      <c r="AH983" s="15" t="s">
        <v>59</v>
      </c>
      <c r="AI983" t="s">
        <v>47</v>
      </c>
      <c r="AJ983" s="15" t="s">
        <v>59</v>
      </c>
      <c r="AL983" s="15" t="s">
        <v>59</v>
      </c>
      <c r="AM983" t="s">
        <v>47</v>
      </c>
      <c r="AN983" s="15" t="s">
        <v>59</v>
      </c>
      <c r="AO983" t="s">
        <v>47</v>
      </c>
      <c r="AP983" s="15" t="s">
        <v>59</v>
      </c>
      <c r="AQ983" t="s">
        <v>47</v>
      </c>
      <c r="AR983" s="15" t="s">
        <v>59</v>
      </c>
      <c r="AS983" t="s">
        <v>47</v>
      </c>
      <c r="AT983" s="15" t="s">
        <v>59</v>
      </c>
      <c r="AU983" t="s">
        <v>47</v>
      </c>
      <c r="AV983" s="15" t="s">
        <v>59</v>
      </c>
      <c r="AW983" s="3" t="s">
        <v>47</v>
      </c>
      <c r="AX983" s="15" t="s">
        <v>59</v>
      </c>
      <c r="AZ983" s="15" t="s">
        <v>59</v>
      </c>
      <c r="BA983" t="s">
        <v>47</v>
      </c>
      <c r="BB983" s="15" t="s">
        <v>59</v>
      </c>
      <c r="BC983" t="s">
        <v>47</v>
      </c>
      <c r="BD983" s="15" t="s">
        <v>59</v>
      </c>
      <c r="BE983" t="s">
        <v>47</v>
      </c>
      <c r="BF983" s="15" t="s">
        <v>59</v>
      </c>
      <c r="BH983" s="15" t="s">
        <v>59</v>
      </c>
      <c r="BJ983" s="15" t="s">
        <v>59</v>
      </c>
      <c r="BL983" s="15" t="s">
        <v>59</v>
      </c>
      <c r="BN983" s="15" t="s">
        <v>59</v>
      </c>
      <c r="BP983" s="15" t="s">
        <v>59</v>
      </c>
      <c r="BR983" s="15" t="s">
        <v>59</v>
      </c>
      <c r="BT983" s="15" t="s">
        <v>59</v>
      </c>
      <c r="BV983" s="15" t="s">
        <v>59</v>
      </c>
      <c r="BX983" s="15" t="s">
        <v>59</v>
      </c>
      <c r="BZ983" s="15" t="s">
        <v>59</v>
      </c>
      <c r="CB983" s="15" t="s">
        <v>59</v>
      </c>
      <c r="CD983" s="15" t="s">
        <v>59</v>
      </c>
      <c r="CF983" s="15" t="s">
        <v>59</v>
      </c>
      <c r="CH983" s="15" t="s">
        <v>59</v>
      </c>
      <c r="CJ983" s="15" t="s">
        <v>59</v>
      </c>
      <c r="CL983" s="15" t="s">
        <v>59</v>
      </c>
      <c r="CN983" s="15" t="s">
        <v>59</v>
      </c>
      <c r="CP983" s="15" t="s">
        <v>59</v>
      </c>
      <c r="CR983" s="15" t="s">
        <v>59</v>
      </c>
      <c r="CT983" s="15" t="s">
        <v>59</v>
      </c>
      <c r="CV983" s="15" t="s">
        <v>59</v>
      </c>
      <c r="CX983" s="15" t="s">
        <v>59</v>
      </c>
      <c r="CZ983" s="15" t="s">
        <v>59</v>
      </c>
      <c r="DB983" s="15" t="s">
        <v>59</v>
      </c>
      <c r="DD983" s="15" t="s">
        <v>59</v>
      </c>
      <c r="DF983" s="15" t="s">
        <v>59</v>
      </c>
      <c r="DH983" s="15" t="s">
        <v>59</v>
      </c>
      <c r="DJ983" s="15" t="s">
        <v>59</v>
      </c>
      <c r="DL983" s="15" t="s">
        <v>59</v>
      </c>
      <c r="DN983" s="15" t="s">
        <v>59</v>
      </c>
      <c r="DP983" s="15" t="s">
        <v>59</v>
      </c>
      <c r="DR983" s="15" t="s">
        <v>59</v>
      </c>
      <c r="DT983" s="15" t="s">
        <v>59</v>
      </c>
      <c r="DV983" s="15" t="s">
        <v>59</v>
      </c>
      <c r="DX983" s="15" t="s">
        <v>59</v>
      </c>
      <c r="DZ983" s="15" t="s">
        <v>59</v>
      </c>
      <c r="EB983" s="15" t="s">
        <v>59</v>
      </c>
      <c r="ED983" s="15" t="s">
        <v>59</v>
      </c>
      <c r="EF983" s="15" t="s">
        <v>59</v>
      </c>
      <c r="EH983" s="15" t="s">
        <v>59</v>
      </c>
      <c r="EJ983" s="15" t="s">
        <v>59</v>
      </c>
      <c r="EL983" s="15" t="s">
        <v>59</v>
      </c>
      <c r="EN983" s="15" t="s">
        <v>59</v>
      </c>
      <c r="EP983" s="15" t="s">
        <v>59</v>
      </c>
      <c r="ER983" s="15" t="s">
        <v>59</v>
      </c>
      <c r="ET983" s="15" t="s">
        <v>59</v>
      </c>
      <c r="EV983" s="15" t="s">
        <v>59</v>
      </c>
      <c r="EX983" s="15" t="s">
        <v>59</v>
      </c>
      <c r="EZ983" s="15" t="s">
        <v>59</v>
      </c>
      <c r="FB983" s="15" t="s">
        <v>59</v>
      </c>
      <c r="FD983" s="15" t="s">
        <v>59</v>
      </c>
      <c r="FF983" s="15" t="s">
        <v>59</v>
      </c>
      <c r="FH983" s="15" t="s">
        <v>59</v>
      </c>
      <c r="FJ983" s="15" t="s">
        <v>59</v>
      </c>
      <c r="FL983" s="15" t="s">
        <v>59</v>
      </c>
      <c r="FN983" s="15" t="s">
        <v>59</v>
      </c>
      <c r="FP983" s="15" t="s">
        <v>59</v>
      </c>
      <c r="FR983" s="15" t="s">
        <v>59</v>
      </c>
      <c r="FT983" s="15" t="s">
        <v>59</v>
      </c>
    </row>
    <row r="984" spans="1:176" ht="15.95" customHeight="1">
      <c r="A984" t="str">
        <f t="shared" si="32"/>
        <v>Sweet cream butter, fresh, stored at room temp with daylight lamp</v>
      </c>
      <c r="B984" s="39">
        <v>2</v>
      </c>
      <c r="C984" s="39"/>
      <c r="D984" s="39">
        <v>8002</v>
      </c>
      <c r="E984" t="s">
        <v>1401</v>
      </c>
      <c r="G984" s="9">
        <f t="shared" si="30"/>
        <v>0.1</v>
      </c>
      <c r="H984" s="15" t="s">
        <v>59</v>
      </c>
      <c r="I984" t="s">
        <v>47</v>
      </c>
      <c r="J984" s="15" t="s">
        <v>59</v>
      </c>
      <c r="K984" t="s">
        <v>47</v>
      </c>
      <c r="L984" s="15" t="s">
        <v>59</v>
      </c>
      <c r="M984" s="3" t="s">
        <v>47</v>
      </c>
      <c r="N984" s="12" t="s">
        <v>59</v>
      </c>
      <c r="O984" t="s">
        <v>47</v>
      </c>
      <c r="P984" s="15" t="s">
        <v>59</v>
      </c>
      <c r="Q984">
        <v>0.1</v>
      </c>
      <c r="R984" s="15" t="s">
        <v>59</v>
      </c>
      <c r="T984" s="15" t="s">
        <v>59</v>
      </c>
      <c r="U984" t="s">
        <v>54</v>
      </c>
      <c r="V984" s="15" t="s">
        <v>59</v>
      </c>
      <c r="W984" t="s">
        <v>54</v>
      </c>
      <c r="X984" s="15" t="s">
        <v>59</v>
      </c>
      <c r="Y984" t="s">
        <v>47</v>
      </c>
      <c r="Z984" s="15" t="s">
        <v>59</v>
      </c>
      <c r="AA984" t="s">
        <v>47</v>
      </c>
      <c r="AB984" s="15" t="s">
        <v>59</v>
      </c>
      <c r="AC984" t="s">
        <v>47</v>
      </c>
      <c r="AD984" s="15" t="s">
        <v>59</v>
      </c>
      <c r="AE984" t="s">
        <v>47</v>
      </c>
      <c r="AF984" s="15" t="s">
        <v>59</v>
      </c>
      <c r="AG984" t="s">
        <v>47</v>
      </c>
      <c r="AH984" s="15" t="s">
        <v>59</v>
      </c>
      <c r="AI984" t="s">
        <v>47</v>
      </c>
      <c r="AJ984" s="15" t="s">
        <v>59</v>
      </c>
      <c r="AL984" s="15" t="s">
        <v>59</v>
      </c>
      <c r="AM984" t="s">
        <v>47</v>
      </c>
      <c r="AN984" s="15" t="s">
        <v>59</v>
      </c>
      <c r="AO984" t="s">
        <v>47</v>
      </c>
      <c r="AP984" s="15" t="s">
        <v>59</v>
      </c>
      <c r="AQ984" t="s">
        <v>47</v>
      </c>
      <c r="AR984" s="15" t="s">
        <v>59</v>
      </c>
      <c r="AS984" t="s">
        <v>47</v>
      </c>
      <c r="AT984" s="15" t="s">
        <v>59</v>
      </c>
      <c r="AU984" t="s">
        <v>47</v>
      </c>
      <c r="AV984" s="15" t="s">
        <v>59</v>
      </c>
      <c r="AW984" s="3" t="s">
        <v>47</v>
      </c>
      <c r="AX984" s="15" t="s">
        <v>59</v>
      </c>
      <c r="AZ984" s="15" t="s">
        <v>59</v>
      </c>
      <c r="BA984" t="s">
        <v>47</v>
      </c>
      <c r="BB984" s="15" t="s">
        <v>59</v>
      </c>
      <c r="BC984" t="s">
        <v>47</v>
      </c>
      <c r="BD984" s="15" t="s">
        <v>59</v>
      </c>
      <c r="BE984" t="s">
        <v>47</v>
      </c>
      <c r="BF984" s="15" t="s">
        <v>59</v>
      </c>
      <c r="BH984" s="15" t="s">
        <v>59</v>
      </c>
      <c r="BJ984" s="15" t="s">
        <v>59</v>
      </c>
      <c r="BL984" s="15" t="s">
        <v>59</v>
      </c>
      <c r="BN984" s="15" t="s">
        <v>59</v>
      </c>
      <c r="BP984" s="15" t="s">
        <v>59</v>
      </c>
      <c r="BR984" s="15" t="s">
        <v>59</v>
      </c>
      <c r="BT984" s="15" t="s">
        <v>59</v>
      </c>
      <c r="BV984" s="15" t="s">
        <v>59</v>
      </c>
      <c r="BX984" s="15" t="s">
        <v>59</v>
      </c>
      <c r="BZ984" s="15" t="s">
        <v>59</v>
      </c>
      <c r="CB984" s="15" t="s">
        <v>59</v>
      </c>
      <c r="CD984" s="15" t="s">
        <v>59</v>
      </c>
      <c r="CF984" s="15" t="s">
        <v>59</v>
      </c>
      <c r="CH984" s="15" t="s">
        <v>59</v>
      </c>
      <c r="CJ984" s="15" t="s">
        <v>59</v>
      </c>
      <c r="CL984" s="15" t="s">
        <v>59</v>
      </c>
      <c r="CN984" s="15" t="s">
        <v>59</v>
      </c>
      <c r="CP984" s="15" t="s">
        <v>59</v>
      </c>
      <c r="CR984" s="15" t="s">
        <v>59</v>
      </c>
      <c r="CT984" s="15" t="s">
        <v>59</v>
      </c>
      <c r="CV984" s="15" t="s">
        <v>59</v>
      </c>
      <c r="CX984" s="15" t="s">
        <v>59</v>
      </c>
      <c r="CZ984" s="15" t="s">
        <v>59</v>
      </c>
      <c r="DB984" s="15" t="s">
        <v>59</v>
      </c>
      <c r="DD984" s="15" t="s">
        <v>59</v>
      </c>
      <c r="DF984" s="15" t="s">
        <v>59</v>
      </c>
      <c r="DH984" s="15" t="s">
        <v>59</v>
      </c>
      <c r="DJ984" s="15" t="s">
        <v>59</v>
      </c>
      <c r="DL984" s="15" t="s">
        <v>59</v>
      </c>
      <c r="DN984" s="15" t="s">
        <v>59</v>
      </c>
      <c r="DP984" s="15" t="s">
        <v>59</v>
      </c>
      <c r="DR984" s="15" t="s">
        <v>59</v>
      </c>
      <c r="DT984" s="15" t="s">
        <v>59</v>
      </c>
      <c r="DV984" s="15" t="s">
        <v>59</v>
      </c>
      <c r="DX984" s="15" t="s">
        <v>59</v>
      </c>
      <c r="DZ984" s="15" t="s">
        <v>59</v>
      </c>
      <c r="EB984" s="15" t="s">
        <v>59</v>
      </c>
      <c r="ED984" s="15" t="s">
        <v>59</v>
      </c>
      <c r="EF984" s="15" t="s">
        <v>59</v>
      </c>
      <c r="EH984" s="15" t="s">
        <v>59</v>
      </c>
      <c r="EJ984" s="15" t="s">
        <v>59</v>
      </c>
      <c r="EL984" s="15" t="s">
        <v>59</v>
      </c>
      <c r="EN984" s="15" t="s">
        <v>59</v>
      </c>
      <c r="EP984" s="15" t="s">
        <v>59</v>
      </c>
      <c r="ER984" s="15" t="s">
        <v>59</v>
      </c>
      <c r="ET984" s="15" t="s">
        <v>59</v>
      </c>
      <c r="EV984" s="15" t="s">
        <v>59</v>
      </c>
      <c r="EX984" s="15" t="s">
        <v>59</v>
      </c>
      <c r="EZ984" s="15" t="s">
        <v>59</v>
      </c>
      <c r="FB984" s="15" t="s">
        <v>59</v>
      </c>
      <c r="FD984" s="15" t="s">
        <v>59</v>
      </c>
      <c r="FF984" s="15" t="s">
        <v>59</v>
      </c>
      <c r="FH984" s="15" t="s">
        <v>59</v>
      </c>
      <c r="FJ984" s="15" t="s">
        <v>59</v>
      </c>
      <c r="FL984" s="15" t="s">
        <v>59</v>
      </c>
      <c r="FN984" s="15" t="s">
        <v>59</v>
      </c>
      <c r="FP984" s="15" t="s">
        <v>59</v>
      </c>
      <c r="FR984" s="15" t="s">
        <v>59</v>
      </c>
      <c r="FT984" s="15" t="s">
        <v>59</v>
      </c>
    </row>
    <row r="985" spans="1:176" ht="15.95" customHeight="1">
      <c r="A985" t="str">
        <f t="shared" ref="A985:A995" si="33">SUBSTITUTE(A968,"refrigerated","stored at room temp")</f>
        <v>Sweet cream butter, storage 23 days, stored at room temp with daylight lamp</v>
      </c>
      <c r="B985" s="39">
        <v>2</v>
      </c>
      <c r="C985" s="39"/>
      <c r="D985" s="39">
        <v>8002</v>
      </c>
      <c r="E985" t="s">
        <v>1401</v>
      </c>
      <c r="G985" s="9">
        <f t="shared" si="30"/>
        <v>0.1</v>
      </c>
      <c r="H985" s="15" t="s">
        <v>59</v>
      </c>
      <c r="I985" t="s">
        <v>47</v>
      </c>
      <c r="J985" s="15" t="s">
        <v>59</v>
      </c>
      <c r="K985" t="s">
        <v>47</v>
      </c>
      <c r="L985" s="15" t="s">
        <v>59</v>
      </c>
      <c r="M985" s="3" t="s">
        <v>47</v>
      </c>
      <c r="N985" s="12" t="s">
        <v>59</v>
      </c>
      <c r="O985" t="s">
        <v>47</v>
      </c>
      <c r="P985" s="15" t="s">
        <v>59</v>
      </c>
      <c r="Q985">
        <v>0.1</v>
      </c>
      <c r="R985" s="15" t="s">
        <v>59</v>
      </c>
      <c r="T985" s="15" t="s">
        <v>59</v>
      </c>
      <c r="U985" t="s">
        <v>54</v>
      </c>
      <c r="V985" s="15" t="s">
        <v>59</v>
      </c>
      <c r="W985" t="s">
        <v>54</v>
      </c>
      <c r="X985" s="15" t="s">
        <v>59</v>
      </c>
      <c r="Y985" t="s">
        <v>47</v>
      </c>
      <c r="Z985" s="15" t="s">
        <v>59</v>
      </c>
      <c r="AA985" t="s">
        <v>47</v>
      </c>
      <c r="AB985" s="15" t="s">
        <v>59</v>
      </c>
      <c r="AC985" t="s">
        <v>47</v>
      </c>
      <c r="AD985" s="15" t="s">
        <v>59</v>
      </c>
      <c r="AE985" t="s">
        <v>47</v>
      </c>
      <c r="AF985" s="15" t="s">
        <v>59</v>
      </c>
      <c r="AG985" t="s">
        <v>47</v>
      </c>
      <c r="AH985" s="15" t="s">
        <v>59</v>
      </c>
      <c r="AI985" t="s">
        <v>47</v>
      </c>
      <c r="AJ985" s="15" t="s">
        <v>59</v>
      </c>
      <c r="AL985" s="15" t="s">
        <v>59</v>
      </c>
      <c r="AM985" t="s">
        <v>47</v>
      </c>
      <c r="AN985" s="15" t="s">
        <v>59</v>
      </c>
      <c r="AO985" t="s">
        <v>47</v>
      </c>
      <c r="AP985" s="15" t="s">
        <v>59</v>
      </c>
      <c r="AQ985" t="s">
        <v>47</v>
      </c>
      <c r="AR985" s="15" t="s">
        <v>59</v>
      </c>
      <c r="AS985" t="s">
        <v>47</v>
      </c>
      <c r="AT985" s="15" t="s">
        <v>59</v>
      </c>
      <c r="AU985" t="s">
        <v>47</v>
      </c>
      <c r="AV985" s="15" t="s">
        <v>59</v>
      </c>
      <c r="AW985" s="3" t="s">
        <v>47</v>
      </c>
      <c r="AX985" s="15" t="s">
        <v>59</v>
      </c>
      <c r="AZ985" s="15" t="s">
        <v>59</v>
      </c>
      <c r="BA985" t="s">
        <v>47</v>
      </c>
      <c r="BB985" s="15" t="s">
        <v>59</v>
      </c>
      <c r="BC985" t="s">
        <v>47</v>
      </c>
      <c r="BD985" s="15" t="s">
        <v>59</v>
      </c>
      <c r="BE985" t="s">
        <v>47</v>
      </c>
      <c r="BF985" s="15" t="s">
        <v>59</v>
      </c>
      <c r="BH985" s="15" t="s">
        <v>59</v>
      </c>
      <c r="BJ985" s="15" t="s">
        <v>59</v>
      </c>
      <c r="BL985" s="15" t="s">
        <v>59</v>
      </c>
      <c r="BN985" s="15" t="s">
        <v>59</v>
      </c>
      <c r="BP985" s="15" t="s">
        <v>59</v>
      </c>
      <c r="BR985" s="15" t="s">
        <v>59</v>
      </c>
      <c r="BT985" s="15" t="s">
        <v>59</v>
      </c>
      <c r="BV985" s="15" t="s">
        <v>59</v>
      </c>
      <c r="BX985" s="15" t="s">
        <v>59</v>
      </c>
      <c r="BZ985" s="15" t="s">
        <v>59</v>
      </c>
      <c r="CB985" s="15" t="s">
        <v>59</v>
      </c>
      <c r="CD985" s="15" t="s">
        <v>59</v>
      </c>
      <c r="CF985" s="15" t="s">
        <v>59</v>
      </c>
      <c r="CH985" s="15" t="s">
        <v>59</v>
      </c>
      <c r="CJ985" s="15" t="s">
        <v>59</v>
      </c>
      <c r="CL985" s="15" t="s">
        <v>59</v>
      </c>
      <c r="CN985" s="15" t="s">
        <v>59</v>
      </c>
      <c r="CP985" s="15" t="s">
        <v>59</v>
      </c>
      <c r="CR985" s="15" t="s">
        <v>59</v>
      </c>
      <c r="CT985" s="15" t="s">
        <v>59</v>
      </c>
      <c r="CV985" s="15" t="s">
        <v>59</v>
      </c>
      <c r="CX985" s="15" t="s">
        <v>59</v>
      </c>
      <c r="CZ985" s="15" t="s">
        <v>59</v>
      </c>
      <c r="DB985" s="15" t="s">
        <v>59</v>
      </c>
      <c r="DD985" s="15" t="s">
        <v>59</v>
      </c>
      <c r="DF985" s="15" t="s">
        <v>59</v>
      </c>
      <c r="DH985" s="15" t="s">
        <v>59</v>
      </c>
      <c r="DJ985" s="15" t="s">
        <v>59</v>
      </c>
      <c r="DL985" s="15" t="s">
        <v>59</v>
      </c>
      <c r="DN985" s="15" t="s">
        <v>59</v>
      </c>
      <c r="DP985" s="15" t="s">
        <v>59</v>
      </c>
      <c r="DR985" s="15" t="s">
        <v>59</v>
      </c>
      <c r="DT985" s="15" t="s">
        <v>59</v>
      </c>
      <c r="DV985" s="15" t="s">
        <v>59</v>
      </c>
      <c r="DX985" s="15" t="s">
        <v>59</v>
      </c>
      <c r="DZ985" s="15" t="s">
        <v>59</v>
      </c>
      <c r="EB985" s="15" t="s">
        <v>59</v>
      </c>
      <c r="ED985" s="15" t="s">
        <v>59</v>
      </c>
      <c r="EF985" s="15" t="s">
        <v>59</v>
      </c>
      <c r="EH985" s="15" t="s">
        <v>59</v>
      </c>
      <c r="EJ985" s="15" t="s">
        <v>59</v>
      </c>
      <c r="EL985" s="15" t="s">
        <v>59</v>
      </c>
      <c r="EN985" s="15" t="s">
        <v>59</v>
      </c>
      <c r="EP985" s="15" t="s">
        <v>59</v>
      </c>
      <c r="ER985" s="15" t="s">
        <v>59</v>
      </c>
      <c r="ET985" s="15" t="s">
        <v>59</v>
      </c>
      <c r="EV985" s="15" t="s">
        <v>59</v>
      </c>
      <c r="EX985" s="15" t="s">
        <v>59</v>
      </c>
      <c r="EZ985" s="15" t="s">
        <v>59</v>
      </c>
      <c r="FB985" s="15" t="s">
        <v>59</v>
      </c>
      <c r="FD985" s="15" t="s">
        <v>59</v>
      </c>
      <c r="FF985" s="15" t="s">
        <v>59</v>
      </c>
      <c r="FH985" s="15" t="s">
        <v>59</v>
      </c>
      <c r="FJ985" s="15" t="s">
        <v>59</v>
      </c>
      <c r="FL985" s="15" t="s">
        <v>59</v>
      </c>
      <c r="FN985" s="15" t="s">
        <v>59</v>
      </c>
      <c r="FP985" s="15" t="s">
        <v>59</v>
      </c>
      <c r="FR985" s="15" t="s">
        <v>59</v>
      </c>
      <c r="FT985" s="15" t="s">
        <v>59</v>
      </c>
    </row>
    <row r="986" spans="1:176" ht="15.95" customHeight="1">
      <c r="A986" t="str">
        <f t="shared" si="33"/>
        <v>Sweet cream butter, storage 42 days, stored at room temp with daylight lamp</v>
      </c>
      <c r="B986" s="39">
        <v>2</v>
      </c>
      <c r="C986" s="39"/>
      <c r="D986" s="39">
        <v>8002</v>
      </c>
      <c r="E986" t="s">
        <v>1401</v>
      </c>
      <c r="G986" s="9">
        <f t="shared" si="30"/>
        <v>68.959999999999994</v>
      </c>
      <c r="H986" s="15" t="s">
        <v>59</v>
      </c>
      <c r="I986" t="s">
        <v>47</v>
      </c>
      <c r="J986" s="15" t="s">
        <v>59</v>
      </c>
      <c r="K986" t="s">
        <v>47</v>
      </c>
      <c r="L986" s="15" t="s">
        <v>59</v>
      </c>
      <c r="M986" s="3" t="s">
        <v>47</v>
      </c>
      <c r="N986" s="12" t="s">
        <v>59</v>
      </c>
      <c r="O986" t="s">
        <v>47</v>
      </c>
      <c r="P986" s="15" t="s">
        <v>59</v>
      </c>
      <c r="Q986">
        <v>24.71</v>
      </c>
      <c r="R986" s="15" t="s">
        <v>59</v>
      </c>
      <c r="T986" s="15" t="s">
        <v>59</v>
      </c>
      <c r="U986">
        <v>26.23</v>
      </c>
      <c r="V986" s="15" t="s">
        <v>59</v>
      </c>
      <c r="W986">
        <v>18.02</v>
      </c>
      <c r="X986" s="15" t="s">
        <v>59</v>
      </c>
      <c r="Y986" t="s">
        <v>47</v>
      </c>
      <c r="Z986" s="15" t="s">
        <v>59</v>
      </c>
      <c r="AA986" t="s">
        <v>47</v>
      </c>
      <c r="AB986" s="15" t="s">
        <v>59</v>
      </c>
      <c r="AC986" t="s">
        <v>47</v>
      </c>
      <c r="AD986" s="15" t="s">
        <v>59</v>
      </c>
      <c r="AE986" t="s">
        <v>47</v>
      </c>
      <c r="AF986" s="15" t="s">
        <v>59</v>
      </c>
      <c r="AG986" t="s">
        <v>47</v>
      </c>
      <c r="AH986" s="15" t="s">
        <v>59</v>
      </c>
      <c r="AI986" t="s">
        <v>47</v>
      </c>
      <c r="AJ986" s="15" t="s">
        <v>59</v>
      </c>
      <c r="AL986" s="15" t="s">
        <v>59</v>
      </c>
      <c r="AM986" t="s">
        <v>47</v>
      </c>
      <c r="AN986" s="15" t="s">
        <v>59</v>
      </c>
      <c r="AO986" t="s">
        <v>47</v>
      </c>
      <c r="AP986" s="15" t="s">
        <v>59</v>
      </c>
      <c r="AQ986" t="s">
        <v>47</v>
      </c>
      <c r="AR986" s="15" t="s">
        <v>59</v>
      </c>
      <c r="AS986" t="s">
        <v>47</v>
      </c>
      <c r="AT986" s="15" t="s">
        <v>59</v>
      </c>
      <c r="AU986" t="s">
        <v>47</v>
      </c>
      <c r="AV986" s="15" t="s">
        <v>59</v>
      </c>
      <c r="AW986" s="3" t="s">
        <v>47</v>
      </c>
      <c r="AX986" s="15" t="s">
        <v>59</v>
      </c>
      <c r="AZ986" s="15" t="s">
        <v>59</v>
      </c>
      <c r="BA986" t="s">
        <v>47</v>
      </c>
      <c r="BB986" s="15" t="s">
        <v>59</v>
      </c>
      <c r="BC986" t="s">
        <v>47</v>
      </c>
      <c r="BD986" s="15" t="s">
        <v>59</v>
      </c>
      <c r="BE986" t="s">
        <v>47</v>
      </c>
      <c r="BF986" s="15" t="s">
        <v>59</v>
      </c>
      <c r="BH986" s="15" t="s">
        <v>59</v>
      </c>
      <c r="BJ986" s="15" t="s">
        <v>59</v>
      </c>
      <c r="BL986" s="15" t="s">
        <v>59</v>
      </c>
      <c r="BN986" s="15" t="s">
        <v>59</v>
      </c>
      <c r="BP986" s="15" t="s">
        <v>59</v>
      </c>
      <c r="BR986" s="15" t="s">
        <v>59</v>
      </c>
      <c r="BT986" s="15" t="s">
        <v>59</v>
      </c>
      <c r="BV986" s="15" t="s">
        <v>59</v>
      </c>
      <c r="BX986" s="15" t="s">
        <v>59</v>
      </c>
      <c r="BZ986" s="15" t="s">
        <v>59</v>
      </c>
      <c r="CB986" s="15" t="s">
        <v>59</v>
      </c>
      <c r="CD986" s="15" t="s">
        <v>59</v>
      </c>
      <c r="CF986" s="15" t="s">
        <v>59</v>
      </c>
      <c r="CH986" s="15" t="s">
        <v>59</v>
      </c>
      <c r="CJ986" s="15" t="s">
        <v>59</v>
      </c>
      <c r="CL986" s="15" t="s">
        <v>59</v>
      </c>
      <c r="CN986" s="15" t="s">
        <v>59</v>
      </c>
      <c r="CP986" s="15" t="s">
        <v>59</v>
      </c>
      <c r="CR986" s="15" t="s">
        <v>59</v>
      </c>
      <c r="CT986" s="15" t="s">
        <v>59</v>
      </c>
      <c r="CV986" s="15" t="s">
        <v>59</v>
      </c>
      <c r="CX986" s="15" t="s">
        <v>59</v>
      </c>
      <c r="CZ986" s="15" t="s">
        <v>59</v>
      </c>
      <c r="DB986" s="15" t="s">
        <v>59</v>
      </c>
      <c r="DD986" s="15" t="s">
        <v>59</v>
      </c>
      <c r="DF986" s="15" t="s">
        <v>59</v>
      </c>
      <c r="DH986" s="15" t="s">
        <v>59</v>
      </c>
      <c r="DJ986" s="15" t="s">
        <v>59</v>
      </c>
      <c r="DL986" s="15" t="s">
        <v>59</v>
      </c>
      <c r="DN986" s="15" t="s">
        <v>59</v>
      </c>
      <c r="DP986" s="15" t="s">
        <v>59</v>
      </c>
      <c r="DR986" s="15" t="s">
        <v>59</v>
      </c>
      <c r="DT986" s="15" t="s">
        <v>59</v>
      </c>
      <c r="DV986" s="15" t="s">
        <v>59</v>
      </c>
      <c r="DX986" s="15" t="s">
        <v>59</v>
      </c>
      <c r="DZ986" s="15" t="s">
        <v>59</v>
      </c>
      <c r="EB986" s="15" t="s">
        <v>59</v>
      </c>
      <c r="ED986" s="15" t="s">
        <v>59</v>
      </c>
      <c r="EF986" s="15" t="s">
        <v>59</v>
      </c>
      <c r="EH986" s="15" t="s">
        <v>59</v>
      </c>
      <c r="EJ986" s="15" t="s">
        <v>59</v>
      </c>
      <c r="EL986" s="15" t="s">
        <v>59</v>
      </c>
      <c r="EN986" s="15" t="s">
        <v>59</v>
      </c>
      <c r="EP986" s="15" t="s">
        <v>59</v>
      </c>
      <c r="ER986" s="15" t="s">
        <v>59</v>
      </c>
      <c r="ET986" s="15" t="s">
        <v>59</v>
      </c>
      <c r="EV986" s="15" t="s">
        <v>59</v>
      </c>
      <c r="EX986" s="15" t="s">
        <v>59</v>
      </c>
      <c r="EZ986" s="15" t="s">
        <v>59</v>
      </c>
      <c r="FB986" s="15" t="s">
        <v>59</v>
      </c>
      <c r="FD986" s="15" t="s">
        <v>59</v>
      </c>
      <c r="FF986" s="15" t="s">
        <v>59</v>
      </c>
      <c r="FH986" s="15" t="s">
        <v>59</v>
      </c>
      <c r="FJ986" s="15" t="s">
        <v>59</v>
      </c>
      <c r="FL986" s="15" t="s">
        <v>59</v>
      </c>
      <c r="FN986" s="15" t="s">
        <v>59</v>
      </c>
      <c r="FP986" s="15" t="s">
        <v>59</v>
      </c>
      <c r="FR986" s="15" t="s">
        <v>59</v>
      </c>
      <c r="FT986" s="15" t="s">
        <v>59</v>
      </c>
    </row>
    <row r="987" spans="1:176" ht="15.95" customHeight="1">
      <c r="A987" t="str">
        <f t="shared" si="33"/>
        <v>Sweet cream butter, fresh, stored at room temp with light for food</v>
      </c>
      <c r="B987" s="39">
        <v>2</v>
      </c>
      <c r="C987" s="39"/>
      <c r="D987" s="39">
        <v>8002</v>
      </c>
      <c r="E987" t="s">
        <v>1401</v>
      </c>
      <c r="G987" s="9">
        <f t="shared" si="30"/>
        <v>0.1</v>
      </c>
      <c r="H987" s="15" t="s">
        <v>59</v>
      </c>
      <c r="I987" t="s">
        <v>47</v>
      </c>
      <c r="J987" s="15" t="s">
        <v>59</v>
      </c>
      <c r="K987" t="s">
        <v>47</v>
      </c>
      <c r="L987" s="15" t="s">
        <v>59</v>
      </c>
      <c r="M987" s="3" t="s">
        <v>47</v>
      </c>
      <c r="N987" s="12" t="s">
        <v>59</v>
      </c>
      <c r="O987" t="s">
        <v>47</v>
      </c>
      <c r="P987" s="15" t="s">
        <v>59</v>
      </c>
      <c r="Q987">
        <v>0.1</v>
      </c>
      <c r="R987" s="15" t="s">
        <v>59</v>
      </c>
      <c r="T987" s="15" t="s">
        <v>59</v>
      </c>
      <c r="U987" t="s">
        <v>54</v>
      </c>
      <c r="V987" s="15" t="s">
        <v>59</v>
      </c>
      <c r="W987" t="s">
        <v>54</v>
      </c>
      <c r="X987" s="15" t="s">
        <v>59</v>
      </c>
      <c r="Y987" t="s">
        <v>47</v>
      </c>
      <c r="Z987" s="15" t="s">
        <v>59</v>
      </c>
      <c r="AA987" t="s">
        <v>47</v>
      </c>
      <c r="AB987" s="15" t="s">
        <v>59</v>
      </c>
      <c r="AC987" t="s">
        <v>47</v>
      </c>
      <c r="AD987" s="15" t="s">
        <v>59</v>
      </c>
      <c r="AE987" t="s">
        <v>47</v>
      </c>
      <c r="AF987" s="15" t="s">
        <v>59</v>
      </c>
      <c r="AG987" t="s">
        <v>47</v>
      </c>
      <c r="AH987" s="15" t="s">
        <v>59</v>
      </c>
      <c r="AI987" t="s">
        <v>47</v>
      </c>
      <c r="AJ987" s="15" t="s">
        <v>59</v>
      </c>
      <c r="AL987" s="15" t="s">
        <v>59</v>
      </c>
      <c r="AM987" t="s">
        <v>47</v>
      </c>
      <c r="AN987" s="15" t="s">
        <v>59</v>
      </c>
      <c r="AO987" t="s">
        <v>47</v>
      </c>
      <c r="AP987" s="15" t="s">
        <v>59</v>
      </c>
      <c r="AQ987" t="s">
        <v>47</v>
      </c>
      <c r="AR987" s="15" t="s">
        <v>59</v>
      </c>
      <c r="AS987" t="s">
        <v>47</v>
      </c>
      <c r="AT987" s="15" t="s">
        <v>59</v>
      </c>
      <c r="AU987" t="s">
        <v>47</v>
      </c>
      <c r="AV987" s="15" t="s">
        <v>59</v>
      </c>
      <c r="AW987" s="3" t="s">
        <v>47</v>
      </c>
      <c r="AX987" s="15" t="s">
        <v>59</v>
      </c>
      <c r="AZ987" s="15" t="s">
        <v>59</v>
      </c>
      <c r="BA987" t="s">
        <v>47</v>
      </c>
      <c r="BB987" s="15" t="s">
        <v>59</v>
      </c>
      <c r="BC987" t="s">
        <v>47</v>
      </c>
      <c r="BD987" s="15" t="s">
        <v>59</v>
      </c>
      <c r="BE987" t="s">
        <v>47</v>
      </c>
      <c r="BF987" s="15" t="s">
        <v>59</v>
      </c>
      <c r="BH987" s="15" t="s">
        <v>59</v>
      </c>
      <c r="BJ987" s="15" t="s">
        <v>59</v>
      </c>
      <c r="BL987" s="15" t="s">
        <v>59</v>
      </c>
      <c r="BN987" s="15" t="s">
        <v>59</v>
      </c>
      <c r="BP987" s="15" t="s">
        <v>59</v>
      </c>
      <c r="BR987" s="15" t="s">
        <v>59</v>
      </c>
      <c r="BT987" s="15" t="s">
        <v>59</v>
      </c>
      <c r="BV987" s="15" t="s">
        <v>59</v>
      </c>
      <c r="BX987" s="15" t="s">
        <v>59</v>
      </c>
      <c r="BZ987" s="15" t="s">
        <v>59</v>
      </c>
      <c r="CB987" s="15" t="s">
        <v>59</v>
      </c>
      <c r="CD987" s="15" t="s">
        <v>59</v>
      </c>
      <c r="CF987" s="15" t="s">
        <v>59</v>
      </c>
      <c r="CH987" s="15" t="s">
        <v>59</v>
      </c>
      <c r="CJ987" s="15" t="s">
        <v>59</v>
      </c>
      <c r="CL987" s="15" t="s">
        <v>59</v>
      </c>
      <c r="CN987" s="15" t="s">
        <v>59</v>
      </c>
      <c r="CP987" s="15" t="s">
        <v>59</v>
      </c>
      <c r="CR987" s="15" t="s">
        <v>59</v>
      </c>
      <c r="CT987" s="15" t="s">
        <v>59</v>
      </c>
      <c r="CV987" s="15" t="s">
        <v>59</v>
      </c>
      <c r="CX987" s="15" t="s">
        <v>59</v>
      </c>
      <c r="CZ987" s="15" t="s">
        <v>59</v>
      </c>
      <c r="DB987" s="15" t="s">
        <v>59</v>
      </c>
      <c r="DD987" s="15" t="s">
        <v>59</v>
      </c>
      <c r="DF987" s="15" t="s">
        <v>59</v>
      </c>
      <c r="DH987" s="15" t="s">
        <v>59</v>
      </c>
      <c r="DJ987" s="15" t="s">
        <v>59</v>
      </c>
      <c r="DL987" s="15" t="s">
        <v>59</v>
      </c>
      <c r="DN987" s="15" t="s">
        <v>59</v>
      </c>
      <c r="DP987" s="15" t="s">
        <v>59</v>
      </c>
      <c r="DR987" s="15" t="s">
        <v>59</v>
      </c>
      <c r="DT987" s="15" t="s">
        <v>59</v>
      </c>
      <c r="DV987" s="15" t="s">
        <v>59</v>
      </c>
      <c r="DX987" s="15" t="s">
        <v>59</v>
      </c>
      <c r="DZ987" s="15" t="s">
        <v>59</v>
      </c>
      <c r="EB987" s="15" t="s">
        <v>59</v>
      </c>
      <c r="ED987" s="15" t="s">
        <v>59</v>
      </c>
      <c r="EF987" s="15" t="s">
        <v>59</v>
      </c>
      <c r="EH987" s="15" t="s">
        <v>59</v>
      </c>
      <c r="EJ987" s="15" t="s">
        <v>59</v>
      </c>
      <c r="EL987" s="15" t="s">
        <v>59</v>
      </c>
      <c r="EN987" s="15" t="s">
        <v>59</v>
      </c>
      <c r="EP987" s="15" t="s">
        <v>59</v>
      </c>
      <c r="ER987" s="15" t="s">
        <v>59</v>
      </c>
      <c r="ET987" s="15" t="s">
        <v>59</v>
      </c>
      <c r="EV987" s="15" t="s">
        <v>59</v>
      </c>
      <c r="EX987" s="15" t="s">
        <v>59</v>
      </c>
      <c r="EZ987" s="15" t="s">
        <v>59</v>
      </c>
      <c r="FB987" s="15" t="s">
        <v>59</v>
      </c>
      <c r="FD987" s="15" t="s">
        <v>59</v>
      </c>
      <c r="FF987" s="15" t="s">
        <v>59</v>
      </c>
      <c r="FH987" s="15" t="s">
        <v>59</v>
      </c>
      <c r="FJ987" s="15" t="s">
        <v>59</v>
      </c>
      <c r="FL987" s="15" t="s">
        <v>59</v>
      </c>
      <c r="FN987" s="15" t="s">
        <v>59</v>
      </c>
      <c r="FP987" s="15" t="s">
        <v>59</v>
      </c>
      <c r="FR987" s="15" t="s">
        <v>59</v>
      </c>
      <c r="FT987" s="15" t="s">
        <v>59</v>
      </c>
    </row>
    <row r="988" spans="1:176" ht="15.95" customHeight="1">
      <c r="A988" t="str">
        <f t="shared" si="33"/>
        <v>Sweet cream butter, storage 23 days, stored at room temp with light for food</v>
      </c>
      <c r="B988" s="39">
        <v>2</v>
      </c>
      <c r="C988" s="39"/>
      <c r="D988" s="39">
        <v>8002</v>
      </c>
      <c r="E988" t="s">
        <v>1401</v>
      </c>
      <c r="G988" s="9">
        <f t="shared" si="30"/>
        <v>0.1</v>
      </c>
      <c r="H988" s="15" t="s">
        <v>59</v>
      </c>
      <c r="I988" t="s">
        <v>47</v>
      </c>
      <c r="J988" s="15" t="s">
        <v>59</v>
      </c>
      <c r="K988" t="s">
        <v>47</v>
      </c>
      <c r="L988" s="15" t="s">
        <v>59</v>
      </c>
      <c r="M988" s="3" t="s">
        <v>47</v>
      </c>
      <c r="N988" s="12" t="s">
        <v>59</v>
      </c>
      <c r="O988" t="s">
        <v>47</v>
      </c>
      <c r="P988" s="15" t="s">
        <v>59</v>
      </c>
      <c r="Q988">
        <v>0.1</v>
      </c>
      <c r="R988" s="15" t="s">
        <v>59</v>
      </c>
      <c r="T988" s="15" t="s">
        <v>59</v>
      </c>
      <c r="U988" t="s">
        <v>54</v>
      </c>
      <c r="V988" s="15" t="s">
        <v>59</v>
      </c>
      <c r="W988" t="s">
        <v>54</v>
      </c>
      <c r="X988" s="15" t="s">
        <v>59</v>
      </c>
      <c r="Y988" t="s">
        <v>47</v>
      </c>
      <c r="Z988" s="15" t="s">
        <v>59</v>
      </c>
      <c r="AA988" t="s">
        <v>47</v>
      </c>
      <c r="AB988" s="15" t="s">
        <v>59</v>
      </c>
      <c r="AC988" t="s">
        <v>47</v>
      </c>
      <c r="AD988" s="15" t="s">
        <v>59</v>
      </c>
      <c r="AE988" t="s">
        <v>47</v>
      </c>
      <c r="AF988" s="15" t="s">
        <v>59</v>
      </c>
      <c r="AG988" t="s">
        <v>47</v>
      </c>
      <c r="AH988" s="15" t="s">
        <v>59</v>
      </c>
      <c r="AI988" t="s">
        <v>47</v>
      </c>
      <c r="AJ988" s="15" t="s">
        <v>59</v>
      </c>
      <c r="AL988" s="15" t="s">
        <v>59</v>
      </c>
      <c r="AM988" t="s">
        <v>47</v>
      </c>
      <c r="AN988" s="15" t="s">
        <v>59</v>
      </c>
      <c r="AO988" t="s">
        <v>47</v>
      </c>
      <c r="AP988" s="15" t="s">
        <v>59</v>
      </c>
      <c r="AQ988" t="s">
        <v>47</v>
      </c>
      <c r="AR988" s="15" t="s">
        <v>59</v>
      </c>
      <c r="AS988" t="s">
        <v>47</v>
      </c>
      <c r="AT988" s="15" t="s">
        <v>59</v>
      </c>
      <c r="AU988" t="s">
        <v>47</v>
      </c>
      <c r="AV988" s="15" t="s">
        <v>59</v>
      </c>
      <c r="AW988" s="3" t="s">
        <v>47</v>
      </c>
      <c r="AX988" s="15" t="s">
        <v>59</v>
      </c>
      <c r="AZ988" s="15" t="s">
        <v>59</v>
      </c>
      <c r="BA988" t="s">
        <v>47</v>
      </c>
      <c r="BB988" s="15" t="s">
        <v>59</v>
      </c>
      <c r="BC988" t="s">
        <v>47</v>
      </c>
      <c r="BD988" s="15" t="s">
        <v>59</v>
      </c>
      <c r="BE988" t="s">
        <v>47</v>
      </c>
      <c r="BF988" s="15" t="s">
        <v>59</v>
      </c>
      <c r="BH988" s="15" t="s">
        <v>59</v>
      </c>
      <c r="BJ988" s="15" t="s">
        <v>59</v>
      </c>
      <c r="BL988" s="15" t="s">
        <v>59</v>
      </c>
      <c r="BN988" s="15" t="s">
        <v>59</v>
      </c>
      <c r="BP988" s="15" t="s">
        <v>59</v>
      </c>
      <c r="BR988" s="15" t="s">
        <v>59</v>
      </c>
      <c r="BT988" s="15" t="s">
        <v>59</v>
      </c>
      <c r="BV988" s="15" t="s">
        <v>59</v>
      </c>
      <c r="BX988" s="15" t="s">
        <v>59</v>
      </c>
      <c r="BZ988" s="15" t="s">
        <v>59</v>
      </c>
      <c r="CB988" s="15" t="s">
        <v>59</v>
      </c>
      <c r="CD988" s="15" t="s">
        <v>59</v>
      </c>
      <c r="CF988" s="15" t="s">
        <v>59</v>
      </c>
      <c r="CH988" s="15" t="s">
        <v>59</v>
      </c>
      <c r="CJ988" s="15" t="s">
        <v>59</v>
      </c>
      <c r="CL988" s="15" t="s">
        <v>59</v>
      </c>
      <c r="CN988" s="15" t="s">
        <v>59</v>
      </c>
      <c r="CP988" s="15" t="s">
        <v>59</v>
      </c>
      <c r="CR988" s="15" t="s">
        <v>59</v>
      </c>
      <c r="CT988" s="15" t="s">
        <v>59</v>
      </c>
      <c r="CV988" s="15" t="s">
        <v>59</v>
      </c>
      <c r="CX988" s="15" t="s">
        <v>59</v>
      </c>
      <c r="CZ988" s="15" t="s">
        <v>59</v>
      </c>
      <c r="DB988" s="15" t="s">
        <v>59</v>
      </c>
      <c r="DD988" s="15" t="s">
        <v>59</v>
      </c>
      <c r="DF988" s="15" t="s">
        <v>59</v>
      </c>
      <c r="DH988" s="15" t="s">
        <v>59</v>
      </c>
      <c r="DJ988" s="15" t="s">
        <v>59</v>
      </c>
      <c r="DL988" s="15" t="s">
        <v>59</v>
      </c>
      <c r="DN988" s="15" t="s">
        <v>59</v>
      </c>
      <c r="DP988" s="15" t="s">
        <v>59</v>
      </c>
      <c r="DR988" s="15" t="s">
        <v>59</v>
      </c>
      <c r="DT988" s="15" t="s">
        <v>59</v>
      </c>
      <c r="DV988" s="15" t="s">
        <v>59</v>
      </c>
      <c r="DX988" s="15" t="s">
        <v>59</v>
      </c>
      <c r="DZ988" s="15" t="s">
        <v>59</v>
      </c>
      <c r="EB988" s="15" t="s">
        <v>59</v>
      </c>
      <c r="ED988" s="15" t="s">
        <v>59</v>
      </c>
      <c r="EF988" s="15" t="s">
        <v>59</v>
      </c>
      <c r="EH988" s="15" t="s">
        <v>59</v>
      </c>
      <c r="EJ988" s="15" t="s">
        <v>59</v>
      </c>
      <c r="EL988" s="15" t="s">
        <v>59</v>
      </c>
      <c r="EN988" s="15" t="s">
        <v>59</v>
      </c>
      <c r="EP988" s="15" t="s">
        <v>59</v>
      </c>
      <c r="ER988" s="15" t="s">
        <v>59</v>
      </c>
      <c r="ET988" s="15" t="s">
        <v>59</v>
      </c>
      <c r="EV988" s="15" t="s">
        <v>59</v>
      </c>
      <c r="EX988" s="15" t="s">
        <v>59</v>
      </c>
      <c r="EZ988" s="15" t="s">
        <v>59</v>
      </c>
      <c r="FB988" s="15" t="s">
        <v>59</v>
      </c>
      <c r="FD988" s="15" t="s">
        <v>59</v>
      </c>
      <c r="FF988" s="15" t="s">
        <v>59</v>
      </c>
      <c r="FH988" s="15" t="s">
        <v>59</v>
      </c>
      <c r="FJ988" s="15" t="s">
        <v>59</v>
      </c>
      <c r="FL988" s="15" t="s">
        <v>59</v>
      </c>
      <c r="FN988" s="15" t="s">
        <v>59</v>
      </c>
      <c r="FP988" s="15" t="s">
        <v>59</v>
      </c>
      <c r="FR988" s="15" t="s">
        <v>59</v>
      </c>
      <c r="FT988" s="15" t="s">
        <v>59</v>
      </c>
    </row>
    <row r="989" spans="1:176" ht="15.95" customHeight="1">
      <c r="A989" t="str">
        <f t="shared" si="33"/>
        <v>Sweet cream butter, storage 42 days, stored at room temp with light for food</v>
      </c>
      <c r="B989" s="39">
        <v>2</v>
      </c>
      <c r="C989" s="39"/>
      <c r="D989" s="39">
        <v>8002</v>
      </c>
      <c r="E989" t="s">
        <v>1401</v>
      </c>
      <c r="G989" s="9">
        <f t="shared" si="30"/>
        <v>49.89</v>
      </c>
      <c r="H989" s="15" t="s">
        <v>59</v>
      </c>
      <c r="I989" t="s">
        <v>47</v>
      </c>
      <c r="J989" s="15" t="s">
        <v>59</v>
      </c>
      <c r="K989" t="s">
        <v>47</v>
      </c>
      <c r="L989" s="15" t="s">
        <v>59</v>
      </c>
      <c r="M989" s="3" t="s">
        <v>47</v>
      </c>
      <c r="N989" s="12" t="s">
        <v>59</v>
      </c>
      <c r="O989" t="s">
        <v>47</v>
      </c>
      <c r="P989" s="15" t="s">
        <v>59</v>
      </c>
      <c r="Q989">
        <v>16.600000000000001</v>
      </c>
      <c r="R989" s="15" t="s">
        <v>59</v>
      </c>
      <c r="T989" s="15" t="s">
        <v>59</v>
      </c>
      <c r="U989">
        <v>19.95</v>
      </c>
      <c r="V989" s="15" t="s">
        <v>59</v>
      </c>
      <c r="W989">
        <v>13.34</v>
      </c>
      <c r="X989" s="15" t="s">
        <v>59</v>
      </c>
      <c r="Y989" t="s">
        <v>47</v>
      </c>
      <c r="Z989" s="15" t="s">
        <v>59</v>
      </c>
      <c r="AA989" t="s">
        <v>47</v>
      </c>
      <c r="AB989" s="15" t="s">
        <v>59</v>
      </c>
      <c r="AC989" t="s">
        <v>47</v>
      </c>
      <c r="AD989" s="15" t="s">
        <v>59</v>
      </c>
      <c r="AE989" t="s">
        <v>47</v>
      </c>
      <c r="AF989" s="15" t="s">
        <v>59</v>
      </c>
      <c r="AG989" t="s">
        <v>47</v>
      </c>
      <c r="AH989" s="15" t="s">
        <v>59</v>
      </c>
      <c r="AI989" t="s">
        <v>47</v>
      </c>
      <c r="AJ989" s="15" t="s">
        <v>59</v>
      </c>
      <c r="AL989" s="15" t="s">
        <v>59</v>
      </c>
      <c r="AM989" t="s">
        <v>47</v>
      </c>
      <c r="AN989" s="15" t="s">
        <v>59</v>
      </c>
      <c r="AO989" t="s">
        <v>47</v>
      </c>
      <c r="AP989" s="15" t="s">
        <v>59</v>
      </c>
      <c r="AQ989" t="s">
        <v>47</v>
      </c>
      <c r="AR989" s="15" t="s">
        <v>59</v>
      </c>
      <c r="AS989" t="s">
        <v>47</v>
      </c>
      <c r="AT989" s="15" t="s">
        <v>59</v>
      </c>
      <c r="AU989" t="s">
        <v>47</v>
      </c>
      <c r="AV989" s="15" t="s">
        <v>59</v>
      </c>
      <c r="AW989" s="3" t="s">
        <v>47</v>
      </c>
      <c r="AX989" s="15" t="s">
        <v>59</v>
      </c>
      <c r="AZ989" s="15" t="s">
        <v>59</v>
      </c>
      <c r="BA989" t="s">
        <v>47</v>
      </c>
      <c r="BB989" s="15" t="s">
        <v>59</v>
      </c>
      <c r="BC989" t="s">
        <v>47</v>
      </c>
      <c r="BD989" s="15" t="s">
        <v>59</v>
      </c>
      <c r="BE989" t="s">
        <v>47</v>
      </c>
      <c r="BF989" s="15" t="s">
        <v>59</v>
      </c>
      <c r="BH989" s="15" t="s">
        <v>59</v>
      </c>
      <c r="BJ989" s="15" t="s">
        <v>59</v>
      </c>
      <c r="BL989" s="15" t="s">
        <v>59</v>
      </c>
      <c r="BN989" s="15" t="s">
        <v>59</v>
      </c>
      <c r="BP989" s="15" t="s">
        <v>59</v>
      </c>
      <c r="BR989" s="15" t="s">
        <v>59</v>
      </c>
      <c r="BT989" s="15" t="s">
        <v>59</v>
      </c>
      <c r="BV989" s="15" t="s">
        <v>59</v>
      </c>
      <c r="BX989" s="15" t="s">
        <v>59</v>
      </c>
      <c r="BZ989" s="15" t="s">
        <v>59</v>
      </c>
      <c r="CB989" s="15" t="s">
        <v>59</v>
      </c>
      <c r="CD989" s="15" t="s">
        <v>59</v>
      </c>
      <c r="CF989" s="15" t="s">
        <v>59</v>
      </c>
      <c r="CH989" s="15" t="s">
        <v>59</v>
      </c>
      <c r="CJ989" s="15" t="s">
        <v>59</v>
      </c>
      <c r="CL989" s="15" t="s">
        <v>59</v>
      </c>
      <c r="CN989" s="15" t="s">
        <v>59</v>
      </c>
      <c r="CP989" s="15" t="s">
        <v>59</v>
      </c>
      <c r="CR989" s="15" t="s">
        <v>59</v>
      </c>
      <c r="CT989" s="15" t="s">
        <v>59</v>
      </c>
      <c r="CV989" s="15" t="s">
        <v>59</v>
      </c>
      <c r="CX989" s="15" t="s">
        <v>59</v>
      </c>
      <c r="CZ989" s="15" t="s">
        <v>59</v>
      </c>
      <c r="DB989" s="15" t="s">
        <v>59</v>
      </c>
      <c r="DD989" s="15" t="s">
        <v>59</v>
      </c>
      <c r="DF989" s="15" t="s">
        <v>59</v>
      </c>
      <c r="DH989" s="15" t="s">
        <v>59</v>
      </c>
      <c r="DJ989" s="15" t="s">
        <v>59</v>
      </c>
      <c r="DL989" s="15" t="s">
        <v>59</v>
      </c>
      <c r="DN989" s="15" t="s">
        <v>59</v>
      </c>
      <c r="DP989" s="15" t="s">
        <v>59</v>
      </c>
      <c r="DR989" s="15" t="s">
        <v>59</v>
      </c>
      <c r="DT989" s="15" t="s">
        <v>59</v>
      </c>
      <c r="DV989" s="15" t="s">
        <v>59</v>
      </c>
      <c r="DX989" s="15" t="s">
        <v>59</v>
      </c>
      <c r="DZ989" s="15" t="s">
        <v>59</v>
      </c>
      <c r="EB989" s="15" t="s">
        <v>59</v>
      </c>
      <c r="ED989" s="15" t="s">
        <v>59</v>
      </c>
      <c r="EF989" s="15" t="s">
        <v>59</v>
      </c>
      <c r="EH989" s="15" t="s">
        <v>59</v>
      </c>
      <c r="EJ989" s="15" t="s">
        <v>59</v>
      </c>
      <c r="EL989" s="15" t="s">
        <v>59</v>
      </c>
      <c r="EN989" s="15" t="s">
        <v>59</v>
      </c>
      <c r="EP989" s="15" t="s">
        <v>59</v>
      </c>
      <c r="ER989" s="15" t="s">
        <v>59</v>
      </c>
      <c r="ET989" s="15" t="s">
        <v>59</v>
      </c>
      <c r="EV989" s="15" t="s">
        <v>59</v>
      </c>
      <c r="EX989" s="15" t="s">
        <v>59</v>
      </c>
      <c r="EZ989" s="15" t="s">
        <v>59</v>
      </c>
      <c r="FB989" s="15" t="s">
        <v>59</v>
      </c>
      <c r="FD989" s="15" t="s">
        <v>59</v>
      </c>
      <c r="FF989" s="15" t="s">
        <v>59</v>
      </c>
      <c r="FH989" s="15" t="s">
        <v>59</v>
      </c>
      <c r="FJ989" s="15" t="s">
        <v>59</v>
      </c>
      <c r="FL989" s="15" t="s">
        <v>59</v>
      </c>
      <c r="FN989" s="15" t="s">
        <v>59</v>
      </c>
      <c r="FP989" s="15" t="s">
        <v>59</v>
      </c>
      <c r="FR989" s="15" t="s">
        <v>59</v>
      </c>
      <c r="FT989" s="15" t="s">
        <v>59</v>
      </c>
    </row>
    <row r="990" spans="1:176" ht="15.95" customHeight="1">
      <c r="A990" t="str">
        <f t="shared" si="33"/>
        <v>Sour cream butter, fresh, stored at room temp with daylight lamp</v>
      </c>
      <c r="B990" s="39">
        <v>2</v>
      </c>
      <c r="C990" s="39"/>
      <c r="D990" s="39">
        <v>8002</v>
      </c>
      <c r="E990" t="s">
        <v>1401</v>
      </c>
      <c r="G990" s="9">
        <f t="shared" si="30"/>
        <v>0.1</v>
      </c>
      <c r="H990" s="15" t="s">
        <v>59</v>
      </c>
      <c r="I990" t="s">
        <v>47</v>
      </c>
      <c r="J990" s="15" t="s">
        <v>59</v>
      </c>
      <c r="K990" t="s">
        <v>47</v>
      </c>
      <c r="L990" s="15" t="s">
        <v>59</v>
      </c>
      <c r="M990" s="3" t="s">
        <v>47</v>
      </c>
      <c r="N990" s="12" t="s">
        <v>59</v>
      </c>
      <c r="O990" t="s">
        <v>47</v>
      </c>
      <c r="P990" s="15" t="s">
        <v>59</v>
      </c>
      <c r="Q990">
        <v>0.1</v>
      </c>
      <c r="R990" s="15" t="s">
        <v>59</v>
      </c>
      <c r="T990" s="15" t="s">
        <v>59</v>
      </c>
      <c r="U990" t="s">
        <v>54</v>
      </c>
      <c r="V990" s="15" t="s">
        <v>59</v>
      </c>
      <c r="W990" t="s">
        <v>54</v>
      </c>
      <c r="X990" s="15" t="s">
        <v>59</v>
      </c>
      <c r="Y990" t="s">
        <v>47</v>
      </c>
      <c r="Z990" s="15" t="s">
        <v>59</v>
      </c>
      <c r="AA990" t="s">
        <v>47</v>
      </c>
      <c r="AB990" s="15" t="s">
        <v>59</v>
      </c>
      <c r="AC990" t="s">
        <v>47</v>
      </c>
      <c r="AD990" s="15" t="s">
        <v>59</v>
      </c>
      <c r="AE990" t="s">
        <v>47</v>
      </c>
      <c r="AF990" s="15" t="s">
        <v>59</v>
      </c>
      <c r="AG990" t="s">
        <v>47</v>
      </c>
      <c r="AH990" s="15" t="s">
        <v>59</v>
      </c>
      <c r="AI990" t="s">
        <v>47</v>
      </c>
      <c r="AJ990" s="15" t="s">
        <v>59</v>
      </c>
      <c r="AL990" s="15" t="s">
        <v>59</v>
      </c>
      <c r="AM990" t="s">
        <v>47</v>
      </c>
      <c r="AN990" s="15" t="s">
        <v>59</v>
      </c>
      <c r="AO990" t="s">
        <v>47</v>
      </c>
      <c r="AP990" s="15" t="s">
        <v>59</v>
      </c>
      <c r="AQ990" t="s">
        <v>47</v>
      </c>
      <c r="AR990" s="15" t="s">
        <v>59</v>
      </c>
      <c r="AS990" t="s">
        <v>47</v>
      </c>
      <c r="AT990" s="15" t="s">
        <v>59</v>
      </c>
      <c r="AU990" t="s">
        <v>47</v>
      </c>
      <c r="AV990" s="15" t="s">
        <v>59</v>
      </c>
      <c r="AW990" s="3" t="s">
        <v>47</v>
      </c>
      <c r="AX990" s="15" t="s">
        <v>59</v>
      </c>
      <c r="AZ990" s="15" t="s">
        <v>59</v>
      </c>
      <c r="BA990" t="s">
        <v>47</v>
      </c>
      <c r="BB990" s="15" t="s">
        <v>59</v>
      </c>
      <c r="BC990" t="s">
        <v>47</v>
      </c>
      <c r="BD990" s="15" t="s">
        <v>59</v>
      </c>
      <c r="BE990" t="s">
        <v>47</v>
      </c>
      <c r="BF990" s="15" t="s">
        <v>59</v>
      </c>
      <c r="BH990" s="15" t="s">
        <v>59</v>
      </c>
      <c r="BJ990" s="15" t="s">
        <v>59</v>
      </c>
      <c r="BL990" s="15" t="s">
        <v>59</v>
      </c>
      <c r="BN990" s="15" t="s">
        <v>59</v>
      </c>
      <c r="BP990" s="15" t="s">
        <v>59</v>
      </c>
      <c r="BR990" s="15" t="s">
        <v>59</v>
      </c>
      <c r="BT990" s="15" t="s">
        <v>59</v>
      </c>
      <c r="BV990" s="15" t="s">
        <v>59</v>
      </c>
      <c r="BX990" s="15" t="s">
        <v>59</v>
      </c>
      <c r="BZ990" s="15" t="s">
        <v>59</v>
      </c>
      <c r="CB990" s="15" t="s">
        <v>59</v>
      </c>
      <c r="CD990" s="15" t="s">
        <v>59</v>
      </c>
      <c r="CF990" s="15" t="s">
        <v>59</v>
      </c>
      <c r="CH990" s="15" t="s">
        <v>59</v>
      </c>
      <c r="CJ990" s="15" t="s">
        <v>59</v>
      </c>
      <c r="CL990" s="15" t="s">
        <v>59</v>
      </c>
      <c r="CN990" s="15" t="s">
        <v>59</v>
      </c>
      <c r="CP990" s="15" t="s">
        <v>59</v>
      </c>
      <c r="CR990" s="15" t="s">
        <v>59</v>
      </c>
      <c r="CT990" s="15" t="s">
        <v>59</v>
      </c>
      <c r="CV990" s="15" t="s">
        <v>59</v>
      </c>
      <c r="CX990" s="15" t="s">
        <v>59</v>
      </c>
      <c r="CZ990" s="15" t="s">
        <v>59</v>
      </c>
      <c r="DB990" s="15" t="s">
        <v>59</v>
      </c>
      <c r="DD990" s="15" t="s">
        <v>59</v>
      </c>
      <c r="DF990" s="15" t="s">
        <v>59</v>
      </c>
      <c r="DH990" s="15" t="s">
        <v>59</v>
      </c>
      <c r="DJ990" s="15" t="s">
        <v>59</v>
      </c>
      <c r="DL990" s="15" t="s">
        <v>59</v>
      </c>
      <c r="DN990" s="15" t="s">
        <v>59</v>
      </c>
      <c r="DP990" s="15" t="s">
        <v>59</v>
      </c>
      <c r="DR990" s="15" t="s">
        <v>59</v>
      </c>
      <c r="DT990" s="15" t="s">
        <v>59</v>
      </c>
      <c r="DV990" s="15" t="s">
        <v>59</v>
      </c>
      <c r="DX990" s="15" t="s">
        <v>59</v>
      </c>
      <c r="DZ990" s="15" t="s">
        <v>59</v>
      </c>
      <c r="EB990" s="15" t="s">
        <v>59</v>
      </c>
      <c r="ED990" s="15" t="s">
        <v>59</v>
      </c>
      <c r="EF990" s="15" t="s">
        <v>59</v>
      </c>
      <c r="EH990" s="15" t="s">
        <v>59</v>
      </c>
      <c r="EJ990" s="15" t="s">
        <v>59</v>
      </c>
      <c r="EL990" s="15" t="s">
        <v>59</v>
      </c>
      <c r="EN990" s="15" t="s">
        <v>59</v>
      </c>
      <c r="EP990" s="15" t="s">
        <v>59</v>
      </c>
      <c r="ER990" s="15" t="s">
        <v>59</v>
      </c>
      <c r="ET990" s="15" t="s">
        <v>59</v>
      </c>
      <c r="EV990" s="15" t="s">
        <v>59</v>
      </c>
      <c r="EX990" s="15" t="s">
        <v>59</v>
      </c>
      <c r="EZ990" s="15" t="s">
        <v>59</v>
      </c>
      <c r="FB990" s="15" t="s">
        <v>59</v>
      </c>
      <c r="FD990" s="15" t="s">
        <v>59</v>
      </c>
      <c r="FF990" s="15" t="s">
        <v>59</v>
      </c>
      <c r="FH990" s="15" t="s">
        <v>59</v>
      </c>
      <c r="FJ990" s="15" t="s">
        <v>59</v>
      </c>
      <c r="FL990" s="15" t="s">
        <v>59</v>
      </c>
      <c r="FN990" s="15" t="s">
        <v>59</v>
      </c>
      <c r="FP990" s="15" t="s">
        <v>59</v>
      </c>
      <c r="FR990" s="15" t="s">
        <v>59</v>
      </c>
      <c r="FT990" s="15" t="s">
        <v>59</v>
      </c>
    </row>
    <row r="991" spans="1:176" ht="15.95" customHeight="1">
      <c r="A991" t="str">
        <f t="shared" si="33"/>
        <v>Sour cream butter, storage 23 days, stored at room temp with daylight lamp</v>
      </c>
      <c r="B991" s="39">
        <v>2</v>
      </c>
      <c r="C991" s="39"/>
      <c r="D991" s="39">
        <v>8002</v>
      </c>
      <c r="E991" t="s">
        <v>1401</v>
      </c>
      <c r="G991" s="9">
        <f t="shared" si="30"/>
        <v>5.32</v>
      </c>
      <c r="H991" s="15" t="s">
        <v>59</v>
      </c>
      <c r="I991" t="s">
        <v>47</v>
      </c>
      <c r="J991" s="15" t="s">
        <v>59</v>
      </c>
      <c r="K991" t="s">
        <v>47</v>
      </c>
      <c r="L991" s="15" t="s">
        <v>59</v>
      </c>
      <c r="M991" s="3" t="s">
        <v>47</v>
      </c>
      <c r="N991" s="12" t="s">
        <v>59</v>
      </c>
      <c r="O991" t="s">
        <v>47</v>
      </c>
      <c r="P991" s="15" t="s">
        <v>59</v>
      </c>
      <c r="Q991">
        <v>1.35</v>
      </c>
      <c r="R991" s="15" t="s">
        <v>59</v>
      </c>
      <c r="T991" s="15" t="s">
        <v>59</v>
      </c>
      <c r="U991">
        <v>1.8</v>
      </c>
      <c r="V991" s="15" t="s">
        <v>59</v>
      </c>
      <c r="W991">
        <v>2.17</v>
      </c>
      <c r="X991" s="15" t="s">
        <v>59</v>
      </c>
      <c r="Y991" t="s">
        <v>47</v>
      </c>
      <c r="Z991" s="15" t="s">
        <v>59</v>
      </c>
      <c r="AA991" t="s">
        <v>47</v>
      </c>
      <c r="AB991" s="15" t="s">
        <v>59</v>
      </c>
      <c r="AC991" t="s">
        <v>47</v>
      </c>
      <c r="AD991" s="15" t="s">
        <v>59</v>
      </c>
      <c r="AE991" t="s">
        <v>47</v>
      </c>
      <c r="AF991" s="15" t="s">
        <v>59</v>
      </c>
      <c r="AG991" t="s">
        <v>47</v>
      </c>
      <c r="AH991" s="15" t="s">
        <v>59</v>
      </c>
      <c r="AI991" t="s">
        <v>47</v>
      </c>
      <c r="AJ991" s="15" t="s">
        <v>59</v>
      </c>
      <c r="AL991" s="15" t="s">
        <v>59</v>
      </c>
      <c r="AM991" t="s">
        <v>47</v>
      </c>
      <c r="AN991" s="15" t="s">
        <v>59</v>
      </c>
      <c r="AO991" t="s">
        <v>47</v>
      </c>
      <c r="AP991" s="15" t="s">
        <v>59</v>
      </c>
      <c r="AQ991" t="s">
        <v>47</v>
      </c>
      <c r="AR991" s="15" t="s">
        <v>59</v>
      </c>
      <c r="AS991" t="s">
        <v>47</v>
      </c>
      <c r="AT991" s="15" t="s">
        <v>59</v>
      </c>
      <c r="AU991" t="s">
        <v>47</v>
      </c>
      <c r="AV991" s="15" t="s">
        <v>59</v>
      </c>
      <c r="AW991" s="3" t="s">
        <v>47</v>
      </c>
      <c r="AX991" s="15" t="s">
        <v>59</v>
      </c>
      <c r="AZ991" s="15" t="s">
        <v>59</v>
      </c>
      <c r="BA991" t="s">
        <v>47</v>
      </c>
      <c r="BB991" s="15" t="s">
        <v>59</v>
      </c>
      <c r="BC991" t="s">
        <v>47</v>
      </c>
      <c r="BD991" s="15" t="s">
        <v>59</v>
      </c>
      <c r="BE991" t="s">
        <v>47</v>
      </c>
      <c r="BF991" s="15" t="s">
        <v>59</v>
      </c>
      <c r="BH991" s="15" t="s">
        <v>59</v>
      </c>
      <c r="BJ991" s="15" t="s">
        <v>59</v>
      </c>
      <c r="BL991" s="15" t="s">
        <v>59</v>
      </c>
      <c r="BN991" s="15" t="s">
        <v>59</v>
      </c>
      <c r="BP991" s="15" t="s">
        <v>59</v>
      </c>
      <c r="BR991" s="15" t="s">
        <v>59</v>
      </c>
      <c r="BT991" s="15" t="s">
        <v>59</v>
      </c>
      <c r="BV991" s="15" t="s">
        <v>59</v>
      </c>
      <c r="BX991" s="15" t="s">
        <v>59</v>
      </c>
      <c r="BZ991" s="15" t="s">
        <v>59</v>
      </c>
      <c r="CB991" s="15" t="s">
        <v>59</v>
      </c>
      <c r="CD991" s="15" t="s">
        <v>59</v>
      </c>
      <c r="CF991" s="15" t="s">
        <v>59</v>
      </c>
      <c r="CH991" s="15" t="s">
        <v>59</v>
      </c>
      <c r="CJ991" s="15" t="s">
        <v>59</v>
      </c>
      <c r="CL991" s="15" t="s">
        <v>59</v>
      </c>
      <c r="CN991" s="15" t="s">
        <v>59</v>
      </c>
      <c r="CP991" s="15" t="s">
        <v>59</v>
      </c>
      <c r="CR991" s="15" t="s">
        <v>59</v>
      </c>
      <c r="CT991" s="15" t="s">
        <v>59</v>
      </c>
      <c r="CV991" s="15" t="s">
        <v>59</v>
      </c>
      <c r="CX991" s="15" t="s">
        <v>59</v>
      </c>
      <c r="CZ991" s="15" t="s">
        <v>59</v>
      </c>
      <c r="DB991" s="15" t="s">
        <v>59</v>
      </c>
      <c r="DD991" s="15" t="s">
        <v>59</v>
      </c>
      <c r="DF991" s="15" t="s">
        <v>59</v>
      </c>
      <c r="DH991" s="15" t="s">
        <v>59</v>
      </c>
      <c r="DJ991" s="15" t="s">
        <v>59</v>
      </c>
      <c r="DL991" s="15" t="s">
        <v>59</v>
      </c>
      <c r="DN991" s="15" t="s">
        <v>59</v>
      </c>
      <c r="DP991" s="15" t="s">
        <v>59</v>
      </c>
      <c r="DR991" s="15" t="s">
        <v>59</v>
      </c>
      <c r="DT991" s="15" t="s">
        <v>59</v>
      </c>
      <c r="DV991" s="15" t="s">
        <v>59</v>
      </c>
      <c r="DX991" s="15" t="s">
        <v>59</v>
      </c>
      <c r="DZ991" s="15" t="s">
        <v>59</v>
      </c>
      <c r="EB991" s="15" t="s">
        <v>59</v>
      </c>
      <c r="ED991" s="15" t="s">
        <v>59</v>
      </c>
      <c r="EF991" s="15" t="s">
        <v>59</v>
      </c>
      <c r="EH991" s="15" t="s">
        <v>59</v>
      </c>
      <c r="EJ991" s="15" t="s">
        <v>59</v>
      </c>
      <c r="EL991" s="15" t="s">
        <v>59</v>
      </c>
      <c r="EN991" s="15" t="s">
        <v>59</v>
      </c>
      <c r="EP991" s="15" t="s">
        <v>59</v>
      </c>
      <c r="ER991" s="15" t="s">
        <v>59</v>
      </c>
      <c r="ET991" s="15" t="s">
        <v>59</v>
      </c>
      <c r="EV991" s="15" t="s">
        <v>59</v>
      </c>
      <c r="EX991" s="15" t="s">
        <v>59</v>
      </c>
      <c r="EZ991" s="15" t="s">
        <v>59</v>
      </c>
      <c r="FB991" s="15" t="s">
        <v>59</v>
      </c>
      <c r="FD991" s="15" t="s">
        <v>59</v>
      </c>
      <c r="FF991" s="15" t="s">
        <v>59</v>
      </c>
      <c r="FH991" s="15" t="s">
        <v>59</v>
      </c>
      <c r="FJ991" s="15" t="s">
        <v>59</v>
      </c>
      <c r="FL991" s="15" t="s">
        <v>59</v>
      </c>
      <c r="FN991" s="15" t="s">
        <v>59</v>
      </c>
      <c r="FP991" s="15" t="s">
        <v>59</v>
      </c>
      <c r="FR991" s="15" t="s">
        <v>59</v>
      </c>
      <c r="FT991" s="15" t="s">
        <v>59</v>
      </c>
    </row>
    <row r="992" spans="1:176" ht="15.95" customHeight="1">
      <c r="A992" t="str">
        <f t="shared" si="33"/>
        <v>Sour cream butter, storage 42 days, stored at room temp with daylight lamp</v>
      </c>
      <c r="B992" s="39">
        <v>2</v>
      </c>
      <c r="C992" s="39"/>
      <c r="D992" s="39">
        <v>8002</v>
      </c>
      <c r="E992" t="s">
        <v>1401</v>
      </c>
      <c r="G992" s="9">
        <f t="shared" si="30"/>
        <v>79.47</v>
      </c>
      <c r="H992" s="15" t="s">
        <v>59</v>
      </c>
      <c r="I992" t="s">
        <v>47</v>
      </c>
      <c r="J992" s="15" t="s">
        <v>59</v>
      </c>
      <c r="K992" t="s">
        <v>47</v>
      </c>
      <c r="L992" s="15" t="s">
        <v>59</v>
      </c>
      <c r="M992" s="3" t="s">
        <v>47</v>
      </c>
      <c r="N992" s="12" t="s">
        <v>59</v>
      </c>
      <c r="O992" t="s">
        <v>47</v>
      </c>
      <c r="P992" s="15" t="s">
        <v>59</v>
      </c>
      <c r="Q992">
        <v>36.15</v>
      </c>
      <c r="R992" s="15" t="s">
        <v>59</v>
      </c>
      <c r="T992" s="15" t="s">
        <v>59</v>
      </c>
      <c r="U992">
        <v>28.74</v>
      </c>
      <c r="V992" s="15" t="s">
        <v>59</v>
      </c>
      <c r="W992">
        <v>14.58</v>
      </c>
      <c r="X992" s="15" t="s">
        <v>59</v>
      </c>
      <c r="Y992" t="s">
        <v>47</v>
      </c>
      <c r="Z992" s="15" t="s">
        <v>59</v>
      </c>
      <c r="AA992" t="s">
        <v>47</v>
      </c>
      <c r="AB992" s="15" t="s">
        <v>59</v>
      </c>
      <c r="AC992" t="s">
        <v>47</v>
      </c>
      <c r="AD992" s="15" t="s">
        <v>59</v>
      </c>
      <c r="AE992" t="s">
        <v>47</v>
      </c>
      <c r="AF992" s="15" t="s">
        <v>59</v>
      </c>
      <c r="AG992" t="s">
        <v>47</v>
      </c>
      <c r="AH992" s="15" t="s">
        <v>59</v>
      </c>
      <c r="AI992" t="s">
        <v>47</v>
      </c>
      <c r="AJ992" s="15" t="s">
        <v>59</v>
      </c>
      <c r="AL992" s="15" t="s">
        <v>59</v>
      </c>
      <c r="AM992" t="s">
        <v>47</v>
      </c>
      <c r="AN992" s="15" t="s">
        <v>59</v>
      </c>
      <c r="AO992" t="s">
        <v>47</v>
      </c>
      <c r="AP992" s="15" t="s">
        <v>59</v>
      </c>
      <c r="AQ992" t="s">
        <v>47</v>
      </c>
      <c r="AR992" s="15" t="s">
        <v>59</v>
      </c>
      <c r="AS992" t="s">
        <v>47</v>
      </c>
      <c r="AT992" s="15" t="s">
        <v>59</v>
      </c>
      <c r="AU992" t="s">
        <v>47</v>
      </c>
      <c r="AV992" s="15" t="s">
        <v>59</v>
      </c>
      <c r="AW992" s="3" t="s">
        <v>47</v>
      </c>
      <c r="AX992" s="15" t="s">
        <v>59</v>
      </c>
      <c r="AZ992" s="15" t="s">
        <v>59</v>
      </c>
      <c r="BA992" t="s">
        <v>47</v>
      </c>
      <c r="BB992" s="15" t="s">
        <v>59</v>
      </c>
      <c r="BC992" t="s">
        <v>47</v>
      </c>
      <c r="BD992" s="15" t="s">
        <v>59</v>
      </c>
      <c r="BE992" t="s">
        <v>47</v>
      </c>
      <c r="BF992" s="15" t="s">
        <v>59</v>
      </c>
      <c r="BH992" s="15" t="s">
        <v>59</v>
      </c>
      <c r="BJ992" s="15" t="s">
        <v>59</v>
      </c>
      <c r="BL992" s="15" t="s">
        <v>59</v>
      </c>
      <c r="BN992" s="15" t="s">
        <v>59</v>
      </c>
      <c r="BP992" s="15" t="s">
        <v>59</v>
      </c>
      <c r="BR992" s="15" t="s">
        <v>59</v>
      </c>
      <c r="BT992" s="15" t="s">
        <v>59</v>
      </c>
      <c r="BV992" s="15" t="s">
        <v>59</v>
      </c>
      <c r="BX992" s="15" t="s">
        <v>59</v>
      </c>
      <c r="BZ992" s="15" t="s">
        <v>59</v>
      </c>
      <c r="CB992" s="15" t="s">
        <v>59</v>
      </c>
      <c r="CD992" s="15" t="s">
        <v>59</v>
      </c>
      <c r="CF992" s="15" t="s">
        <v>59</v>
      </c>
      <c r="CH992" s="15" t="s">
        <v>59</v>
      </c>
      <c r="CJ992" s="15" t="s">
        <v>59</v>
      </c>
      <c r="CL992" s="15" t="s">
        <v>59</v>
      </c>
      <c r="CN992" s="15" t="s">
        <v>59</v>
      </c>
      <c r="CP992" s="15" t="s">
        <v>59</v>
      </c>
      <c r="CR992" s="15" t="s">
        <v>59</v>
      </c>
      <c r="CT992" s="15" t="s">
        <v>59</v>
      </c>
      <c r="CV992" s="15" t="s">
        <v>59</v>
      </c>
      <c r="CX992" s="15" t="s">
        <v>59</v>
      </c>
      <c r="CZ992" s="15" t="s">
        <v>59</v>
      </c>
      <c r="DB992" s="15" t="s">
        <v>59</v>
      </c>
      <c r="DD992" s="15" t="s">
        <v>59</v>
      </c>
      <c r="DF992" s="15" t="s">
        <v>59</v>
      </c>
      <c r="DH992" s="15" t="s">
        <v>59</v>
      </c>
      <c r="DJ992" s="15" t="s">
        <v>59</v>
      </c>
      <c r="DL992" s="15" t="s">
        <v>59</v>
      </c>
      <c r="DN992" s="15" t="s">
        <v>59</v>
      </c>
      <c r="DP992" s="15" t="s">
        <v>59</v>
      </c>
      <c r="DR992" s="15" t="s">
        <v>59</v>
      </c>
      <c r="DT992" s="15" t="s">
        <v>59</v>
      </c>
      <c r="DV992" s="15" t="s">
        <v>59</v>
      </c>
      <c r="DX992" s="15" t="s">
        <v>59</v>
      </c>
      <c r="DZ992" s="15" t="s">
        <v>59</v>
      </c>
      <c r="EB992" s="15" t="s">
        <v>59</v>
      </c>
      <c r="ED992" s="15" t="s">
        <v>59</v>
      </c>
      <c r="EF992" s="15" t="s">
        <v>59</v>
      </c>
      <c r="EH992" s="15" t="s">
        <v>59</v>
      </c>
      <c r="EJ992" s="15" t="s">
        <v>59</v>
      </c>
      <c r="EL992" s="15" t="s">
        <v>59</v>
      </c>
      <c r="EN992" s="15" t="s">
        <v>59</v>
      </c>
      <c r="EP992" s="15" t="s">
        <v>59</v>
      </c>
      <c r="ER992" s="15" t="s">
        <v>59</v>
      </c>
      <c r="ET992" s="15" t="s">
        <v>59</v>
      </c>
      <c r="EV992" s="15" t="s">
        <v>59</v>
      </c>
      <c r="EX992" s="15" t="s">
        <v>59</v>
      </c>
      <c r="EZ992" s="15" t="s">
        <v>59</v>
      </c>
      <c r="FB992" s="15" t="s">
        <v>59</v>
      </c>
      <c r="FD992" s="15" t="s">
        <v>59</v>
      </c>
      <c r="FF992" s="15" t="s">
        <v>59</v>
      </c>
      <c r="FH992" s="15" t="s">
        <v>59</v>
      </c>
      <c r="FJ992" s="15" t="s">
        <v>59</v>
      </c>
      <c r="FL992" s="15" t="s">
        <v>59</v>
      </c>
      <c r="FN992" s="15" t="s">
        <v>59</v>
      </c>
      <c r="FP992" s="15" t="s">
        <v>59</v>
      </c>
      <c r="FR992" s="15" t="s">
        <v>59</v>
      </c>
      <c r="FT992" s="15" t="s">
        <v>59</v>
      </c>
    </row>
    <row r="993" spans="1:176" ht="15.95" customHeight="1">
      <c r="A993" t="str">
        <f t="shared" si="33"/>
        <v>Sour cream butter, fresh, stored at room temp with light for food</v>
      </c>
      <c r="B993" s="39">
        <v>2</v>
      </c>
      <c r="C993" s="39"/>
      <c r="D993" s="39">
        <v>8002</v>
      </c>
      <c r="E993" t="s">
        <v>1401</v>
      </c>
      <c r="G993" s="9">
        <f t="shared" si="30"/>
        <v>0.1</v>
      </c>
      <c r="H993" s="15" t="s">
        <v>59</v>
      </c>
      <c r="I993" t="s">
        <v>47</v>
      </c>
      <c r="J993" s="15" t="s">
        <v>59</v>
      </c>
      <c r="K993" t="s">
        <v>47</v>
      </c>
      <c r="L993" s="15" t="s">
        <v>59</v>
      </c>
      <c r="M993" s="3" t="s">
        <v>47</v>
      </c>
      <c r="N993" s="12" t="s">
        <v>59</v>
      </c>
      <c r="O993" t="s">
        <v>47</v>
      </c>
      <c r="P993" s="15" t="s">
        <v>59</v>
      </c>
      <c r="Q993">
        <v>0.1</v>
      </c>
      <c r="R993" s="15" t="s">
        <v>59</v>
      </c>
      <c r="T993" s="15" t="s">
        <v>59</v>
      </c>
      <c r="U993" t="s">
        <v>54</v>
      </c>
      <c r="V993" s="15" t="s">
        <v>59</v>
      </c>
      <c r="W993" t="s">
        <v>54</v>
      </c>
      <c r="X993" s="15" t="s">
        <v>59</v>
      </c>
      <c r="Y993" t="s">
        <v>47</v>
      </c>
      <c r="Z993" s="15" t="s">
        <v>59</v>
      </c>
      <c r="AA993" t="s">
        <v>47</v>
      </c>
      <c r="AB993" s="15" t="s">
        <v>59</v>
      </c>
      <c r="AC993" t="s">
        <v>47</v>
      </c>
      <c r="AD993" s="15" t="s">
        <v>59</v>
      </c>
      <c r="AE993" t="s">
        <v>47</v>
      </c>
      <c r="AF993" s="15" t="s">
        <v>59</v>
      </c>
      <c r="AG993" t="s">
        <v>47</v>
      </c>
      <c r="AH993" s="15" t="s">
        <v>59</v>
      </c>
      <c r="AI993" t="s">
        <v>47</v>
      </c>
      <c r="AJ993" s="15" t="s">
        <v>59</v>
      </c>
      <c r="AL993" s="15" t="s">
        <v>59</v>
      </c>
      <c r="AM993" t="s">
        <v>47</v>
      </c>
      <c r="AN993" s="15" t="s">
        <v>59</v>
      </c>
      <c r="AO993" t="s">
        <v>47</v>
      </c>
      <c r="AP993" s="15" t="s">
        <v>59</v>
      </c>
      <c r="AQ993" t="s">
        <v>47</v>
      </c>
      <c r="AR993" s="15" t="s">
        <v>59</v>
      </c>
      <c r="AS993" t="s">
        <v>47</v>
      </c>
      <c r="AT993" s="15" t="s">
        <v>59</v>
      </c>
      <c r="AU993" t="s">
        <v>47</v>
      </c>
      <c r="AV993" s="15" t="s">
        <v>59</v>
      </c>
      <c r="AW993" s="3" t="s">
        <v>47</v>
      </c>
      <c r="AX993" s="15" t="s">
        <v>59</v>
      </c>
      <c r="AZ993" s="15" t="s">
        <v>59</v>
      </c>
      <c r="BA993" t="s">
        <v>47</v>
      </c>
      <c r="BB993" s="15" t="s">
        <v>59</v>
      </c>
      <c r="BC993" t="s">
        <v>47</v>
      </c>
      <c r="BD993" s="15" t="s">
        <v>59</v>
      </c>
      <c r="BE993" t="s">
        <v>47</v>
      </c>
      <c r="BF993" s="15" t="s">
        <v>59</v>
      </c>
      <c r="BH993" s="15" t="s">
        <v>59</v>
      </c>
      <c r="BJ993" s="15" t="s">
        <v>59</v>
      </c>
      <c r="BL993" s="15" t="s">
        <v>59</v>
      </c>
      <c r="BN993" s="15" t="s">
        <v>59</v>
      </c>
      <c r="BP993" s="15" t="s">
        <v>59</v>
      </c>
      <c r="BR993" s="15" t="s">
        <v>59</v>
      </c>
      <c r="BT993" s="15" t="s">
        <v>59</v>
      </c>
      <c r="BV993" s="15" t="s">
        <v>59</v>
      </c>
      <c r="BX993" s="15" t="s">
        <v>59</v>
      </c>
      <c r="BZ993" s="15" t="s">
        <v>59</v>
      </c>
      <c r="CB993" s="15" t="s">
        <v>59</v>
      </c>
      <c r="CD993" s="15" t="s">
        <v>59</v>
      </c>
      <c r="CF993" s="15" t="s">
        <v>59</v>
      </c>
      <c r="CH993" s="15" t="s">
        <v>59</v>
      </c>
      <c r="CJ993" s="15" t="s">
        <v>59</v>
      </c>
      <c r="CL993" s="15" t="s">
        <v>59</v>
      </c>
      <c r="CN993" s="15" t="s">
        <v>59</v>
      </c>
      <c r="CP993" s="15" t="s">
        <v>59</v>
      </c>
      <c r="CR993" s="15" t="s">
        <v>59</v>
      </c>
      <c r="CT993" s="15" t="s">
        <v>59</v>
      </c>
      <c r="CV993" s="15" t="s">
        <v>59</v>
      </c>
      <c r="CX993" s="15" t="s">
        <v>59</v>
      </c>
      <c r="CZ993" s="15" t="s">
        <v>59</v>
      </c>
      <c r="DB993" s="15" t="s">
        <v>59</v>
      </c>
      <c r="DD993" s="15" t="s">
        <v>59</v>
      </c>
      <c r="DF993" s="15" t="s">
        <v>59</v>
      </c>
      <c r="DH993" s="15" t="s">
        <v>59</v>
      </c>
      <c r="DJ993" s="15" t="s">
        <v>59</v>
      </c>
      <c r="DL993" s="15" t="s">
        <v>59</v>
      </c>
      <c r="DN993" s="15" t="s">
        <v>59</v>
      </c>
      <c r="DP993" s="15" t="s">
        <v>59</v>
      </c>
      <c r="DR993" s="15" t="s">
        <v>59</v>
      </c>
      <c r="DT993" s="15" t="s">
        <v>59</v>
      </c>
      <c r="DV993" s="15" t="s">
        <v>59</v>
      </c>
      <c r="DX993" s="15" t="s">
        <v>59</v>
      </c>
      <c r="DZ993" s="15" t="s">
        <v>59</v>
      </c>
      <c r="EB993" s="15" t="s">
        <v>59</v>
      </c>
      <c r="ED993" s="15" t="s">
        <v>59</v>
      </c>
      <c r="EF993" s="15" t="s">
        <v>59</v>
      </c>
      <c r="EH993" s="15" t="s">
        <v>59</v>
      </c>
      <c r="EJ993" s="15" t="s">
        <v>59</v>
      </c>
      <c r="EL993" s="15" t="s">
        <v>59</v>
      </c>
      <c r="EN993" s="15" t="s">
        <v>59</v>
      </c>
      <c r="EP993" s="15" t="s">
        <v>59</v>
      </c>
      <c r="ER993" s="15" t="s">
        <v>59</v>
      </c>
      <c r="ET993" s="15" t="s">
        <v>59</v>
      </c>
      <c r="EV993" s="15" t="s">
        <v>59</v>
      </c>
      <c r="EX993" s="15" t="s">
        <v>59</v>
      </c>
      <c r="EZ993" s="15" t="s">
        <v>59</v>
      </c>
      <c r="FB993" s="15" t="s">
        <v>59</v>
      </c>
      <c r="FD993" s="15" t="s">
        <v>59</v>
      </c>
      <c r="FF993" s="15" t="s">
        <v>59</v>
      </c>
      <c r="FH993" s="15" t="s">
        <v>59</v>
      </c>
      <c r="FJ993" s="15" t="s">
        <v>59</v>
      </c>
      <c r="FL993" s="15" t="s">
        <v>59</v>
      </c>
      <c r="FN993" s="15" t="s">
        <v>59</v>
      </c>
      <c r="FP993" s="15" t="s">
        <v>59</v>
      </c>
      <c r="FR993" s="15" t="s">
        <v>59</v>
      </c>
      <c r="FT993" s="15" t="s">
        <v>59</v>
      </c>
    </row>
    <row r="994" spans="1:176" ht="15.95" customHeight="1">
      <c r="A994" t="str">
        <f t="shared" si="33"/>
        <v>Sour cream butter, storage 23 days, stored at room temp with light for food</v>
      </c>
      <c r="B994" s="39">
        <v>2</v>
      </c>
      <c r="C994" s="39"/>
      <c r="D994" s="39">
        <v>8002</v>
      </c>
      <c r="E994" t="s">
        <v>1401</v>
      </c>
      <c r="G994" s="9">
        <f t="shared" si="30"/>
        <v>8.25</v>
      </c>
      <c r="H994" s="15" t="s">
        <v>59</v>
      </c>
      <c r="I994" t="s">
        <v>47</v>
      </c>
      <c r="J994" s="15" t="s">
        <v>59</v>
      </c>
      <c r="K994" t="s">
        <v>47</v>
      </c>
      <c r="L994" s="15" t="s">
        <v>59</v>
      </c>
      <c r="M994" s="3" t="s">
        <v>47</v>
      </c>
      <c r="N994" s="12" t="s">
        <v>59</v>
      </c>
      <c r="O994" t="s">
        <v>47</v>
      </c>
      <c r="P994" s="15" t="s">
        <v>59</v>
      </c>
      <c r="Q994">
        <v>1.59</v>
      </c>
      <c r="R994" s="15" t="s">
        <v>59</v>
      </c>
      <c r="T994" s="15" t="s">
        <v>59</v>
      </c>
      <c r="U994">
        <v>3.17</v>
      </c>
      <c r="V994" s="15" t="s">
        <v>59</v>
      </c>
      <c r="W994">
        <v>3.49</v>
      </c>
      <c r="X994" s="15" t="s">
        <v>59</v>
      </c>
      <c r="Y994" t="s">
        <v>47</v>
      </c>
      <c r="Z994" s="15" t="s">
        <v>59</v>
      </c>
      <c r="AA994" t="s">
        <v>47</v>
      </c>
      <c r="AB994" s="15" t="s">
        <v>59</v>
      </c>
      <c r="AC994" t="s">
        <v>47</v>
      </c>
      <c r="AD994" s="15" t="s">
        <v>59</v>
      </c>
      <c r="AE994" t="s">
        <v>47</v>
      </c>
      <c r="AF994" s="15" t="s">
        <v>59</v>
      </c>
      <c r="AG994" t="s">
        <v>47</v>
      </c>
      <c r="AH994" s="15" t="s">
        <v>59</v>
      </c>
      <c r="AI994" t="s">
        <v>47</v>
      </c>
      <c r="AJ994" s="15" t="s">
        <v>59</v>
      </c>
      <c r="AL994" s="15" t="s">
        <v>59</v>
      </c>
      <c r="AM994" t="s">
        <v>47</v>
      </c>
      <c r="AN994" s="15" t="s">
        <v>59</v>
      </c>
      <c r="AO994" t="s">
        <v>47</v>
      </c>
      <c r="AP994" s="15" t="s">
        <v>59</v>
      </c>
      <c r="AQ994" t="s">
        <v>47</v>
      </c>
      <c r="AR994" s="15" t="s">
        <v>59</v>
      </c>
      <c r="AS994" t="s">
        <v>47</v>
      </c>
      <c r="AT994" s="15" t="s">
        <v>59</v>
      </c>
      <c r="AU994" t="s">
        <v>47</v>
      </c>
      <c r="AV994" s="15" t="s">
        <v>59</v>
      </c>
      <c r="AW994" s="3" t="s">
        <v>47</v>
      </c>
      <c r="AX994" s="15" t="s">
        <v>59</v>
      </c>
      <c r="AZ994" s="15" t="s">
        <v>59</v>
      </c>
      <c r="BA994" t="s">
        <v>47</v>
      </c>
      <c r="BB994" s="15" t="s">
        <v>59</v>
      </c>
      <c r="BC994" t="s">
        <v>47</v>
      </c>
      <c r="BD994" s="15" t="s">
        <v>59</v>
      </c>
      <c r="BE994" t="s">
        <v>47</v>
      </c>
      <c r="BF994" s="15" t="s">
        <v>59</v>
      </c>
      <c r="BH994" s="15" t="s">
        <v>59</v>
      </c>
      <c r="BJ994" s="15" t="s">
        <v>59</v>
      </c>
      <c r="BL994" s="15" t="s">
        <v>59</v>
      </c>
      <c r="BN994" s="15" t="s">
        <v>59</v>
      </c>
      <c r="BP994" s="15" t="s">
        <v>59</v>
      </c>
      <c r="BR994" s="15" t="s">
        <v>59</v>
      </c>
      <c r="BT994" s="15" t="s">
        <v>59</v>
      </c>
      <c r="BV994" s="15" t="s">
        <v>59</v>
      </c>
      <c r="BX994" s="15" t="s">
        <v>59</v>
      </c>
      <c r="BZ994" s="15" t="s">
        <v>59</v>
      </c>
      <c r="CB994" s="15" t="s">
        <v>59</v>
      </c>
      <c r="CD994" s="15" t="s">
        <v>59</v>
      </c>
      <c r="CF994" s="15" t="s">
        <v>59</v>
      </c>
      <c r="CH994" s="15" t="s">
        <v>59</v>
      </c>
      <c r="CJ994" s="15" t="s">
        <v>59</v>
      </c>
      <c r="CL994" s="15" t="s">
        <v>59</v>
      </c>
      <c r="CN994" s="15" t="s">
        <v>59</v>
      </c>
      <c r="CP994" s="15" t="s">
        <v>59</v>
      </c>
      <c r="CR994" s="15" t="s">
        <v>59</v>
      </c>
      <c r="CT994" s="15" t="s">
        <v>59</v>
      </c>
      <c r="CV994" s="15" t="s">
        <v>59</v>
      </c>
      <c r="CX994" s="15" t="s">
        <v>59</v>
      </c>
      <c r="CZ994" s="15" t="s">
        <v>59</v>
      </c>
      <c r="DB994" s="15" t="s">
        <v>59</v>
      </c>
      <c r="DD994" s="15" t="s">
        <v>59</v>
      </c>
      <c r="DF994" s="15" t="s">
        <v>59</v>
      </c>
      <c r="DH994" s="15" t="s">
        <v>59</v>
      </c>
      <c r="DJ994" s="15" t="s">
        <v>59</v>
      </c>
      <c r="DL994" s="15" t="s">
        <v>59</v>
      </c>
      <c r="DN994" s="15" t="s">
        <v>59</v>
      </c>
      <c r="DP994" s="15" t="s">
        <v>59</v>
      </c>
      <c r="DR994" s="15" t="s">
        <v>59</v>
      </c>
      <c r="DT994" s="15" t="s">
        <v>59</v>
      </c>
      <c r="DV994" s="15" t="s">
        <v>59</v>
      </c>
      <c r="DX994" s="15" t="s">
        <v>59</v>
      </c>
      <c r="DZ994" s="15" t="s">
        <v>59</v>
      </c>
      <c r="EB994" s="15" t="s">
        <v>59</v>
      </c>
      <c r="ED994" s="15" t="s">
        <v>59</v>
      </c>
      <c r="EF994" s="15" t="s">
        <v>59</v>
      </c>
      <c r="EH994" s="15" t="s">
        <v>59</v>
      </c>
      <c r="EJ994" s="15" t="s">
        <v>59</v>
      </c>
      <c r="EL994" s="15" t="s">
        <v>59</v>
      </c>
      <c r="EN994" s="15" t="s">
        <v>59</v>
      </c>
      <c r="EP994" s="15" t="s">
        <v>59</v>
      </c>
      <c r="ER994" s="15" t="s">
        <v>59</v>
      </c>
      <c r="ET994" s="15" t="s">
        <v>59</v>
      </c>
      <c r="EV994" s="15" t="s">
        <v>59</v>
      </c>
      <c r="EX994" s="15" t="s">
        <v>59</v>
      </c>
      <c r="EZ994" s="15" t="s">
        <v>59</v>
      </c>
      <c r="FB994" s="15" t="s">
        <v>59</v>
      </c>
      <c r="FD994" s="15" t="s">
        <v>59</v>
      </c>
      <c r="FF994" s="15" t="s">
        <v>59</v>
      </c>
      <c r="FH994" s="15" t="s">
        <v>59</v>
      </c>
      <c r="FJ994" s="15" t="s">
        <v>59</v>
      </c>
      <c r="FL994" s="15" t="s">
        <v>59</v>
      </c>
      <c r="FN994" s="15" t="s">
        <v>59</v>
      </c>
      <c r="FP994" s="15" t="s">
        <v>59</v>
      </c>
      <c r="FR994" s="15" t="s">
        <v>59</v>
      </c>
      <c r="FT994" s="15" t="s">
        <v>59</v>
      </c>
    </row>
    <row r="995" spans="1:176" ht="15.95" customHeight="1">
      <c r="A995" t="str">
        <f t="shared" si="33"/>
        <v>Sour cream butter, storage 42 days, stored at room temp with light for food</v>
      </c>
      <c r="B995" s="39">
        <v>2</v>
      </c>
      <c r="C995" s="39"/>
      <c r="D995" s="39">
        <v>8002</v>
      </c>
      <c r="E995" t="s">
        <v>1401</v>
      </c>
      <c r="G995" s="9">
        <f t="shared" si="30"/>
        <v>65.510000000000005</v>
      </c>
      <c r="H995" s="15" t="s">
        <v>59</v>
      </c>
      <c r="I995" t="s">
        <v>47</v>
      </c>
      <c r="J995" s="15" t="s">
        <v>59</v>
      </c>
      <c r="K995" t="s">
        <v>47</v>
      </c>
      <c r="L995" s="15" t="s">
        <v>59</v>
      </c>
      <c r="M995" s="3" t="s">
        <v>47</v>
      </c>
      <c r="N995" s="12" t="s">
        <v>59</v>
      </c>
      <c r="O995" t="s">
        <v>47</v>
      </c>
      <c r="P995" s="15" t="s">
        <v>59</v>
      </c>
      <c r="Q995">
        <v>27.94</v>
      </c>
      <c r="R995" s="15" t="s">
        <v>59</v>
      </c>
      <c r="T995" s="15" t="s">
        <v>59</v>
      </c>
      <c r="U995">
        <v>23.44</v>
      </c>
      <c r="V995" s="15" t="s">
        <v>59</v>
      </c>
      <c r="W995">
        <v>14.13</v>
      </c>
      <c r="X995" s="15" t="s">
        <v>59</v>
      </c>
      <c r="Y995" t="s">
        <v>47</v>
      </c>
      <c r="Z995" s="15" t="s">
        <v>59</v>
      </c>
      <c r="AA995" t="s">
        <v>47</v>
      </c>
      <c r="AB995" s="15" t="s">
        <v>59</v>
      </c>
      <c r="AC995" t="s">
        <v>47</v>
      </c>
      <c r="AD995" s="15" t="s">
        <v>59</v>
      </c>
      <c r="AE995" t="s">
        <v>47</v>
      </c>
      <c r="AF995" s="15" t="s">
        <v>59</v>
      </c>
      <c r="AG995" t="s">
        <v>47</v>
      </c>
      <c r="AH995" s="15" t="s">
        <v>59</v>
      </c>
      <c r="AI995" t="s">
        <v>47</v>
      </c>
      <c r="AJ995" s="15" t="s">
        <v>59</v>
      </c>
      <c r="AL995" s="15" t="s">
        <v>59</v>
      </c>
      <c r="AM995" t="s">
        <v>47</v>
      </c>
      <c r="AN995" s="15" t="s">
        <v>59</v>
      </c>
      <c r="AO995" t="s">
        <v>47</v>
      </c>
      <c r="AP995" s="15" t="s">
        <v>59</v>
      </c>
      <c r="AQ995" t="s">
        <v>47</v>
      </c>
      <c r="AR995" s="15" t="s">
        <v>59</v>
      </c>
      <c r="AS995" t="s">
        <v>47</v>
      </c>
      <c r="AT995" s="15" t="s">
        <v>59</v>
      </c>
      <c r="AU995" t="s">
        <v>47</v>
      </c>
      <c r="AV995" s="15" t="s">
        <v>59</v>
      </c>
      <c r="AW995" s="3" t="s">
        <v>47</v>
      </c>
      <c r="AX995" s="15" t="s">
        <v>59</v>
      </c>
      <c r="AZ995" s="15" t="s">
        <v>59</v>
      </c>
      <c r="BA995" t="s">
        <v>47</v>
      </c>
      <c r="BB995" s="15" t="s">
        <v>59</v>
      </c>
      <c r="BC995" t="s">
        <v>47</v>
      </c>
      <c r="BD995" s="15" t="s">
        <v>59</v>
      </c>
      <c r="BE995" t="s">
        <v>47</v>
      </c>
      <c r="BF995" s="15" t="s">
        <v>59</v>
      </c>
      <c r="BH995" s="15" t="s">
        <v>59</v>
      </c>
      <c r="BJ995" s="15" t="s">
        <v>59</v>
      </c>
      <c r="BL995" s="15" t="s">
        <v>59</v>
      </c>
      <c r="BN995" s="15" t="s">
        <v>59</v>
      </c>
      <c r="BP995" s="15" t="s">
        <v>59</v>
      </c>
      <c r="BR995" s="15" t="s">
        <v>59</v>
      </c>
      <c r="BT995" s="15" t="s">
        <v>59</v>
      </c>
      <c r="BV995" s="15" t="s">
        <v>59</v>
      </c>
      <c r="BX995" s="15" t="s">
        <v>59</v>
      </c>
      <c r="BZ995" s="15" t="s">
        <v>59</v>
      </c>
      <c r="CB995" s="15" t="s">
        <v>59</v>
      </c>
      <c r="CD995" s="15" t="s">
        <v>59</v>
      </c>
      <c r="CF995" s="15" t="s">
        <v>59</v>
      </c>
      <c r="CH995" s="15" t="s">
        <v>59</v>
      </c>
      <c r="CJ995" s="15" t="s">
        <v>59</v>
      </c>
      <c r="CL995" s="15" t="s">
        <v>59</v>
      </c>
      <c r="CN995" s="15" t="s">
        <v>59</v>
      </c>
      <c r="CP995" s="15" t="s">
        <v>59</v>
      </c>
      <c r="CR995" s="15" t="s">
        <v>59</v>
      </c>
      <c r="CT995" s="15" t="s">
        <v>59</v>
      </c>
      <c r="CV995" s="15" t="s">
        <v>59</v>
      </c>
      <c r="CX995" s="15" t="s">
        <v>59</v>
      </c>
      <c r="CZ995" s="15" t="s">
        <v>59</v>
      </c>
      <c r="DB995" s="15" t="s">
        <v>59</v>
      </c>
      <c r="DD995" s="15" t="s">
        <v>59</v>
      </c>
      <c r="DF995" s="15" t="s">
        <v>59</v>
      </c>
      <c r="DH995" s="15" t="s">
        <v>59</v>
      </c>
      <c r="DJ995" s="15" t="s">
        <v>59</v>
      </c>
      <c r="DL995" s="15" t="s">
        <v>59</v>
      </c>
      <c r="DN995" s="15" t="s">
        <v>59</v>
      </c>
      <c r="DP995" s="15" t="s">
        <v>59</v>
      </c>
      <c r="DR995" s="15" t="s">
        <v>59</v>
      </c>
      <c r="DT995" s="15" t="s">
        <v>59</v>
      </c>
      <c r="DV995" s="15" t="s">
        <v>59</v>
      </c>
      <c r="DX995" s="15" t="s">
        <v>59</v>
      </c>
      <c r="DZ995" s="15" t="s">
        <v>59</v>
      </c>
      <c r="EB995" s="15" t="s">
        <v>59</v>
      </c>
      <c r="ED995" s="15" t="s">
        <v>59</v>
      </c>
      <c r="EF995" s="15" t="s">
        <v>59</v>
      </c>
      <c r="EH995" s="15" t="s">
        <v>59</v>
      </c>
      <c r="EJ995" s="15" t="s">
        <v>59</v>
      </c>
      <c r="EL995" s="15" t="s">
        <v>59</v>
      </c>
      <c r="EN995" s="15" t="s">
        <v>59</v>
      </c>
      <c r="EP995" s="15" t="s">
        <v>59</v>
      </c>
      <c r="ER995" s="15" t="s">
        <v>59</v>
      </c>
      <c r="ET995" s="15" t="s">
        <v>59</v>
      </c>
      <c r="EV995" s="15" t="s">
        <v>59</v>
      </c>
      <c r="EX995" s="15" t="s">
        <v>59</v>
      </c>
      <c r="EZ995" s="15" t="s">
        <v>59</v>
      </c>
      <c r="FB995" s="15" t="s">
        <v>59</v>
      </c>
      <c r="FD995" s="15" t="s">
        <v>59</v>
      </c>
      <c r="FF995" s="15" t="s">
        <v>59</v>
      </c>
      <c r="FH995" s="15" t="s">
        <v>59</v>
      </c>
      <c r="FJ995" s="15" t="s">
        <v>59</v>
      </c>
      <c r="FL995" s="15" t="s">
        <v>59</v>
      </c>
      <c r="FN995" s="15" t="s">
        <v>59</v>
      </c>
      <c r="FP995" s="15" t="s">
        <v>59</v>
      </c>
      <c r="FR995" s="15" t="s">
        <v>59</v>
      </c>
      <c r="FT995" s="15" t="s">
        <v>59</v>
      </c>
    </row>
    <row r="996" spans="1:176" ht="15.95" customHeight="1">
      <c r="A996" s="39" t="s">
        <v>1413</v>
      </c>
      <c r="B996" s="39">
        <v>2</v>
      </c>
      <c r="C996" s="39"/>
      <c r="D996" s="39">
        <v>8002</v>
      </c>
      <c r="E996" t="s">
        <v>1401</v>
      </c>
      <c r="G996" s="9">
        <f t="shared" si="30"/>
        <v>0.36</v>
      </c>
      <c r="H996" s="15" t="s">
        <v>59</v>
      </c>
      <c r="I996" t="s">
        <v>47</v>
      </c>
      <c r="J996" s="15" t="s">
        <v>59</v>
      </c>
      <c r="K996" t="s">
        <v>47</v>
      </c>
      <c r="L996" s="15" t="s">
        <v>59</v>
      </c>
      <c r="M996" s="3" t="s">
        <v>47</v>
      </c>
      <c r="N996" s="12" t="s">
        <v>59</v>
      </c>
      <c r="O996" t="s">
        <v>47</v>
      </c>
      <c r="P996" s="15" t="s">
        <v>59</v>
      </c>
      <c r="Q996">
        <v>0.36</v>
      </c>
      <c r="R996" s="15" t="s">
        <v>59</v>
      </c>
      <c r="T996" s="15" t="s">
        <v>59</v>
      </c>
      <c r="U996" t="s">
        <v>54</v>
      </c>
      <c r="V996" s="15" t="s">
        <v>59</v>
      </c>
      <c r="W996" t="s">
        <v>54</v>
      </c>
      <c r="X996" s="15" t="s">
        <v>59</v>
      </c>
      <c r="Y996" t="s">
        <v>47</v>
      </c>
      <c r="Z996" s="15" t="s">
        <v>59</v>
      </c>
      <c r="AA996" t="s">
        <v>47</v>
      </c>
      <c r="AB996" s="15" t="s">
        <v>59</v>
      </c>
      <c r="AC996" t="s">
        <v>47</v>
      </c>
      <c r="AD996" s="15" t="s">
        <v>59</v>
      </c>
      <c r="AE996" t="s">
        <v>47</v>
      </c>
      <c r="AF996" s="15" t="s">
        <v>59</v>
      </c>
      <c r="AG996" t="s">
        <v>47</v>
      </c>
      <c r="AH996" s="15" t="s">
        <v>59</v>
      </c>
      <c r="AI996" t="s">
        <v>47</v>
      </c>
      <c r="AJ996" s="15" t="s">
        <v>59</v>
      </c>
      <c r="AL996" s="15" t="s">
        <v>59</v>
      </c>
      <c r="AM996" t="s">
        <v>47</v>
      </c>
      <c r="AN996" s="15" t="s">
        <v>59</v>
      </c>
      <c r="AO996" t="s">
        <v>47</v>
      </c>
      <c r="AP996" s="15" t="s">
        <v>59</v>
      </c>
      <c r="AQ996" t="s">
        <v>47</v>
      </c>
      <c r="AR996" s="15" t="s">
        <v>59</v>
      </c>
      <c r="AS996" t="s">
        <v>47</v>
      </c>
      <c r="AT996" s="15" t="s">
        <v>59</v>
      </c>
      <c r="AU996" t="s">
        <v>47</v>
      </c>
      <c r="AV996" s="15" t="s">
        <v>59</v>
      </c>
      <c r="AW996" s="3" t="s">
        <v>47</v>
      </c>
      <c r="AX996" s="15" t="s">
        <v>59</v>
      </c>
      <c r="AZ996" s="15" t="s">
        <v>59</v>
      </c>
      <c r="BA996" t="s">
        <v>47</v>
      </c>
      <c r="BB996" s="15" t="s">
        <v>59</v>
      </c>
      <c r="BC996" t="s">
        <v>47</v>
      </c>
      <c r="BD996" s="15" t="s">
        <v>59</v>
      </c>
      <c r="BE996" t="s">
        <v>47</v>
      </c>
      <c r="BF996" s="15" t="s">
        <v>59</v>
      </c>
      <c r="BH996" s="15" t="s">
        <v>59</v>
      </c>
      <c r="BJ996" s="15" t="s">
        <v>59</v>
      </c>
      <c r="BL996" s="15" t="s">
        <v>59</v>
      </c>
      <c r="BN996" s="15" t="s">
        <v>59</v>
      </c>
      <c r="BP996" s="15" t="s">
        <v>59</v>
      </c>
      <c r="BR996" s="15" t="s">
        <v>59</v>
      </c>
      <c r="BT996" s="15" t="s">
        <v>59</v>
      </c>
      <c r="BV996" s="15" t="s">
        <v>59</v>
      </c>
      <c r="BX996" s="15" t="s">
        <v>59</v>
      </c>
      <c r="BZ996" s="15" t="s">
        <v>59</v>
      </c>
      <c r="CB996" s="15" t="s">
        <v>59</v>
      </c>
      <c r="CD996" s="15" t="s">
        <v>59</v>
      </c>
      <c r="CF996" s="15" t="s">
        <v>59</v>
      </c>
      <c r="CH996" s="15" t="s">
        <v>59</v>
      </c>
      <c r="CJ996" s="15" t="s">
        <v>59</v>
      </c>
      <c r="CL996" s="15" t="s">
        <v>59</v>
      </c>
      <c r="CN996" s="15" t="s">
        <v>59</v>
      </c>
      <c r="CP996" s="15" t="s">
        <v>59</v>
      </c>
      <c r="CR996" s="15" t="s">
        <v>59</v>
      </c>
      <c r="CT996" s="15" t="s">
        <v>59</v>
      </c>
      <c r="CV996" s="15" t="s">
        <v>59</v>
      </c>
      <c r="CX996" s="15" t="s">
        <v>59</v>
      </c>
      <c r="CZ996" s="15" t="s">
        <v>59</v>
      </c>
      <c r="DB996" s="15" t="s">
        <v>59</v>
      </c>
      <c r="DD996" s="15" t="s">
        <v>59</v>
      </c>
      <c r="DF996" s="15" t="s">
        <v>59</v>
      </c>
      <c r="DH996" s="15" t="s">
        <v>59</v>
      </c>
      <c r="DJ996" s="15" t="s">
        <v>59</v>
      </c>
      <c r="DL996" s="15" t="s">
        <v>59</v>
      </c>
      <c r="DN996" s="15" t="s">
        <v>59</v>
      </c>
      <c r="DP996" s="15" t="s">
        <v>59</v>
      </c>
      <c r="DR996" s="15" t="s">
        <v>59</v>
      </c>
      <c r="DT996" s="15" t="s">
        <v>59</v>
      </c>
      <c r="DV996" s="15" t="s">
        <v>59</v>
      </c>
      <c r="DX996" s="15" t="s">
        <v>59</v>
      </c>
      <c r="DZ996" s="15" t="s">
        <v>59</v>
      </c>
      <c r="EB996" s="15" t="s">
        <v>59</v>
      </c>
      <c r="ED996" s="15" t="s">
        <v>59</v>
      </c>
      <c r="EF996" s="15" t="s">
        <v>59</v>
      </c>
      <c r="EH996" s="15" t="s">
        <v>59</v>
      </c>
      <c r="EJ996" s="15" t="s">
        <v>59</v>
      </c>
      <c r="EL996" s="15" t="s">
        <v>59</v>
      </c>
      <c r="EN996" s="15" t="s">
        <v>59</v>
      </c>
      <c r="EP996" s="15" t="s">
        <v>59</v>
      </c>
      <c r="ER996" s="15" t="s">
        <v>59</v>
      </c>
      <c r="ET996" s="15" t="s">
        <v>59</v>
      </c>
      <c r="EV996" s="15" t="s">
        <v>59</v>
      </c>
      <c r="EX996" s="15" t="s">
        <v>59</v>
      </c>
      <c r="EZ996" s="15" t="s">
        <v>59</v>
      </c>
      <c r="FB996" s="15" t="s">
        <v>59</v>
      </c>
      <c r="FD996" s="15" t="s">
        <v>59</v>
      </c>
      <c r="FF996" s="15" t="s">
        <v>59</v>
      </c>
      <c r="FH996" s="15" t="s">
        <v>59</v>
      </c>
      <c r="FJ996" s="15" t="s">
        <v>59</v>
      </c>
      <c r="FL996" s="15" t="s">
        <v>59</v>
      </c>
      <c r="FN996" s="15" t="s">
        <v>59</v>
      </c>
      <c r="FP996" s="15" t="s">
        <v>59</v>
      </c>
      <c r="FR996" s="15" t="s">
        <v>59</v>
      </c>
      <c r="FT996" s="15" t="s">
        <v>59</v>
      </c>
    </row>
    <row r="997" spans="1:176" ht="15.95" customHeight="1">
      <c r="A997" s="39" t="s">
        <v>1414</v>
      </c>
      <c r="B997" s="39">
        <v>2</v>
      </c>
      <c r="C997" s="39"/>
      <c r="D997" s="39">
        <v>8002</v>
      </c>
      <c r="E997" t="s">
        <v>1401</v>
      </c>
      <c r="G997" s="9">
        <f t="shared" si="30"/>
        <v>8.27</v>
      </c>
      <c r="H997" s="15" t="s">
        <v>59</v>
      </c>
      <c r="I997" t="s">
        <v>47</v>
      </c>
      <c r="J997" s="15" t="s">
        <v>59</v>
      </c>
      <c r="K997" t="s">
        <v>47</v>
      </c>
      <c r="L997" s="15" t="s">
        <v>59</v>
      </c>
      <c r="M997" s="3" t="s">
        <v>47</v>
      </c>
      <c r="N997" s="12" t="s">
        <v>59</v>
      </c>
      <c r="O997" t="s">
        <v>47</v>
      </c>
      <c r="P997" s="15" t="s">
        <v>59</v>
      </c>
      <c r="Q997">
        <v>1.96</v>
      </c>
      <c r="R997" s="15" t="s">
        <v>59</v>
      </c>
      <c r="T997" s="15" t="s">
        <v>59</v>
      </c>
      <c r="U997">
        <v>3.93</v>
      </c>
      <c r="V997" s="15" t="s">
        <v>59</v>
      </c>
      <c r="W997">
        <v>2.38</v>
      </c>
      <c r="X997" s="15" t="s">
        <v>59</v>
      </c>
      <c r="Y997" t="s">
        <v>47</v>
      </c>
      <c r="Z997" s="15" t="s">
        <v>59</v>
      </c>
      <c r="AA997" t="s">
        <v>47</v>
      </c>
      <c r="AB997" s="15" t="s">
        <v>59</v>
      </c>
      <c r="AC997" t="s">
        <v>47</v>
      </c>
      <c r="AD997" s="15" t="s">
        <v>59</v>
      </c>
      <c r="AE997" t="s">
        <v>47</v>
      </c>
      <c r="AF997" s="15" t="s">
        <v>59</v>
      </c>
      <c r="AG997" t="s">
        <v>47</v>
      </c>
      <c r="AH997" s="15" t="s">
        <v>59</v>
      </c>
      <c r="AI997" t="s">
        <v>47</v>
      </c>
      <c r="AJ997" s="15" t="s">
        <v>59</v>
      </c>
      <c r="AL997" s="15" t="s">
        <v>59</v>
      </c>
      <c r="AM997" t="s">
        <v>47</v>
      </c>
      <c r="AN997" s="15" t="s">
        <v>59</v>
      </c>
      <c r="AO997" t="s">
        <v>47</v>
      </c>
      <c r="AP997" s="15" t="s">
        <v>59</v>
      </c>
      <c r="AQ997" t="s">
        <v>47</v>
      </c>
      <c r="AR997" s="15" t="s">
        <v>59</v>
      </c>
      <c r="AS997" t="s">
        <v>47</v>
      </c>
      <c r="AT997" s="15" t="s">
        <v>59</v>
      </c>
      <c r="AU997" t="s">
        <v>47</v>
      </c>
      <c r="AV997" s="15" t="s">
        <v>59</v>
      </c>
      <c r="AW997" s="3" t="s">
        <v>47</v>
      </c>
      <c r="AX997" s="15" t="s">
        <v>59</v>
      </c>
      <c r="AZ997" s="15" t="s">
        <v>59</v>
      </c>
      <c r="BA997" t="s">
        <v>47</v>
      </c>
      <c r="BB997" s="15" t="s">
        <v>59</v>
      </c>
      <c r="BC997" t="s">
        <v>47</v>
      </c>
      <c r="BD997" s="15" t="s">
        <v>59</v>
      </c>
      <c r="BE997" t="s">
        <v>47</v>
      </c>
      <c r="BF997" s="15" t="s">
        <v>59</v>
      </c>
      <c r="BH997" s="15" t="s">
        <v>59</v>
      </c>
      <c r="BJ997" s="15" t="s">
        <v>59</v>
      </c>
      <c r="BL997" s="15" t="s">
        <v>59</v>
      </c>
      <c r="BN997" s="15" t="s">
        <v>59</v>
      </c>
      <c r="BP997" s="15" t="s">
        <v>59</v>
      </c>
      <c r="BR997" s="15" t="s">
        <v>59</v>
      </c>
      <c r="BT997" s="15" t="s">
        <v>59</v>
      </c>
      <c r="BV997" s="15" t="s">
        <v>59</v>
      </c>
      <c r="BX997" s="15" t="s">
        <v>59</v>
      </c>
      <c r="BZ997" s="15" t="s">
        <v>59</v>
      </c>
      <c r="CB997" s="15" t="s">
        <v>59</v>
      </c>
      <c r="CD997" s="15" t="s">
        <v>59</v>
      </c>
      <c r="CF997" s="15" t="s">
        <v>59</v>
      </c>
      <c r="CH997" s="15" t="s">
        <v>59</v>
      </c>
      <c r="CJ997" s="15" t="s">
        <v>59</v>
      </c>
      <c r="CL997" s="15" t="s">
        <v>59</v>
      </c>
      <c r="CN997" s="15" t="s">
        <v>59</v>
      </c>
      <c r="CP997" s="15" t="s">
        <v>59</v>
      </c>
      <c r="CR997" s="15" t="s">
        <v>59</v>
      </c>
      <c r="CT997" s="15" t="s">
        <v>59</v>
      </c>
      <c r="CV997" s="15" t="s">
        <v>59</v>
      </c>
      <c r="CX997" s="15" t="s">
        <v>59</v>
      </c>
      <c r="CZ997" s="15" t="s">
        <v>59</v>
      </c>
      <c r="DB997" s="15" t="s">
        <v>59</v>
      </c>
      <c r="DD997" s="15" t="s">
        <v>59</v>
      </c>
      <c r="DF997" s="15" t="s">
        <v>59</v>
      </c>
      <c r="DH997" s="15" t="s">
        <v>59</v>
      </c>
      <c r="DJ997" s="15" t="s">
        <v>59</v>
      </c>
      <c r="DL997" s="15" t="s">
        <v>59</v>
      </c>
      <c r="DN997" s="15" t="s">
        <v>59</v>
      </c>
      <c r="DP997" s="15" t="s">
        <v>59</v>
      </c>
      <c r="DR997" s="15" t="s">
        <v>59</v>
      </c>
      <c r="DT997" s="15" t="s">
        <v>59</v>
      </c>
      <c r="DV997" s="15" t="s">
        <v>59</v>
      </c>
      <c r="DX997" s="15" t="s">
        <v>59</v>
      </c>
      <c r="DZ997" s="15" t="s">
        <v>59</v>
      </c>
      <c r="EB997" s="15" t="s">
        <v>59</v>
      </c>
      <c r="ED997" s="15" t="s">
        <v>59</v>
      </c>
      <c r="EF997" s="15" t="s">
        <v>59</v>
      </c>
      <c r="EH997" s="15" t="s">
        <v>59</v>
      </c>
      <c r="EJ997" s="15" t="s">
        <v>59</v>
      </c>
      <c r="EL997" s="15" t="s">
        <v>59</v>
      </c>
      <c r="EN997" s="15" t="s">
        <v>59</v>
      </c>
      <c r="EP997" s="15" t="s">
        <v>59</v>
      </c>
      <c r="ER997" s="15" t="s">
        <v>59</v>
      </c>
      <c r="ET997" s="15" t="s">
        <v>59</v>
      </c>
      <c r="EV997" s="15" t="s">
        <v>59</v>
      </c>
      <c r="EX997" s="15" t="s">
        <v>59</v>
      </c>
      <c r="EZ997" s="15" t="s">
        <v>59</v>
      </c>
      <c r="FB997" s="15" t="s">
        <v>59</v>
      </c>
      <c r="FD997" s="15" t="s">
        <v>59</v>
      </c>
      <c r="FF997" s="15" t="s">
        <v>59</v>
      </c>
      <c r="FH997" s="15" t="s">
        <v>59</v>
      </c>
      <c r="FJ997" s="15" t="s">
        <v>59</v>
      </c>
      <c r="FL997" s="15" t="s">
        <v>59</v>
      </c>
      <c r="FN997" s="15" t="s">
        <v>59</v>
      </c>
      <c r="FP997" s="15" t="s">
        <v>59</v>
      </c>
      <c r="FR997" s="15" t="s">
        <v>59</v>
      </c>
      <c r="FT997" s="15" t="s">
        <v>59</v>
      </c>
    </row>
    <row r="998" spans="1:176" ht="15.95" customHeight="1">
      <c r="A998" t="s">
        <v>1415</v>
      </c>
      <c r="B998" s="39">
        <v>2</v>
      </c>
      <c r="C998" s="39"/>
      <c r="D998" s="39">
        <v>8002</v>
      </c>
      <c r="E998" t="s">
        <v>1401</v>
      </c>
      <c r="G998" s="9">
        <f t="shared" si="30"/>
        <v>0.44</v>
      </c>
      <c r="H998" s="15" t="s">
        <v>59</v>
      </c>
      <c r="I998" t="s">
        <v>47</v>
      </c>
      <c r="J998" s="15" t="s">
        <v>59</v>
      </c>
      <c r="K998" t="s">
        <v>47</v>
      </c>
      <c r="L998" s="15" t="s">
        <v>59</v>
      </c>
      <c r="M998" s="3" t="s">
        <v>47</v>
      </c>
      <c r="N998" s="12" t="s">
        <v>59</v>
      </c>
      <c r="O998" t="s">
        <v>47</v>
      </c>
      <c r="P998" s="15" t="s">
        <v>59</v>
      </c>
      <c r="Q998">
        <v>0.44</v>
      </c>
      <c r="R998" s="15" t="s">
        <v>59</v>
      </c>
      <c r="T998" s="15" t="s">
        <v>59</v>
      </c>
      <c r="U998" t="s">
        <v>54</v>
      </c>
      <c r="V998" s="15" t="s">
        <v>59</v>
      </c>
      <c r="W998" t="s">
        <v>54</v>
      </c>
      <c r="X998" s="15" t="s">
        <v>59</v>
      </c>
      <c r="Y998" t="s">
        <v>47</v>
      </c>
      <c r="Z998" s="15" t="s">
        <v>59</v>
      </c>
      <c r="AA998" t="s">
        <v>47</v>
      </c>
      <c r="AB998" s="15" t="s">
        <v>59</v>
      </c>
      <c r="AC998" t="s">
        <v>47</v>
      </c>
      <c r="AD998" s="15" t="s">
        <v>59</v>
      </c>
      <c r="AE998" t="s">
        <v>47</v>
      </c>
      <c r="AF998" s="15" t="s">
        <v>59</v>
      </c>
      <c r="AG998" t="s">
        <v>47</v>
      </c>
      <c r="AH998" s="15" t="s">
        <v>59</v>
      </c>
      <c r="AI998" t="s">
        <v>47</v>
      </c>
      <c r="AJ998" s="15" t="s">
        <v>59</v>
      </c>
      <c r="AL998" s="15" t="s">
        <v>59</v>
      </c>
      <c r="AM998" t="s">
        <v>47</v>
      </c>
      <c r="AN998" s="15" t="s">
        <v>59</v>
      </c>
      <c r="AO998" t="s">
        <v>47</v>
      </c>
      <c r="AP998" s="15" t="s">
        <v>59</v>
      </c>
      <c r="AQ998" t="s">
        <v>47</v>
      </c>
      <c r="AR998" s="15" t="s">
        <v>59</v>
      </c>
      <c r="AS998" t="s">
        <v>47</v>
      </c>
      <c r="AT998" s="15" t="s">
        <v>59</v>
      </c>
      <c r="AU998" t="s">
        <v>47</v>
      </c>
      <c r="AV998" s="15" t="s">
        <v>59</v>
      </c>
      <c r="AW998" s="3" t="s">
        <v>47</v>
      </c>
      <c r="AX998" s="15" t="s">
        <v>59</v>
      </c>
      <c r="AZ998" s="15" t="s">
        <v>59</v>
      </c>
      <c r="BA998" t="s">
        <v>47</v>
      </c>
      <c r="BB998" s="15" t="s">
        <v>59</v>
      </c>
      <c r="BC998" t="s">
        <v>47</v>
      </c>
      <c r="BD998" s="15" t="s">
        <v>59</v>
      </c>
      <c r="BE998" t="s">
        <v>47</v>
      </c>
      <c r="BF998" s="15" t="s">
        <v>59</v>
      </c>
      <c r="BH998" s="15" t="s">
        <v>59</v>
      </c>
      <c r="BJ998" s="15" t="s">
        <v>59</v>
      </c>
      <c r="BL998" s="15" t="s">
        <v>59</v>
      </c>
      <c r="BN998" s="15" t="s">
        <v>59</v>
      </c>
      <c r="BP998" s="15" t="s">
        <v>59</v>
      </c>
      <c r="BR998" s="15" t="s">
        <v>59</v>
      </c>
      <c r="BT998" s="15" t="s">
        <v>59</v>
      </c>
      <c r="BV998" s="15" t="s">
        <v>59</v>
      </c>
      <c r="BX998" s="15" t="s">
        <v>59</v>
      </c>
      <c r="BZ998" s="15" t="s">
        <v>59</v>
      </c>
      <c r="CB998" s="15" t="s">
        <v>59</v>
      </c>
      <c r="CD998" s="15" t="s">
        <v>59</v>
      </c>
      <c r="CF998" s="15" t="s">
        <v>59</v>
      </c>
      <c r="CH998" s="15" t="s">
        <v>59</v>
      </c>
      <c r="CJ998" s="15" t="s">
        <v>59</v>
      </c>
      <c r="CL998" s="15" t="s">
        <v>59</v>
      </c>
      <c r="CN998" s="15" t="s">
        <v>59</v>
      </c>
      <c r="CP998" s="15" t="s">
        <v>59</v>
      </c>
      <c r="CR998" s="15" t="s">
        <v>59</v>
      </c>
      <c r="CT998" s="15" t="s">
        <v>59</v>
      </c>
      <c r="CV998" s="15" t="s">
        <v>59</v>
      </c>
      <c r="CX998" s="15" t="s">
        <v>59</v>
      </c>
      <c r="CZ998" s="15" t="s">
        <v>59</v>
      </c>
      <c r="DB998" s="15" t="s">
        <v>59</v>
      </c>
      <c r="DD998" s="15" t="s">
        <v>59</v>
      </c>
      <c r="DF998" s="15" t="s">
        <v>59</v>
      </c>
      <c r="DH998" s="15" t="s">
        <v>59</v>
      </c>
      <c r="DJ998" s="15" t="s">
        <v>59</v>
      </c>
      <c r="DL998" s="15" t="s">
        <v>59</v>
      </c>
      <c r="DN998" s="15" t="s">
        <v>59</v>
      </c>
      <c r="DP998" s="15" t="s">
        <v>59</v>
      </c>
      <c r="DR998" s="15" t="s">
        <v>59</v>
      </c>
      <c r="DT998" s="15" t="s">
        <v>59</v>
      </c>
      <c r="DV998" s="15" t="s">
        <v>59</v>
      </c>
      <c r="DX998" s="15" t="s">
        <v>59</v>
      </c>
      <c r="DZ998" s="15" t="s">
        <v>59</v>
      </c>
      <c r="EB998" s="15" t="s">
        <v>59</v>
      </c>
      <c r="ED998" s="15" t="s">
        <v>59</v>
      </c>
      <c r="EF998" s="15" t="s">
        <v>59</v>
      </c>
      <c r="EH998" s="15" t="s">
        <v>59</v>
      </c>
      <c r="EJ998" s="15" t="s">
        <v>59</v>
      </c>
      <c r="EL998" s="15" t="s">
        <v>59</v>
      </c>
      <c r="EN998" s="15" t="s">
        <v>59</v>
      </c>
      <c r="EP998" s="15" t="s">
        <v>59</v>
      </c>
      <c r="ER998" s="15" t="s">
        <v>59</v>
      </c>
      <c r="ET998" s="15" t="s">
        <v>59</v>
      </c>
      <c r="EV998" s="15" t="s">
        <v>59</v>
      </c>
      <c r="EX998" s="15" t="s">
        <v>59</v>
      </c>
      <c r="EZ998" s="15" t="s">
        <v>59</v>
      </c>
      <c r="FB998" s="15" t="s">
        <v>59</v>
      </c>
      <c r="FD998" s="15" t="s">
        <v>59</v>
      </c>
      <c r="FF998" s="15" t="s">
        <v>59</v>
      </c>
      <c r="FH998" s="15" t="s">
        <v>59</v>
      </c>
      <c r="FJ998" s="15" t="s">
        <v>59</v>
      </c>
      <c r="FL998" s="15" t="s">
        <v>59</v>
      </c>
      <c r="FN998" s="15" t="s">
        <v>59</v>
      </c>
      <c r="FP998" s="15" t="s">
        <v>59</v>
      </c>
      <c r="FR998" s="15" t="s">
        <v>59</v>
      </c>
      <c r="FT998" s="15" t="s">
        <v>59</v>
      </c>
    </row>
    <row r="999" spans="1:176" ht="15.95" customHeight="1">
      <c r="A999" t="s">
        <v>1416</v>
      </c>
      <c r="B999" s="39">
        <v>2</v>
      </c>
      <c r="C999" s="39"/>
      <c r="D999" s="39">
        <v>8002</v>
      </c>
      <c r="E999" t="s">
        <v>1401</v>
      </c>
      <c r="G999" s="9">
        <f t="shared" si="30"/>
        <v>8.2899999999999991</v>
      </c>
      <c r="H999" s="15" t="s">
        <v>59</v>
      </c>
      <c r="I999" t="s">
        <v>47</v>
      </c>
      <c r="J999" s="15" t="s">
        <v>59</v>
      </c>
      <c r="K999" t="s">
        <v>47</v>
      </c>
      <c r="L999" s="15" t="s">
        <v>59</v>
      </c>
      <c r="M999" s="3" t="s">
        <v>47</v>
      </c>
      <c r="N999" s="12" t="s">
        <v>59</v>
      </c>
      <c r="O999" t="s">
        <v>47</v>
      </c>
      <c r="P999" s="15" t="s">
        <v>59</v>
      </c>
      <c r="Q999">
        <v>2.41</v>
      </c>
      <c r="R999" s="15" t="s">
        <v>59</v>
      </c>
      <c r="T999" s="15" t="s">
        <v>59</v>
      </c>
      <c r="U999">
        <v>3.5</v>
      </c>
      <c r="V999" s="15" t="s">
        <v>59</v>
      </c>
      <c r="W999">
        <v>2.38</v>
      </c>
      <c r="X999" s="15" t="s">
        <v>59</v>
      </c>
      <c r="Y999" t="s">
        <v>47</v>
      </c>
      <c r="Z999" s="15" t="s">
        <v>59</v>
      </c>
      <c r="AA999" t="s">
        <v>47</v>
      </c>
      <c r="AB999" s="15" t="s">
        <v>59</v>
      </c>
      <c r="AC999" t="s">
        <v>47</v>
      </c>
      <c r="AD999" s="15" t="s">
        <v>59</v>
      </c>
      <c r="AE999" t="s">
        <v>47</v>
      </c>
      <c r="AF999" s="15" t="s">
        <v>59</v>
      </c>
      <c r="AG999" t="s">
        <v>47</v>
      </c>
      <c r="AH999" s="15" t="s">
        <v>59</v>
      </c>
      <c r="AI999" t="s">
        <v>47</v>
      </c>
      <c r="AJ999" s="15" t="s">
        <v>59</v>
      </c>
      <c r="AL999" s="15" t="s">
        <v>59</v>
      </c>
      <c r="AM999" t="s">
        <v>47</v>
      </c>
      <c r="AN999" s="15" t="s">
        <v>59</v>
      </c>
      <c r="AO999" t="s">
        <v>47</v>
      </c>
      <c r="AP999" s="15" t="s">
        <v>59</v>
      </c>
      <c r="AQ999" t="s">
        <v>47</v>
      </c>
      <c r="AR999" s="15" t="s">
        <v>59</v>
      </c>
      <c r="AS999" t="s">
        <v>47</v>
      </c>
      <c r="AT999" s="15" t="s">
        <v>59</v>
      </c>
      <c r="AU999" t="s">
        <v>47</v>
      </c>
      <c r="AV999" s="15" t="s">
        <v>59</v>
      </c>
      <c r="AW999" s="3" t="s">
        <v>47</v>
      </c>
      <c r="AX999" s="15" t="s">
        <v>59</v>
      </c>
      <c r="AZ999" s="15" t="s">
        <v>59</v>
      </c>
      <c r="BA999" t="s">
        <v>47</v>
      </c>
      <c r="BB999" s="15" t="s">
        <v>59</v>
      </c>
      <c r="BC999" t="s">
        <v>47</v>
      </c>
      <c r="BD999" s="15" t="s">
        <v>59</v>
      </c>
      <c r="BE999" t="s">
        <v>47</v>
      </c>
      <c r="BF999" s="15" t="s">
        <v>59</v>
      </c>
      <c r="BH999" s="15" t="s">
        <v>59</v>
      </c>
      <c r="BJ999" s="15" t="s">
        <v>59</v>
      </c>
      <c r="BL999" s="15" t="s">
        <v>59</v>
      </c>
      <c r="BN999" s="15" t="s">
        <v>59</v>
      </c>
      <c r="BP999" s="15" t="s">
        <v>59</v>
      </c>
      <c r="BR999" s="15" t="s">
        <v>59</v>
      </c>
      <c r="BT999" s="15" t="s">
        <v>59</v>
      </c>
      <c r="BV999" s="15" t="s">
        <v>59</v>
      </c>
      <c r="BX999" s="15" t="s">
        <v>59</v>
      </c>
      <c r="BZ999" s="15" t="s">
        <v>59</v>
      </c>
      <c r="CB999" s="15" t="s">
        <v>59</v>
      </c>
      <c r="CD999" s="15" t="s">
        <v>59</v>
      </c>
      <c r="CF999" s="15" t="s">
        <v>59</v>
      </c>
      <c r="CH999" s="15" t="s">
        <v>59</v>
      </c>
      <c r="CJ999" s="15" t="s">
        <v>59</v>
      </c>
      <c r="CL999" s="15" t="s">
        <v>59</v>
      </c>
      <c r="CN999" s="15" t="s">
        <v>59</v>
      </c>
      <c r="CP999" s="15" t="s">
        <v>59</v>
      </c>
      <c r="CR999" s="15" t="s">
        <v>59</v>
      </c>
      <c r="CT999" s="15" t="s">
        <v>59</v>
      </c>
      <c r="CV999" s="15" t="s">
        <v>59</v>
      </c>
      <c r="CX999" s="15" t="s">
        <v>59</v>
      </c>
      <c r="CZ999" s="15" t="s">
        <v>59</v>
      </c>
      <c r="DB999" s="15" t="s">
        <v>59</v>
      </c>
      <c r="DD999" s="15" t="s">
        <v>59</v>
      </c>
      <c r="DF999" s="15" t="s">
        <v>59</v>
      </c>
      <c r="DH999" s="15" t="s">
        <v>59</v>
      </c>
      <c r="DJ999" s="15" t="s">
        <v>59</v>
      </c>
      <c r="DL999" s="15" t="s">
        <v>59</v>
      </c>
      <c r="DN999" s="15" t="s">
        <v>59</v>
      </c>
      <c r="DP999" s="15" t="s">
        <v>59</v>
      </c>
      <c r="DR999" s="15" t="s">
        <v>59</v>
      </c>
      <c r="DT999" s="15" t="s">
        <v>59</v>
      </c>
      <c r="DV999" s="15" t="s">
        <v>59</v>
      </c>
      <c r="DX999" s="15" t="s">
        <v>59</v>
      </c>
      <c r="DZ999" s="15" t="s">
        <v>59</v>
      </c>
      <c r="EB999" s="15" t="s">
        <v>59</v>
      </c>
      <c r="ED999" s="15" t="s">
        <v>59</v>
      </c>
      <c r="EF999" s="15" t="s">
        <v>59</v>
      </c>
      <c r="EH999" s="15" t="s">
        <v>59</v>
      </c>
      <c r="EJ999" s="15" t="s">
        <v>59</v>
      </c>
      <c r="EL999" s="15" t="s">
        <v>59</v>
      </c>
      <c r="EN999" s="15" t="s">
        <v>59</v>
      </c>
      <c r="EP999" s="15" t="s">
        <v>59</v>
      </c>
      <c r="ER999" s="15" t="s">
        <v>59</v>
      </c>
      <c r="ET999" s="15" t="s">
        <v>59</v>
      </c>
      <c r="EV999" s="15" t="s">
        <v>59</v>
      </c>
      <c r="EX999" s="15" t="s">
        <v>59</v>
      </c>
      <c r="EZ999" s="15" t="s">
        <v>59</v>
      </c>
      <c r="FB999" s="15" t="s">
        <v>59</v>
      </c>
      <c r="FD999" s="15" t="s">
        <v>59</v>
      </c>
      <c r="FF999" s="15" t="s">
        <v>59</v>
      </c>
      <c r="FH999" s="15" t="s">
        <v>59</v>
      </c>
      <c r="FJ999" s="15" t="s">
        <v>59</v>
      </c>
      <c r="FL999" s="15" t="s">
        <v>59</v>
      </c>
      <c r="FN999" s="15" t="s">
        <v>59</v>
      </c>
      <c r="FP999" s="15" t="s">
        <v>59</v>
      </c>
      <c r="FR999" s="15" t="s">
        <v>59</v>
      </c>
      <c r="FT999" s="15" t="s">
        <v>59</v>
      </c>
    </row>
    <row r="1000" spans="1:176" ht="15.95" customHeight="1">
      <c r="A1000" t="s">
        <v>1417</v>
      </c>
      <c r="B1000" s="39">
        <v>2</v>
      </c>
      <c r="C1000" s="39"/>
      <c r="D1000" s="39">
        <v>8002</v>
      </c>
      <c r="E1000" t="s">
        <v>1401</v>
      </c>
      <c r="G1000" s="9">
        <f t="shared" si="30"/>
        <v>0.41</v>
      </c>
      <c r="H1000" s="15" t="s">
        <v>59</v>
      </c>
      <c r="I1000" t="s">
        <v>47</v>
      </c>
      <c r="J1000" s="15" t="s">
        <v>59</v>
      </c>
      <c r="K1000" t="s">
        <v>47</v>
      </c>
      <c r="L1000" s="15" t="s">
        <v>59</v>
      </c>
      <c r="M1000" s="3" t="s">
        <v>47</v>
      </c>
      <c r="N1000" s="12" t="s">
        <v>59</v>
      </c>
      <c r="O1000" t="s">
        <v>47</v>
      </c>
      <c r="P1000" s="15" t="s">
        <v>59</v>
      </c>
      <c r="Q1000">
        <v>0.41</v>
      </c>
      <c r="R1000" s="15" t="s">
        <v>59</v>
      </c>
      <c r="T1000" s="15" t="s">
        <v>59</v>
      </c>
      <c r="U1000" t="s">
        <v>54</v>
      </c>
      <c r="V1000" s="15" t="s">
        <v>59</v>
      </c>
      <c r="W1000" t="s">
        <v>54</v>
      </c>
      <c r="X1000" s="15" t="s">
        <v>59</v>
      </c>
      <c r="Y1000" t="s">
        <v>47</v>
      </c>
      <c r="Z1000" s="15" t="s">
        <v>59</v>
      </c>
      <c r="AA1000" t="s">
        <v>47</v>
      </c>
      <c r="AB1000" s="15" t="s">
        <v>59</v>
      </c>
      <c r="AC1000" t="s">
        <v>47</v>
      </c>
      <c r="AD1000" s="15" t="s">
        <v>59</v>
      </c>
      <c r="AE1000" t="s">
        <v>47</v>
      </c>
      <c r="AF1000" s="15" t="s">
        <v>59</v>
      </c>
      <c r="AG1000" t="s">
        <v>47</v>
      </c>
      <c r="AH1000" s="15" t="s">
        <v>59</v>
      </c>
      <c r="AI1000" t="s">
        <v>47</v>
      </c>
      <c r="AJ1000" s="15" t="s">
        <v>59</v>
      </c>
      <c r="AL1000" s="15" t="s">
        <v>59</v>
      </c>
      <c r="AM1000" t="s">
        <v>47</v>
      </c>
      <c r="AN1000" s="15" t="s">
        <v>59</v>
      </c>
      <c r="AO1000" t="s">
        <v>47</v>
      </c>
      <c r="AP1000" s="15" t="s">
        <v>59</v>
      </c>
      <c r="AQ1000" t="s">
        <v>47</v>
      </c>
      <c r="AR1000" s="15" t="s">
        <v>59</v>
      </c>
      <c r="AS1000" t="s">
        <v>47</v>
      </c>
      <c r="AT1000" s="15" t="s">
        <v>59</v>
      </c>
      <c r="AU1000" t="s">
        <v>47</v>
      </c>
      <c r="AV1000" s="15" t="s">
        <v>59</v>
      </c>
      <c r="AW1000" s="3" t="s">
        <v>47</v>
      </c>
      <c r="AX1000" s="15" t="s">
        <v>59</v>
      </c>
      <c r="AZ1000" s="15" t="s">
        <v>59</v>
      </c>
      <c r="BA1000" t="s">
        <v>47</v>
      </c>
      <c r="BB1000" s="15" t="s">
        <v>59</v>
      </c>
      <c r="BC1000" t="s">
        <v>47</v>
      </c>
      <c r="BD1000" s="15" t="s">
        <v>59</v>
      </c>
      <c r="BE1000" t="s">
        <v>47</v>
      </c>
      <c r="BF1000" s="15" t="s">
        <v>59</v>
      </c>
      <c r="BH1000" s="15" t="s">
        <v>59</v>
      </c>
      <c r="BJ1000" s="15" t="s">
        <v>59</v>
      </c>
      <c r="BL1000" s="15" t="s">
        <v>59</v>
      </c>
      <c r="BN1000" s="15" t="s">
        <v>59</v>
      </c>
      <c r="BP1000" s="15" t="s">
        <v>59</v>
      </c>
      <c r="BR1000" s="15" t="s">
        <v>59</v>
      </c>
      <c r="BT1000" s="15" t="s">
        <v>59</v>
      </c>
      <c r="BV1000" s="15" t="s">
        <v>59</v>
      </c>
      <c r="BX1000" s="15" t="s">
        <v>59</v>
      </c>
      <c r="BZ1000" s="15" t="s">
        <v>59</v>
      </c>
      <c r="CB1000" s="15" t="s">
        <v>59</v>
      </c>
      <c r="CD1000" s="15" t="s">
        <v>59</v>
      </c>
      <c r="CF1000" s="15" t="s">
        <v>59</v>
      </c>
      <c r="CH1000" s="15" t="s">
        <v>59</v>
      </c>
      <c r="CJ1000" s="15" t="s">
        <v>59</v>
      </c>
      <c r="CL1000" s="15" t="s">
        <v>59</v>
      </c>
      <c r="CN1000" s="15" t="s">
        <v>59</v>
      </c>
      <c r="CP1000" s="15" t="s">
        <v>59</v>
      </c>
      <c r="CR1000" s="15" t="s">
        <v>59</v>
      </c>
      <c r="CT1000" s="15" t="s">
        <v>59</v>
      </c>
      <c r="CV1000" s="15" t="s">
        <v>59</v>
      </c>
      <c r="CX1000" s="15" t="s">
        <v>59</v>
      </c>
      <c r="CZ1000" s="15" t="s">
        <v>59</v>
      </c>
      <c r="DB1000" s="15" t="s">
        <v>59</v>
      </c>
      <c r="DD1000" s="15" t="s">
        <v>59</v>
      </c>
      <c r="DF1000" s="15" t="s">
        <v>59</v>
      </c>
      <c r="DH1000" s="15" t="s">
        <v>59</v>
      </c>
      <c r="DJ1000" s="15" t="s">
        <v>59</v>
      </c>
      <c r="DL1000" s="15" t="s">
        <v>59</v>
      </c>
      <c r="DN1000" s="15" t="s">
        <v>59</v>
      </c>
      <c r="DP1000" s="15" t="s">
        <v>59</v>
      </c>
      <c r="DR1000" s="15" t="s">
        <v>59</v>
      </c>
      <c r="DT1000" s="15" t="s">
        <v>59</v>
      </c>
      <c r="DV1000" s="15" t="s">
        <v>59</v>
      </c>
      <c r="DX1000" s="15" t="s">
        <v>59</v>
      </c>
      <c r="DZ1000" s="15" t="s">
        <v>59</v>
      </c>
      <c r="EB1000" s="15" t="s">
        <v>59</v>
      </c>
      <c r="ED1000" s="15" t="s">
        <v>59</v>
      </c>
      <c r="EF1000" s="15" t="s">
        <v>59</v>
      </c>
      <c r="EH1000" s="15" t="s">
        <v>59</v>
      </c>
      <c r="EJ1000" s="15" t="s">
        <v>59</v>
      </c>
      <c r="EL1000" s="15" t="s">
        <v>59</v>
      </c>
      <c r="EN1000" s="15" t="s">
        <v>59</v>
      </c>
      <c r="EP1000" s="15" t="s">
        <v>59</v>
      </c>
      <c r="ER1000" s="15" t="s">
        <v>59</v>
      </c>
      <c r="ET1000" s="15" t="s">
        <v>59</v>
      </c>
      <c r="EV1000" s="15" t="s">
        <v>59</v>
      </c>
      <c r="EX1000" s="15" t="s">
        <v>59</v>
      </c>
      <c r="EZ1000" s="15" t="s">
        <v>59</v>
      </c>
      <c r="FB1000" s="15" t="s">
        <v>59</v>
      </c>
      <c r="FD1000" s="15" t="s">
        <v>59</v>
      </c>
      <c r="FF1000" s="15" t="s">
        <v>59</v>
      </c>
      <c r="FH1000" s="15" t="s">
        <v>59</v>
      </c>
      <c r="FJ1000" s="15" t="s">
        <v>59</v>
      </c>
      <c r="FL1000" s="15" t="s">
        <v>59</v>
      </c>
      <c r="FN1000" s="15" t="s">
        <v>59</v>
      </c>
      <c r="FP1000" s="15" t="s">
        <v>59</v>
      </c>
      <c r="FR1000" s="15" t="s">
        <v>59</v>
      </c>
      <c r="FT1000" s="15" t="s">
        <v>59</v>
      </c>
    </row>
    <row r="1001" spans="1:176" ht="15.95" customHeight="1">
      <c r="A1001" t="s">
        <v>1418</v>
      </c>
      <c r="B1001" s="39">
        <v>2</v>
      </c>
      <c r="C1001" s="39"/>
      <c r="D1001" s="39">
        <v>8002</v>
      </c>
      <c r="E1001" t="s">
        <v>1401</v>
      </c>
      <c r="G1001" s="9">
        <f t="shared" si="30"/>
        <v>8.4699999999999989</v>
      </c>
      <c r="H1001" s="15" t="s">
        <v>59</v>
      </c>
      <c r="I1001" t="s">
        <v>47</v>
      </c>
      <c r="J1001" s="15" t="s">
        <v>59</v>
      </c>
      <c r="K1001" t="s">
        <v>47</v>
      </c>
      <c r="L1001" s="15" t="s">
        <v>59</v>
      </c>
      <c r="M1001" s="3" t="s">
        <v>47</v>
      </c>
      <c r="N1001" s="12" t="s">
        <v>59</v>
      </c>
      <c r="O1001" t="s">
        <v>47</v>
      </c>
      <c r="P1001" s="15" t="s">
        <v>59</v>
      </c>
      <c r="Q1001">
        <v>2.2400000000000002</v>
      </c>
      <c r="R1001" s="15" t="s">
        <v>59</v>
      </c>
      <c r="T1001" s="15" t="s">
        <v>59</v>
      </c>
      <c r="U1001">
        <v>3.93</v>
      </c>
      <c r="V1001" s="15" t="s">
        <v>59</v>
      </c>
      <c r="W1001">
        <v>2.2999999999999998</v>
      </c>
      <c r="X1001" s="15" t="s">
        <v>59</v>
      </c>
      <c r="Y1001" t="s">
        <v>47</v>
      </c>
      <c r="Z1001" s="15" t="s">
        <v>59</v>
      </c>
      <c r="AA1001" t="s">
        <v>47</v>
      </c>
      <c r="AB1001" s="15" t="s">
        <v>59</v>
      </c>
      <c r="AC1001" t="s">
        <v>47</v>
      </c>
      <c r="AD1001" s="15" t="s">
        <v>59</v>
      </c>
      <c r="AE1001" t="s">
        <v>47</v>
      </c>
      <c r="AF1001" s="15" t="s">
        <v>59</v>
      </c>
      <c r="AG1001" t="s">
        <v>47</v>
      </c>
      <c r="AH1001" s="15" t="s">
        <v>59</v>
      </c>
      <c r="AI1001" t="s">
        <v>47</v>
      </c>
      <c r="AJ1001" s="15" t="s">
        <v>59</v>
      </c>
      <c r="AL1001" s="15" t="s">
        <v>59</v>
      </c>
      <c r="AM1001" t="s">
        <v>47</v>
      </c>
      <c r="AN1001" s="15" t="s">
        <v>59</v>
      </c>
      <c r="AO1001" t="s">
        <v>47</v>
      </c>
      <c r="AP1001" s="15" t="s">
        <v>59</v>
      </c>
      <c r="AQ1001" t="s">
        <v>47</v>
      </c>
      <c r="AR1001" s="15" t="s">
        <v>59</v>
      </c>
      <c r="AS1001" t="s">
        <v>47</v>
      </c>
      <c r="AT1001" s="15" t="s">
        <v>59</v>
      </c>
      <c r="AU1001" t="s">
        <v>47</v>
      </c>
      <c r="AV1001" s="15" t="s">
        <v>59</v>
      </c>
      <c r="AW1001" s="3" t="s">
        <v>47</v>
      </c>
      <c r="AX1001" s="15" t="s">
        <v>59</v>
      </c>
      <c r="AZ1001" s="15" t="s">
        <v>59</v>
      </c>
      <c r="BA1001" t="s">
        <v>47</v>
      </c>
      <c r="BB1001" s="15" t="s">
        <v>59</v>
      </c>
      <c r="BC1001" t="s">
        <v>47</v>
      </c>
      <c r="BD1001" s="15" t="s">
        <v>59</v>
      </c>
      <c r="BE1001" t="s">
        <v>47</v>
      </c>
      <c r="BF1001" s="15" t="s">
        <v>59</v>
      </c>
      <c r="BH1001" s="15" t="s">
        <v>59</v>
      </c>
      <c r="BJ1001" s="15" t="s">
        <v>59</v>
      </c>
      <c r="BL1001" s="15" t="s">
        <v>59</v>
      </c>
      <c r="BN1001" s="15" t="s">
        <v>59</v>
      </c>
      <c r="BP1001" s="15" t="s">
        <v>59</v>
      </c>
      <c r="BR1001" s="15" t="s">
        <v>59</v>
      </c>
      <c r="BT1001" s="15" t="s">
        <v>59</v>
      </c>
      <c r="BV1001" s="15" t="s">
        <v>59</v>
      </c>
      <c r="BX1001" s="15" t="s">
        <v>59</v>
      </c>
      <c r="BZ1001" s="15" t="s">
        <v>59</v>
      </c>
      <c r="CB1001" s="15" t="s">
        <v>59</v>
      </c>
      <c r="CD1001" s="15" t="s">
        <v>59</v>
      </c>
      <c r="CF1001" s="15" t="s">
        <v>59</v>
      </c>
      <c r="CH1001" s="15" t="s">
        <v>59</v>
      </c>
      <c r="CJ1001" s="15" t="s">
        <v>59</v>
      </c>
      <c r="CL1001" s="15" t="s">
        <v>59</v>
      </c>
      <c r="CN1001" s="15" t="s">
        <v>59</v>
      </c>
      <c r="CP1001" s="15" t="s">
        <v>59</v>
      </c>
      <c r="CR1001" s="15" t="s">
        <v>59</v>
      </c>
      <c r="CT1001" s="15" t="s">
        <v>59</v>
      </c>
      <c r="CV1001" s="15" t="s">
        <v>59</v>
      </c>
      <c r="CX1001" s="15" t="s">
        <v>59</v>
      </c>
      <c r="CZ1001" s="15" t="s">
        <v>59</v>
      </c>
      <c r="DB1001" s="15" t="s">
        <v>59</v>
      </c>
      <c r="DD1001" s="15" t="s">
        <v>59</v>
      </c>
      <c r="DF1001" s="15" t="s">
        <v>59</v>
      </c>
      <c r="DH1001" s="15" t="s">
        <v>59</v>
      </c>
      <c r="DJ1001" s="15" t="s">
        <v>59</v>
      </c>
      <c r="DL1001" s="15" t="s">
        <v>59</v>
      </c>
      <c r="DN1001" s="15" t="s">
        <v>59</v>
      </c>
      <c r="DP1001" s="15" t="s">
        <v>59</v>
      </c>
      <c r="DR1001" s="15" t="s">
        <v>59</v>
      </c>
      <c r="DT1001" s="15" t="s">
        <v>59</v>
      </c>
      <c r="DV1001" s="15" t="s">
        <v>59</v>
      </c>
      <c r="DX1001" s="15" t="s">
        <v>59</v>
      </c>
      <c r="DZ1001" s="15" t="s">
        <v>59</v>
      </c>
      <c r="EB1001" s="15" t="s">
        <v>59</v>
      </c>
      <c r="ED1001" s="15" t="s">
        <v>59</v>
      </c>
      <c r="EF1001" s="15" t="s">
        <v>59</v>
      </c>
      <c r="EH1001" s="15" t="s">
        <v>59</v>
      </c>
      <c r="EJ1001" s="15" t="s">
        <v>59</v>
      </c>
      <c r="EL1001" s="15" t="s">
        <v>59</v>
      </c>
      <c r="EN1001" s="15" t="s">
        <v>59</v>
      </c>
      <c r="EP1001" s="15" t="s">
        <v>59</v>
      </c>
      <c r="ER1001" s="15" t="s">
        <v>59</v>
      </c>
      <c r="ET1001" s="15" t="s">
        <v>59</v>
      </c>
      <c r="EV1001" s="15" t="s">
        <v>59</v>
      </c>
      <c r="EX1001" s="15" t="s">
        <v>59</v>
      </c>
      <c r="EZ1001" s="15" t="s">
        <v>59</v>
      </c>
      <c r="FB1001" s="15" t="s">
        <v>59</v>
      </c>
      <c r="FD1001" s="15" t="s">
        <v>59</v>
      </c>
      <c r="FF1001" s="15" t="s">
        <v>59</v>
      </c>
      <c r="FH1001" s="15" t="s">
        <v>59</v>
      </c>
      <c r="FJ1001" s="15" t="s">
        <v>59</v>
      </c>
      <c r="FL1001" s="15" t="s">
        <v>59</v>
      </c>
      <c r="FN1001" s="15" t="s">
        <v>59</v>
      </c>
      <c r="FP1001" s="15" t="s">
        <v>59</v>
      </c>
      <c r="FR1001" s="15" t="s">
        <v>59</v>
      </c>
      <c r="FT1001" s="15" t="s">
        <v>59</v>
      </c>
    </row>
    <row r="1002" spans="1:176" ht="15.95" customHeight="1">
      <c r="A1002" t="s">
        <v>1419</v>
      </c>
      <c r="B1002" s="39">
        <v>3</v>
      </c>
      <c r="C1002" s="39"/>
      <c r="D1002" s="39">
        <v>1602</v>
      </c>
      <c r="E1002" t="s">
        <v>1426</v>
      </c>
      <c r="G1002" s="9">
        <f t="shared" si="30"/>
        <v>9</v>
      </c>
      <c r="H1002" s="15" t="s">
        <v>59</v>
      </c>
      <c r="I1002" t="s">
        <v>47</v>
      </c>
      <c r="J1002" s="15" t="s">
        <v>59</v>
      </c>
      <c r="K1002" t="s">
        <v>47</v>
      </c>
      <c r="L1002" s="15" t="s">
        <v>59</v>
      </c>
      <c r="M1002" s="3" t="s">
        <v>47</v>
      </c>
      <c r="N1002" s="12" t="s">
        <v>59</v>
      </c>
      <c r="O1002" t="s">
        <v>47</v>
      </c>
      <c r="P1002" s="15" t="s">
        <v>59</v>
      </c>
      <c r="Q1002">
        <v>3</v>
      </c>
      <c r="R1002" s="15" t="s">
        <v>59</v>
      </c>
      <c r="S1002">
        <v>2</v>
      </c>
      <c r="T1002" s="15" t="s">
        <v>59</v>
      </c>
      <c r="U1002" t="s">
        <v>54</v>
      </c>
      <c r="V1002" s="15" t="s">
        <v>59</v>
      </c>
      <c r="W1002" t="s">
        <v>54</v>
      </c>
      <c r="X1002" s="15" t="s">
        <v>59</v>
      </c>
      <c r="Y1002">
        <v>2</v>
      </c>
      <c r="Z1002" s="15" t="s">
        <v>59</v>
      </c>
      <c r="AA1002">
        <v>2</v>
      </c>
      <c r="AB1002" s="15" t="s">
        <v>59</v>
      </c>
      <c r="AC1002" t="s">
        <v>47</v>
      </c>
      <c r="AD1002" s="15" t="s">
        <v>59</v>
      </c>
      <c r="AE1002" t="s">
        <v>47</v>
      </c>
      <c r="AF1002" s="15" t="s">
        <v>59</v>
      </c>
      <c r="AG1002" t="s">
        <v>54</v>
      </c>
      <c r="AH1002" s="15" t="s">
        <v>59</v>
      </c>
      <c r="AI1002" t="s">
        <v>47</v>
      </c>
      <c r="AJ1002" s="15" t="s">
        <v>59</v>
      </c>
      <c r="AL1002" s="15" t="s">
        <v>59</v>
      </c>
      <c r="AM1002" t="s">
        <v>47</v>
      </c>
      <c r="AN1002" s="15" t="s">
        <v>59</v>
      </c>
      <c r="AO1002" t="s">
        <v>47</v>
      </c>
      <c r="AP1002" s="15" t="s">
        <v>59</v>
      </c>
      <c r="AQ1002" t="s">
        <v>47</v>
      </c>
      <c r="AR1002" s="15" t="s">
        <v>59</v>
      </c>
      <c r="AS1002" t="s">
        <v>47</v>
      </c>
      <c r="AT1002" s="15" t="s">
        <v>59</v>
      </c>
      <c r="AU1002" t="s">
        <v>47</v>
      </c>
      <c r="AV1002" s="15" t="s">
        <v>59</v>
      </c>
      <c r="AW1002" s="3" t="s">
        <v>47</v>
      </c>
      <c r="AX1002" s="15" t="s">
        <v>59</v>
      </c>
      <c r="AZ1002" s="15" t="s">
        <v>59</v>
      </c>
      <c r="BA1002" t="s">
        <v>47</v>
      </c>
      <c r="BB1002" s="15" t="s">
        <v>59</v>
      </c>
      <c r="BC1002" t="s">
        <v>47</v>
      </c>
      <c r="BD1002" s="15" t="s">
        <v>59</v>
      </c>
      <c r="BE1002" t="s">
        <v>47</v>
      </c>
      <c r="BF1002" s="15" t="s">
        <v>59</v>
      </c>
      <c r="BH1002" s="15" t="s">
        <v>59</v>
      </c>
      <c r="BJ1002" s="15" t="s">
        <v>59</v>
      </c>
      <c r="BL1002" s="15" t="s">
        <v>59</v>
      </c>
      <c r="BN1002" s="15" t="s">
        <v>59</v>
      </c>
      <c r="BP1002" s="15" t="s">
        <v>59</v>
      </c>
      <c r="BR1002" s="15" t="s">
        <v>59</v>
      </c>
      <c r="BT1002" s="15" t="s">
        <v>59</v>
      </c>
      <c r="BV1002" s="15" t="s">
        <v>59</v>
      </c>
      <c r="BX1002" s="15" t="s">
        <v>59</v>
      </c>
      <c r="BZ1002" s="15" t="s">
        <v>59</v>
      </c>
      <c r="CB1002" s="15" t="s">
        <v>59</v>
      </c>
      <c r="CD1002" s="15" t="s">
        <v>59</v>
      </c>
      <c r="CF1002" s="15" t="s">
        <v>59</v>
      </c>
      <c r="CH1002" s="15" t="s">
        <v>59</v>
      </c>
      <c r="CJ1002" s="15" t="s">
        <v>59</v>
      </c>
      <c r="CL1002" s="15" t="s">
        <v>59</v>
      </c>
      <c r="CN1002" s="15" t="s">
        <v>59</v>
      </c>
      <c r="CP1002" s="15" t="s">
        <v>59</v>
      </c>
      <c r="CR1002" s="15" t="s">
        <v>59</v>
      </c>
      <c r="CT1002" s="15" t="s">
        <v>59</v>
      </c>
      <c r="CV1002" s="15" t="s">
        <v>59</v>
      </c>
      <c r="CX1002" s="15" t="s">
        <v>59</v>
      </c>
      <c r="CZ1002" s="15" t="s">
        <v>59</v>
      </c>
      <c r="DB1002" s="15" t="s">
        <v>59</v>
      </c>
      <c r="DD1002" s="15" t="s">
        <v>59</v>
      </c>
      <c r="DF1002" s="15" t="s">
        <v>59</v>
      </c>
      <c r="DH1002" s="15" t="s">
        <v>59</v>
      </c>
      <c r="DJ1002" s="15" t="s">
        <v>59</v>
      </c>
      <c r="DL1002" s="15" t="s">
        <v>59</v>
      </c>
      <c r="DN1002" s="15" t="s">
        <v>59</v>
      </c>
      <c r="DP1002" s="15" t="s">
        <v>59</v>
      </c>
      <c r="DR1002" s="15" t="s">
        <v>59</v>
      </c>
      <c r="DT1002" s="15" t="s">
        <v>59</v>
      </c>
      <c r="DV1002" s="15" t="s">
        <v>59</v>
      </c>
      <c r="DX1002" s="15" t="s">
        <v>59</v>
      </c>
      <c r="DZ1002" s="15" t="s">
        <v>59</v>
      </c>
      <c r="EB1002" s="15" t="s">
        <v>59</v>
      </c>
      <c r="ED1002" s="15" t="s">
        <v>59</v>
      </c>
      <c r="EF1002" s="15" t="s">
        <v>59</v>
      </c>
      <c r="EH1002" s="15" t="s">
        <v>59</v>
      </c>
      <c r="EJ1002" s="15" t="s">
        <v>59</v>
      </c>
      <c r="EL1002" s="15" t="s">
        <v>59</v>
      </c>
      <c r="EN1002" s="15" t="s">
        <v>59</v>
      </c>
      <c r="EP1002" s="15" t="s">
        <v>59</v>
      </c>
      <c r="ER1002" s="15" t="s">
        <v>59</v>
      </c>
      <c r="ET1002" s="15" t="s">
        <v>59</v>
      </c>
      <c r="EV1002" s="15" t="s">
        <v>59</v>
      </c>
      <c r="EX1002" s="15" t="s">
        <v>59</v>
      </c>
      <c r="EZ1002" s="15" t="s">
        <v>59</v>
      </c>
      <c r="FB1002" s="15" t="s">
        <v>59</v>
      </c>
      <c r="FD1002" s="15" t="s">
        <v>59</v>
      </c>
      <c r="FF1002" s="15" t="s">
        <v>59</v>
      </c>
      <c r="FH1002" s="15" t="s">
        <v>59</v>
      </c>
      <c r="FJ1002" s="15" t="s">
        <v>59</v>
      </c>
      <c r="FL1002" s="15" t="s">
        <v>59</v>
      </c>
      <c r="FN1002" s="15" t="s">
        <v>59</v>
      </c>
      <c r="FP1002" s="15" t="s">
        <v>59</v>
      </c>
      <c r="FR1002" s="15" t="s">
        <v>59</v>
      </c>
      <c r="FT1002" s="15" t="s">
        <v>59</v>
      </c>
    </row>
    <row r="1003" spans="1:176" ht="15.95" customHeight="1">
      <c r="A1003" t="s">
        <v>1311</v>
      </c>
      <c r="B1003" s="39">
        <v>3</v>
      </c>
      <c r="C1003" s="39"/>
      <c r="D1003" s="39">
        <v>1602</v>
      </c>
      <c r="E1003" t="s">
        <v>1426</v>
      </c>
      <c r="G1003" s="9">
        <f t="shared" si="30"/>
        <v>13</v>
      </c>
      <c r="H1003" s="15" t="s">
        <v>59</v>
      </c>
      <c r="I1003" t="s">
        <v>47</v>
      </c>
      <c r="J1003" s="15" t="s">
        <v>59</v>
      </c>
      <c r="K1003" t="s">
        <v>47</v>
      </c>
      <c r="L1003" s="15" t="s">
        <v>59</v>
      </c>
      <c r="M1003" s="3" t="s">
        <v>47</v>
      </c>
      <c r="N1003" s="12" t="s">
        <v>59</v>
      </c>
      <c r="O1003" t="s">
        <v>47</v>
      </c>
      <c r="P1003" s="15" t="s">
        <v>59</v>
      </c>
      <c r="Q1003">
        <v>2</v>
      </c>
      <c r="R1003" s="15" t="s">
        <v>59</v>
      </c>
      <c r="S1003" t="s">
        <v>54</v>
      </c>
      <c r="T1003" s="15" t="s">
        <v>59</v>
      </c>
      <c r="U1003" t="s">
        <v>54</v>
      </c>
      <c r="V1003" s="15" t="s">
        <v>59</v>
      </c>
      <c r="W1003">
        <v>7</v>
      </c>
      <c r="X1003" s="15" t="s">
        <v>59</v>
      </c>
      <c r="Y1003">
        <v>2</v>
      </c>
      <c r="Z1003" s="15" t="s">
        <v>59</v>
      </c>
      <c r="AA1003">
        <v>2</v>
      </c>
      <c r="AB1003" s="15" t="s">
        <v>59</v>
      </c>
      <c r="AC1003" t="s">
        <v>47</v>
      </c>
      <c r="AD1003" s="15" t="s">
        <v>59</v>
      </c>
      <c r="AE1003" t="s">
        <v>47</v>
      </c>
      <c r="AF1003" s="15" t="s">
        <v>59</v>
      </c>
      <c r="AG1003" t="s">
        <v>54</v>
      </c>
      <c r="AH1003" s="15" t="s">
        <v>59</v>
      </c>
      <c r="AI1003" t="s">
        <v>47</v>
      </c>
      <c r="AJ1003" s="15" t="s">
        <v>59</v>
      </c>
      <c r="AL1003" s="15" t="s">
        <v>59</v>
      </c>
      <c r="AM1003" t="s">
        <v>47</v>
      </c>
      <c r="AN1003" s="15" t="s">
        <v>59</v>
      </c>
      <c r="AO1003" t="s">
        <v>47</v>
      </c>
      <c r="AP1003" s="15" t="s">
        <v>59</v>
      </c>
      <c r="AQ1003" t="s">
        <v>47</v>
      </c>
      <c r="AR1003" s="15" t="s">
        <v>59</v>
      </c>
      <c r="AS1003" t="s">
        <v>47</v>
      </c>
      <c r="AT1003" s="15" t="s">
        <v>59</v>
      </c>
      <c r="AU1003" t="s">
        <v>47</v>
      </c>
      <c r="AV1003" s="15" t="s">
        <v>59</v>
      </c>
      <c r="AW1003" s="3" t="s">
        <v>47</v>
      </c>
      <c r="AX1003" s="15" t="s">
        <v>59</v>
      </c>
      <c r="AZ1003" s="15" t="s">
        <v>59</v>
      </c>
      <c r="BA1003" t="s">
        <v>47</v>
      </c>
      <c r="BB1003" s="15" t="s">
        <v>59</v>
      </c>
      <c r="BC1003" t="s">
        <v>47</v>
      </c>
      <c r="BD1003" s="15" t="s">
        <v>59</v>
      </c>
      <c r="BE1003" t="s">
        <v>47</v>
      </c>
      <c r="BF1003" s="15" t="s">
        <v>59</v>
      </c>
      <c r="BH1003" s="15" t="s">
        <v>59</v>
      </c>
      <c r="BJ1003" s="15" t="s">
        <v>59</v>
      </c>
      <c r="BL1003" s="15" t="s">
        <v>59</v>
      </c>
      <c r="BN1003" s="15" t="s">
        <v>59</v>
      </c>
      <c r="BP1003" s="15" t="s">
        <v>59</v>
      </c>
      <c r="BR1003" s="15" t="s">
        <v>59</v>
      </c>
      <c r="BT1003" s="15" t="s">
        <v>59</v>
      </c>
      <c r="BV1003" s="15" t="s">
        <v>59</v>
      </c>
      <c r="BX1003" s="15" t="s">
        <v>59</v>
      </c>
      <c r="BZ1003" s="15" t="s">
        <v>59</v>
      </c>
      <c r="CB1003" s="15" t="s">
        <v>59</v>
      </c>
      <c r="CD1003" s="15" t="s">
        <v>59</v>
      </c>
      <c r="CF1003" s="15" t="s">
        <v>59</v>
      </c>
      <c r="CH1003" s="15" t="s">
        <v>59</v>
      </c>
      <c r="CJ1003" s="15" t="s">
        <v>59</v>
      </c>
      <c r="CL1003" s="15" t="s">
        <v>59</v>
      </c>
      <c r="CN1003" s="15" t="s">
        <v>59</v>
      </c>
      <c r="CP1003" s="15" t="s">
        <v>59</v>
      </c>
      <c r="CR1003" s="15" t="s">
        <v>59</v>
      </c>
      <c r="CT1003" s="15" t="s">
        <v>59</v>
      </c>
      <c r="CV1003" s="15" t="s">
        <v>59</v>
      </c>
      <c r="CX1003" s="15" t="s">
        <v>59</v>
      </c>
      <c r="CZ1003" s="15" t="s">
        <v>59</v>
      </c>
      <c r="DB1003" s="15" t="s">
        <v>59</v>
      </c>
      <c r="DD1003" s="15" t="s">
        <v>59</v>
      </c>
      <c r="DF1003" s="15" t="s">
        <v>59</v>
      </c>
      <c r="DH1003" s="15" t="s">
        <v>59</v>
      </c>
      <c r="DJ1003" s="15" t="s">
        <v>59</v>
      </c>
      <c r="DL1003" s="15" t="s">
        <v>59</v>
      </c>
      <c r="DN1003" s="15" t="s">
        <v>59</v>
      </c>
      <c r="DP1003" s="15" t="s">
        <v>59</v>
      </c>
      <c r="DR1003" s="15" t="s">
        <v>59</v>
      </c>
      <c r="DT1003" s="15" t="s">
        <v>59</v>
      </c>
      <c r="DV1003" s="15" t="s">
        <v>59</v>
      </c>
      <c r="DX1003" s="15" t="s">
        <v>59</v>
      </c>
      <c r="DZ1003" s="15" t="s">
        <v>59</v>
      </c>
      <c r="EB1003" s="15" t="s">
        <v>59</v>
      </c>
      <c r="ED1003" s="15" t="s">
        <v>59</v>
      </c>
      <c r="EF1003" s="15" t="s">
        <v>59</v>
      </c>
      <c r="EH1003" s="15" t="s">
        <v>59</v>
      </c>
      <c r="EJ1003" s="15" t="s">
        <v>59</v>
      </c>
      <c r="EL1003" s="15" t="s">
        <v>59</v>
      </c>
      <c r="EN1003" s="15" t="s">
        <v>59</v>
      </c>
      <c r="EP1003" s="15" t="s">
        <v>59</v>
      </c>
      <c r="ER1003" s="15" t="s">
        <v>59</v>
      </c>
      <c r="ET1003" s="15" t="s">
        <v>59</v>
      </c>
      <c r="EV1003" s="15" t="s">
        <v>59</v>
      </c>
      <c r="EX1003" s="15" t="s">
        <v>59</v>
      </c>
      <c r="EZ1003" s="15" t="s">
        <v>59</v>
      </c>
      <c r="FB1003" s="15" t="s">
        <v>59</v>
      </c>
      <c r="FD1003" s="15" t="s">
        <v>59</v>
      </c>
      <c r="FF1003" s="15" t="s">
        <v>59</v>
      </c>
      <c r="FH1003" s="15" t="s">
        <v>59</v>
      </c>
      <c r="FJ1003" s="15" t="s">
        <v>59</v>
      </c>
      <c r="FL1003" s="15" t="s">
        <v>59</v>
      </c>
      <c r="FN1003" s="15" t="s">
        <v>59</v>
      </c>
      <c r="FP1003" s="15" t="s">
        <v>59</v>
      </c>
      <c r="FR1003" s="15" t="s">
        <v>59</v>
      </c>
      <c r="FT1003" s="15" t="s">
        <v>59</v>
      </c>
    </row>
    <row r="1004" spans="1:176" ht="15.95" customHeight="1">
      <c r="A1004" t="s">
        <v>1312</v>
      </c>
      <c r="B1004" s="39">
        <v>3</v>
      </c>
      <c r="C1004" s="39"/>
      <c r="D1004" s="39">
        <v>1602</v>
      </c>
      <c r="E1004" t="s">
        <v>1426</v>
      </c>
      <c r="G1004" s="9">
        <f t="shared" si="30"/>
        <v>14</v>
      </c>
      <c r="H1004" s="15" t="s">
        <v>59</v>
      </c>
      <c r="I1004" t="s">
        <v>47</v>
      </c>
      <c r="J1004" s="15" t="s">
        <v>59</v>
      </c>
      <c r="K1004" t="s">
        <v>47</v>
      </c>
      <c r="L1004" s="15" t="s">
        <v>59</v>
      </c>
      <c r="M1004" s="3" t="s">
        <v>47</v>
      </c>
      <c r="N1004" s="12" t="s">
        <v>59</v>
      </c>
      <c r="O1004" t="s">
        <v>47</v>
      </c>
      <c r="P1004" s="15" t="s">
        <v>59</v>
      </c>
      <c r="Q1004">
        <v>1</v>
      </c>
      <c r="R1004" s="15" t="s">
        <v>59</v>
      </c>
      <c r="S1004" t="s">
        <v>54</v>
      </c>
      <c r="T1004" s="15" t="s">
        <v>59</v>
      </c>
      <c r="U1004" t="s">
        <v>54</v>
      </c>
      <c r="V1004" s="15" t="s">
        <v>59</v>
      </c>
      <c r="W1004">
        <v>10</v>
      </c>
      <c r="X1004" s="15" t="s">
        <v>59</v>
      </c>
      <c r="Y1004">
        <v>1</v>
      </c>
      <c r="Z1004" s="15" t="s">
        <v>59</v>
      </c>
      <c r="AA1004">
        <v>2</v>
      </c>
      <c r="AB1004" s="15" t="s">
        <v>59</v>
      </c>
      <c r="AC1004" t="s">
        <v>47</v>
      </c>
      <c r="AD1004" s="15" t="s">
        <v>59</v>
      </c>
      <c r="AE1004" t="s">
        <v>47</v>
      </c>
      <c r="AF1004" s="15" t="s">
        <v>59</v>
      </c>
      <c r="AG1004" t="s">
        <v>54</v>
      </c>
      <c r="AH1004" s="15" t="s">
        <v>59</v>
      </c>
      <c r="AI1004" t="s">
        <v>47</v>
      </c>
      <c r="AJ1004" s="15" t="s">
        <v>59</v>
      </c>
      <c r="AL1004" s="15" t="s">
        <v>59</v>
      </c>
      <c r="AM1004" t="s">
        <v>47</v>
      </c>
      <c r="AN1004" s="15" t="s">
        <v>59</v>
      </c>
      <c r="AO1004" t="s">
        <v>47</v>
      </c>
      <c r="AP1004" s="15" t="s">
        <v>59</v>
      </c>
      <c r="AQ1004" t="s">
        <v>47</v>
      </c>
      <c r="AR1004" s="15" t="s">
        <v>59</v>
      </c>
      <c r="AS1004" t="s">
        <v>47</v>
      </c>
      <c r="AT1004" s="15" t="s">
        <v>59</v>
      </c>
      <c r="AU1004" t="s">
        <v>47</v>
      </c>
      <c r="AV1004" s="15" t="s">
        <v>59</v>
      </c>
      <c r="AW1004" s="3" t="s">
        <v>47</v>
      </c>
      <c r="AX1004" s="15" t="s">
        <v>59</v>
      </c>
      <c r="AZ1004" s="15" t="s">
        <v>59</v>
      </c>
      <c r="BA1004" t="s">
        <v>47</v>
      </c>
      <c r="BB1004" s="15" t="s">
        <v>59</v>
      </c>
      <c r="BC1004" t="s">
        <v>47</v>
      </c>
      <c r="BD1004" s="15" t="s">
        <v>59</v>
      </c>
      <c r="BE1004" t="s">
        <v>47</v>
      </c>
      <c r="BF1004" s="15" t="s">
        <v>59</v>
      </c>
      <c r="BH1004" s="15" t="s">
        <v>59</v>
      </c>
      <c r="BJ1004" s="15" t="s">
        <v>59</v>
      </c>
      <c r="BL1004" s="15" t="s">
        <v>59</v>
      </c>
      <c r="BN1004" s="15" t="s">
        <v>59</v>
      </c>
      <c r="BP1004" s="15" t="s">
        <v>59</v>
      </c>
      <c r="BR1004" s="15" t="s">
        <v>59</v>
      </c>
      <c r="BT1004" s="15" t="s">
        <v>59</v>
      </c>
      <c r="BV1004" s="15" t="s">
        <v>59</v>
      </c>
      <c r="BX1004" s="15" t="s">
        <v>59</v>
      </c>
      <c r="BZ1004" s="15" t="s">
        <v>59</v>
      </c>
      <c r="CB1004" s="15" t="s">
        <v>59</v>
      </c>
      <c r="CD1004" s="15" t="s">
        <v>59</v>
      </c>
      <c r="CF1004" s="15" t="s">
        <v>59</v>
      </c>
      <c r="CH1004" s="15" t="s">
        <v>59</v>
      </c>
      <c r="CJ1004" s="15" t="s">
        <v>59</v>
      </c>
      <c r="CL1004" s="15" t="s">
        <v>59</v>
      </c>
      <c r="CN1004" s="15" t="s">
        <v>59</v>
      </c>
      <c r="CP1004" s="15" t="s">
        <v>59</v>
      </c>
      <c r="CR1004" s="15" t="s">
        <v>59</v>
      </c>
      <c r="CT1004" s="15" t="s">
        <v>59</v>
      </c>
      <c r="CV1004" s="15" t="s">
        <v>59</v>
      </c>
      <c r="CX1004" s="15" t="s">
        <v>59</v>
      </c>
      <c r="CZ1004" s="15" t="s">
        <v>59</v>
      </c>
      <c r="DB1004" s="15" t="s">
        <v>59</v>
      </c>
      <c r="DD1004" s="15" t="s">
        <v>59</v>
      </c>
      <c r="DF1004" s="15" t="s">
        <v>59</v>
      </c>
      <c r="DH1004" s="15" t="s">
        <v>59</v>
      </c>
      <c r="DJ1004" s="15" t="s">
        <v>59</v>
      </c>
      <c r="DL1004" s="15" t="s">
        <v>59</v>
      </c>
      <c r="DN1004" s="15" t="s">
        <v>59</v>
      </c>
      <c r="DP1004" s="15" t="s">
        <v>59</v>
      </c>
      <c r="DR1004" s="15" t="s">
        <v>59</v>
      </c>
      <c r="DT1004" s="15" t="s">
        <v>59</v>
      </c>
      <c r="DV1004" s="15" t="s">
        <v>59</v>
      </c>
      <c r="DX1004" s="15" t="s">
        <v>59</v>
      </c>
      <c r="DZ1004" s="15" t="s">
        <v>59</v>
      </c>
      <c r="EB1004" s="15" t="s">
        <v>59</v>
      </c>
      <c r="ED1004" s="15" t="s">
        <v>59</v>
      </c>
      <c r="EF1004" s="15" t="s">
        <v>59</v>
      </c>
      <c r="EH1004" s="15" t="s">
        <v>59</v>
      </c>
      <c r="EJ1004" s="15" t="s">
        <v>59</v>
      </c>
      <c r="EL1004" s="15" t="s">
        <v>59</v>
      </c>
      <c r="EN1004" s="15" t="s">
        <v>59</v>
      </c>
      <c r="EP1004" s="15" t="s">
        <v>59</v>
      </c>
      <c r="ER1004" s="15" t="s">
        <v>59</v>
      </c>
      <c r="ET1004" s="15" t="s">
        <v>59</v>
      </c>
      <c r="EV1004" s="15" t="s">
        <v>59</v>
      </c>
      <c r="EX1004" s="15" t="s">
        <v>59</v>
      </c>
      <c r="EZ1004" s="15" t="s">
        <v>59</v>
      </c>
      <c r="FB1004" s="15" t="s">
        <v>59</v>
      </c>
      <c r="FD1004" s="15" t="s">
        <v>59</v>
      </c>
      <c r="FF1004" s="15" t="s">
        <v>59</v>
      </c>
      <c r="FH1004" s="15" t="s">
        <v>59</v>
      </c>
      <c r="FJ1004" s="15" t="s">
        <v>59</v>
      </c>
      <c r="FL1004" s="15" t="s">
        <v>59</v>
      </c>
      <c r="FN1004" s="15" t="s">
        <v>59</v>
      </c>
      <c r="FP1004" s="15" t="s">
        <v>59</v>
      </c>
      <c r="FR1004" s="15" t="s">
        <v>59</v>
      </c>
      <c r="FT1004" s="15" t="s">
        <v>59</v>
      </c>
    </row>
    <row r="1005" spans="1:176" ht="15.95" customHeight="1">
      <c r="A1005" t="s">
        <v>1420</v>
      </c>
      <c r="B1005" s="39">
        <v>3</v>
      </c>
      <c r="C1005" s="39"/>
      <c r="D1005" s="39">
        <v>1602</v>
      </c>
      <c r="E1005" t="s">
        <v>1426</v>
      </c>
      <c r="G1005" s="9">
        <f t="shared" si="30"/>
        <v>7</v>
      </c>
      <c r="H1005" s="15" t="s">
        <v>59</v>
      </c>
      <c r="I1005" t="s">
        <v>47</v>
      </c>
      <c r="J1005" s="15" t="s">
        <v>59</v>
      </c>
      <c r="K1005" t="s">
        <v>47</v>
      </c>
      <c r="L1005" s="15" t="s">
        <v>59</v>
      </c>
      <c r="M1005" s="3" t="s">
        <v>47</v>
      </c>
      <c r="N1005" s="12" t="s">
        <v>59</v>
      </c>
      <c r="O1005" t="s">
        <v>47</v>
      </c>
      <c r="P1005" s="15" t="s">
        <v>59</v>
      </c>
      <c r="Q1005">
        <v>2</v>
      </c>
      <c r="R1005" s="15" t="s">
        <v>59</v>
      </c>
      <c r="S1005">
        <v>3</v>
      </c>
      <c r="T1005" s="15" t="s">
        <v>59</v>
      </c>
      <c r="U1005" t="s">
        <v>54</v>
      </c>
      <c r="V1005" s="15" t="s">
        <v>59</v>
      </c>
      <c r="W1005" t="s">
        <v>54</v>
      </c>
      <c r="X1005" s="15" t="s">
        <v>59</v>
      </c>
      <c r="Y1005" t="s">
        <v>54</v>
      </c>
      <c r="Z1005" s="15" t="s">
        <v>59</v>
      </c>
      <c r="AA1005">
        <v>2</v>
      </c>
      <c r="AB1005" s="15" t="s">
        <v>59</v>
      </c>
      <c r="AC1005" t="s">
        <v>47</v>
      </c>
      <c r="AD1005" s="15" t="s">
        <v>59</v>
      </c>
      <c r="AE1005" t="s">
        <v>47</v>
      </c>
      <c r="AF1005" s="15" t="s">
        <v>59</v>
      </c>
      <c r="AG1005" t="s">
        <v>54</v>
      </c>
      <c r="AH1005" s="15" t="s">
        <v>59</v>
      </c>
      <c r="AI1005" t="s">
        <v>47</v>
      </c>
      <c r="AJ1005" s="15" t="s">
        <v>59</v>
      </c>
      <c r="AL1005" s="15" t="s">
        <v>59</v>
      </c>
      <c r="AM1005" t="s">
        <v>47</v>
      </c>
      <c r="AN1005" s="15" t="s">
        <v>59</v>
      </c>
      <c r="AO1005" t="s">
        <v>47</v>
      </c>
      <c r="AP1005" s="15" t="s">
        <v>59</v>
      </c>
      <c r="AQ1005" t="s">
        <v>47</v>
      </c>
      <c r="AR1005" s="15" t="s">
        <v>59</v>
      </c>
      <c r="AS1005" t="s">
        <v>47</v>
      </c>
      <c r="AT1005" s="15" t="s">
        <v>59</v>
      </c>
      <c r="AU1005" t="s">
        <v>47</v>
      </c>
      <c r="AV1005" s="15" t="s">
        <v>59</v>
      </c>
      <c r="AW1005" s="3" t="s">
        <v>47</v>
      </c>
      <c r="AX1005" s="15" t="s">
        <v>59</v>
      </c>
      <c r="AZ1005" s="15" t="s">
        <v>59</v>
      </c>
      <c r="BA1005" t="s">
        <v>47</v>
      </c>
      <c r="BB1005" s="15" t="s">
        <v>59</v>
      </c>
      <c r="BC1005" t="s">
        <v>47</v>
      </c>
      <c r="BD1005" s="15" t="s">
        <v>59</v>
      </c>
      <c r="BE1005" t="s">
        <v>47</v>
      </c>
      <c r="BF1005" s="15" t="s">
        <v>59</v>
      </c>
      <c r="BH1005" s="15" t="s">
        <v>59</v>
      </c>
      <c r="BJ1005" s="15" t="s">
        <v>59</v>
      </c>
      <c r="BL1005" s="15" t="s">
        <v>59</v>
      </c>
      <c r="BN1005" s="15" t="s">
        <v>59</v>
      </c>
      <c r="BP1005" s="15" t="s">
        <v>59</v>
      </c>
      <c r="BR1005" s="15" t="s">
        <v>59</v>
      </c>
      <c r="BT1005" s="15" t="s">
        <v>59</v>
      </c>
      <c r="BV1005" s="15" t="s">
        <v>59</v>
      </c>
      <c r="BX1005" s="15" t="s">
        <v>59</v>
      </c>
      <c r="BZ1005" s="15" t="s">
        <v>59</v>
      </c>
      <c r="CB1005" s="15" t="s">
        <v>59</v>
      </c>
      <c r="CD1005" s="15" t="s">
        <v>59</v>
      </c>
      <c r="CF1005" s="15" t="s">
        <v>59</v>
      </c>
      <c r="CH1005" s="15" t="s">
        <v>59</v>
      </c>
      <c r="CJ1005" s="15" t="s">
        <v>59</v>
      </c>
      <c r="CL1005" s="15" t="s">
        <v>59</v>
      </c>
      <c r="CN1005" s="15" t="s">
        <v>59</v>
      </c>
      <c r="CP1005" s="15" t="s">
        <v>59</v>
      </c>
      <c r="CR1005" s="15" t="s">
        <v>59</v>
      </c>
      <c r="CT1005" s="15" t="s">
        <v>59</v>
      </c>
      <c r="CV1005" s="15" t="s">
        <v>59</v>
      </c>
      <c r="CX1005" s="15" t="s">
        <v>59</v>
      </c>
      <c r="CZ1005" s="15" t="s">
        <v>59</v>
      </c>
      <c r="DB1005" s="15" t="s">
        <v>59</v>
      </c>
      <c r="DD1005" s="15" t="s">
        <v>59</v>
      </c>
      <c r="DF1005" s="15" t="s">
        <v>59</v>
      </c>
      <c r="DH1005" s="15" t="s">
        <v>59</v>
      </c>
      <c r="DJ1005" s="15" t="s">
        <v>59</v>
      </c>
      <c r="DL1005" s="15" t="s">
        <v>59</v>
      </c>
      <c r="DN1005" s="15" t="s">
        <v>59</v>
      </c>
      <c r="DP1005" s="15" t="s">
        <v>59</v>
      </c>
      <c r="DR1005" s="15" t="s">
        <v>59</v>
      </c>
      <c r="DT1005" s="15" t="s">
        <v>59</v>
      </c>
      <c r="DV1005" s="15" t="s">
        <v>59</v>
      </c>
      <c r="DX1005" s="15" t="s">
        <v>59</v>
      </c>
      <c r="DZ1005" s="15" t="s">
        <v>59</v>
      </c>
      <c r="EB1005" s="15" t="s">
        <v>59</v>
      </c>
      <c r="ED1005" s="15" t="s">
        <v>59</v>
      </c>
      <c r="EF1005" s="15" t="s">
        <v>59</v>
      </c>
      <c r="EH1005" s="15" t="s">
        <v>59</v>
      </c>
      <c r="EJ1005" s="15" t="s">
        <v>59</v>
      </c>
      <c r="EL1005" s="15" t="s">
        <v>59</v>
      </c>
      <c r="EN1005" s="15" t="s">
        <v>59</v>
      </c>
      <c r="EP1005" s="15" t="s">
        <v>59</v>
      </c>
      <c r="ER1005" s="15" t="s">
        <v>59</v>
      </c>
      <c r="ET1005" s="15" t="s">
        <v>59</v>
      </c>
      <c r="EV1005" s="15" t="s">
        <v>59</v>
      </c>
      <c r="EX1005" s="15" t="s">
        <v>59</v>
      </c>
      <c r="EZ1005" s="15" t="s">
        <v>59</v>
      </c>
      <c r="FB1005" s="15" t="s">
        <v>59</v>
      </c>
      <c r="FD1005" s="15" t="s">
        <v>59</v>
      </c>
      <c r="FF1005" s="15" t="s">
        <v>59</v>
      </c>
      <c r="FH1005" s="15" t="s">
        <v>59</v>
      </c>
      <c r="FJ1005" s="15" t="s">
        <v>59</v>
      </c>
      <c r="FL1005" s="15" t="s">
        <v>59</v>
      </c>
      <c r="FN1005" s="15" t="s">
        <v>59</v>
      </c>
      <c r="FP1005" s="15" t="s">
        <v>59</v>
      </c>
      <c r="FR1005" s="15" t="s">
        <v>59</v>
      </c>
      <c r="FT1005" s="15" t="s">
        <v>59</v>
      </c>
    </row>
    <row r="1006" spans="1:176" ht="15.95" customHeight="1">
      <c r="A1006" t="s">
        <v>1421</v>
      </c>
      <c r="B1006" s="39">
        <v>3</v>
      </c>
      <c r="C1006" s="39"/>
      <c r="D1006" s="39">
        <v>1602</v>
      </c>
      <c r="E1006" t="s">
        <v>1426</v>
      </c>
      <c r="G1006" s="9">
        <f t="shared" si="30"/>
        <v>9</v>
      </c>
      <c r="H1006" s="15" t="s">
        <v>59</v>
      </c>
      <c r="I1006" t="s">
        <v>47</v>
      </c>
      <c r="J1006" s="15" t="s">
        <v>59</v>
      </c>
      <c r="K1006" t="s">
        <v>47</v>
      </c>
      <c r="L1006" s="15" t="s">
        <v>59</v>
      </c>
      <c r="M1006" s="3" t="s">
        <v>47</v>
      </c>
      <c r="N1006" s="12" t="s">
        <v>59</v>
      </c>
      <c r="O1006" t="s">
        <v>47</v>
      </c>
      <c r="P1006" s="15" t="s">
        <v>59</v>
      </c>
      <c r="Q1006">
        <v>3</v>
      </c>
      <c r="R1006" s="15" t="s">
        <v>59</v>
      </c>
      <c r="S1006">
        <v>3</v>
      </c>
      <c r="T1006" s="15" t="s">
        <v>59</v>
      </c>
      <c r="U1006" t="s">
        <v>54</v>
      </c>
      <c r="V1006" s="15" t="s">
        <v>59</v>
      </c>
      <c r="W1006" t="s">
        <v>54</v>
      </c>
      <c r="X1006" s="15" t="s">
        <v>59</v>
      </c>
      <c r="Y1006" t="s">
        <v>54</v>
      </c>
      <c r="Z1006" s="15" t="s">
        <v>59</v>
      </c>
      <c r="AA1006">
        <v>3</v>
      </c>
      <c r="AB1006" s="15" t="s">
        <v>59</v>
      </c>
      <c r="AC1006" t="s">
        <v>47</v>
      </c>
      <c r="AD1006" s="15" t="s">
        <v>59</v>
      </c>
      <c r="AE1006" t="s">
        <v>47</v>
      </c>
      <c r="AF1006" s="15" t="s">
        <v>59</v>
      </c>
      <c r="AG1006" t="s">
        <v>54</v>
      </c>
      <c r="AH1006" s="15" t="s">
        <v>59</v>
      </c>
      <c r="AI1006" t="s">
        <v>47</v>
      </c>
      <c r="AJ1006" s="15" t="s">
        <v>59</v>
      </c>
      <c r="AL1006" s="15" t="s">
        <v>59</v>
      </c>
      <c r="AM1006" t="s">
        <v>47</v>
      </c>
      <c r="AN1006" s="15" t="s">
        <v>59</v>
      </c>
      <c r="AO1006" t="s">
        <v>47</v>
      </c>
      <c r="AP1006" s="15" t="s">
        <v>59</v>
      </c>
      <c r="AQ1006" t="s">
        <v>47</v>
      </c>
      <c r="AR1006" s="15" t="s">
        <v>59</v>
      </c>
      <c r="AS1006" t="s">
        <v>47</v>
      </c>
      <c r="AT1006" s="15" t="s">
        <v>59</v>
      </c>
      <c r="AU1006" t="s">
        <v>47</v>
      </c>
      <c r="AV1006" s="15" t="s">
        <v>59</v>
      </c>
      <c r="AW1006" s="3" t="s">
        <v>47</v>
      </c>
      <c r="AX1006" s="15" t="s">
        <v>59</v>
      </c>
      <c r="AZ1006" s="15" t="s">
        <v>59</v>
      </c>
      <c r="BA1006" t="s">
        <v>47</v>
      </c>
      <c r="BB1006" s="15" t="s">
        <v>59</v>
      </c>
      <c r="BC1006" t="s">
        <v>47</v>
      </c>
      <c r="BD1006" s="15" t="s">
        <v>59</v>
      </c>
      <c r="BE1006" t="s">
        <v>47</v>
      </c>
      <c r="BF1006" s="15" t="s">
        <v>59</v>
      </c>
      <c r="BH1006" s="15" t="s">
        <v>59</v>
      </c>
      <c r="BJ1006" s="15" t="s">
        <v>59</v>
      </c>
      <c r="BL1006" s="15" t="s">
        <v>59</v>
      </c>
      <c r="BN1006" s="15" t="s">
        <v>59</v>
      </c>
      <c r="BP1006" s="15" t="s">
        <v>59</v>
      </c>
      <c r="BR1006" s="15" t="s">
        <v>59</v>
      </c>
      <c r="BT1006" s="15" t="s">
        <v>59</v>
      </c>
      <c r="BV1006" s="15" t="s">
        <v>59</v>
      </c>
      <c r="BX1006" s="15" t="s">
        <v>59</v>
      </c>
      <c r="BZ1006" s="15" t="s">
        <v>59</v>
      </c>
      <c r="CB1006" s="15" t="s">
        <v>59</v>
      </c>
      <c r="CD1006" s="15" t="s">
        <v>59</v>
      </c>
      <c r="CF1006" s="15" t="s">
        <v>59</v>
      </c>
      <c r="CH1006" s="15" t="s">
        <v>59</v>
      </c>
      <c r="CJ1006" s="15" t="s">
        <v>59</v>
      </c>
      <c r="CL1006" s="15" t="s">
        <v>59</v>
      </c>
      <c r="CN1006" s="15" t="s">
        <v>59</v>
      </c>
      <c r="CP1006" s="15" t="s">
        <v>59</v>
      </c>
      <c r="CR1006" s="15" t="s">
        <v>59</v>
      </c>
      <c r="CT1006" s="15" t="s">
        <v>59</v>
      </c>
      <c r="CV1006" s="15" t="s">
        <v>59</v>
      </c>
      <c r="CX1006" s="15" t="s">
        <v>59</v>
      </c>
      <c r="CZ1006" s="15" t="s">
        <v>59</v>
      </c>
      <c r="DB1006" s="15" t="s">
        <v>59</v>
      </c>
      <c r="DD1006" s="15" t="s">
        <v>59</v>
      </c>
      <c r="DF1006" s="15" t="s">
        <v>59</v>
      </c>
      <c r="DH1006" s="15" t="s">
        <v>59</v>
      </c>
      <c r="DJ1006" s="15" t="s">
        <v>59</v>
      </c>
      <c r="DL1006" s="15" t="s">
        <v>59</v>
      </c>
      <c r="DN1006" s="15" t="s">
        <v>59</v>
      </c>
      <c r="DP1006" s="15" t="s">
        <v>59</v>
      </c>
      <c r="DR1006" s="15" t="s">
        <v>59</v>
      </c>
      <c r="DT1006" s="15" t="s">
        <v>59</v>
      </c>
      <c r="DV1006" s="15" t="s">
        <v>59</v>
      </c>
      <c r="DX1006" s="15" t="s">
        <v>59</v>
      </c>
      <c r="DZ1006" s="15" t="s">
        <v>59</v>
      </c>
      <c r="EB1006" s="15" t="s">
        <v>59</v>
      </c>
      <c r="ED1006" s="15" t="s">
        <v>59</v>
      </c>
      <c r="EF1006" s="15" t="s">
        <v>59</v>
      </c>
      <c r="EH1006" s="15" t="s">
        <v>59</v>
      </c>
      <c r="EJ1006" s="15" t="s">
        <v>59</v>
      </c>
      <c r="EL1006" s="15" t="s">
        <v>59</v>
      </c>
      <c r="EN1006" s="15" t="s">
        <v>59</v>
      </c>
      <c r="EP1006" s="15" t="s">
        <v>59</v>
      </c>
      <c r="ER1006" s="15" t="s">
        <v>59</v>
      </c>
      <c r="ET1006" s="15" t="s">
        <v>59</v>
      </c>
      <c r="EV1006" s="15" t="s">
        <v>59</v>
      </c>
      <c r="EX1006" s="15" t="s">
        <v>59</v>
      </c>
      <c r="EZ1006" s="15" t="s">
        <v>59</v>
      </c>
      <c r="FB1006" s="15" t="s">
        <v>59</v>
      </c>
      <c r="FD1006" s="15" t="s">
        <v>59</v>
      </c>
      <c r="FF1006" s="15" t="s">
        <v>59</v>
      </c>
      <c r="FH1006" s="15" t="s">
        <v>59</v>
      </c>
      <c r="FJ1006" s="15" t="s">
        <v>59</v>
      </c>
      <c r="FL1006" s="15" t="s">
        <v>59</v>
      </c>
      <c r="FN1006" s="15" t="s">
        <v>59</v>
      </c>
      <c r="FP1006" s="15" t="s">
        <v>59</v>
      </c>
      <c r="FR1006" s="15" t="s">
        <v>59</v>
      </c>
      <c r="FT1006" s="15" t="s">
        <v>59</v>
      </c>
    </row>
    <row r="1007" spans="1:176" ht="15.95" customHeight="1">
      <c r="A1007" t="s">
        <v>1422</v>
      </c>
      <c r="B1007" s="39">
        <v>3</v>
      </c>
      <c r="C1007" s="39"/>
      <c r="D1007" s="39">
        <v>1602</v>
      </c>
      <c r="E1007" t="s">
        <v>1426</v>
      </c>
      <c r="G1007" s="9">
        <f t="shared" si="30"/>
        <v>10</v>
      </c>
      <c r="H1007" s="15" t="s">
        <v>59</v>
      </c>
      <c r="I1007" t="s">
        <v>47</v>
      </c>
      <c r="J1007" s="15" t="s">
        <v>59</v>
      </c>
      <c r="K1007" t="s">
        <v>47</v>
      </c>
      <c r="L1007" s="15" t="s">
        <v>59</v>
      </c>
      <c r="M1007" s="3" t="s">
        <v>47</v>
      </c>
      <c r="N1007" s="12" t="s">
        <v>59</v>
      </c>
      <c r="O1007" t="s">
        <v>47</v>
      </c>
      <c r="P1007" s="15" t="s">
        <v>59</v>
      </c>
      <c r="Q1007">
        <v>2</v>
      </c>
      <c r="R1007" s="15" t="s">
        <v>59</v>
      </c>
      <c r="S1007" t="s">
        <v>54</v>
      </c>
      <c r="T1007" s="15" t="s">
        <v>59</v>
      </c>
      <c r="U1007" t="s">
        <v>54</v>
      </c>
      <c r="V1007" s="15" t="s">
        <v>59</v>
      </c>
      <c r="W1007">
        <v>6</v>
      </c>
      <c r="X1007" s="15" t="s">
        <v>59</v>
      </c>
      <c r="Y1007">
        <v>2</v>
      </c>
      <c r="Z1007" s="15" t="s">
        <v>59</v>
      </c>
      <c r="AA1007" t="s">
        <v>54</v>
      </c>
      <c r="AB1007" s="15" t="s">
        <v>59</v>
      </c>
      <c r="AC1007" t="s">
        <v>47</v>
      </c>
      <c r="AD1007" s="15" t="s">
        <v>59</v>
      </c>
      <c r="AE1007" t="s">
        <v>47</v>
      </c>
      <c r="AF1007" s="15" t="s">
        <v>59</v>
      </c>
      <c r="AG1007" t="s">
        <v>54</v>
      </c>
      <c r="AH1007" s="15" t="s">
        <v>59</v>
      </c>
      <c r="AI1007" t="s">
        <v>47</v>
      </c>
      <c r="AJ1007" s="15" t="s">
        <v>59</v>
      </c>
      <c r="AL1007" s="15" t="s">
        <v>59</v>
      </c>
      <c r="AM1007" t="s">
        <v>47</v>
      </c>
      <c r="AN1007" s="15" t="s">
        <v>59</v>
      </c>
      <c r="AO1007" t="s">
        <v>47</v>
      </c>
      <c r="AP1007" s="15" t="s">
        <v>59</v>
      </c>
      <c r="AQ1007" t="s">
        <v>47</v>
      </c>
      <c r="AR1007" s="15" t="s">
        <v>59</v>
      </c>
      <c r="AS1007" t="s">
        <v>47</v>
      </c>
      <c r="AT1007" s="15" t="s">
        <v>59</v>
      </c>
      <c r="AU1007" t="s">
        <v>47</v>
      </c>
      <c r="AV1007" s="15" t="s">
        <v>59</v>
      </c>
      <c r="AW1007" s="3" t="s">
        <v>47</v>
      </c>
      <c r="AX1007" s="15" t="s">
        <v>59</v>
      </c>
      <c r="AZ1007" s="15" t="s">
        <v>59</v>
      </c>
      <c r="BA1007" t="s">
        <v>47</v>
      </c>
      <c r="BB1007" s="15" t="s">
        <v>59</v>
      </c>
      <c r="BC1007" t="s">
        <v>47</v>
      </c>
      <c r="BD1007" s="15" t="s">
        <v>59</v>
      </c>
      <c r="BE1007" t="s">
        <v>47</v>
      </c>
      <c r="BF1007" s="15" t="s">
        <v>59</v>
      </c>
      <c r="BH1007" s="15" t="s">
        <v>59</v>
      </c>
      <c r="BJ1007" s="15" t="s">
        <v>59</v>
      </c>
      <c r="BL1007" s="15" t="s">
        <v>59</v>
      </c>
      <c r="BN1007" s="15" t="s">
        <v>59</v>
      </c>
      <c r="BP1007" s="15" t="s">
        <v>59</v>
      </c>
      <c r="BR1007" s="15" t="s">
        <v>59</v>
      </c>
      <c r="BT1007" s="15" t="s">
        <v>59</v>
      </c>
      <c r="BV1007" s="15" t="s">
        <v>59</v>
      </c>
      <c r="BX1007" s="15" t="s">
        <v>59</v>
      </c>
      <c r="BZ1007" s="15" t="s">
        <v>59</v>
      </c>
      <c r="CB1007" s="15" t="s">
        <v>59</v>
      </c>
      <c r="CD1007" s="15" t="s">
        <v>59</v>
      </c>
      <c r="CF1007" s="15" t="s">
        <v>59</v>
      </c>
      <c r="CH1007" s="15" t="s">
        <v>59</v>
      </c>
      <c r="CJ1007" s="15" t="s">
        <v>59</v>
      </c>
      <c r="CL1007" s="15" t="s">
        <v>59</v>
      </c>
      <c r="CN1007" s="15" t="s">
        <v>59</v>
      </c>
      <c r="CP1007" s="15" t="s">
        <v>59</v>
      </c>
      <c r="CR1007" s="15" t="s">
        <v>59</v>
      </c>
      <c r="CT1007" s="15" t="s">
        <v>59</v>
      </c>
      <c r="CV1007" s="15" t="s">
        <v>59</v>
      </c>
      <c r="CX1007" s="15" t="s">
        <v>59</v>
      </c>
      <c r="CZ1007" s="15" t="s">
        <v>59</v>
      </c>
      <c r="DB1007" s="15" t="s">
        <v>59</v>
      </c>
      <c r="DD1007" s="15" t="s">
        <v>59</v>
      </c>
      <c r="DF1007" s="15" t="s">
        <v>59</v>
      </c>
      <c r="DH1007" s="15" t="s">
        <v>59</v>
      </c>
      <c r="DJ1007" s="15" t="s">
        <v>59</v>
      </c>
      <c r="DL1007" s="15" t="s">
        <v>59</v>
      </c>
      <c r="DN1007" s="15" t="s">
        <v>59</v>
      </c>
      <c r="DP1007" s="15" t="s">
        <v>59</v>
      </c>
      <c r="DR1007" s="15" t="s">
        <v>59</v>
      </c>
      <c r="DT1007" s="15" t="s">
        <v>59</v>
      </c>
      <c r="DV1007" s="15" t="s">
        <v>59</v>
      </c>
      <c r="DX1007" s="15" t="s">
        <v>59</v>
      </c>
      <c r="DZ1007" s="15" t="s">
        <v>59</v>
      </c>
      <c r="EB1007" s="15" t="s">
        <v>59</v>
      </c>
      <c r="ED1007" s="15" t="s">
        <v>59</v>
      </c>
      <c r="EF1007" s="15" t="s">
        <v>59</v>
      </c>
      <c r="EH1007" s="15" t="s">
        <v>59</v>
      </c>
      <c r="EJ1007" s="15" t="s">
        <v>59</v>
      </c>
      <c r="EL1007" s="15" t="s">
        <v>59</v>
      </c>
      <c r="EN1007" s="15" t="s">
        <v>59</v>
      </c>
      <c r="EP1007" s="15" t="s">
        <v>59</v>
      </c>
      <c r="ER1007" s="15" t="s">
        <v>59</v>
      </c>
      <c r="ET1007" s="15" t="s">
        <v>59</v>
      </c>
      <c r="EV1007" s="15" t="s">
        <v>59</v>
      </c>
      <c r="EX1007" s="15" t="s">
        <v>59</v>
      </c>
      <c r="EZ1007" s="15" t="s">
        <v>59</v>
      </c>
      <c r="FB1007" s="15" t="s">
        <v>59</v>
      </c>
      <c r="FD1007" s="15" t="s">
        <v>59</v>
      </c>
      <c r="FF1007" s="15" t="s">
        <v>59</v>
      </c>
      <c r="FH1007" s="15" t="s">
        <v>59</v>
      </c>
      <c r="FJ1007" s="15" t="s">
        <v>59</v>
      </c>
      <c r="FL1007" s="15" t="s">
        <v>59</v>
      </c>
      <c r="FN1007" s="15" t="s">
        <v>59</v>
      </c>
      <c r="FP1007" s="15" t="s">
        <v>59</v>
      </c>
      <c r="FR1007" s="15" t="s">
        <v>59</v>
      </c>
      <c r="FT1007" s="15" t="s">
        <v>59</v>
      </c>
    </row>
    <row r="1008" spans="1:176" ht="15.95" customHeight="1">
      <c r="A1008" t="s">
        <v>1423</v>
      </c>
      <c r="B1008" s="39">
        <v>3</v>
      </c>
      <c r="C1008" s="39"/>
      <c r="D1008" s="39">
        <v>1602</v>
      </c>
      <c r="E1008" t="s">
        <v>1426</v>
      </c>
      <c r="G1008" s="9">
        <f t="shared" si="30"/>
        <v>1</v>
      </c>
      <c r="H1008" s="15" t="s">
        <v>59</v>
      </c>
      <c r="I1008" t="s">
        <v>47</v>
      </c>
      <c r="J1008" s="15" t="s">
        <v>59</v>
      </c>
      <c r="K1008" t="s">
        <v>47</v>
      </c>
      <c r="L1008" s="15" t="s">
        <v>59</v>
      </c>
      <c r="M1008" s="3" t="s">
        <v>47</v>
      </c>
      <c r="N1008" s="12" t="s">
        <v>59</v>
      </c>
      <c r="O1008" t="s">
        <v>47</v>
      </c>
      <c r="P1008" s="15" t="s">
        <v>59</v>
      </c>
      <c r="Q1008">
        <v>1</v>
      </c>
      <c r="R1008" s="15" t="s">
        <v>59</v>
      </c>
      <c r="S1008" t="s">
        <v>54</v>
      </c>
      <c r="T1008" s="15" t="s">
        <v>59</v>
      </c>
      <c r="U1008" t="s">
        <v>54</v>
      </c>
      <c r="V1008" s="15" t="s">
        <v>59</v>
      </c>
      <c r="W1008" t="s">
        <v>54</v>
      </c>
      <c r="X1008" s="15" t="s">
        <v>59</v>
      </c>
      <c r="Y1008" t="s">
        <v>54</v>
      </c>
      <c r="Z1008" s="15" t="s">
        <v>59</v>
      </c>
      <c r="AA1008" t="s">
        <v>54</v>
      </c>
      <c r="AB1008" s="15" t="s">
        <v>59</v>
      </c>
      <c r="AC1008" t="s">
        <v>47</v>
      </c>
      <c r="AD1008" s="15" t="s">
        <v>59</v>
      </c>
      <c r="AE1008" t="s">
        <v>47</v>
      </c>
      <c r="AF1008" s="15" t="s">
        <v>59</v>
      </c>
      <c r="AG1008" t="s">
        <v>54</v>
      </c>
      <c r="AH1008" s="15" t="s">
        <v>59</v>
      </c>
      <c r="AI1008" t="s">
        <v>47</v>
      </c>
      <c r="AJ1008" s="15" t="s">
        <v>59</v>
      </c>
      <c r="AL1008" s="15" t="s">
        <v>59</v>
      </c>
      <c r="AM1008" t="s">
        <v>47</v>
      </c>
      <c r="AN1008" s="15" t="s">
        <v>59</v>
      </c>
      <c r="AO1008" t="s">
        <v>47</v>
      </c>
      <c r="AP1008" s="15" t="s">
        <v>59</v>
      </c>
      <c r="AQ1008" t="s">
        <v>47</v>
      </c>
      <c r="AR1008" s="15" t="s">
        <v>59</v>
      </c>
      <c r="AS1008" t="s">
        <v>47</v>
      </c>
      <c r="AT1008" s="15" t="s">
        <v>59</v>
      </c>
      <c r="AU1008" t="s">
        <v>47</v>
      </c>
      <c r="AV1008" s="15" t="s">
        <v>59</v>
      </c>
      <c r="AW1008" s="3" t="s">
        <v>47</v>
      </c>
      <c r="AX1008" s="15" t="s">
        <v>59</v>
      </c>
      <c r="AZ1008" s="15" t="s">
        <v>59</v>
      </c>
      <c r="BA1008" t="s">
        <v>47</v>
      </c>
      <c r="BB1008" s="15" t="s">
        <v>59</v>
      </c>
      <c r="BC1008" t="s">
        <v>47</v>
      </c>
      <c r="BD1008" s="15" t="s">
        <v>59</v>
      </c>
      <c r="BE1008" t="s">
        <v>47</v>
      </c>
      <c r="BF1008" s="15" t="s">
        <v>59</v>
      </c>
      <c r="BH1008" s="15" t="s">
        <v>59</v>
      </c>
      <c r="BJ1008" s="15" t="s">
        <v>59</v>
      </c>
      <c r="BL1008" s="15" t="s">
        <v>59</v>
      </c>
      <c r="BN1008" s="15" t="s">
        <v>59</v>
      </c>
      <c r="BP1008" s="15" t="s">
        <v>59</v>
      </c>
      <c r="BR1008" s="15" t="s">
        <v>59</v>
      </c>
      <c r="BT1008" s="15" t="s">
        <v>59</v>
      </c>
      <c r="BV1008" s="15" t="s">
        <v>59</v>
      </c>
      <c r="BX1008" s="15" t="s">
        <v>59</v>
      </c>
      <c r="BZ1008" s="15" t="s">
        <v>59</v>
      </c>
      <c r="CB1008" s="15" t="s">
        <v>59</v>
      </c>
      <c r="CD1008" s="15" t="s">
        <v>59</v>
      </c>
      <c r="CF1008" s="15" t="s">
        <v>59</v>
      </c>
      <c r="CH1008" s="15" t="s">
        <v>59</v>
      </c>
      <c r="CJ1008" s="15" t="s">
        <v>59</v>
      </c>
      <c r="CL1008" s="15" t="s">
        <v>59</v>
      </c>
      <c r="CN1008" s="15" t="s">
        <v>59</v>
      </c>
      <c r="CP1008" s="15" t="s">
        <v>59</v>
      </c>
      <c r="CR1008" s="15" t="s">
        <v>59</v>
      </c>
      <c r="CT1008" s="15" t="s">
        <v>59</v>
      </c>
      <c r="CV1008" s="15" t="s">
        <v>59</v>
      </c>
      <c r="CX1008" s="15" t="s">
        <v>59</v>
      </c>
      <c r="CZ1008" s="15" t="s">
        <v>59</v>
      </c>
      <c r="DB1008" s="15" t="s">
        <v>59</v>
      </c>
      <c r="DD1008" s="15" t="s">
        <v>59</v>
      </c>
      <c r="DF1008" s="15" t="s">
        <v>59</v>
      </c>
      <c r="DH1008" s="15" t="s">
        <v>59</v>
      </c>
      <c r="DJ1008" s="15" t="s">
        <v>59</v>
      </c>
      <c r="DL1008" s="15" t="s">
        <v>59</v>
      </c>
      <c r="DN1008" s="15" t="s">
        <v>59</v>
      </c>
      <c r="DP1008" s="15" t="s">
        <v>59</v>
      </c>
      <c r="DR1008" s="15" t="s">
        <v>59</v>
      </c>
      <c r="DT1008" s="15" t="s">
        <v>59</v>
      </c>
      <c r="DV1008" s="15" t="s">
        <v>59</v>
      </c>
      <c r="DX1008" s="15" t="s">
        <v>59</v>
      </c>
      <c r="DZ1008" s="15" t="s">
        <v>59</v>
      </c>
      <c r="EB1008" s="15" t="s">
        <v>59</v>
      </c>
      <c r="ED1008" s="15" t="s">
        <v>59</v>
      </c>
      <c r="EF1008" s="15" t="s">
        <v>59</v>
      </c>
      <c r="EH1008" s="15" t="s">
        <v>59</v>
      </c>
      <c r="EJ1008" s="15" t="s">
        <v>59</v>
      </c>
      <c r="EL1008" s="15" t="s">
        <v>59</v>
      </c>
      <c r="EN1008" s="15" t="s">
        <v>59</v>
      </c>
      <c r="EP1008" s="15" t="s">
        <v>59</v>
      </c>
      <c r="ER1008" s="15" t="s">
        <v>59</v>
      </c>
      <c r="ET1008" s="15" t="s">
        <v>59</v>
      </c>
      <c r="EV1008" s="15" t="s">
        <v>59</v>
      </c>
      <c r="EX1008" s="15" t="s">
        <v>59</v>
      </c>
      <c r="EZ1008" s="15" t="s">
        <v>59</v>
      </c>
      <c r="FB1008" s="15" t="s">
        <v>59</v>
      </c>
      <c r="FD1008" s="15" t="s">
        <v>59</v>
      </c>
      <c r="FF1008" s="15" t="s">
        <v>59</v>
      </c>
      <c r="FH1008" s="15" t="s">
        <v>59</v>
      </c>
      <c r="FJ1008" s="15" t="s">
        <v>59</v>
      </c>
      <c r="FL1008" s="15" t="s">
        <v>59</v>
      </c>
      <c r="FN1008" s="15" t="s">
        <v>59</v>
      </c>
      <c r="FP1008" s="15" t="s">
        <v>59</v>
      </c>
      <c r="FR1008" s="15" t="s">
        <v>59</v>
      </c>
      <c r="FT1008" s="15" t="s">
        <v>59</v>
      </c>
    </row>
    <row r="1009" spans="1:176" ht="15.95" customHeight="1">
      <c r="A1009" t="s">
        <v>1424</v>
      </c>
      <c r="B1009" s="39">
        <v>3</v>
      </c>
      <c r="C1009" s="39"/>
      <c r="D1009" s="39">
        <v>1602</v>
      </c>
      <c r="E1009" t="s">
        <v>1426</v>
      </c>
      <c r="G1009" s="9">
        <f t="shared" si="30"/>
        <v>12</v>
      </c>
      <c r="H1009" s="15" t="s">
        <v>59</v>
      </c>
      <c r="I1009" t="s">
        <v>47</v>
      </c>
      <c r="J1009" s="15" t="s">
        <v>59</v>
      </c>
      <c r="K1009" t="s">
        <v>47</v>
      </c>
      <c r="L1009" s="15" t="s">
        <v>59</v>
      </c>
      <c r="M1009" s="3" t="s">
        <v>47</v>
      </c>
      <c r="N1009" s="12" t="s">
        <v>59</v>
      </c>
      <c r="O1009" t="s">
        <v>47</v>
      </c>
      <c r="P1009" s="15" t="s">
        <v>59</v>
      </c>
      <c r="Q1009" t="s">
        <v>54</v>
      </c>
      <c r="R1009" s="15" t="s">
        <v>59</v>
      </c>
      <c r="S1009" t="s">
        <v>54</v>
      </c>
      <c r="T1009" s="15" t="s">
        <v>59</v>
      </c>
      <c r="U1009" t="s">
        <v>54</v>
      </c>
      <c r="V1009" s="15" t="s">
        <v>59</v>
      </c>
      <c r="W1009">
        <v>3</v>
      </c>
      <c r="X1009" s="15" t="s">
        <v>59</v>
      </c>
      <c r="Y1009">
        <v>9</v>
      </c>
      <c r="Z1009" s="15" t="s">
        <v>59</v>
      </c>
      <c r="AA1009" t="s">
        <v>54</v>
      </c>
      <c r="AB1009" s="15" t="s">
        <v>59</v>
      </c>
      <c r="AC1009" t="s">
        <v>47</v>
      </c>
      <c r="AD1009" s="15" t="s">
        <v>59</v>
      </c>
      <c r="AE1009" t="s">
        <v>47</v>
      </c>
      <c r="AF1009" s="15" t="s">
        <v>59</v>
      </c>
      <c r="AG1009" t="s">
        <v>54</v>
      </c>
      <c r="AH1009" s="15" t="s">
        <v>59</v>
      </c>
      <c r="AI1009" t="s">
        <v>47</v>
      </c>
      <c r="AJ1009" s="15" t="s">
        <v>59</v>
      </c>
      <c r="AL1009" s="15" t="s">
        <v>59</v>
      </c>
      <c r="AM1009" t="s">
        <v>47</v>
      </c>
      <c r="AN1009" s="15" t="s">
        <v>59</v>
      </c>
      <c r="AO1009" t="s">
        <v>47</v>
      </c>
      <c r="AP1009" s="15" t="s">
        <v>59</v>
      </c>
      <c r="AQ1009" t="s">
        <v>47</v>
      </c>
      <c r="AR1009" s="15" t="s">
        <v>59</v>
      </c>
      <c r="AS1009" t="s">
        <v>47</v>
      </c>
      <c r="AT1009" s="15" t="s">
        <v>59</v>
      </c>
      <c r="AU1009" t="s">
        <v>47</v>
      </c>
      <c r="AV1009" s="15" t="s">
        <v>59</v>
      </c>
      <c r="AW1009" s="3" t="s">
        <v>47</v>
      </c>
      <c r="AX1009" s="15" t="s">
        <v>59</v>
      </c>
      <c r="AZ1009" s="15" t="s">
        <v>59</v>
      </c>
      <c r="BA1009" t="s">
        <v>47</v>
      </c>
      <c r="BB1009" s="15" t="s">
        <v>59</v>
      </c>
      <c r="BC1009" t="s">
        <v>47</v>
      </c>
      <c r="BD1009" s="15" t="s">
        <v>59</v>
      </c>
      <c r="BE1009" t="s">
        <v>47</v>
      </c>
      <c r="BF1009" s="15" t="s">
        <v>59</v>
      </c>
      <c r="BH1009" s="15" t="s">
        <v>59</v>
      </c>
      <c r="BJ1009" s="15" t="s">
        <v>59</v>
      </c>
      <c r="BL1009" s="15" t="s">
        <v>59</v>
      </c>
      <c r="BN1009" s="15" t="s">
        <v>59</v>
      </c>
      <c r="BP1009" s="15" t="s">
        <v>59</v>
      </c>
      <c r="BR1009" s="15" t="s">
        <v>59</v>
      </c>
      <c r="BT1009" s="15" t="s">
        <v>59</v>
      </c>
      <c r="BV1009" s="15" t="s">
        <v>59</v>
      </c>
      <c r="BX1009" s="15" t="s">
        <v>59</v>
      </c>
      <c r="BZ1009" s="15" t="s">
        <v>59</v>
      </c>
      <c r="CB1009" s="15" t="s">
        <v>59</v>
      </c>
      <c r="CD1009" s="15" t="s">
        <v>59</v>
      </c>
      <c r="CF1009" s="15" t="s">
        <v>59</v>
      </c>
      <c r="CH1009" s="15" t="s">
        <v>59</v>
      </c>
      <c r="CJ1009" s="15" t="s">
        <v>59</v>
      </c>
      <c r="CL1009" s="15" t="s">
        <v>59</v>
      </c>
      <c r="CN1009" s="15" t="s">
        <v>59</v>
      </c>
      <c r="CP1009" s="15" t="s">
        <v>59</v>
      </c>
      <c r="CR1009" s="15" t="s">
        <v>59</v>
      </c>
      <c r="CT1009" s="15" t="s">
        <v>59</v>
      </c>
      <c r="CV1009" s="15" t="s">
        <v>59</v>
      </c>
      <c r="CX1009" s="15" t="s">
        <v>59</v>
      </c>
      <c r="CZ1009" s="15" t="s">
        <v>59</v>
      </c>
      <c r="DB1009" s="15" t="s">
        <v>59</v>
      </c>
      <c r="DD1009" s="15" t="s">
        <v>59</v>
      </c>
      <c r="DF1009" s="15" t="s">
        <v>59</v>
      </c>
      <c r="DH1009" s="15" t="s">
        <v>59</v>
      </c>
      <c r="DJ1009" s="15" t="s">
        <v>59</v>
      </c>
      <c r="DL1009" s="15" t="s">
        <v>59</v>
      </c>
      <c r="DN1009" s="15" t="s">
        <v>59</v>
      </c>
      <c r="DP1009" s="15" t="s">
        <v>59</v>
      </c>
      <c r="DR1009" s="15" t="s">
        <v>59</v>
      </c>
      <c r="DT1009" s="15" t="s">
        <v>59</v>
      </c>
      <c r="DV1009" s="15" t="s">
        <v>59</v>
      </c>
      <c r="DX1009" s="15" t="s">
        <v>59</v>
      </c>
      <c r="DZ1009" s="15" t="s">
        <v>59</v>
      </c>
      <c r="EB1009" s="15" t="s">
        <v>59</v>
      </c>
      <c r="ED1009" s="15" t="s">
        <v>59</v>
      </c>
      <c r="EF1009" s="15" t="s">
        <v>59</v>
      </c>
      <c r="EH1009" s="15" t="s">
        <v>59</v>
      </c>
      <c r="EJ1009" s="15" t="s">
        <v>59</v>
      </c>
      <c r="EL1009" s="15" t="s">
        <v>59</v>
      </c>
      <c r="EN1009" s="15" t="s">
        <v>59</v>
      </c>
      <c r="EP1009" s="15" t="s">
        <v>59</v>
      </c>
      <c r="ER1009" s="15" t="s">
        <v>59</v>
      </c>
      <c r="ET1009" s="15" t="s">
        <v>59</v>
      </c>
      <c r="EV1009" s="15" t="s">
        <v>59</v>
      </c>
      <c r="EX1009" s="15" t="s">
        <v>59</v>
      </c>
      <c r="EZ1009" s="15" t="s">
        <v>59</v>
      </c>
      <c r="FB1009" s="15" t="s">
        <v>59</v>
      </c>
      <c r="FD1009" s="15" t="s">
        <v>59</v>
      </c>
      <c r="FF1009" s="15" t="s">
        <v>59</v>
      </c>
      <c r="FH1009" s="15" t="s">
        <v>59</v>
      </c>
      <c r="FJ1009" s="15" t="s">
        <v>59</v>
      </c>
      <c r="FL1009" s="15" t="s">
        <v>59</v>
      </c>
      <c r="FN1009" s="15" t="s">
        <v>59</v>
      </c>
      <c r="FP1009" s="15" t="s">
        <v>59</v>
      </c>
      <c r="FR1009" s="15" t="s">
        <v>59</v>
      </c>
      <c r="FT1009" s="15" t="s">
        <v>59</v>
      </c>
    </row>
    <row r="1010" spans="1:176" ht="15.95" customHeight="1">
      <c r="A1010" t="s">
        <v>1425</v>
      </c>
      <c r="B1010" s="39">
        <v>3</v>
      </c>
      <c r="C1010" s="39"/>
      <c r="D1010" s="39">
        <v>1602</v>
      </c>
      <c r="E1010" t="s">
        <v>1426</v>
      </c>
      <c r="G1010" s="9">
        <f t="shared" si="30"/>
        <v>3</v>
      </c>
      <c r="H1010" s="15" t="s">
        <v>59</v>
      </c>
      <c r="I1010" t="s">
        <v>47</v>
      </c>
      <c r="J1010" s="15" t="s">
        <v>59</v>
      </c>
      <c r="K1010" t="s">
        <v>47</v>
      </c>
      <c r="L1010" s="15" t="s">
        <v>59</v>
      </c>
      <c r="M1010" s="3" t="s">
        <v>47</v>
      </c>
      <c r="N1010" s="12" t="s">
        <v>59</v>
      </c>
      <c r="O1010" t="s">
        <v>47</v>
      </c>
      <c r="P1010" s="15" t="s">
        <v>59</v>
      </c>
      <c r="Q1010" t="s">
        <v>54</v>
      </c>
      <c r="R1010" s="15" t="s">
        <v>59</v>
      </c>
      <c r="S1010" t="s">
        <v>54</v>
      </c>
      <c r="T1010" s="15" t="s">
        <v>59</v>
      </c>
      <c r="U1010" t="s">
        <v>54</v>
      </c>
      <c r="V1010" s="15" t="s">
        <v>59</v>
      </c>
      <c r="W1010">
        <v>3</v>
      </c>
      <c r="X1010" s="15" t="s">
        <v>59</v>
      </c>
      <c r="Y1010" t="s">
        <v>54</v>
      </c>
      <c r="Z1010" s="15" t="s">
        <v>59</v>
      </c>
      <c r="AA1010" t="s">
        <v>54</v>
      </c>
      <c r="AB1010" s="15" t="s">
        <v>59</v>
      </c>
      <c r="AC1010" t="s">
        <v>47</v>
      </c>
      <c r="AD1010" s="15" t="s">
        <v>59</v>
      </c>
      <c r="AE1010" t="s">
        <v>47</v>
      </c>
      <c r="AF1010" s="15" t="s">
        <v>59</v>
      </c>
      <c r="AG1010" t="s">
        <v>54</v>
      </c>
      <c r="AH1010" s="15" t="s">
        <v>59</v>
      </c>
      <c r="AI1010" t="s">
        <v>47</v>
      </c>
      <c r="AJ1010" s="15" t="s">
        <v>59</v>
      </c>
      <c r="AL1010" s="15" t="s">
        <v>59</v>
      </c>
      <c r="AM1010" t="s">
        <v>47</v>
      </c>
      <c r="AN1010" s="15" t="s">
        <v>59</v>
      </c>
      <c r="AO1010" t="s">
        <v>47</v>
      </c>
      <c r="AP1010" s="15" t="s">
        <v>59</v>
      </c>
      <c r="AQ1010" t="s">
        <v>47</v>
      </c>
      <c r="AR1010" s="15" t="s">
        <v>59</v>
      </c>
      <c r="AS1010" t="s">
        <v>47</v>
      </c>
      <c r="AT1010" s="15" t="s">
        <v>59</v>
      </c>
      <c r="AU1010" t="s">
        <v>47</v>
      </c>
      <c r="AV1010" s="15" t="s">
        <v>59</v>
      </c>
      <c r="AW1010" s="3" t="s">
        <v>47</v>
      </c>
      <c r="AX1010" s="15" t="s">
        <v>59</v>
      </c>
      <c r="AZ1010" s="15" t="s">
        <v>59</v>
      </c>
      <c r="BA1010" t="s">
        <v>47</v>
      </c>
      <c r="BB1010" s="15" t="s">
        <v>59</v>
      </c>
      <c r="BC1010" t="s">
        <v>47</v>
      </c>
      <c r="BD1010" s="15" t="s">
        <v>59</v>
      </c>
      <c r="BE1010" t="s">
        <v>47</v>
      </c>
      <c r="BF1010" s="15" t="s">
        <v>59</v>
      </c>
      <c r="BH1010" s="15" t="s">
        <v>59</v>
      </c>
      <c r="BJ1010" s="15" t="s">
        <v>59</v>
      </c>
      <c r="BL1010" s="15" t="s">
        <v>59</v>
      </c>
      <c r="BN1010" s="15" t="s">
        <v>59</v>
      </c>
      <c r="BP1010" s="15" t="s">
        <v>59</v>
      </c>
      <c r="BR1010" s="15" t="s">
        <v>59</v>
      </c>
      <c r="BT1010" s="15" t="s">
        <v>59</v>
      </c>
      <c r="BV1010" s="15" t="s">
        <v>59</v>
      </c>
      <c r="BX1010" s="15" t="s">
        <v>59</v>
      </c>
      <c r="BZ1010" s="15" t="s">
        <v>59</v>
      </c>
      <c r="CB1010" s="15" t="s">
        <v>59</v>
      </c>
      <c r="CD1010" s="15" t="s">
        <v>59</v>
      </c>
      <c r="CF1010" s="15" t="s">
        <v>59</v>
      </c>
      <c r="CH1010" s="15" t="s">
        <v>59</v>
      </c>
      <c r="CJ1010" s="15" t="s">
        <v>59</v>
      </c>
      <c r="CL1010" s="15" t="s">
        <v>59</v>
      </c>
      <c r="CN1010" s="15" t="s">
        <v>59</v>
      </c>
      <c r="CP1010" s="15" t="s">
        <v>59</v>
      </c>
      <c r="CR1010" s="15" t="s">
        <v>59</v>
      </c>
      <c r="CT1010" s="15" t="s">
        <v>59</v>
      </c>
      <c r="CV1010" s="15" t="s">
        <v>59</v>
      </c>
      <c r="CX1010" s="15" t="s">
        <v>59</v>
      </c>
      <c r="CZ1010" s="15" t="s">
        <v>59</v>
      </c>
      <c r="DB1010" s="15" t="s">
        <v>59</v>
      </c>
      <c r="DD1010" s="15" t="s">
        <v>59</v>
      </c>
      <c r="DF1010" s="15" t="s">
        <v>59</v>
      </c>
      <c r="DH1010" s="15" t="s">
        <v>59</v>
      </c>
      <c r="DJ1010" s="15" t="s">
        <v>59</v>
      </c>
      <c r="DL1010" s="15" t="s">
        <v>59</v>
      </c>
      <c r="DN1010" s="15" t="s">
        <v>59</v>
      </c>
      <c r="DP1010" s="15" t="s">
        <v>59</v>
      </c>
      <c r="DR1010" s="15" t="s">
        <v>59</v>
      </c>
      <c r="DT1010" s="15" t="s">
        <v>59</v>
      </c>
      <c r="DV1010" s="15" t="s">
        <v>59</v>
      </c>
      <c r="DX1010" s="15" t="s">
        <v>59</v>
      </c>
      <c r="DZ1010" s="15" t="s">
        <v>59</v>
      </c>
      <c r="EB1010" s="15" t="s">
        <v>59</v>
      </c>
      <c r="ED1010" s="15" t="s">
        <v>59</v>
      </c>
      <c r="EF1010" s="15" t="s">
        <v>59</v>
      </c>
      <c r="EH1010" s="15" t="s">
        <v>59</v>
      </c>
      <c r="EJ1010" s="15" t="s">
        <v>59</v>
      </c>
      <c r="EL1010" s="15" t="s">
        <v>59</v>
      </c>
      <c r="EN1010" s="15" t="s">
        <v>59</v>
      </c>
      <c r="EP1010" s="15" t="s">
        <v>59</v>
      </c>
      <c r="ER1010" s="15" t="s">
        <v>59</v>
      </c>
      <c r="ET1010" s="15" t="s">
        <v>59</v>
      </c>
      <c r="EV1010" s="15" t="s">
        <v>59</v>
      </c>
      <c r="EX1010" s="15" t="s">
        <v>59</v>
      </c>
      <c r="EZ1010" s="15" t="s">
        <v>59</v>
      </c>
      <c r="FB1010" s="15" t="s">
        <v>59</v>
      </c>
      <c r="FD1010" s="15" t="s">
        <v>59</v>
      </c>
      <c r="FF1010" s="15" t="s">
        <v>59</v>
      </c>
      <c r="FH1010" s="15" t="s">
        <v>59</v>
      </c>
      <c r="FJ1010" s="15" t="s">
        <v>59</v>
      </c>
      <c r="FL1010" s="15" t="s">
        <v>59</v>
      </c>
      <c r="FN1010" s="15" t="s">
        <v>59</v>
      </c>
      <c r="FP1010" s="15" t="s">
        <v>59</v>
      </c>
      <c r="FR1010" s="15" t="s">
        <v>59</v>
      </c>
      <c r="FT1010" s="15" t="s">
        <v>59</v>
      </c>
    </row>
    <row r="1011" spans="1:176" ht="15.95" customHeight="1">
      <c r="A1011" t="str">
        <f t="shared" ref="A1011:A1016" si="34">SUBSTITUTE(A1005,"2 weeks","1 month")</f>
        <v>Cheese powder, parmesan, stored at 21°C for 1 month</v>
      </c>
      <c r="B1011" s="39">
        <v>3</v>
      </c>
      <c r="C1011" s="39"/>
      <c r="D1011" s="39">
        <v>1602</v>
      </c>
      <c r="E1011" t="s">
        <v>1426</v>
      </c>
      <c r="G1011" s="9">
        <f t="shared" si="30"/>
        <v>5</v>
      </c>
      <c r="H1011" s="15" t="s">
        <v>59</v>
      </c>
      <c r="I1011" t="s">
        <v>47</v>
      </c>
      <c r="J1011" s="15" t="s">
        <v>59</v>
      </c>
      <c r="K1011" t="s">
        <v>47</v>
      </c>
      <c r="L1011" s="15" t="s">
        <v>59</v>
      </c>
      <c r="M1011" s="3" t="s">
        <v>47</v>
      </c>
      <c r="N1011" s="12" t="s">
        <v>59</v>
      </c>
      <c r="O1011" t="s">
        <v>47</v>
      </c>
      <c r="P1011" s="15" t="s">
        <v>59</v>
      </c>
      <c r="Q1011">
        <v>2</v>
      </c>
      <c r="R1011" s="15" t="s">
        <v>59</v>
      </c>
      <c r="S1011" t="s">
        <v>54</v>
      </c>
      <c r="T1011" s="15" t="s">
        <v>59</v>
      </c>
      <c r="U1011" t="s">
        <v>54</v>
      </c>
      <c r="V1011" s="15" t="s">
        <v>59</v>
      </c>
      <c r="W1011" t="s">
        <v>54</v>
      </c>
      <c r="X1011" s="15" t="s">
        <v>59</v>
      </c>
      <c r="Y1011">
        <v>3</v>
      </c>
      <c r="Z1011" s="15" t="s">
        <v>59</v>
      </c>
      <c r="AA1011" t="s">
        <v>54</v>
      </c>
      <c r="AB1011" s="15" t="s">
        <v>59</v>
      </c>
      <c r="AC1011" t="s">
        <v>47</v>
      </c>
      <c r="AD1011" s="15" t="s">
        <v>59</v>
      </c>
      <c r="AE1011" t="s">
        <v>47</v>
      </c>
      <c r="AF1011" s="15" t="s">
        <v>59</v>
      </c>
      <c r="AG1011" t="s">
        <v>54</v>
      </c>
      <c r="AH1011" s="15" t="s">
        <v>59</v>
      </c>
      <c r="AI1011" t="s">
        <v>47</v>
      </c>
      <c r="AJ1011" s="15" t="s">
        <v>59</v>
      </c>
      <c r="AL1011" s="15" t="s">
        <v>59</v>
      </c>
      <c r="AM1011" t="s">
        <v>47</v>
      </c>
      <c r="AN1011" s="15" t="s">
        <v>59</v>
      </c>
      <c r="AO1011" t="s">
        <v>47</v>
      </c>
      <c r="AP1011" s="15" t="s">
        <v>59</v>
      </c>
      <c r="AQ1011" t="s">
        <v>47</v>
      </c>
      <c r="AR1011" s="15" t="s">
        <v>59</v>
      </c>
      <c r="AS1011" t="s">
        <v>47</v>
      </c>
      <c r="AT1011" s="15" t="s">
        <v>59</v>
      </c>
      <c r="AU1011" t="s">
        <v>47</v>
      </c>
      <c r="AV1011" s="15" t="s">
        <v>59</v>
      </c>
      <c r="AW1011" s="3" t="s">
        <v>47</v>
      </c>
      <c r="AX1011" s="15" t="s">
        <v>59</v>
      </c>
      <c r="AZ1011" s="15" t="s">
        <v>59</v>
      </c>
      <c r="BA1011" t="s">
        <v>47</v>
      </c>
      <c r="BB1011" s="15" t="s">
        <v>59</v>
      </c>
      <c r="BC1011" t="s">
        <v>47</v>
      </c>
      <c r="BD1011" s="15" t="s">
        <v>59</v>
      </c>
      <c r="BE1011" t="s">
        <v>47</v>
      </c>
      <c r="BF1011" s="15" t="s">
        <v>59</v>
      </c>
      <c r="BH1011" s="15" t="s">
        <v>59</v>
      </c>
      <c r="BJ1011" s="15" t="s">
        <v>59</v>
      </c>
      <c r="BL1011" s="15" t="s">
        <v>59</v>
      </c>
      <c r="BN1011" s="15" t="s">
        <v>59</v>
      </c>
      <c r="BP1011" s="15" t="s">
        <v>59</v>
      </c>
      <c r="BR1011" s="15" t="s">
        <v>59</v>
      </c>
      <c r="BT1011" s="15" t="s">
        <v>59</v>
      </c>
      <c r="BV1011" s="15" t="s">
        <v>59</v>
      </c>
      <c r="BX1011" s="15" t="s">
        <v>59</v>
      </c>
      <c r="BZ1011" s="15" t="s">
        <v>59</v>
      </c>
      <c r="CB1011" s="15" t="s">
        <v>59</v>
      </c>
      <c r="CD1011" s="15" t="s">
        <v>59</v>
      </c>
      <c r="CF1011" s="15" t="s">
        <v>59</v>
      </c>
      <c r="CH1011" s="15" t="s">
        <v>59</v>
      </c>
      <c r="CJ1011" s="15" t="s">
        <v>59</v>
      </c>
      <c r="CL1011" s="15" t="s">
        <v>59</v>
      </c>
      <c r="CN1011" s="15" t="s">
        <v>59</v>
      </c>
      <c r="CP1011" s="15" t="s">
        <v>59</v>
      </c>
      <c r="CR1011" s="15" t="s">
        <v>59</v>
      </c>
      <c r="CT1011" s="15" t="s">
        <v>59</v>
      </c>
      <c r="CV1011" s="15" t="s">
        <v>59</v>
      </c>
      <c r="CX1011" s="15" t="s">
        <v>59</v>
      </c>
      <c r="CZ1011" s="15" t="s">
        <v>59</v>
      </c>
      <c r="DB1011" s="15" t="s">
        <v>59</v>
      </c>
      <c r="DD1011" s="15" t="s">
        <v>59</v>
      </c>
      <c r="DF1011" s="15" t="s">
        <v>59</v>
      </c>
      <c r="DH1011" s="15" t="s">
        <v>59</v>
      </c>
      <c r="DJ1011" s="15" t="s">
        <v>59</v>
      </c>
      <c r="DL1011" s="15" t="s">
        <v>59</v>
      </c>
      <c r="DN1011" s="15" t="s">
        <v>59</v>
      </c>
      <c r="DP1011" s="15" t="s">
        <v>59</v>
      </c>
      <c r="DR1011" s="15" t="s">
        <v>59</v>
      </c>
      <c r="DT1011" s="15" t="s">
        <v>59</v>
      </c>
      <c r="DV1011" s="15" t="s">
        <v>59</v>
      </c>
      <c r="DX1011" s="15" t="s">
        <v>59</v>
      </c>
      <c r="DZ1011" s="15" t="s">
        <v>59</v>
      </c>
      <c r="EB1011" s="15" t="s">
        <v>59</v>
      </c>
      <c r="ED1011" s="15" t="s">
        <v>59</v>
      </c>
      <c r="EF1011" s="15" t="s">
        <v>59</v>
      </c>
      <c r="EH1011" s="15" t="s">
        <v>59</v>
      </c>
      <c r="EJ1011" s="15" t="s">
        <v>59</v>
      </c>
      <c r="EL1011" s="15" t="s">
        <v>59</v>
      </c>
      <c r="EN1011" s="15" t="s">
        <v>59</v>
      </c>
      <c r="EP1011" s="15" t="s">
        <v>59</v>
      </c>
      <c r="ER1011" s="15" t="s">
        <v>59</v>
      </c>
      <c r="ET1011" s="15" t="s">
        <v>59</v>
      </c>
      <c r="EV1011" s="15" t="s">
        <v>59</v>
      </c>
      <c r="EX1011" s="15" t="s">
        <v>59</v>
      </c>
      <c r="EZ1011" s="15" t="s">
        <v>59</v>
      </c>
      <c r="FB1011" s="15" t="s">
        <v>59</v>
      </c>
      <c r="FD1011" s="15" t="s">
        <v>59</v>
      </c>
      <c r="FF1011" s="15" t="s">
        <v>59</v>
      </c>
      <c r="FH1011" s="15" t="s">
        <v>59</v>
      </c>
      <c r="FJ1011" s="15" t="s">
        <v>59</v>
      </c>
      <c r="FL1011" s="15" t="s">
        <v>59</v>
      </c>
      <c r="FN1011" s="15" t="s">
        <v>59</v>
      </c>
      <c r="FP1011" s="15" t="s">
        <v>59</v>
      </c>
      <c r="FR1011" s="15" t="s">
        <v>59</v>
      </c>
      <c r="FT1011" s="15" t="s">
        <v>59</v>
      </c>
    </row>
    <row r="1012" spans="1:176" ht="15.95" customHeight="1">
      <c r="A1012" t="str">
        <f t="shared" si="34"/>
        <v>Cheese powder, parmesan, stored at 38°C for 1 month</v>
      </c>
      <c r="B1012" s="39">
        <v>3</v>
      </c>
      <c r="C1012" s="39"/>
      <c r="D1012" s="39">
        <v>1602</v>
      </c>
      <c r="E1012" t="s">
        <v>1426</v>
      </c>
      <c r="G1012" s="9">
        <f t="shared" si="30"/>
        <v>9</v>
      </c>
      <c r="H1012" s="15" t="s">
        <v>59</v>
      </c>
      <c r="I1012" t="s">
        <v>47</v>
      </c>
      <c r="J1012" s="15" t="s">
        <v>59</v>
      </c>
      <c r="K1012" t="s">
        <v>47</v>
      </c>
      <c r="L1012" s="15" t="s">
        <v>59</v>
      </c>
      <c r="M1012" s="3" t="s">
        <v>47</v>
      </c>
      <c r="N1012" s="12" t="s">
        <v>59</v>
      </c>
      <c r="O1012" t="s">
        <v>47</v>
      </c>
      <c r="P1012" s="15" t="s">
        <v>59</v>
      </c>
      <c r="Q1012">
        <v>2</v>
      </c>
      <c r="R1012" s="15" t="s">
        <v>59</v>
      </c>
      <c r="S1012">
        <v>4</v>
      </c>
      <c r="T1012" s="15" t="s">
        <v>59</v>
      </c>
      <c r="U1012" t="s">
        <v>54</v>
      </c>
      <c r="V1012" s="15" t="s">
        <v>59</v>
      </c>
      <c r="W1012" t="s">
        <v>54</v>
      </c>
      <c r="X1012" s="15" t="s">
        <v>59</v>
      </c>
      <c r="Y1012">
        <v>3</v>
      </c>
      <c r="Z1012" s="15" t="s">
        <v>59</v>
      </c>
      <c r="AA1012" t="s">
        <v>54</v>
      </c>
      <c r="AB1012" s="15" t="s">
        <v>59</v>
      </c>
      <c r="AC1012" t="s">
        <v>47</v>
      </c>
      <c r="AD1012" s="15" t="s">
        <v>59</v>
      </c>
      <c r="AE1012" t="s">
        <v>47</v>
      </c>
      <c r="AF1012" s="15" t="s">
        <v>59</v>
      </c>
      <c r="AG1012" t="s">
        <v>54</v>
      </c>
      <c r="AH1012" s="15" t="s">
        <v>59</v>
      </c>
      <c r="AI1012" t="s">
        <v>47</v>
      </c>
      <c r="AJ1012" s="15" t="s">
        <v>59</v>
      </c>
      <c r="AL1012" s="15" t="s">
        <v>59</v>
      </c>
      <c r="AM1012" t="s">
        <v>47</v>
      </c>
      <c r="AN1012" s="15" t="s">
        <v>59</v>
      </c>
      <c r="AO1012" t="s">
        <v>47</v>
      </c>
      <c r="AP1012" s="15" t="s">
        <v>59</v>
      </c>
      <c r="AQ1012" t="s">
        <v>47</v>
      </c>
      <c r="AR1012" s="15" t="s">
        <v>59</v>
      </c>
      <c r="AS1012" t="s">
        <v>47</v>
      </c>
      <c r="AT1012" s="15" t="s">
        <v>59</v>
      </c>
      <c r="AU1012" t="s">
        <v>47</v>
      </c>
      <c r="AV1012" s="15" t="s">
        <v>59</v>
      </c>
      <c r="AW1012" s="3" t="s">
        <v>47</v>
      </c>
      <c r="AX1012" s="15" t="s">
        <v>59</v>
      </c>
      <c r="AZ1012" s="15" t="s">
        <v>59</v>
      </c>
      <c r="BA1012" t="s">
        <v>47</v>
      </c>
      <c r="BB1012" s="15" t="s">
        <v>59</v>
      </c>
      <c r="BC1012" t="s">
        <v>47</v>
      </c>
      <c r="BD1012" s="15" t="s">
        <v>59</v>
      </c>
      <c r="BE1012" t="s">
        <v>47</v>
      </c>
      <c r="BF1012" s="15" t="s">
        <v>59</v>
      </c>
      <c r="BH1012" s="15" t="s">
        <v>59</v>
      </c>
      <c r="BJ1012" s="15" t="s">
        <v>59</v>
      </c>
      <c r="BL1012" s="15" t="s">
        <v>59</v>
      </c>
      <c r="BN1012" s="15" t="s">
        <v>59</v>
      </c>
      <c r="BP1012" s="15" t="s">
        <v>59</v>
      </c>
      <c r="BR1012" s="15" t="s">
        <v>59</v>
      </c>
      <c r="BT1012" s="15" t="s">
        <v>59</v>
      </c>
      <c r="BV1012" s="15" t="s">
        <v>59</v>
      </c>
      <c r="BX1012" s="15" t="s">
        <v>59</v>
      </c>
      <c r="BZ1012" s="15" t="s">
        <v>59</v>
      </c>
      <c r="CB1012" s="15" t="s">
        <v>59</v>
      </c>
      <c r="CD1012" s="15" t="s">
        <v>59</v>
      </c>
      <c r="CF1012" s="15" t="s">
        <v>59</v>
      </c>
      <c r="CH1012" s="15" t="s">
        <v>59</v>
      </c>
      <c r="CJ1012" s="15" t="s">
        <v>59</v>
      </c>
      <c r="CL1012" s="15" t="s">
        <v>59</v>
      </c>
      <c r="CN1012" s="15" t="s">
        <v>59</v>
      </c>
      <c r="CP1012" s="15" t="s">
        <v>59</v>
      </c>
      <c r="CR1012" s="15" t="s">
        <v>59</v>
      </c>
      <c r="CT1012" s="15" t="s">
        <v>59</v>
      </c>
      <c r="CV1012" s="15" t="s">
        <v>59</v>
      </c>
      <c r="CX1012" s="15" t="s">
        <v>59</v>
      </c>
      <c r="CZ1012" s="15" t="s">
        <v>59</v>
      </c>
      <c r="DB1012" s="15" t="s">
        <v>59</v>
      </c>
      <c r="DD1012" s="15" t="s">
        <v>59</v>
      </c>
      <c r="DF1012" s="15" t="s">
        <v>59</v>
      </c>
      <c r="DH1012" s="15" t="s">
        <v>59</v>
      </c>
      <c r="DJ1012" s="15" t="s">
        <v>59</v>
      </c>
      <c r="DL1012" s="15" t="s">
        <v>59</v>
      </c>
      <c r="DN1012" s="15" t="s">
        <v>59</v>
      </c>
      <c r="DP1012" s="15" t="s">
        <v>59</v>
      </c>
      <c r="DR1012" s="15" t="s">
        <v>59</v>
      </c>
      <c r="DT1012" s="15" t="s">
        <v>59</v>
      </c>
      <c r="DV1012" s="15" t="s">
        <v>59</v>
      </c>
      <c r="DX1012" s="15" t="s">
        <v>59</v>
      </c>
      <c r="DZ1012" s="15" t="s">
        <v>59</v>
      </c>
      <c r="EB1012" s="15" t="s">
        <v>59</v>
      </c>
      <c r="ED1012" s="15" t="s">
        <v>59</v>
      </c>
      <c r="EF1012" s="15" t="s">
        <v>59</v>
      </c>
      <c r="EH1012" s="15" t="s">
        <v>59</v>
      </c>
      <c r="EJ1012" s="15" t="s">
        <v>59</v>
      </c>
      <c r="EL1012" s="15" t="s">
        <v>59</v>
      </c>
      <c r="EN1012" s="15" t="s">
        <v>59</v>
      </c>
      <c r="EP1012" s="15" t="s">
        <v>59</v>
      </c>
      <c r="ER1012" s="15" t="s">
        <v>59</v>
      </c>
      <c r="ET1012" s="15" t="s">
        <v>59</v>
      </c>
      <c r="EV1012" s="15" t="s">
        <v>59</v>
      </c>
      <c r="EX1012" s="15" t="s">
        <v>59</v>
      </c>
      <c r="EZ1012" s="15" t="s">
        <v>59</v>
      </c>
      <c r="FB1012" s="15" t="s">
        <v>59</v>
      </c>
      <c r="FD1012" s="15" t="s">
        <v>59</v>
      </c>
      <c r="FF1012" s="15" t="s">
        <v>59</v>
      </c>
      <c r="FH1012" s="15" t="s">
        <v>59</v>
      </c>
      <c r="FJ1012" s="15" t="s">
        <v>59</v>
      </c>
      <c r="FL1012" s="15" t="s">
        <v>59</v>
      </c>
      <c r="FN1012" s="15" t="s">
        <v>59</v>
      </c>
      <c r="FP1012" s="15" t="s">
        <v>59</v>
      </c>
      <c r="FR1012" s="15" t="s">
        <v>59</v>
      </c>
      <c r="FT1012" s="15" t="s">
        <v>59</v>
      </c>
    </row>
    <row r="1013" spans="1:176" ht="15.95" customHeight="1">
      <c r="A1013" t="str">
        <f t="shared" si="34"/>
        <v>Cheese powder, cheddar, stored at 21°C for 1 month, sample 1</v>
      </c>
      <c r="B1013" s="39">
        <v>3</v>
      </c>
      <c r="C1013" s="39"/>
      <c r="D1013" s="39">
        <v>1602</v>
      </c>
      <c r="E1013" t="s">
        <v>1426</v>
      </c>
      <c r="G1013" s="9">
        <f t="shared" si="30"/>
        <v>9</v>
      </c>
      <c r="H1013" s="15" t="s">
        <v>59</v>
      </c>
      <c r="I1013" t="s">
        <v>47</v>
      </c>
      <c r="J1013" s="15" t="s">
        <v>59</v>
      </c>
      <c r="K1013" t="s">
        <v>47</v>
      </c>
      <c r="L1013" s="15" t="s">
        <v>59</v>
      </c>
      <c r="M1013" s="3" t="s">
        <v>47</v>
      </c>
      <c r="N1013" s="12" t="s">
        <v>59</v>
      </c>
      <c r="O1013" t="s">
        <v>47</v>
      </c>
      <c r="P1013" s="15" t="s">
        <v>59</v>
      </c>
      <c r="Q1013">
        <v>2</v>
      </c>
      <c r="R1013" s="15" t="s">
        <v>59</v>
      </c>
      <c r="S1013" t="s">
        <v>54</v>
      </c>
      <c r="T1013" s="15" t="s">
        <v>59</v>
      </c>
      <c r="U1013" t="s">
        <v>54</v>
      </c>
      <c r="V1013" s="15" t="s">
        <v>59</v>
      </c>
      <c r="W1013">
        <v>4</v>
      </c>
      <c r="X1013" s="15" t="s">
        <v>59</v>
      </c>
      <c r="Y1013">
        <v>3</v>
      </c>
      <c r="Z1013" s="15" t="s">
        <v>59</v>
      </c>
      <c r="AA1013" t="s">
        <v>54</v>
      </c>
      <c r="AB1013" s="15" t="s">
        <v>59</v>
      </c>
      <c r="AC1013" t="s">
        <v>47</v>
      </c>
      <c r="AD1013" s="15" t="s">
        <v>59</v>
      </c>
      <c r="AE1013" t="s">
        <v>47</v>
      </c>
      <c r="AF1013" s="15" t="s">
        <v>59</v>
      </c>
      <c r="AG1013" t="s">
        <v>54</v>
      </c>
      <c r="AH1013" s="15" t="s">
        <v>59</v>
      </c>
      <c r="AI1013" t="s">
        <v>47</v>
      </c>
      <c r="AJ1013" s="15" t="s">
        <v>59</v>
      </c>
      <c r="AL1013" s="15" t="s">
        <v>59</v>
      </c>
      <c r="AM1013" t="s">
        <v>47</v>
      </c>
      <c r="AN1013" s="15" t="s">
        <v>59</v>
      </c>
      <c r="AO1013" t="s">
        <v>47</v>
      </c>
      <c r="AP1013" s="15" t="s">
        <v>59</v>
      </c>
      <c r="AQ1013" t="s">
        <v>47</v>
      </c>
      <c r="AR1013" s="15" t="s">
        <v>59</v>
      </c>
      <c r="AS1013" t="s">
        <v>47</v>
      </c>
      <c r="AT1013" s="15" t="s">
        <v>59</v>
      </c>
      <c r="AU1013" t="s">
        <v>47</v>
      </c>
      <c r="AV1013" s="15" t="s">
        <v>59</v>
      </c>
      <c r="AW1013" s="3" t="s">
        <v>47</v>
      </c>
      <c r="AX1013" s="15" t="s">
        <v>59</v>
      </c>
      <c r="AZ1013" s="15" t="s">
        <v>59</v>
      </c>
      <c r="BA1013" t="s">
        <v>47</v>
      </c>
      <c r="BB1013" s="15" t="s">
        <v>59</v>
      </c>
      <c r="BC1013" t="s">
        <v>47</v>
      </c>
      <c r="BD1013" s="15" t="s">
        <v>59</v>
      </c>
      <c r="BE1013" t="s">
        <v>47</v>
      </c>
      <c r="BF1013" s="15" t="s">
        <v>59</v>
      </c>
      <c r="BH1013" s="15" t="s">
        <v>59</v>
      </c>
      <c r="BJ1013" s="15" t="s">
        <v>59</v>
      </c>
      <c r="BL1013" s="15" t="s">
        <v>59</v>
      </c>
      <c r="BN1013" s="15" t="s">
        <v>59</v>
      </c>
      <c r="BP1013" s="15" t="s">
        <v>59</v>
      </c>
      <c r="BR1013" s="15" t="s">
        <v>59</v>
      </c>
      <c r="BT1013" s="15" t="s">
        <v>59</v>
      </c>
      <c r="BV1013" s="15" t="s">
        <v>59</v>
      </c>
      <c r="BX1013" s="15" t="s">
        <v>59</v>
      </c>
      <c r="BZ1013" s="15" t="s">
        <v>59</v>
      </c>
      <c r="CB1013" s="15" t="s">
        <v>59</v>
      </c>
      <c r="CD1013" s="15" t="s">
        <v>59</v>
      </c>
      <c r="CF1013" s="15" t="s">
        <v>59</v>
      </c>
      <c r="CH1013" s="15" t="s">
        <v>59</v>
      </c>
      <c r="CJ1013" s="15" t="s">
        <v>59</v>
      </c>
      <c r="CL1013" s="15" t="s">
        <v>59</v>
      </c>
      <c r="CN1013" s="15" t="s">
        <v>59</v>
      </c>
      <c r="CP1013" s="15" t="s">
        <v>59</v>
      </c>
      <c r="CR1013" s="15" t="s">
        <v>59</v>
      </c>
      <c r="CT1013" s="15" t="s">
        <v>59</v>
      </c>
      <c r="CV1013" s="15" t="s">
        <v>59</v>
      </c>
      <c r="CX1013" s="15" t="s">
        <v>59</v>
      </c>
      <c r="CZ1013" s="15" t="s">
        <v>59</v>
      </c>
      <c r="DB1013" s="15" t="s">
        <v>59</v>
      </c>
      <c r="DD1013" s="15" t="s">
        <v>59</v>
      </c>
      <c r="DF1013" s="15" t="s">
        <v>59</v>
      </c>
      <c r="DH1013" s="15" t="s">
        <v>59</v>
      </c>
      <c r="DJ1013" s="15" t="s">
        <v>59</v>
      </c>
      <c r="DL1013" s="15" t="s">
        <v>59</v>
      </c>
      <c r="DN1013" s="15" t="s">
        <v>59</v>
      </c>
      <c r="DP1013" s="15" t="s">
        <v>59</v>
      </c>
      <c r="DR1013" s="15" t="s">
        <v>59</v>
      </c>
      <c r="DT1013" s="15" t="s">
        <v>59</v>
      </c>
      <c r="DV1013" s="15" t="s">
        <v>59</v>
      </c>
      <c r="DX1013" s="15" t="s">
        <v>59</v>
      </c>
      <c r="DZ1013" s="15" t="s">
        <v>59</v>
      </c>
      <c r="EB1013" s="15" t="s">
        <v>59</v>
      </c>
      <c r="ED1013" s="15" t="s">
        <v>59</v>
      </c>
      <c r="EF1013" s="15" t="s">
        <v>59</v>
      </c>
      <c r="EH1013" s="15" t="s">
        <v>59</v>
      </c>
      <c r="EJ1013" s="15" t="s">
        <v>59</v>
      </c>
      <c r="EL1013" s="15" t="s">
        <v>59</v>
      </c>
      <c r="EN1013" s="15" t="s">
        <v>59</v>
      </c>
      <c r="EP1013" s="15" t="s">
        <v>59</v>
      </c>
      <c r="ER1013" s="15" t="s">
        <v>59</v>
      </c>
      <c r="ET1013" s="15" t="s">
        <v>59</v>
      </c>
      <c r="EV1013" s="15" t="s">
        <v>59</v>
      </c>
      <c r="EX1013" s="15" t="s">
        <v>59</v>
      </c>
      <c r="EZ1013" s="15" t="s">
        <v>59</v>
      </c>
      <c r="FB1013" s="15" t="s">
        <v>59</v>
      </c>
      <c r="FD1013" s="15" t="s">
        <v>59</v>
      </c>
      <c r="FF1013" s="15" t="s">
        <v>59</v>
      </c>
      <c r="FH1013" s="15" t="s">
        <v>59</v>
      </c>
      <c r="FJ1013" s="15" t="s">
        <v>59</v>
      </c>
      <c r="FL1013" s="15" t="s">
        <v>59</v>
      </c>
      <c r="FN1013" s="15" t="s">
        <v>59</v>
      </c>
      <c r="FP1013" s="15" t="s">
        <v>59</v>
      </c>
      <c r="FR1013" s="15" t="s">
        <v>59</v>
      </c>
      <c r="FT1013" s="15" t="s">
        <v>59</v>
      </c>
    </row>
    <row r="1014" spans="1:176" ht="15.95" customHeight="1">
      <c r="A1014" t="str">
        <f t="shared" si="34"/>
        <v>Cheese powder, cheddar, stored at 38°C for 1 month, sample 1</v>
      </c>
      <c r="B1014" s="39">
        <v>3</v>
      </c>
      <c r="C1014" s="39"/>
      <c r="D1014" s="39">
        <v>1602</v>
      </c>
      <c r="E1014" t="s">
        <v>1426</v>
      </c>
      <c r="G1014" s="9">
        <f t="shared" si="30"/>
        <v>10</v>
      </c>
      <c r="H1014" s="15" t="s">
        <v>59</v>
      </c>
      <c r="I1014" t="s">
        <v>47</v>
      </c>
      <c r="J1014" s="15" t="s">
        <v>59</v>
      </c>
      <c r="K1014" t="s">
        <v>47</v>
      </c>
      <c r="L1014" s="15" t="s">
        <v>59</v>
      </c>
      <c r="M1014" s="3" t="s">
        <v>47</v>
      </c>
      <c r="N1014" s="12" t="s">
        <v>59</v>
      </c>
      <c r="O1014" t="s">
        <v>47</v>
      </c>
      <c r="P1014" s="15" t="s">
        <v>59</v>
      </c>
      <c r="Q1014">
        <v>2</v>
      </c>
      <c r="R1014" s="15" t="s">
        <v>59</v>
      </c>
      <c r="S1014" t="s">
        <v>54</v>
      </c>
      <c r="T1014" s="15" t="s">
        <v>59</v>
      </c>
      <c r="U1014" t="s">
        <v>54</v>
      </c>
      <c r="V1014" s="15" t="s">
        <v>59</v>
      </c>
      <c r="W1014">
        <v>4</v>
      </c>
      <c r="X1014" s="15" t="s">
        <v>59</v>
      </c>
      <c r="Y1014">
        <v>3</v>
      </c>
      <c r="Z1014" s="15" t="s">
        <v>59</v>
      </c>
      <c r="AA1014">
        <v>1</v>
      </c>
      <c r="AB1014" s="15" t="s">
        <v>59</v>
      </c>
      <c r="AC1014" t="s">
        <v>47</v>
      </c>
      <c r="AD1014" s="15" t="s">
        <v>59</v>
      </c>
      <c r="AE1014" t="s">
        <v>47</v>
      </c>
      <c r="AF1014" s="15" t="s">
        <v>59</v>
      </c>
      <c r="AG1014" t="s">
        <v>54</v>
      </c>
      <c r="AH1014" s="15" t="s">
        <v>59</v>
      </c>
      <c r="AI1014" t="s">
        <v>47</v>
      </c>
      <c r="AJ1014" s="15" t="s">
        <v>59</v>
      </c>
      <c r="AL1014" s="15" t="s">
        <v>59</v>
      </c>
      <c r="AM1014" t="s">
        <v>47</v>
      </c>
      <c r="AN1014" s="15" t="s">
        <v>59</v>
      </c>
      <c r="AO1014" t="s">
        <v>47</v>
      </c>
      <c r="AP1014" s="15" t="s">
        <v>59</v>
      </c>
      <c r="AQ1014" t="s">
        <v>47</v>
      </c>
      <c r="AR1014" s="15" t="s">
        <v>59</v>
      </c>
      <c r="AS1014" t="s">
        <v>47</v>
      </c>
      <c r="AT1014" s="15" t="s">
        <v>59</v>
      </c>
      <c r="AU1014" t="s">
        <v>47</v>
      </c>
      <c r="AV1014" s="15" t="s">
        <v>59</v>
      </c>
      <c r="AW1014" s="3" t="s">
        <v>47</v>
      </c>
      <c r="AX1014" s="15" t="s">
        <v>59</v>
      </c>
      <c r="AZ1014" s="15" t="s">
        <v>59</v>
      </c>
      <c r="BA1014" t="s">
        <v>47</v>
      </c>
      <c r="BB1014" s="15" t="s">
        <v>59</v>
      </c>
      <c r="BC1014" t="s">
        <v>47</v>
      </c>
      <c r="BD1014" s="15" t="s">
        <v>59</v>
      </c>
      <c r="BE1014" t="s">
        <v>47</v>
      </c>
      <c r="BF1014" s="15" t="s">
        <v>59</v>
      </c>
      <c r="BH1014" s="15" t="s">
        <v>59</v>
      </c>
      <c r="BJ1014" s="15" t="s">
        <v>59</v>
      </c>
      <c r="BL1014" s="15" t="s">
        <v>59</v>
      </c>
      <c r="BN1014" s="15" t="s">
        <v>59</v>
      </c>
      <c r="BP1014" s="15" t="s">
        <v>59</v>
      </c>
      <c r="BR1014" s="15" t="s">
        <v>59</v>
      </c>
      <c r="BT1014" s="15" t="s">
        <v>59</v>
      </c>
      <c r="BV1014" s="15" t="s">
        <v>59</v>
      </c>
      <c r="BX1014" s="15" t="s">
        <v>59</v>
      </c>
      <c r="BZ1014" s="15" t="s">
        <v>59</v>
      </c>
      <c r="CB1014" s="15" t="s">
        <v>59</v>
      </c>
      <c r="CD1014" s="15" t="s">
        <v>59</v>
      </c>
      <c r="CF1014" s="15" t="s">
        <v>59</v>
      </c>
      <c r="CH1014" s="15" t="s">
        <v>59</v>
      </c>
      <c r="CJ1014" s="15" t="s">
        <v>59</v>
      </c>
      <c r="CL1014" s="15" t="s">
        <v>59</v>
      </c>
      <c r="CN1014" s="15" t="s">
        <v>59</v>
      </c>
      <c r="CP1014" s="15" t="s">
        <v>59</v>
      </c>
      <c r="CR1014" s="15" t="s">
        <v>59</v>
      </c>
      <c r="CT1014" s="15" t="s">
        <v>59</v>
      </c>
      <c r="CV1014" s="15" t="s">
        <v>59</v>
      </c>
      <c r="CX1014" s="15" t="s">
        <v>59</v>
      </c>
      <c r="CZ1014" s="15" t="s">
        <v>59</v>
      </c>
      <c r="DB1014" s="15" t="s">
        <v>59</v>
      </c>
      <c r="DD1014" s="15" t="s">
        <v>59</v>
      </c>
      <c r="DF1014" s="15" t="s">
        <v>59</v>
      </c>
      <c r="DH1014" s="15" t="s">
        <v>59</v>
      </c>
      <c r="DJ1014" s="15" t="s">
        <v>59</v>
      </c>
      <c r="DL1014" s="15" t="s">
        <v>59</v>
      </c>
      <c r="DN1014" s="15" t="s">
        <v>59</v>
      </c>
      <c r="DP1014" s="15" t="s">
        <v>59</v>
      </c>
      <c r="DR1014" s="15" t="s">
        <v>59</v>
      </c>
      <c r="DT1014" s="15" t="s">
        <v>59</v>
      </c>
      <c r="DV1014" s="15" t="s">
        <v>59</v>
      </c>
      <c r="DX1014" s="15" t="s">
        <v>59</v>
      </c>
      <c r="DZ1014" s="15" t="s">
        <v>59</v>
      </c>
      <c r="EB1014" s="15" t="s">
        <v>59</v>
      </c>
      <c r="ED1014" s="15" t="s">
        <v>59</v>
      </c>
      <c r="EF1014" s="15" t="s">
        <v>59</v>
      </c>
      <c r="EH1014" s="15" t="s">
        <v>59</v>
      </c>
      <c r="EJ1014" s="15" t="s">
        <v>59</v>
      </c>
      <c r="EL1014" s="15" t="s">
        <v>59</v>
      </c>
      <c r="EN1014" s="15" t="s">
        <v>59</v>
      </c>
      <c r="EP1014" s="15" t="s">
        <v>59</v>
      </c>
      <c r="ER1014" s="15" t="s">
        <v>59</v>
      </c>
      <c r="ET1014" s="15" t="s">
        <v>59</v>
      </c>
      <c r="EV1014" s="15" t="s">
        <v>59</v>
      </c>
      <c r="EX1014" s="15" t="s">
        <v>59</v>
      </c>
      <c r="EZ1014" s="15" t="s">
        <v>59</v>
      </c>
      <c r="FB1014" s="15" t="s">
        <v>59</v>
      </c>
      <c r="FD1014" s="15" t="s">
        <v>59</v>
      </c>
      <c r="FF1014" s="15" t="s">
        <v>59</v>
      </c>
      <c r="FH1014" s="15" t="s">
        <v>59</v>
      </c>
      <c r="FJ1014" s="15" t="s">
        <v>59</v>
      </c>
      <c r="FL1014" s="15" t="s">
        <v>59</v>
      </c>
      <c r="FN1014" s="15" t="s">
        <v>59</v>
      </c>
      <c r="FP1014" s="15" t="s">
        <v>59</v>
      </c>
      <c r="FR1014" s="15" t="s">
        <v>59</v>
      </c>
      <c r="FT1014" s="15" t="s">
        <v>59</v>
      </c>
    </row>
    <row r="1015" spans="1:176" ht="15.95" customHeight="1">
      <c r="A1015" t="str">
        <f t="shared" si="34"/>
        <v>Cheese powder, cheddar, stored at 21°C for 1 month, sample 2</v>
      </c>
      <c r="B1015" s="39">
        <v>3</v>
      </c>
      <c r="C1015" s="39"/>
      <c r="D1015" s="39">
        <v>1602</v>
      </c>
      <c r="E1015" t="s">
        <v>1426</v>
      </c>
      <c r="G1015" s="9">
        <f t="shared" si="30"/>
        <v>7</v>
      </c>
      <c r="H1015" s="15" t="s">
        <v>59</v>
      </c>
      <c r="I1015" t="s">
        <v>47</v>
      </c>
      <c r="J1015" s="15" t="s">
        <v>59</v>
      </c>
      <c r="K1015" t="s">
        <v>47</v>
      </c>
      <c r="L1015" s="15" t="s">
        <v>59</v>
      </c>
      <c r="M1015" s="3" t="s">
        <v>47</v>
      </c>
      <c r="N1015" s="12" t="s">
        <v>59</v>
      </c>
      <c r="O1015" t="s">
        <v>47</v>
      </c>
      <c r="P1015" s="15" t="s">
        <v>59</v>
      </c>
      <c r="Q1015" t="s">
        <v>54</v>
      </c>
      <c r="R1015" s="15" t="s">
        <v>59</v>
      </c>
      <c r="S1015" t="s">
        <v>54</v>
      </c>
      <c r="T1015" s="15" t="s">
        <v>59</v>
      </c>
      <c r="U1015" t="s">
        <v>54</v>
      </c>
      <c r="V1015" s="15" t="s">
        <v>59</v>
      </c>
      <c r="W1015">
        <v>3</v>
      </c>
      <c r="X1015" s="15" t="s">
        <v>59</v>
      </c>
      <c r="Y1015">
        <v>3</v>
      </c>
      <c r="Z1015" s="15" t="s">
        <v>59</v>
      </c>
      <c r="AA1015">
        <v>1</v>
      </c>
      <c r="AB1015" s="15" t="s">
        <v>59</v>
      </c>
      <c r="AC1015" t="s">
        <v>47</v>
      </c>
      <c r="AD1015" s="15" t="s">
        <v>59</v>
      </c>
      <c r="AE1015" t="s">
        <v>47</v>
      </c>
      <c r="AF1015" s="15" t="s">
        <v>59</v>
      </c>
      <c r="AG1015" t="s">
        <v>54</v>
      </c>
      <c r="AH1015" s="15" t="s">
        <v>59</v>
      </c>
      <c r="AI1015" t="s">
        <v>47</v>
      </c>
      <c r="AJ1015" s="15" t="s">
        <v>59</v>
      </c>
      <c r="AL1015" s="15" t="s">
        <v>59</v>
      </c>
      <c r="AM1015" t="s">
        <v>47</v>
      </c>
      <c r="AN1015" s="15" t="s">
        <v>59</v>
      </c>
      <c r="AO1015" t="s">
        <v>47</v>
      </c>
      <c r="AP1015" s="15" t="s">
        <v>59</v>
      </c>
      <c r="AQ1015" t="s">
        <v>47</v>
      </c>
      <c r="AR1015" s="15" t="s">
        <v>59</v>
      </c>
      <c r="AS1015" t="s">
        <v>47</v>
      </c>
      <c r="AT1015" s="15" t="s">
        <v>59</v>
      </c>
      <c r="AU1015" t="s">
        <v>47</v>
      </c>
      <c r="AV1015" s="15" t="s">
        <v>59</v>
      </c>
      <c r="AW1015" s="3" t="s">
        <v>47</v>
      </c>
      <c r="AX1015" s="15" t="s">
        <v>59</v>
      </c>
      <c r="AZ1015" s="15" t="s">
        <v>59</v>
      </c>
      <c r="BA1015" t="s">
        <v>47</v>
      </c>
      <c r="BB1015" s="15" t="s">
        <v>59</v>
      </c>
      <c r="BC1015" t="s">
        <v>47</v>
      </c>
      <c r="BD1015" s="15" t="s">
        <v>59</v>
      </c>
      <c r="BE1015" t="s">
        <v>47</v>
      </c>
      <c r="BF1015" s="15" t="s">
        <v>59</v>
      </c>
      <c r="BH1015" s="15" t="s">
        <v>59</v>
      </c>
      <c r="BJ1015" s="15" t="s">
        <v>59</v>
      </c>
      <c r="BL1015" s="15" t="s">
        <v>59</v>
      </c>
      <c r="BN1015" s="15" t="s">
        <v>59</v>
      </c>
      <c r="BP1015" s="15" t="s">
        <v>59</v>
      </c>
      <c r="BR1015" s="15" t="s">
        <v>59</v>
      </c>
      <c r="BT1015" s="15" t="s">
        <v>59</v>
      </c>
      <c r="BV1015" s="15" t="s">
        <v>59</v>
      </c>
      <c r="BX1015" s="15" t="s">
        <v>59</v>
      </c>
      <c r="BZ1015" s="15" t="s">
        <v>59</v>
      </c>
      <c r="CB1015" s="15" t="s">
        <v>59</v>
      </c>
      <c r="CD1015" s="15" t="s">
        <v>59</v>
      </c>
      <c r="CF1015" s="15" t="s">
        <v>59</v>
      </c>
      <c r="CH1015" s="15" t="s">
        <v>59</v>
      </c>
      <c r="CJ1015" s="15" t="s">
        <v>59</v>
      </c>
      <c r="CL1015" s="15" t="s">
        <v>59</v>
      </c>
      <c r="CN1015" s="15" t="s">
        <v>59</v>
      </c>
      <c r="CP1015" s="15" t="s">
        <v>59</v>
      </c>
      <c r="CR1015" s="15" t="s">
        <v>59</v>
      </c>
      <c r="CT1015" s="15" t="s">
        <v>59</v>
      </c>
      <c r="CV1015" s="15" t="s">
        <v>59</v>
      </c>
      <c r="CX1015" s="15" t="s">
        <v>59</v>
      </c>
      <c r="CZ1015" s="15" t="s">
        <v>59</v>
      </c>
      <c r="DB1015" s="15" t="s">
        <v>59</v>
      </c>
      <c r="DD1015" s="15" t="s">
        <v>59</v>
      </c>
      <c r="DF1015" s="15" t="s">
        <v>59</v>
      </c>
      <c r="DH1015" s="15" t="s">
        <v>59</v>
      </c>
      <c r="DJ1015" s="15" t="s">
        <v>59</v>
      </c>
      <c r="DL1015" s="15" t="s">
        <v>59</v>
      </c>
      <c r="DN1015" s="15" t="s">
        <v>59</v>
      </c>
      <c r="DP1015" s="15" t="s">
        <v>59</v>
      </c>
      <c r="DR1015" s="15" t="s">
        <v>59</v>
      </c>
      <c r="DT1015" s="15" t="s">
        <v>59</v>
      </c>
      <c r="DV1015" s="15" t="s">
        <v>59</v>
      </c>
      <c r="DX1015" s="15" t="s">
        <v>59</v>
      </c>
      <c r="DZ1015" s="15" t="s">
        <v>59</v>
      </c>
      <c r="EB1015" s="15" t="s">
        <v>59</v>
      </c>
      <c r="ED1015" s="15" t="s">
        <v>59</v>
      </c>
      <c r="EF1015" s="15" t="s">
        <v>59</v>
      </c>
      <c r="EH1015" s="15" t="s">
        <v>59</v>
      </c>
      <c r="EJ1015" s="15" t="s">
        <v>59</v>
      </c>
      <c r="EL1015" s="15" t="s">
        <v>59</v>
      </c>
      <c r="EN1015" s="15" t="s">
        <v>59</v>
      </c>
      <c r="EP1015" s="15" t="s">
        <v>59</v>
      </c>
      <c r="ER1015" s="15" t="s">
        <v>59</v>
      </c>
      <c r="ET1015" s="15" t="s">
        <v>59</v>
      </c>
      <c r="EV1015" s="15" t="s">
        <v>59</v>
      </c>
      <c r="EX1015" s="15" t="s">
        <v>59</v>
      </c>
      <c r="EZ1015" s="15" t="s">
        <v>59</v>
      </c>
      <c r="FB1015" s="15" t="s">
        <v>59</v>
      </c>
      <c r="FD1015" s="15" t="s">
        <v>59</v>
      </c>
      <c r="FF1015" s="15" t="s">
        <v>59</v>
      </c>
      <c r="FH1015" s="15" t="s">
        <v>59</v>
      </c>
      <c r="FJ1015" s="15" t="s">
        <v>59</v>
      </c>
      <c r="FL1015" s="15" t="s">
        <v>59</v>
      </c>
      <c r="FN1015" s="15" t="s">
        <v>59</v>
      </c>
      <c r="FP1015" s="15" t="s">
        <v>59</v>
      </c>
      <c r="FR1015" s="15" t="s">
        <v>59</v>
      </c>
      <c r="FT1015" s="15" t="s">
        <v>59</v>
      </c>
    </row>
    <row r="1016" spans="1:176" ht="15.95" customHeight="1">
      <c r="A1016" t="str">
        <f t="shared" si="34"/>
        <v>Cheese powder, cheddar, stored at 38°C for 1 month, sample 2</v>
      </c>
      <c r="B1016" s="39">
        <v>3</v>
      </c>
      <c r="C1016" s="39"/>
      <c r="D1016" s="39">
        <v>1602</v>
      </c>
      <c r="E1016" t="s">
        <v>1426</v>
      </c>
      <c r="G1016" s="9">
        <f t="shared" si="30"/>
        <v>11</v>
      </c>
      <c r="H1016" s="15" t="s">
        <v>59</v>
      </c>
      <c r="I1016" t="s">
        <v>47</v>
      </c>
      <c r="J1016" s="15" t="s">
        <v>59</v>
      </c>
      <c r="K1016" t="s">
        <v>47</v>
      </c>
      <c r="L1016" s="15" t="s">
        <v>59</v>
      </c>
      <c r="M1016" s="3" t="s">
        <v>47</v>
      </c>
      <c r="N1016" s="12" t="s">
        <v>59</v>
      </c>
      <c r="O1016" t="s">
        <v>47</v>
      </c>
      <c r="P1016" s="15" t="s">
        <v>59</v>
      </c>
      <c r="Q1016">
        <v>1</v>
      </c>
      <c r="R1016" s="15" t="s">
        <v>59</v>
      </c>
      <c r="S1016" t="s">
        <v>54</v>
      </c>
      <c r="T1016" s="15" t="s">
        <v>59</v>
      </c>
      <c r="U1016" t="s">
        <v>54</v>
      </c>
      <c r="V1016" s="15" t="s">
        <v>59</v>
      </c>
      <c r="W1016">
        <v>5</v>
      </c>
      <c r="X1016" s="15" t="s">
        <v>59</v>
      </c>
      <c r="Y1016">
        <v>3</v>
      </c>
      <c r="Z1016" s="15" t="s">
        <v>59</v>
      </c>
      <c r="AA1016">
        <v>2</v>
      </c>
      <c r="AB1016" s="15" t="s">
        <v>59</v>
      </c>
      <c r="AC1016" t="s">
        <v>47</v>
      </c>
      <c r="AD1016" s="15" t="s">
        <v>59</v>
      </c>
      <c r="AE1016" t="s">
        <v>47</v>
      </c>
      <c r="AF1016" s="15" t="s">
        <v>59</v>
      </c>
      <c r="AG1016" t="s">
        <v>54</v>
      </c>
      <c r="AH1016" s="15" t="s">
        <v>59</v>
      </c>
      <c r="AI1016" t="s">
        <v>47</v>
      </c>
      <c r="AJ1016" s="15" t="s">
        <v>59</v>
      </c>
      <c r="AL1016" s="15" t="s">
        <v>59</v>
      </c>
      <c r="AM1016" t="s">
        <v>47</v>
      </c>
      <c r="AN1016" s="15" t="s">
        <v>59</v>
      </c>
      <c r="AO1016" t="s">
        <v>47</v>
      </c>
      <c r="AP1016" s="15" t="s">
        <v>59</v>
      </c>
      <c r="AQ1016" t="s">
        <v>47</v>
      </c>
      <c r="AR1016" s="15" t="s">
        <v>59</v>
      </c>
      <c r="AS1016" t="s">
        <v>47</v>
      </c>
      <c r="AT1016" s="15" t="s">
        <v>59</v>
      </c>
      <c r="AU1016" t="s">
        <v>47</v>
      </c>
      <c r="AV1016" s="15" t="s">
        <v>59</v>
      </c>
      <c r="AW1016" s="3" t="s">
        <v>47</v>
      </c>
      <c r="AX1016" s="15" t="s">
        <v>59</v>
      </c>
      <c r="AZ1016" s="15" t="s">
        <v>59</v>
      </c>
      <c r="BA1016" t="s">
        <v>47</v>
      </c>
      <c r="BB1016" s="15" t="s">
        <v>59</v>
      </c>
      <c r="BC1016" t="s">
        <v>47</v>
      </c>
      <c r="BD1016" s="15" t="s">
        <v>59</v>
      </c>
      <c r="BE1016" t="s">
        <v>47</v>
      </c>
      <c r="BF1016" s="15" t="s">
        <v>59</v>
      </c>
      <c r="BH1016" s="15" t="s">
        <v>59</v>
      </c>
      <c r="BJ1016" s="15" t="s">
        <v>59</v>
      </c>
      <c r="BL1016" s="15" t="s">
        <v>59</v>
      </c>
      <c r="BN1016" s="15" t="s">
        <v>59</v>
      </c>
      <c r="BP1016" s="15" t="s">
        <v>59</v>
      </c>
      <c r="BR1016" s="15" t="s">
        <v>59</v>
      </c>
      <c r="BT1016" s="15" t="s">
        <v>59</v>
      </c>
      <c r="BV1016" s="15" t="s">
        <v>59</v>
      </c>
      <c r="BX1016" s="15" t="s">
        <v>59</v>
      </c>
      <c r="BZ1016" s="15" t="s">
        <v>59</v>
      </c>
      <c r="CB1016" s="15" t="s">
        <v>59</v>
      </c>
      <c r="CD1016" s="15" t="s">
        <v>59</v>
      </c>
      <c r="CF1016" s="15" t="s">
        <v>59</v>
      </c>
      <c r="CH1016" s="15" t="s">
        <v>59</v>
      </c>
      <c r="CJ1016" s="15" t="s">
        <v>59</v>
      </c>
      <c r="CL1016" s="15" t="s">
        <v>59</v>
      </c>
      <c r="CN1016" s="15" t="s">
        <v>59</v>
      </c>
      <c r="CP1016" s="15" t="s">
        <v>59</v>
      </c>
      <c r="CR1016" s="15" t="s">
        <v>59</v>
      </c>
      <c r="CT1016" s="15" t="s">
        <v>59</v>
      </c>
      <c r="CV1016" s="15" t="s">
        <v>59</v>
      </c>
      <c r="CX1016" s="15" t="s">
        <v>59</v>
      </c>
      <c r="CZ1016" s="15" t="s">
        <v>59</v>
      </c>
      <c r="DB1016" s="15" t="s">
        <v>59</v>
      </c>
      <c r="DD1016" s="15" t="s">
        <v>59</v>
      </c>
      <c r="DF1016" s="15" t="s">
        <v>59</v>
      </c>
      <c r="DH1016" s="15" t="s">
        <v>59</v>
      </c>
      <c r="DJ1016" s="15" t="s">
        <v>59</v>
      </c>
      <c r="DL1016" s="15" t="s">
        <v>59</v>
      </c>
      <c r="DN1016" s="15" t="s">
        <v>59</v>
      </c>
      <c r="DP1016" s="15" t="s">
        <v>59</v>
      </c>
      <c r="DR1016" s="15" t="s">
        <v>59</v>
      </c>
      <c r="DT1016" s="15" t="s">
        <v>59</v>
      </c>
      <c r="DV1016" s="15" t="s">
        <v>59</v>
      </c>
      <c r="DX1016" s="15" t="s">
        <v>59</v>
      </c>
      <c r="DZ1016" s="15" t="s">
        <v>59</v>
      </c>
      <c r="EB1016" s="15" t="s">
        <v>59</v>
      </c>
      <c r="ED1016" s="15" t="s">
        <v>59</v>
      </c>
      <c r="EF1016" s="15" t="s">
        <v>59</v>
      </c>
      <c r="EH1016" s="15" t="s">
        <v>59</v>
      </c>
      <c r="EJ1016" s="15" t="s">
        <v>59</v>
      </c>
      <c r="EL1016" s="15" t="s">
        <v>59</v>
      </c>
      <c r="EN1016" s="15" t="s">
        <v>59</v>
      </c>
      <c r="EP1016" s="15" t="s">
        <v>59</v>
      </c>
      <c r="ER1016" s="15" t="s">
        <v>59</v>
      </c>
      <c r="ET1016" s="15" t="s">
        <v>59</v>
      </c>
      <c r="EV1016" s="15" t="s">
        <v>59</v>
      </c>
      <c r="EX1016" s="15" t="s">
        <v>59</v>
      </c>
      <c r="EZ1016" s="15" t="s">
        <v>59</v>
      </c>
      <c r="FB1016" s="15" t="s">
        <v>59</v>
      </c>
      <c r="FD1016" s="15" t="s">
        <v>59</v>
      </c>
      <c r="FF1016" s="15" t="s">
        <v>59</v>
      </c>
      <c r="FH1016" s="15" t="s">
        <v>59</v>
      </c>
      <c r="FJ1016" s="15" t="s">
        <v>59</v>
      </c>
      <c r="FL1016" s="15" t="s">
        <v>59</v>
      </c>
      <c r="FN1016" s="15" t="s">
        <v>59</v>
      </c>
      <c r="FP1016" s="15" t="s">
        <v>59</v>
      </c>
      <c r="FR1016" s="15" t="s">
        <v>59</v>
      </c>
      <c r="FT1016" s="15" t="s">
        <v>59</v>
      </c>
    </row>
    <row r="1017" spans="1:176" ht="15.95" customHeight="1">
      <c r="A1017" t="str">
        <f t="shared" ref="A1017:A1022" si="35">SUBSTITUTE(A1005,"2 weeks","3 months")</f>
        <v>Cheese powder, parmesan, stored at 21°C for 3 months</v>
      </c>
      <c r="B1017" s="39">
        <v>3</v>
      </c>
      <c r="C1017" s="39"/>
      <c r="D1017" s="39">
        <v>1602</v>
      </c>
      <c r="E1017" t="s">
        <v>1426</v>
      </c>
      <c r="G1017" s="9">
        <f t="shared" si="30"/>
        <v>13</v>
      </c>
      <c r="H1017" s="15" t="s">
        <v>59</v>
      </c>
      <c r="I1017" t="s">
        <v>47</v>
      </c>
      <c r="J1017" s="15" t="s">
        <v>59</v>
      </c>
      <c r="K1017" t="s">
        <v>47</v>
      </c>
      <c r="L1017" s="15" t="s">
        <v>59</v>
      </c>
      <c r="M1017" s="3" t="s">
        <v>47</v>
      </c>
      <c r="N1017" s="12" t="s">
        <v>59</v>
      </c>
      <c r="O1017" t="s">
        <v>47</v>
      </c>
      <c r="P1017" s="15" t="s">
        <v>59</v>
      </c>
      <c r="Q1017">
        <v>4</v>
      </c>
      <c r="R1017" s="15" t="s">
        <v>59</v>
      </c>
      <c r="S1017">
        <v>6</v>
      </c>
      <c r="T1017" s="15" t="s">
        <v>59</v>
      </c>
      <c r="U1017" t="s">
        <v>54</v>
      </c>
      <c r="V1017" s="15" t="s">
        <v>59</v>
      </c>
      <c r="W1017" t="s">
        <v>54</v>
      </c>
      <c r="X1017" s="15" t="s">
        <v>59</v>
      </c>
      <c r="Y1017">
        <v>3</v>
      </c>
      <c r="Z1017" s="15" t="s">
        <v>59</v>
      </c>
      <c r="AA1017" t="s">
        <v>54</v>
      </c>
      <c r="AB1017" s="15" t="s">
        <v>59</v>
      </c>
      <c r="AC1017" t="s">
        <v>47</v>
      </c>
      <c r="AD1017" s="15" t="s">
        <v>59</v>
      </c>
      <c r="AE1017" t="s">
        <v>47</v>
      </c>
      <c r="AF1017" s="15" t="s">
        <v>59</v>
      </c>
      <c r="AG1017" t="s">
        <v>54</v>
      </c>
      <c r="AH1017" s="15" t="s">
        <v>59</v>
      </c>
      <c r="AI1017" t="s">
        <v>47</v>
      </c>
      <c r="AJ1017" s="15" t="s">
        <v>59</v>
      </c>
      <c r="AL1017" s="15" t="s">
        <v>59</v>
      </c>
      <c r="AM1017" t="s">
        <v>47</v>
      </c>
      <c r="AN1017" s="15" t="s">
        <v>59</v>
      </c>
      <c r="AO1017" t="s">
        <v>47</v>
      </c>
      <c r="AP1017" s="15" t="s">
        <v>59</v>
      </c>
      <c r="AQ1017" t="s">
        <v>47</v>
      </c>
      <c r="AR1017" s="15" t="s">
        <v>59</v>
      </c>
      <c r="AS1017" t="s">
        <v>47</v>
      </c>
      <c r="AT1017" s="15" t="s">
        <v>59</v>
      </c>
      <c r="AU1017" t="s">
        <v>47</v>
      </c>
      <c r="AV1017" s="15" t="s">
        <v>59</v>
      </c>
      <c r="AW1017" s="3" t="s">
        <v>47</v>
      </c>
      <c r="AX1017" s="15" t="s">
        <v>59</v>
      </c>
      <c r="AZ1017" s="15" t="s">
        <v>59</v>
      </c>
      <c r="BA1017" t="s">
        <v>47</v>
      </c>
      <c r="BB1017" s="15" t="s">
        <v>59</v>
      </c>
      <c r="BC1017" t="s">
        <v>47</v>
      </c>
      <c r="BD1017" s="15" t="s">
        <v>59</v>
      </c>
      <c r="BE1017" t="s">
        <v>47</v>
      </c>
      <c r="BF1017" s="15" t="s">
        <v>59</v>
      </c>
      <c r="BH1017" s="15" t="s">
        <v>59</v>
      </c>
      <c r="BJ1017" s="15" t="s">
        <v>59</v>
      </c>
      <c r="BL1017" s="15" t="s">
        <v>59</v>
      </c>
      <c r="BN1017" s="15" t="s">
        <v>59</v>
      </c>
      <c r="BP1017" s="15" t="s">
        <v>59</v>
      </c>
      <c r="BR1017" s="15" t="s">
        <v>59</v>
      </c>
      <c r="BT1017" s="15" t="s">
        <v>59</v>
      </c>
      <c r="BV1017" s="15" t="s">
        <v>59</v>
      </c>
      <c r="BX1017" s="15" t="s">
        <v>59</v>
      </c>
      <c r="BZ1017" s="15" t="s">
        <v>59</v>
      </c>
      <c r="CB1017" s="15" t="s">
        <v>59</v>
      </c>
      <c r="CD1017" s="15" t="s">
        <v>59</v>
      </c>
      <c r="CF1017" s="15" t="s">
        <v>59</v>
      </c>
      <c r="CH1017" s="15" t="s">
        <v>59</v>
      </c>
      <c r="CJ1017" s="15" t="s">
        <v>59</v>
      </c>
      <c r="CL1017" s="15" t="s">
        <v>59</v>
      </c>
      <c r="CN1017" s="15" t="s">
        <v>59</v>
      </c>
      <c r="CP1017" s="15" t="s">
        <v>59</v>
      </c>
      <c r="CR1017" s="15" t="s">
        <v>59</v>
      </c>
      <c r="CT1017" s="15" t="s">
        <v>59</v>
      </c>
      <c r="CV1017" s="15" t="s">
        <v>59</v>
      </c>
      <c r="CX1017" s="15" t="s">
        <v>59</v>
      </c>
      <c r="CZ1017" s="15" t="s">
        <v>59</v>
      </c>
      <c r="DB1017" s="15" t="s">
        <v>59</v>
      </c>
      <c r="DD1017" s="15" t="s">
        <v>59</v>
      </c>
      <c r="DF1017" s="15" t="s">
        <v>59</v>
      </c>
      <c r="DH1017" s="15" t="s">
        <v>59</v>
      </c>
      <c r="DJ1017" s="15" t="s">
        <v>59</v>
      </c>
      <c r="DL1017" s="15" t="s">
        <v>59</v>
      </c>
      <c r="DN1017" s="15" t="s">
        <v>59</v>
      </c>
      <c r="DP1017" s="15" t="s">
        <v>59</v>
      </c>
      <c r="DR1017" s="15" t="s">
        <v>59</v>
      </c>
      <c r="DT1017" s="15" t="s">
        <v>59</v>
      </c>
      <c r="DV1017" s="15" t="s">
        <v>59</v>
      </c>
      <c r="DX1017" s="15" t="s">
        <v>59</v>
      </c>
      <c r="DZ1017" s="15" t="s">
        <v>59</v>
      </c>
      <c r="EB1017" s="15" t="s">
        <v>59</v>
      </c>
      <c r="ED1017" s="15" t="s">
        <v>59</v>
      </c>
      <c r="EF1017" s="15" t="s">
        <v>59</v>
      </c>
      <c r="EH1017" s="15" t="s">
        <v>59</v>
      </c>
      <c r="EJ1017" s="15" t="s">
        <v>59</v>
      </c>
      <c r="EL1017" s="15" t="s">
        <v>59</v>
      </c>
      <c r="EN1017" s="15" t="s">
        <v>59</v>
      </c>
      <c r="EP1017" s="15" t="s">
        <v>59</v>
      </c>
      <c r="ER1017" s="15" t="s">
        <v>59</v>
      </c>
      <c r="ET1017" s="15" t="s">
        <v>59</v>
      </c>
      <c r="EV1017" s="15" t="s">
        <v>59</v>
      </c>
      <c r="EX1017" s="15" t="s">
        <v>59</v>
      </c>
      <c r="EZ1017" s="15" t="s">
        <v>59</v>
      </c>
      <c r="FB1017" s="15" t="s">
        <v>59</v>
      </c>
      <c r="FD1017" s="15" t="s">
        <v>59</v>
      </c>
      <c r="FF1017" s="15" t="s">
        <v>59</v>
      </c>
      <c r="FH1017" s="15" t="s">
        <v>59</v>
      </c>
      <c r="FJ1017" s="15" t="s">
        <v>59</v>
      </c>
      <c r="FL1017" s="15" t="s">
        <v>59</v>
      </c>
      <c r="FN1017" s="15" t="s">
        <v>59</v>
      </c>
      <c r="FP1017" s="15" t="s">
        <v>59</v>
      </c>
      <c r="FR1017" s="15" t="s">
        <v>59</v>
      </c>
      <c r="FT1017" s="15" t="s">
        <v>59</v>
      </c>
    </row>
    <row r="1018" spans="1:176" ht="15.95" customHeight="1">
      <c r="A1018" t="str">
        <f t="shared" si="35"/>
        <v>Cheese powder, parmesan, stored at 38°C for 3 months</v>
      </c>
      <c r="B1018" s="39">
        <v>3</v>
      </c>
      <c r="C1018" s="39"/>
      <c r="D1018" s="39">
        <v>1602</v>
      </c>
      <c r="E1018" t="s">
        <v>1426</v>
      </c>
      <c r="G1018" s="9">
        <f t="shared" si="30"/>
        <v>22</v>
      </c>
      <c r="H1018" s="15" t="s">
        <v>59</v>
      </c>
      <c r="I1018" t="s">
        <v>47</v>
      </c>
      <c r="J1018" s="15" t="s">
        <v>59</v>
      </c>
      <c r="K1018" t="s">
        <v>47</v>
      </c>
      <c r="L1018" s="15" t="s">
        <v>59</v>
      </c>
      <c r="M1018" s="3" t="s">
        <v>47</v>
      </c>
      <c r="N1018" s="12" t="s">
        <v>59</v>
      </c>
      <c r="O1018" t="s">
        <v>47</v>
      </c>
      <c r="P1018" s="15" t="s">
        <v>59</v>
      </c>
      <c r="Q1018">
        <v>12</v>
      </c>
      <c r="R1018" s="15" t="s">
        <v>59</v>
      </c>
      <c r="S1018">
        <v>5</v>
      </c>
      <c r="T1018" s="15" t="s">
        <v>59</v>
      </c>
      <c r="U1018" t="s">
        <v>54</v>
      </c>
      <c r="V1018" s="15" t="s">
        <v>59</v>
      </c>
      <c r="W1018" t="s">
        <v>54</v>
      </c>
      <c r="X1018" s="15" t="s">
        <v>59</v>
      </c>
      <c r="Y1018">
        <v>5</v>
      </c>
      <c r="Z1018" s="15" t="s">
        <v>59</v>
      </c>
      <c r="AA1018" t="s">
        <v>54</v>
      </c>
      <c r="AB1018" s="15" t="s">
        <v>59</v>
      </c>
      <c r="AC1018" t="s">
        <v>47</v>
      </c>
      <c r="AD1018" s="15" t="s">
        <v>59</v>
      </c>
      <c r="AE1018" t="s">
        <v>47</v>
      </c>
      <c r="AF1018" s="15" t="s">
        <v>59</v>
      </c>
      <c r="AG1018" t="s">
        <v>54</v>
      </c>
      <c r="AH1018" s="15" t="s">
        <v>59</v>
      </c>
      <c r="AI1018" t="s">
        <v>47</v>
      </c>
      <c r="AJ1018" s="15" t="s">
        <v>59</v>
      </c>
      <c r="AL1018" s="15" t="s">
        <v>59</v>
      </c>
      <c r="AM1018" t="s">
        <v>47</v>
      </c>
      <c r="AN1018" s="15" t="s">
        <v>59</v>
      </c>
      <c r="AO1018" t="s">
        <v>47</v>
      </c>
      <c r="AP1018" s="15" t="s">
        <v>59</v>
      </c>
      <c r="AQ1018" t="s">
        <v>47</v>
      </c>
      <c r="AR1018" s="15" t="s">
        <v>59</v>
      </c>
      <c r="AS1018" t="s">
        <v>47</v>
      </c>
      <c r="AT1018" s="15" t="s">
        <v>59</v>
      </c>
      <c r="AU1018" t="s">
        <v>47</v>
      </c>
      <c r="AV1018" s="15" t="s">
        <v>59</v>
      </c>
      <c r="AW1018" s="3" t="s">
        <v>47</v>
      </c>
      <c r="AX1018" s="15" t="s">
        <v>59</v>
      </c>
      <c r="AZ1018" s="15" t="s">
        <v>59</v>
      </c>
      <c r="BA1018" t="s">
        <v>47</v>
      </c>
      <c r="BB1018" s="15" t="s">
        <v>59</v>
      </c>
      <c r="BC1018" t="s">
        <v>47</v>
      </c>
      <c r="BD1018" s="15" t="s">
        <v>59</v>
      </c>
      <c r="BE1018" t="s">
        <v>47</v>
      </c>
      <c r="BF1018" s="15" t="s">
        <v>59</v>
      </c>
      <c r="BH1018" s="15" t="s">
        <v>59</v>
      </c>
      <c r="BJ1018" s="15" t="s">
        <v>59</v>
      </c>
      <c r="BL1018" s="15" t="s">
        <v>59</v>
      </c>
      <c r="BN1018" s="15" t="s">
        <v>59</v>
      </c>
      <c r="BP1018" s="15" t="s">
        <v>59</v>
      </c>
      <c r="BR1018" s="15" t="s">
        <v>59</v>
      </c>
      <c r="BT1018" s="15" t="s">
        <v>59</v>
      </c>
      <c r="BV1018" s="15" t="s">
        <v>59</v>
      </c>
      <c r="BX1018" s="15" t="s">
        <v>59</v>
      </c>
      <c r="BZ1018" s="15" t="s">
        <v>59</v>
      </c>
      <c r="CB1018" s="15" t="s">
        <v>59</v>
      </c>
      <c r="CD1018" s="15" t="s">
        <v>59</v>
      </c>
      <c r="CF1018" s="15" t="s">
        <v>59</v>
      </c>
      <c r="CH1018" s="15" t="s">
        <v>59</v>
      </c>
      <c r="CJ1018" s="15" t="s">
        <v>59</v>
      </c>
      <c r="CL1018" s="15" t="s">
        <v>59</v>
      </c>
      <c r="CN1018" s="15" t="s">
        <v>59</v>
      </c>
      <c r="CP1018" s="15" t="s">
        <v>59</v>
      </c>
      <c r="CR1018" s="15" t="s">
        <v>59</v>
      </c>
      <c r="CT1018" s="15" t="s">
        <v>59</v>
      </c>
      <c r="CV1018" s="15" t="s">
        <v>59</v>
      </c>
      <c r="CX1018" s="15" t="s">
        <v>59</v>
      </c>
      <c r="CZ1018" s="15" t="s">
        <v>59</v>
      </c>
      <c r="DB1018" s="15" t="s">
        <v>59</v>
      </c>
      <c r="DD1018" s="15" t="s">
        <v>59</v>
      </c>
      <c r="DF1018" s="15" t="s">
        <v>59</v>
      </c>
      <c r="DH1018" s="15" t="s">
        <v>59</v>
      </c>
      <c r="DJ1018" s="15" t="s">
        <v>59</v>
      </c>
      <c r="DL1018" s="15" t="s">
        <v>59</v>
      </c>
      <c r="DN1018" s="15" t="s">
        <v>59</v>
      </c>
      <c r="DP1018" s="15" t="s">
        <v>59</v>
      </c>
      <c r="DR1018" s="15" t="s">
        <v>59</v>
      </c>
      <c r="DT1018" s="15" t="s">
        <v>59</v>
      </c>
      <c r="DV1018" s="15" t="s">
        <v>59</v>
      </c>
      <c r="DX1018" s="15" t="s">
        <v>59</v>
      </c>
      <c r="DZ1018" s="15" t="s">
        <v>59</v>
      </c>
      <c r="EB1018" s="15" t="s">
        <v>59</v>
      </c>
      <c r="ED1018" s="15" t="s">
        <v>59</v>
      </c>
      <c r="EF1018" s="15" t="s">
        <v>59</v>
      </c>
      <c r="EH1018" s="15" t="s">
        <v>59</v>
      </c>
      <c r="EJ1018" s="15" t="s">
        <v>59</v>
      </c>
      <c r="EL1018" s="15" t="s">
        <v>59</v>
      </c>
      <c r="EN1018" s="15" t="s">
        <v>59</v>
      </c>
      <c r="EP1018" s="15" t="s">
        <v>59</v>
      </c>
      <c r="ER1018" s="15" t="s">
        <v>59</v>
      </c>
      <c r="ET1018" s="15" t="s">
        <v>59</v>
      </c>
      <c r="EV1018" s="15" t="s">
        <v>59</v>
      </c>
      <c r="EX1018" s="15" t="s">
        <v>59</v>
      </c>
      <c r="EZ1018" s="15" t="s">
        <v>59</v>
      </c>
      <c r="FB1018" s="15" t="s">
        <v>59</v>
      </c>
      <c r="FD1018" s="15" t="s">
        <v>59</v>
      </c>
      <c r="FF1018" s="15" t="s">
        <v>59</v>
      </c>
      <c r="FH1018" s="15" t="s">
        <v>59</v>
      </c>
      <c r="FJ1018" s="15" t="s">
        <v>59</v>
      </c>
      <c r="FL1018" s="15" t="s">
        <v>59</v>
      </c>
      <c r="FN1018" s="15" t="s">
        <v>59</v>
      </c>
      <c r="FP1018" s="15" t="s">
        <v>59</v>
      </c>
      <c r="FR1018" s="15" t="s">
        <v>59</v>
      </c>
      <c r="FT1018" s="15" t="s">
        <v>59</v>
      </c>
    </row>
    <row r="1019" spans="1:176" ht="15.95" customHeight="1">
      <c r="A1019" t="str">
        <f t="shared" si="35"/>
        <v>Cheese powder, cheddar, stored at 21°C for 3 months, sample 1</v>
      </c>
      <c r="B1019" s="39">
        <v>3</v>
      </c>
      <c r="C1019" s="39"/>
      <c r="D1019" s="39">
        <v>1602</v>
      </c>
      <c r="E1019" t="s">
        <v>1426</v>
      </c>
      <c r="G1019" s="9">
        <f t="shared" si="30"/>
        <v>22</v>
      </c>
      <c r="H1019" s="15" t="s">
        <v>59</v>
      </c>
      <c r="I1019" t="s">
        <v>47</v>
      </c>
      <c r="J1019" s="15" t="s">
        <v>59</v>
      </c>
      <c r="K1019" t="s">
        <v>47</v>
      </c>
      <c r="L1019" s="15" t="s">
        <v>59</v>
      </c>
      <c r="M1019" s="3" t="s">
        <v>47</v>
      </c>
      <c r="N1019" s="12" t="s">
        <v>59</v>
      </c>
      <c r="O1019" t="s">
        <v>47</v>
      </c>
      <c r="P1019" s="15" t="s">
        <v>59</v>
      </c>
      <c r="Q1019">
        <v>5</v>
      </c>
      <c r="R1019" s="15" t="s">
        <v>59</v>
      </c>
      <c r="S1019" t="s">
        <v>54</v>
      </c>
      <c r="T1019" s="15" t="s">
        <v>59</v>
      </c>
      <c r="U1019" t="s">
        <v>54</v>
      </c>
      <c r="V1019" s="15" t="s">
        <v>59</v>
      </c>
      <c r="W1019">
        <v>11</v>
      </c>
      <c r="X1019" s="15" t="s">
        <v>59</v>
      </c>
      <c r="Y1019">
        <v>3</v>
      </c>
      <c r="Z1019" s="15" t="s">
        <v>59</v>
      </c>
      <c r="AA1019">
        <v>3</v>
      </c>
      <c r="AB1019" s="15" t="s">
        <v>59</v>
      </c>
      <c r="AC1019" t="s">
        <v>47</v>
      </c>
      <c r="AD1019" s="15" t="s">
        <v>59</v>
      </c>
      <c r="AE1019" t="s">
        <v>47</v>
      </c>
      <c r="AF1019" s="15" t="s">
        <v>59</v>
      </c>
      <c r="AG1019" t="s">
        <v>54</v>
      </c>
      <c r="AH1019" s="15" t="s">
        <v>59</v>
      </c>
      <c r="AI1019" t="s">
        <v>47</v>
      </c>
      <c r="AJ1019" s="15" t="s">
        <v>59</v>
      </c>
      <c r="AL1019" s="15" t="s">
        <v>59</v>
      </c>
      <c r="AM1019" t="s">
        <v>47</v>
      </c>
      <c r="AN1019" s="15" t="s">
        <v>59</v>
      </c>
      <c r="AO1019" t="s">
        <v>47</v>
      </c>
      <c r="AP1019" s="15" t="s">
        <v>59</v>
      </c>
      <c r="AQ1019" t="s">
        <v>47</v>
      </c>
      <c r="AR1019" s="15" t="s">
        <v>59</v>
      </c>
      <c r="AS1019" t="s">
        <v>47</v>
      </c>
      <c r="AT1019" s="15" t="s">
        <v>59</v>
      </c>
      <c r="AU1019" t="s">
        <v>47</v>
      </c>
      <c r="AV1019" s="15" t="s">
        <v>59</v>
      </c>
      <c r="AW1019" s="3" t="s">
        <v>47</v>
      </c>
      <c r="AX1019" s="15" t="s">
        <v>59</v>
      </c>
      <c r="AZ1019" s="15" t="s">
        <v>59</v>
      </c>
      <c r="BA1019" t="s">
        <v>47</v>
      </c>
      <c r="BB1019" s="15" t="s">
        <v>59</v>
      </c>
      <c r="BC1019" t="s">
        <v>47</v>
      </c>
      <c r="BD1019" s="15" t="s">
        <v>59</v>
      </c>
      <c r="BE1019" t="s">
        <v>47</v>
      </c>
      <c r="BF1019" s="15" t="s">
        <v>59</v>
      </c>
      <c r="BH1019" s="15" t="s">
        <v>59</v>
      </c>
      <c r="BJ1019" s="15" t="s">
        <v>59</v>
      </c>
      <c r="BL1019" s="15" t="s">
        <v>59</v>
      </c>
      <c r="BN1019" s="15" t="s">
        <v>59</v>
      </c>
      <c r="BP1019" s="15" t="s">
        <v>59</v>
      </c>
      <c r="BR1019" s="15" t="s">
        <v>59</v>
      </c>
      <c r="BT1019" s="15" t="s">
        <v>59</v>
      </c>
      <c r="BV1019" s="15" t="s">
        <v>59</v>
      </c>
      <c r="BX1019" s="15" t="s">
        <v>59</v>
      </c>
      <c r="BZ1019" s="15" t="s">
        <v>59</v>
      </c>
      <c r="CB1019" s="15" t="s">
        <v>59</v>
      </c>
      <c r="CD1019" s="15" t="s">
        <v>59</v>
      </c>
      <c r="CF1019" s="15" t="s">
        <v>59</v>
      </c>
      <c r="CH1019" s="15" t="s">
        <v>59</v>
      </c>
      <c r="CJ1019" s="15" t="s">
        <v>59</v>
      </c>
      <c r="CL1019" s="15" t="s">
        <v>59</v>
      </c>
      <c r="CN1019" s="15" t="s">
        <v>59</v>
      </c>
      <c r="CP1019" s="15" t="s">
        <v>59</v>
      </c>
      <c r="CR1019" s="15" t="s">
        <v>59</v>
      </c>
      <c r="CT1019" s="15" t="s">
        <v>59</v>
      </c>
      <c r="CV1019" s="15" t="s">
        <v>59</v>
      </c>
      <c r="CX1019" s="15" t="s">
        <v>59</v>
      </c>
      <c r="CZ1019" s="15" t="s">
        <v>59</v>
      </c>
      <c r="DB1019" s="15" t="s">
        <v>59</v>
      </c>
      <c r="DD1019" s="15" t="s">
        <v>59</v>
      </c>
      <c r="DF1019" s="15" t="s">
        <v>59</v>
      </c>
      <c r="DH1019" s="15" t="s">
        <v>59</v>
      </c>
      <c r="DJ1019" s="15" t="s">
        <v>59</v>
      </c>
      <c r="DL1019" s="15" t="s">
        <v>59</v>
      </c>
      <c r="DN1019" s="15" t="s">
        <v>59</v>
      </c>
      <c r="DP1019" s="15" t="s">
        <v>59</v>
      </c>
      <c r="DR1019" s="15" t="s">
        <v>59</v>
      </c>
      <c r="DT1019" s="15" t="s">
        <v>59</v>
      </c>
      <c r="DV1019" s="15" t="s">
        <v>59</v>
      </c>
      <c r="DX1019" s="15" t="s">
        <v>59</v>
      </c>
      <c r="DZ1019" s="15" t="s">
        <v>59</v>
      </c>
      <c r="EB1019" s="15" t="s">
        <v>59</v>
      </c>
      <c r="ED1019" s="15" t="s">
        <v>59</v>
      </c>
      <c r="EF1019" s="15" t="s">
        <v>59</v>
      </c>
      <c r="EH1019" s="15" t="s">
        <v>59</v>
      </c>
      <c r="EJ1019" s="15" t="s">
        <v>59</v>
      </c>
      <c r="EL1019" s="15" t="s">
        <v>59</v>
      </c>
      <c r="EN1019" s="15" t="s">
        <v>59</v>
      </c>
      <c r="EP1019" s="15" t="s">
        <v>59</v>
      </c>
      <c r="ER1019" s="15" t="s">
        <v>59</v>
      </c>
      <c r="ET1019" s="15" t="s">
        <v>59</v>
      </c>
      <c r="EV1019" s="15" t="s">
        <v>59</v>
      </c>
      <c r="EX1019" s="15" t="s">
        <v>59</v>
      </c>
      <c r="EZ1019" s="15" t="s">
        <v>59</v>
      </c>
      <c r="FB1019" s="15" t="s">
        <v>59</v>
      </c>
      <c r="FD1019" s="15" t="s">
        <v>59</v>
      </c>
      <c r="FF1019" s="15" t="s">
        <v>59</v>
      </c>
      <c r="FH1019" s="15" t="s">
        <v>59</v>
      </c>
      <c r="FJ1019" s="15" t="s">
        <v>59</v>
      </c>
      <c r="FL1019" s="15" t="s">
        <v>59</v>
      </c>
      <c r="FN1019" s="15" t="s">
        <v>59</v>
      </c>
      <c r="FP1019" s="15" t="s">
        <v>59</v>
      </c>
      <c r="FR1019" s="15" t="s">
        <v>59</v>
      </c>
      <c r="FT1019" s="15" t="s">
        <v>59</v>
      </c>
    </row>
    <row r="1020" spans="1:176" ht="15.95" customHeight="1">
      <c r="A1020" t="str">
        <f t="shared" si="35"/>
        <v>Cheese powder, cheddar, stored at 38°C for 3 months, sample 1</v>
      </c>
      <c r="B1020" s="39">
        <v>3</v>
      </c>
      <c r="C1020" s="39"/>
      <c r="D1020" s="39">
        <v>1602</v>
      </c>
      <c r="E1020" t="s">
        <v>1426</v>
      </c>
      <c r="G1020" s="9">
        <f t="shared" si="30"/>
        <v>9</v>
      </c>
      <c r="H1020" s="15" t="s">
        <v>59</v>
      </c>
      <c r="I1020" t="s">
        <v>47</v>
      </c>
      <c r="J1020" s="15" t="s">
        <v>59</v>
      </c>
      <c r="K1020" t="s">
        <v>47</v>
      </c>
      <c r="L1020" s="15" t="s">
        <v>59</v>
      </c>
      <c r="M1020" s="3" t="s">
        <v>47</v>
      </c>
      <c r="N1020" s="12" t="s">
        <v>59</v>
      </c>
      <c r="O1020" t="s">
        <v>47</v>
      </c>
      <c r="P1020" s="15" t="s">
        <v>59</v>
      </c>
      <c r="Q1020" t="s">
        <v>54</v>
      </c>
      <c r="R1020" s="15" t="s">
        <v>59</v>
      </c>
      <c r="S1020" t="s">
        <v>54</v>
      </c>
      <c r="T1020" s="15" t="s">
        <v>59</v>
      </c>
      <c r="U1020" t="s">
        <v>54</v>
      </c>
      <c r="V1020" s="15" t="s">
        <v>59</v>
      </c>
      <c r="W1020">
        <v>6</v>
      </c>
      <c r="X1020" s="15" t="s">
        <v>59</v>
      </c>
      <c r="Y1020">
        <v>2</v>
      </c>
      <c r="Z1020" s="15" t="s">
        <v>59</v>
      </c>
      <c r="AA1020">
        <v>1</v>
      </c>
      <c r="AB1020" s="15" t="s">
        <v>59</v>
      </c>
      <c r="AC1020" t="s">
        <v>47</v>
      </c>
      <c r="AD1020" s="15" t="s">
        <v>59</v>
      </c>
      <c r="AE1020" t="s">
        <v>47</v>
      </c>
      <c r="AF1020" s="15" t="s">
        <v>59</v>
      </c>
      <c r="AG1020" t="s">
        <v>54</v>
      </c>
      <c r="AH1020" s="15" t="s">
        <v>59</v>
      </c>
      <c r="AI1020" t="s">
        <v>47</v>
      </c>
      <c r="AJ1020" s="15" t="s">
        <v>59</v>
      </c>
      <c r="AL1020" s="15" t="s">
        <v>59</v>
      </c>
      <c r="AM1020" t="s">
        <v>47</v>
      </c>
      <c r="AN1020" s="15" t="s">
        <v>59</v>
      </c>
      <c r="AO1020" t="s">
        <v>47</v>
      </c>
      <c r="AP1020" s="15" t="s">
        <v>59</v>
      </c>
      <c r="AQ1020" t="s">
        <v>47</v>
      </c>
      <c r="AR1020" s="15" t="s">
        <v>59</v>
      </c>
      <c r="AS1020" t="s">
        <v>47</v>
      </c>
      <c r="AT1020" s="15" t="s">
        <v>59</v>
      </c>
      <c r="AU1020" t="s">
        <v>47</v>
      </c>
      <c r="AV1020" s="15" t="s">
        <v>59</v>
      </c>
      <c r="AW1020" s="3" t="s">
        <v>47</v>
      </c>
      <c r="AX1020" s="15" t="s">
        <v>59</v>
      </c>
      <c r="AZ1020" s="15" t="s">
        <v>59</v>
      </c>
      <c r="BA1020" t="s">
        <v>47</v>
      </c>
      <c r="BB1020" s="15" t="s">
        <v>59</v>
      </c>
      <c r="BC1020" t="s">
        <v>47</v>
      </c>
      <c r="BD1020" s="15" t="s">
        <v>59</v>
      </c>
      <c r="BE1020" t="s">
        <v>47</v>
      </c>
      <c r="BF1020" s="15" t="s">
        <v>59</v>
      </c>
      <c r="BH1020" s="15" t="s">
        <v>59</v>
      </c>
      <c r="BJ1020" s="15" t="s">
        <v>59</v>
      </c>
      <c r="BL1020" s="15" t="s">
        <v>59</v>
      </c>
      <c r="BN1020" s="15" t="s">
        <v>59</v>
      </c>
      <c r="BP1020" s="15" t="s">
        <v>59</v>
      </c>
      <c r="BR1020" s="15" t="s">
        <v>59</v>
      </c>
      <c r="BT1020" s="15" t="s">
        <v>59</v>
      </c>
      <c r="BV1020" s="15" t="s">
        <v>59</v>
      </c>
      <c r="BX1020" s="15" t="s">
        <v>59</v>
      </c>
      <c r="BZ1020" s="15" t="s">
        <v>59</v>
      </c>
      <c r="CB1020" s="15" t="s">
        <v>59</v>
      </c>
      <c r="CD1020" s="15" t="s">
        <v>59</v>
      </c>
      <c r="CF1020" s="15" t="s">
        <v>59</v>
      </c>
      <c r="CH1020" s="15" t="s">
        <v>59</v>
      </c>
      <c r="CJ1020" s="15" t="s">
        <v>59</v>
      </c>
      <c r="CL1020" s="15" t="s">
        <v>59</v>
      </c>
      <c r="CN1020" s="15" t="s">
        <v>59</v>
      </c>
      <c r="CP1020" s="15" t="s">
        <v>59</v>
      </c>
      <c r="CR1020" s="15" t="s">
        <v>59</v>
      </c>
      <c r="CT1020" s="15" t="s">
        <v>59</v>
      </c>
      <c r="CV1020" s="15" t="s">
        <v>59</v>
      </c>
      <c r="CX1020" s="15" t="s">
        <v>59</v>
      </c>
      <c r="CZ1020" s="15" t="s">
        <v>59</v>
      </c>
      <c r="DB1020" s="15" t="s">
        <v>59</v>
      </c>
      <c r="DD1020" s="15" t="s">
        <v>59</v>
      </c>
      <c r="DF1020" s="15" t="s">
        <v>59</v>
      </c>
      <c r="DH1020" s="15" t="s">
        <v>59</v>
      </c>
      <c r="DJ1020" s="15" t="s">
        <v>59</v>
      </c>
      <c r="DL1020" s="15" t="s">
        <v>59</v>
      </c>
      <c r="DN1020" s="15" t="s">
        <v>59</v>
      </c>
      <c r="DP1020" s="15" t="s">
        <v>59</v>
      </c>
      <c r="DR1020" s="15" t="s">
        <v>59</v>
      </c>
      <c r="DT1020" s="15" t="s">
        <v>59</v>
      </c>
      <c r="DV1020" s="15" t="s">
        <v>59</v>
      </c>
      <c r="DX1020" s="15" t="s">
        <v>59</v>
      </c>
      <c r="DZ1020" s="15" t="s">
        <v>59</v>
      </c>
      <c r="EB1020" s="15" t="s">
        <v>59</v>
      </c>
      <c r="ED1020" s="15" t="s">
        <v>59</v>
      </c>
      <c r="EF1020" s="15" t="s">
        <v>59</v>
      </c>
      <c r="EH1020" s="15" t="s">
        <v>59</v>
      </c>
      <c r="EJ1020" s="15" t="s">
        <v>59</v>
      </c>
      <c r="EL1020" s="15" t="s">
        <v>59</v>
      </c>
      <c r="EN1020" s="15" t="s">
        <v>59</v>
      </c>
      <c r="EP1020" s="15" t="s">
        <v>59</v>
      </c>
      <c r="ER1020" s="15" t="s">
        <v>59</v>
      </c>
      <c r="ET1020" s="15" t="s">
        <v>59</v>
      </c>
      <c r="EV1020" s="15" t="s">
        <v>59</v>
      </c>
      <c r="EX1020" s="15" t="s">
        <v>59</v>
      </c>
      <c r="EZ1020" s="15" t="s">
        <v>59</v>
      </c>
      <c r="FB1020" s="15" t="s">
        <v>59</v>
      </c>
      <c r="FD1020" s="15" t="s">
        <v>59</v>
      </c>
      <c r="FF1020" s="15" t="s">
        <v>59</v>
      </c>
      <c r="FH1020" s="15" t="s">
        <v>59</v>
      </c>
      <c r="FJ1020" s="15" t="s">
        <v>59</v>
      </c>
      <c r="FL1020" s="15" t="s">
        <v>59</v>
      </c>
      <c r="FN1020" s="15" t="s">
        <v>59</v>
      </c>
      <c r="FP1020" s="15" t="s">
        <v>59</v>
      </c>
      <c r="FR1020" s="15" t="s">
        <v>59</v>
      </c>
      <c r="FT1020" s="15" t="s">
        <v>59</v>
      </c>
    </row>
    <row r="1021" spans="1:176" ht="15.95" customHeight="1">
      <c r="A1021" t="str">
        <f t="shared" si="35"/>
        <v>Cheese powder, cheddar, stored at 21°C for 3 months, sample 2</v>
      </c>
      <c r="B1021" s="39">
        <v>3</v>
      </c>
      <c r="C1021" s="39"/>
      <c r="D1021" s="39">
        <v>1602</v>
      </c>
      <c r="E1021" t="s">
        <v>1426</v>
      </c>
      <c r="G1021" s="9">
        <f t="shared" si="30"/>
        <v>5</v>
      </c>
      <c r="H1021" s="15" t="s">
        <v>59</v>
      </c>
      <c r="I1021" t="s">
        <v>47</v>
      </c>
      <c r="J1021" s="15" t="s">
        <v>59</v>
      </c>
      <c r="K1021" t="s">
        <v>47</v>
      </c>
      <c r="L1021" s="15" t="s">
        <v>59</v>
      </c>
      <c r="M1021" s="3" t="s">
        <v>47</v>
      </c>
      <c r="N1021" s="12" t="s">
        <v>59</v>
      </c>
      <c r="O1021" t="s">
        <v>47</v>
      </c>
      <c r="P1021" s="15" t="s">
        <v>59</v>
      </c>
      <c r="Q1021" t="s">
        <v>54</v>
      </c>
      <c r="R1021" s="15" t="s">
        <v>59</v>
      </c>
      <c r="S1021" t="s">
        <v>54</v>
      </c>
      <c r="T1021" s="15" t="s">
        <v>59</v>
      </c>
      <c r="U1021" t="s">
        <v>54</v>
      </c>
      <c r="V1021" s="15" t="s">
        <v>59</v>
      </c>
      <c r="W1021">
        <v>4</v>
      </c>
      <c r="X1021" s="15" t="s">
        <v>59</v>
      </c>
      <c r="Y1021">
        <v>1</v>
      </c>
      <c r="Z1021" s="15" t="s">
        <v>59</v>
      </c>
      <c r="AA1021" t="s">
        <v>54</v>
      </c>
      <c r="AB1021" s="15" t="s">
        <v>59</v>
      </c>
      <c r="AC1021" t="s">
        <v>47</v>
      </c>
      <c r="AD1021" s="15" t="s">
        <v>59</v>
      </c>
      <c r="AE1021" t="s">
        <v>47</v>
      </c>
      <c r="AF1021" s="15" t="s">
        <v>59</v>
      </c>
      <c r="AG1021" t="s">
        <v>54</v>
      </c>
      <c r="AH1021" s="15" t="s">
        <v>59</v>
      </c>
      <c r="AI1021" t="s">
        <v>47</v>
      </c>
      <c r="AJ1021" s="15" t="s">
        <v>59</v>
      </c>
      <c r="AL1021" s="15" t="s">
        <v>59</v>
      </c>
      <c r="AM1021" t="s">
        <v>47</v>
      </c>
      <c r="AN1021" s="15" t="s">
        <v>59</v>
      </c>
      <c r="AO1021" t="s">
        <v>47</v>
      </c>
      <c r="AP1021" s="15" t="s">
        <v>59</v>
      </c>
      <c r="AQ1021" t="s">
        <v>47</v>
      </c>
      <c r="AR1021" s="15" t="s">
        <v>59</v>
      </c>
      <c r="AS1021" t="s">
        <v>47</v>
      </c>
      <c r="AT1021" s="15" t="s">
        <v>59</v>
      </c>
      <c r="AU1021" t="s">
        <v>47</v>
      </c>
      <c r="AV1021" s="15" t="s">
        <v>59</v>
      </c>
      <c r="AW1021" s="3" t="s">
        <v>47</v>
      </c>
      <c r="AX1021" s="15" t="s">
        <v>59</v>
      </c>
      <c r="AZ1021" s="15" t="s">
        <v>59</v>
      </c>
      <c r="BA1021" t="s">
        <v>47</v>
      </c>
      <c r="BB1021" s="15" t="s">
        <v>59</v>
      </c>
      <c r="BC1021" t="s">
        <v>47</v>
      </c>
      <c r="BD1021" s="15" t="s">
        <v>59</v>
      </c>
      <c r="BE1021" t="s">
        <v>47</v>
      </c>
      <c r="BF1021" s="15" t="s">
        <v>59</v>
      </c>
      <c r="BH1021" s="15" t="s">
        <v>59</v>
      </c>
      <c r="BJ1021" s="15" t="s">
        <v>59</v>
      </c>
      <c r="BL1021" s="15" t="s">
        <v>59</v>
      </c>
      <c r="BN1021" s="15" t="s">
        <v>59</v>
      </c>
      <c r="BP1021" s="15" t="s">
        <v>59</v>
      </c>
      <c r="BR1021" s="15" t="s">
        <v>59</v>
      </c>
      <c r="BT1021" s="15" t="s">
        <v>59</v>
      </c>
      <c r="BV1021" s="15" t="s">
        <v>59</v>
      </c>
      <c r="BX1021" s="15" t="s">
        <v>59</v>
      </c>
      <c r="BZ1021" s="15" t="s">
        <v>59</v>
      </c>
      <c r="CB1021" s="15" t="s">
        <v>59</v>
      </c>
      <c r="CD1021" s="15" t="s">
        <v>59</v>
      </c>
      <c r="CF1021" s="15" t="s">
        <v>59</v>
      </c>
      <c r="CH1021" s="15" t="s">
        <v>59</v>
      </c>
      <c r="CJ1021" s="15" t="s">
        <v>59</v>
      </c>
      <c r="CL1021" s="15" t="s">
        <v>59</v>
      </c>
      <c r="CN1021" s="15" t="s">
        <v>59</v>
      </c>
      <c r="CP1021" s="15" t="s">
        <v>59</v>
      </c>
      <c r="CR1021" s="15" t="s">
        <v>59</v>
      </c>
      <c r="CT1021" s="15" t="s">
        <v>59</v>
      </c>
      <c r="CV1021" s="15" t="s">
        <v>59</v>
      </c>
      <c r="CX1021" s="15" t="s">
        <v>59</v>
      </c>
      <c r="CZ1021" s="15" t="s">
        <v>59</v>
      </c>
      <c r="DB1021" s="15" t="s">
        <v>59</v>
      </c>
      <c r="DD1021" s="15" t="s">
        <v>59</v>
      </c>
      <c r="DF1021" s="15" t="s">
        <v>59</v>
      </c>
      <c r="DH1021" s="15" t="s">
        <v>59</v>
      </c>
      <c r="DJ1021" s="15" t="s">
        <v>59</v>
      </c>
      <c r="DL1021" s="15" t="s">
        <v>59</v>
      </c>
      <c r="DN1021" s="15" t="s">
        <v>59</v>
      </c>
      <c r="DP1021" s="15" t="s">
        <v>59</v>
      </c>
      <c r="DR1021" s="15" t="s">
        <v>59</v>
      </c>
      <c r="DT1021" s="15" t="s">
        <v>59</v>
      </c>
      <c r="DV1021" s="15" t="s">
        <v>59</v>
      </c>
      <c r="DX1021" s="15" t="s">
        <v>59</v>
      </c>
      <c r="DZ1021" s="15" t="s">
        <v>59</v>
      </c>
      <c r="EB1021" s="15" t="s">
        <v>59</v>
      </c>
      <c r="ED1021" s="15" t="s">
        <v>59</v>
      </c>
      <c r="EF1021" s="15" t="s">
        <v>59</v>
      </c>
      <c r="EH1021" s="15" t="s">
        <v>59</v>
      </c>
      <c r="EJ1021" s="15" t="s">
        <v>59</v>
      </c>
      <c r="EL1021" s="15" t="s">
        <v>59</v>
      </c>
      <c r="EN1021" s="15" t="s">
        <v>59</v>
      </c>
      <c r="EP1021" s="15" t="s">
        <v>59</v>
      </c>
      <c r="ER1021" s="15" t="s">
        <v>59</v>
      </c>
      <c r="ET1021" s="15" t="s">
        <v>59</v>
      </c>
      <c r="EV1021" s="15" t="s">
        <v>59</v>
      </c>
      <c r="EX1021" s="15" t="s">
        <v>59</v>
      </c>
      <c r="EZ1021" s="15" t="s">
        <v>59</v>
      </c>
      <c r="FB1021" s="15" t="s">
        <v>59</v>
      </c>
      <c r="FD1021" s="15" t="s">
        <v>59</v>
      </c>
      <c r="FF1021" s="15" t="s">
        <v>59</v>
      </c>
      <c r="FH1021" s="15" t="s">
        <v>59</v>
      </c>
      <c r="FJ1021" s="15" t="s">
        <v>59</v>
      </c>
      <c r="FL1021" s="15" t="s">
        <v>59</v>
      </c>
      <c r="FN1021" s="15" t="s">
        <v>59</v>
      </c>
      <c r="FP1021" s="15" t="s">
        <v>59</v>
      </c>
      <c r="FR1021" s="15" t="s">
        <v>59</v>
      </c>
      <c r="FT1021" s="15" t="s">
        <v>59</v>
      </c>
    </row>
    <row r="1022" spans="1:176" ht="15.95" customHeight="1">
      <c r="A1022" t="str">
        <f t="shared" si="35"/>
        <v>Cheese powder, cheddar, stored at 38°C for 3 months, sample 2</v>
      </c>
      <c r="B1022" s="39">
        <v>3</v>
      </c>
      <c r="C1022" s="39"/>
      <c r="D1022" s="39">
        <v>1602</v>
      </c>
      <c r="E1022" t="s">
        <v>1426</v>
      </c>
      <c r="G1022" s="9">
        <f t="shared" si="30"/>
        <v>14</v>
      </c>
      <c r="H1022" s="15" t="s">
        <v>59</v>
      </c>
      <c r="I1022" t="s">
        <v>47</v>
      </c>
      <c r="J1022" s="15" t="s">
        <v>59</v>
      </c>
      <c r="K1022" t="s">
        <v>47</v>
      </c>
      <c r="L1022" s="15" t="s">
        <v>59</v>
      </c>
      <c r="M1022" s="3" t="s">
        <v>47</v>
      </c>
      <c r="N1022" s="12" t="s">
        <v>59</v>
      </c>
      <c r="O1022" t="s">
        <v>47</v>
      </c>
      <c r="P1022" s="15" t="s">
        <v>59</v>
      </c>
      <c r="Q1022">
        <v>3</v>
      </c>
      <c r="R1022" s="15" t="s">
        <v>59</v>
      </c>
      <c r="S1022" t="s">
        <v>54</v>
      </c>
      <c r="T1022" s="15" t="s">
        <v>59</v>
      </c>
      <c r="U1022" t="s">
        <v>54</v>
      </c>
      <c r="V1022" s="15" t="s">
        <v>59</v>
      </c>
      <c r="W1022">
        <v>6</v>
      </c>
      <c r="X1022" s="15" t="s">
        <v>59</v>
      </c>
      <c r="Y1022">
        <v>3</v>
      </c>
      <c r="Z1022" s="15" t="s">
        <v>59</v>
      </c>
      <c r="AA1022">
        <v>2</v>
      </c>
      <c r="AB1022" s="15" t="s">
        <v>59</v>
      </c>
      <c r="AC1022" t="s">
        <v>47</v>
      </c>
      <c r="AD1022" s="15" t="s">
        <v>59</v>
      </c>
      <c r="AE1022" t="s">
        <v>47</v>
      </c>
      <c r="AF1022" s="15" t="s">
        <v>59</v>
      </c>
      <c r="AG1022" t="s">
        <v>54</v>
      </c>
      <c r="AH1022" s="15" t="s">
        <v>59</v>
      </c>
      <c r="AI1022" t="s">
        <v>47</v>
      </c>
      <c r="AJ1022" s="15" t="s">
        <v>59</v>
      </c>
      <c r="AL1022" s="15" t="s">
        <v>59</v>
      </c>
      <c r="AM1022" t="s">
        <v>47</v>
      </c>
      <c r="AN1022" s="15" t="s">
        <v>59</v>
      </c>
      <c r="AO1022" t="s">
        <v>47</v>
      </c>
      <c r="AP1022" s="15" t="s">
        <v>59</v>
      </c>
      <c r="AQ1022" t="s">
        <v>47</v>
      </c>
      <c r="AR1022" s="15" t="s">
        <v>59</v>
      </c>
      <c r="AS1022" t="s">
        <v>47</v>
      </c>
      <c r="AT1022" s="15" t="s">
        <v>59</v>
      </c>
      <c r="AU1022" t="s">
        <v>47</v>
      </c>
      <c r="AV1022" s="15" t="s">
        <v>59</v>
      </c>
      <c r="AW1022" s="3" t="s">
        <v>47</v>
      </c>
      <c r="AX1022" s="15" t="s">
        <v>59</v>
      </c>
      <c r="AZ1022" s="15" t="s">
        <v>59</v>
      </c>
      <c r="BA1022" t="s">
        <v>47</v>
      </c>
      <c r="BB1022" s="15" t="s">
        <v>59</v>
      </c>
      <c r="BC1022" t="s">
        <v>47</v>
      </c>
      <c r="BD1022" s="15" t="s">
        <v>59</v>
      </c>
      <c r="BE1022" t="s">
        <v>47</v>
      </c>
      <c r="BF1022" s="15" t="s">
        <v>59</v>
      </c>
      <c r="BH1022" s="15" t="s">
        <v>59</v>
      </c>
      <c r="BJ1022" s="15" t="s">
        <v>59</v>
      </c>
      <c r="BL1022" s="15" t="s">
        <v>59</v>
      </c>
      <c r="BN1022" s="15" t="s">
        <v>59</v>
      </c>
      <c r="BP1022" s="15" t="s">
        <v>59</v>
      </c>
      <c r="BR1022" s="15" t="s">
        <v>59</v>
      </c>
      <c r="BT1022" s="15" t="s">
        <v>59</v>
      </c>
      <c r="BV1022" s="15" t="s">
        <v>59</v>
      </c>
      <c r="BX1022" s="15" t="s">
        <v>59</v>
      </c>
      <c r="BZ1022" s="15" t="s">
        <v>59</v>
      </c>
      <c r="CB1022" s="15" t="s">
        <v>59</v>
      </c>
      <c r="CD1022" s="15" t="s">
        <v>59</v>
      </c>
      <c r="CF1022" s="15" t="s">
        <v>59</v>
      </c>
      <c r="CH1022" s="15" t="s">
        <v>59</v>
      </c>
      <c r="CJ1022" s="15" t="s">
        <v>59</v>
      </c>
      <c r="CL1022" s="15" t="s">
        <v>59</v>
      </c>
      <c r="CN1022" s="15" t="s">
        <v>59</v>
      </c>
      <c r="CP1022" s="15" t="s">
        <v>59</v>
      </c>
      <c r="CR1022" s="15" t="s">
        <v>59</v>
      </c>
      <c r="CT1022" s="15" t="s">
        <v>59</v>
      </c>
      <c r="CV1022" s="15" t="s">
        <v>59</v>
      </c>
      <c r="CX1022" s="15" t="s">
        <v>59</v>
      </c>
      <c r="CZ1022" s="15" t="s">
        <v>59</v>
      </c>
      <c r="DB1022" s="15" t="s">
        <v>59</v>
      </c>
      <c r="DD1022" s="15" t="s">
        <v>59</v>
      </c>
      <c r="DF1022" s="15" t="s">
        <v>59</v>
      </c>
      <c r="DH1022" s="15" t="s">
        <v>59</v>
      </c>
      <c r="DJ1022" s="15" t="s">
        <v>59</v>
      </c>
      <c r="DL1022" s="15" t="s">
        <v>59</v>
      </c>
      <c r="DN1022" s="15" t="s">
        <v>59</v>
      </c>
      <c r="DP1022" s="15" t="s">
        <v>59</v>
      </c>
      <c r="DR1022" s="15" t="s">
        <v>59</v>
      </c>
      <c r="DT1022" s="15" t="s">
        <v>59</v>
      </c>
      <c r="DV1022" s="15" t="s">
        <v>59</v>
      </c>
      <c r="DX1022" s="15" t="s">
        <v>59</v>
      </c>
      <c r="DZ1022" s="15" t="s">
        <v>59</v>
      </c>
      <c r="EB1022" s="15" t="s">
        <v>59</v>
      </c>
      <c r="ED1022" s="15" t="s">
        <v>59</v>
      </c>
      <c r="EF1022" s="15" t="s">
        <v>59</v>
      </c>
      <c r="EH1022" s="15" t="s">
        <v>59</v>
      </c>
      <c r="EJ1022" s="15" t="s">
        <v>59</v>
      </c>
      <c r="EL1022" s="15" t="s">
        <v>59</v>
      </c>
      <c r="EN1022" s="15" t="s">
        <v>59</v>
      </c>
      <c r="EP1022" s="15" t="s">
        <v>59</v>
      </c>
      <c r="ER1022" s="15" t="s">
        <v>59</v>
      </c>
      <c r="ET1022" s="15" t="s">
        <v>59</v>
      </c>
      <c r="EV1022" s="15" t="s">
        <v>59</v>
      </c>
      <c r="EX1022" s="15" t="s">
        <v>59</v>
      </c>
      <c r="EZ1022" s="15" t="s">
        <v>59</v>
      </c>
      <c r="FB1022" s="15" t="s">
        <v>59</v>
      </c>
      <c r="FD1022" s="15" t="s">
        <v>59</v>
      </c>
      <c r="FF1022" s="15" t="s">
        <v>59</v>
      </c>
      <c r="FH1022" s="15" t="s">
        <v>59</v>
      </c>
      <c r="FJ1022" s="15" t="s">
        <v>59</v>
      </c>
      <c r="FL1022" s="15" t="s">
        <v>59</v>
      </c>
      <c r="FN1022" s="15" t="s">
        <v>59</v>
      </c>
      <c r="FP1022" s="15" t="s">
        <v>59</v>
      </c>
      <c r="FR1022" s="15" t="s">
        <v>59</v>
      </c>
      <c r="FT1022" s="15" t="s">
        <v>59</v>
      </c>
    </row>
    <row r="1023" spans="1:176" ht="15.95" customHeight="1">
      <c r="A1023" t="str">
        <f t="shared" ref="A1023:A1028" si="36">SUBSTITUTE(A1005,"2 weeks","6 months")</f>
        <v>Cheese powder, parmesan, stored at 21°C for 6 months</v>
      </c>
      <c r="B1023" s="39">
        <v>3</v>
      </c>
      <c r="C1023" s="39"/>
      <c r="D1023" s="39">
        <v>1602</v>
      </c>
      <c r="E1023" t="s">
        <v>1426</v>
      </c>
      <c r="G1023" s="9">
        <f t="shared" si="30"/>
        <v>17</v>
      </c>
      <c r="H1023" s="15" t="s">
        <v>59</v>
      </c>
      <c r="I1023" t="s">
        <v>47</v>
      </c>
      <c r="J1023" s="15" t="s">
        <v>59</v>
      </c>
      <c r="K1023" t="s">
        <v>47</v>
      </c>
      <c r="L1023" s="15" t="s">
        <v>59</v>
      </c>
      <c r="M1023" s="3" t="s">
        <v>47</v>
      </c>
      <c r="N1023" s="12" t="s">
        <v>59</v>
      </c>
      <c r="O1023" t="s">
        <v>47</v>
      </c>
      <c r="P1023" s="15" t="s">
        <v>59</v>
      </c>
      <c r="Q1023">
        <v>5</v>
      </c>
      <c r="R1023" s="15" t="s">
        <v>59</v>
      </c>
      <c r="S1023">
        <v>5</v>
      </c>
      <c r="T1023" s="15" t="s">
        <v>59</v>
      </c>
      <c r="U1023" t="s">
        <v>54</v>
      </c>
      <c r="V1023" s="15" t="s">
        <v>59</v>
      </c>
      <c r="W1023" t="s">
        <v>54</v>
      </c>
      <c r="X1023" s="15" t="s">
        <v>59</v>
      </c>
      <c r="Y1023">
        <v>7</v>
      </c>
      <c r="Z1023" s="15" t="s">
        <v>59</v>
      </c>
      <c r="AA1023" t="s">
        <v>54</v>
      </c>
      <c r="AB1023" s="15" t="s">
        <v>59</v>
      </c>
      <c r="AC1023" t="s">
        <v>47</v>
      </c>
      <c r="AD1023" s="15" t="s">
        <v>59</v>
      </c>
      <c r="AE1023" t="s">
        <v>47</v>
      </c>
      <c r="AF1023" s="15" t="s">
        <v>59</v>
      </c>
      <c r="AG1023" t="s">
        <v>54</v>
      </c>
      <c r="AH1023" s="15" t="s">
        <v>59</v>
      </c>
      <c r="AI1023" t="s">
        <v>47</v>
      </c>
      <c r="AJ1023" s="15" t="s">
        <v>59</v>
      </c>
      <c r="AL1023" s="15" t="s">
        <v>59</v>
      </c>
      <c r="AM1023" t="s">
        <v>47</v>
      </c>
      <c r="AN1023" s="15" t="s">
        <v>59</v>
      </c>
      <c r="AO1023" t="s">
        <v>47</v>
      </c>
      <c r="AP1023" s="15" t="s">
        <v>59</v>
      </c>
      <c r="AQ1023" t="s">
        <v>47</v>
      </c>
      <c r="AR1023" s="15" t="s">
        <v>59</v>
      </c>
      <c r="AS1023" t="s">
        <v>47</v>
      </c>
      <c r="AT1023" s="15" t="s">
        <v>59</v>
      </c>
      <c r="AU1023" t="s">
        <v>47</v>
      </c>
      <c r="AV1023" s="15" t="s">
        <v>59</v>
      </c>
      <c r="AW1023" s="3" t="s">
        <v>47</v>
      </c>
      <c r="AX1023" s="15" t="s">
        <v>59</v>
      </c>
      <c r="AZ1023" s="15" t="s">
        <v>59</v>
      </c>
      <c r="BA1023" t="s">
        <v>47</v>
      </c>
      <c r="BB1023" s="15" t="s">
        <v>59</v>
      </c>
      <c r="BC1023" t="s">
        <v>47</v>
      </c>
      <c r="BD1023" s="15" t="s">
        <v>59</v>
      </c>
      <c r="BE1023" t="s">
        <v>47</v>
      </c>
      <c r="BF1023" s="15" t="s">
        <v>59</v>
      </c>
      <c r="BH1023" s="15" t="s">
        <v>59</v>
      </c>
      <c r="BJ1023" s="15" t="s">
        <v>59</v>
      </c>
      <c r="BL1023" s="15" t="s">
        <v>59</v>
      </c>
      <c r="BN1023" s="15" t="s">
        <v>59</v>
      </c>
      <c r="BP1023" s="15" t="s">
        <v>59</v>
      </c>
      <c r="BR1023" s="15" t="s">
        <v>59</v>
      </c>
      <c r="BT1023" s="15" t="s">
        <v>59</v>
      </c>
      <c r="BV1023" s="15" t="s">
        <v>59</v>
      </c>
      <c r="BX1023" s="15" t="s">
        <v>59</v>
      </c>
      <c r="BZ1023" s="15" t="s">
        <v>59</v>
      </c>
      <c r="CB1023" s="15" t="s">
        <v>59</v>
      </c>
      <c r="CD1023" s="15" t="s">
        <v>59</v>
      </c>
      <c r="CF1023" s="15" t="s">
        <v>59</v>
      </c>
      <c r="CH1023" s="15" t="s">
        <v>59</v>
      </c>
      <c r="CJ1023" s="15" t="s">
        <v>59</v>
      </c>
      <c r="CL1023" s="15" t="s">
        <v>59</v>
      </c>
      <c r="CN1023" s="15" t="s">
        <v>59</v>
      </c>
      <c r="CP1023" s="15" t="s">
        <v>59</v>
      </c>
      <c r="CR1023" s="15" t="s">
        <v>59</v>
      </c>
      <c r="CT1023" s="15" t="s">
        <v>59</v>
      </c>
      <c r="CV1023" s="15" t="s">
        <v>59</v>
      </c>
      <c r="CX1023" s="15" t="s">
        <v>59</v>
      </c>
      <c r="CZ1023" s="15" t="s">
        <v>59</v>
      </c>
      <c r="DB1023" s="15" t="s">
        <v>59</v>
      </c>
      <c r="DD1023" s="15" t="s">
        <v>59</v>
      </c>
      <c r="DF1023" s="15" t="s">
        <v>59</v>
      </c>
      <c r="DH1023" s="15" t="s">
        <v>59</v>
      </c>
      <c r="DJ1023" s="15" t="s">
        <v>59</v>
      </c>
      <c r="DL1023" s="15" t="s">
        <v>59</v>
      </c>
      <c r="DN1023" s="15" t="s">
        <v>59</v>
      </c>
      <c r="DP1023" s="15" t="s">
        <v>59</v>
      </c>
      <c r="DR1023" s="15" t="s">
        <v>59</v>
      </c>
      <c r="DT1023" s="15" t="s">
        <v>59</v>
      </c>
      <c r="DV1023" s="15" t="s">
        <v>59</v>
      </c>
      <c r="DX1023" s="15" t="s">
        <v>59</v>
      </c>
      <c r="DZ1023" s="15" t="s">
        <v>59</v>
      </c>
      <c r="EB1023" s="15" t="s">
        <v>59</v>
      </c>
      <c r="ED1023" s="15" t="s">
        <v>59</v>
      </c>
      <c r="EF1023" s="15" t="s">
        <v>59</v>
      </c>
      <c r="EH1023" s="15" t="s">
        <v>59</v>
      </c>
      <c r="EJ1023" s="15" t="s">
        <v>59</v>
      </c>
      <c r="EL1023" s="15" t="s">
        <v>59</v>
      </c>
      <c r="EN1023" s="15" t="s">
        <v>59</v>
      </c>
      <c r="EP1023" s="15" t="s">
        <v>59</v>
      </c>
      <c r="ER1023" s="15" t="s">
        <v>59</v>
      </c>
      <c r="ET1023" s="15" t="s">
        <v>59</v>
      </c>
      <c r="EV1023" s="15" t="s">
        <v>59</v>
      </c>
      <c r="EX1023" s="15" t="s">
        <v>59</v>
      </c>
      <c r="EZ1023" s="15" t="s">
        <v>59</v>
      </c>
      <c r="FB1023" s="15" t="s">
        <v>59</v>
      </c>
      <c r="FD1023" s="15" t="s">
        <v>59</v>
      </c>
      <c r="FF1023" s="15" t="s">
        <v>59</v>
      </c>
      <c r="FH1023" s="15" t="s">
        <v>59</v>
      </c>
      <c r="FJ1023" s="15" t="s">
        <v>59</v>
      </c>
      <c r="FL1023" s="15" t="s">
        <v>59</v>
      </c>
      <c r="FN1023" s="15" t="s">
        <v>59</v>
      </c>
      <c r="FP1023" s="15" t="s">
        <v>59</v>
      </c>
      <c r="FR1023" s="15" t="s">
        <v>59</v>
      </c>
      <c r="FT1023" s="15" t="s">
        <v>59</v>
      </c>
    </row>
    <row r="1024" spans="1:176" ht="15.95" customHeight="1">
      <c r="A1024" t="str">
        <f t="shared" si="36"/>
        <v>Cheese powder, parmesan, stored at 38°C for 6 months</v>
      </c>
      <c r="B1024" s="39">
        <v>3</v>
      </c>
      <c r="C1024" s="39"/>
      <c r="D1024" s="39">
        <v>1602</v>
      </c>
      <c r="E1024" t="s">
        <v>1426</v>
      </c>
      <c r="G1024" s="9">
        <f t="shared" si="30"/>
        <v>17</v>
      </c>
      <c r="H1024" s="15" t="s">
        <v>59</v>
      </c>
      <c r="I1024" t="s">
        <v>47</v>
      </c>
      <c r="J1024" s="15" t="s">
        <v>59</v>
      </c>
      <c r="K1024" t="s">
        <v>47</v>
      </c>
      <c r="L1024" s="15" t="s">
        <v>59</v>
      </c>
      <c r="M1024" s="3" t="s">
        <v>47</v>
      </c>
      <c r="N1024" s="12" t="s">
        <v>59</v>
      </c>
      <c r="O1024" t="s">
        <v>47</v>
      </c>
      <c r="P1024" s="15" t="s">
        <v>59</v>
      </c>
      <c r="Q1024">
        <v>3</v>
      </c>
      <c r="R1024" s="15" t="s">
        <v>59</v>
      </c>
      <c r="S1024">
        <v>4</v>
      </c>
      <c r="T1024" s="15" t="s">
        <v>59</v>
      </c>
      <c r="U1024" t="s">
        <v>54</v>
      </c>
      <c r="V1024" s="15" t="s">
        <v>59</v>
      </c>
      <c r="W1024" t="s">
        <v>54</v>
      </c>
      <c r="X1024" s="15" t="s">
        <v>59</v>
      </c>
      <c r="Y1024">
        <v>10</v>
      </c>
      <c r="Z1024" s="15" t="s">
        <v>59</v>
      </c>
      <c r="AA1024" t="s">
        <v>54</v>
      </c>
      <c r="AB1024" s="15" t="s">
        <v>59</v>
      </c>
      <c r="AC1024" t="s">
        <v>47</v>
      </c>
      <c r="AD1024" s="15" t="s">
        <v>59</v>
      </c>
      <c r="AE1024" t="s">
        <v>47</v>
      </c>
      <c r="AF1024" s="15" t="s">
        <v>59</v>
      </c>
      <c r="AG1024" t="s">
        <v>54</v>
      </c>
      <c r="AH1024" s="15" t="s">
        <v>59</v>
      </c>
      <c r="AI1024" t="s">
        <v>47</v>
      </c>
      <c r="AJ1024" s="15" t="s">
        <v>59</v>
      </c>
      <c r="AL1024" s="15" t="s">
        <v>59</v>
      </c>
      <c r="AM1024" t="s">
        <v>47</v>
      </c>
      <c r="AN1024" s="15" t="s">
        <v>59</v>
      </c>
      <c r="AO1024" t="s">
        <v>47</v>
      </c>
      <c r="AP1024" s="15" t="s">
        <v>59</v>
      </c>
      <c r="AQ1024" t="s">
        <v>47</v>
      </c>
      <c r="AR1024" s="15" t="s">
        <v>59</v>
      </c>
      <c r="AS1024" t="s">
        <v>47</v>
      </c>
      <c r="AT1024" s="15" t="s">
        <v>59</v>
      </c>
      <c r="AU1024" t="s">
        <v>47</v>
      </c>
      <c r="AV1024" s="15" t="s">
        <v>59</v>
      </c>
      <c r="AW1024" s="3" t="s">
        <v>47</v>
      </c>
      <c r="AX1024" s="15" t="s">
        <v>59</v>
      </c>
      <c r="AZ1024" s="15" t="s">
        <v>59</v>
      </c>
      <c r="BA1024" t="s">
        <v>47</v>
      </c>
      <c r="BB1024" s="15" t="s">
        <v>59</v>
      </c>
      <c r="BC1024" t="s">
        <v>47</v>
      </c>
      <c r="BD1024" s="15" t="s">
        <v>59</v>
      </c>
      <c r="BE1024" t="s">
        <v>47</v>
      </c>
      <c r="BF1024" s="15" t="s">
        <v>59</v>
      </c>
      <c r="BH1024" s="15" t="s">
        <v>59</v>
      </c>
      <c r="BJ1024" s="15" t="s">
        <v>59</v>
      </c>
      <c r="BL1024" s="15" t="s">
        <v>59</v>
      </c>
      <c r="BN1024" s="15" t="s">
        <v>59</v>
      </c>
      <c r="BP1024" s="15" t="s">
        <v>59</v>
      </c>
      <c r="BR1024" s="15" t="s">
        <v>59</v>
      </c>
      <c r="BT1024" s="15" t="s">
        <v>59</v>
      </c>
      <c r="BV1024" s="15" t="s">
        <v>59</v>
      </c>
      <c r="BX1024" s="15" t="s">
        <v>59</v>
      </c>
      <c r="BZ1024" s="15" t="s">
        <v>59</v>
      </c>
      <c r="CB1024" s="15" t="s">
        <v>59</v>
      </c>
      <c r="CD1024" s="15" t="s">
        <v>59</v>
      </c>
      <c r="CF1024" s="15" t="s">
        <v>59</v>
      </c>
      <c r="CH1024" s="15" t="s">
        <v>59</v>
      </c>
      <c r="CJ1024" s="15" t="s">
        <v>59</v>
      </c>
      <c r="CL1024" s="15" t="s">
        <v>59</v>
      </c>
      <c r="CN1024" s="15" t="s">
        <v>59</v>
      </c>
      <c r="CP1024" s="15" t="s">
        <v>59</v>
      </c>
      <c r="CR1024" s="15" t="s">
        <v>59</v>
      </c>
      <c r="CT1024" s="15" t="s">
        <v>59</v>
      </c>
      <c r="CV1024" s="15" t="s">
        <v>59</v>
      </c>
      <c r="CX1024" s="15" t="s">
        <v>59</v>
      </c>
      <c r="CZ1024" s="15" t="s">
        <v>59</v>
      </c>
      <c r="DB1024" s="15" t="s">
        <v>59</v>
      </c>
      <c r="DD1024" s="15" t="s">
        <v>59</v>
      </c>
      <c r="DF1024" s="15" t="s">
        <v>59</v>
      </c>
      <c r="DH1024" s="15" t="s">
        <v>59</v>
      </c>
      <c r="DJ1024" s="15" t="s">
        <v>59</v>
      </c>
      <c r="DL1024" s="15" t="s">
        <v>59</v>
      </c>
      <c r="DN1024" s="15" t="s">
        <v>59</v>
      </c>
      <c r="DP1024" s="15" t="s">
        <v>59</v>
      </c>
      <c r="DR1024" s="15" t="s">
        <v>59</v>
      </c>
      <c r="DT1024" s="15" t="s">
        <v>59</v>
      </c>
      <c r="DV1024" s="15" t="s">
        <v>59</v>
      </c>
      <c r="DX1024" s="15" t="s">
        <v>59</v>
      </c>
      <c r="DZ1024" s="15" t="s">
        <v>59</v>
      </c>
      <c r="EB1024" s="15" t="s">
        <v>59</v>
      </c>
      <c r="ED1024" s="15" t="s">
        <v>59</v>
      </c>
      <c r="EF1024" s="15" t="s">
        <v>59</v>
      </c>
      <c r="EH1024" s="15" t="s">
        <v>59</v>
      </c>
      <c r="EJ1024" s="15" t="s">
        <v>59</v>
      </c>
      <c r="EL1024" s="15" t="s">
        <v>59</v>
      </c>
      <c r="EN1024" s="15" t="s">
        <v>59</v>
      </c>
      <c r="EP1024" s="15" t="s">
        <v>59</v>
      </c>
      <c r="ER1024" s="15" t="s">
        <v>59</v>
      </c>
      <c r="ET1024" s="15" t="s">
        <v>59</v>
      </c>
      <c r="EV1024" s="15" t="s">
        <v>59</v>
      </c>
      <c r="EX1024" s="15" t="s">
        <v>59</v>
      </c>
      <c r="EZ1024" s="15" t="s">
        <v>59</v>
      </c>
      <c r="FB1024" s="15" t="s">
        <v>59</v>
      </c>
      <c r="FD1024" s="15" t="s">
        <v>59</v>
      </c>
      <c r="FF1024" s="15" t="s">
        <v>59</v>
      </c>
      <c r="FH1024" s="15" t="s">
        <v>59</v>
      </c>
      <c r="FJ1024" s="15" t="s">
        <v>59</v>
      </c>
      <c r="FL1024" s="15" t="s">
        <v>59</v>
      </c>
      <c r="FN1024" s="15" t="s">
        <v>59</v>
      </c>
      <c r="FP1024" s="15" t="s">
        <v>59</v>
      </c>
      <c r="FR1024" s="15" t="s">
        <v>59</v>
      </c>
      <c r="FT1024" s="15" t="s">
        <v>59</v>
      </c>
    </row>
    <row r="1025" spans="1:176" ht="15.95" customHeight="1">
      <c r="A1025" t="str">
        <f t="shared" si="36"/>
        <v>Cheese powder, cheddar, stored at 21°C for 6 months, sample 1</v>
      </c>
      <c r="B1025" s="39">
        <v>3</v>
      </c>
      <c r="C1025" s="39"/>
      <c r="D1025" s="39">
        <v>1602</v>
      </c>
      <c r="E1025" t="s">
        <v>1426</v>
      </c>
      <c r="G1025" s="9">
        <f t="shared" si="30"/>
        <v>13</v>
      </c>
      <c r="H1025" s="15" t="s">
        <v>59</v>
      </c>
      <c r="I1025" t="s">
        <v>47</v>
      </c>
      <c r="J1025" s="15" t="s">
        <v>59</v>
      </c>
      <c r="K1025" t="s">
        <v>47</v>
      </c>
      <c r="L1025" s="15" t="s">
        <v>59</v>
      </c>
      <c r="M1025" s="3" t="s">
        <v>47</v>
      </c>
      <c r="N1025" s="12" t="s">
        <v>59</v>
      </c>
      <c r="O1025" t="s">
        <v>47</v>
      </c>
      <c r="P1025" s="15" t="s">
        <v>59</v>
      </c>
      <c r="Q1025">
        <v>2</v>
      </c>
      <c r="R1025" s="15" t="s">
        <v>59</v>
      </c>
      <c r="S1025" t="s">
        <v>54</v>
      </c>
      <c r="T1025" s="15" t="s">
        <v>59</v>
      </c>
      <c r="U1025" t="s">
        <v>54</v>
      </c>
      <c r="V1025" s="15" t="s">
        <v>59</v>
      </c>
      <c r="W1025">
        <v>5</v>
      </c>
      <c r="X1025" s="15" t="s">
        <v>59</v>
      </c>
      <c r="Y1025">
        <v>6</v>
      </c>
      <c r="Z1025" s="15" t="s">
        <v>59</v>
      </c>
      <c r="AA1025" t="s">
        <v>54</v>
      </c>
      <c r="AB1025" s="15" t="s">
        <v>59</v>
      </c>
      <c r="AC1025" t="s">
        <v>47</v>
      </c>
      <c r="AD1025" s="15" t="s">
        <v>59</v>
      </c>
      <c r="AE1025" t="s">
        <v>47</v>
      </c>
      <c r="AF1025" s="15" t="s">
        <v>59</v>
      </c>
      <c r="AG1025" t="s">
        <v>54</v>
      </c>
      <c r="AH1025" s="15" t="s">
        <v>59</v>
      </c>
      <c r="AI1025" t="s">
        <v>47</v>
      </c>
      <c r="AJ1025" s="15" t="s">
        <v>59</v>
      </c>
      <c r="AL1025" s="15" t="s">
        <v>59</v>
      </c>
      <c r="AM1025" t="s">
        <v>47</v>
      </c>
      <c r="AN1025" s="15" t="s">
        <v>59</v>
      </c>
      <c r="AO1025" t="s">
        <v>47</v>
      </c>
      <c r="AP1025" s="15" t="s">
        <v>59</v>
      </c>
      <c r="AQ1025" t="s">
        <v>47</v>
      </c>
      <c r="AR1025" s="15" t="s">
        <v>59</v>
      </c>
      <c r="AS1025" t="s">
        <v>47</v>
      </c>
      <c r="AT1025" s="15" t="s">
        <v>59</v>
      </c>
      <c r="AU1025" t="s">
        <v>47</v>
      </c>
      <c r="AV1025" s="15" t="s">
        <v>59</v>
      </c>
      <c r="AW1025" s="3" t="s">
        <v>47</v>
      </c>
      <c r="AX1025" s="15" t="s">
        <v>59</v>
      </c>
      <c r="AZ1025" s="15" t="s">
        <v>59</v>
      </c>
      <c r="BA1025" t="s">
        <v>47</v>
      </c>
      <c r="BB1025" s="15" t="s">
        <v>59</v>
      </c>
      <c r="BC1025" t="s">
        <v>47</v>
      </c>
      <c r="BD1025" s="15" t="s">
        <v>59</v>
      </c>
      <c r="BE1025" t="s">
        <v>47</v>
      </c>
      <c r="BF1025" s="15" t="s">
        <v>59</v>
      </c>
      <c r="BH1025" s="15" t="s">
        <v>59</v>
      </c>
      <c r="BJ1025" s="15" t="s">
        <v>59</v>
      </c>
      <c r="BL1025" s="15" t="s">
        <v>59</v>
      </c>
      <c r="BN1025" s="15" t="s">
        <v>59</v>
      </c>
      <c r="BP1025" s="15" t="s">
        <v>59</v>
      </c>
      <c r="BR1025" s="15" t="s">
        <v>59</v>
      </c>
      <c r="BT1025" s="15" t="s">
        <v>59</v>
      </c>
      <c r="BV1025" s="15" t="s">
        <v>59</v>
      </c>
      <c r="BX1025" s="15" t="s">
        <v>59</v>
      </c>
      <c r="BZ1025" s="15" t="s">
        <v>59</v>
      </c>
      <c r="CB1025" s="15" t="s">
        <v>59</v>
      </c>
      <c r="CD1025" s="15" t="s">
        <v>59</v>
      </c>
      <c r="CF1025" s="15" t="s">
        <v>59</v>
      </c>
      <c r="CH1025" s="15" t="s">
        <v>59</v>
      </c>
      <c r="CJ1025" s="15" t="s">
        <v>59</v>
      </c>
      <c r="CL1025" s="15" t="s">
        <v>59</v>
      </c>
      <c r="CN1025" s="15" t="s">
        <v>59</v>
      </c>
      <c r="CP1025" s="15" t="s">
        <v>59</v>
      </c>
      <c r="CR1025" s="15" t="s">
        <v>59</v>
      </c>
      <c r="CT1025" s="15" t="s">
        <v>59</v>
      </c>
      <c r="CV1025" s="15" t="s">
        <v>59</v>
      </c>
      <c r="CX1025" s="15" t="s">
        <v>59</v>
      </c>
      <c r="CZ1025" s="15" t="s">
        <v>59</v>
      </c>
      <c r="DB1025" s="15" t="s">
        <v>59</v>
      </c>
      <c r="DD1025" s="15" t="s">
        <v>59</v>
      </c>
      <c r="DF1025" s="15" t="s">
        <v>59</v>
      </c>
      <c r="DH1025" s="15" t="s">
        <v>59</v>
      </c>
      <c r="DJ1025" s="15" t="s">
        <v>59</v>
      </c>
      <c r="DL1025" s="15" t="s">
        <v>59</v>
      </c>
      <c r="DN1025" s="15" t="s">
        <v>59</v>
      </c>
      <c r="DP1025" s="15" t="s">
        <v>59</v>
      </c>
      <c r="DR1025" s="15" t="s">
        <v>59</v>
      </c>
      <c r="DT1025" s="15" t="s">
        <v>59</v>
      </c>
      <c r="DV1025" s="15" t="s">
        <v>59</v>
      </c>
      <c r="DX1025" s="15" t="s">
        <v>59</v>
      </c>
      <c r="DZ1025" s="15" t="s">
        <v>59</v>
      </c>
      <c r="EB1025" s="15" t="s">
        <v>59</v>
      </c>
      <c r="ED1025" s="15" t="s">
        <v>59</v>
      </c>
      <c r="EF1025" s="15" t="s">
        <v>59</v>
      </c>
      <c r="EH1025" s="15" t="s">
        <v>59</v>
      </c>
      <c r="EJ1025" s="15" t="s">
        <v>59</v>
      </c>
      <c r="EL1025" s="15" t="s">
        <v>59</v>
      </c>
      <c r="EN1025" s="15" t="s">
        <v>59</v>
      </c>
      <c r="EP1025" s="15" t="s">
        <v>59</v>
      </c>
      <c r="ER1025" s="15" t="s">
        <v>59</v>
      </c>
      <c r="ET1025" s="15" t="s">
        <v>59</v>
      </c>
      <c r="EV1025" s="15" t="s">
        <v>59</v>
      </c>
      <c r="EX1025" s="15" t="s">
        <v>59</v>
      </c>
      <c r="EZ1025" s="15" t="s">
        <v>59</v>
      </c>
      <c r="FB1025" s="15" t="s">
        <v>59</v>
      </c>
      <c r="FD1025" s="15" t="s">
        <v>59</v>
      </c>
      <c r="FF1025" s="15" t="s">
        <v>59</v>
      </c>
      <c r="FH1025" s="15" t="s">
        <v>59</v>
      </c>
      <c r="FJ1025" s="15" t="s">
        <v>59</v>
      </c>
      <c r="FL1025" s="15" t="s">
        <v>59</v>
      </c>
      <c r="FN1025" s="15" t="s">
        <v>59</v>
      </c>
      <c r="FP1025" s="15" t="s">
        <v>59</v>
      </c>
      <c r="FR1025" s="15" t="s">
        <v>59</v>
      </c>
      <c r="FT1025" s="15" t="s">
        <v>59</v>
      </c>
    </row>
    <row r="1026" spans="1:176" ht="15.95" customHeight="1">
      <c r="A1026" t="str">
        <f t="shared" si="36"/>
        <v>Cheese powder, cheddar, stored at 38°C for 6 months, sample 1</v>
      </c>
      <c r="B1026" s="39">
        <v>3</v>
      </c>
      <c r="C1026" s="39"/>
      <c r="D1026" s="39">
        <v>1602</v>
      </c>
      <c r="E1026" t="s">
        <v>1426</v>
      </c>
      <c r="G1026" s="9">
        <f t="shared" si="30"/>
        <v>20</v>
      </c>
      <c r="H1026" s="15" t="s">
        <v>59</v>
      </c>
      <c r="I1026" t="s">
        <v>47</v>
      </c>
      <c r="J1026" s="15" t="s">
        <v>59</v>
      </c>
      <c r="K1026" t="s">
        <v>47</v>
      </c>
      <c r="L1026" s="15" t="s">
        <v>59</v>
      </c>
      <c r="M1026" s="3" t="s">
        <v>47</v>
      </c>
      <c r="N1026" s="12" t="s">
        <v>59</v>
      </c>
      <c r="O1026" t="s">
        <v>47</v>
      </c>
      <c r="P1026" s="15" t="s">
        <v>59</v>
      </c>
      <c r="Q1026">
        <v>2</v>
      </c>
      <c r="R1026" s="15" t="s">
        <v>59</v>
      </c>
      <c r="S1026" t="s">
        <v>54</v>
      </c>
      <c r="T1026" s="15" t="s">
        <v>59</v>
      </c>
      <c r="U1026" t="s">
        <v>54</v>
      </c>
      <c r="V1026" s="15" t="s">
        <v>59</v>
      </c>
      <c r="W1026">
        <v>5</v>
      </c>
      <c r="X1026" s="15" t="s">
        <v>59</v>
      </c>
      <c r="Y1026">
        <v>10</v>
      </c>
      <c r="Z1026" s="15" t="s">
        <v>59</v>
      </c>
      <c r="AA1026">
        <v>3</v>
      </c>
      <c r="AB1026" s="15" t="s">
        <v>59</v>
      </c>
      <c r="AC1026" t="s">
        <v>47</v>
      </c>
      <c r="AD1026" s="15" t="s">
        <v>59</v>
      </c>
      <c r="AE1026" t="s">
        <v>47</v>
      </c>
      <c r="AF1026" s="15" t="s">
        <v>59</v>
      </c>
      <c r="AG1026" t="s">
        <v>54</v>
      </c>
      <c r="AH1026" s="15" t="s">
        <v>59</v>
      </c>
      <c r="AI1026" t="s">
        <v>47</v>
      </c>
      <c r="AJ1026" s="15" t="s">
        <v>59</v>
      </c>
      <c r="AL1026" s="15" t="s">
        <v>59</v>
      </c>
      <c r="AM1026" t="s">
        <v>47</v>
      </c>
      <c r="AN1026" s="15" t="s">
        <v>59</v>
      </c>
      <c r="AO1026" t="s">
        <v>47</v>
      </c>
      <c r="AP1026" s="15" t="s">
        <v>59</v>
      </c>
      <c r="AQ1026" t="s">
        <v>47</v>
      </c>
      <c r="AR1026" s="15" t="s">
        <v>59</v>
      </c>
      <c r="AS1026" t="s">
        <v>47</v>
      </c>
      <c r="AT1026" s="15" t="s">
        <v>59</v>
      </c>
      <c r="AU1026" t="s">
        <v>47</v>
      </c>
      <c r="AV1026" s="15" t="s">
        <v>59</v>
      </c>
      <c r="AW1026" s="3" t="s">
        <v>47</v>
      </c>
      <c r="AX1026" s="15" t="s">
        <v>59</v>
      </c>
      <c r="AZ1026" s="15" t="s">
        <v>59</v>
      </c>
      <c r="BA1026" t="s">
        <v>47</v>
      </c>
      <c r="BB1026" s="15" t="s">
        <v>59</v>
      </c>
      <c r="BC1026" t="s">
        <v>47</v>
      </c>
      <c r="BD1026" s="15" t="s">
        <v>59</v>
      </c>
      <c r="BE1026" t="s">
        <v>47</v>
      </c>
      <c r="BF1026" s="15" t="s">
        <v>59</v>
      </c>
      <c r="BH1026" s="15" t="s">
        <v>59</v>
      </c>
      <c r="BJ1026" s="15" t="s">
        <v>59</v>
      </c>
      <c r="BL1026" s="15" t="s">
        <v>59</v>
      </c>
      <c r="BN1026" s="15" t="s">
        <v>59</v>
      </c>
      <c r="BP1026" s="15" t="s">
        <v>59</v>
      </c>
      <c r="BR1026" s="15" t="s">
        <v>59</v>
      </c>
      <c r="BT1026" s="15" t="s">
        <v>59</v>
      </c>
      <c r="BV1026" s="15" t="s">
        <v>59</v>
      </c>
      <c r="BX1026" s="15" t="s">
        <v>59</v>
      </c>
      <c r="BZ1026" s="15" t="s">
        <v>59</v>
      </c>
      <c r="CB1026" s="15" t="s">
        <v>59</v>
      </c>
      <c r="CD1026" s="15" t="s">
        <v>59</v>
      </c>
      <c r="CF1026" s="15" t="s">
        <v>59</v>
      </c>
      <c r="CH1026" s="15" t="s">
        <v>59</v>
      </c>
      <c r="CJ1026" s="15" t="s">
        <v>59</v>
      </c>
      <c r="CL1026" s="15" t="s">
        <v>59</v>
      </c>
      <c r="CN1026" s="15" t="s">
        <v>59</v>
      </c>
      <c r="CP1026" s="15" t="s">
        <v>59</v>
      </c>
      <c r="CR1026" s="15" t="s">
        <v>59</v>
      </c>
      <c r="CT1026" s="15" t="s">
        <v>59</v>
      </c>
      <c r="CV1026" s="15" t="s">
        <v>59</v>
      </c>
      <c r="CX1026" s="15" t="s">
        <v>59</v>
      </c>
      <c r="CZ1026" s="15" t="s">
        <v>59</v>
      </c>
      <c r="DB1026" s="15" t="s">
        <v>59</v>
      </c>
      <c r="DD1026" s="15" t="s">
        <v>59</v>
      </c>
      <c r="DF1026" s="15" t="s">
        <v>59</v>
      </c>
      <c r="DH1026" s="15" t="s">
        <v>59</v>
      </c>
      <c r="DJ1026" s="15" t="s">
        <v>59</v>
      </c>
      <c r="DL1026" s="15" t="s">
        <v>59</v>
      </c>
      <c r="DN1026" s="15" t="s">
        <v>59</v>
      </c>
      <c r="DP1026" s="15" t="s">
        <v>59</v>
      </c>
      <c r="DR1026" s="15" t="s">
        <v>59</v>
      </c>
      <c r="DT1026" s="15" t="s">
        <v>59</v>
      </c>
      <c r="DV1026" s="15" t="s">
        <v>59</v>
      </c>
      <c r="DX1026" s="15" t="s">
        <v>59</v>
      </c>
      <c r="DZ1026" s="15" t="s">
        <v>59</v>
      </c>
      <c r="EB1026" s="15" t="s">
        <v>59</v>
      </c>
      <c r="ED1026" s="15" t="s">
        <v>59</v>
      </c>
      <c r="EF1026" s="15" t="s">
        <v>59</v>
      </c>
      <c r="EH1026" s="15" t="s">
        <v>59</v>
      </c>
      <c r="EJ1026" s="15" t="s">
        <v>59</v>
      </c>
      <c r="EL1026" s="15" t="s">
        <v>59</v>
      </c>
      <c r="EN1026" s="15" t="s">
        <v>59</v>
      </c>
      <c r="EP1026" s="15" t="s">
        <v>59</v>
      </c>
      <c r="ER1026" s="15" t="s">
        <v>59</v>
      </c>
      <c r="ET1026" s="15" t="s">
        <v>59</v>
      </c>
      <c r="EV1026" s="15" t="s">
        <v>59</v>
      </c>
      <c r="EX1026" s="15" t="s">
        <v>59</v>
      </c>
      <c r="EZ1026" s="15" t="s">
        <v>59</v>
      </c>
      <c r="FB1026" s="15" t="s">
        <v>59</v>
      </c>
      <c r="FD1026" s="15" t="s">
        <v>59</v>
      </c>
      <c r="FF1026" s="15" t="s">
        <v>59</v>
      </c>
      <c r="FH1026" s="15" t="s">
        <v>59</v>
      </c>
      <c r="FJ1026" s="15" t="s">
        <v>59</v>
      </c>
      <c r="FL1026" s="15" t="s">
        <v>59</v>
      </c>
      <c r="FN1026" s="15" t="s">
        <v>59</v>
      </c>
      <c r="FP1026" s="15" t="s">
        <v>59</v>
      </c>
      <c r="FR1026" s="15" t="s">
        <v>59</v>
      </c>
      <c r="FT1026" s="15" t="s">
        <v>59</v>
      </c>
    </row>
    <row r="1027" spans="1:176" ht="15.95" customHeight="1">
      <c r="A1027" t="str">
        <f t="shared" si="36"/>
        <v>Cheese powder, cheddar, stored at 21°C for 6 months, sample 2</v>
      </c>
      <c r="B1027" s="39">
        <v>3</v>
      </c>
      <c r="C1027" s="39"/>
      <c r="D1027" s="39">
        <v>1602</v>
      </c>
      <c r="E1027" t="s">
        <v>1426</v>
      </c>
      <c r="G1027" s="9">
        <f t="shared" si="30"/>
        <v>9</v>
      </c>
      <c r="H1027" s="15" t="s">
        <v>59</v>
      </c>
      <c r="I1027" t="s">
        <v>47</v>
      </c>
      <c r="J1027" s="15" t="s">
        <v>59</v>
      </c>
      <c r="K1027" t="s">
        <v>47</v>
      </c>
      <c r="L1027" s="15" t="s">
        <v>59</v>
      </c>
      <c r="M1027" s="3" t="s">
        <v>47</v>
      </c>
      <c r="N1027" s="12" t="s">
        <v>59</v>
      </c>
      <c r="O1027" t="s">
        <v>47</v>
      </c>
      <c r="P1027" s="15" t="s">
        <v>59</v>
      </c>
      <c r="Q1027">
        <v>2</v>
      </c>
      <c r="R1027" s="15" t="s">
        <v>59</v>
      </c>
      <c r="S1027" t="s">
        <v>54</v>
      </c>
      <c r="T1027" s="15" t="s">
        <v>59</v>
      </c>
      <c r="U1027" t="s">
        <v>54</v>
      </c>
      <c r="V1027" s="15" t="s">
        <v>59</v>
      </c>
      <c r="W1027">
        <v>1</v>
      </c>
      <c r="X1027" s="15" t="s">
        <v>59</v>
      </c>
      <c r="Y1027">
        <v>4</v>
      </c>
      <c r="Z1027" s="15" t="s">
        <v>59</v>
      </c>
      <c r="AA1027">
        <v>2</v>
      </c>
      <c r="AB1027" s="15" t="s">
        <v>59</v>
      </c>
      <c r="AC1027" t="s">
        <v>47</v>
      </c>
      <c r="AD1027" s="15" t="s">
        <v>59</v>
      </c>
      <c r="AE1027" t="s">
        <v>47</v>
      </c>
      <c r="AF1027" s="15" t="s">
        <v>59</v>
      </c>
      <c r="AG1027" t="s">
        <v>54</v>
      </c>
      <c r="AH1027" s="15" t="s">
        <v>59</v>
      </c>
      <c r="AI1027" t="s">
        <v>47</v>
      </c>
      <c r="AJ1027" s="15" t="s">
        <v>59</v>
      </c>
      <c r="AL1027" s="15" t="s">
        <v>59</v>
      </c>
      <c r="AM1027" t="s">
        <v>47</v>
      </c>
      <c r="AN1027" s="15" t="s">
        <v>59</v>
      </c>
      <c r="AO1027" t="s">
        <v>47</v>
      </c>
      <c r="AP1027" s="15" t="s">
        <v>59</v>
      </c>
      <c r="AQ1027" t="s">
        <v>47</v>
      </c>
      <c r="AR1027" s="15" t="s">
        <v>59</v>
      </c>
      <c r="AS1027" t="s">
        <v>47</v>
      </c>
      <c r="AT1027" s="15" t="s">
        <v>59</v>
      </c>
      <c r="AU1027" t="s">
        <v>47</v>
      </c>
      <c r="AV1027" s="15" t="s">
        <v>59</v>
      </c>
      <c r="AW1027" s="3" t="s">
        <v>47</v>
      </c>
      <c r="AX1027" s="15" t="s">
        <v>59</v>
      </c>
      <c r="AZ1027" s="15" t="s">
        <v>59</v>
      </c>
      <c r="BA1027" t="s">
        <v>47</v>
      </c>
      <c r="BB1027" s="15" t="s">
        <v>59</v>
      </c>
      <c r="BC1027" t="s">
        <v>47</v>
      </c>
      <c r="BD1027" s="15" t="s">
        <v>59</v>
      </c>
      <c r="BE1027" t="s">
        <v>47</v>
      </c>
      <c r="BF1027" s="15" t="s">
        <v>59</v>
      </c>
      <c r="BH1027" s="15" t="s">
        <v>59</v>
      </c>
      <c r="BJ1027" s="15" t="s">
        <v>59</v>
      </c>
      <c r="BL1027" s="15" t="s">
        <v>59</v>
      </c>
      <c r="BN1027" s="15" t="s">
        <v>59</v>
      </c>
      <c r="BP1027" s="15" t="s">
        <v>59</v>
      </c>
      <c r="BR1027" s="15" t="s">
        <v>59</v>
      </c>
      <c r="BT1027" s="15" t="s">
        <v>59</v>
      </c>
      <c r="BV1027" s="15" t="s">
        <v>59</v>
      </c>
      <c r="BX1027" s="15" t="s">
        <v>59</v>
      </c>
      <c r="BZ1027" s="15" t="s">
        <v>59</v>
      </c>
      <c r="CB1027" s="15" t="s">
        <v>59</v>
      </c>
      <c r="CD1027" s="15" t="s">
        <v>59</v>
      </c>
      <c r="CF1027" s="15" t="s">
        <v>59</v>
      </c>
      <c r="CH1027" s="15" t="s">
        <v>59</v>
      </c>
      <c r="CJ1027" s="15" t="s">
        <v>59</v>
      </c>
      <c r="CL1027" s="15" t="s">
        <v>59</v>
      </c>
      <c r="CN1027" s="15" t="s">
        <v>59</v>
      </c>
      <c r="CP1027" s="15" t="s">
        <v>59</v>
      </c>
      <c r="CR1027" s="15" t="s">
        <v>59</v>
      </c>
      <c r="CT1027" s="15" t="s">
        <v>59</v>
      </c>
      <c r="CV1027" s="15" t="s">
        <v>59</v>
      </c>
      <c r="CX1027" s="15" t="s">
        <v>59</v>
      </c>
      <c r="CZ1027" s="15" t="s">
        <v>59</v>
      </c>
      <c r="DB1027" s="15" t="s">
        <v>59</v>
      </c>
      <c r="DD1027" s="15" t="s">
        <v>59</v>
      </c>
      <c r="DF1027" s="15" t="s">
        <v>59</v>
      </c>
      <c r="DH1027" s="15" t="s">
        <v>59</v>
      </c>
      <c r="DJ1027" s="15" t="s">
        <v>59</v>
      </c>
      <c r="DL1027" s="15" t="s">
        <v>59</v>
      </c>
      <c r="DN1027" s="15" t="s">
        <v>59</v>
      </c>
      <c r="DP1027" s="15" t="s">
        <v>59</v>
      </c>
      <c r="DR1027" s="15" t="s">
        <v>59</v>
      </c>
      <c r="DT1027" s="15" t="s">
        <v>59</v>
      </c>
      <c r="DV1027" s="15" t="s">
        <v>59</v>
      </c>
      <c r="DX1027" s="15" t="s">
        <v>59</v>
      </c>
      <c r="DZ1027" s="15" t="s">
        <v>59</v>
      </c>
      <c r="EB1027" s="15" t="s">
        <v>59</v>
      </c>
      <c r="ED1027" s="15" t="s">
        <v>59</v>
      </c>
      <c r="EF1027" s="15" t="s">
        <v>59</v>
      </c>
      <c r="EH1027" s="15" t="s">
        <v>59</v>
      </c>
      <c r="EJ1027" s="15" t="s">
        <v>59</v>
      </c>
      <c r="EL1027" s="15" t="s">
        <v>59</v>
      </c>
      <c r="EN1027" s="15" t="s">
        <v>59</v>
      </c>
      <c r="EP1027" s="15" t="s">
        <v>59</v>
      </c>
      <c r="ER1027" s="15" t="s">
        <v>59</v>
      </c>
      <c r="ET1027" s="15" t="s">
        <v>59</v>
      </c>
      <c r="EV1027" s="15" t="s">
        <v>59</v>
      </c>
      <c r="EX1027" s="15" t="s">
        <v>59</v>
      </c>
      <c r="EZ1027" s="15" t="s">
        <v>59</v>
      </c>
      <c r="FB1027" s="15" t="s">
        <v>59</v>
      </c>
      <c r="FD1027" s="15" t="s">
        <v>59</v>
      </c>
      <c r="FF1027" s="15" t="s">
        <v>59</v>
      </c>
      <c r="FH1027" s="15" t="s">
        <v>59</v>
      </c>
      <c r="FJ1027" s="15" t="s">
        <v>59</v>
      </c>
      <c r="FL1027" s="15" t="s">
        <v>59</v>
      </c>
      <c r="FN1027" s="15" t="s">
        <v>59</v>
      </c>
      <c r="FP1027" s="15" t="s">
        <v>59</v>
      </c>
      <c r="FR1027" s="15" t="s">
        <v>59</v>
      </c>
      <c r="FT1027" s="15" t="s">
        <v>59</v>
      </c>
    </row>
    <row r="1028" spans="1:176" ht="15.95" customHeight="1">
      <c r="A1028" t="str">
        <f t="shared" si="36"/>
        <v>Cheese powder, cheddar, stored at 38°C for 6 months, sample 2</v>
      </c>
      <c r="B1028" s="39">
        <v>3</v>
      </c>
      <c r="C1028" s="39"/>
      <c r="D1028" s="39">
        <v>1602</v>
      </c>
      <c r="E1028" t="s">
        <v>1426</v>
      </c>
      <c r="G1028" s="9">
        <f t="shared" si="30"/>
        <v>17</v>
      </c>
      <c r="H1028" s="15" t="s">
        <v>59</v>
      </c>
      <c r="I1028" t="s">
        <v>47</v>
      </c>
      <c r="J1028" s="15" t="s">
        <v>59</v>
      </c>
      <c r="K1028" t="s">
        <v>47</v>
      </c>
      <c r="L1028" s="15" t="s">
        <v>59</v>
      </c>
      <c r="M1028" s="3" t="s">
        <v>47</v>
      </c>
      <c r="N1028" s="12" t="s">
        <v>59</v>
      </c>
      <c r="O1028" t="s">
        <v>47</v>
      </c>
      <c r="P1028" s="15" t="s">
        <v>59</v>
      </c>
      <c r="Q1028">
        <v>3</v>
      </c>
      <c r="R1028" s="15" t="s">
        <v>59</v>
      </c>
      <c r="S1028" t="s">
        <v>54</v>
      </c>
      <c r="T1028" s="15" t="s">
        <v>59</v>
      </c>
      <c r="U1028" t="s">
        <v>54</v>
      </c>
      <c r="V1028" s="15" t="s">
        <v>59</v>
      </c>
      <c r="W1028">
        <v>1</v>
      </c>
      <c r="X1028" s="15" t="s">
        <v>59</v>
      </c>
      <c r="Y1028">
        <v>8</v>
      </c>
      <c r="Z1028" s="15" t="s">
        <v>59</v>
      </c>
      <c r="AA1028">
        <v>2</v>
      </c>
      <c r="AB1028" s="15" t="s">
        <v>59</v>
      </c>
      <c r="AC1028" t="s">
        <v>47</v>
      </c>
      <c r="AD1028" s="15" t="s">
        <v>59</v>
      </c>
      <c r="AE1028" t="s">
        <v>47</v>
      </c>
      <c r="AF1028" s="15" t="s">
        <v>59</v>
      </c>
      <c r="AG1028">
        <v>3</v>
      </c>
      <c r="AH1028" s="15" t="s">
        <v>59</v>
      </c>
      <c r="AI1028" t="s">
        <v>47</v>
      </c>
      <c r="AJ1028" s="15" t="s">
        <v>59</v>
      </c>
      <c r="AL1028" s="15" t="s">
        <v>59</v>
      </c>
      <c r="AM1028" t="s">
        <v>47</v>
      </c>
      <c r="AN1028" s="15" t="s">
        <v>59</v>
      </c>
      <c r="AO1028" t="s">
        <v>47</v>
      </c>
      <c r="AP1028" s="15" t="s">
        <v>59</v>
      </c>
      <c r="AQ1028" t="s">
        <v>47</v>
      </c>
      <c r="AR1028" s="15" t="s">
        <v>59</v>
      </c>
      <c r="AS1028" t="s">
        <v>47</v>
      </c>
      <c r="AT1028" s="15" t="s">
        <v>59</v>
      </c>
      <c r="AU1028" t="s">
        <v>47</v>
      </c>
      <c r="AV1028" s="15" t="s">
        <v>59</v>
      </c>
      <c r="AW1028" s="3" t="s">
        <v>47</v>
      </c>
      <c r="AX1028" s="15" t="s">
        <v>59</v>
      </c>
      <c r="AZ1028" s="15" t="s">
        <v>59</v>
      </c>
      <c r="BA1028" t="s">
        <v>47</v>
      </c>
      <c r="BB1028" s="15" t="s">
        <v>59</v>
      </c>
      <c r="BC1028" t="s">
        <v>47</v>
      </c>
      <c r="BD1028" s="15" t="s">
        <v>59</v>
      </c>
      <c r="BE1028" t="s">
        <v>47</v>
      </c>
      <c r="BF1028" s="15" t="s">
        <v>59</v>
      </c>
      <c r="BH1028" s="15" t="s">
        <v>59</v>
      </c>
      <c r="BJ1028" s="15" t="s">
        <v>59</v>
      </c>
      <c r="BL1028" s="15" t="s">
        <v>59</v>
      </c>
      <c r="BN1028" s="15" t="s">
        <v>59</v>
      </c>
      <c r="BP1028" s="15" t="s">
        <v>59</v>
      </c>
      <c r="BR1028" s="15" t="s">
        <v>59</v>
      </c>
      <c r="BT1028" s="15" t="s">
        <v>59</v>
      </c>
      <c r="BV1028" s="15" t="s">
        <v>59</v>
      </c>
      <c r="BX1028" s="15" t="s">
        <v>59</v>
      </c>
      <c r="BZ1028" s="15" t="s">
        <v>59</v>
      </c>
      <c r="CB1028" s="15" t="s">
        <v>59</v>
      </c>
      <c r="CD1028" s="15" t="s">
        <v>59</v>
      </c>
      <c r="CF1028" s="15" t="s">
        <v>59</v>
      </c>
      <c r="CH1028" s="15" t="s">
        <v>59</v>
      </c>
      <c r="CJ1028" s="15" t="s">
        <v>59</v>
      </c>
      <c r="CL1028" s="15" t="s">
        <v>59</v>
      </c>
      <c r="CN1028" s="15" t="s">
        <v>59</v>
      </c>
      <c r="CP1028" s="15" t="s">
        <v>59</v>
      </c>
      <c r="CR1028" s="15" t="s">
        <v>59</v>
      </c>
      <c r="CT1028" s="15" t="s">
        <v>59</v>
      </c>
      <c r="CV1028" s="15" t="s">
        <v>59</v>
      </c>
      <c r="CX1028" s="15" t="s">
        <v>59</v>
      </c>
      <c r="CZ1028" s="15" t="s">
        <v>59</v>
      </c>
      <c r="DB1028" s="15" t="s">
        <v>59</v>
      </c>
      <c r="DD1028" s="15" t="s">
        <v>59</v>
      </c>
      <c r="DF1028" s="15" t="s">
        <v>59</v>
      </c>
      <c r="DH1028" s="15" t="s">
        <v>59</v>
      </c>
      <c r="DJ1028" s="15" t="s">
        <v>59</v>
      </c>
      <c r="DL1028" s="15" t="s">
        <v>59</v>
      </c>
      <c r="DN1028" s="15" t="s">
        <v>59</v>
      </c>
      <c r="DP1028" s="15" t="s">
        <v>59</v>
      </c>
      <c r="DR1028" s="15" t="s">
        <v>59</v>
      </c>
      <c r="DT1028" s="15" t="s">
        <v>59</v>
      </c>
      <c r="DV1028" s="15" t="s">
        <v>59</v>
      </c>
      <c r="DX1028" s="15" t="s">
        <v>59</v>
      </c>
      <c r="DZ1028" s="15" t="s">
        <v>59</v>
      </c>
      <c r="EB1028" s="15" t="s">
        <v>59</v>
      </c>
      <c r="ED1028" s="15" t="s">
        <v>59</v>
      </c>
      <c r="EF1028" s="15" t="s">
        <v>59</v>
      </c>
      <c r="EH1028" s="15" t="s">
        <v>59</v>
      </c>
      <c r="EJ1028" s="15" t="s">
        <v>59</v>
      </c>
      <c r="EL1028" s="15" t="s">
        <v>59</v>
      </c>
      <c r="EN1028" s="15" t="s">
        <v>59</v>
      </c>
      <c r="EP1028" s="15" t="s">
        <v>59</v>
      </c>
      <c r="ER1028" s="15" t="s">
        <v>59</v>
      </c>
      <c r="ET1028" s="15" t="s">
        <v>59</v>
      </c>
      <c r="EV1028" s="15" t="s">
        <v>59</v>
      </c>
      <c r="EX1028" s="15" t="s">
        <v>59</v>
      </c>
      <c r="EZ1028" s="15" t="s">
        <v>59</v>
      </c>
      <c r="FB1028" s="15" t="s">
        <v>59</v>
      </c>
      <c r="FD1028" s="15" t="s">
        <v>59</v>
      </c>
      <c r="FF1028" s="15" t="s">
        <v>59</v>
      </c>
      <c r="FH1028" s="15" t="s">
        <v>59</v>
      </c>
      <c r="FJ1028" s="15" t="s">
        <v>59</v>
      </c>
      <c r="FL1028" s="15" t="s">
        <v>59</v>
      </c>
      <c r="FN1028" s="15" t="s">
        <v>59</v>
      </c>
      <c r="FP1028" s="15" t="s">
        <v>59</v>
      </c>
      <c r="FR1028" s="15" t="s">
        <v>59</v>
      </c>
      <c r="FT1028" s="15" t="s">
        <v>59</v>
      </c>
    </row>
    <row r="1029" spans="1:176" ht="15.95" customHeight="1">
      <c r="A1029" t="s">
        <v>1427</v>
      </c>
      <c r="B1029" s="39">
        <v>3</v>
      </c>
      <c r="C1029" s="39"/>
      <c r="D1029" s="39">
        <v>1602</v>
      </c>
      <c r="E1029" t="s">
        <v>1426</v>
      </c>
      <c r="G1029" s="9">
        <f t="shared" si="30"/>
        <v>10</v>
      </c>
      <c r="H1029" s="15" t="s">
        <v>59</v>
      </c>
      <c r="I1029" t="s">
        <v>47</v>
      </c>
      <c r="J1029" s="15" t="s">
        <v>59</v>
      </c>
      <c r="K1029" t="s">
        <v>47</v>
      </c>
      <c r="L1029" s="15" t="s">
        <v>59</v>
      </c>
      <c r="M1029" s="3" t="s">
        <v>47</v>
      </c>
      <c r="N1029" s="12" t="s">
        <v>59</v>
      </c>
      <c r="O1029" t="s">
        <v>47</v>
      </c>
      <c r="P1029" s="15" t="s">
        <v>59</v>
      </c>
      <c r="Q1029" t="s">
        <v>54</v>
      </c>
      <c r="R1029" s="15" t="s">
        <v>59</v>
      </c>
      <c r="S1029" t="s">
        <v>54</v>
      </c>
      <c r="T1029" s="15" t="s">
        <v>59</v>
      </c>
      <c r="U1029" t="s">
        <v>54</v>
      </c>
      <c r="V1029" s="15" t="s">
        <v>59</v>
      </c>
      <c r="W1029">
        <v>7</v>
      </c>
      <c r="X1029" s="15" t="s">
        <v>59</v>
      </c>
      <c r="Y1029">
        <v>3</v>
      </c>
      <c r="Z1029" s="15" t="s">
        <v>59</v>
      </c>
      <c r="AA1029" t="s">
        <v>54</v>
      </c>
      <c r="AB1029" s="15" t="s">
        <v>59</v>
      </c>
      <c r="AC1029" t="s">
        <v>47</v>
      </c>
      <c r="AD1029" s="15" t="s">
        <v>59</v>
      </c>
      <c r="AE1029" t="s">
        <v>47</v>
      </c>
      <c r="AF1029" s="15" t="s">
        <v>59</v>
      </c>
      <c r="AG1029" t="s">
        <v>54</v>
      </c>
      <c r="AH1029" s="15" t="s">
        <v>59</v>
      </c>
      <c r="AI1029" t="s">
        <v>47</v>
      </c>
      <c r="AJ1029" s="15" t="s">
        <v>59</v>
      </c>
      <c r="AL1029" s="15" t="s">
        <v>59</v>
      </c>
      <c r="AM1029" t="s">
        <v>47</v>
      </c>
      <c r="AN1029" s="15" t="s">
        <v>59</v>
      </c>
      <c r="AO1029" t="s">
        <v>47</v>
      </c>
      <c r="AP1029" s="15" t="s">
        <v>59</v>
      </c>
      <c r="AQ1029" t="s">
        <v>47</v>
      </c>
      <c r="AR1029" s="15" t="s">
        <v>59</v>
      </c>
      <c r="AS1029" t="s">
        <v>47</v>
      </c>
      <c r="AT1029" s="15" t="s">
        <v>59</v>
      </c>
      <c r="AU1029" t="s">
        <v>47</v>
      </c>
      <c r="AV1029" s="15" t="s">
        <v>59</v>
      </c>
      <c r="AW1029" s="3" t="s">
        <v>47</v>
      </c>
      <c r="AX1029" s="15" t="s">
        <v>59</v>
      </c>
      <c r="AZ1029" s="15" t="s">
        <v>59</v>
      </c>
      <c r="BA1029" t="s">
        <v>47</v>
      </c>
      <c r="BB1029" s="15" t="s">
        <v>59</v>
      </c>
      <c r="BC1029" t="s">
        <v>47</v>
      </c>
      <c r="BD1029" s="15" t="s">
        <v>59</v>
      </c>
      <c r="BE1029" t="s">
        <v>47</v>
      </c>
      <c r="BF1029" s="15" t="s">
        <v>59</v>
      </c>
      <c r="BH1029" s="15" t="s">
        <v>59</v>
      </c>
      <c r="BJ1029" s="15" t="s">
        <v>59</v>
      </c>
      <c r="BL1029" s="15" t="s">
        <v>59</v>
      </c>
      <c r="BN1029" s="15" t="s">
        <v>59</v>
      </c>
      <c r="BP1029" s="15" t="s">
        <v>59</v>
      </c>
      <c r="BR1029" s="15" t="s">
        <v>59</v>
      </c>
      <c r="BT1029" s="15" t="s">
        <v>59</v>
      </c>
      <c r="BV1029" s="15" t="s">
        <v>59</v>
      </c>
      <c r="BX1029" s="15" t="s">
        <v>59</v>
      </c>
      <c r="BZ1029" s="15" t="s">
        <v>59</v>
      </c>
      <c r="CB1029" s="15" t="s">
        <v>59</v>
      </c>
      <c r="CD1029" s="15" t="s">
        <v>59</v>
      </c>
      <c r="CF1029" s="15" t="s">
        <v>59</v>
      </c>
      <c r="CH1029" s="15" t="s">
        <v>59</v>
      </c>
      <c r="CJ1029" s="15" t="s">
        <v>59</v>
      </c>
      <c r="CL1029" s="15" t="s">
        <v>59</v>
      </c>
      <c r="CN1029" s="15" t="s">
        <v>59</v>
      </c>
      <c r="CP1029" s="15" t="s">
        <v>59</v>
      </c>
      <c r="CR1029" s="15" t="s">
        <v>59</v>
      </c>
      <c r="CT1029" s="15" t="s">
        <v>59</v>
      </c>
      <c r="CV1029" s="15" t="s">
        <v>59</v>
      </c>
      <c r="CX1029" s="15" t="s">
        <v>59</v>
      </c>
      <c r="CZ1029" s="15" t="s">
        <v>59</v>
      </c>
      <c r="DB1029" s="15" t="s">
        <v>59</v>
      </c>
      <c r="DD1029" s="15" t="s">
        <v>59</v>
      </c>
      <c r="DF1029" s="15" t="s">
        <v>59</v>
      </c>
      <c r="DH1029" s="15" t="s">
        <v>59</v>
      </c>
      <c r="DJ1029" s="15" t="s">
        <v>59</v>
      </c>
      <c r="DL1029" s="15" t="s">
        <v>59</v>
      </c>
      <c r="DN1029" s="15" t="s">
        <v>59</v>
      </c>
      <c r="DP1029" s="15" t="s">
        <v>59</v>
      </c>
      <c r="DR1029" s="15" t="s">
        <v>59</v>
      </c>
      <c r="DT1029" s="15" t="s">
        <v>59</v>
      </c>
      <c r="DV1029" s="15" t="s">
        <v>59</v>
      </c>
      <c r="DX1029" s="15" t="s">
        <v>59</v>
      </c>
      <c r="DZ1029" s="15" t="s">
        <v>59</v>
      </c>
      <c r="EB1029" s="15" t="s">
        <v>59</v>
      </c>
      <c r="ED1029" s="15" t="s">
        <v>59</v>
      </c>
      <c r="EF1029" s="15" t="s">
        <v>59</v>
      </c>
      <c r="EH1029" s="15" t="s">
        <v>59</v>
      </c>
      <c r="EJ1029" s="15" t="s">
        <v>59</v>
      </c>
      <c r="EL1029" s="15" t="s">
        <v>59</v>
      </c>
      <c r="EN1029" s="15" t="s">
        <v>59</v>
      </c>
      <c r="EP1029" s="15" t="s">
        <v>59</v>
      </c>
      <c r="ER1029" s="15" t="s">
        <v>59</v>
      </c>
      <c r="ET1029" s="15" t="s">
        <v>59</v>
      </c>
      <c r="EV1029" s="15" t="s">
        <v>59</v>
      </c>
      <c r="EX1029" s="15" t="s">
        <v>59</v>
      </c>
      <c r="EZ1029" s="15" t="s">
        <v>59</v>
      </c>
      <c r="FB1029" s="15" t="s">
        <v>59</v>
      </c>
      <c r="FD1029" s="15" t="s">
        <v>59</v>
      </c>
      <c r="FF1029" s="15" t="s">
        <v>59</v>
      </c>
      <c r="FH1029" s="15" t="s">
        <v>59</v>
      </c>
      <c r="FJ1029" s="15" t="s">
        <v>59</v>
      </c>
      <c r="FL1029" s="15" t="s">
        <v>59</v>
      </c>
      <c r="FN1029" s="15" t="s">
        <v>59</v>
      </c>
      <c r="FP1029" s="15" t="s">
        <v>59</v>
      </c>
      <c r="FR1029" s="15" t="s">
        <v>59</v>
      </c>
      <c r="FT1029" s="15" t="s">
        <v>59</v>
      </c>
    </row>
    <row r="1030" spans="1:176" ht="15.95" customHeight="1">
      <c r="A1030" t="s">
        <v>1428</v>
      </c>
      <c r="B1030" s="39">
        <v>3</v>
      </c>
      <c r="C1030" s="39"/>
      <c r="D1030" s="39">
        <v>1602</v>
      </c>
      <c r="E1030" t="s">
        <v>1426</v>
      </c>
      <c r="G1030" s="9">
        <f t="shared" si="30"/>
        <v>17</v>
      </c>
      <c r="H1030" s="15" t="s">
        <v>59</v>
      </c>
      <c r="I1030" t="s">
        <v>47</v>
      </c>
      <c r="J1030" s="15" t="s">
        <v>59</v>
      </c>
      <c r="K1030" t="s">
        <v>47</v>
      </c>
      <c r="L1030" s="15" t="s">
        <v>59</v>
      </c>
      <c r="M1030" s="3" t="s">
        <v>47</v>
      </c>
      <c r="N1030" s="12" t="s">
        <v>59</v>
      </c>
      <c r="O1030" t="s">
        <v>47</v>
      </c>
      <c r="P1030" s="15" t="s">
        <v>59</v>
      </c>
      <c r="Q1030">
        <v>4</v>
      </c>
      <c r="R1030" s="15" t="s">
        <v>59</v>
      </c>
      <c r="S1030" t="s">
        <v>54</v>
      </c>
      <c r="T1030" s="15" t="s">
        <v>59</v>
      </c>
      <c r="U1030" t="s">
        <v>54</v>
      </c>
      <c r="V1030" s="15" t="s">
        <v>59</v>
      </c>
      <c r="W1030">
        <v>6</v>
      </c>
      <c r="X1030" s="15" t="s">
        <v>59</v>
      </c>
      <c r="Y1030">
        <v>2</v>
      </c>
      <c r="Z1030" s="15" t="s">
        <v>59</v>
      </c>
      <c r="AA1030">
        <v>3</v>
      </c>
      <c r="AB1030" s="15" t="s">
        <v>59</v>
      </c>
      <c r="AC1030" t="s">
        <v>47</v>
      </c>
      <c r="AD1030" s="15" t="s">
        <v>59</v>
      </c>
      <c r="AE1030" t="s">
        <v>47</v>
      </c>
      <c r="AF1030" s="15" t="s">
        <v>59</v>
      </c>
      <c r="AG1030">
        <v>2</v>
      </c>
      <c r="AH1030" s="15" t="s">
        <v>59</v>
      </c>
      <c r="AI1030" t="s">
        <v>47</v>
      </c>
      <c r="AJ1030" s="15" t="s">
        <v>59</v>
      </c>
      <c r="AL1030" s="15" t="s">
        <v>59</v>
      </c>
      <c r="AM1030" t="s">
        <v>47</v>
      </c>
      <c r="AN1030" s="15" t="s">
        <v>59</v>
      </c>
      <c r="AO1030" t="s">
        <v>47</v>
      </c>
      <c r="AP1030" s="15" t="s">
        <v>59</v>
      </c>
      <c r="AQ1030" t="s">
        <v>47</v>
      </c>
      <c r="AR1030" s="15" t="s">
        <v>59</v>
      </c>
      <c r="AS1030" t="s">
        <v>47</v>
      </c>
      <c r="AT1030" s="15" t="s">
        <v>59</v>
      </c>
      <c r="AU1030" t="s">
        <v>47</v>
      </c>
      <c r="AV1030" s="15" t="s">
        <v>59</v>
      </c>
      <c r="AW1030" s="3" t="s">
        <v>47</v>
      </c>
      <c r="AX1030" s="15" t="s">
        <v>59</v>
      </c>
      <c r="AZ1030" s="15" t="s">
        <v>59</v>
      </c>
      <c r="BA1030" t="s">
        <v>47</v>
      </c>
      <c r="BB1030" s="15" t="s">
        <v>59</v>
      </c>
      <c r="BC1030" t="s">
        <v>47</v>
      </c>
      <c r="BD1030" s="15" t="s">
        <v>59</v>
      </c>
      <c r="BE1030" t="s">
        <v>47</v>
      </c>
      <c r="BF1030" s="15" t="s">
        <v>59</v>
      </c>
      <c r="BH1030" s="15" t="s">
        <v>59</v>
      </c>
      <c r="BJ1030" s="15" t="s">
        <v>59</v>
      </c>
      <c r="BL1030" s="15" t="s">
        <v>59</v>
      </c>
      <c r="BN1030" s="15" t="s">
        <v>59</v>
      </c>
      <c r="BP1030" s="15" t="s">
        <v>59</v>
      </c>
      <c r="BR1030" s="15" t="s">
        <v>59</v>
      </c>
      <c r="BT1030" s="15" t="s">
        <v>59</v>
      </c>
      <c r="BV1030" s="15" t="s">
        <v>59</v>
      </c>
      <c r="BX1030" s="15" t="s">
        <v>59</v>
      </c>
      <c r="BZ1030" s="15" t="s">
        <v>59</v>
      </c>
      <c r="CB1030" s="15" t="s">
        <v>59</v>
      </c>
      <c r="CD1030" s="15" t="s">
        <v>59</v>
      </c>
      <c r="CF1030" s="15" t="s">
        <v>59</v>
      </c>
      <c r="CH1030" s="15" t="s">
        <v>59</v>
      </c>
      <c r="CJ1030" s="15" t="s">
        <v>59</v>
      </c>
      <c r="CL1030" s="15" t="s">
        <v>59</v>
      </c>
      <c r="CN1030" s="15" t="s">
        <v>59</v>
      </c>
      <c r="CP1030" s="15" t="s">
        <v>59</v>
      </c>
      <c r="CR1030" s="15" t="s">
        <v>59</v>
      </c>
      <c r="CT1030" s="15" t="s">
        <v>59</v>
      </c>
      <c r="CV1030" s="15" t="s">
        <v>59</v>
      </c>
      <c r="CX1030" s="15" t="s">
        <v>59</v>
      </c>
      <c r="CZ1030" s="15" t="s">
        <v>59</v>
      </c>
      <c r="DB1030" s="15" t="s">
        <v>59</v>
      </c>
      <c r="DD1030" s="15" t="s">
        <v>59</v>
      </c>
      <c r="DF1030" s="15" t="s">
        <v>59</v>
      </c>
      <c r="DH1030" s="15" t="s">
        <v>59</v>
      </c>
      <c r="DJ1030" s="15" t="s">
        <v>59</v>
      </c>
      <c r="DL1030" s="15" t="s">
        <v>59</v>
      </c>
      <c r="DN1030" s="15" t="s">
        <v>59</v>
      </c>
      <c r="DP1030" s="15" t="s">
        <v>59</v>
      </c>
      <c r="DR1030" s="15" t="s">
        <v>59</v>
      </c>
      <c r="DT1030" s="15" t="s">
        <v>59</v>
      </c>
      <c r="DV1030" s="15" t="s">
        <v>59</v>
      </c>
      <c r="DX1030" s="15" t="s">
        <v>59</v>
      </c>
      <c r="DZ1030" s="15" t="s">
        <v>59</v>
      </c>
      <c r="EB1030" s="15" t="s">
        <v>59</v>
      </c>
      <c r="ED1030" s="15" t="s">
        <v>59</v>
      </c>
      <c r="EF1030" s="15" t="s">
        <v>59</v>
      </c>
      <c r="EH1030" s="15" t="s">
        <v>59</v>
      </c>
      <c r="EJ1030" s="15" t="s">
        <v>59</v>
      </c>
      <c r="EL1030" s="15" t="s">
        <v>59</v>
      </c>
      <c r="EN1030" s="15" t="s">
        <v>59</v>
      </c>
      <c r="EP1030" s="15" t="s">
        <v>59</v>
      </c>
      <c r="ER1030" s="15" t="s">
        <v>59</v>
      </c>
      <c r="ET1030" s="15" t="s">
        <v>59</v>
      </c>
      <c r="EV1030" s="15" t="s">
        <v>59</v>
      </c>
      <c r="EX1030" s="15" t="s">
        <v>59</v>
      </c>
      <c r="EZ1030" s="15" t="s">
        <v>59</v>
      </c>
      <c r="FB1030" s="15" t="s">
        <v>59</v>
      </c>
      <c r="FD1030" s="15" t="s">
        <v>59</v>
      </c>
      <c r="FF1030" s="15" t="s">
        <v>59</v>
      </c>
      <c r="FH1030" s="15" t="s">
        <v>59</v>
      </c>
      <c r="FJ1030" s="15" t="s">
        <v>59</v>
      </c>
      <c r="FL1030" s="15" t="s">
        <v>59</v>
      </c>
      <c r="FN1030" s="15" t="s">
        <v>59</v>
      </c>
      <c r="FP1030" s="15" t="s">
        <v>59</v>
      </c>
      <c r="FR1030" s="15" t="s">
        <v>59</v>
      </c>
      <c r="FT1030" s="15" t="s">
        <v>59</v>
      </c>
    </row>
    <row r="1031" spans="1:176" ht="15.95" customHeight="1">
      <c r="A1031" t="s">
        <v>1429</v>
      </c>
      <c r="B1031" s="39">
        <v>3</v>
      </c>
      <c r="C1031" s="39"/>
      <c r="D1031" s="39">
        <v>1602</v>
      </c>
      <c r="E1031" t="s">
        <v>1426</v>
      </c>
      <c r="G1031" s="9">
        <f t="shared" si="30"/>
        <v>57</v>
      </c>
      <c r="H1031" s="15" t="s">
        <v>59</v>
      </c>
      <c r="I1031" t="s">
        <v>47</v>
      </c>
      <c r="J1031" s="15" t="s">
        <v>59</v>
      </c>
      <c r="K1031" t="s">
        <v>47</v>
      </c>
      <c r="L1031" s="15" t="s">
        <v>59</v>
      </c>
      <c r="M1031" s="3" t="s">
        <v>47</v>
      </c>
      <c r="N1031" s="12" t="s">
        <v>59</v>
      </c>
      <c r="O1031" t="s">
        <v>47</v>
      </c>
      <c r="P1031" s="15" t="s">
        <v>59</v>
      </c>
      <c r="Q1031">
        <v>14</v>
      </c>
      <c r="R1031" s="15" t="s">
        <v>59</v>
      </c>
      <c r="S1031">
        <v>3</v>
      </c>
      <c r="T1031" s="15" t="s">
        <v>59</v>
      </c>
      <c r="U1031">
        <v>6</v>
      </c>
      <c r="V1031" s="15" t="s">
        <v>59</v>
      </c>
      <c r="W1031">
        <v>9</v>
      </c>
      <c r="X1031" s="15" t="s">
        <v>59</v>
      </c>
      <c r="Y1031">
        <v>5</v>
      </c>
      <c r="Z1031" s="15" t="s">
        <v>59</v>
      </c>
      <c r="AA1031">
        <v>3</v>
      </c>
      <c r="AB1031" s="15" t="s">
        <v>59</v>
      </c>
      <c r="AC1031" t="s">
        <v>47</v>
      </c>
      <c r="AD1031" s="15" t="s">
        <v>59</v>
      </c>
      <c r="AE1031" t="s">
        <v>47</v>
      </c>
      <c r="AF1031" s="15" t="s">
        <v>59</v>
      </c>
      <c r="AG1031">
        <v>17</v>
      </c>
      <c r="AH1031" s="15" t="s">
        <v>59</v>
      </c>
      <c r="AI1031" t="s">
        <v>47</v>
      </c>
      <c r="AJ1031" s="15" t="s">
        <v>59</v>
      </c>
      <c r="AL1031" s="15" t="s">
        <v>59</v>
      </c>
      <c r="AM1031" t="s">
        <v>47</v>
      </c>
      <c r="AN1031" s="15" t="s">
        <v>59</v>
      </c>
      <c r="AO1031" t="s">
        <v>47</v>
      </c>
      <c r="AP1031" s="15" t="s">
        <v>59</v>
      </c>
      <c r="AQ1031" t="s">
        <v>47</v>
      </c>
      <c r="AR1031" s="15" t="s">
        <v>59</v>
      </c>
      <c r="AS1031" t="s">
        <v>47</v>
      </c>
      <c r="AT1031" s="15" t="s">
        <v>59</v>
      </c>
      <c r="AU1031" t="s">
        <v>47</v>
      </c>
      <c r="AV1031" s="15" t="s">
        <v>59</v>
      </c>
      <c r="AW1031" s="3" t="s">
        <v>47</v>
      </c>
      <c r="AX1031" s="15" t="s">
        <v>59</v>
      </c>
      <c r="AZ1031" s="15" t="s">
        <v>59</v>
      </c>
      <c r="BA1031" t="s">
        <v>47</v>
      </c>
      <c r="BB1031" s="15" t="s">
        <v>59</v>
      </c>
      <c r="BC1031" t="s">
        <v>47</v>
      </c>
      <c r="BD1031" s="15" t="s">
        <v>59</v>
      </c>
      <c r="BE1031" t="s">
        <v>47</v>
      </c>
      <c r="BF1031" s="15" t="s">
        <v>59</v>
      </c>
      <c r="BH1031" s="15" t="s">
        <v>59</v>
      </c>
      <c r="BJ1031" s="15" t="s">
        <v>59</v>
      </c>
      <c r="BL1031" s="15" t="s">
        <v>59</v>
      </c>
      <c r="BN1031" s="15" t="s">
        <v>59</v>
      </c>
      <c r="BP1031" s="15" t="s">
        <v>59</v>
      </c>
      <c r="BR1031" s="15" t="s">
        <v>59</v>
      </c>
      <c r="BT1031" s="15" t="s">
        <v>59</v>
      </c>
      <c r="BV1031" s="15" t="s">
        <v>59</v>
      </c>
      <c r="BX1031" s="15" t="s">
        <v>59</v>
      </c>
      <c r="BZ1031" s="15" t="s">
        <v>59</v>
      </c>
      <c r="CB1031" s="15" t="s">
        <v>59</v>
      </c>
      <c r="CD1031" s="15" t="s">
        <v>59</v>
      </c>
      <c r="CF1031" s="15" t="s">
        <v>59</v>
      </c>
      <c r="CH1031" s="15" t="s">
        <v>59</v>
      </c>
      <c r="CJ1031" s="15" t="s">
        <v>59</v>
      </c>
      <c r="CL1031" s="15" t="s">
        <v>59</v>
      </c>
      <c r="CN1031" s="15" t="s">
        <v>59</v>
      </c>
      <c r="CP1031" s="15" t="s">
        <v>59</v>
      </c>
      <c r="CR1031" s="15" t="s">
        <v>59</v>
      </c>
      <c r="CT1031" s="15" t="s">
        <v>59</v>
      </c>
      <c r="CV1031" s="15" t="s">
        <v>59</v>
      </c>
      <c r="CX1031" s="15" t="s">
        <v>59</v>
      </c>
      <c r="CZ1031" s="15" t="s">
        <v>59</v>
      </c>
      <c r="DB1031" s="15" t="s">
        <v>59</v>
      </c>
      <c r="DD1031" s="15" t="s">
        <v>59</v>
      </c>
      <c r="DF1031" s="15" t="s">
        <v>59</v>
      </c>
      <c r="DH1031" s="15" t="s">
        <v>59</v>
      </c>
      <c r="DJ1031" s="15" t="s">
        <v>59</v>
      </c>
      <c r="DL1031" s="15" t="s">
        <v>59</v>
      </c>
      <c r="DN1031" s="15" t="s">
        <v>59</v>
      </c>
      <c r="DP1031" s="15" t="s">
        <v>59</v>
      </c>
      <c r="DR1031" s="15" t="s">
        <v>59</v>
      </c>
      <c r="DT1031" s="15" t="s">
        <v>59</v>
      </c>
      <c r="DV1031" s="15" t="s">
        <v>59</v>
      </c>
      <c r="DX1031" s="15" t="s">
        <v>59</v>
      </c>
      <c r="DZ1031" s="15" t="s">
        <v>59</v>
      </c>
      <c r="EB1031" s="15" t="s">
        <v>59</v>
      </c>
      <c r="ED1031" s="15" t="s">
        <v>59</v>
      </c>
      <c r="EF1031" s="15" t="s">
        <v>59</v>
      </c>
      <c r="EH1031" s="15" t="s">
        <v>59</v>
      </c>
      <c r="EJ1031" s="15" t="s">
        <v>59</v>
      </c>
      <c r="EL1031" s="15" t="s">
        <v>59</v>
      </c>
      <c r="EN1031" s="15" t="s">
        <v>59</v>
      </c>
      <c r="EP1031" s="15" t="s">
        <v>59</v>
      </c>
      <c r="ER1031" s="15" t="s">
        <v>59</v>
      </c>
      <c r="ET1031" s="15" t="s">
        <v>59</v>
      </c>
      <c r="EV1031" s="15" t="s">
        <v>59</v>
      </c>
      <c r="EX1031" s="15" t="s">
        <v>59</v>
      </c>
      <c r="EZ1031" s="15" t="s">
        <v>59</v>
      </c>
      <c r="FB1031" s="15" t="s">
        <v>59</v>
      </c>
      <c r="FD1031" s="15" t="s">
        <v>59</v>
      </c>
      <c r="FF1031" s="15" t="s">
        <v>59</v>
      </c>
      <c r="FH1031" s="15" t="s">
        <v>59</v>
      </c>
      <c r="FJ1031" s="15" t="s">
        <v>59</v>
      </c>
      <c r="FL1031" s="15" t="s">
        <v>59</v>
      </c>
      <c r="FN1031" s="15" t="s">
        <v>59</v>
      </c>
      <c r="FP1031" s="15" t="s">
        <v>59</v>
      </c>
      <c r="FR1031" s="15" t="s">
        <v>59</v>
      </c>
      <c r="FT1031" s="15" t="s">
        <v>59</v>
      </c>
    </row>
    <row r="1032" spans="1:176" ht="15.95" customHeight="1">
      <c r="A1032" t="s">
        <v>1430</v>
      </c>
      <c r="B1032" s="39">
        <v>3</v>
      </c>
      <c r="C1032" s="39"/>
      <c r="D1032" s="39">
        <v>1602</v>
      </c>
      <c r="E1032" t="s">
        <v>1426</v>
      </c>
      <c r="G1032" s="9">
        <f t="shared" si="30"/>
        <v>37</v>
      </c>
      <c r="H1032" s="15" t="s">
        <v>59</v>
      </c>
      <c r="I1032" t="s">
        <v>47</v>
      </c>
      <c r="J1032" s="15" t="s">
        <v>59</v>
      </c>
      <c r="K1032" t="s">
        <v>47</v>
      </c>
      <c r="L1032" s="15" t="s">
        <v>59</v>
      </c>
      <c r="M1032" s="3" t="s">
        <v>47</v>
      </c>
      <c r="N1032" s="12" t="s">
        <v>59</v>
      </c>
      <c r="O1032" t="s">
        <v>47</v>
      </c>
      <c r="P1032" s="15" t="s">
        <v>59</v>
      </c>
      <c r="Q1032">
        <v>10</v>
      </c>
      <c r="R1032" s="15" t="s">
        <v>59</v>
      </c>
      <c r="S1032">
        <v>1</v>
      </c>
      <c r="T1032" s="15" t="s">
        <v>59</v>
      </c>
      <c r="U1032" t="s">
        <v>54</v>
      </c>
      <c r="V1032" s="15" t="s">
        <v>59</v>
      </c>
      <c r="W1032">
        <v>5</v>
      </c>
      <c r="X1032" s="15" t="s">
        <v>59</v>
      </c>
      <c r="Y1032">
        <v>4</v>
      </c>
      <c r="Z1032" s="15" t="s">
        <v>59</v>
      </c>
      <c r="AA1032" t="s">
        <v>54</v>
      </c>
      <c r="AB1032" s="15" t="s">
        <v>59</v>
      </c>
      <c r="AC1032" t="s">
        <v>47</v>
      </c>
      <c r="AD1032" s="15" t="s">
        <v>59</v>
      </c>
      <c r="AE1032" t="s">
        <v>47</v>
      </c>
      <c r="AF1032" s="15" t="s">
        <v>59</v>
      </c>
      <c r="AG1032">
        <v>17</v>
      </c>
      <c r="AH1032" s="15" t="s">
        <v>59</v>
      </c>
      <c r="AI1032" t="s">
        <v>47</v>
      </c>
      <c r="AJ1032" s="15" t="s">
        <v>59</v>
      </c>
      <c r="AL1032" s="15" t="s">
        <v>59</v>
      </c>
      <c r="AM1032" t="s">
        <v>47</v>
      </c>
      <c r="AN1032" s="15" t="s">
        <v>59</v>
      </c>
      <c r="AO1032" t="s">
        <v>47</v>
      </c>
      <c r="AP1032" s="15" t="s">
        <v>59</v>
      </c>
      <c r="AQ1032" t="s">
        <v>47</v>
      </c>
      <c r="AR1032" s="15" t="s">
        <v>59</v>
      </c>
      <c r="AS1032" t="s">
        <v>47</v>
      </c>
      <c r="AT1032" s="15" t="s">
        <v>59</v>
      </c>
      <c r="AU1032" t="s">
        <v>47</v>
      </c>
      <c r="AV1032" s="15" t="s">
        <v>59</v>
      </c>
      <c r="AW1032" s="3" t="s">
        <v>47</v>
      </c>
      <c r="AX1032" s="15" t="s">
        <v>59</v>
      </c>
      <c r="AZ1032" s="15" t="s">
        <v>59</v>
      </c>
      <c r="BA1032" t="s">
        <v>47</v>
      </c>
      <c r="BB1032" s="15" t="s">
        <v>59</v>
      </c>
      <c r="BC1032" t="s">
        <v>47</v>
      </c>
      <c r="BD1032" s="15" t="s">
        <v>59</v>
      </c>
      <c r="BE1032" t="s">
        <v>47</v>
      </c>
      <c r="BF1032" s="15" t="s">
        <v>59</v>
      </c>
      <c r="BH1032" s="15" t="s">
        <v>59</v>
      </c>
      <c r="BJ1032" s="15" t="s">
        <v>59</v>
      </c>
      <c r="BL1032" s="15" t="s">
        <v>59</v>
      </c>
      <c r="BN1032" s="15" t="s">
        <v>59</v>
      </c>
      <c r="BP1032" s="15" t="s">
        <v>59</v>
      </c>
      <c r="BR1032" s="15" t="s">
        <v>59</v>
      </c>
      <c r="BT1032" s="15" t="s">
        <v>59</v>
      </c>
      <c r="BV1032" s="15" t="s">
        <v>59</v>
      </c>
      <c r="BX1032" s="15" t="s">
        <v>59</v>
      </c>
      <c r="BZ1032" s="15" t="s">
        <v>59</v>
      </c>
      <c r="CB1032" s="15" t="s">
        <v>59</v>
      </c>
      <c r="CD1032" s="15" t="s">
        <v>59</v>
      </c>
      <c r="CF1032" s="15" t="s">
        <v>59</v>
      </c>
      <c r="CH1032" s="15" t="s">
        <v>59</v>
      </c>
      <c r="CJ1032" s="15" t="s">
        <v>59</v>
      </c>
      <c r="CL1032" s="15" t="s">
        <v>59</v>
      </c>
      <c r="CN1032" s="15" t="s">
        <v>59</v>
      </c>
      <c r="CP1032" s="15" t="s">
        <v>59</v>
      </c>
      <c r="CR1032" s="15" t="s">
        <v>59</v>
      </c>
      <c r="CT1032" s="15" t="s">
        <v>59</v>
      </c>
      <c r="CV1032" s="15" t="s">
        <v>59</v>
      </c>
      <c r="CX1032" s="15" t="s">
        <v>59</v>
      </c>
      <c r="CZ1032" s="15" t="s">
        <v>59</v>
      </c>
      <c r="DB1032" s="15" t="s">
        <v>59</v>
      </c>
      <c r="DD1032" s="15" t="s">
        <v>59</v>
      </c>
      <c r="DF1032" s="15" t="s">
        <v>59</v>
      </c>
      <c r="DH1032" s="15" t="s">
        <v>59</v>
      </c>
      <c r="DJ1032" s="15" t="s">
        <v>59</v>
      </c>
      <c r="DL1032" s="15" t="s">
        <v>59</v>
      </c>
      <c r="DN1032" s="15" t="s">
        <v>59</v>
      </c>
      <c r="DP1032" s="15" t="s">
        <v>59</v>
      </c>
      <c r="DR1032" s="15" t="s">
        <v>59</v>
      </c>
      <c r="DT1032" s="15" t="s">
        <v>59</v>
      </c>
      <c r="DV1032" s="15" t="s">
        <v>59</v>
      </c>
      <c r="DX1032" s="15" t="s">
        <v>59</v>
      </c>
      <c r="DZ1032" s="15" t="s">
        <v>59</v>
      </c>
      <c r="EB1032" s="15" t="s">
        <v>59</v>
      </c>
      <c r="ED1032" s="15" t="s">
        <v>59</v>
      </c>
      <c r="EF1032" s="15" t="s">
        <v>59</v>
      </c>
      <c r="EH1032" s="15" t="s">
        <v>59</v>
      </c>
      <c r="EJ1032" s="15" t="s">
        <v>59</v>
      </c>
      <c r="EL1032" s="15" t="s">
        <v>59</v>
      </c>
      <c r="EN1032" s="15" t="s">
        <v>59</v>
      </c>
      <c r="EP1032" s="15" t="s">
        <v>59</v>
      </c>
      <c r="ER1032" s="15" t="s">
        <v>59</v>
      </c>
      <c r="ET1032" s="15" t="s">
        <v>59</v>
      </c>
      <c r="EV1032" s="15" t="s">
        <v>59</v>
      </c>
      <c r="EX1032" s="15" t="s">
        <v>59</v>
      </c>
      <c r="EZ1032" s="15" t="s">
        <v>59</v>
      </c>
      <c r="FB1032" s="15" t="s">
        <v>59</v>
      </c>
      <c r="FD1032" s="15" t="s">
        <v>59</v>
      </c>
      <c r="FF1032" s="15" t="s">
        <v>59</v>
      </c>
      <c r="FH1032" s="15" t="s">
        <v>59</v>
      </c>
      <c r="FJ1032" s="15" t="s">
        <v>59</v>
      </c>
      <c r="FL1032" s="15" t="s">
        <v>59</v>
      </c>
      <c r="FN1032" s="15" t="s">
        <v>59</v>
      </c>
      <c r="FP1032" s="15" t="s">
        <v>59</v>
      </c>
      <c r="FR1032" s="15" t="s">
        <v>59</v>
      </c>
      <c r="FT1032" s="15" t="s">
        <v>59</v>
      </c>
    </row>
    <row r="1033" spans="1:176" ht="15.95" customHeight="1">
      <c r="A1033" t="s">
        <v>1431</v>
      </c>
      <c r="B1033" s="39">
        <v>3</v>
      </c>
      <c r="C1033" s="39"/>
      <c r="D1033" s="39">
        <v>1602</v>
      </c>
      <c r="E1033" t="s">
        <v>1426</v>
      </c>
      <c r="G1033" s="9">
        <f t="shared" si="30"/>
        <v>5</v>
      </c>
      <c r="H1033" s="15" t="s">
        <v>59</v>
      </c>
      <c r="I1033" t="s">
        <v>47</v>
      </c>
      <c r="J1033" s="15" t="s">
        <v>59</v>
      </c>
      <c r="K1033" t="s">
        <v>47</v>
      </c>
      <c r="L1033" s="15" t="s">
        <v>59</v>
      </c>
      <c r="M1033" s="3" t="s">
        <v>47</v>
      </c>
      <c r="N1033" s="12" t="s">
        <v>59</v>
      </c>
      <c r="O1033" t="s">
        <v>47</v>
      </c>
      <c r="P1033" s="15" t="s">
        <v>59</v>
      </c>
      <c r="Q1033" t="s">
        <v>54</v>
      </c>
      <c r="R1033" s="15" t="s">
        <v>59</v>
      </c>
      <c r="S1033" t="s">
        <v>54</v>
      </c>
      <c r="T1033" s="15" t="s">
        <v>59</v>
      </c>
      <c r="U1033" t="s">
        <v>54</v>
      </c>
      <c r="V1033" s="15" t="s">
        <v>59</v>
      </c>
      <c r="W1033" t="s">
        <v>54</v>
      </c>
      <c r="X1033" s="15" t="s">
        <v>59</v>
      </c>
      <c r="Y1033">
        <v>5</v>
      </c>
      <c r="Z1033" s="15" t="s">
        <v>59</v>
      </c>
      <c r="AA1033" t="s">
        <v>54</v>
      </c>
      <c r="AB1033" s="15" t="s">
        <v>59</v>
      </c>
      <c r="AC1033" t="s">
        <v>47</v>
      </c>
      <c r="AD1033" s="15" t="s">
        <v>59</v>
      </c>
      <c r="AE1033" t="s">
        <v>47</v>
      </c>
      <c r="AF1033" s="15" t="s">
        <v>59</v>
      </c>
      <c r="AG1033" t="s">
        <v>54</v>
      </c>
      <c r="AH1033" s="15" t="s">
        <v>59</v>
      </c>
      <c r="AI1033" t="s">
        <v>47</v>
      </c>
      <c r="AJ1033" s="15" t="s">
        <v>59</v>
      </c>
      <c r="AL1033" s="15" t="s">
        <v>59</v>
      </c>
      <c r="AM1033" t="s">
        <v>47</v>
      </c>
      <c r="AN1033" s="15" t="s">
        <v>59</v>
      </c>
      <c r="AO1033" t="s">
        <v>47</v>
      </c>
      <c r="AP1033" s="15" t="s">
        <v>59</v>
      </c>
      <c r="AQ1033" t="s">
        <v>47</v>
      </c>
      <c r="AR1033" s="15" t="s">
        <v>59</v>
      </c>
      <c r="AS1033" t="s">
        <v>47</v>
      </c>
      <c r="AT1033" s="15" t="s">
        <v>59</v>
      </c>
      <c r="AU1033" t="s">
        <v>47</v>
      </c>
      <c r="AV1033" s="15" t="s">
        <v>59</v>
      </c>
      <c r="AW1033" s="3" t="s">
        <v>47</v>
      </c>
      <c r="AX1033" s="15" t="s">
        <v>59</v>
      </c>
      <c r="AZ1033" s="15" t="s">
        <v>59</v>
      </c>
      <c r="BA1033" t="s">
        <v>47</v>
      </c>
      <c r="BB1033" s="15" t="s">
        <v>59</v>
      </c>
      <c r="BC1033" t="s">
        <v>47</v>
      </c>
      <c r="BD1033" s="15" t="s">
        <v>59</v>
      </c>
      <c r="BE1033" t="s">
        <v>47</v>
      </c>
      <c r="BF1033" s="15" t="s">
        <v>59</v>
      </c>
      <c r="BH1033" s="15" t="s">
        <v>59</v>
      </c>
      <c r="BJ1033" s="15" t="s">
        <v>59</v>
      </c>
      <c r="BL1033" s="15" t="s">
        <v>59</v>
      </c>
      <c r="BN1033" s="15" t="s">
        <v>59</v>
      </c>
      <c r="BP1033" s="15" t="s">
        <v>59</v>
      </c>
      <c r="BR1033" s="15" t="s">
        <v>59</v>
      </c>
      <c r="BT1033" s="15" t="s">
        <v>59</v>
      </c>
      <c r="BV1033" s="15" t="s">
        <v>59</v>
      </c>
      <c r="BX1033" s="15" t="s">
        <v>59</v>
      </c>
      <c r="BZ1033" s="15" t="s">
        <v>59</v>
      </c>
      <c r="CB1033" s="15" t="s">
        <v>59</v>
      </c>
      <c r="CD1033" s="15" t="s">
        <v>59</v>
      </c>
      <c r="CF1033" s="15" t="s">
        <v>59</v>
      </c>
      <c r="CH1033" s="15" t="s">
        <v>59</v>
      </c>
      <c r="CJ1033" s="15" t="s">
        <v>59</v>
      </c>
      <c r="CL1033" s="15" t="s">
        <v>59</v>
      </c>
      <c r="CN1033" s="15" t="s">
        <v>59</v>
      </c>
      <c r="CP1033" s="15" t="s">
        <v>59</v>
      </c>
      <c r="CR1033" s="15" t="s">
        <v>59</v>
      </c>
      <c r="CT1033" s="15" t="s">
        <v>59</v>
      </c>
      <c r="CV1033" s="15" t="s">
        <v>59</v>
      </c>
      <c r="CX1033" s="15" t="s">
        <v>59</v>
      </c>
      <c r="CZ1033" s="15" t="s">
        <v>59</v>
      </c>
      <c r="DB1033" s="15" t="s">
        <v>59</v>
      </c>
      <c r="DD1033" s="15" t="s">
        <v>59</v>
      </c>
      <c r="DF1033" s="15" t="s">
        <v>59</v>
      </c>
      <c r="DH1033" s="15" t="s">
        <v>59</v>
      </c>
      <c r="DJ1033" s="15" t="s">
        <v>59</v>
      </c>
      <c r="DL1033" s="15" t="s">
        <v>59</v>
      </c>
      <c r="DN1033" s="15" t="s">
        <v>59</v>
      </c>
      <c r="DP1033" s="15" t="s">
        <v>59</v>
      </c>
      <c r="DR1033" s="15" t="s">
        <v>59</v>
      </c>
      <c r="DT1033" s="15" t="s">
        <v>59</v>
      </c>
      <c r="DV1033" s="15" t="s">
        <v>59</v>
      </c>
      <c r="DX1033" s="15" t="s">
        <v>59</v>
      </c>
      <c r="DZ1033" s="15" t="s">
        <v>59</v>
      </c>
      <c r="EB1033" s="15" t="s">
        <v>59</v>
      </c>
      <c r="ED1033" s="15" t="s">
        <v>59</v>
      </c>
      <c r="EF1033" s="15" t="s">
        <v>59</v>
      </c>
      <c r="EH1033" s="15" t="s">
        <v>59</v>
      </c>
      <c r="EJ1033" s="15" t="s">
        <v>59</v>
      </c>
      <c r="EL1033" s="15" t="s">
        <v>59</v>
      </c>
      <c r="EN1033" s="15" t="s">
        <v>59</v>
      </c>
      <c r="EP1033" s="15" t="s">
        <v>59</v>
      </c>
      <c r="ER1033" s="15" t="s">
        <v>59</v>
      </c>
      <c r="ET1033" s="15" t="s">
        <v>59</v>
      </c>
      <c r="EV1033" s="15" t="s">
        <v>59</v>
      </c>
      <c r="EX1033" s="15" t="s">
        <v>59</v>
      </c>
      <c r="EZ1033" s="15" t="s">
        <v>59</v>
      </c>
      <c r="FB1033" s="15" t="s">
        <v>59</v>
      </c>
      <c r="FD1033" s="15" t="s">
        <v>59</v>
      </c>
      <c r="FF1033" s="15" t="s">
        <v>59</v>
      </c>
      <c r="FH1033" s="15" t="s">
        <v>59</v>
      </c>
      <c r="FJ1033" s="15" t="s">
        <v>59</v>
      </c>
      <c r="FL1033" s="15" t="s">
        <v>59</v>
      </c>
      <c r="FN1033" s="15" t="s">
        <v>59</v>
      </c>
      <c r="FP1033" s="15" t="s">
        <v>59</v>
      </c>
      <c r="FR1033" s="15" t="s">
        <v>59</v>
      </c>
      <c r="FT1033" s="15" t="s">
        <v>59</v>
      </c>
    </row>
    <row r="1034" spans="1:176" ht="15.95" customHeight="1">
      <c r="A1034" t="s">
        <v>1432</v>
      </c>
      <c r="B1034" s="39">
        <v>3</v>
      </c>
      <c r="C1034" s="39"/>
      <c r="D1034" s="39">
        <v>1602</v>
      </c>
      <c r="E1034" t="s">
        <v>1426</v>
      </c>
      <c r="G1034" s="9">
        <f t="shared" ref="G1034:G1092" si="37">SUM(O1034,Q1034,S1034,U1034,W1034,Y1034,AA1034,AE1034,AG1034,AI1034,AM1034,AO1034,AQ1034,AS1034,AU1034,AW1034,AY1034,BA1034,BC1034,BE1034,BG1034)</f>
        <v>7</v>
      </c>
      <c r="H1034" s="15" t="s">
        <v>59</v>
      </c>
      <c r="I1034" t="s">
        <v>47</v>
      </c>
      <c r="J1034" s="15" t="s">
        <v>59</v>
      </c>
      <c r="K1034" t="s">
        <v>47</v>
      </c>
      <c r="L1034" s="15" t="s">
        <v>59</v>
      </c>
      <c r="M1034" s="3" t="s">
        <v>47</v>
      </c>
      <c r="N1034" s="12" t="s">
        <v>59</v>
      </c>
      <c r="O1034" t="s">
        <v>47</v>
      </c>
      <c r="P1034" s="15" t="s">
        <v>59</v>
      </c>
      <c r="Q1034" t="s">
        <v>54</v>
      </c>
      <c r="R1034" s="15" t="s">
        <v>59</v>
      </c>
      <c r="S1034" t="s">
        <v>54</v>
      </c>
      <c r="T1034" s="15" t="s">
        <v>59</v>
      </c>
      <c r="U1034" t="s">
        <v>54</v>
      </c>
      <c r="V1034" s="15" t="s">
        <v>59</v>
      </c>
      <c r="W1034">
        <v>1</v>
      </c>
      <c r="X1034" s="15" t="s">
        <v>59</v>
      </c>
      <c r="Y1034">
        <v>6</v>
      </c>
      <c r="Z1034" s="15" t="s">
        <v>59</v>
      </c>
      <c r="AA1034" t="s">
        <v>54</v>
      </c>
      <c r="AB1034" s="15" t="s">
        <v>59</v>
      </c>
      <c r="AC1034" t="s">
        <v>47</v>
      </c>
      <c r="AD1034" s="15" t="s">
        <v>59</v>
      </c>
      <c r="AE1034" t="s">
        <v>47</v>
      </c>
      <c r="AF1034" s="15" t="s">
        <v>59</v>
      </c>
      <c r="AG1034" t="s">
        <v>54</v>
      </c>
      <c r="AH1034" s="15" t="s">
        <v>59</v>
      </c>
      <c r="AI1034" t="s">
        <v>47</v>
      </c>
      <c r="AJ1034" s="15" t="s">
        <v>59</v>
      </c>
      <c r="AL1034" s="15" t="s">
        <v>59</v>
      </c>
      <c r="AM1034" t="s">
        <v>47</v>
      </c>
      <c r="AN1034" s="15" t="s">
        <v>59</v>
      </c>
      <c r="AO1034" t="s">
        <v>47</v>
      </c>
      <c r="AP1034" s="15" t="s">
        <v>59</v>
      </c>
      <c r="AQ1034" t="s">
        <v>47</v>
      </c>
      <c r="AR1034" s="15" t="s">
        <v>59</v>
      </c>
      <c r="AS1034" t="s">
        <v>47</v>
      </c>
      <c r="AT1034" s="15" t="s">
        <v>59</v>
      </c>
      <c r="AU1034" t="s">
        <v>47</v>
      </c>
      <c r="AV1034" s="15" t="s">
        <v>59</v>
      </c>
      <c r="AW1034" s="3" t="s">
        <v>47</v>
      </c>
      <c r="AX1034" s="15" t="s">
        <v>59</v>
      </c>
      <c r="AZ1034" s="15" t="s">
        <v>59</v>
      </c>
      <c r="BA1034" t="s">
        <v>47</v>
      </c>
      <c r="BB1034" s="15" t="s">
        <v>59</v>
      </c>
      <c r="BC1034" t="s">
        <v>47</v>
      </c>
      <c r="BD1034" s="15" t="s">
        <v>59</v>
      </c>
      <c r="BE1034" t="s">
        <v>47</v>
      </c>
      <c r="BF1034" s="15" t="s">
        <v>59</v>
      </c>
      <c r="BH1034" s="15" t="s">
        <v>59</v>
      </c>
      <c r="BJ1034" s="15" t="s">
        <v>59</v>
      </c>
      <c r="BL1034" s="15" t="s">
        <v>59</v>
      </c>
      <c r="BN1034" s="15" t="s">
        <v>59</v>
      </c>
      <c r="BP1034" s="15" t="s">
        <v>59</v>
      </c>
      <c r="BR1034" s="15" t="s">
        <v>59</v>
      </c>
      <c r="BT1034" s="15" t="s">
        <v>59</v>
      </c>
      <c r="BV1034" s="15" t="s">
        <v>59</v>
      </c>
      <c r="BX1034" s="15" t="s">
        <v>59</v>
      </c>
      <c r="BZ1034" s="15" t="s">
        <v>59</v>
      </c>
      <c r="CB1034" s="15" t="s">
        <v>59</v>
      </c>
      <c r="CD1034" s="15" t="s">
        <v>59</v>
      </c>
      <c r="CF1034" s="15" t="s">
        <v>59</v>
      </c>
      <c r="CH1034" s="15" t="s">
        <v>59</v>
      </c>
      <c r="CJ1034" s="15" t="s">
        <v>59</v>
      </c>
      <c r="CL1034" s="15" t="s">
        <v>59</v>
      </c>
      <c r="CN1034" s="15" t="s">
        <v>59</v>
      </c>
      <c r="CP1034" s="15" t="s">
        <v>59</v>
      </c>
      <c r="CR1034" s="15" t="s">
        <v>59</v>
      </c>
      <c r="CT1034" s="15" t="s">
        <v>59</v>
      </c>
      <c r="CV1034" s="15" t="s">
        <v>59</v>
      </c>
      <c r="CX1034" s="15" t="s">
        <v>59</v>
      </c>
      <c r="CZ1034" s="15" t="s">
        <v>59</v>
      </c>
      <c r="DB1034" s="15" t="s">
        <v>59</v>
      </c>
      <c r="DD1034" s="15" t="s">
        <v>59</v>
      </c>
      <c r="DF1034" s="15" t="s">
        <v>59</v>
      </c>
      <c r="DH1034" s="15" t="s">
        <v>59</v>
      </c>
      <c r="DJ1034" s="15" t="s">
        <v>59</v>
      </c>
      <c r="DL1034" s="15" t="s">
        <v>59</v>
      </c>
      <c r="DN1034" s="15" t="s">
        <v>59</v>
      </c>
      <c r="DP1034" s="15" t="s">
        <v>59</v>
      </c>
      <c r="DR1034" s="15" t="s">
        <v>59</v>
      </c>
      <c r="DT1034" s="15" t="s">
        <v>59</v>
      </c>
      <c r="DV1034" s="15" t="s">
        <v>59</v>
      </c>
      <c r="DX1034" s="15" t="s">
        <v>59</v>
      </c>
      <c r="DZ1034" s="15" t="s">
        <v>59</v>
      </c>
      <c r="EB1034" s="15" t="s">
        <v>59</v>
      </c>
      <c r="ED1034" s="15" t="s">
        <v>59</v>
      </c>
      <c r="EF1034" s="15" t="s">
        <v>59</v>
      </c>
      <c r="EH1034" s="15" t="s">
        <v>59</v>
      </c>
      <c r="EJ1034" s="15" t="s">
        <v>59</v>
      </c>
      <c r="EL1034" s="15" t="s">
        <v>59</v>
      </c>
      <c r="EN1034" s="15" t="s">
        <v>59</v>
      </c>
      <c r="EP1034" s="15" t="s">
        <v>59</v>
      </c>
      <c r="ER1034" s="15" t="s">
        <v>59</v>
      </c>
      <c r="ET1034" s="15" t="s">
        <v>59</v>
      </c>
      <c r="EV1034" s="15" t="s">
        <v>59</v>
      </c>
      <c r="EX1034" s="15" t="s">
        <v>59</v>
      </c>
      <c r="EZ1034" s="15" t="s">
        <v>59</v>
      </c>
      <c r="FB1034" s="15" t="s">
        <v>59</v>
      </c>
      <c r="FD1034" s="15" t="s">
        <v>59</v>
      </c>
      <c r="FF1034" s="15" t="s">
        <v>59</v>
      </c>
      <c r="FH1034" s="15" t="s">
        <v>59</v>
      </c>
      <c r="FJ1034" s="15" t="s">
        <v>59</v>
      </c>
      <c r="FL1034" s="15" t="s">
        <v>59</v>
      </c>
      <c r="FN1034" s="15" t="s">
        <v>59</v>
      </c>
      <c r="FP1034" s="15" t="s">
        <v>59</v>
      </c>
      <c r="FR1034" s="15" t="s">
        <v>59</v>
      </c>
      <c r="FT1034" s="15" t="s">
        <v>59</v>
      </c>
    </row>
    <row r="1035" spans="1:176" ht="15.95" customHeight="1">
      <c r="A1035" t="s">
        <v>1433</v>
      </c>
      <c r="B1035" s="39">
        <v>3</v>
      </c>
      <c r="C1035" s="39"/>
      <c r="D1035" s="39">
        <v>1602</v>
      </c>
      <c r="E1035" t="s">
        <v>1426</v>
      </c>
      <c r="G1035" s="9">
        <f t="shared" si="37"/>
        <v>10</v>
      </c>
      <c r="H1035" s="15" t="s">
        <v>59</v>
      </c>
      <c r="I1035" t="s">
        <v>47</v>
      </c>
      <c r="J1035" s="15" t="s">
        <v>59</v>
      </c>
      <c r="K1035" t="s">
        <v>47</v>
      </c>
      <c r="L1035" s="15" t="s">
        <v>59</v>
      </c>
      <c r="M1035" s="3" t="s">
        <v>47</v>
      </c>
      <c r="N1035" s="12" t="s">
        <v>59</v>
      </c>
      <c r="O1035" t="s">
        <v>47</v>
      </c>
      <c r="P1035" s="15" t="s">
        <v>59</v>
      </c>
      <c r="Q1035">
        <v>3</v>
      </c>
      <c r="R1035" s="15" t="s">
        <v>59</v>
      </c>
      <c r="S1035" t="s">
        <v>54</v>
      </c>
      <c r="T1035" s="15" t="s">
        <v>59</v>
      </c>
      <c r="U1035" t="s">
        <v>54</v>
      </c>
      <c r="V1035" s="15" t="s">
        <v>59</v>
      </c>
      <c r="W1035" t="s">
        <v>54</v>
      </c>
      <c r="X1035" s="15" t="s">
        <v>59</v>
      </c>
      <c r="Y1035">
        <v>3</v>
      </c>
      <c r="Z1035" s="15" t="s">
        <v>59</v>
      </c>
      <c r="AA1035" t="s">
        <v>54</v>
      </c>
      <c r="AB1035" s="15" t="s">
        <v>59</v>
      </c>
      <c r="AC1035" t="s">
        <v>47</v>
      </c>
      <c r="AD1035" s="15" t="s">
        <v>59</v>
      </c>
      <c r="AE1035" t="s">
        <v>47</v>
      </c>
      <c r="AF1035" s="15" t="s">
        <v>59</v>
      </c>
      <c r="AG1035">
        <v>4</v>
      </c>
      <c r="AH1035" s="15" t="s">
        <v>59</v>
      </c>
      <c r="AI1035" t="s">
        <v>47</v>
      </c>
      <c r="AJ1035" s="15" t="s">
        <v>59</v>
      </c>
      <c r="AL1035" s="15" t="s">
        <v>59</v>
      </c>
      <c r="AM1035" t="s">
        <v>47</v>
      </c>
      <c r="AN1035" s="15" t="s">
        <v>59</v>
      </c>
      <c r="AO1035" t="s">
        <v>47</v>
      </c>
      <c r="AP1035" s="15" t="s">
        <v>59</v>
      </c>
      <c r="AQ1035" t="s">
        <v>47</v>
      </c>
      <c r="AR1035" s="15" t="s">
        <v>59</v>
      </c>
      <c r="AS1035" t="s">
        <v>47</v>
      </c>
      <c r="AT1035" s="15" t="s">
        <v>59</v>
      </c>
      <c r="AU1035" t="s">
        <v>47</v>
      </c>
      <c r="AV1035" s="15" t="s">
        <v>59</v>
      </c>
      <c r="AW1035" s="3" t="s">
        <v>47</v>
      </c>
      <c r="AX1035" s="15" t="s">
        <v>59</v>
      </c>
      <c r="AZ1035" s="15" t="s">
        <v>59</v>
      </c>
      <c r="BA1035" t="s">
        <v>47</v>
      </c>
      <c r="BB1035" s="15" t="s">
        <v>59</v>
      </c>
      <c r="BC1035" t="s">
        <v>47</v>
      </c>
      <c r="BD1035" s="15" t="s">
        <v>59</v>
      </c>
      <c r="BE1035" t="s">
        <v>47</v>
      </c>
      <c r="BF1035" s="15" t="s">
        <v>59</v>
      </c>
      <c r="BH1035" s="15" t="s">
        <v>59</v>
      </c>
      <c r="BJ1035" s="15" t="s">
        <v>59</v>
      </c>
      <c r="BL1035" s="15" t="s">
        <v>59</v>
      </c>
      <c r="BN1035" s="15" t="s">
        <v>59</v>
      </c>
      <c r="BP1035" s="15" t="s">
        <v>59</v>
      </c>
      <c r="BR1035" s="15" t="s">
        <v>59</v>
      </c>
      <c r="BT1035" s="15" t="s">
        <v>59</v>
      </c>
      <c r="BV1035" s="15" t="s">
        <v>59</v>
      </c>
      <c r="BX1035" s="15" t="s">
        <v>59</v>
      </c>
      <c r="BZ1035" s="15" t="s">
        <v>59</v>
      </c>
      <c r="CB1035" s="15" t="s">
        <v>59</v>
      </c>
      <c r="CD1035" s="15" t="s">
        <v>59</v>
      </c>
      <c r="CF1035" s="15" t="s">
        <v>59</v>
      </c>
      <c r="CH1035" s="15" t="s">
        <v>59</v>
      </c>
      <c r="CJ1035" s="15" t="s">
        <v>59</v>
      </c>
      <c r="CL1035" s="15" t="s">
        <v>59</v>
      </c>
      <c r="CN1035" s="15" t="s">
        <v>59</v>
      </c>
      <c r="CP1035" s="15" t="s">
        <v>59</v>
      </c>
      <c r="CR1035" s="15" t="s">
        <v>59</v>
      </c>
      <c r="CT1035" s="15" t="s">
        <v>59</v>
      </c>
      <c r="CV1035" s="15" t="s">
        <v>59</v>
      </c>
      <c r="CX1035" s="15" t="s">
        <v>59</v>
      </c>
      <c r="CZ1035" s="15" t="s">
        <v>59</v>
      </c>
      <c r="DB1035" s="15" t="s">
        <v>59</v>
      </c>
      <c r="DD1035" s="15" t="s">
        <v>59</v>
      </c>
      <c r="DF1035" s="15" t="s">
        <v>59</v>
      </c>
      <c r="DH1035" s="15" t="s">
        <v>59</v>
      </c>
      <c r="DJ1035" s="15" t="s">
        <v>59</v>
      </c>
      <c r="DL1035" s="15" t="s">
        <v>59</v>
      </c>
      <c r="DN1035" s="15" t="s">
        <v>59</v>
      </c>
      <c r="DP1035" s="15" t="s">
        <v>59</v>
      </c>
      <c r="DR1035" s="15" t="s">
        <v>59</v>
      </c>
      <c r="DT1035" s="15" t="s">
        <v>59</v>
      </c>
      <c r="DV1035" s="15" t="s">
        <v>59</v>
      </c>
      <c r="DX1035" s="15" t="s">
        <v>59</v>
      </c>
      <c r="DZ1035" s="15" t="s">
        <v>59</v>
      </c>
      <c r="EB1035" s="15" t="s">
        <v>59</v>
      </c>
      <c r="ED1035" s="15" t="s">
        <v>59</v>
      </c>
      <c r="EF1035" s="15" t="s">
        <v>59</v>
      </c>
      <c r="EH1035" s="15" t="s">
        <v>59</v>
      </c>
      <c r="EJ1035" s="15" t="s">
        <v>59</v>
      </c>
      <c r="EL1035" s="15" t="s">
        <v>59</v>
      </c>
      <c r="EN1035" s="15" t="s">
        <v>59</v>
      </c>
      <c r="EP1035" s="15" t="s">
        <v>59</v>
      </c>
      <c r="ER1035" s="15" t="s">
        <v>59</v>
      </c>
      <c r="ET1035" s="15" t="s">
        <v>59</v>
      </c>
      <c r="EV1035" s="15" t="s">
        <v>59</v>
      </c>
      <c r="EX1035" s="15" t="s">
        <v>59</v>
      </c>
      <c r="EZ1035" s="15" t="s">
        <v>59</v>
      </c>
      <c r="FB1035" s="15" t="s">
        <v>59</v>
      </c>
      <c r="FD1035" s="15" t="s">
        <v>59</v>
      </c>
      <c r="FF1035" s="15" t="s">
        <v>59</v>
      </c>
      <c r="FH1035" s="15" t="s">
        <v>59</v>
      </c>
      <c r="FJ1035" s="15" t="s">
        <v>59</v>
      </c>
      <c r="FL1035" s="15" t="s">
        <v>59</v>
      </c>
      <c r="FN1035" s="15" t="s">
        <v>59</v>
      </c>
      <c r="FP1035" s="15" t="s">
        <v>59</v>
      </c>
      <c r="FR1035" s="15" t="s">
        <v>59</v>
      </c>
      <c r="FT1035" s="15" t="s">
        <v>59</v>
      </c>
    </row>
    <row r="1036" spans="1:176" ht="15.95" customHeight="1">
      <c r="A1036" t="s">
        <v>1434</v>
      </c>
      <c r="B1036" s="39">
        <v>3</v>
      </c>
      <c r="C1036" s="39"/>
      <c r="D1036" s="39">
        <v>1602</v>
      </c>
      <c r="E1036" t="s">
        <v>1426</v>
      </c>
      <c r="G1036" s="9">
        <f t="shared" si="37"/>
        <v>17</v>
      </c>
      <c r="H1036" s="15" t="s">
        <v>59</v>
      </c>
      <c r="I1036" t="s">
        <v>47</v>
      </c>
      <c r="J1036" s="15" t="s">
        <v>59</v>
      </c>
      <c r="K1036" t="s">
        <v>47</v>
      </c>
      <c r="L1036" s="15" t="s">
        <v>59</v>
      </c>
      <c r="M1036" s="3" t="s">
        <v>47</v>
      </c>
      <c r="N1036" s="12" t="s">
        <v>59</v>
      </c>
      <c r="O1036" t="s">
        <v>47</v>
      </c>
      <c r="P1036" s="15" t="s">
        <v>59</v>
      </c>
      <c r="Q1036">
        <v>6</v>
      </c>
      <c r="R1036" s="15" t="s">
        <v>59</v>
      </c>
      <c r="S1036" t="s">
        <v>54</v>
      </c>
      <c r="T1036" s="15" t="s">
        <v>59</v>
      </c>
      <c r="U1036" t="s">
        <v>54</v>
      </c>
      <c r="V1036" s="15" t="s">
        <v>59</v>
      </c>
      <c r="W1036" t="s">
        <v>54</v>
      </c>
      <c r="X1036" s="15" t="s">
        <v>59</v>
      </c>
      <c r="Y1036">
        <v>3</v>
      </c>
      <c r="Z1036" s="15" t="s">
        <v>59</v>
      </c>
      <c r="AA1036" t="s">
        <v>54</v>
      </c>
      <c r="AB1036" s="15" t="s">
        <v>59</v>
      </c>
      <c r="AC1036" t="s">
        <v>47</v>
      </c>
      <c r="AD1036" s="15" t="s">
        <v>59</v>
      </c>
      <c r="AE1036" t="s">
        <v>47</v>
      </c>
      <c r="AF1036" s="15" t="s">
        <v>59</v>
      </c>
      <c r="AG1036">
        <v>8</v>
      </c>
      <c r="AH1036" s="15" t="s">
        <v>59</v>
      </c>
      <c r="AI1036" t="s">
        <v>47</v>
      </c>
      <c r="AJ1036" s="15" t="s">
        <v>59</v>
      </c>
      <c r="AL1036" s="15" t="s">
        <v>59</v>
      </c>
      <c r="AM1036" t="s">
        <v>47</v>
      </c>
      <c r="AN1036" s="15" t="s">
        <v>59</v>
      </c>
      <c r="AO1036" t="s">
        <v>47</v>
      </c>
      <c r="AP1036" s="15" t="s">
        <v>59</v>
      </c>
      <c r="AQ1036" t="s">
        <v>47</v>
      </c>
      <c r="AR1036" s="15" t="s">
        <v>59</v>
      </c>
      <c r="AS1036" t="s">
        <v>47</v>
      </c>
      <c r="AT1036" s="15" t="s">
        <v>59</v>
      </c>
      <c r="AU1036" t="s">
        <v>47</v>
      </c>
      <c r="AV1036" s="15" t="s">
        <v>59</v>
      </c>
      <c r="AW1036" s="3" t="s">
        <v>47</v>
      </c>
      <c r="AX1036" s="15" t="s">
        <v>59</v>
      </c>
      <c r="AZ1036" s="15" t="s">
        <v>59</v>
      </c>
      <c r="BA1036" t="s">
        <v>47</v>
      </c>
      <c r="BB1036" s="15" t="s">
        <v>59</v>
      </c>
      <c r="BC1036" t="s">
        <v>47</v>
      </c>
      <c r="BD1036" s="15" t="s">
        <v>59</v>
      </c>
      <c r="BE1036" t="s">
        <v>47</v>
      </c>
      <c r="BF1036" s="15" t="s">
        <v>59</v>
      </c>
      <c r="BH1036" s="15" t="s">
        <v>59</v>
      </c>
      <c r="BJ1036" s="15" t="s">
        <v>59</v>
      </c>
      <c r="BL1036" s="15" t="s">
        <v>59</v>
      </c>
      <c r="BN1036" s="15" t="s">
        <v>59</v>
      </c>
      <c r="BP1036" s="15" t="s">
        <v>59</v>
      </c>
      <c r="BR1036" s="15" t="s">
        <v>59</v>
      </c>
      <c r="BT1036" s="15" t="s">
        <v>59</v>
      </c>
      <c r="BV1036" s="15" t="s">
        <v>59</v>
      </c>
      <c r="BX1036" s="15" t="s">
        <v>59</v>
      </c>
      <c r="BZ1036" s="15" t="s">
        <v>59</v>
      </c>
      <c r="CB1036" s="15" t="s">
        <v>59</v>
      </c>
      <c r="CD1036" s="15" t="s">
        <v>59</v>
      </c>
      <c r="CF1036" s="15" t="s">
        <v>59</v>
      </c>
      <c r="CH1036" s="15" t="s">
        <v>59</v>
      </c>
      <c r="CJ1036" s="15" t="s">
        <v>59</v>
      </c>
      <c r="CL1036" s="15" t="s">
        <v>59</v>
      </c>
      <c r="CN1036" s="15" t="s">
        <v>59</v>
      </c>
      <c r="CP1036" s="15" t="s">
        <v>59</v>
      </c>
      <c r="CR1036" s="15" t="s">
        <v>59</v>
      </c>
      <c r="CT1036" s="15" t="s">
        <v>59</v>
      </c>
      <c r="CV1036" s="15" t="s">
        <v>59</v>
      </c>
      <c r="CX1036" s="15" t="s">
        <v>59</v>
      </c>
      <c r="CZ1036" s="15" t="s">
        <v>59</v>
      </c>
      <c r="DB1036" s="15" t="s">
        <v>59</v>
      </c>
      <c r="DD1036" s="15" t="s">
        <v>59</v>
      </c>
      <c r="DF1036" s="15" t="s">
        <v>59</v>
      </c>
      <c r="DH1036" s="15" t="s">
        <v>59</v>
      </c>
      <c r="DJ1036" s="15" t="s">
        <v>59</v>
      </c>
      <c r="DL1036" s="15" t="s">
        <v>59</v>
      </c>
      <c r="DN1036" s="15" t="s">
        <v>59</v>
      </c>
      <c r="DP1036" s="15" t="s">
        <v>59</v>
      </c>
      <c r="DR1036" s="15" t="s">
        <v>59</v>
      </c>
      <c r="DT1036" s="15" t="s">
        <v>59</v>
      </c>
      <c r="DV1036" s="15" t="s">
        <v>59</v>
      </c>
      <c r="DX1036" s="15" t="s">
        <v>59</v>
      </c>
      <c r="DZ1036" s="15" t="s">
        <v>59</v>
      </c>
      <c r="EB1036" s="15" t="s">
        <v>59</v>
      </c>
      <c r="ED1036" s="15" t="s">
        <v>59</v>
      </c>
      <c r="EF1036" s="15" t="s">
        <v>59</v>
      </c>
      <c r="EH1036" s="15" t="s">
        <v>59</v>
      </c>
      <c r="EJ1036" s="15" t="s">
        <v>59</v>
      </c>
      <c r="EL1036" s="15" t="s">
        <v>59</v>
      </c>
      <c r="EN1036" s="15" t="s">
        <v>59</v>
      </c>
      <c r="EP1036" s="15" t="s">
        <v>59</v>
      </c>
      <c r="ER1036" s="15" t="s">
        <v>59</v>
      </c>
      <c r="ET1036" s="15" t="s">
        <v>59</v>
      </c>
      <c r="EV1036" s="15" t="s">
        <v>59</v>
      </c>
      <c r="EX1036" s="15" t="s">
        <v>59</v>
      </c>
      <c r="EZ1036" s="15" t="s">
        <v>59</v>
      </c>
      <c r="FB1036" s="15" t="s">
        <v>59</v>
      </c>
      <c r="FD1036" s="15" t="s">
        <v>59</v>
      </c>
      <c r="FF1036" s="15" t="s">
        <v>59</v>
      </c>
      <c r="FH1036" s="15" t="s">
        <v>59</v>
      </c>
      <c r="FJ1036" s="15" t="s">
        <v>59</v>
      </c>
      <c r="FL1036" s="15" t="s">
        <v>59</v>
      </c>
      <c r="FN1036" s="15" t="s">
        <v>59</v>
      </c>
      <c r="FP1036" s="15" t="s">
        <v>59</v>
      </c>
      <c r="FR1036" s="15" t="s">
        <v>59</v>
      </c>
      <c r="FT1036" s="15" t="s">
        <v>59</v>
      </c>
    </row>
    <row r="1037" spans="1:176" ht="15.95" customHeight="1">
      <c r="A1037" t="s">
        <v>1435</v>
      </c>
      <c r="B1037" s="39">
        <v>3</v>
      </c>
      <c r="C1037" s="39"/>
      <c r="D1037" s="39">
        <v>1602</v>
      </c>
      <c r="E1037" t="s">
        <v>1426</v>
      </c>
      <c r="G1037" s="9">
        <f t="shared" si="37"/>
        <v>6</v>
      </c>
      <c r="H1037" s="15" t="s">
        <v>59</v>
      </c>
      <c r="I1037" t="s">
        <v>47</v>
      </c>
      <c r="J1037" s="15" t="s">
        <v>59</v>
      </c>
      <c r="K1037" t="s">
        <v>47</v>
      </c>
      <c r="L1037" s="15" t="s">
        <v>59</v>
      </c>
      <c r="M1037" s="3" t="s">
        <v>47</v>
      </c>
      <c r="N1037" s="12" t="s">
        <v>59</v>
      </c>
      <c r="O1037" t="s">
        <v>47</v>
      </c>
      <c r="P1037" s="15" t="s">
        <v>59</v>
      </c>
      <c r="Q1037" t="s">
        <v>54</v>
      </c>
      <c r="R1037" s="15" t="s">
        <v>59</v>
      </c>
      <c r="S1037" t="s">
        <v>54</v>
      </c>
      <c r="T1037" s="15" t="s">
        <v>59</v>
      </c>
      <c r="U1037" t="s">
        <v>54</v>
      </c>
      <c r="V1037" s="15" t="s">
        <v>59</v>
      </c>
      <c r="W1037" t="s">
        <v>54</v>
      </c>
      <c r="X1037" s="15" t="s">
        <v>59</v>
      </c>
      <c r="Y1037">
        <v>6</v>
      </c>
      <c r="Z1037" s="15" t="s">
        <v>59</v>
      </c>
      <c r="AA1037" t="s">
        <v>54</v>
      </c>
      <c r="AB1037" s="15" t="s">
        <v>59</v>
      </c>
      <c r="AC1037" t="s">
        <v>47</v>
      </c>
      <c r="AD1037" s="15" t="s">
        <v>59</v>
      </c>
      <c r="AE1037" t="s">
        <v>47</v>
      </c>
      <c r="AF1037" s="15" t="s">
        <v>59</v>
      </c>
      <c r="AG1037" t="s">
        <v>54</v>
      </c>
      <c r="AH1037" s="15" t="s">
        <v>59</v>
      </c>
      <c r="AI1037" t="s">
        <v>47</v>
      </c>
      <c r="AJ1037" s="15" t="s">
        <v>59</v>
      </c>
      <c r="AL1037" s="15" t="s">
        <v>59</v>
      </c>
      <c r="AM1037" t="s">
        <v>47</v>
      </c>
      <c r="AN1037" s="15" t="s">
        <v>59</v>
      </c>
      <c r="AO1037" t="s">
        <v>47</v>
      </c>
      <c r="AP1037" s="15" t="s">
        <v>59</v>
      </c>
      <c r="AQ1037" t="s">
        <v>47</v>
      </c>
      <c r="AR1037" s="15" t="s">
        <v>59</v>
      </c>
      <c r="AS1037" t="s">
        <v>47</v>
      </c>
      <c r="AT1037" s="15" t="s">
        <v>59</v>
      </c>
      <c r="AU1037" t="s">
        <v>47</v>
      </c>
      <c r="AV1037" s="15" t="s">
        <v>59</v>
      </c>
      <c r="AW1037" s="3" t="s">
        <v>47</v>
      </c>
      <c r="AX1037" s="15" t="s">
        <v>59</v>
      </c>
      <c r="AZ1037" s="15" t="s">
        <v>59</v>
      </c>
      <c r="BA1037" t="s">
        <v>47</v>
      </c>
      <c r="BB1037" s="15" t="s">
        <v>59</v>
      </c>
      <c r="BC1037" t="s">
        <v>47</v>
      </c>
      <c r="BD1037" s="15" t="s">
        <v>59</v>
      </c>
      <c r="BE1037" t="s">
        <v>47</v>
      </c>
      <c r="BF1037" s="15" t="s">
        <v>59</v>
      </c>
      <c r="BH1037" s="15" t="s">
        <v>59</v>
      </c>
      <c r="BJ1037" s="15" t="s">
        <v>59</v>
      </c>
      <c r="BL1037" s="15" t="s">
        <v>59</v>
      </c>
      <c r="BN1037" s="15" t="s">
        <v>59</v>
      </c>
      <c r="BP1037" s="15" t="s">
        <v>59</v>
      </c>
      <c r="BR1037" s="15" t="s">
        <v>59</v>
      </c>
      <c r="BT1037" s="15" t="s">
        <v>59</v>
      </c>
      <c r="BV1037" s="15" t="s">
        <v>59</v>
      </c>
      <c r="BX1037" s="15" t="s">
        <v>59</v>
      </c>
      <c r="BZ1037" s="15" t="s">
        <v>59</v>
      </c>
      <c r="CB1037" s="15" t="s">
        <v>59</v>
      </c>
      <c r="CD1037" s="15" t="s">
        <v>59</v>
      </c>
      <c r="CF1037" s="15" t="s">
        <v>59</v>
      </c>
      <c r="CH1037" s="15" t="s">
        <v>59</v>
      </c>
      <c r="CJ1037" s="15" t="s">
        <v>59</v>
      </c>
      <c r="CL1037" s="15" t="s">
        <v>59</v>
      </c>
      <c r="CN1037" s="15" t="s">
        <v>59</v>
      </c>
      <c r="CP1037" s="15" t="s">
        <v>59</v>
      </c>
      <c r="CR1037" s="15" t="s">
        <v>59</v>
      </c>
      <c r="CT1037" s="15" t="s">
        <v>59</v>
      </c>
      <c r="CV1037" s="15" t="s">
        <v>59</v>
      </c>
      <c r="CX1037" s="15" t="s">
        <v>59</v>
      </c>
      <c r="CZ1037" s="15" t="s">
        <v>59</v>
      </c>
      <c r="DB1037" s="15" t="s">
        <v>59</v>
      </c>
      <c r="DD1037" s="15" t="s">
        <v>59</v>
      </c>
      <c r="DF1037" s="15" t="s">
        <v>59</v>
      </c>
      <c r="DH1037" s="15" t="s">
        <v>59</v>
      </c>
      <c r="DJ1037" s="15" t="s">
        <v>59</v>
      </c>
      <c r="DL1037" s="15" t="s">
        <v>59</v>
      </c>
      <c r="DN1037" s="15" t="s">
        <v>59</v>
      </c>
      <c r="DP1037" s="15" t="s">
        <v>59</v>
      </c>
      <c r="DR1037" s="15" t="s">
        <v>59</v>
      </c>
      <c r="DT1037" s="15" t="s">
        <v>59</v>
      </c>
      <c r="DV1037" s="15" t="s">
        <v>59</v>
      </c>
      <c r="DX1037" s="15" t="s">
        <v>59</v>
      </c>
      <c r="DZ1037" s="15" t="s">
        <v>59</v>
      </c>
      <c r="EB1037" s="15" t="s">
        <v>59</v>
      </c>
      <c r="ED1037" s="15" t="s">
        <v>59</v>
      </c>
      <c r="EF1037" s="15" t="s">
        <v>59</v>
      </c>
      <c r="EH1037" s="15" t="s">
        <v>59</v>
      </c>
      <c r="EJ1037" s="15" t="s">
        <v>59</v>
      </c>
      <c r="EL1037" s="15" t="s">
        <v>59</v>
      </c>
      <c r="EN1037" s="15" t="s">
        <v>59</v>
      </c>
      <c r="EP1037" s="15" t="s">
        <v>59</v>
      </c>
      <c r="ER1037" s="15" t="s">
        <v>59</v>
      </c>
      <c r="ET1037" s="15" t="s">
        <v>59</v>
      </c>
      <c r="EV1037" s="15" t="s">
        <v>59</v>
      </c>
      <c r="EX1037" s="15" t="s">
        <v>59</v>
      </c>
      <c r="EZ1037" s="15" t="s">
        <v>59</v>
      </c>
      <c r="FB1037" s="15" t="s">
        <v>59</v>
      </c>
      <c r="FD1037" s="15" t="s">
        <v>59</v>
      </c>
      <c r="FF1037" s="15" t="s">
        <v>59</v>
      </c>
      <c r="FH1037" s="15" t="s">
        <v>59</v>
      </c>
      <c r="FJ1037" s="15" t="s">
        <v>59</v>
      </c>
      <c r="FL1037" s="15" t="s">
        <v>59</v>
      </c>
      <c r="FN1037" s="15" t="s">
        <v>59</v>
      </c>
      <c r="FP1037" s="15" t="s">
        <v>59</v>
      </c>
      <c r="FR1037" s="15" t="s">
        <v>59</v>
      </c>
      <c r="FT1037" s="15" t="s">
        <v>59</v>
      </c>
    </row>
    <row r="1038" spans="1:176" ht="15.95" customHeight="1">
      <c r="A1038" t="s">
        <v>1436</v>
      </c>
      <c r="B1038" s="39">
        <v>3</v>
      </c>
      <c r="C1038" s="39"/>
      <c r="D1038" s="39">
        <v>1602</v>
      </c>
      <c r="E1038" t="s">
        <v>1426</v>
      </c>
      <c r="G1038" s="9">
        <f t="shared" si="37"/>
        <v>83</v>
      </c>
      <c r="H1038" s="15" t="s">
        <v>59</v>
      </c>
      <c r="I1038" t="s">
        <v>47</v>
      </c>
      <c r="J1038" s="15" t="s">
        <v>59</v>
      </c>
      <c r="K1038" t="s">
        <v>47</v>
      </c>
      <c r="L1038" s="15" t="s">
        <v>59</v>
      </c>
      <c r="M1038" s="3" t="s">
        <v>47</v>
      </c>
      <c r="N1038" s="12" t="s">
        <v>59</v>
      </c>
      <c r="O1038" t="s">
        <v>47</v>
      </c>
      <c r="P1038" s="15" t="s">
        <v>59</v>
      </c>
      <c r="Q1038">
        <v>39</v>
      </c>
      <c r="R1038" s="15" t="s">
        <v>59</v>
      </c>
      <c r="S1038" t="s">
        <v>54</v>
      </c>
      <c r="T1038" s="15" t="s">
        <v>59</v>
      </c>
      <c r="U1038" t="s">
        <v>54</v>
      </c>
      <c r="V1038" s="15" t="s">
        <v>59</v>
      </c>
      <c r="W1038">
        <v>22</v>
      </c>
      <c r="X1038" s="15" t="s">
        <v>59</v>
      </c>
      <c r="Y1038">
        <v>6</v>
      </c>
      <c r="Z1038" s="15" t="s">
        <v>59</v>
      </c>
      <c r="AA1038">
        <v>13</v>
      </c>
      <c r="AB1038" s="15" t="s">
        <v>59</v>
      </c>
      <c r="AC1038" t="s">
        <v>47</v>
      </c>
      <c r="AD1038" s="15" t="s">
        <v>59</v>
      </c>
      <c r="AE1038" t="s">
        <v>47</v>
      </c>
      <c r="AF1038" s="15" t="s">
        <v>59</v>
      </c>
      <c r="AG1038">
        <v>3</v>
      </c>
      <c r="AH1038" s="15" t="s">
        <v>59</v>
      </c>
      <c r="AI1038" t="s">
        <v>47</v>
      </c>
      <c r="AJ1038" s="15" t="s">
        <v>59</v>
      </c>
      <c r="AL1038" s="15" t="s">
        <v>59</v>
      </c>
      <c r="AM1038" t="s">
        <v>47</v>
      </c>
      <c r="AN1038" s="15" t="s">
        <v>59</v>
      </c>
      <c r="AO1038" t="s">
        <v>47</v>
      </c>
      <c r="AP1038" s="15" t="s">
        <v>59</v>
      </c>
      <c r="AQ1038" t="s">
        <v>47</v>
      </c>
      <c r="AR1038" s="15" t="s">
        <v>59</v>
      </c>
      <c r="AS1038" t="s">
        <v>47</v>
      </c>
      <c r="AT1038" s="15" t="s">
        <v>59</v>
      </c>
      <c r="AU1038" t="s">
        <v>47</v>
      </c>
      <c r="AV1038" s="15" t="s">
        <v>59</v>
      </c>
      <c r="AW1038" s="3" t="s">
        <v>47</v>
      </c>
      <c r="AX1038" s="15" t="s">
        <v>59</v>
      </c>
      <c r="AZ1038" s="15" t="s">
        <v>59</v>
      </c>
      <c r="BA1038" t="s">
        <v>47</v>
      </c>
      <c r="BB1038" s="15" t="s">
        <v>59</v>
      </c>
      <c r="BC1038" t="s">
        <v>47</v>
      </c>
      <c r="BD1038" s="15" t="s">
        <v>59</v>
      </c>
      <c r="BE1038" t="s">
        <v>47</v>
      </c>
      <c r="BF1038" s="15" t="s">
        <v>59</v>
      </c>
      <c r="BH1038" s="15" t="s">
        <v>59</v>
      </c>
      <c r="BJ1038" s="15" t="s">
        <v>59</v>
      </c>
      <c r="BL1038" s="15" t="s">
        <v>59</v>
      </c>
      <c r="BN1038" s="15" t="s">
        <v>59</v>
      </c>
      <c r="BP1038" s="15" t="s">
        <v>59</v>
      </c>
      <c r="BR1038" s="15" t="s">
        <v>59</v>
      </c>
      <c r="BT1038" s="15" t="s">
        <v>59</v>
      </c>
      <c r="BV1038" s="15" t="s">
        <v>59</v>
      </c>
      <c r="BX1038" s="15" t="s">
        <v>59</v>
      </c>
      <c r="BZ1038" s="15" t="s">
        <v>59</v>
      </c>
      <c r="CB1038" s="15" t="s">
        <v>59</v>
      </c>
      <c r="CD1038" s="15" t="s">
        <v>59</v>
      </c>
      <c r="CF1038" s="15" t="s">
        <v>59</v>
      </c>
      <c r="CH1038" s="15" t="s">
        <v>59</v>
      </c>
      <c r="CJ1038" s="15" t="s">
        <v>59</v>
      </c>
      <c r="CL1038" s="15" t="s">
        <v>59</v>
      </c>
      <c r="CN1038" s="15" t="s">
        <v>59</v>
      </c>
      <c r="CP1038" s="15" t="s">
        <v>59</v>
      </c>
      <c r="CR1038" s="15" t="s">
        <v>59</v>
      </c>
      <c r="CT1038" s="15" t="s">
        <v>59</v>
      </c>
      <c r="CV1038" s="15" t="s">
        <v>59</v>
      </c>
      <c r="CX1038" s="15" t="s">
        <v>59</v>
      </c>
      <c r="CZ1038" s="15" t="s">
        <v>59</v>
      </c>
      <c r="DB1038" s="15" t="s">
        <v>59</v>
      </c>
      <c r="DD1038" s="15" t="s">
        <v>59</v>
      </c>
      <c r="DF1038" s="15" t="s">
        <v>59</v>
      </c>
      <c r="DH1038" s="15" t="s">
        <v>59</v>
      </c>
      <c r="DJ1038" s="15" t="s">
        <v>59</v>
      </c>
      <c r="DL1038" s="15" t="s">
        <v>59</v>
      </c>
      <c r="DN1038" s="15" t="s">
        <v>59</v>
      </c>
      <c r="DP1038" s="15" t="s">
        <v>59</v>
      </c>
      <c r="DR1038" s="15" t="s">
        <v>59</v>
      </c>
      <c r="DT1038" s="15" t="s">
        <v>59</v>
      </c>
      <c r="DV1038" s="15" t="s">
        <v>59</v>
      </c>
      <c r="DX1038" s="15" t="s">
        <v>59</v>
      </c>
      <c r="DZ1038" s="15" t="s">
        <v>59</v>
      </c>
      <c r="EB1038" s="15" t="s">
        <v>59</v>
      </c>
      <c r="ED1038" s="15" t="s">
        <v>59</v>
      </c>
      <c r="EF1038" s="15" t="s">
        <v>59</v>
      </c>
      <c r="EH1038" s="15" t="s">
        <v>59</v>
      </c>
      <c r="EJ1038" s="15" t="s">
        <v>59</v>
      </c>
      <c r="EL1038" s="15" t="s">
        <v>59</v>
      </c>
      <c r="EN1038" s="15" t="s">
        <v>59</v>
      </c>
      <c r="EP1038" s="15" t="s">
        <v>59</v>
      </c>
      <c r="ER1038" s="15" t="s">
        <v>59</v>
      </c>
      <c r="ET1038" s="15" t="s">
        <v>59</v>
      </c>
      <c r="EV1038" s="15" t="s">
        <v>59</v>
      </c>
      <c r="EX1038" s="15" t="s">
        <v>59</v>
      </c>
      <c r="EZ1038" s="15" t="s">
        <v>59</v>
      </c>
      <c r="FB1038" s="15" t="s">
        <v>59</v>
      </c>
      <c r="FD1038" s="15" t="s">
        <v>59</v>
      </c>
      <c r="FF1038" s="15" t="s">
        <v>59</v>
      </c>
      <c r="FH1038" s="15" t="s">
        <v>59</v>
      </c>
      <c r="FJ1038" s="15" t="s">
        <v>59</v>
      </c>
      <c r="FL1038" s="15" t="s">
        <v>59</v>
      </c>
      <c r="FN1038" s="15" t="s">
        <v>59</v>
      </c>
      <c r="FP1038" s="15" t="s">
        <v>59</v>
      </c>
      <c r="FR1038" s="15" t="s">
        <v>59</v>
      </c>
      <c r="FT1038" s="15" t="s">
        <v>59</v>
      </c>
    </row>
    <row r="1039" spans="1:176" ht="15.95" customHeight="1">
      <c r="A1039" t="s">
        <v>1437</v>
      </c>
      <c r="B1039" s="39">
        <v>3</v>
      </c>
      <c r="C1039" s="39"/>
      <c r="D1039" s="39">
        <v>1602</v>
      </c>
      <c r="E1039" t="s">
        <v>1426</v>
      </c>
      <c r="G1039" s="9">
        <f t="shared" si="37"/>
        <v>0</v>
      </c>
      <c r="H1039" s="15" t="s">
        <v>59</v>
      </c>
      <c r="I1039" t="s">
        <v>47</v>
      </c>
      <c r="J1039" s="15" t="s">
        <v>59</v>
      </c>
      <c r="K1039" t="s">
        <v>47</v>
      </c>
      <c r="L1039" s="15" t="s">
        <v>59</v>
      </c>
      <c r="M1039" s="3" t="s">
        <v>47</v>
      </c>
      <c r="N1039" s="12" t="s">
        <v>59</v>
      </c>
      <c r="O1039" t="s">
        <v>47</v>
      </c>
      <c r="P1039" s="15" t="s">
        <v>59</v>
      </c>
      <c r="Q1039" t="s">
        <v>54</v>
      </c>
      <c r="R1039" s="15" t="s">
        <v>59</v>
      </c>
      <c r="S1039" t="s">
        <v>54</v>
      </c>
      <c r="T1039" s="15" t="s">
        <v>59</v>
      </c>
      <c r="U1039" t="s">
        <v>54</v>
      </c>
      <c r="V1039" s="15" t="s">
        <v>59</v>
      </c>
      <c r="W1039" t="s">
        <v>54</v>
      </c>
      <c r="X1039" s="15" t="s">
        <v>59</v>
      </c>
      <c r="Y1039" t="s">
        <v>54</v>
      </c>
      <c r="Z1039" s="15" t="s">
        <v>59</v>
      </c>
      <c r="AA1039" t="s">
        <v>54</v>
      </c>
      <c r="AB1039" s="15" t="s">
        <v>59</v>
      </c>
      <c r="AC1039" t="s">
        <v>47</v>
      </c>
      <c r="AD1039" s="15" t="s">
        <v>59</v>
      </c>
      <c r="AE1039" t="s">
        <v>47</v>
      </c>
      <c r="AF1039" s="15" t="s">
        <v>59</v>
      </c>
      <c r="AG1039" t="s">
        <v>54</v>
      </c>
      <c r="AH1039" s="15" t="s">
        <v>59</v>
      </c>
      <c r="AI1039" t="s">
        <v>47</v>
      </c>
      <c r="AJ1039" s="15" t="s">
        <v>59</v>
      </c>
      <c r="AL1039" s="15" t="s">
        <v>59</v>
      </c>
      <c r="AM1039" t="s">
        <v>47</v>
      </c>
      <c r="AN1039" s="15" t="s">
        <v>59</v>
      </c>
      <c r="AO1039" t="s">
        <v>47</v>
      </c>
      <c r="AP1039" s="15" t="s">
        <v>59</v>
      </c>
      <c r="AQ1039" t="s">
        <v>47</v>
      </c>
      <c r="AR1039" s="15" t="s">
        <v>59</v>
      </c>
      <c r="AS1039" t="s">
        <v>47</v>
      </c>
      <c r="AT1039" s="15" t="s">
        <v>59</v>
      </c>
      <c r="AU1039" t="s">
        <v>47</v>
      </c>
      <c r="AV1039" s="15" t="s">
        <v>59</v>
      </c>
      <c r="AW1039" s="3" t="s">
        <v>47</v>
      </c>
      <c r="AX1039" s="15" t="s">
        <v>59</v>
      </c>
      <c r="AZ1039" s="15" t="s">
        <v>59</v>
      </c>
      <c r="BA1039" t="s">
        <v>47</v>
      </c>
      <c r="BB1039" s="15" t="s">
        <v>59</v>
      </c>
      <c r="BC1039" t="s">
        <v>47</v>
      </c>
      <c r="BD1039" s="15" t="s">
        <v>59</v>
      </c>
      <c r="BE1039" t="s">
        <v>47</v>
      </c>
      <c r="BF1039" s="15" t="s">
        <v>59</v>
      </c>
      <c r="BH1039" s="15" t="s">
        <v>59</v>
      </c>
      <c r="BJ1039" s="15" t="s">
        <v>59</v>
      </c>
      <c r="BL1039" s="15" t="s">
        <v>59</v>
      </c>
      <c r="BN1039" s="15" t="s">
        <v>59</v>
      </c>
      <c r="BP1039" s="15" t="s">
        <v>59</v>
      </c>
      <c r="BR1039" s="15" t="s">
        <v>59</v>
      </c>
      <c r="BT1039" s="15" t="s">
        <v>59</v>
      </c>
      <c r="BV1039" s="15" t="s">
        <v>59</v>
      </c>
      <c r="BX1039" s="15" t="s">
        <v>59</v>
      </c>
      <c r="BZ1039" s="15" t="s">
        <v>59</v>
      </c>
      <c r="CB1039" s="15" t="s">
        <v>59</v>
      </c>
      <c r="CD1039" s="15" t="s">
        <v>59</v>
      </c>
      <c r="CF1039" s="15" t="s">
        <v>59</v>
      </c>
      <c r="CH1039" s="15" t="s">
        <v>59</v>
      </c>
      <c r="CJ1039" s="15" t="s">
        <v>59</v>
      </c>
      <c r="CL1039" s="15" t="s">
        <v>59</v>
      </c>
      <c r="CN1039" s="15" t="s">
        <v>59</v>
      </c>
      <c r="CP1039" s="15" t="s">
        <v>59</v>
      </c>
      <c r="CR1039" s="15" t="s">
        <v>59</v>
      </c>
      <c r="CT1039" s="15" t="s">
        <v>59</v>
      </c>
      <c r="CV1039" s="15" t="s">
        <v>59</v>
      </c>
      <c r="CX1039" s="15" t="s">
        <v>59</v>
      </c>
      <c r="CZ1039" s="15" t="s">
        <v>59</v>
      </c>
      <c r="DB1039" s="15" t="s">
        <v>59</v>
      </c>
      <c r="DD1039" s="15" t="s">
        <v>59</v>
      </c>
      <c r="DF1039" s="15" t="s">
        <v>59</v>
      </c>
      <c r="DH1039" s="15" t="s">
        <v>59</v>
      </c>
      <c r="DJ1039" s="15" t="s">
        <v>59</v>
      </c>
      <c r="DL1039" s="15" t="s">
        <v>59</v>
      </c>
      <c r="DN1039" s="15" t="s">
        <v>59</v>
      </c>
      <c r="DP1039" s="15" t="s">
        <v>59</v>
      </c>
      <c r="DR1039" s="15" t="s">
        <v>59</v>
      </c>
      <c r="DT1039" s="15" t="s">
        <v>59</v>
      </c>
      <c r="DV1039" s="15" t="s">
        <v>59</v>
      </c>
      <c r="DX1039" s="15" t="s">
        <v>59</v>
      </c>
      <c r="DZ1039" s="15" t="s">
        <v>59</v>
      </c>
      <c r="EB1039" s="15" t="s">
        <v>59</v>
      </c>
      <c r="ED1039" s="15" t="s">
        <v>59</v>
      </c>
      <c r="EF1039" s="15" t="s">
        <v>59</v>
      </c>
      <c r="EH1039" s="15" t="s">
        <v>59</v>
      </c>
      <c r="EJ1039" s="15" t="s">
        <v>59</v>
      </c>
      <c r="EL1039" s="15" t="s">
        <v>59</v>
      </c>
      <c r="EN1039" s="15" t="s">
        <v>59</v>
      </c>
      <c r="EP1039" s="15" t="s">
        <v>59</v>
      </c>
      <c r="ER1039" s="15" t="s">
        <v>59</v>
      </c>
      <c r="ET1039" s="15" t="s">
        <v>59</v>
      </c>
      <c r="EV1039" s="15" t="s">
        <v>59</v>
      </c>
      <c r="EX1039" s="15" t="s">
        <v>59</v>
      </c>
      <c r="EZ1039" s="15" t="s">
        <v>59</v>
      </c>
      <c r="FB1039" s="15" t="s">
        <v>59</v>
      </c>
      <c r="FD1039" s="15" t="s">
        <v>59</v>
      </c>
      <c r="FF1039" s="15" t="s">
        <v>59</v>
      </c>
      <c r="FH1039" s="15" t="s">
        <v>59</v>
      </c>
      <c r="FJ1039" s="15" t="s">
        <v>59</v>
      </c>
      <c r="FL1039" s="15" t="s">
        <v>59</v>
      </c>
      <c r="FN1039" s="15" t="s">
        <v>59</v>
      </c>
      <c r="FP1039" s="15" t="s">
        <v>59</v>
      </c>
      <c r="FR1039" s="15" t="s">
        <v>59</v>
      </c>
      <c r="FT1039" s="15" t="s">
        <v>59</v>
      </c>
    </row>
    <row r="1040" spans="1:176" ht="15.95" customHeight="1">
      <c r="A1040" t="s">
        <v>1438</v>
      </c>
      <c r="B1040" s="39">
        <v>3</v>
      </c>
      <c r="C1040" s="39"/>
      <c r="D1040" s="39">
        <v>1602</v>
      </c>
      <c r="E1040" t="s">
        <v>1426</v>
      </c>
      <c r="G1040" s="9">
        <f t="shared" si="37"/>
        <v>32</v>
      </c>
      <c r="H1040" s="15" t="s">
        <v>59</v>
      </c>
      <c r="I1040" t="s">
        <v>47</v>
      </c>
      <c r="J1040" s="15" t="s">
        <v>59</v>
      </c>
      <c r="K1040" t="s">
        <v>47</v>
      </c>
      <c r="L1040" s="15" t="s">
        <v>59</v>
      </c>
      <c r="M1040" s="3" t="s">
        <v>47</v>
      </c>
      <c r="N1040" s="12" t="s">
        <v>59</v>
      </c>
      <c r="O1040" t="s">
        <v>47</v>
      </c>
      <c r="P1040" s="15" t="s">
        <v>59</v>
      </c>
      <c r="Q1040">
        <v>3</v>
      </c>
      <c r="R1040" s="15" t="s">
        <v>59</v>
      </c>
      <c r="S1040" t="s">
        <v>54</v>
      </c>
      <c r="T1040" s="15" t="s">
        <v>59</v>
      </c>
      <c r="U1040" t="s">
        <v>54</v>
      </c>
      <c r="V1040" s="15" t="s">
        <v>59</v>
      </c>
      <c r="W1040">
        <v>5</v>
      </c>
      <c r="X1040" s="15" t="s">
        <v>59</v>
      </c>
      <c r="Y1040">
        <v>16</v>
      </c>
      <c r="Z1040" s="15" t="s">
        <v>59</v>
      </c>
      <c r="AA1040">
        <v>8</v>
      </c>
      <c r="AB1040" s="15" t="s">
        <v>59</v>
      </c>
      <c r="AC1040" t="s">
        <v>47</v>
      </c>
      <c r="AD1040" s="15" t="s">
        <v>59</v>
      </c>
      <c r="AE1040" t="s">
        <v>47</v>
      </c>
      <c r="AF1040" s="15" t="s">
        <v>59</v>
      </c>
      <c r="AG1040" t="s">
        <v>54</v>
      </c>
      <c r="AH1040" s="15" t="s">
        <v>59</v>
      </c>
      <c r="AI1040" t="s">
        <v>47</v>
      </c>
      <c r="AJ1040" s="15" t="s">
        <v>59</v>
      </c>
      <c r="AL1040" s="15" t="s">
        <v>59</v>
      </c>
      <c r="AM1040" t="s">
        <v>47</v>
      </c>
      <c r="AN1040" s="15" t="s">
        <v>59</v>
      </c>
      <c r="AO1040" t="s">
        <v>47</v>
      </c>
      <c r="AP1040" s="15" t="s">
        <v>59</v>
      </c>
      <c r="AQ1040" t="s">
        <v>47</v>
      </c>
      <c r="AR1040" s="15" t="s">
        <v>59</v>
      </c>
      <c r="AS1040" t="s">
        <v>47</v>
      </c>
      <c r="AT1040" s="15" t="s">
        <v>59</v>
      </c>
      <c r="AU1040" t="s">
        <v>47</v>
      </c>
      <c r="AV1040" s="15" t="s">
        <v>59</v>
      </c>
      <c r="AW1040" s="3" t="s">
        <v>47</v>
      </c>
      <c r="AX1040" s="15" t="s">
        <v>59</v>
      </c>
      <c r="AZ1040" s="15" t="s">
        <v>59</v>
      </c>
      <c r="BA1040" t="s">
        <v>47</v>
      </c>
      <c r="BB1040" s="15" t="s">
        <v>59</v>
      </c>
      <c r="BC1040" t="s">
        <v>47</v>
      </c>
      <c r="BD1040" s="15" t="s">
        <v>59</v>
      </c>
      <c r="BE1040" t="s">
        <v>47</v>
      </c>
      <c r="BF1040" s="15" t="s">
        <v>59</v>
      </c>
      <c r="BH1040" s="15" t="s">
        <v>59</v>
      </c>
      <c r="BJ1040" s="15" t="s">
        <v>59</v>
      </c>
      <c r="BL1040" s="15" t="s">
        <v>59</v>
      </c>
      <c r="BN1040" s="15" t="s">
        <v>59</v>
      </c>
      <c r="BP1040" s="15" t="s">
        <v>59</v>
      </c>
      <c r="BR1040" s="15" t="s">
        <v>59</v>
      </c>
      <c r="BT1040" s="15" t="s">
        <v>59</v>
      </c>
      <c r="BV1040" s="15" t="s">
        <v>59</v>
      </c>
      <c r="BX1040" s="15" t="s">
        <v>59</v>
      </c>
      <c r="BZ1040" s="15" t="s">
        <v>59</v>
      </c>
      <c r="CB1040" s="15" t="s">
        <v>59</v>
      </c>
      <c r="CD1040" s="15" t="s">
        <v>59</v>
      </c>
      <c r="CF1040" s="15" t="s">
        <v>59</v>
      </c>
      <c r="CH1040" s="15" t="s">
        <v>59</v>
      </c>
      <c r="CJ1040" s="15" t="s">
        <v>59</v>
      </c>
      <c r="CL1040" s="15" t="s">
        <v>59</v>
      </c>
      <c r="CN1040" s="15" t="s">
        <v>59</v>
      </c>
      <c r="CP1040" s="15" t="s">
        <v>59</v>
      </c>
      <c r="CR1040" s="15" t="s">
        <v>59</v>
      </c>
      <c r="CT1040" s="15" t="s">
        <v>59</v>
      </c>
      <c r="CV1040" s="15" t="s">
        <v>59</v>
      </c>
      <c r="CX1040" s="15" t="s">
        <v>59</v>
      </c>
      <c r="CZ1040" s="15" t="s">
        <v>59</v>
      </c>
      <c r="DB1040" s="15" t="s">
        <v>59</v>
      </c>
      <c r="DD1040" s="15" t="s">
        <v>59</v>
      </c>
      <c r="DF1040" s="15" t="s">
        <v>59</v>
      </c>
      <c r="DH1040" s="15" t="s">
        <v>59</v>
      </c>
      <c r="DJ1040" s="15" t="s">
        <v>59</v>
      </c>
      <c r="DL1040" s="15" t="s">
        <v>59</v>
      </c>
      <c r="DN1040" s="15" t="s">
        <v>59</v>
      </c>
      <c r="DP1040" s="15" t="s">
        <v>59</v>
      </c>
      <c r="DR1040" s="15" t="s">
        <v>59</v>
      </c>
      <c r="DT1040" s="15" t="s">
        <v>59</v>
      </c>
      <c r="DV1040" s="15" t="s">
        <v>59</v>
      </c>
      <c r="DX1040" s="15" t="s">
        <v>59</v>
      </c>
      <c r="DZ1040" s="15" t="s">
        <v>59</v>
      </c>
      <c r="EB1040" s="15" t="s">
        <v>59</v>
      </c>
      <c r="ED1040" s="15" t="s">
        <v>59</v>
      </c>
      <c r="EF1040" s="15" t="s">
        <v>59</v>
      </c>
      <c r="EH1040" s="15" t="s">
        <v>59</v>
      </c>
      <c r="EJ1040" s="15" t="s">
        <v>59</v>
      </c>
      <c r="EL1040" s="15" t="s">
        <v>59</v>
      </c>
      <c r="EN1040" s="15" t="s">
        <v>59</v>
      </c>
      <c r="EP1040" s="15" t="s">
        <v>59</v>
      </c>
      <c r="ER1040" s="15" t="s">
        <v>59</v>
      </c>
      <c r="ET1040" s="15" t="s">
        <v>59</v>
      </c>
      <c r="EV1040" s="15" t="s">
        <v>59</v>
      </c>
      <c r="EX1040" s="15" t="s">
        <v>59</v>
      </c>
      <c r="EZ1040" s="15" t="s">
        <v>59</v>
      </c>
      <c r="FB1040" s="15" t="s">
        <v>59</v>
      </c>
      <c r="FD1040" s="15" t="s">
        <v>59</v>
      </c>
      <c r="FF1040" s="15" t="s">
        <v>59</v>
      </c>
      <c r="FH1040" s="15" t="s">
        <v>59</v>
      </c>
      <c r="FJ1040" s="15" t="s">
        <v>59</v>
      </c>
      <c r="FL1040" s="15" t="s">
        <v>59</v>
      </c>
      <c r="FN1040" s="15" t="s">
        <v>59</v>
      </c>
      <c r="FP1040" s="15" t="s">
        <v>59</v>
      </c>
      <c r="FR1040" s="15" t="s">
        <v>59</v>
      </c>
      <c r="FT1040" s="15" t="s">
        <v>59</v>
      </c>
    </row>
    <row r="1041" spans="1:176" ht="15.95" customHeight="1">
      <c r="A1041" t="s">
        <v>1439</v>
      </c>
      <c r="B1041" s="39">
        <v>3</v>
      </c>
      <c r="C1041" s="39"/>
      <c r="D1041" s="39">
        <v>1602</v>
      </c>
      <c r="E1041" t="s">
        <v>1426</v>
      </c>
      <c r="G1041" s="9">
        <f t="shared" si="37"/>
        <v>0</v>
      </c>
      <c r="H1041" s="15" t="s">
        <v>59</v>
      </c>
      <c r="I1041" t="s">
        <v>47</v>
      </c>
      <c r="J1041" s="15" t="s">
        <v>59</v>
      </c>
      <c r="K1041" t="s">
        <v>47</v>
      </c>
      <c r="L1041" s="15" t="s">
        <v>59</v>
      </c>
      <c r="M1041" s="3" t="s">
        <v>47</v>
      </c>
      <c r="N1041" s="12" t="s">
        <v>59</v>
      </c>
      <c r="O1041" t="s">
        <v>47</v>
      </c>
      <c r="P1041" s="15" t="s">
        <v>59</v>
      </c>
      <c r="Q1041" t="s">
        <v>54</v>
      </c>
      <c r="R1041" s="15" t="s">
        <v>59</v>
      </c>
      <c r="S1041" t="s">
        <v>54</v>
      </c>
      <c r="T1041" s="15" t="s">
        <v>59</v>
      </c>
      <c r="U1041" t="s">
        <v>54</v>
      </c>
      <c r="V1041" s="15" t="s">
        <v>59</v>
      </c>
      <c r="W1041" t="s">
        <v>54</v>
      </c>
      <c r="X1041" s="15" t="s">
        <v>59</v>
      </c>
      <c r="Y1041" t="s">
        <v>54</v>
      </c>
      <c r="Z1041" s="15" t="s">
        <v>59</v>
      </c>
      <c r="AA1041" t="s">
        <v>54</v>
      </c>
      <c r="AB1041" s="15" t="s">
        <v>59</v>
      </c>
      <c r="AC1041" t="s">
        <v>47</v>
      </c>
      <c r="AD1041" s="15" t="s">
        <v>59</v>
      </c>
      <c r="AE1041" t="s">
        <v>47</v>
      </c>
      <c r="AF1041" s="15" t="s">
        <v>59</v>
      </c>
      <c r="AG1041" t="s">
        <v>54</v>
      </c>
      <c r="AH1041" s="15" t="s">
        <v>59</v>
      </c>
      <c r="AI1041" t="s">
        <v>47</v>
      </c>
      <c r="AJ1041" s="15" t="s">
        <v>59</v>
      </c>
      <c r="AL1041" s="15" t="s">
        <v>59</v>
      </c>
      <c r="AM1041" t="s">
        <v>47</v>
      </c>
      <c r="AN1041" s="15" t="s">
        <v>59</v>
      </c>
      <c r="AO1041" t="s">
        <v>47</v>
      </c>
      <c r="AP1041" s="15" t="s">
        <v>59</v>
      </c>
      <c r="AQ1041" t="s">
        <v>47</v>
      </c>
      <c r="AR1041" s="15" t="s">
        <v>59</v>
      </c>
      <c r="AS1041" t="s">
        <v>47</v>
      </c>
      <c r="AT1041" s="15" t="s">
        <v>59</v>
      </c>
      <c r="AU1041" t="s">
        <v>47</v>
      </c>
      <c r="AV1041" s="15" t="s">
        <v>59</v>
      </c>
      <c r="AW1041" s="3" t="s">
        <v>47</v>
      </c>
      <c r="AX1041" s="15" t="s">
        <v>59</v>
      </c>
      <c r="AZ1041" s="15" t="s">
        <v>59</v>
      </c>
      <c r="BA1041" t="s">
        <v>47</v>
      </c>
      <c r="BB1041" s="15" t="s">
        <v>59</v>
      </c>
      <c r="BC1041" t="s">
        <v>47</v>
      </c>
      <c r="BD1041" s="15" t="s">
        <v>59</v>
      </c>
      <c r="BE1041" t="s">
        <v>47</v>
      </c>
      <c r="BF1041" s="15" t="s">
        <v>59</v>
      </c>
      <c r="BH1041" s="15" t="s">
        <v>59</v>
      </c>
      <c r="BJ1041" s="15" t="s">
        <v>59</v>
      </c>
      <c r="BL1041" s="15" t="s">
        <v>59</v>
      </c>
      <c r="BN1041" s="15" t="s">
        <v>59</v>
      </c>
      <c r="BP1041" s="15" t="s">
        <v>59</v>
      </c>
      <c r="BR1041" s="15" t="s">
        <v>59</v>
      </c>
      <c r="BT1041" s="15" t="s">
        <v>59</v>
      </c>
      <c r="BV1041" s="15" t="s">
        <v>59</v>
      </c>
      <c r="BX1041" s="15" t="s">
        <v>59</v>
      </c>
      <c r="BZ1041" s="15" t="s">
        <v>59</v>
      </c>
      <c r="CB1041" s="15" t="s">
        <v>59</v>
      </c>
      <c r="CD1041" s="15" t="s">
        <v>59</v>
      </c>
      <c r="CF1041" s="15" t="s">
        <v>59</v>
      </c>
      <c r="CH1041" s="15" t="s">
        <v>59</v>
      </c>
      <c r="CJ1041" s="15" t="s">
        <v>59</v>
      </c>
      <c r="CL1041" s="15" t="s">
        <v>59</v>
      </c>
      <c r="CN1041" s="15" t="s">
        <v>59</v>
      </c>
      <c r="CP1041" s="15" t="s">
        <v>59</v>
      </c>
      <c r="CR1041" s="15" t="s">
        <v>59</v>
      </c>
      <c r="CT1041" s="15" t="s">
        <v>59</v>
      </c>
      <c r="CV1041" s="15" t="s">
        <v>59</v>
      </c>
      <c r="CX1041" s="15" t="s">
        <v>59</v>
      </c>
      <c r="CZ1041" s="15" t="s">
        <v>59</v>
      </c>
      <c r="DB1041" s="15" t="s">
        <v>59</v>
      </c>
      <c r="DD1041" s="15" t="s">
        <v>59</v>
      </c>
      <c r="DF1041" s="15" t="s">
        <v>59</v>
      </c>
      <c r="DH1041" s="15" t="s">
        <v>59</v>
      </c>
      <c r="DJ1041" s="15" t="s">
        <v>59</v>
      </c>
      <c r="DL1041" s="15" t="s">
        <v>59</v>
      </c>
      <c r="DN1041" s="15" t="s">
        <v>59</v>
      </c>
      <c r="DP1041" s="15" t="s">
        <v>59</v>
      </c>
      <c r="DR1041" s="15" t="s">
        <v>59</v>
      </c>
      <c r="DT1041" s="15" t="s">
        <v>59</v>
      </c>
      <c r="DV1041" s="15" t="s">
        <v>59</v>
      </c>
      <c r="DX1041" s="15" t="s">
        <v>59</v>
      </c>
      <c r="DZ1041" s="15" t="s">
        <v>59</v>
      </c>
      <c r="EB1041" s="15" t="s">
        <v>59</v>
      </c>
      <c r="ED1041" s="15" t="s">
        <v>59</v>
      </c>
      <c r="EF1041" s="15" t="s">
        <v>59</v>
      </c>
      <c r="EH1041" s="15" t="s">
        <v>59</v>
      </c>
      <c r="EJ1041" s="15" t="s">
        <v>59</v>
      </c>
      <c r="EL1041" s="15" t="s">
        <v>59</v>
      </c>
      <c r="EN1041" s="15" t="s">
        <v>59</v>
      </c>
      <c r="EP1041" s="15" t="s">
        <v>59</v>
      </c>
      <c r="ER1041" s="15" t="s">
        <v>59</v>
      </c>
      <c r="ET1041" s="15" t="s">
        <v>59</v>
      </c>
      <c r="EV1041" s="15" t="s">
        <v>59</v>
      </c>
      <c r="EX1041" s="15" t="s">
        <v>59</v>
      </c>
      <c r="EZ1041" s="15" t="s">
        <v>59</v>
      </c>
      <c r="FB1041" s="15" t="s">
        <v>59</v>
      </c>
      <c r="FD1041" s="15" t="s">
        <v>59</v>
      </c>
      <c r="FF1041" s="15" t="s">
        <v>59</v>
      </c>
      <c r="FH1041" s="15" t="s">
        <v>59</v>
      </c>
      <c r="FJ1041" s="15" t="s">
        <v>59</v>
      </c>
      <c r="FL1041" s="15" t="s">
        <v>59</v>
      </c>
      <c r="FN1041" s="15" t="s">
        <v>59</v>
      </c>
      <c r="FP1041" s="15" t="s">
        <v>59</v>
      </c>
      <c r="FR1041" s="15" t="s">
        <v>59</v>
      </c>
      <c r="FT1041" s="15" t="s">
        <v>59</v>
      </c>
    </row>
    <row r="1042" spans="1:176" ht="15.95" customHeight="1">
      <c r="A1042" t="s">
        <v>1440</v>
      </c>
      <c r="B1042" s="39">
        <v>3</v>
      </c>
      <c r="C1042" s="39"/>
      <c r="D1042" s="39">
        <v>1602</v>
      </c>
      <c r="E1042" t="s">
        <v>1426</v>
      </c>
      <c r="G1042" s="9">
        <f t="shared" si="37"/>
        <v>14</v>
      </c>
      <c r="H1042" s="15" t="s">
        <v>59</v>
      </c>
      <c r="I1042" t="s">
        <v>47</v>
      </c>
      <c r="J1042" s="15" t="s">
        <v>59</v>
      </c>
      <c r="K1042" t="s">
        <v>47</v>
      </c>
      <c r="L1042" s="15" t="s">
        <v>59</v>
      </c>
      <c r="M1042" s="3" t="s">
        <v>47</v>
      </c>
      <c r="N1042" s="12" t="s">
        <v>59</v>
      </c>
      <c r="O1042" t="s">
        <v>47</v>
      </c>
      <c r="P1042" s="15" t="s">
        <v>59</v>
      </c>
      <c r="Q1042">
        <v>2</v>
      </c>
      <c r="R1042" s="15" t="s">
        <v>59</v>
      </c>
      <c r="S1042" t="s">
        <v>54</v>
      </c>
      <c r="T1042" s="15" t="s">
        <v>59</v>
      </c>
      <c r="U1042" t="s">
        <v>54</v>
      </c>
      <c r="V1042" s="15" t="s">
        <v>59</v>
      </c>
      <c r="W1042">
        <v>3</v>
      </c>
      <c r="X1042" s="15" t="s">
        <v>59</v>
      </c>
      <c r="Y1042">
        <v>6</v>
      </c>
      <c r="Z1042" s="15" t="s">
        <v>59</v>
      </c>
      <c r="AA1042">
        <v>3</v>
      </c>
      <c r="AB1042" s="15" t="s">
        <v>59</v>
      </c>
      <c r="AC1042" t="s">
        <v>47</v>
      </c>
      <c r="AD1042" s="15" t="s">
        <v>59</v>
      </c>
      <c r="AE1042" t="s">
        <v>47</v>
      </c>
      <c r="AF1042" s="15" t="s">
        <v>59</v>
      </c>
      <c r="AG1042" t="s">
        <v>54</v>
      </c>
      <c r="AH1042" s="15" t="s">
        <v>59</v>
      </c>
      <c r="AI1042" t="s">
        <v>47</v>
      </c>
      <c r="AJ1042" s="15" t="s">
        <v>59</v>
      </c>
      <c r="AL1042" s="15" t="s">
        <v>59</v>
      </c>
      <c r="AM1042" t="s">
        <v>47</v>
      </c>
      <c r="AN1042" s="15" t="s">
        <v>59</v>
      </c>
      <c r="AO1042" t="s">
        <v>47</v>
      </c>
      <c r="AP1042" s="15" t="s">
        <v>59</v>
      </c>
      <c r="AQ1042" t="s">
        <v>47</v>
      </c>
      <c r="AR1042" s="15" t="s">
        <v>59</v>
      </c>
      <c r="AS1042" t="s">
        <v>47</v>
      </c>
      <c r="AT1042" s="15" t="s">
        <v>59</v>
      </c>
      <c r="AU1042" t="s">
        <v>47</v>
      </c>
      <c r="AV1042" s="15" t="s">
        <v>59</v>
      </c>
      <c r="AW1042" s="3" t="s">
        <v>47</v>
      </c>
      <c r="AX1042" s="15" t="s">
        <v>59</v>
      </c>
      <c r="AZ1042" s="15" t="s">
        <v>59</v>
      </c>
      <c r="BA1042" t="s">
        <v>47</v>
      </c>
      <c r="BB1042" s="15" t="s">
        <v>59</v>
      </c>
      <c r="BC1042" t="s">
        <v>47</v>
      </c>
      <c r="BD1042" s="15" t="s">
        <v>59</v>
      </c>
      <c r="BE1042" t="s">
        <v>47</v>
      </c>
      <c r="BF1042" s="15" t="s">
        <v>59</v>
      </c>
      <c r="BH1042" s="15" t="s">
        <v>59</v>
      </c>
      <c r="BJ1042" s="15" t="s">
        <v>59</v>
      </c>
      <c r="BL1042" s="15" t="s">
        <v>59</v>
      </c>
      <c r="BN1042" s="15" t="s">
        <v>59</v>
      </c>
      <c r="BP1042" s="15" t="s">
        <v>59</v>
      </c>
      <c r="BR1042" s="15" t="s">
        <v>59</v>
      </c>
      <c r="BT1042" s="15" t="s">
        <v>59</v>
      </c>
      <c r="BV1042" s="15" t="s">
        <v>59</v>
      </c>
      <c r="BX1042" s="15" t="s">
        <v>59</v>
      </c>
      <c r="BZ1042" s="15" t="s">
        <v>59</v>
      </c>
      <c r="CB1042" s="15" t="s">
        <v>59</v>
      </c>
      <c r="CD1042" s="15" t="s">
        <v>59</v>
      </c>
      <c r="CF1042" s="15" t="s">
        <v>59</v>
      </c>
      <c r="CH1042" s="15" t="s">
        <v>59</v>
      </c>
      <c r="CJ1042" s="15" t="s">
        <v>59</v>
      </c>
      <c r="CL1042" s="15" t="s">
        <v>59</v>
      </c>
      <c r="CN1042" s="15" t="s">
        <v>59</v>
      </c>
      <c r="CP1042" s="15" t="s">
        <v>59</v>
      </c>
      <c r="CR1042" s="15" t="s">
        <v>59</v>
      </c>
      <c r="CT1042" s="15" t="s">
        <v>59</v>
      </c>
      <c r="CV1042" s="15" t="s">
        <v>59</v>
      </c>
      <c r="CX1042" s="15" t="s">
        <v>59</v>
      </c>
      <c r="CZ1042" s="15" t="s">
        <v>59</v>
      </c>
      <c r="DB1042" s="15" t="s">
        <v>59</v>
      </c>
      <c r="DD1042" s="15" t="s">
        <v>59</v>
      </c>
      <c r="DF1042" s="15" t="s">
        <v>59</v>
      </c>
      <c r="DH1042" s="15" t="s">
        <v>59</v>
      </c>
      <c r="DJ1042" s="15" t="s">
        <v>59</v>
      </c>
      <c r="DL1042" s="15" t="s">
        <v>59</v>
      </c>
      <c r="DN1042" s="15" t="s">
        <v>59</v>
      </c>
      <c r="DP1042" s="15" t="s">
        <v>59</v>
      </c>
      <c r="DR1042" s="15" t="s">
        <v>59</v>
      </c>
      <c r="DT1042" s="15" t="s">
        <v>59</v>
      </c>
      <c r="DV1042" s="15" t="s">
        <v>59</v>
      </c>
      <c r="DX1042" s="15" t="s">
        <v>59</v>
      </c>
      <c r="DZ1042" s="15" t="s">
        <v>59</v>
      </c>
      <c r="EB1042" s="15" t="s">
        <v>59</v>
      </c>
      <c r="ED1042" s="15" t="s">
        <v>59</v>
      </c>
      <c r="EF1042" s="15" t="s">
        <v>59</v>
      </c>
      <c r="EH1042" s="15" t="s">
        <v>59</v>
      </c>
      <c r="EJ1042" s="15" t="s">
        <v>59</v>
      </c>
      <c r="EL1042" s="15" t="s">
        <v>59</v>
      </c>
      <c r="EN1042" s="15" t="s">
        <v>59</v>
      </c>
      <c r="EP1042" s="15" t="s">
        <v>59</v>
      </c>
      <c r="ER1042" s="15" t="s">
        <v>59</v>
      </c>
      <c r="ET1042" s="15" t="s">
        <v>59</v>
      </c>
      <c r="EV1042" s="15" t="s">
        <v>59</v>
      </c>
      <c r="EX1042" s="15" t="s">
        <v>59</v>
      </c>
      <c r="EZ1042" s="15" t="s">
        <v>59</v>
      </c>
      <c r="FB1042" s="15" t="s">
        <v>59</v>
      </c>
      <c r="FD1042" s="15" t="s">
        <v>59</v>
      </c>
      <c r="FF1042" s="15" t="s">
        <v>59</v>
      </c>
      <c r="FH1042" s="15" t="s">
        <v>59</v>
      </c>
      <c r="FJ1042" s="15" t="s">
        <v>59</v>
      </c>
      <c r="FL1042" s="15" t="s">
        <v>59</v>
      </c>
      <c r="FN1042" s="15" t="s">
        <v>59</v>
      </c>
      <c r="FP1042" s="15" t="s">
        <v>59</v>
      </c>
      <c r="FR1042" s="15" t="s">
        <v>59</v>
      </c>
      <c r="FT1042" s="15" t="s">
        <v>59</v>
      </c>
    </row>
    <row r="1043" spans="1:176" ht="15.95" customHeight="1">
      <c r="A1043" t="s">
        <v>1441</v>
      </c>
      <c r="B1043" s="39">
        <v>3</v>
      </c>
      <c r="C1043" s="39"/>
      <c r="D1043" s="39">
        <v>1602</v>
      </c>
      <c r="E1043" t="s">
        <v>1426</v>
      </c>
      <c r="G1043" s="9">
        <f t="shared" si="37"/>
        <v>0</v>
      </c>
      <c r="H1043" s="15" t="s">
        <v>59</v>
      </c>
      <c r="I1043" t="s">
        <v>47</v>
      </c>
      <c r="J1043" s="15" t="s">
        <v>59</v>
      </c>
      <c r="K1043" t="s">
        <v>47</v>
      </c>
      <c r="L1043" s="15" t="s">
        <v>59</v>
      </c>
      <c r="M1043" s="3" t="s">
        <v>47</v>
      </c>
      <c r="N1043" s="12" t="s">
        <v>59</v>
      </c>
      <c r="O1043" t="s">
        <v>47</v>
      </c>
      <c r="P1043" s="15" t="s">
        <v>59</v>
      </c>
      <c r="Q1043" t="s">
        <v>54</v>
      </c>
      <c r="R1043" s="15" t="s">
        <v>59</v>
      </c>
      <c r="S1043" t="s">
        <v>54</v>
      </c>
      <c r="T1043" s="15" t="s">
        <v>59</v>
      </c>
      <c r="U1043" t="s">
        <v>54</v>
      </c>
      <c r="V1043" s="15" t="s">
        <v>59</v>
      </c>
      <c r="W1043" t="s">
        <v>54</v>
      </c>
      <c r="X1043" s="15" t="s">
        <v>59</v>
      </c>
      <c r="Y1043" t="s">
        <v>54</v>
      </c>
      <c r="Z1043" s="15" t="s">
        <v>59</v>
      </c>
      <c r="AA1043" t="s">
        <v>54</v>
      </c>
      <c r="AB1043" s="15" t="s">
        <v>59</v>
      </c>
      <c r="AC1043" t="s">
        <v>47</v>
      </c>
      <c r="AD1043" s="15" t="s">
        <v>59</v>
      </c>
      <c r="AE1043" t="s">
        <v>47</v>
      </c>
      <c r="AF1043" s="15" t="s">
        <v>59</v>
      </c>
      <c r="AG1043" t="s">
        <v>54</v>
      </c>
      <c r="AH1043" s="15" t="s">
        <v>59</v>
      </c>
      <c r="AI1043" t="s">
        <v>47</v>
      </c>
      <c r="AJ1043" s="15" t="s">
        <v>59</v>
      </c>
      <c r="AL1043" s="15" t="s">
        <v>59</v>
      </c>
      <c r="AM1043" t="s">
        <v>47</v>
      </c>
      <c r="AN1043" s="15" t="s">
        <v>59</v>
      </c>
      <c r="AO1043" t="s">
        <v>47</v>
      </c>
      <c r="AP1043" s="15" t="s">
        <v>59</v>
      </c>
      <c r="AQ1043" t="s">
        <v>47</v>
      </c>
      <c r="AR1043" s="15" t="s">
        <v>59</v>
      </c>
      <c r="AS1043" t="s">
        <v>47</v>
      </c>
      <c r="AT1043" s="15" t="s">
        <v>59</v>
      </c>
      <c r="AU1043" t="s">
        <v>47</v>
      </c>
      <c r="AV1043" s="15" t="s">
        <v>59</v>
      </c>
      <c r="AW1043" s="3" t="s">
        <v>47</v>
      </c>
      <c r="AX1043" s="15" t="s">
        <v>59</v>
      </c>
      <c r="AZ1043" s="15" t="s">
        <v>59</v>
      </c>
      <c r="BA1043" t="s">
        <v>47</v>
      </c>
      <c r="BB1043" s="15" t="s">
        <v>59</v>
      </c>
      <c r="BC1043" t="s">
        <v>47</v>
      </c>
      <c r="BD1043" s="15" t="s">
        <v>59</v>
      </c>
      <c r="BE1043" t="s">
        <v>47</v>
      </c>
      <c r="BF1043" s="15" t="s">
        <v>59</v>
      </c>
      <c r="BH1043" s="15" t="s">
        <v>59</v>
      </c>
      <c r="BJ1043" s="15" t="s">
        <v>59</v>
      </c>
      <c r="BL1043" s="15" t="s">
        <v>59</v>
      </c>
      <c r="BN1043" s="15" t="s">
        <v>59</v>
      </c>
      <c r="BP1043" s="15" t="s">
        <v>59</v>
      </c>
      <c r="BR1043" s="15" t="s">
        <v>59</v>
      </c>
      <c r="BT1043" s="15" t="s">
        <v>59</v>
      </c>
      <c r="BV1043" s="15" t="s">
        <v>59</v>
      </c>
      <c r="BX1043" s="15" t="s">
        <v>59</v>
      </c>
      <c r="BZ1043" s="15" t="s">
        <v>59</v>
      </c>
      <c r="CB1043" s="15" t="s">
        <v>59</v>
      </c>
      <c r="CD1043" s="15" t="s">
        <v>59</v>
      </c>
      <c r="CF1043" s="15" t="s">
        <v>59</v>
      </c>
      <c r="CH1043" s="15" t="s">
        <v>59</v>
      </c>
      <c r="CJ1043" s="15" t="s">
        <v>59</v>
      </c>
      <c r="CL1043" s="15" t="s">
        <v>59</v>
      </c>
      <c r="CN1043" s="15" t="s">
        <v>59</v>
      </c>
      <c r="CP1043" s="15" t="s">
        <v>59</v>
      </c>
      <c r="CR1043" s="15" t="s">
        <v>59</v>
      </c>
      <c r="CT1043" s="15" t="s">
        <v>59</v>
      </c>
      <c r="CV1043" s="15" t="s">
        <v>59</v>
      </c>
      <c r="CX1043" s="15" t="s">
        <v>59</v>
      </c>
      <c r="CZ1043" s="15" t="s">
        <v>59</v>
      </c>
      <c r="DB1043" s="15" t="s">
        <v>59</v>
      </c>
      <c r="DD1043" s="15" t="s">
        <v>59</v>
      </c>
      <c r="DF1043" s="15" t="s">
        <v>59</v>
      </c>
      <c r="DH1043" s="15" t="s">
        <v>59</v>
      </c>
      <c r="DJ1043" s="15" t="s">
        <v>59</v>
      </c>
      <c r="DL1043" s="15" t="s">
        <v>59</v>
      </c>
      <c r="DN1043" s="15" t="s">
        <v>59</v>
      </c>
      <c r="DP1043" s="15" t="s">
        <v>59</v>
      </c>
      <c r="DR1043" s="15" t="s">
        <v>59</v>
      </c>
      <c r="DT1043" s="15" t="s">
        <v>59</v>
      </c>
      <c r="DV1043" s="15" t="s">
        <v>59</v>
      </c>
      <c r="DX1043" s="15" t="s">
        <v>59</v>
      </c>
      <c r="DZ1043" s="15" t="s">
        <v>59</v>
      </c>
      <c r="EB1043" s="15" t="s">
        <v>59</v>
      </c>
      <c r="ED1043" s="15" t="s">
        <v>59</v>
      </c>
      <c r="EF1043" s="15" t="s">
        <v>59</v>
      </c>
      <c r="EH1043" s="15" t="s">
        <v>59</v>
      </c>
      <c r="EJ1043" s="15" t="s">
        <v>59</v>
      </c>
      <c r="EL1043" s="15" t="s">
        <v>59</v>
      </c>
      <c r="EN1043" s="15" t="s">
        <v>59</v>
      </c>
      <c r="EP1043" s="15" t="s">
        <v>59</v>
      </c>
      <c r="ER1043" s="15" t="s">
        <v>59</v>
      </c>
      <c r="ET1043" s="15" t="s">
        <v>59</v>
      </c>
      <c r="EV1043" s="15" t="s">
        <v>59</v>
      </c>
      <c r="EX1043" s="15" t="s">
        <v>59</v>
      </c>
      <c r="EZ1043" s="15" t="s">
        <v>59</v>
      </c>
      <c r="FB1043" s="15" t="s">
        <v>59</v>
      </c>
      <c r="FD1043" s="15" t="s">
        <v>59</v>
      </c>
      <c r="FF1043" s="15" t="s">
        <v>59</v>
      </c>
      <c r="FH1043" s="15" t="s">
        <v>59</v>
      </c>
      <c r="FJ1043" s="15" t="s">
        <v>59</v>
      </c>
      <c r="FL1043" s="15" t="s">
        <v>59</v>
      </c>
      <c r="FN1043" s="15" t="s">
        <v>59</v>
      </c>
      <c r="FP1043" s="15" t="s">
        <v>59</v>
      </c>
      <c r="FR1043" s="15" t="s">
        <v>59</v>
      </c>
      <c r="FT1043" s="15" t="s">
        <v>59</v>
      </c>
    </row>
    <row r="1044" spans="1:176" ht="15.95" customHeight="1">
      <c r="A1044" t="s">
        <v>1442</v>
      </c>
      <c r="B1044" s="39">
        <v>3</v>
      </c>
      <c r="C1044" s="39"/>
      <c r="D1044" s="39">
        <v>1602</v>
      </c>
      <c r="E1044" t="s">
        <v>1426</v>
      </c>
      <c r="G1044" s="9">
        <f t="shared" si="37"/>
        <v>8</v>
      </c>
      <c r="H1044" s="15" t="s">
        <v>59</v>
      </c>
      <c r="I1044" t="s">
        <v>47</v>
      </c>
      <c r="J1044" s="15" t="s">
        <v>59</v>
      </c>
      <c r="K1044" t="s">
        <v>47</v>
      </c>
      <c r="L1044" s="15" t="s">
        <v>59</v>
      </c>
      <c r="M1044" s="3" t="s">
        <v>47</v>
      </c>
      <c r="N1044" s="12" t="s">
        <v>59</v>
      </c>
      <c r="O1044" t="s">
        <v>47</v>
      </c>
      <c r="P1044" s="15" t="s">
        <v>59</v>
      </c>
      <c r="Q1044">
        <v>1</v>
      </c>
      <c r="R1044" s="15" t="s">
        <v>59</v>
      </c>
      <c r="S1044" t="s">
        <v>54</v>
      </c>
      <c r="T1044" s="15" t="s">
        <v>59</v>
      </c>
      <c r="U1044" t="s">
        <v>54</v>
      </c>
      <c r="V1044" s="15" t="s">
        <v>59</v>
      </c>
      <c r="W1044">
        <v>3</v>
      </c>
      <c r="X1044" s="15" t="s">
        <v>59</v>
      </c>
      <c r="Y1044">
        <v>2</v>
      </c>
      <c r="Z1044" s="15" t="s">
        <v>59</v>
      </c>
      <c r="AA1044">
        <v>2</v>
      </c>
      <c r="AB1044" s="15" t="s">
        <v>59</v>
      </c>
      <c r="AC1044" t="s">
        <v>47</v>
      </c>
      <c r="AD1044" s="15" t="s">
        <v>59</v>
      </c>
      <c r="AE1044" t="s">
        <v>47</v>
      </c>
      <c r="AF1044" s="15" t="s">
        <v>59</v>
      </c>
      <c r="AG1044" t="s">
        <v>54</v>
      </c>
      <c r="AH1044" s="15" t="s">
        <v>59</v>
      </c>
      <c r="AI1044" t="s">
        <v>47</v>
      </c>
      <c r="AJ1044" s="15" t="s">
        <v>59</v>
      </c>
      <c r="AL1044" s="15" t="s">
        <v>59</v>
      </c>
      <c r="AM1044" t="s">
        <v>47</v>
      </c>
      <c r="AN1044" s="15" t="s">
        <v>59</v>
      </c>
      <c r="AO1044" t="s">
        <v>47</v>
      </c>
      <c r="AP1044" s="15" t="s">
        <v>59</v>
      </c>
      <c r="AQ1044" t="s">
        <v>47</v>
      </c>
      <c r="AR1044" s="15" t="s">
        <v>59</v>
      </c>
      <c r="AS1044" t="s">
        <v>47</v>
      </c>
      <c r="AT1044" s="15" t="s">
        <v>59</v>
      </c>
      <c r="AU1044" t="s">
        <v>47</v>
      </c>
      <c r="AV1044" s="15" t="s">
        <v>59</v>
      </c>
      <c r="AW1044" s="3" t="s">
        <v>47</v>
      </c>
      <c r="AX1044" s="15" t="s">
        <v>59</v>
      </c>
      <c r="AZ1044" s="15" t="s">
        <v>59</v>
      </c>
      <c r="BA1044" t="s">
        <v>47</v>
      </c>
      <c r="BB1044" s="15" t="s">
        <v>59</v>
      </c>
      <c r="BC1044" t="s">
        <v>47</v>
      </c>
      <c r="BD1044" s="15" t="s">
        <v>59</v>
      </c>
      <c r="BE1044" t="s">
        <v>47</v>
      </c>
      <c r="BF1044" s="15" t="s">
        <v>59</v>
      </c>
      <c r="BH1044" s="15" t="s">
        <v>59</v>
      </c>
      <c r="BJ1044" s="15" t="s">
        <v>59</v>
      </c>
      <c r="BL1044" s="15" t="s">
        <v>59</v>
      </c>
      <c r="BN1044" s="15" t="s">
        <v>59</v>
      </c>
      <c r="BP1044" s="15" t="s">
        <v>59</v>
      </c>
      <c r="BR1044" s="15" t="s">
        <v>59</v>
      </c>
      <c r="BT1044" s="15" t="s">
        <v>59</v>
      </c>
      <c r="BV1044" s="15" t="s">
        <v>59</v>
      </c>
      <c r="BX1044" s="15" t="s">
        <v>59</v>
      </c>
      <c r="BZ1044" s="15" t="s">
        <v>59</v>
      </c>
      <c r="CB1044" s="15" t="s">
        <v>59</v>
      </c>
      <c r="CD1044" s="15" t="s">
        <v>59</v>
      </c>
      <c r="CF1044" s="15" t="s">
        <v>59</v>
      </c>
      <c r="CH1044" s="15" t="s">
        <v>59</v>
      </c>
      <c r="CJ1044" s="15" t="s">
        <v>59</v>
      </c>
      <c r="CL1044" s="15" t="s">
        <v>59</v>
      </c>
      <c r="CN1044" s="15" t="s">
        <v>59</v>
      </c>
      <c r="CP1044" s="15" t="s">
        <v>59</v>
      </c>
      <c r="CR1044" s="15" t="s">
        <v>59</v>
      </c>
      <c r="CT1044" s="15" t="s">
        <v>59</v>
      </c>
      <c r="CV1044" s="15" t="s">
        <v>59</v>
      </c>
      <c r="CX1044" s="15" t="s">
        <v>59</v>
      </c>
      <c r="CZ1044" s="15" t="s">
        <v>59</v>
      </c>
      <c r="DB1044" s="15" t="s">
        <v>59</v>
      </c>
      <c r="DD1044" s="15" t="s">
        <v>59</v>
      </c>
      <c r="DF1044" s="15" t="s">
        <v>59</v>
      </c>
      <c r="DH1044" s="15" t="s">
        <v>59</v>
      </c>
      <c r="DJ1044" s="15" t="s">
        <v>59</v>
      </c>
      <c r="DL1044" s="15" t="s">
        <v>59</v>
      </c>
      <c r="DN1044" s="15" t="s">
        <v>59</v>
      </c>
      <c r="DP1044" s="15" t="s">
        <v>59</v>
      </c>
      <c r="DR1044" s="15" t="s">
        <v>59</v>
      </c>
      <c r="DT1044" s="15" t="s">
        <v>59</v>
      </c>
      <c r="DV1044" s="15" t="s">
        <v>59</v>
      </c>
      <c r="DX1044" s="15" t="s">
        <v>59</v>
      </c>
      <c r="DZ1044" s="15" t="s">
        <v>59</v>
      </c>
      <c r="EB1044" s="15" t="s">
        <v>59</v>
      </c>
      <c r="ED1044" s="15" t="s">
        <v>59</v>
      </c>
      <c r="EF1044" s="15" t="s">
        <v>59</v>
      </c>
      <c r="EH1044" s="15" t="s">
        <v>59</v>
      </c>
      <c r="EJ1044" s="15" t="s">
        <v>59</v>
      </c>
      <c r="EL1044" s="15" t="s">
        <v>59</v>
      </c>
      <c r="EN1044" s="15" t="s">
        <v>59</v>
      </c>
      <c r="EP1044" s="15" t="s">
        <v>59</v>
      </c>
      <c r="ER1044" s="15" t="s">
        <v>59</v>
      </c>
      <c r="ET1044" s="15" t="s">
        <v>59</v>
      </c>
      <c r="EV1044" s="15" t="s">
        <v>59</v>
      </c>
      <c r="EX1044" s="15" t="s">
        <v>59</v>
      </c>
      <c r="EZ1044" s="15" t="s">
        <v>59</v>
      </c>
      <c r="FB1044" s="15" t="s">
        <v>59</v>
      </c>
      <c r="FD1044" s="15" t="s">
        <v>59</v>
      </c>
      <c r="FF1044" s="15" t="s">
        <v>59</v>
      </c>
      <c r="FH1044" s="15" t="s">
        <v>59</v>
      </c>
      <c r="FJ1044" s="15" t="s">
        <v>59</v>
      </c>
      <c r="FL1044" s="15" t="s">
        <v>59</v>
      </c>
      <c r="FN1044" s="15" t="s">
        <v>59</v>
      </c>
      <c r="FP1044" s="15" t="s">
        <v>59</v>
      </c>
      <c r="FR1044" s="15" t="s">
        <v>59</v>
      </c>
      <c r="FT1044" s="15" t="s">
        <v>59</v>
      </c>
    </row>
    <row r="1045" spans="1:176" ht="15.95" customHeight="1">
      <c r="A1045" t="s">
        <v>1443</v>
      </c>
      <c r="B1045" s="39">
        <v>3</v>
      </c>
      <c r="C1045" s="39"/>
      <c r="D1045" s="39">
        <v>1602</v>
      </c>
      <c r="E1045" t="s">
        <v>1426</v>
      </c>
      <c r="G1045" s="9">
        <f t="shared" si="37"/>
        <v>4</v>
      </c>
      <c r="H1045" s="15" t="s">
        <v>59</v>
      </c>
      <c r="I1045" t="s">
        <v>47</v>
      </c>
      <c r="J1045" s="15" t="s">
        <v>59</v>
      </c>
      <c r="K1045" t="s">
        <v>47</v>
      </c>
      <c r="L1045" s="15" t="s">
        <v>59</v>
      </c>
      <c r="M1045" s="3" t="s">
        <v>47</v>
      </c>
      <c r="N1045" s="12" t="s">
        <v>59</v>
      </c>
      <c r="O1045" t="s">
        <v>47</v>
      </c>
      <c r="P1045" s="15" t="s">
        <v>59</v>
      </c>
      <c r="Q1045">
        <v>4</v>
      </c>
      <c r="R1045" s="15" t="s">
        <v>59</v>
      </c>
      <c r="S1045" t="s">
        <v>54</v>
      </c>
      <c r="T1045" s="15" t="s">
        <v>59</v>
      </c>
      <c r="U1045" t="s">
        <v>54</v>
      </c>
      <c r="V1045" s="15" t="s">
        <v>59</v>
      </c>
      <c r="W1045" t="s">
        <v>54</v>
      </c>
      <c r="X1045" s="15" t="s">
        <v>59</v>
      </c>
      <c r="Y1045" t="s">
        <v>54</v>
      </c>
      <c r="Z1045" s="15" t="s">
        <v>59</v>
      </c>
      <c r="AA1045" t="s">
        <v>54</v>
      </c>
      <c r="AB1045" s="15" t="s">
        <v>59</v>
      </c>
      <c r="AC1045" t="s">
        <v>47</v>
      </c>
      <c r="AD1045" s="15" t="s">
        <v>59</v>
      </c>
      <c r="AE1045" t="s">
        <v>47</v>
      </c>
      <c r="AF1045" s="15" t="s">
        <v>59</v>
      </c>
      <c r="AG1045" t="s">
        <v>54</v>
      </c>
      <c r="AH1045" s="15" t="s">
        <v>59</v>
      </c>
      <c r="AI1045" t="s">
        <v>47</v>
      </c>
      <c r="AJ1045" s="15" t="s">
        <v>59</v>
      </c>
      <c r="AL1045" s="15" t="s">
        <v>59</v>
      </c>
      <c r="AM1045" t="s">
        <v>47</v>
      </c>
      <c r="AN1045" s="15" t="s">
        <v>59</v>
      </c>
      <c r="AO1045" t="s">
        <v>47</v>
      </c>
      <c r="AP1045" s="15" t="s">
        <v>59</v>
      </c>
      <c r="AQ1045" t="s">
        <v>47</v>
      </c>
      <c r="AR1045" s="15" t="s">
        <v>59</v>
      </c>
      <c r="AS1045" t="s">
        <v>47</v>
      </c>
      <c r="AT1045" s="15" t="s">
        <v>59</v>
      </c>
      <c r="AU1045" t="s">
        <v>47</v>
      </c>
      <c r="AV1045" s="15" t="s">
        <v>59</v>
      </c>
      <c r="AW1045" s="3" t="s">
        <v>47</v>
      </c>
      <c r="AX1045" s="15" t="s">
        <v>59</v>
      </c>
      <c r="AZ1045" s="15" t="s">
        <v>59</v>
      </c>
      <c r="BA1045" t="s">
        <v>47</v>
      </c>
      <c r="BB1045" s="15" t="s">
        <v>59</v>
      </c>
      <c r="BC1045" t="s">
        <v>47</v>
      </c>
      <c r="BD1045" s="15" t="s">
        <v>59</v>
      </c>
      <c r="BE1045" t="s">
        <v>47</v>
      </c>
      <c r="BF1045" s="15" t="s">
        <v>59</v>
      </c>
      <c r="BH1045" s="15" t="s">
        <v>59</v>
      </c>
      <c r="BJ1045" s="15" t="s">
        <v>59</v>
      </c>
      <c r="BL1045" s="15" t="s">
        <v>59</v>
      </c>
      <c r="BN1045" s="15" t="s">
        <v>59</v>
      </c>
      <c r="BP1045" s="15" t="s">
        <v>59</v>
      </c>
      <c r="BR1045" s="15" t="s">
        <v>59</v>
      </c>
      <c r="BT1045" s="15" t="s">
        <v>59</v>
      </c>
      <c r="BV1045" s="15" t="s">
        <v>59</v>
      </c>
      <c r="BX1045" s="15" t="s">
        <v>59</v>
      </c>
      <c r="BZ1045" s="15" t="s">
        <v>59</v>
      </c>
      <c r="CB1045" s="15" t="s">
        <v>59</v>
      </c>
      <c r="CD1045" s="15" t="s">
        <v>59</v>
      </c>
      <c r="CF1045" s="15" t="s">
        <v>59</v>
      </c>
      <c r="CH1045" s="15" t="s">
        <v>59</v>
      </c>
      <c r="CJ1045" s="15" t="s">
        <v>59</v>
      </c>
      <c r="CL1045" s="15" t="s">
        <v>59</v>
      </c>
      <c r="CN1045" s="15" t="s">
        <v>59</v>
      </c>
      <c r="CP1045" s="15" t="s">
        <v>59</v>
      </c>
      <c r="CR1045" s="15" t="s">
        <v>59</v>
      </c>
      <c r="CT1045" s="15" t="s">
        <v>59</v>
      </c>
      <c r="CV1045" s="15" t="s">
        <v>59</v>
      </c>
      <c r="CX1045" s="15" t="s">
        <v>59</v>
      </c>
      <c r="CZ1045" s="15" t="s">
        <v>59</v>
      </c>
      <c r="DB1045" s="15" t="s">
        <v>59</v>
      </c>
      <c r="DD1045" s="15" t="s">
        <v>59</v>
      </c>
      <c r="DF1045" s="15" t="s">
        <v>59</v>
      </c>
      <c r="DH1045" s="15" t="s">
        <v>59</v>
      </c>
      <c r="DJ1045" s="15" t="s">
        <v>59</v>
      </c>
      <c r="DL1045" s="15" t="s">
        <v>59</v>
      </c>
      <c r="DN1045" s="15" t="s">
        <v>59</v>
      </c>
      <c r="DP1045" s="15" t="s">
        <v>59</v>
      </c>
      <c r="DR1045" s="15" t="s">
        <v>59</v>
      </c>
      <c r="DT1045" s="15" t="s">
        <v>59</v>
      </c>
      <c r="DV1045" s="15" t="s">
        <v>59</v>
      </c>
      <c r="DX1045" s="15" t="s">
        <v>59</v>
      </c>
      <c r="DZ1045" s="15" t="s">
        <v>59</v>
      </c>
      <c r="EB1045" s="15" t="s">
        <v>59</v>
      </c>
      <c r="ED1045" s="15" t="s">
        <v>59</v>
      </c>
      <c r="EF1045" s="15" t="s">
        <v>59</v>
      </c>
      <c r="EH1045" s="15" t="s">
        <v>59</v>
      </c>
      <c r="EJ1045" s="15" t="s">
        <v>59</v>
      </c>
      <c r="EL1045" s="15" t="s">
        <v>59</v>
      </c>
      <c r="EN1045" s="15" t="s">
        <v>59</v>
      </c>
      <c r="EP1045" s="15" t="s">
        <v>59</v>
      </c>
      <c r="ER1045" s="15" t="s">
        <v>59</v>
      </c>
      <c r="ET1045" s="15" t="s">
        <v>59</v>
      </c>
      <c r="EV1045" s="15" t="s">
        <v>59</v>
      </c>
      <c r="EX1045" s="15" t="s">
        <v>59</v>
      </c>
      <c r="EZ1045" s="15" t="s">
        <v>59</v>
      </c>
      <c r="FB1045" s="15" t="s">
        <v>59</v>
      </c>
      <c r="FD1045" s="15" t="s">
        <v>59</v>
      </c>
      <c r="FF1045" s="15" t="s">
        <v>59</v>
      </c>
      <c r="FH1045" s="15" t="s">
        <v>59</v>
      </c>
      <c r="FJ1045" s="15" t="s">
        <v>59</v>
      </c>
      <c r="FL1045" s="15" t="s">
        <v>59</v>
      </c>
      <c r="FN1045" s="15" t="s">
        <v>59</v>
      </c>
      <c r="FP1045" s="15" t="s">
        <v>59</v>
      </c>
      <c r="FR1045" s="15" t="s">
        <v>59</v>
      </c>
      <c r="FT1045" s="15" t="s">
        <v>59</v>
      </c>
    </row>
    <row r="1046" spans="1:176" ht="15.95" customHeight="1">
      <c r="A1046" t="s">
        <v>1444</v>
      </c>
      <c r="B1046" s="39">
        <v>3</v>
      </c>
      <c r="C1046" s="39"/>
      <c r="D1046" s="39">
        <v>1602</v>
      </c>
      <c r="E1046" t="s">
        <v>1426</v>
      </c>
      <c r="G1046" s="9">
        <f t="shared" si="37"/>
        <v>21</v>
      </c>
      <c r="H1046" s="15" t="s">
        <v>59</v>
      </c>
      <c r="I1046" t="s">
        <v>47</v>
      </c>
      <c r="J1046" s="15" t="s">
        <v>59</v>
      </c>
      <c r="K1046" t="s">
        <v>47</v>
      </c>
      <c r="L1046" s="15" t="s">
        <v>59</v>
      </c>
      <c r="M1046" s="3" t="s">
        <v>47</v>
      </c>
      <c r="N1046" s="12" t="s">
        <v>59</v>
      </c>
      <c r="O1046" t="s">
        <v>47</v>
      </c>
      <c r="P1046" s="15" t="s">
        <v>59</v>
      </c>
      <c r="Q1046">
        <v>4</v>
      </c>
      <c r="R1046" s="15" t="s">
        <v>59</v>
      </c>
      <c r="S1046" t="s">
        <v>54</v>
      </c>
      <c r="T1046" s="15" t="s">
        <v>59</v>
      </c>
      <c r="U1046" t="s">
        <v>54</v>
      </c>
      <c r="V1046" s="15" t="s">
        <v>59</v>
      </c>
      <c r="W1046">
        <v>6</v>
      </c>
      <c r="X1046" s="15" t="s">
        <v>59</v>
      </c>
      <c r="Y1046">
        <v>5</v>
      </c>
      <c r="Z1046" s="15" t="s">
        <v>59</v>
      </c>
      <c r="AA1046">
        <v>6</v>
      </c>
      <c r="AB1046" s="15" t="s">
        <v>59</v>
      </c>
      <c r="AC1046" t="s">
        <v>47</v>
      </c>
      <c r="AD1046" s="15" t="s">
        <v>59</v>
      </c>
      <c r="AE1046" t="s">
        <v>47</v>
      </c>
      <c r="AF1046" s="15" t="s">
        <v>59</v>
      </c>
      <c r="AG1046" t="s">
        <v>54</v>
      </c>
      <c r="AH1046" s="15" t="s">
        <v>59</v>
      </c>
      <c r="AI1046" t="s">
        <v>47</v>
      </c>
      <c r="AJ1046" s="15" t="s">
        <v>59</v>
      </c>
      <c r="AL1046" s="15" t="s">
        <v>59</v>
      </c>
      <c r="AM1046" t="s">
        <v>47</v>
      </c>
      <c r="AN1046" s="15" t="s">
        <v>59</v>
      </c>
      <c r="AO1046" t="s">
        <v>47</v>
      </c>
      <c r="AP1046" s="15" t="s">
        <v>59</v>
      </c>
      <c r="AQ1046" t="s">
        <v>47</v>
      </c>
      <c r="AR1046" s="15" t="s">
        <v>59</v>
      </c>
      <c r="AS1046" t="s">
        <v>47</v>
      </c>
      <c r="AT1046" s="15" t="s">
        <v>59</v>
      </c>
      <c r="AU1046" t="s">
        <v>47</v>
      </c>
      <c r="AV1046" s="15" t="s">
        <v>59</v>
      </c>
      <c r="AW1046" s="3" t="s">
        <v>47</v>
      </c>
      <c r="AX1046" s="15" t="s">
        <v>59</v>
      </c>
      <c r="AZ1046" s="15" t="s">
        <v>59</v>
      </c>
      <c r="BA1046" t="s">
        <v>47</v>
      </c>
      <c r="BB1046" s="15" t="s">
        <v>59</v>
      </c>
      <c r="BC1046" t="s">
        <v>47</v>
      </c>
      <c r="BD1046" s="15" t="s">
        <v>59</v>
      </c>
      <c r="BE1046" t="s">
        <v>47</v>
      </c>
      <c r="BF1046" s="15" t="s">
        <v>59</v>
      </c>
      <c r="BH1046" s="15" t="s">
        <v>59</v>
      </c>
      <c r="BJ1046" s="15" t="s">
        <v>59</v>
      </c>
      <c r="BL1046" s="15" t="s">
        <v>59</v>
      </c>
      <c r="BN1046" s="15" t="s">
        <v>59</v>
      </c>
      <c r="BP1046" s="15" t="s">
        <v>59</v>
      </c>
      <c r="BR1046" s="15" t="s">
        <v>59</v>
      </c>
      <c r="BT1046" s="15" t="s">
        <v>59</v>
      </c>
      <c r="BV1046" s="15" t="s">
        <v>59</v>
      </c>
      <c r="BX1046" s="15" t="s">
        <v>59</v>
      </c>
      <c r="BZ1046" s="15" t="s">
        <v>59</v>
      </c>
      <c r="CB1046" s="15" t="s">
        <v>59</v>
      </c>
      <c r="CD1046" s="15" t="s">
        <v>59</v>
      </c>
      <c r="CF1046" s="15" t="s">
        <v>59</v>
      </c>
      <c r="CH1046" s="15" t="s">
        <v>59</v>
      </c>
      <c r="CJ1046" s="15" t="s">
        <v>59</v>
      </c>
      <c r="CL1046" s="15" t="s">
        <v>59</v>
      </c>
      <c r="CN1046" s="15" t="s">
        <v>59</v>
      </c>
      <c r="CP1046" s="15" t="s">
        <v>59</v>
      </c>
      <c r="CR1046" s="15" t="s">
        <v>59</v>
      </c>
      <c r="CT1046" s="15" t="s">
        <v>59</v>
      </c>
      <c r="CV1046" s="15" t="s">
        <v>59</v>
      </c>
      <c r="CX1046" s="15" t="s">
        <v>59</v>
      </c>
      <c r="CZ1046" s="15" t="s">
        <v>59</v>
      </c>
      <c r="DB1046" s="15" t="s">
        <v>59</v>
      </c>
      <c r="DD1046" s="15" t="s">
        <v>59</v>
      </c>
      <c r="DF1046" s="15" t="s">
        <v>59</v>
      </c>
      <c r="DH1046" s="15" t="s">
        <v>59</v>
      </c>
      <c r="DJ1046" s="15" t="s">
        <v>59</v>
      </c>
      <c r="DL1046" s="15" t="s">
        <v>59</v>
      </c>
      <c r="DN1046" s="15" t="s">
        <v>59</v>
      </c>
      <c r="DP1046" s="15" t="s">
        <v>59</v>
      </c>
      <c r="DR1046" s="15" t="s">
        <v>59</v>
      </c>
      <c r="DT1046" s="15" t="s">
        <v>59</v>
      </c>
      <c r="DV1046" s="15" t="s">
        <v>59</v>
      </c>
      <c r="DX1046" s="15" t="s">
        <v>59</v>
      </c>
      <c r="DZ1046" s="15" t="s">
        <v>59</v>
      </c>
      <c r="EB1046" s="15" t="s">
        <v>59</v>
      </c>
      <c r="ED1046" s="15" t="s">
        <v>59</v>
      </c>
      <c r="EF1046" s="15" t="s">
        <v>59</v>
      </c>
      <c r="EH1046" s="15" t="s">
        <v>59</v>
      </c>
      <c r="EJ1046" s="15" t="s">
        <v>59</v>
      </c>
      <c r="EL1046" s="15" t="s">
        <v>59</v>
      </c>
      <c r="EN1046" s="15" t="s">
        <v>59</v>
      </c>
      <c r="EP1046" s="15" t="s">
        <v>59</v>
      </c>
      <c r="ER1046" s="15" t="s">
        <v>59</v>
      </c>
      <c r="ET1046" s="15" t="s">
        <v>59</v>
      </c>
      <c r="EV1046" s="15" t="s">
        <v>59</v>
      </c>
      <c r="EX1046" s="15" t="s">
        <v>59</v>
      </c>
      <c r="EZ1046" s="15" t="s">
        <v>59</v>
      </c>
      <c r="FB1046" s="15" t="s">
        <v>59</v>
      </c>
      <c r="FD1046" s="15" t="s">
        <v>59</v>
      </c>
      <c r="FF1046" s="15" t="s">
        <v>59</v>
      </c>
      <c r="FH1046" s="15" t="s">
        <v>59</v>
      </c>
      <c r="FJ1046" s="15" t="s">
        <v>59</v>
      </c>
      <c r="FL1046" s="15" t="s">
        <v>59</v>
      </c>
      <c r="FN1046" s="15" t="s">
        <v>59</v>
      </c>
      <c r="FP1046" s="15" t="s">
        <v>59</v>
      </c>
      <c r="FR1046" s="15" t="s">
        <v>59</v>
      </c>
      <c r="FT1046" s="15" t="s">
        <v>59</v>
      </c>
    </row>
    <row r="1047" spans="1:176" ht="15.95" customHeight="1">
      <c r="A1047" t="s">
        <v>1445</v>
      </c>
      <c r="B1047" s="39">
        <v>3</v>
      </c>
      <c r="C1047" s="39"/>
      <c r="D1047" s="39">
        <v>1602</v>
      </c>
      <c r="E1047" t="s">
        <v>1426</v>
      </c>
      <c r="G1047" s="9">
        <f t="shared" si="37"/>
        <v>3</v>
      </c>
      <c r="H1047" s="15" t="s">
        <v>59</v>
      </c>
      <c r="I1047" t="s">
        <v>47</v>
      </c>
      <c r="J1047" s="15" t="s">
        <v>59</v>
      </c>
      <c r="K1047" t="s">
        <v>47</v>
      </c>
      <c r="L1047" s="15" t="s">
        <v>59</v>
      </c>
      <c r="M1047" s="3" t="s">
        <v>47</v>
      </c>
      <c r="N1047" s="12" t="s">
        <v>59</v>
      </c>
      <c r="O1047" t="s">
        <v>47</v>
      </c>
      <c r="P1047" s="15" t="s">
        <v>59</v>
      </c>
      <c r="Q1047" t="s">
        <v>54</v>
      </c>
      <c r="R1047" s="15" t="s">
        <v>59</v>
      </c>
      <c r="S1047" t="s">
        <v>54</v>
      </c>
      <c r="T1047" s="15" t="s">
        <v>59</v>
      </c>
      <c r="U1047" t="s">
        <v>54</v>
      </c>
      <c r="V1047" s="15" t="s">
        <v>59</v>
      </c>
      <c r="W1047" t="s">
        <v>54</v>
      </c>
      <c r="X1047" s="15" t="s">
        <v>59</v>
      </c>
      <c r="Y1047">
        <v>3</v>
      </c>
      <c r="Z1047" s="15" t="s">
        <v>59</v>
      </c>
      <c r="AA1047" t="s">
        <v>54</v>
      </c>
      <c r="AB1047" s="15" t="s">
        <v>59</v>
      </c>
      <c r="AC1047" t="s">
        <v>47</v>
      </c>
      <c r="AD1047" s="15" t="s">
        <v>59</v>
      </c>
      <c r="AE1047" t="s">
        <v>47</v>
      </c>
      <c r="AF1047" s="15" t="s">
        <v>59</v>
      </c>
      <c r="AG1047" t="s">
        <v>54</v>
      </c>
      <c r="AH1047" s="15" t="s">
        <v>59</v>
      </c>
      <c r="AI1047" t="s">
        <v>47</v>
      </c>
      <c r="AJ1047" s="15" t="s">
        <v>59</v>
      </c>
      <c r="AL1047" s="15" t="s">
        <v>59</v>
      </c>
      <c r="AM1047" t="s">
        <v>47</v>
      </c>
      <c r="AN1047" s="15" t="s">
        <v>59</v>
      </c>
      <c r="AO1047" t="s">
        <v>47</v>
      </c>
      <c r="AP1047" s="15" t="s">
        <v>59</v>
      </c>
      <c r="AQ1047" t="s">
        <v>47</v>
      </c>
      <c r="AR1047" s="15" t="s">
        <v>59</v>
      </c>
      <c r="AS1047" t="s">
        <v>47</v>
      </c>
      <c r="AT1047" s="15" t="s">
        <v>59</v>
      </c>
      <c r="AU1047" t="s">
        <v>47</v>
      </c>
      <c r="AV1047" s="15" t="s">
        <v>59</v>
      </c>
      <c r="AW1047" s="3" t="s">
        <v>47</v>
      </c>
      <c r="AX1047" s="15" t="s">
        <v>59</v>
      </c>
      <c r="AZ1047" s="15" t="s">
        <v>59</v>
      </c>
      <c r="BA1047" t="s">
        <v>47</v>
      </c>
      <c r="BB1047" s="15" t="s">
        <v>59</v>
      </c>
      <c r="BC1047" t="s">
        <v>47</v>
      </c>
      <c r="BD1047" s="15" t="s">
        <v>59</v>
      </c>
      <c r="BE1047" t="s">
        <v>47</v>
      </c>
      <c r="BF1047" s="15" t="s">
        <v>59</v>
      </c>
      <c r="BH1047" s="15" t="s">
        <v>59</v>
      </c>
      <c r="BJ1047" s="15" t="s">
        <v>59</v>
      </c>
      <c r="BL1047" s="15" t="s">
        <v>59</v>
      </c>
      <c r="BN1047" s="15" t="s">
        <v>59</v>
      </c>
      <c r="BP1047" s="15" t="s">
        <v>59</v>
      </c>
      <c r="BR1047" s="15" t="s">
        <v>59</v>
      </c>
      <c r="BT1047" s="15" t="s">
        <v>59</v>
      </c>
      <c r="BV1047" s="15" t="s">
        <v>59</v>
      </c>
      <c r="BX1047" s="15" t="s">
        <v>59</v>
      </c>
      <c r="BZ1047" s="15" t="s">
        <v>59</v>
      </c>
      <c r="CB1047" s="15" t="s">
        <v>59</v>
      </c>
      <c r="CD1047" s="15" t="s">
        <v>59</v>
      </c>
      <c r="CF1047" s="15" t="s">
        <v>59</v>
      </c>
      <c r="CH1047" s="15" t="s">
        <v>59</v>
      </c>
      <c r="CJ1047" s="15" t="s">
        <v>59</v>
      </c>
      <c r="CL1047" s="15" t="s">
        <v>59</v>
      </c>
      <c r="CN1047" s="15" t="s">
        <v>59</v>
      </c>
      <c r="CP1047" s="15" t="s">
        <v>59</v>
      </c>
      <c r="CR1047" s="15" t="s">
        <v>59</v>
      </c>
      <c r="CT1047" s="15" t="s">
        <v>59</v>
      </c>
      <c r="CV1047" s="15" t="s">
        <v>59</v>
      </c>
      <c r="CX1047" s="15" t="s">
        <v>59</v>
      </c>
      <c r="CZ1047" s="15" t="s">
        <v>59</v>
      </c>
      <c r="DB1047" s="15" t="s">
        <v>59</v>
      </c>
      <c r="DD1047" s="15" t="s">
        <v>59</v>
      </c>
      <c r="DF1047" s="15" t="s">
        <v>59</v>
      </c>
      <c r="DH1047" s="15" t="s">
        <v>59</v>
      </c>
      <c r="DJ1047" s="15" t="s">
        <v>59</v>
      </c>
      <c r="DL1047" s="15" t="s">
        <v>59</v>
      </c>
      <c r="DN1047" s="15" t="s">
        <v>59</v>
      </c>
      <c r="DP1047" s="15" t="s">
        <v>59</v>
      </c>
      <c r="DR1047" s="15" t="s">
        <v>59</v>
      </c>
      <c r="DT1047" s="15" t="s">
        <v>59</v>
      </c>
      <c r="DV1047" s="15" t="s">
        <v>59</v>
      </c>
      <c r="DX1047" s="15" t="s">
        <v>59</v>
      </c>
      <c r="DZ1047" s="15" t="s">
        <v>59</v>
      </c>
      <c r="EB1047" s="15" t="s">
        <v>59</v>
      </c>
      <c r="ED1047" s="15" t="s">
        <v>59</v>
      </c>
      <c r="EF1047" s="15" t="s">
        <v>59</v>
      </c>
      <c r="EH1047" s="15" t="s">
        <v>59</v>
      </c>
      <c r="EJ1047" s="15" t="s">
        <v>59</v>
      </c>
      <c r="EL1047" s="15" t="s">
        <v>59</v>
      </c>
      <c r="EN1047" s="15" t="s">
        <v>59</v>
      </c>
      <c r="EP1047" s="15" t="s">
        <v>59</v>
      </c>
      <c r="ER1047" s="15" t="s">
        <v>59</v>
      </c>
      <c r="ET1047" s="15" t="s">
        <v>59</v>
      </c>
      <c r="EV1047" s="15" t="s">
        <v>59</v>
      </c>
      <c r="EX1047" s="15" t="s">
        <v>59</v>
      </c>
      <c r="EZ1047" s="15" t="s">
        <v>59</v>
      </c>
      <c r="FB1047" s="15" t="s">
        <v>59</v>
      </c>
      <c r="FD1047" s="15" t="s">
        <v>59</v>
      </c>
      <c r="FF1047" s="15" t="s">
        <v>59</v>
      </c>
      <c r="FH1047" s="15" t="s">
        <v>59</v>
      </c>
      <c r="FJ1047" s="15" t="s">
        <v>59</v>
      </c>
      <c r="FL1047" s="15" t="s">
        <v>59</v>
      </c>
      <c r="FN1047" s="15" t="s">
        <v>59</v>
      </c>
      <c r="FP1047" s="15" t="s">
        <v>59</v>
      </c>
      <c r="FR1047" s="15" t="s">
        <v>59</v>
      </c>
      <c r="FT1047" s="15" t="s">
        <v>59</v>
      </c>
    </row>
    <row r="1048" spans="1:176" ht="15.95" customHeight="1">
      <c r="A1048" t="s">
        <v>1446</v>
      </c>
      <c r="B1048" s="39">
        <v>3</v>
      </c>
      <c r="C1048" s="39"/>
      <c r="D1048" s="39">
        <v>1602</v>
      </c>
      <c r="E1048" t="s">
        <v>1426</v>
      </c>
      <c r="G1048" s="9">
        <f t="shared" si="37"/>
        <v>14</v>
      </c>
      <c r="H1048" s="15" t="s">
        <v>59</v>
      </c>
      <c r="I1048" t="s">
        <v>47</v>
      </c>
      <c r="J1048" s="15" t="s">
        <v>59</v>
      </c>
      <c r="K1048" t="s">
        <v>47</v>
      </c>
      <c r="L1048" s="15" t="s">
        <v>59</v>
      </c>
      <c r="M1048" s="3" t="s">
        <v>47</v>
      </c>
      <c r="N1048" s="12" t="s">
        <v>59</v>
      </c>
      <c r="O1048" t="s">
        <v>47</v>
      </c>
      <c r="P1048" s="15" t="s">
        <v>59</v>
      </c>
      <c r="Q1048">
        <v>1</v>
      </c>
      <c r="R1048" s="15" t="s">
        <v>59</v>
      </c>
      <c r="S1048" t="s">
        <v>54</v>
      </c>
      <c r="T1048" s="15" t="s">
        <v>59</v>
      </c>
      <c r="U1048" t="s">
        <v>54</v>
      </c>
      <c r="V1048" s="15" t="s">
        <v>59</v>
      </c>
      <c r="W1048">
        <v>4</v>
      </c>
      <c r="X1048" s="15" t="s">
        <v>59</v>
      </c>
      <c r="Y1048">
        <v>6</v>
      </c>
      <c r="Z1048" s="15" t="s">
        <v>59</v>
      </c>
      <c r="AA1048">
        <v>3</v>
      </c>
      <c r="AB1048" s="15" t="s">
        <v>59</v>
      </c>
      <c r="AC1048" t="s">
        <v>47</v>
      </c>
      <c r="AD1048" s="15" t="s">
        <v>59</v>
      </c>
      <c r="AE1048" t="s">
        <v>47</v>
      </c>
      <c r="AF1048" s="15" t="s">
        <v>59</v>
      </c>
      <c r="AG1048" t="s">
        <v>54</v>
      </c>
      <c r="AH1048" s="15" t="s">
        <v>59</v>
      </c>
      <c r="AI1048" t="s">
        <v>47</v>
      </c>
      <c r="AJ1048" s="15" t="s">
        <v>59</v>
      </c>
      <c r="AL1048" s="15" t="s">
        <v>59</v>
      </c>
      <c r="AM1048" t="s">
        <v>47</v>
      </c>
      <c r="AN1048" s="15" t="s">
        <v>59</v>
      </c>
      <c r="AO1048" t="s">
        <v>47</v>
      </c>
      <c r="AP1048" s="15" t="s">
        <v>59</v>
      </c>
      <c r="AQ1048" t="s">
        <v>47</v>
      </c>
      <c r="AR1048" s="15" t="s">
        <v>59</v>
      </c>
      <c r="AS1048" t="s">
        <v>47</v>
      </c>
      <c r="AT1048" s="15" t="s">
        <v>59</v>
      </c>
      <c r="AU1048" t="s">
        <v>47</v>
      </c>
      <c r="AV1048" s="15" t="s">
        <v>59</v>
      </c>
      <c r="AW1048" s="3" t="s">
        <v>47</v>
      </c>
      <c r="AX1048" s="15" t="s">
        <v>59</v>
      </c>
      <c r="AZ1048" s="15" t="s">
        <v>59</v>
      </c>
      <c r="BA1048" t="s">
        <v>47</v>
      </c>
      <c r="BB1048" s="15" t="s">
        <v>59</v>
      </c>
      <c r="BC1048" t="s">
        <v>47</v>
      </c>
      <c r="BD1048" s="15" t="s">
        <v>59</v>
      </c>
      <c r="BE1048" t="s">
        <v>47</v>
      </c>
      <c r="BF1048" s="15" t="s">
        <v>59</v>
      </c>
      <c r="BH1048" s="15" t="s">
        <v>59</v>
      </c>
      <c r="BJ1048" s="15" t="s">
        <v>59</v>
      </c>
      <c r="BL1048" s="15" t="s">
        <v>59</v>
      </c>
      <c r="BN1048" s="15" t="s">
        <v>59</v>
      </c>
      <c r="BP1048" s="15" t="s">
        <v>59</v>
      </c>
      <c r="BR1048" s="15" t="s">
        <v>59</v>
      </c>
      <c r="BT1048" s="15" t="s">
        <v>59</v>
      </c>
      <c r="BV1048" s="15" t="s">
        <v>59</v>
      </c>
      <c r="BX1048" s="15" t="s">
        <v>59</v>
      </c>
      <c r="BZ1048" s="15" t="s">
        <v>59</v>
      </c>
      <c r="CB1048" s="15" t="s">
        <v>59</v>
      </c>
      <c r="CD1048" s="15" t="s">
        <v>59</v>
      </c>
      <c r="CF1048" s="15" t="s">
        <v>59</v>
      </c>
      <c r="CH1048" s="15" t="s">
        <v>59</v>
      </c>
      <c r="CJ1048" s="15" t="s">
        <v>59</v>
      </c>
      <c r="CL1048" s="15" t="s">
        <v>59</v>
      </c>
      <c r="CN1048" s="15" t="s">
        <v>59</v>
      </c>
      <c r="CP1048" s="15" t="s">
        <v>59</v>
      </c>
      <c r="CR1048" s="15" t="s">
        <v>59</v>
      </c>
      <c r="CT1048" s="15" t="s">
        <v>59</v>
      </c>
      <c r="CV1048" s="15" t="s">
        <v>59</v>
      </c>
      <c r="CX1048" s="15" t="s">
        <v>59</v>
      </c>
      <c r="CZ1048" s="15" t="s">
        <v>59</v>
      </c>
      <c r="DB1048" s="15" t="s">
        <v>59</v>
      </c>
      <c r="DD1048" s="15" t="s">
        <v>59</v>
      </c>
      <c r="DF1048" s="15" t="s">
        <v>59</v>
      </c>
      <c r="DH1048" s="15" t="s">
        <v>59</v>
      </c>
      <c r="DJ1048" s="15" t="s">
        <v>59</v>
      </c>
      <c r="DL1048" s="15" t="s">
        <v>59</v>
      </c>
      <c r="DN1048" s="15" t="s">
        <v>59</v>
      </c>
      <c r="DP1048" s="15" t="s">
        <v>59</v>
      </c>
      <c r="DR1048" s="15" t="s">
        <v>59</v>
      </c>
      <c r="DT1048" s="15" t="s">
        <v>59</v>
      </c>
      <c r="DV1048" s="15" t="s">
        <v>59</v>
      </c>
      <c r="DX1048" s="15" t="s">
        <v>59</v>
      </c>
      <c r="DZ1048" s="15" t="s">
        <v>59</v>
      </c>
      <c r="EB1048" s="15" t="s">
        <v>59</v>
      </c>
      <c r="ED1048" s="15" t="s">
        <v>59</v>
      </c>
      <c r="EF1048" s="15" t="s">
        <v>59</v>
      </c>
      <c r="EH1048" s="15" t="s">
        <v>59</v>
      </c>
      <c r="EJ1048" s="15" t="s">
        <v>59</v>
      </c>
      <c r="EL1048" s="15" t="s">
        <v>59</v>
      </c>
      <c r="EN1048" s="15" t="s">
        <v>59</v>
      </c>
      <c r="EP1048" s="15" t="s">
        <v>59</v>
      </c>
      <c r="ER1048" s="15" t="s">
        <v>59</v>
      </c>
      <c r="ET1048" s="15" t="s">
        <v>59</v>
      </c>
      <c r="EV1048" s="15" t="s">
        <v>59</v>
      </c>
      <c r="EX1048" s="15" t="s">
        <v>59</v>
      </c>
      <c r="EZ1048" s="15" t="s">
        <v>59</v>
      </c>
      <c r="FB1048" s="15" t="s">
        <v>59</v>
      </c>
      <c r="FD1048" s="15" t="s">
        <v>59</v>
      </c>
      <c r="FF1048" s="15" t="s">
        <v>59</v>
      </c>
      <c r="FH1048" s="15" t="s">
        <v>59</v>
      </c>
      <c r="FJ1048" s="15" t="s">
        <v>59</v>
      </c>
      <c r="FL1048" s="15" t="s">
        <v>59</v>
      </c>
      <c r="FN1048" s="15" t="s">
        <v>59</v>
      </c>
      <c r="FP1048" s="15" t="s">
        <v>59</v>
      </c>
      <c r="FR1048" s="15" t="s">
        <v>59</v>
      </c>
      <c r="FT1048" s="15" t="s">
        <v>59</v>
      </c>
    </row>
    <row r="1049" spans="1:176" ht="15.95" customHeight="1">
      <c r="A1049" t="s">
        <v>1447</v>
      </c>
      <c r="B1049" s="39">
        <v>3</v>
      </c>
      <c r="C1049" s="39"/>
      <c r="D1049" s="39">
        <v>1602</v>
      </c>
      <c r="E1049" t="s">
        <v>1426</v>
      </c>
      <c r="G1049" s="9">
        <f t="shared" si="37"/>
        <v>0</v>
      </c>
      <c r="H1049" s="15" t="s">
        <v>59</v>
      </c>
      <c r="I1049" t="s">
        <v>47</v>
      </c>
      <c r="J1049" s="15" t="s">
        <v>59</v>
      </c>
      <c r="K1049" t="s">
        <v>47</v>
      </c>
      <c r="L1049" s="15" t="s">
        <v>59</v>
      </c>
      <c r="M1049" s="3" t="s">
        <v>47</v>
      </c>
      <c r="N1049" s="12" t="s">
        <v>59</v>
      </c>
      <c r="O1049" t="s">
        <v>47</v>
      </c>
      <c r="P1049" s="15" t="s">
        <v>59</v>
      </c>
      <c r="Q1049" t="s">
        <v>54</v>
      </c>
      <c r="R1049" s="15" t="s">
        <v>59</v>
      </c>
      <c r="S1049" t="s">
        <v>54</v>
      </c>
      <c r="T1049" s="15" t="s">
        <v>59</v>
      </c>
      <c r="U1049" t="s">
        <v>54</v>
      </c>
      <c r="V1049" s="15" t="s">
        <v>59</v>
      </c>
      <c r="W1049" t="s">
        <v>54</v>
      </c>
      <c r="X1049" s="15" t="s">
        <v>59</v>
      </c>
      <c r="Y1049" t="s">
        <v>54</v>
      </c>
      <c r="Z1049" s="15" t="s">
        <v>59</v>
      </c>
      <c r="AA1049" t="s">
        <v>54</v>
      </c>
      <c r="AB1049" s="15" t="s">
        <v>59</v>
      </c>
      <c r="AC1049" t="s">
        <v>47</v>
      </c>
      <c r="AD1049" s="15" t="s">
        <v>59</v>
      </c>
      <c r="AE1049" t="s">
        <v>47</v>
      </c>
      <c r="AF1049" s="15" t="s">
        <v>59</v>
      </c>
      <c r="AG1049" t="s">
        <v>54</v>
      </c>
      <c r="AH1049" s="15" t="s">
        <v>59</v>
      </c>
      <c r="AI1049" t="s">
        <v>47</v>
      </c>
      <c r="AJ1049" s="15" t="s">
        <v>59</v>
      </c>
      <c r="AL1049" s="15" t="s">
        <v>59</v>
      </c>
      <c r="AM1049" t="s">
        <v>47</v>
      </c>
      <c r="AN1049" s="15" t="s">
        <v>59</v>
      </c>
      <c r="AO1049" t="s">
        <v>47</v>
      </c>
      <c r="AP1049" s="15" t="s">
        <v>59</v>
      </c>
      <c r="AQ1049" t="s">
        <v>47</v>
      </c>
      <c r="AR1049" s="15" t="s">
        <v>59</v>
      </c>
      <c r="AS1049" t="s">
        <v>47</v>
      </c>
      <c r="AT1049" s="15" t="s">
        <v>59</v>
      </c>
      <c r="AU1049" t="s">
        <v>47</v>
      </c>
      <c r="AV1049" s="15" t="s">
        <v>59</v>
      </c>
      <c r="AW1049" s="3" t="s">
        <v>47</v>
      </c>
      <c r="AX1049" s="15" t="s">
        <v>59</v>
      </c>
      <c r="AZ1049" s="15" t="s">
        <v>59</v>
      </c>
      <c r="BA1049" t="s">
        <v>47</v>
      </c>
      <c r="BB1049" s="15" t="s">
        <v>59</v>
      </c>
      <c r="BC1049" t="s">
        <v>47</v>
      </c>
      <c r="BD1049" s="15" t="s">
        <v>59</v>
      </c>
      <c r="BE1049" t="s">
        <v>47</v>
      </c>
      <c r="BF1049" s="15" t="s">
        <v>59</v>
      </c>
      <c r="BH1049" s="15" t="s">
        <v>59</v>
      </c>
      <c r="BJ1049" s="15" t="s">
        <v>59</v>
      </c>
      <c r="BL1049" s="15" t="s">
        <v>59</v>
      </c>
      <c r="BN1049" s="15" t="s">
        <v>59</v>
      </c>
      <c r="BP1049" s="15" t="s">
        <v>59</v>
      </c>
      <c r="BR1049" s="15" t="s">
        <v>59</v>
      </c>
      <c r="BT1049" s="15" t="s">
        <v>59</v>
      </c>
      <c r="BV1049" s="15" t="s">
        <v>59</v>
      </c>
      <c r="BX1049" s="15" t="s">
        <v>59</v>
      </c>
      <c r="BZ1049" s="15" t="s">
        <v>59</v>
      </c>
      <c r="CB1049" s="15" t="s">
        <v>59</v>
      </c>
      <c r="CD1049" s="15" t="s">
        <v>59</v>
      </c>
      <c r="CF1049" s="15" t="s">
        <v>59</v>
      </c>
      <c r="CH1049" s="15" t="s">
        <v>59</v>
      </c>
      <c r="CJ1049" s="15" t="s">
        <v>59</v>
      </c>
      <c r="CL1049" s="15" t="s">
        <v>59</v>
      </c>
      <c r="CN1049" s="15" t="s">
        <v>59</v>
      </c>
      <c r="CP1049" s="15" t="s">
        <v>59</v>
      </c>
      <c r="CR1049" s="15" t="s">
        <v>59</v>
      </c>
      <c r="CT1049" s="15" t="s">
        <v>59</v>
      </c>
      <c r="CV1049" s="15" t="s">
        <v>59</v>
      </c>
      <c r="CX1049" s="15" t="s">
        <v>59</v>
      </c>
      <c r="CZ1049" s="15" t="s">
        <v>59</v>
      </c>
      <c r="DB1049" s="15" t="s">
        <v>59</v>
      </c>
      <c r="DD1049" s="15" t="s">
        <v>59</v>
      </c>
      <c r="DF1049" s="15" t="s">
        <v>59</v>
      </c>
      <c r="DH1049" s="15" t="s">
        <v>59</v>
      </c>
      <c r="DJ1049" s="15" t="s">
        <v>59</v>
      </c>
      <c r="DL1049" s="15" t="s">
        <v>59</v>
      </c>
      <c r="DN1049" s="15" t="s">
        <v>59</v>
      </c>
      <c r="DP1049" s="15" t="s">
        <v>59</v>
      </c>
      <c r="DR1049" s="15" t="s">
        <v>59</v>
      </c>
      <c r="DT1049" s="15" t="s">
        <v>59</v>
      </c>
      <c r="DV1049" s="15" t="s">
        <v>59</v>
      </c>
      <c r="DX1049" s="15" t="s">
        <v>59</v>
      </c>
      <c r="DZ1049" s="15" t="s">
        <v>59</v>
      </c>
      <c r="EB1049" s="15" t="s">
        <v>59</v>
      </c>
      <c r="ED1049" s="15" t="s">
        <v>59</v>
      </c>
      <c r="EF1049" s="15" t="s">
        <v>59</v>
      </c>
      <c r="EH1049" s="15" t="s">
        <v>59</v>
      </c>
      <c r="EJ1049" s="15" t="s">
        <v>59</v>
      </c>
      <c r="EL1049" s="15" t="s">
        <v>59</v>
      </c>
      <c r="EN1049" s="15" t="s">
        <v>59</v>
      </c>
      <c r="EP1049" s="15" t="s">
        <v>59</v>
      </c>
      <c r="ER1049" s="15" t="s">
        <v>59</v>
      </c>
      <c r="ET1049" s="15" t="s">
        <v>59</v>
      </c>
      <c r="EV1049" s="15" t="s">
        <v>59</v>
      </c>
      <c r="EX1049" s="15" t="s">
        <v>59</v>
      </c>
      <c r="EZ1049" s="15" t="s">
        <v>59</v>
      </c>
      <c r="FB1049" s="15" t="s">
        <v>59</v>
      </c>
      <c r="FD1049" s="15" t="s">
        <v>59</v>
      </c>
      <c r="FF1049" s="15" t="s">
        <v>59</v>
      </c>
      <c r="FH1049" s="15" t="s">
        <v>59</v>
      </c>
      <c r="FJ1049" s="15" t="s">
        <v>59</v>
      </c>
      <c r="FL1049" s="15" t="s">
        <v>59</v>
      </c>
      <c r="FN1049" s="15" t="s">
        <v>59</v>
      </c>
      <c r="FP1049" s="15" t="s">
        <v>59</v>
      </c>
      <c r="FR1049" s="15" t="s">
        <v>59</v>
      </c>
      <c r="FT1049" s="15" t="s">
        <v>59</v>
      </c>
    </row>
    <row r="1050" spans="1:176" ht="15.95" customHeight="1">
      <c r="A1050" t="s">
        <v>1448</v>
      </c>
      <c r="B1050" s="39">
        <v>3</v>
      </c>
      <c r="C1050" s="39"/>
      <c r="D1050" s="39">
        <v>1602</v>
      </c>
      <c r="E1050" t="s">
        <v>1426</v>
      </c>
      <c r="G1050" s="9">
        <f t="shared" si="37"/>
        <v>22</v>
      </c>
      <c r="H1050" s="15" t="s">
        <v>59</v>
      </c>
      <c r="I1050" t="s">
        <v>47</v>
      </c>
      <c r="J1050" s="15" t="s">
        <v>59</v>
      </c>
      <c r="K1050" t="s">
        <v>47</v>
      </c>
      <c r="L1050" s="15" t="s">
        <v>59</v>
      </c>
      <c r="M1050" s="3" t="s">
        <v>47</v>
      </c>
      <c r="N1050" s="12" t="s">
        <v>59</v>
      </c>
      <c r="O1050" t="s">
        <v>47</v>
      </c>
      <c r="P1050" s="15" t="s">
        <v>59</v>
      </c>
      <c r="Q1050">
        <v>1</v>
      </c>
      <c r="R1050" s="15" t="s">
        <v>59</v>
      </c>
      <c r="S1050" t="s">
        <v>54</v>
      </c>
      <c r="T1050" s="15" t="s">
        <v>59</v>
      </c>
      <c r="U1050" t="s">
        <v>54</v>
      </c>
      <c r="V1050" s="15" t="s">
        <v>59</v>
      </c>
      <c r="W1050">
        <v>4</v>
      </c>
      <c r="X1050" s="15" t="s">
        <v>59</v>
      </c>
      <c r="Y1050">
        <v>14</v>
      </c>
      <c r="Z1050" s="15" t="s">
        <v>59</v>
      </c>
      <c r="AA1050">
        <v>3</v>
      </c>
      <c r="AB1050" s="15" t="s">
        <v>59</v>
      </c>
      <c r="AC1050" t="s">
        <v>47</v>
      </c>
      <c r="AD1050" s="15" t="s">
        <v>59</v>
      </c>
      <c r="AE1050" t="s">
        <v>47</v>
      </c>
      <c r="AF1050" s="15" t="s">
        <v>59</v>
      </c>
      <c r="AG1050" t="s">
        <v>54</v>
      </c>
      <c r="AH1050" s="15" t="s">
        <v>59</v>
      </c>
      <c r="AI1050" t="s">
        <v>47</v>
      </c>
      <c r="AJ1050" s="15" t="s">
        <v>59</v>
      </c>
      <c r="AL1050" s="15" t="s">
        <v>59</v>
      </c>
      <c r="AM1050" t="s">
        <v>47</v>
      </c>
      <c r="AN1050" s="15" t="s">
        <v>59</v>
      </c>
      <c r="AO1050" t="s">
        <v>47</v>
      </c>
      <c r="AP1050" s="15" t="s">
        <v>59</v>
      </c>
      <c r="AQ1050" t="s">
        <v>47</v>
      </c>
      <c r="AR1050" s="15" t="s">
        <v>59</v>
      </c>
      <c r="AS1050" t="s">
        <v>47</v>
      </c>
      <c r="AT1050" s="15" t="s">
        <v>59</v>
      </c>
      <c r="AU1050" t="s">
        <v>47</v>
      </c>
      <c r="AV1050" s="15" t="s">
        <v>59</v>
      </c>
      <c r="AW1050" s="3" t="s">
        <v>47</v>
      </c>
      <c r="AX1050" s="15" t="s">
        <v>59</v>
      </c>
      <c r="AZ1050" s="15" t="s">
        <v>59</v>
      </c>
      <c r="BA1050" t="s">
        <v>47</v>
      </c>
      <c r="BB1050" s="15" t="s">
        <v>59</v>
      </c>
      <c r="BC1050" t="s">
        <v>47</v>
      </c>
      <c r="BD1050" s="15" t="s">
        <v>59</v>
      </c>
      <c r="BE1050" t="s">
        <v>47</v>
      </c>
      <c r="BF1050" s="15" t="s">
        <v>59</v>
      </c>
      <c r="BH1050" s="15" t="s">
        <v>59</v>
      </c>
      <c r="BJ1050" s="15" t="s">
        <v>59</v>
      </c>
      <c r="BL1050" s="15" t="s">
        <v>59</v>
      </c>
      <c r="BN1050" s="15" t="s">
        <v>59</v>
      </c>
      <c r="BP1050" s="15" t="s">
        <v>59</v>
      </c>
      <c r="BR1050" s="15" t="s">
        <v>59</v>
      </c>
      <c r="BT1050" s="15" t="s">
        <v>59</v>
      </c>
      <c r="BV1050" s="15" t="s">
        <v>59</v>
      </c>
      <c r="BX1050" s="15" t="s">
        <v>59</v>
      </c>
      <c r="BZ1050" s="15" t="s">
        <v>59</v>
      </c>
      <c r="CB1050" s="15" t="s">
        <v>59</v>
      </c>
      <c r="CD1050" s="15" t="s">
        <v>59</v>
      </c>
      <c r="CF1050" s="15" t="s">
        <v>59</v>
      </c>
      <c r="CH1050" s="15" t="s">
        <v>59</v>
      </c>
      <c r="CJ1050" s="15" t="s">
        <v>59</v>
      </c>
      <c r="CL1050" s="15" t="s">
        <v>59</v>
      </c>
      <c r="CN1050" s="15" t="s">
        <v>59</v>
      </c>
      <c r="CP1050" s="15" t="s">
        <v>59</v>
      </c>
      <c r="CR1050" s="15" t="s">
        <v>59</v>
      </c>
      <c r="CT1050" s="15" t="s">
        <v>59</v>
      </c>
      <c r="CV1050" s="15" t="s">
        <v>59</v>
      </c>
      <c r="CX1050" s="15" t="s">
        <v>59</v>
      </c>
      <c r="CZ1050" s="15" t="s">
        <v>59</v>
      </c>
      <c r="DB1050" s="15" t="s">
        <v>59</v>
      </c>
      <c r="DD1050" s="15" t="s">
        <v>59</v>
      </c>
      <c r="DF1050" s="15" t="s">
        <v>59</v>
      </c>
      <c r="DH1050" s="15" t="s">
        <v>59</v>
      </c>
      <c r="DJ1050" s="15" t="s">
        <v>59</v>
      </c>
      <c r="DL1050" s="15" t="s">
        <v>59</v>
      </c>
      <c r="DN1050" s="15" t="s">
        <v>59</v>
      </c>
      <c r="DP1050" s="15" t="s">
        <v>59</v>
      </c>
      <c r="DR1050" s="15" t="s">
        <v>59</v>
      </c>
      <c r="DT1050" s="15" t="s">
        <v>59</v>
      </c>
      <c r="DV1050" s="15" t="s">
        <v>59</v>
      </c>
      <c r="DX1050" s="15" t="s">
        <v>59</v>
      </c>
      <c r="DZ1050" s="15" t="s">
        <v>59</v>
      </c>
      <c r="EB1050" s="15" t="s">
        <v>59</v>
      </c>
      <c r="ED1050" s="15" t="s">
        <v>59</v>
      </c>
      <c r="EF1050" s="15" t="s">
        <v>59</v>
      </c>
      <c r="EH1050" s="15" t="s">
        <v>59</v>
      </c>
      <c r="EJ1050" s="15" t="s">
        <v>59</v>
      </c>
      <c r="EL1050" s="15" t="s">
        <v>59</v>
      </c>
      <c r="EN1050" s="15" t="s">
        <v>59</v>
      </c>
      <c r="EP1050" s="15" t="s">
        <v>59</v>
      </c>
      <c r="ER1050" s="15" t="s">
        <v>59</v>
      </c>
      <c r="ET1050" s="15" t="s">
        <v>59</v>
      </c>
      <c r="EV1050" s="15" t="s">
        <v>59</v>
      </c>
      <c r="EX1050" s="15" t="s">
        <v>59</v>
      </c>
      <c r="EZ1050" s="15" t="s">
        <v>59</v>
      </c>
      <c r="FB1050" s="15" t="s">
        <v>59</v>
      </c>
      <c r="FD1050" s="15" t="s">
        <v>59</v>
      </c>
      <c r="FF1050" s="15" t="s">
        <v>59</v>
      </c>
      <c r="FH1050" s="15" t="s">
        <v>59</v>
      </c>
      <c r="FJ1050" s="15" t="s">
        <v>59</v>
      </c>
      <c r="FL1050" s="15" t="s">
        <v>59</v>
      </c>
      <c r="FN1050" s="15" t="s">
        <v>59</v>
      </c>
      <c r="FP1050" s="15" t="s">
        <v>59</v>
      </c>
      <c r="FR1050" s="15" t="s">
        <v>59</v>
      </c>
      <c r="FT1050" s="15" t="s">
        <v>59</v>
      </c>
    </row>
    <row r="1051" spans="1:176" ht="15.95" customHeight="1">
      <c r="A1051" t="str">
        <f>SUBSTITUTE(A1043,"blue cheese","parmesan")</f>
        <v>Cheese powder, parmesan, fresh, sample 1</v>
      </c>
      <c r="B1051" s="39">
        <v>3</v>
      </c>
      <c r="C1051" s="39"/>
      <c r="D1051" s="39">
        <v>1602</v>
      </c>
      <c r="E1051" t="s">
        <v>1426</v>
      </c>
      <c r="G1051" s="9">
        <f t="shared" si="37"/>
        <v>4</v>
      </c>
      <c r="H1051" s="15" t="s">
        <v>59</v>
      </c>
      <c r="I1051" t="s">
        <v>47</v>
      </c>
      <c r="J1051" s="15" t="s">
        <v>59</v>
      </c>
      <c r="K1051" t="s">
        <v>47</v>
      </c>
      <c r="L1051" s="15" t="s">
        <v>59</v>
      </c>
      <c r="M1051" s="3" t="s">
        <v>47</v>
      </c>
      <c r="N1051" s="12" t="s">
        <v>59</v>
      </c>
      <c r="O1051" t="s">
        <v>47</v>
      </c>
      <c r="P1051" s="15" t="s">
        <v>59</v>
      </c>
      <c r="Q1051" t="s">
        <v>54</v>
      </c>
      <c r="R1051" s="15" t="s">
        <v>59</v>
      </c>
      <c r="S1051" t="s">
        <v>54</v>
      </c>
      <c r="T1051" s="15" t="s">
        <v>59</v>
      </c>
      <c r="U1051" t="s">
        <v>54</v>
      </c>
      <c r="V1051" s="15" t="s">
        <v>59</v>
      </c>
      <c r="W1051" t="s">
        <v>54</v>
      </c>
      <c r="X1051" s="15" t="s">
        <v>59</v>
      </c>
      <c r="Y1051">
        <v>4</v>
      </c>
      <c r="Z1051" s="15" t="s">
        <v>59</v>
      </c>
      <c r="AA1051" t="s">
        <v>54</v>
      </c>
      <c r="AB1051" s="15" t="s">
        <v>59</v>
      </c>
      <c r="AC1051" t="s">
        <v>47</v>
      </c>
      <c r="AD1051" s="15" t="s">
        <v>59</v>
      </c>
      <c r="AE1051" t="s">
        <v>47</v>
      </c>
      <c r="AF1051" s="15" t="s">
        <v>59</v>
      </c>
      <c r="AG1051" t="s">
        <v>54</v>
      </c>
      <c r="AH1051" s="15" t="s">
        <v>59</v>
      </c>
      <c r="AI1051" t="s">
        <v>47</v>
      </c>
      <c r="AJ1051" s="15" t="s">
        <v>59</v>
      </c>
      <c r="AL1051" s="15" t="s">
        <v>59</v>
      </c>
      <c r="AM1051" t="s">
        <v>47</v>
      </c>
      <c r="AN1051" s="15" t="s">
        <v>59</v>
      </c>
      <c r="AO1051" t="s">
        <v>47</v>
      </c>
      <c r="AP1051" s="15" t="s">
        <v>59</v>
      </c>
      <c r="AQ1051" t="s">
        <v>47</v>
      </c>
      <c r="AR1051" s="15" t="s">
        <v>59</v>
      </c>
      <c r="AS1051" t="s">
        <v>47</v>
      </c>
      <c r="AT1051" s="15" t="s">
        <v>59</v>
      </c>
      <c r="AU1051" t="s">
        <v>47</v>
      </c>
      <c r="AV1051" s="15" t="s">
        <v>59</v>
      </c>
      <c r="AW1051" s="3" t="s">
        <v>47</v>
      </c>
      <c r="AX1051" s="15" t="s">
        <v>59</v>
      </c>
      <c r="AZ1051" s="15" t="s">
        <v>59</v>
      </c>
      <c r="BA1051" t="s">
        <v>47</v>
      </c>
      <c r="BB1051" s="15" t="s">
        <v>59</v>
      </c>
      <c r="BC1051" t="s">
        <v>47</v>
      </c>
      <c r="BD1051" s="15" t="s">
        <v>59</v>
      </c>
      <c r="BE1051" t="s">
        <v>47</v>
      </c>
      <c r="BF1051" s="15" t="s">
        <v>59</v>
      </c>
      <c r="BH1051" s="15" t="s">
        <v>59</v>
      </c>
      <c r="BJ1051" s="15" t="s">
        <v>59</v>
      </c>
      <c r="BL1051" s="15" t="s">
        <v>59</v>
      </c>
      <c r="BN1051" s="15" t="s">
        <v>59</v>
      </c>
      <c r="BP1051" s="15" t="s">
        <v>59</v>
      </c>
      <c r="BR1051" s="15" t="s">
        <v>59</v>
      </c>
      <c r="BT1051" s="15" t="s">
        <v>59</v>
      </c>
      <c r="BV1051" s="15" t="s">
        <v>59</v>
      </c>
      <c r="BX1051" s="15" t="s">
        <v>59</v>
      </c>
      <c r="BZ1051" s="15" t="s">
        <v>59</v>
      </c>
      <c r="CB1051" s="15" t="s">
        <v>59</v>
      </c>
      <c r="CD1051" s="15" t="s">
        <v>59</v>
      </c>
      <c r="CF1051" s="15" t="s">
        <v>59</v>
      </c>
      <c r="CH1051" s="15" t="s">
        <v>59</v>
      </c>
      <c r="CJ1051" s="15" t="s">
        <v>59</v>
      </c>
      <c r="CL1051" s="15" t="s">
        <v>59</v>
      </c>
      <c r="CN1051" s="15" t="s">
        <v>59</v>
      </c>
      <c r="CP1051" s="15" t="s">
        <v>59</v>
      </c>
      <c r="CR1051" s="15" t="s">
        <v>59</v>
      </c>
      <c r="CT1051" s="15" t="s">
        <v>59</v>
      </c>
      <c r="CV1051" s="15" t="s">
        <v>59</v>
      </c>
      <c r="CX1051" s="15" t="s">
        <v>59</v>
      </c>
      <c r="CZ1051" s="15" t="s">
        <v>59</v>
      </c>
      <c r="DB1051" s="15" t="s">
        <v>59</v>
      </c>
      <c r="DD1051" s="15" t="s">
        <v>59</v>
      </c>
      <c r="DF1051" s="15" t="s">
        <v>59</v>
      </c>
      <c r="DH1051" s="15" t="s">
        <v>59</v>
      </c>
      <c r="DJ1051" s="15" t="s">
        <v>59</v>
      </c>
      <c r="DL1051" s="15" t="s">
        <v>59</v>
      </c>
      <c r="DN1051" s="15" t="s">
        <v>59</v>
      </c>
      <c r="DP1051" s="15" t="s">
        <v>59</v>
      </c>
      <c r="DR1051" s="15" t="s">
        <v>59</v>
      </c>
      <c r="DT1051" s="15" t="s">
        <v>59</v>
      </c>
      <c r="DV1051" s="15" t="s">
        <v>59</v>
      </c>
      <c r="DX1051" s="15" t="s">
        <v>59</v>
      </c>
      <c r="DZ1051" s="15" t="s">
        <v>59</v>
      </c>
      <c r="EB1051" s="15" t="s">
        <v>59</v>
      </c>
      <c r="ED1051" s="15" t="s">
        <v>59</v>
      </c>
      <c r="EF1051" s="15" t="s">
        <v>59</v>
      </c>
      <c r="EH1051" s="15" t="s">
        <v>59</v>
      </c>
      <c r="EJ1051" s="15" t="s">
        <v>59</v>
      </c>
      <c r="EL1051" s="15" t="s">
        <v>59</v>
      </c>
      <c r="EN1051" s="15" t="s">
        <v>59</v>
      </c>
      <c r="EP1051" s="15" t="s">
        <v>59</v>
      </c>
      <c r="ER1051" s="15" t="s">
        <v>59</v>
      </c>
      <c r="ET1051" s="15" t="s">
        <v>59</v>
      </c>
      <c r="EV1051" s="15" t="s">
        <v>59</v>
      </c>
      <c r="EX1051" s="15" t="s">
        <v>59</v>
      </c>
      <c r="EZ1051" s="15" t="s">
        <v>59</v>
      </c>
      <c r="FB1051" s="15" t="s">
        <v>59</v>
      </c>
      <c r="FD1051" s="15" t="s">
        <v>59</v>
      </c>
      <c r="FF1051" s="15" t="s">
        <v>59</v>
      </c>
      <c r="FH1051" s="15" t="s">
        <v>59</v>
      </c>
      <c r="FJ1051" s="15" t="s">
        <v>59</v>
      </c>
      <c r="FL1051" s="15" t="s">
        <v>59</v>
      </c>
      <c r="FN1051" s="15" t="s">
        <v>59</v>
      </c>
      <c r="FP1051" s="15" t="s">
        <v>59</v>
      </c>
      <c r="FR1051" s="15" t="s">
        <v>59</v>
      </c>
      <c r="FT1051" s="15" t="s">
        <v>59</v>
      </c>
    </row>
    <row r="1052" spans="1:176" ht="15.95" customHeight="1">
      <c r="A1052" t="str">
        <f t="shared" ref="A1052:A1058" si="38">SUBSTITUTE(A1044,"blue cheese","parmesan")</f>
        <v>Cheese powder, parmesan, stored at 4°C for 18 months, sample 1</v>
      </c>
      <c r="B1052" s="39">
        <v>3</v>
      </c>
      <c r="C1052" s="39"/>
      <c r="D1052" s="39">
        <v>1602</v>
      </c>
      <c r="E1052" t="s">
        <v>1426</v>
      </c>
      <c r="G1052" s="9">
        <f t="shared" si="37"/>
        <v>29</v>
      </c>
      <c r="H1052" s="15" t="s">
        <v>59</v>
      </c>
      <c r="I1052" t="s">
        <v>47</v>
      </c>
      <c r="J1052" s="15" t="s">
        <v>59</v>
      </c>
      <c r="K1052" t="s">
        <v>47</v>
      </c>
      <c r="L1052" s="15" t="s">
        <v>59</v>
      </c>
      <c r="M1052" s="3" t="s">
        <v>47</v>
      </c>
      <c r="N1052" s="12" t="s">
        <v>59</v>
      </c>
      <c r="O1052" t="s">
        <v>47</v>
      </c>
      <c r="P1052" s="15" t="s">
        <v>59</v>
      </c>
      <c r="Q1052">
        <v>2</v>
      </c>
      <c r="R1052" s="15" t="s">
        <v>59</v>
      </c>
      <c r="S1052" t="s">
        <v>54</v>
      </c>
      <c r="T1052" s="15" t="s">
        <v>59</v>
      </c>
      <c r="U1052" t="s">
        <v>54</v>
      </c>
      <c r="V1052" s="15" t="s">
        <v>59</v>
      </c>
      <c r="W1052">
        <v>3</v>
      </c>
      <c r="X1052" s="15" t="s">
        <v>59</v>
      </c>
      <c r="Y1052">
        <v>15</v>
      </c>
      <c r="Z1052" s="15" t="s">
        <v>59</v>
      </c>
      <c r="AA1052">
        <v>9</v>
      </c>
      <c r="AB1052" s="15" t="s">
        <v>59</v>
      </c>
      <c r="AC1052" t="s">
        <v>47</v>
      </c>
      <c r="AD1052" s="15" t="s">
        <v>59</v>
      </c>
      <c r="AE1052" t="s">
        <v>47</v>
      </c>
      <c r="AF1052" s="15" t="s">
        <v>59</v>
      </c>
      <c r="AG1052" t="s">
        <v>54</v>
      </c>
      <c r="AH1052" s="15" t="s">
        <v>59</v>
      </c>
      <c r="AI1052" t="s">
        <v>47</v>
      </c>
      <c r="AJ1052" s="15" t="s">
        <v>59</v>
      </c>
      <c r="AL1052" s="15" t="s">
        <v>59</v>
      </c>
      <c r="AM1052" t="s">
        <v>47</v>
      </c>
      <c r="AN1052" s="15" t="s">
        <v>59</v>
      </c>
      <c r="AO1052" t="s">
        <v>47</v>
      </c>
      <c r="AP1052" s="15" t="s">
        <v>59</v>
      </c>
      <c r="AQ1052" t="s">
        <v>47</v>
      </c>
      <c r="AR1052" s="15" t="s">
        <v>59</v>
      </c>
      <c r="AS1052" t="s">
        <v>47</v>
      </c>
      <c r="AT1052" s="15" t="s">
        <v>59</v>
      </c>
      <c r="AU1052" t="s">
        <v>47</v>
      </c>
      <c r="AV1052" s="15" t="s">
        <v>59</v>
      </c>
      <c r="AW1052" s="3" t="s">
        <v>47</v>
      </c>
      <c r="AX1052" s="15" t="s">
        <v>59</v>
      </c>
      <c r="AZ1052" s="15" t="s">
        <v>59</v>
      </c>
      <c r="BA1052" t="s">
        <v>47</v>
      </c>
      <c r="BB1052" s="15" t="s">
        <v>59</v>
      </c>
      <c r="BC1052" t="s">
        <v>47</v>
      </c>
      <c r="BD1052" s="15" t="s">
        <v>59</v>
      </c>
      <c r="BE1052" t="s">
        <v>47</v>
      </c>
      <c r="BF1052" s="15" t="s">
        <v>59</v>
      </c>
      <c r="BH1052" s="15" t="s">
        <v>59</v>
      </c>
      <c r="BJ1052" s="15" t="s">
        <v>59</v>
      </c>
      <c r="BL1052" s="15" t="s">
        <v>59</v>
      </c>
      <c r="BN1052" s="15" t="s">
        <v>59</v>
      </c>
      <c r="BP1052" s="15" t="s">
        <v>59</v>
      </c>
      <c r="BR1052" s="15" t="s">
        <v>59</v>
      </c>
      <c r="BT1052" s="15" t="s">
        <v>59</v>
      </c>
      <c r="BV1052" s="15" t="s">
        <v>59</v>
      </c>
      <c r="BX1052" s="15" t="s">
        <v>59</v>
      </c>
      <c r="BZ1052" s="15" t="s">
        <v>59</v>
      </c>
      <c r="CB1052" s="15" t="s">
        <v>59</v>
      </c>
      <c r="CD1052" s="15" t="s">
        <v>59</v>
      </c>
      <c r="CF1052" s="15" t="s">
        <v>59</v>
      </c>
      <c r="CH1052" s="15" t="s">
        <v>59</v>
      </c>
      <c r="CJ1052" s="15" t="s">
        <v>59</v>
      </c>
      <c r="CL1052" s="15" t="s">
        <v>59</v>
      </c>
      <c r="CN1052" s="15" t="s">
        <v>59</v>
      </c>
      <c r="CP1052" s="15" t="s">
        <v>59</v>
      </c>
      <c r="CR1052" s="15" t="s">
        <v>59</v>
      </c>
      <c r="CT1052" s="15" t="s">
        <v>59</v>
      </c>
      <c r="CV1052" s="15" t="s">
        <v>59</v>
      </c>
      <c r="CX1052" s="15" t="s">
        <v>59</v>
      </c>
      <c r="CZ1052" s="15" t="s">
        <v>59</v>
      </c>
      <c r="DB1052" s="15" t="s">
        <v>59</v>
      </c>
      <c r="DD1052" s="15" t="s">
        <v>59</v>
      </c>
      <c r="DF1052" s="15" t="s">
        <v>59</v>
      </c>
      <c r="DH1052" s="15" t="s">
        <v>59</v>
      </c>
      <c r="DJ1052" s="15" t="s">
        <v>59</v>
      </c>
      <c r="DL1052" s="15" t="s">
        <v>59</v>
      </c>
      <c r="DN1052" s="15" t="s">
        <v>59</v>
      </c>
      <c r="DP1052" s="15" t="s">
        <v>59</v>
      </c>
      <c r="DR1052" s="15" t="s">
        <v>59</v>
      </c>
      <c r="DT1052" s="15" t="s">
        <v>59</v>
      </c>
      <c r="DV1052" s="15" t="s">
        <v>59</v>
      </c>
      <c r="DX1052" s="15" t="s">
        <v>59</v>
      </c>
      <c r="DZ1052" s="15" t="s">
        <v>59</v>
      </c>
      <c r="EB1052" s="15" t="s">
        <v>59</v>
      </c>
      <c r="ED1052" s="15" t="s">
        <v>59</v>
      </c>
      <c r="EF1052" s="15" t="s">
        <v>59</v>
      </c>
      <c r="EH1052" s="15" t="s">
        <v>59</v>
      </c>
      <c r="EJ1052" s="15" t="s">
        <v>59</v>
      </c>
      <c r="EL1052" s="15" t="s">
        <v>59</v>
      </c>
      <c r="EN1052" s="15" t="s">
        <v>59</v>
      </c>
      <c r="EP1052" s="15" t="s">
        <v>59</v>
      </c>
      <c r="ER1052" s="15" t="s">
        <v>59</v>
      </c>
      <c r="ET1052" s="15" t="s">
        <v>59</v>
      </c>
      <c r="EV1052" s="15" t="s">
        <v>59</v>
      </c>
      <c r="EX1052" s="15" t="s">
        <v>59</v>
      </c>
      <c r="EZ1052" s="15" t="s">
        <v>59</v>
      </c>
      <c r="FB1052" s="15" t="s">
        <v>59</v>
      </c>
      <c r="FD1052" s="15" t="s">
        <v>59</v>
      </c>
      <c r="FF1052" s="15" t="s">
        <v>59</v>
      </c>
      <c r="FH1052" s="15" t="s">
        <v>59</v>
      </c>
      <c r="FJ1052" s="15" t="s">
        <v>59</v>
      </c>
      <c r="FL1052" s="15" t="s">
        <v>59</v>
      </c>
      <c r="FN1052" s="15" t="s">
        <v>59</v>
      </c>
      <c r="FP1052" s="15" t="s">
        <v>59</v>
      </c>
      <c r="FR1052" s="15" t="s">
        <v>59</v>
      </c>
      <c r="FT1052" s="15" t="s">
        <v>59</v>
      </c>
    </row>
    <row r="1053" spans="1:176" ht="15.95" customHeight="1">
      <c r="A1053" t="str">
        <f t="shared" si="38"/>
        <v>Cheese powder, parmesan, fresh, sample 2</v>
      </c>
      <c r="B1053" s="39">
        <v>3</v>
      </c>
      <c r="C1053" s="39"/>
      <c r="D1053" s="39">
        <v>1602</v>
      </c>
      <c r="E1053" t="s">
        <v>1426</v>
      </c>
      <c r="G1053" s="9">
        <f t="shared" si="37"/>
        <v>4</v>
      </c>
      <c r="H1053" s="15" t="s">
        <v>59</v>
      </c>
      <c r="I1053" t="s">
        <v>47</v>
      </c>
      <c r="J1053" s="15" t="s">
        <v>59</v>
      </c>
      <c r="K1053" t="s">
        <v>47</v>
      </c>
      <c r="L1053" s="15" t="s">
        <v>59</v>
      </c>
      <c r="M1053" s="3" t="s">
        <v>47</v>
      </c>
      <c r="N1053" s="12" t="s">
        <v>59</v>
      </c>
      <c r="O1053" t="s">
        <v>47</v>
      </c>
      <c r="P1053" s="15" t="s">
        <v>59</v>
      </c>
      <c r="Q1053" t="s">
        <v>54</v>
      </c>
      <c r="R1053" s="15" t="s">
        <v>59</v>
      </c>
      <c r="S1053" t="s">
        <v>54</v>
      </c>
      <c r="T1053" s="15" t="s">
        <v>59</v>
      </c>
      <c r="U1053" t="s">
        <v>54</v>
      </c>
      <c r="V1053" s="15" t="s">
        <v>59</v>
      </c>
      <c r="W1053" t="s">
        <v>54</v>
      </c>
      <c r="X1053" s="15" t="s">
        <v>59</v>
      </c>
      <c r="Y1053">
        <v>4</v>
      </c>
      <c r="Z1053" s="15" t="s">
        <v>59</v>
      </c>
      <c r="AA1053" t="s">
        <v>54</v>
      </c>
      <c r="AB1053" s="15" t="s">
        <v>59</v>
      </c>
      <c r="AC1053" t="s">
        <v>47</v>
      </c>
      <c r="AD1053" s="15" t="s">
        <v>59</v>
      </c>
      <c r="AE1053" t="s">
        <v>47</v>
      </c>
      <c r="AF1053" s="15" t="s">
        <v>59</v>
      </c>
      <c r="AG1053" t="s">
        <v>54</v>
      </c>
      <c r="AH1053" s="15" t="s">
        <v>59</v>
      </c>
      <c r="AI1053" t="s">
        <v>47</v>
      </c>
      <c r="AJ1053" s="15" t="s">
        <v>59</v>
      </c>
      <c r="AL1053" s="15" t="s">
        <v>59</v>
      </c>
      <c r="AM1053" t="s">
        <v>47</v>
      </c>
      <c r="AN1053" s="15" t="s">
        <v>59</v>
      </c>
      <c r="AO1053" t="s">
        <v>47</v>
      </c>
      <c r="AP1053" s="15" t="s">
        <v>59</v>
      </c>
      <c r="AQ1053" t="s">
        <v>47</v>
      </c>
      <c r="AR1053" s="15" t="s">
        <v>59</v>
      </c>
      <c r="AS1053" t="s">
        <v>47</v>
      </c>
      <c r="AT1053" s="15" t="s">
        <v>59</v>
      </c>
      <c r="AU1053" t="s">
        <v>47</v>
      </c>
      <c r="AV1053" s="15" t="s">
        <v>59</v>
      </c>
      <c r="AW1053" s="3" t="s">
        <v>47</v>
      </c>
      <c r="AX1053" s="15" t="s">
        <v>59</v>
      </c>
      <c r="AZ1053" s="15" t="s">
        <v>59</v>
      </c>
      <c r="BA1053" t="s">
        <v>47</v>
      </c>
      <c r="BB1053" s="15" t="s">
        <v>59</v>
      </c>
      <c r="BC1053" t="s">
        <v>47</v>
      </c>
      <c r="BD1053" s="15" t="s">
        <v>59</v>
      </c>
      <c r="BE1053" t="s">
        <v>47</v>
      </c>
      <c r="BF1053" s="15" t="s">
        <v>59</v>
      </c>
      <c r="BH1053" s="15" t="s">
        <v>59</v>
      </c>
      <c r="BJ1053" s="15" t="s">
        <v>59</v>
      </c>
      <c r="BL1053" s="15" t="s">
        <v>59</v>
      </c>
      <c r="BN1053" s="15" t="s">
        <v>59</v>
      </c>
      <c r="BP1053" s="15" t="s">
        <v>59</v>
      </c>
      <c r="BR1053" s="15" t="s">
        <v>59</v>
      </c>
      <c r="BT1053" s="15" t="s">
        <v>59</v>
      </c>
      <c r="BV1053" s="15" t="s">
        <v>59</v>
      </c>
      <c r="BX1053" s="15" t="s">
        <v>59</v>
      </c>
      <c r="BZ1053" s="15" t="s">
        <v>59</v>
      </c>
      <c r="CB1053" s="15" t="s">
        <v>59</v>
      </c>
      <c r="CD1053" s="15" t="s">
        <v>59</v>
      </c>
      <c r="CF1053" s="15" t="s">
        <v>59</v>
      </c>
      <c r="CH1053" s="15" t="s">
        <v>59</v>
      </c>
      <c r="CJ1053" s="15" t="s">
        <v>59</v>
      </c>
      <c r="CL1053" s="15" t="s">
        <v>59</v>
      </c>
      <c r="CN1053" s="15" t="s">
        <v>59</v>
      </c>
      <c r="CP1053" s="15" t="s">
        <v>59</v>
      </c>
      <c r="CR1053" s="15" t="s">
        <v>59</v>
      </c>
      <c r="CT1053" s="15" t="s">
        <v>59</v>
      </c>
      <c r="CV1053" s="15" t="s">
        <v>59</v>
      </c>
      <c r="CX1053" s="15" t="s">
        <v>59</v>
      </c>
      <c r="CZ1053" s="15" t="s">
        <v>59</v>
      </c>
      <c r="DB1053" s="15" t="s">
        <v>59</v>
      </c>
      <c r="DD1053" s="15" t="s">
        <v>59</v>
      </c>
      <c r="DF1053" s="15" t="s">
        <v>59</v>
      </c>
      <c r="DH1053" s="15" t="s">
        <v>59</v>
      </c>
      <c r="DJ1053" s="15" t="s">
        <v>59</v>
      </c>
      <c r="DL1053" s="15" t="s">
        <v>59</v>
      </c>
      <c r="DN1053" s="15" t="s">
        <v>59</v>
      </c>
      <c r="DP1053" s="15" t="s">
        <v>59</v>
      </c>
      <c r="DR1053" s="15" t="s">
        <v>59</v>
      </c>
      <c r="DT1053" s="15" t="s">
        <v>59</v>
      </c>
      <c r="DV1053" s="15" t="s">
        <v>59</v>
      </c>
      <c r="DX1053" s="15" t="s">
        <v>59</v>
      </c>
      <c r="DZ1053" s="15" t="s">
        <v>59</v>
      </c>
      <c r="EB1053" s="15" t="s">
        <v>59</v>
      </c>
      <c r="ED1053" s="15" t="s">
        <v>59</v>
      </c>
      <c r="EF1053" s="15" t="s">
        <v>59</v>
      </c>
      <c r="EH1053" s="15" t="s">
        <v>59</v>
      </c>
      <c r="EJ1053" s="15" t="s">
        <v>59</v>
      </c>
      <c r="EL1053" s="15" t="s">
        <v>59</v>
      </c>
      <c r="EN1053" s="15" t="s">
        <v>59</v>
      </c>
      <c r="EP1053" s="15" t="s">
        <v>59</v>
      </c>
      <c r="ER1053" s="15" t="s">
        <v>59</v>
      </c>
      <c r="ET1053" s="15" t="s">
        <v>59</v>
      </c>
      <c r="EV1053" s="15" t="s">
        <v>59</v>
      </c>
      <c r="EX1053" s="15" t="s">
        <v>59</v>
      </c>
      <c r="EZ1053" s="15" t="s">
        <v>59</v>
      </c>
      <c r="FB1053" s="15" t="s">
        <v>59</v>
      </c>
      <c r="FD1053" s="15" t="s">
        <v>59</v>
      </c>
      <c r="FF1053" s="15" t="s">
        <v>59</v>
      </c>
      <c r="FH1053" s="15" t="s">
        <v>59</v>
      </c>
      <c r="FJ1053" s="15" t="s">
        <v>59</v>
      </c>
      <c r="FL1053" s="15" t="s">
        <v>59</v>
      </c>
      <c r="FN1053" s="15" t="s">
        <v>59</v>
      </c>
      <c r="FP1053" s="15" t="s">
        <v>59</v>
      </c>
      <c r="FR1053" s="15" t="s">
        <v>59</v>
      </c>
      <c r="FT1053" s="15" t="s">
        <v>59</v>
      </c>
    </row>
    <row r="1054" spans="1:176" ht="15.95" customHeight="1">
      <c r="A1054" t="str">
        <f t="shared" si="38"/>
        <v>Cheese powder, parmesan, stored at 4°C for 18 months, sample 2</v>
      </c>
      <c r="B1054" s="39">
        <v>3</v>
      </c>
      <c r="C1054" s="39"/>
      <c r="D1054" s="39">
        <v>1602</v>
      </c>
      <c r="E1054" t="s">
        <v>1426</v>
      </c>
      <c r="G1054" s="9">
        <f t="shared" si="37"/>
        <v>24</v>
      </c>
      <c r="H1054" s="15" t="s">
        <v>59</v>
      </c>
      <c r="I1054" t="s">
        <v>47</v>
      </c>
      <c r="J1054" s="15" t="s">
        <v>59</v>
      </c>
      <c r="K1054" t="s">
        <v>47</v>
      </c>
      <c r="L1054" s="15" t="s">
        <v>59</v>
      </c>
      <c r="M1054" s="3" t="s">
        <v>47</v>
      </c>
      <c r="N1054" s="12" t="s">
        <v>59</v>
      </c>
      <c r="O1054" t="s">
        <v>47</v>
      </c>
      <c r="P1054" s="15" t="s">
        <v>59</v>
      </c>
      <c r="Q1054">
        <v>3</v>
      </c>
      <c r="R1054" s="15" t="s">
        <v>59</v>
      </c>
      <c r="S1054" t="s">
        <v>54</v>
      </c>
      <c r="T1054" s="15" t="s">
        <v>59</v>
      </c>
      <c r="U1054" t="s">
        <v>54</v>
      </c>
      <c r="V1054" s="15" t="s">
        <v>59</v>
      </c>
      <c r="W1054">
        <v>7</v>
      </c>
      <c r="X1054" s="15" t="s">
        <v>59</v>
      </c>
      <c r="Y1054">
        <v>10</v>
      </c>
      <c r="Z1054" s="15" t="s">
        <v>59</v>
      </c>
      <c r="AA1054">
        <v>4</v>
      </c>
      <c r="AB1054" s="15" t="s">
        <v>59</v>
      </c>
      <c r="AC1054" t="s">
        <v>47</v>
      </c>
      <c r="AD1054" s="15" t="s">
        <v>59</v>
      </c>
      <c r="AE1054" t="s">
        <v>47</v>
      </c>
      <c r="AF1054" s="15" t="s">
        <v>59</v>
      </c>
      <c r="AG1054" t="s">
        <v>54</v>
      </c>
      <c r="AH1054" s="15" t="s">
        <v>59</v>
      </c>
      <c r="AI1054" t="s">
        <v>47</v>
      </c>
      <c r="AJ1054" s="15" t="s">
        <v>59</v>
      </c>
      <c r="AL1054" s="15" t="s">
        <v>59</v>
      </c>
      <c r="AM1054" t="s">
        <v>47</v>
      </c>
      <c r="AN1054" s="15" t="s">
        <v>59</v>
      </c>
      <c r="AO1054" t="s">
        <v>47</v>
      </c>
      <c r="AP1054" s="15" t="s">
        <v>59</v>
      </c>
      <c r="AQ1054" t="s">
        <v>47</v>
      </c>
      <c r="AR1054" s="15" t="s">
        <v>59</v>
      </c>
      <c r="AS1054" t="s">
        <v>47</v>
      </c>
      <c r="AT1054" s="15" t="s">
        <v>59</v>
      </c>
      <c r="AU1054" t="s">
        <v>47</v>
      </c>
      <c r="AV1054" s="15" t="s">
        <v>59</v>
      </c>
      <c r="AW1054" s="3" t="s">
        <v>47</v>
      </c>
      <c r="AX1054" s="15" t="s">
        <v>59</v>
      </c>
      <c r="AZ1054" s="15" t="s">
        <v>59</v>
      </c>
      <c r="BA1054" t="s">
        <v>47</v>
      </c>
      <c r="BB1054" s="15" t="s">
        <v>59</v>
      </c>
      <c r="BC1054" t="s">
        <v>47</v>
      </c>
      <c r="BD1054" s="15" t="s">
        <v>59</v>
      </c>
      <c r="BE1054" t="s">
        <v>47</v>
      </c>
      <c r="BF1054" s="15" t="s">
        <v>59</v>
      </c>
      <c r="BH1054" s="15" t="s">
        <v>59</v>
      </c>
      <c r="BJ1054" s="15" t="s">
        <v>59</v>
      </c>
      <c r="BL1054" s="15" t="s">
        <v>59</v>
      </c>
      <c r="BN1054" s="15" t="s">
        <v>59</v>
      </c>
      <c r="BP1054" s="15" t="s">
        <v>59</v>
      </c>
      <c r="BR1054" s="15" t="s">
        <v>59</v>
      </c>
      <c r="BT1054" s="15" t="s">
        <v>59</v>
      </c>
      <c r="BV1054" s="15" t="s">
        <v>59</v>
      </c>
      <c r="BX1054" s="15" t="s">
        <v>59</v>
      </c>
      <c r="BZ1054" s="15" t="s">
        <v>59</v>
      </c>
      <c r="CB1054" s="15" t="s">
        <v>59</v>
      </c>
      <c r="CD1054" s="15" t="s">
        <v>59</v>
      </c>
      <c r="CF1054" s="15" t="s">
        <v>59</v>
      </c>
      <c r="CH1054" s="15" t="s">
        <v>59</v>
      </c>
      <c r="CJ1054" s="15" t="s">
        <v>59</v>
      </c>
      <c r="CL1054" s="15" t="s">
        <v>59</v>
      </c>
      <c r="CN1054" s="15" t="s">
        <v>59</v>
      </c>
      <c r="CP1054" s="15" t="s">
        <v>59</v>
      </c>
      <c r="CR1054" s="15" t="s">
        <v>59</v>
      </c>
      <c r="CT1054" s="15" t="s">
        <v>59</v>
      </c>
      <c r="CV1054" s="15" t="s">
        <v>59</v>
      </c>
      <c r="CX1054" s="15" t="s">
        <v>59</v>
      </c>
      <c r="CZ1054" s="15" t="s">
        <v>59</v>
      </c>
      <c r="DB1054" s="15" t="s">
        <v>59</v>
      </c>
      <c r="DD1054" s="15" t="s">
        <v>59</v>
      </c>
      <c r="DF1054" s="15" t="s">
        <v>59</v>
      </c>
      <c r="DH1054" s="15" t="s">
        <v>59</v>
      </c>
      <c r="DJ1054" s="15" t="s">
        <v>59</v>
      </c>
      <c r="DL1054" s="15" t="s">
        <v>59</v>
      </c>
      <c r="DN1054" s="15" t="s">
        <v>59</v>
      </c>
      <c r="DP1054" s="15" t="s">
        <v>59</v>
      </c>
      <c r="DR1054" s="15" t="s">
        <v>59</v>
      </c>
      <c r="DT1054" s="15" t="s">
        <v>59</v>
      </c>
      <c r="DV1054" s="15" t="s">
        <v>59</v>
      </c>
      <c r="DX1054" s="15" t="s">
        <v>59</v>
      </c>
      <c r="DZ1054" s="15" t="s">
        <v>59</v>
      </c>
      <c r="EB1054" s="15" t="s">
        <v>59</v>
      </c>
      <c r="ED1054" s="15" t="s">
        <v>59</v>
      </c>
      <c r="EF1054" s="15" t="s">
        <v>59</v>
      </c>
      <c r="EH1054" s="15" t="s">
        <v>59</v>
      </c>
      <c r="EJ1054" s="15" t="s">
        <v>59</v>
      </c>
      <c r="EL1054" s="15" t="s">
        <v>59</v>
      </c>
      <c r="EN1054" s="15" t="s">
        <v>59</v>
      </c>
      <c r="EP1054" s="15" t="s">
        <v>59</v>
      </c>
      <c r="ER1054" s="15" t="s">
        <v>59</v>
      </c>
      <c r="ET1054" s="15" t="s">
        <v>59</v>
      </c>
      <c r="EV1054" s="15" t="s">
        <v>59</v>
      </c>
      <c r="EX1054" s="15" t="s">
        <v>59</v>
      </c>
      <c r="EZ1054" s="15" t="s">
        <v>59</v>
      </c>
      <c r="FB1054" s="15" t="s">
        <v>59</v>
      </c>
      <c r="FD1054" s="15" t="s">
        <v>59</v>
      </c>
      <c r="FF1054" s="15" t="s">
        <v>59</v>
      </c>
      <c r="FH1054" s="15" t="s">
        <v>59</v>
      </c>
      <c r="FJ1054" s="15" t="s">
        <v>59</v>
      </c>
      <c r="FL1054" s="15" t="s">
        <v>59</v>
      </c>
      <c r="FN1054" s="15" t="s">
        <v>59</v>
      </c>
      <c r="FP1054" s="15" t="s">
        <v>59</v>
      </c>
      <c r="FR1054" s="15" t="s">
        <v>59</v>
      </c>
      <c r="FT1054" s="15" t="s">
        <v>59</v>
      </c>
    </row>
    <row r="1055" spans="1:176" ht="15.95" customHeight="1">
      <c r="A1055" t="str">
        <f t="shared" si="38"/>
        <v>Cheese powder, parmesan, fresh, sample 3</v>
      </c>
      <c r="B1055" s="39">
        <v>3</v>
      </c>
      <c r="C1055" s="39"/>
      <c r="D1055" s="39">
        <v>1602</v>
      </c>
      <c r="E1055" t="s">
        <v>1426</v>
      </c>
      <c r="G1055" s="9">
        <f t="shared" si="37"/>
        <v>42</v>
      </c>
      <c r="H1055" s="15" t="s">
        <v>59</v>
      </c>
      <c r="I1055" t="s">
        <v>47</v>
      </c>
      <c r="J1055" s="15" t="s">
        <v>59</v>
      </c>
      <c r="K1055" t="s">
        <v>47</v>
      </c>
      <c r="L1055" s="15" t="s">
        <v>59</v>
      </c>
      <c r="M1055" s="3" t="s">
        <v>47</v>
      </c>
      <c r="N1055" s="12" t="s">
        <v>59</v>
      </c>
      <c r="O1055" t="s">
        <v>47</v>
      </c>
      <c r="P1055" s="15" t="s">
        <v>59</v>
      </c>
      <c r="Q1055">
        <v>16</v>
      </c>
      <c r="R1055" s="15" t="s">
        <v>59</v>
      </c>
      <c r="S1055">
        <v>4</v>
      </c>
      <c r="T1055" s="15" t="s">
        <v>59</v>
      </c>
      <c r="U1055" t="s">
        <v>54</v>
      </c>
      <c r="V1055" s="15" t="s">
        <v>59</v>
      </c>
      <c r="W1055">
        <v>9</v>
      </c>
      <c r="X1055" s="15" t="s">
        <v>59</v>
      </c>
      <c r="Y1055">
        <v>4</v>
      </c>
      <c r="Z1055" s="15" t="s">
        <v>59</v>
      </c>
      <c r="AA1055" t="s">
        <v>54</v>
      </c>
      <c r="AB1055" s="15" t="s">
        <v>59</v>
      </c>
      <c r="AC1055" t="s">
        <v>47</v>
      </c>
      <c r="AD1055" s="15" t="s">
        <v>59</v>
      </c>
      <c r="AE1055" t="s">
        <v>47</v>
      </c>
      <c r="AF1055" s="15" t="s">
        <v>59</v>
      </c>
      <c r="AG1055">
        <v>9</v>
      </c>
      <c r="AH1055" s="15" t="s">
        <v>59</v>
      </c>
      <c r="AI1055" t="s">
        <v>47</v>
      </c>
      <c r="AJ1055" s="15" t="s">
        <v>59</v>
      </c>
      <c r="AL1055" s="15" t="s">
        <v>59</v>
      </c>
      <c r="AM1055" t="s">
        <v>47</v>
      </c>
      <c r="AN1055" s="15" t="s">
        <v>59</v>
      </c>
      <c r="AO1055" t="s">
        <v>47</v>
      </c>
      <c r="AP1055" s="15" t="s">
        <v>59</v>
      </c>
      <c r="AQ1055" t="s">
        <v>47</v>
      </c>
      <c r="AR1055" s="15" t="s">
        <v>59</v>
      </c>
      <c r="AS1055" t="s">
        <v>47</v>
      </c>
      <c r="AT1055" s="15" t="s">
        <v>59</v>
      </c>
      <c r="AU1055" t="s">
        <v>47</v>
      </c>
      <c r="AV1055" s="15" t="s">
        <v>59</v>
      </c>
      <c r="AW1055" s="3" t="s">
        <v>47</v>
      </c>
      <c r="AX1055" s="15" t="s">
        <v>59</v>
      </c>
      <c r="AZ1055" s="15" t="s">
        <v>59</v>
      </c>
      <c r="BA1055" t="s">
        <v>47</v>
      </c>
      <c r="BB1055" s="15" t="s">
        <v>59</v>
      </c>
      <c r="BC1055" t="s">
        <v>47</v>
      </c>
      <c r="BD1055" s="15" t="s">
        <v>59</v>
      </c>
      <c r="BE1055" t="s">
        <v>47</v>
      </c>
      <c r="BF1055" s="15" t="s">
        <v>59</v>
      </c>
      <c r="BH1055" s="15" t="s">
        <v>59</v>
      </c>
      <c r="BJ1055" s="15" t="s">
        <v>59</v>
      </c>
      <c r="BL1055" s="15" t="s">
        <v>59</v>
      </c>
      <c r="BN1055" s="15" t="s">
        <v>59</v>
      </c>
      <c r="BP1055" s="15" t="s">
        <v>59</v>
      </c>
      <c r="BR1055" s="15" t="s">
        <v>59</v>
      </c>
      <c r="BT1055" s="15" t="s">
        <v>59</v>
      </c>
      <c r="BV1055" s="15" t="s">
        <v>59</v>
      </c>
      <c r="BX1055" s="15" t="s">
        <v>59</v>
      </c>
      <c r="BZ1055" s="15" t="s">
        <v>59</v>
      </c>
      <c r="CB1055" s="15" t="s">
        <v>59</v>
      </c>
      <c r="CD1055" s="15" t="s">
        <v>59</v>
      </c>
      <c r="CF1055" s="15" t="s">
        <v>59</v>
      </c>
      <c r="CH1055" s="15" t="s">
        <v>59</v>
      </c>
      <c r="CJ1055" s="15" t="s">
        <v>59</v>
      </c>
      <c r="CL1055" s="15" t="s">
        <v>59</v>
      </c>
      <c r="CN1055" s="15" t="s">
        <v>59</v>
      </c>
      <c r="CP1055" s="15" t="s">
        <v>59</v>
      </c>
      <c r="CR1055" s="15" t="s">
        <v>59</v>
      </c>
      <c r="CT1055" s="15" t="s">
        <v>59</v>
      </c>
      <c r="CV1055" s="15" t="s">
        <v>59</v>
      </c>
      <c r="CX1055" s="15" t="s">
        <v>59</v>
      </c>
      <c r="CZ1055" s="15" t="s">
        <v>59</v>
      </c>
      <c r="DB1055" s="15" t="s">
        <v>59</v>
      </c>
      <c r="DD1055" s="15" t="s">
        <v>59</v>
      </c>
      <c r="DF1055" s="15" t="s">
        <v>59</v>
      </c>
      <c r="DH1055" s="15" t="s">
        <v>59</v>
      </c>
      <c r="DJ1055" s="15" t="s">
        <v>59</v>
      </c>
      <c r="DL1055" s="15" t="s">
        <v>59</v>
      </c>
      <c r="DN1055" s="15" t="s">
        <v>59</v>
      </c>
      <c r="DP1055" s="15" t="s">
        <v>59</v>
      </c>
      <c r="DR1055" s="15" t="s">
        <v>59</v>
      </c>
      <c r="DT1055" s="15" t="s">
        <v>59</v>
      </c>
      <c r="DV1055" s="15" t="s">
        <v>59</v>
      </c>
      <c r="DX1055" s="15" t="s">
        <v>59</v>
      </c>
      <c r="DZ1055" s="15" t="s">
        <v>59</v>
      </c>
      <c r="EB1055" s="15" t="s">
        <v>59</v>
      </c>
      <c r="ED1055" s="15" t="s">
        <v>59</v>
      </c>
      <c r="EF1055" s="15" t="s">
        <v>59</v>
      </c>
      <c r="EH1055" s="15" t="s">
        <v>59</v>
      </c>
      <c r="EJ1055" s="15" t="s">
        <v>59</v>
      </c>
      <c r="EL1055" s="15" t="s">
        <v>59</v>
      </c>
      <c r="EN1055" s="15" t="s">
        <v>59</v>
      </c>
      <c r="EP1055" s="15" t="s">
        <v>59</v>
      </c>
      <c r="ER1055" s="15" t="s">
        <v>59</v>
      </c>
      <c r="ET1055" s="15" t="s">
        <v>59</v>
      </c>
      <c r="EV1055" s="15" t="s">
        <v>59</v>
      </c>
      <c r="EX1055" s="15" t="s">
        <v>59</v>
      </c>
      <c r="EZ1055" s="15" t="s">
        <v>59</v>
      </c>
      <c r="FB1055" s="15" t="s">
        <v>59</v>
      </c>
      <c r="FD1055" s="15" t="s">
        <v>59</v>
      </c>
      <c r="FF1055" s="15" t="s">
        <v>59</v>
      </c>
      <c r="FH1055" s="15" t="s">
        <v>59</v>
      </c>
      <c r="FJ1055" s="15" t="s">
        <v>59</v>
      </c>
      <c r="FL1055" s="15" t="s">
        <v>59</v>
      </c>
      <c r="FN1055" s="15" t="s">
        <v>59</v>
      </c>
      <c r="FP1055" s="15" t="s">
        <v>59</v>
      </c>
      <c r="FR1055" s="15" t="s">
        <v>59</v>
      </c>
      <c r="FT1055" s="15" t="s">
        <v>59</v>
      </c>
    </row>
    <row r="1056" spans="1:176" ht="15.95" customHeight="1">
      <c r="A1056" t="str">
        <f t="shared" si="38"/>
        <v>Cheese powder, parmesan, stored at 4°C for 18 months, sample 3</v>
      </c>
      <c r="B1056" s="39">
        <v>3</v>
      </c>
      <c r="C1056" s="39"/>
      <c r="D1056" s="39">
        <v>1602</v>
      </c>
      <c r="E1056" t="s">
        <v>1426</v>
      </c>
      <c r="G1056" s="9">
        <f t="shared" si="37"/>
        <v>31</v>
      </c>
      <c r="H1056" s="15" t="s">
        <v>59</v>
      </c>
      <c r="I1056" t="s">
        <v>47</v>
      </c>
      <c r="J1056" s="15" t="s">
        <v>59</v>
      </c>
      <c r="K1056" t="s">
        <v>47</v>
      </c>
      <c r="L1056" s="15" t="s">
        <v>59</v>
      </c>
      <c r="M1056" s="3" t="s">
        <v>47</v>
      </c>
      <c r="N1056" s="12" t="s">
        <v>59</v>
      </c>
      <c r="O1056" t="s">
        <v>47</v>
      </c>
      <c r="P1056" s="15" t="s">
        <v>59</v>
      </c>
      <c r="Q1056">
        <v>12</v>
      </c>
      <c r="R1056" s="15" t="s">
        <v>59</v>
      </c>
      <c r="S1056">
        <v>4</v>
      </c>
      <c r="T1056" s="15" t="s">
        <v>59</v>
      </c>
      <c r="U1056" t="s">
        <v>54</v>
      </c>
      <c r="V1056" s="15" t="s">
        <v>59</v>
      </c>
      <c r="W1056">
        <v>3</v>
      </c>
      <c r="X1056" s="15" t="s">
        <v>59</v>
      </c>
      <c r="Y1056">
        <v>3</v>
      </c>
      <c r="Z1056" s="15" t="s">
        <v>59</v>
      </c>
      <c r="AA1056" t="s">
        <v>54</v>
      </c>
      <c r="AB1056" s="15" t="s">
        <v>59</v>
      </c>
      <c r="AC1056" t="s">
        <v>47</v>
      </c>
      <c r="AD1056" s="15" t="s">
        <v>59</v>
      </c>
      <c r="AE1056" t="s">
        <v>47</v>
      </c>
      <c r="AF1056" s="15" t="s">
        <v>59</v>
      </c>
      <c r="AG1056">
        <v>9</v>
      </c>
      <c r="AH1056" s="15" t="s">
        <v>59</v>
      </c>
      <c r="AI1056" t="s">
        <v>47</v>
      </c>
      <c r="AJ1056" s="15" t="s">
        <v>59</v>
      </c>
      <c r="AL1056" s="15" t="s">
        <v>59</v>
      </c>
      <c r="AM1056" t="s">
        <v>47</v>
      </c>
      <c r="AN1056" s="15" t="s">
        <v>59</v>
      </c>
      <c r="AO1056" t="s">
        <v>47</v>
      </c>
      <c r="AP1056" s="15" t="s">
        <v>59</v>
      </c>
      <c r="AQ1056" t="s">
        <v>47</v>
      </c>
      <c r="AR1056" s="15" t="s">
        <v>59</v>
      </c>
      <c r="AS1056" t="s">
        <v>47</v>
      </c>
      <c r="AT1056" s="15" t="s">
        <v>59</v>
      </c>
      <c r="AU1056" t="s">
        <v>47</v>
      </c>
      <c r="AV1056" s="15" t="s">
        <v>59</v>
      </c>
      <c r="AW1056" s="3" t="s">
        <v>47</v>
      </c>
      <c r="AX1056" s="15" t="s">
        <v>59</v>
      </c>
      <c r="AZ1056" s="15" t="s">
        <v>59</v>
      </c>
      <c r="BA1056" t="s">
        <v>47</v>
      </c>
      <c r="BB1056" s="15" t="s">
        <v>59</v>
      </c>
      <c r="BC1056" t="s">
        <v>47</v>
      </c>
      <c r="BD1056" s="15" t="s">
        <v>59</v>
      </c>
      <c r="BE1056" t="s">
        <v>47</v>
      </c>
      <c r="BF1056" s="15" t="s">
        <v>59</v>
      </c>
      <c r="BH1056" s="15" t="s">
        <v>59</v>
      </c>
      <c r="BJ1056" s="15" t="s">
        <v>59</v>
      </c>
      <c r="BL1056" s="15" t="s">
        <v>59</v>
      </c>
      <c r="BN1056" s="15" t="s">
        <v>59</v>
      </c>
      <c r="BP1056" s="15" t="s">
        <v>59</v>
      </c>
      <c r="BR1056" s="15" t="s">
        <v>59</v>
      </c>
      <c r="BT1056" s="15" t="s">
        <v>59</v>
      </c>
      <c r="BV1056" s="15" t="s">
        <v>59</v>
      </c>
      <c r="BX1056" s="15" t="s">
        <v>59</v>
      </c>
      <c r="BZ1056" s="15" t="s">
        <v>59</v>
      </c>
      <c r="CB1056" s="15" t="s">
        <v>59</v>
      </c>
      <c r="CD1056" s="15" t="s">
        <v>59</v>
      </c>
      <c r="CF1056" s="15" t="s">
        <v>59</v>
      </c>
      <c r="CH1056" s="15" t="s">
        <v>59</v>
      </c>
      <c r="CJ1056" s="15" t="s">
        <v>59</v>
      </c>
      <c r="CL1056" s="15" t="s">
        <v>59</v>
      </c>
      <c r="CN1056" s="15" t="s">
        <v>59</v>
      </c>
      <c r="CP1056" s="15" t="s">
        <v>59</v>
      </c>
      <c r="CR1056" s="15" t="s">
        <v>59</v>
      </c>
      <c r="CT1056" s="15" t="s">
        <v>59</v>
      </c>
      <c r="CV1056" s="15" t="s">
        <v>59</v>
      </c>
      <c r="CX1056" s="15" t="s">
        <v>59</v>
      </c>
      <c r="CZ1056" s="15" t="s">
        <v>59</v>
      </c>
      <c r="DB1056" s="15" t="s">
        <v>59</v>
      </c>
      <c r="DD1056" s="15" t="s">
        <v>59</v>
      </c>
      <c r="DF1056" s="15" t="s">
        <v>59</v>
      </c>
      <c r="DH1056" s="15" t="s">
        <v>59</v>
      </c>
      <c r="DJ1056" s="15" t="s">
        <v>59</v>
      </c>
      <c r="DL1056" s="15" t="s">
        <v>59</v>
      </c>
      <c r="DN1056" s="15" t="s">
        <v>59</v>
      </c>
      <c r="DP1056" s="15" t="s">
        <v>59</v>
      </c>
      <c r="DR1056" s="15" t="s">
        <v>59</v>
      </c>
      <c r="DT1056" s="15" t="s">
        <v>59</v>
      </c>
      <c r="DV1056" s="15" t="s">
        <v>59</v>
      </c>
      <c r="DX1056" s="15" t="s">
        <v>59</v>
      </c>
      <c r="DZ1056" s="15" t="s">
        <v>59</v>
      </c>
      <c r="EB1056" s="15" t="s">
        <v>59</v>
      </c>
      <c r="ED1056" s="15" t="s">
        <v>59</v>
      </c>
      <c r="EF1056" s="15" t="s">
        <v>59</v>
      </c>
      <c r="EH1056" s="15" t="s">
        <v>59</v>
      </c>
      <c r="EJ1056" s="15" t="s">
        <v>59</v>
      </c>
      <c r="EL1056" s="15" t="s">
        <v>59</v>
      </c>
      <c r="EN1056" s="15" t="s">
        <v>59</v>
      </c>
      <c r="EP1056" s="15" t="s">
        <v>59</v>
      </c>
      <c r="ER1056" s="15" t="s">
        <v>59</v>
      </c>
      <c r="ET1056" s="15" t="s">
        <v>59</v>
      </c>
      <c r="EV1056" s="15" t="s">
        <v>59</v>
      </c>
      <c r="EX1056" s="15" t="s">
        <v>59</v>
      </c>
      <c r="EZ1056" s="15" t="s">
        <v>59</v>
      </c>
      <c r="FB1056" s="15" t="s">
        <v>59</v>
      </c>
      <c r="FD1056" s="15" t="s">
        <v>59</v>
      </c>
      <c r="FF1056" s="15" t="s">
        <v>59</v>
      </c>
      <c r="FH1056" s="15" t="s">
        <v>59</v>
      </c>
      <c r="FJ1056" s="15" t="s">
        <v>59</v>
      </c>
      <c r="FL1056" s="15" t="s">
        <v>59</v>
      </c>
      <c r="FN1056" s="15" t="s">
        <v>59</v>
      </c>
      <c r="FP1056" s="15" t="s">
        <v>59</v>
      </c>
      <c r="FR1056" s="15" t="s">
        <v>59</v>
      </c>
      <c r="FT1056" s="15" t="s">
        <v>59</v>
      </c>
    </row>
    <row r="1057" spans="1:176" ht="15.95" customHeight="1">
      <c r="A1057" t="str">
        <f t="shared" si="38"/>
        <v>Cheese powder, parmesan, fresh, sample 4</v>
      </c>
      <c r="B1057" s="39">
        <v>3</v>
      </c>
      <c r="C1057" s="39"/>
      <c r="D1057" s="39">
        <v>1602</v>
      </c>
      <c r="E1057" t="s">
        <v>1426</v>
      </c>
      <c r="G1057" s="9">
        <f t="shared" si="37"/>
        <v>0</v>
      </c>
      <c r="H1057" s="15" t="s">
        <v>59</v>
      </c>
      <c r="I1057" t="s">
        <v>47</v>
      </c>
      <c r="J1057" s="15" t="s">
        <v>59</v>
      </c>
      <c r="K1057" t="s">
        <v>47</v>
      </c>
      <c r="L1057" s="15" t="s">
        <v>59</v>
      </c>
      <c r="M1057" s="3" t="s">
        <v>47</v>
      </c>
      <c r="N1057" s="12" t="s">
        <v>59</v>
      </c>
      <c r="O1057" t="s">
        <v>47</v>
      </c>
      <c r="P1057" s="15" t="s">
        <v>59</v>
      </c>
      <c r="Q1057" t="s">
        <v>54</v>
      </c>
      <c r="R1057" s="15" t="s">
        <v>59</v>
      </c>
      <c r="S1057" t="s">
        <v>54</v>
      </c>
      <c r="T1057" s="15" t="s">
        <v>59</v>
      </c>
      <c r="U1057" t="s">
        <v>54</v>
      </c>
      <c r="V1057" s="15" t="s">
        <v>59</v>
      </c>
      <c r="W1057" t="s">
        <v>54</v>
      </c>
      <c r="X1057" s="15" t="s">
        <v>59</v>
      </c>
      <c r="Y1057" t="s">
        <v>54</v>
      </c>
      <c r="Z1057" s="15" t="s">
        <v>59</v>
      </c>
      <c r="AA1057" t="s">
        <v>54</v>
      </c>
      <c r="AB1057" s="15" t="s">
        <v>59</v>
      </c>
      <c r="AC1057" t="s">
        <v>47</v>
      </c>
      <c r="AD1057" s="15" t="s">
        <v>59</v>
      </c>
      <c r="AE1057" t="s">
        <v>47</v>
      </c>
      <c r="AF1057" s="15" t="s">
        <v>59</v>
      </c>
      <c r="AG1057" t="s">
        <v>54</v>
      </c>
      <c r="AH1057" s="15" t="s">
        <v>59</v>
      </c>
      <c r="AI1057" t="s">
        <v>47</v>
      </c>
      <c r="AJ1057" s="15" t="s">
        <v>59</v>
      </c>
      <c r="AL1057" s="15" t="s">
        <v>59</v>
      </c>
      <c r="AM1057" t="s">
        <v>47</v>
      </c>
      <c r="AN1057" s="15" t="s">
        <v>59</v>
      </c>
      <c r="AO1057" t="s">
        <v>47</v>
      </c>
      <c r="AP1057" s="15" t="s">
        <v>59</v>
      </c>
      <c r="AQ1057" t="s">
        <v>47</v>
      </c>
      <c r="AR1057" s="15" t="s">
        <v>59</v>
      </c>
      <c r="AS1057" t="s">
        <v>47</v>
      </c>
      <c r="AT1057" s="15" t="s">
        <v>59</v>
      </c>
      <c r="AU1057" t="s">
        <v>47</v>
      </c>
      <c r="AV1057" s="15" t="s">
        <v>59</v>
      </c>
      <c r="AW1057" s="3" t="s">
        <v>47</v>
      </c>
      <c r="AX1057" s="15" t="s">
        <v>59</v>
      </c>
      <c r="AZ1057" s="15" t="s">
        <v>59</v>
      </c>
      <c r="BA1057" t="s">
        <v>47</v>
      </c>
      <c r="BB1057" s="15" t="s">
        <v>59</v>
      </c>
      <c r="BC1057" t="s">
        <v>47</v>
      </c>
      <c r="BD1057" s="15" t="s">
        <v>59</v>
      </c>
      <c r="BE1057" t="s">
        <v>47</v>
      </c>
      <c r="BF1057" s="15" t="s">
        <v>59</v>
      </c>
      <c r="BH1057" s="15" t="s">
        <v>59</v>
      </c>
      <c r="BJ1057" s="15" t="s">
        <v>59</v>
      </c>
      <c r="BL1057" s="15" t="s">
        <v>59</v>
      </c>
      <c r="BN1057" s="15" t="s">
        <v>59</v>
      </c>
      <c r="BP1057" s="15" t="s">
        <v>59</v>
      </c>
      <c r="BR1057" s="15" t="s">
        <v>59</v>
      </c>
      <c r="BT1057" s="15" t="s">
        <v>59</v>
      </c>
      <c r="BV1057" s="15" t="s">
        <v>59</v>
      </c>
      <c r="BX1057" s="15" t="s">
        <v>59</v>
      </c>
      <c r="BZ1057" s="15" t="s">
        <v>59</v>
      </c>
      <c r="CB1057" s="15" t="s">
        <v>59</v>
      </c>
      <c r="CD1057" s="15" t="s">
        <v>59</v>
      </c>
      <c r="CF1057" s="15" t="s">
        <v>59</v>
      </c>
      <c r="CH1057" s="15" t="s">
        <v>59</v>
      </c>
      <c r="CJ1057" s="15" t="s">
        <v>59</v>
      </c>
      <c r="CL1057" s="15" t="s">
        <v>59</v>
      </c>
      <c r="CN1057" s="15" t="s">
        <v>59</v>
      </c>
      <c r="CP1057" s="15" t="s">
        <v>59</v>
      </c>
      <c r="CR1057" s="15" t="s">
        <v>59</v>
      </c>
      <c r="CT1057" s="15" t="s">
        <v>59</v>
      </c>
      <c r="CV1057" s="15" t="s">
        <v>59</v>
      </c>
      <c r="CX1057" s="15" t="s">
        <v>59</v>
      </c>
      <c r="CZ1057" s="15" t="s">
        <v>59</v>
      </c>
      <c r="DB1057" s="15" t="s">
        <v>59</v>
      </c>
      <c r="DD1057" s="15" t="s">
        <v>59</v>
      </c>
      <c r="DF1057" s="15" t="s">
        <v>59</v>
      </c>
      <c r="DH1057" s="15" t="s">
        <v>59</v>
      </c>
      <c r="DJ1057" s="15" t="s">
        <v>59</v>
      </c>
      <c r="DL1057" s="15" t="s">
        <v>59</v>
      </c>
      <c r="DN1057" s="15" t="s">
        <v>59</v>
      </c>
      <c r="DP1057" s="15" t="s">
        <v>59</v>
      </c>
      <c r="DR1057" s="15" t="s">
        <v>59</v>
      </c>
      <c r="DT1057" s="15" t="s">
        <v>59</v>
      </c>
      <c r="DV1057" s="15" t="s">
        <v>59</v>
      </c>
      <c r="DX1057" s="15" t="s">
        <v>59</v>
      </c>
      <c r="DZ1057" s="15" t="s">
        <v>59</v>
      </c>
      <c r="EB1057" s="15" t="s">
        <v>59</v>
      </c>
      <c r="ED1057" s="15" t="s">
        <v>59</v>
      </c>
      <c r="EF1057" s="15" t="s">
        <v>59</v>
      </c>
      <c r="EH1057" s="15" t="s">
        <v>59</v>
      </c>
      <c r="EJ1057" s="15" t="s">
        <v>59</v>
      </c>
      <c r="EL1057" s="15" t="s">
        <v>59</v>
      </c>
      <c r="EN1057" s="15" t="s">
        <v>59</v>
      </c>
      <c r="EP1057" s="15" t="s">
        <v>59</v>
      </c>
      <c r="ER1057" s="15" t="s">
        <v>59</v>
      </c>
      <c r="ET1057" s="15" t="s">
        <v>59</v>
      </c>
      <c r="EV1057" s="15" t="s">
        <v>59</v>
      </c>
      <c r="EX1057" s="15" t="s">
        <v>59</v>
      </c>
      <c r="EZ1057" s="15" t="s">
        <v>59</v>
      </c>
      <c r="FB1057" s="15" t="s">
        <v>59</v>
      </c>
      <c r="FD1057" s="15" t="s">
        <v>59</v>
      </c>
      <c r="FF1057" s="15" t="s">
        <v>59</v>
      </c>
      <c r="FH1057" s="15" t="s">
        <v>59</v>
      </c>
      <c r="FJ1057" s="15" t="s">
        <v>59</v>
      </c>
      <c r="FL1057" s="15" t="s">
        <v>59</v>
      </c>
      <c r="FN1057" s="15" t="s">
        <v>59</v>
      </c>
      <c r="FP1057" s="15" t="s">
        <v>59</v>
      </c>
      <c r="FR1057" s="15" t="s">
        <v>59</v>
      </c>
      <c r="FT1057" s="15" t="s">
        <v>59</v>
      </c>
    </row>
    <row r="1058" spans="1:176" ht="15.95" customHeight="1">
      <c r="A1058" t="str">
        <f t="shared" si="38"/>
        <v>Cheese powder, parmesan, stored at 4°C for 18 months, sample 4</v>
      </c>
      <c r="B1058" s="39">
        <v>3</v>
      </c>
      <c r="C1058" s="39"/>
      <c r="D1058" s="39">
        <v>1602</v>
      </c>
      <c r="E1058" t="s">
        <v>1426</v>
      </c>
      <c r="G1058" s="9">
        <f t="shared" si="37"/>
        <v>15</v>
      </c>
      <c r="H1058" s="15" t="s">
        <v>59</v>
      </c>
      <c r="I1058" t="s">
        <v>47</v>
      </c>
      <c r="J1058" s="15" t="s">
        <v>59</v>
      </c>
      <c r="K1058" t="s">
        <v>47</v>
      </c>
      <c r="L1058" s="15" t="s">
        <v>59</v>
      </c>
      <c r="M1058" s="3" t="s">
        <v>47</v>
      </c>
      <c r="N1058" s="12" t="s">
        <v>59</v>
      </c>
      <c r="O1058" t="s">
        <v>47</v>
      </c>
      <c r="P1058" s="15" t="s">
        <v>59</v>
      </c>
      <c r="Q1058" t="s">
        <v>54</v>
      </c>
      <c r="R1058" s="15" t="s">
        <v>59</v>
      </c>
      <c r="S1058" t="s">
        <v>54</v>
      </c>
      <c r="T1058" s="15" t="s">
        <v>59</v>
      </c>
      <c r="U1058" t="s">
        <v>54</v>
      </c>
      <c r="V1058" s="15" t="s">
        <v>59</v>
      </c>
      <c r="W1058" t="s">
        <v>54</v>
      </c>
      <c r="X1058" s="15" t="s">
        <v>59</v>
      </c>
      <c r="Y1058">
        <v>12</v>
      </c>
      <c r="Z1058" s="15" t="s">
        <v>59</v>
      </c>
      <c r="AA1058">
        <v>3</v>
      </c>
      <c r="AB1058" s="15" t="s">
        <v>59</v>
      </c>
      <c r="AC1058" t="s">
        <v>47</v>
      </c>
      <c r="AD1058" s="15" t="s">
        <v>59</v>
      </c>
      <c r="AE1058" t="s">
        <v>47</v>
      </c>
      <c r="AF1058" s="15" t="s">
        <v>59</v>
      </c>
      <c r="AG1058" t="s">
        <v>54</v>
      </c>
      <c r="AH1058" s="15" t="s">
        <v>59</v>
      </c>
      <c r="AI1058" t="s">
        <v>47</v>
      </c>
      <c r="AJ1058" s="15" t="s">
        <v>59</v>
      </c>
      <c r="AL1058" s="15" t="s">
        <v>59</v>
      </c>
      <c r="AM1058" t="s">
        <v>47</v>
      </c>
      <c r="AN1058" s="15" t="s">
        <v>59</v>
      </c>
      <c r="AO1058" t="s">
        <v>47</v>
      </c>
      <c r="AP1058" s="15" t="s">
        <v>59</v>
      </c>
      <c r="AQ1058" t="s">
        <v>47</v>
      </c>
      <c r="AR1058" s="15" t="s">
        <v>59</v>
      </c>
      <c r="AS1058" t="s">
        <v>47</v>
      </c>
      <c r="AT1058" s="15" t="s">
        <v>59</v>
      </c>
      <c r="AU1058" t="s">
        <v>47</v>
      </c>
      <c r="AV1058" s="15" t="s">
        <v>59</v>
      </c>
      <c r="AW1058" s="3" t="s">
        <v>47</v>
      </c>
      <c r="AX1058" s="15" t="s">
        <v>59</v>
      </c>
      <c r="AZ1058" s="15" t="s">
        <v>59</v>
      </c>
      <c r="BA1058" t="s">
        <v>47</v>
      </c>
      <c r="BB1058" s="15" t="s">
        <v>59</v>
      </c>
      <c r="BC1058" t="s">
        <v>47</v>
      </c>
      <c r="BD1058" s="15" t="s">
        <v>59</v>
      </c>
      <c r="BE1058" t="s">
        <v>47</v>
      </c>
      <c r="BF1058" s="15" t="s">
        <v>59</v>
      </c>
      <c r="BH1058" s="15" t="s">
        <v>59</v>
      </c>
      <c r="BJ1058" s="15" t="s">
        <v>59</v>
      </c>
      <c r="BL1058" s="15" t="s">
        <v>59</v>
      </c>
      <c r="BN1058" s="15" t="s">
        <v>59</v>
      </c>
      <c r="BP1058" s="15" t="s">
        <v>59</v>
      </c>
      <c r="BR1058" s="15" t="s">
        <v>59</v>
      </c>
      <c r="BT1058" s="15" t="s">
        <v>59</v>
      </c>
      <c r="BV1058" s="15" t="s">
        <v>59</v>
      </c>
      <c r="BX1058" s="15" t="s">
        <v>59</v>
      </c>
      <c r="BZ1058" s="15" t="s">
        <v>59</v>
      </c>
      <c r="CB1058" s="15" t="s">
        <v>59</v>
      </c>
      <c r="CD1058" s="15" t="s">
        <v>59</v>
      </c>
      <c r="CF1058" s="15" t="s">
        <v>59</v>
      </c>
      <c r="CH1058" s="15" t="s">
        <v>59</v>
      </c>
      <c r="CJ1058" s="15" t="s">
        <v>59</v>
      </c>
      <c r="CL1058" s="15" t="s">
        <v>59</v>
      </c>
      <c r="CN1058" s="15" t="s">
        <v>59</v>
      </c>
      <c r="CP1058" s="15" t="s">
        <v>59</v>
      </c>
      <c r="CR1058" s="15" t="s">
        <v>59</v>
      </c>
      <c r="CT1058" s="15" t="s">
        <v>59</v>
      </c>
      <c r="CV1058" s="15" t="s">
        <v>59</v>
      </c>
      <c r="CX1058" s="15" t="s">
        <v>59</v>
      </c>
      <c r="CZ1058" s="15" t="s">
        <v>59</v>
      </c>
      <c r="DB1058" s="15" t="s">
        <v>59</v>
      </c>
      <c r="DD1058" s="15" t="s">
        <v>59</v>
      </c>
      <c r="DF1058" s="15" t="s">
        <v>59</v>
      </c>
      <c r="DH1058" s="15" t="s">
        <v>59</v>
      </c>
      <c r="DJ1058" s="15" t="s">
        <v>59</v>
      </c>
      <c r="DL1058" s="15" t="s">
        <v>59</v>
      </c>
      <c r="DN1058" s="15" t="s">
        <v>59</v>
      </c>
      <c r="DP1058" s="15" t="s">
        <v>59</v>
      </c>
      <c r="DR1058" s="15" t="s">
        <v>59</v>
      </c>
      <c r="DT1058" s="15" t="s">
        <v>59</v>
      </c>
      <c r="DV1058" s="15" t="s">
        <v>59</v>
      </c>
      <c r="DX1058" s="15" t="s">
        <v>59</v>
      </c>
      <c r="DZ1058" s="15" t="s">
        <v>59</v>
      </c>
      <c r="EB1058" s="15" t="s">
        <v>59</v>
      </c>
      <c r="ED1058" s="15" t="s">
        <v>59</v>
      </c>
      <c r="EF1058" s="15" t="s">
        <v>59</v>
      </c>
      <c r="EH1058" s="15" t="s">
        <v>59</v>
      </c>
      <c r="EJ1058" s="15" t="s">
        <v>59</v>
      </c>
      <c r="EL1058" s="15" t="s">
        <v>59</v>
      </c>
      <c r="EN1058" s="15" t="s">
        <v>59</v>
      </c>
      <c r="EP1058" s="15" t="s">
        <v>59</v>
      </c>
      <c r="ER1058" s="15" t="s">
        <v>59</v>
      </c>
      <c r="ET1058" s="15" t="s">
        <v>59</v>
      </c>
      <c r="EV1058" s="15" t="s">
        <v>59</v>
      </c>
      <c r="EX1058" s="15" t="s">
        <v>59</v>
      </c>
      <c r="EZ1058" s="15" t="s">
        <v>59</v>
      </c>
      <c r="FB1058" s="15" t="s">
        <v>59</v>
      </c>
      <c r="FD1058" s="15" t="s">
        <v>59</v>
      </c>
      <c r="FF1058" s="15" t="s">
        <v>59</v>
      </c>
      <c r="FH1058" s="15" t="s">
        <v>59</v>
      </c>
      <c r="FJ1058" s="15" t="s">
        <v>59</v>
      </c>
      <c r="FL1058" s="15" t="s">
        <v>59</v>
      </c>
      <c r="FN1058" s="15" t="s">
        <v>59</v>
      </c>
      <c r="FP1058" s="15" t="s">
        <v>59</v>
      </c>
      <c r="FR1058" s="15" t="s">
        <v>59</v>
      </c>
      <c r="FT1058" s="15" t="s">
        <v>59</v>
      </c>
    </row>
    <row r="1059" spans="1:176" ht="15.95" customHeight="1">
      <c r="A1059" t="str">
        <f>SUBSTITUTE(A1051,"parmesan","romano")</f>
        <v>Cheese powder, romano, fresh, sample 1</v>
      </c>
      <c r="B1059" s="39">
        <v>3</v>
      </c>
      <c r="C1059" s="39"/>
      <c r="D1059" s="39">
        <v>1602</v>
      </c>
      <c r="E1059" t="s">
        <v>1426</v>
      </c>
      <c r="G1059" s="9">
        <f t="shared" si="37"/>
        <v>7</v>
      </c>
      <c r="H1059" s="15" t="s">
        <v>59</v>
      </c>
      <c r="I1059" t="s">
        <v>47</v>
      </c>
      <c r="J1059" s="15" t="s">
        <v>59</v>
      </c>
      <c r="K1059" t="s">
        <v>47</v>
      </c>
      <c r="L1059" s="15" t="s">
        <v>59</v>
      </c>
      <c r="M1059" s="3" t="s">
        <v>47</v>
      </c>
      <c r="N1059" s="12" t="s">
        <v>59</v>
      </c>
      <c r="O1059" t="s">
        <v>47</v>
      </c>
      <c r="P1059" s="15" t="s">
        <v>59</v>
      </c>
      <c r="Q1059" t="s">
        <v>54</v>
      </c>
      <c r="R1059" s="15" t="s">
        <v>59</v>
      </c>
      <c r="S1059" t="s">
        <v>54</v>
      </c>
      <c r="T1059" s="15" t="s">
        <v>59</v>
      </c>
      <c r="U1059" t="s">
        <v>54</v>
      </c>
      <c r="V1059" s="15" t="s">
        <v>59</v>
      </c>
      <c r="W1059">
        <v>2</v>
      </c>
      <c r="X1059" s="15" t="s">
        <v>59</v>
      </c>
      <c r="Y1059">
        <v>5</v>
      </c>
      <c r="Z1059" s="15" t="s">
        <v>59</v>
      </c>
      <c r="AA1059" t="s">
        <v>54</v>
      </c>
      <c r="AB1059" s="15" t="s">
        <v>59</v>
      </c>
      <c r="AC1059" t="s">
        <v>47</v>
      </c>
      <c r="AD1059" s="15" t="s">
        <v>59</v>
      </c>
      <c r="AE1059" t="s">
        <v>47</v>
      </c>
      <c r="AF1059" s="15" t="s">
        <v>59</v>
      </c>
      <c r="AG1059" t="s">
        <v>54</v>
      </c>
      <c r="AH1059" s="15" t="s">
        <v>59</v>
      </c>
      <c r="AI1059" t="s">
        <v>47</v>
      </c>
      <c r="AJ1059" s="15" t="s">
        <v>59</v>
      </c>
      <c r="AL1059" s="15" t="s">
        <v>59</v>
      </c>
      <c r="AM1059" t="s">
        <v>47</v>
      </c>
      <c r="AN1059" s="15" t="s">
        <v>59</v>
      </c>
      <c r="AO1059" t="s">
        <v>47</v>
      </c>
      <c r="AP1059" s="15" t="s">
        <v>59</v>
      </c>
      <c r="AQ1059" t="s">
        <v>47</v>
      </c>
      <c r="AR1059" s="15" t="s">
        <v>59</v>
      </c>
      <c r="AS1059" t="s">
        <v>47</v>
      </c>
      <c r="AT1059" s="15" t="s">
        <v>59</v>
      </c>
      <c r="AU1059" t="s">
        <v>47</v>
      </c>
      <c r="AV1059" s="15" t="s">
        <v>59</v>
      </c>
      <c r="AW1059" s="3" t="s">
        <v>47</v>
      </c>
      <c r="AX1059" s="15" t="s">
        <v>59</v>
      </c>
      <c r="AZ1059" s="15" t="s">
        <v>59</v>
      </c>
      <c r="BA1059" t="s">
        <v>47</v>
      </c>
      <c r="BB1059" s="15" t="s">
        <v>59</v>
      </c>
      <c r="BC1059" t="s">
        <v>47</v>
      </c>
      <c r="BD1059" s="15" t="s">
        <v>59</v>
      </c>
      <c r="BE1059" t="s">
        <v>47</v>
      </c>
      <c r="BF1059" s="15" t="s">
        <v>59</v>
      </c>
      <c r="BH1059" s="15" t="s">
        <v>59</v>
      </c>
      <c r="BJ1059" s="15" t="s">
        <v>59</v>
      </c>
      <c r="BL1059" s="15" t="s">
        <v>59</v>
      </c>
      <c r="BN1059" s="15" t="s">
        <v>59</v>
      </c>
      <c r="BP1059" s="15" t="s">
        <v>59</v>
      </c>
      <c r="BR1059" s="15" t="s">
        <v>59</v>
      </c>
      <c r="BT1059" s="15" t="s">
        <v>59</v>
      </c>
      <c r="BV1059" s="15" t="s">
        <v>59</v>
      </c>
      <c r="BX1059" s="15" t="s">
        <v>59</v>
      </c>
      <c r="BZ1059" s="15" t="s">
        <v>59</v>
      </c>
      <c r="CB1059" s="15" t="s">
        <v>59</v>
      </c>
      <c r="CD1059" s="15" t="s">
        <v>59</v>
      </c>
      <c r="CF1059" s="15" t="s">
        <v>59</v>
      </c>
      <c r="CH1059" s="15" t="s">
        <v>59</v>
      </c>
      <c r="CJ1059" s="15" t="s">
        <v>59</v>
      </c>
      <c r="CL1059" s="15" t="s">
        <v>59</v>
      </c>
      <c r="CN1059" s="15" t="s">
        <v>59</v>
      </c>
      <c r="CP1059" s="15" t="s">
        <v>59</v>
      </c>
      <c r="CR1059" s="15" t="s">
        <v>59</v>
      </c>
      <c r="CT1059" s="15" t="s">
        <v>59</v>
      </c>
      <c r="CV1059" s="15" t="s">
        <v>59</v>
      </c>
      <c r="CX1059" s="15" t="s">
        <v>59</v>
      </c>
      <c r="CZ1059" s="15" t="s">
        <v>59</v>
      </c>
      <c r="DB1059" s="15" t="s">
        <v>59</v>
      </c>
      <c r="DD1059" s="15" t="s">
        <v>59</v>
      </c>
      <c r="DF1059" s="15" t="s">
        <v>59</v>
      </c>
      <c r="DH1059" s="15" t="s">
        <v>59</v>
      </c>
      <c r="DJ1059" s="15" t="s">
        <v>59</v>
      </c>
      <c r="DL1059" s="15" t="s">
        <v>59</v>
      </c>
      <c r="DN1059" s="15" t="s">
        <v>59</v>
      </c>
      <c r="DP1059" s="15" t="s">
        <v>59</v>
      </c>
      <c r="DR1059" s="15" t="s">
        <v>59</v>
      </c>
      <c r="DT1059" s="15" t="s">
        <v>59</v>
      </c>
      <c r="DV1059" s="15" t="s">
        <v>59</v>
      </c>
      <c r="DX1059" s="15" t="s">
        <v>59</v>
      </c>
      <c r="DZ1059" s="15" t="s">
        <v>59</v>
      </c>
      <c r="EB1059" s="15" t="s">
        <v>59</v>
      </c>
      <c r="ED1059" s="15" t="s">
        <v>59</v>
      </c>
      <c r="EF1059" s="15" t="s">
        <v>59</v>
      </c>
      <c r="EH1059" s="15" t="s">
        <v>59</v>
      </c>
      <c r="EJ1059" s="15" t="s">
        <v>59</v>
      </c>
      <c r="EL1059" s="15" t="s">
        <v>59</v>
      </c>
      <c r="EN1059" s="15" t="s">
        <v>59</v>
      </c>
      <c r="EP1059" s="15" t="s">
        <v>59</v>
      </c>
      <c r="ER1059" s="15" t="s">
        <v>59</v>
      </c>
      <c r="ET1059" s="15" t="s">
        <v>59</v>
      </c>
      <c r="EV1059" s="15" t="s">
        <v>59</v>
      </c>
      <c r="EX1059" s="15" t="s">
        <v>59</v>
      </c>
      <c r="EZ1059" s="15" t="s">
        <v>59</v>
      </c>
      <c r="FB1059" s="15" t="s">
        <v>59</v>
      </c>
      <c r="FD1059" s="15" t="s">
        <v>59</v>
      </c>
      <c r="FF1059" s="15" t="s">
        <v>59</v>
      </c>
      <c r="FH1059" s="15" t="s">
        <v>59</v>
      </c>
      <c r="FJ1059" s="15" t="s">
        <v>59</v>
      </c>
      <c r="FL1059" s="15" t="s">
        <v>59</v>
      </c>
      <c r="FN1059" s="15" t="s">
        <v>59</v>
      </c>
      <c r="FP1059" s="15" t="s">
        <v>59</v>
      </c>
      <c r="FR1059" s="15" t="s">
        <v>59</v>
      </c>
      <c r="FT1059" s="15" t="s">
        <v>59</v>
      </c>
    </row>
    <row r="1060" spans="1:176" ht="15.95" customHeight="1">
      <c r="A1060" t="str">
        <f>SUBSTITUTE(A1052,"parmesan","romano")</f>
        <v>Cheese powder, romano, stored at 4°C for 18 months, sample 1</v>
      </c>
      <c r="B1060" s="39">
        <v>3</v>
      </c>
      <c r="C1060" s="39"/>
      <c r="D1060" s="39">
        <v>1602</v>
      </c>
      <c r="E1060" t="s">
        <v>1426</v>
      </c>
      <c r="G1060" s="9">
        <f t="shared" si="37"/>
        <v>16</v>
      </c>
      <c r="H1060" s="15" t="s">
        <v>59</v>
      </c>
      <c r="I1060" t="s">
        <v>47</v>
      </c>
      <c r="J1060" s="15" t="s">
        <v>59</v>
      </c>
      <c r="K1060" t="s">
        <v>47</v>
      </c>
      <c r="L1060" s="15" t="s">
        <v>59</v>
      </c>
      <c r="M1060" s="3" t="s">
        <v>47</v>
      </c>
      <c r="N1060" s="12" t="s">
        <v>59</v>
      </c>
      <c r="O1060" t="s">
        <v>47</v>
      </c>
      <c r="P1060" s="15" t="s">
        <v>59</v>
      </c>
      <c r="Q1060">
        <v>4</v>
      </c>
      <c r="R1060" s="15" t="s">
        <v>59</v>
      </c>
      <c r="S1060" t="s">
        <v>54</v>
      </c>
      <c r="T1060" s="15" t="s">
        <v>59</v>
      </c>
      <c r="U1060" t="s">
        <v>54</v>
      </c>
      <c r="V1060" s="15" t="s">
        <v>59</v>
      </c>
      <c r="W1060">
        <v>2</v>
      </c>
      <c r="X1060" s="15" t="s">
        <v>59</v>
      </c>
      <c r="Y1060">
        <v>5</v>
      </c>
      <c r="Z1060" s="15" t="s">
        <v>59</v>
      </c>
      <c r="AA1060">
        <v>5</v>
      </c>
      <c r="AB1060" s="15" t="s">
        <v>59</v>
      </c>
      <c r="AC1060" t="s">
        <v>47</v>
      </c>
      <c r="AD1060" s="15" t="s">
        <v>59</v>
      </c>
      <c r="AE1060" t="s">
        <v>47</v>
      </c>
      <c r="AF1060" s="15" t="s">
        <v>59</v>
      </c>
      <c r="AG1060" t="s">
        <v>54</v>
      </c>
      <c r="AH1060" s="15" t="s">
        <v>59</v>
      </c>
      <c r="AI1060" t="s">
        <v>47</v>
      </c>
      <c r="AJ1060" s="15" t="s">
        <v>59</v>
      </c>
      <c r="AL1060" s="15" t="s">
        <v>59</v>
      </c>
      <c r="AM1060" t="s">
        <v>47</v>
      </c>
      <c r="AN1060" s="15" t="s">
        <v>59</v>
      </c>
      <c r="AO1060" t="s">
        <v>47</v>
      </c>
      <c r="AP1060" s="15" t="s">
        <v>59</v>
      </c>
      <c r="AQ1060" t="s">
        <v>47</v>
      </c>
      <c r="AR1060" s="15" t="s">
        <v>59</v>
      </c>
      <c r="AS1060" t="s">
        <v>47</v>
      </c>
      <c r="AT1060" s="15" t="s">
        <v>59</v>
      </c>
      <c r="AU1060" t="s">
        <v>47</v>
      </c>
      <c r="AV1060" s="15" t="s">
        <v>59</v>
      </c>
      <c r="AW1060" s="3" t="s">
        <v>47</v>
      </c>
      <c r="AX1060" s="15" t="s">
        <v>59</v>
      </c>
      <c r="AZ1060" s="15" t="s">
        <v>59</v>
      </c>
      <c r="BA1060" t="s">
        <v>47</v>
      </c>
      <c r="BB1060" s="15" t="s">
        <v>59</v>
      </c>
      <c r="BC1060" t="s">
        <v>47</v>
      </c>
      <c r="BD1060" s="15" t="s">
        <v>59</v>
      </c>
      <c r="BE1060" t="s">
        <v>47</v>
      </c>
      <c r="BF1060" s="15" t="s">
        <v>59</v>
      </c>
      <c r="BH1060" s="15" t="s">
        <v>59</v>
      </c>
      <c r="BJ1060" s="15" t="s">
        <v>59</v>
      </c>
      <c r="BL1060" s="15" t="s">
        <v>59</v>
      </c>
      <c r="BN1060" s="15" t="s">
        <v>59</v>
      </c>
      <c r="BP1060" s="15" t="s">
        <v>59</v>
      </c>
      <c r="BR1060" s="15" t="s">
        <v>59</v>
      </c>
      <c r="BT1060" s="15" t="s">
        <v>59</v>
      </c>
      <c r="BV1060" s="15" t="s">
        <v>59</v>
      </c>
      <c r="BX1060" s="15" t="s">
        <v>59</v>
      </c>
      <c r="BZ1060" s="15" t="s">
        <v>59</v>
      </c>
      <c r="CB1060" s="15" t="s">
        <v>59</v>
      </c>
      <c r="CD1060" s="15" t="s">
        <v>59</v>
      </c>
      <c r="CF1060" s="15" t="s">
        <v>59</v>
      </c>
      <c r="CH1060" s="15" t="s">
        <v>59</v>
      </c>
      <c r="CJ1060" s="15" t="s">
        <v>59</v>
      </c>
      <c r="CL1060" s="15" t="s">
        <v>59</v>
      </c>
      <c r="CN1060" s="15" t="s">
        <v>59</v>
      </c>
      <c r="CP1060" s="15" t="s">
        <v>59</v>
      </c>
      <c r="CR1060" s="15" t="s">
        <v>59</v>
      </c>
      <c r="CT1060" s="15" t="s">
        <v>59</v>
      </c>
      <c r="CV1060" s="15" t="s">
        <v>59</v>
      </c>
      <c r="CX1060" s="15" t="s">
        <v>59</v>
      </c>
      <c r="CZ1060" s="15" t="s">
        <v>59</v>
      </c>
      <c r="DB1060" s="15" t="s">
        <v>59</v>
      </c>
      <c r="DD1060" s="15" t="s">
        <v>59</v>
      </c>
      <c r="DF1060" s="15" t="s">
        <v>59</v>
      </c>
      <c r="DH1060" s="15" t="s">
        <v>59</v>
      </c>
      <c r="DJ1060" s="15" t="s">
        <v>59</v>
      </c>
      <c r="DL1060" s="15" t="s">
        <v>59</v>
      </c>
      <c r="DN1060" s="15" t="s">
        <v>59</v>
      </c>
      <c r="DP1060" s="15" t="s">
        <v>59</v>
      </c>
      <c r="DR1060" s="15" t="s">
        <v>59</v>
      </c>
      <c r="DT1060" s="15" t="s">
        <v>59</v>
      </c>
      <c r="DV1060" s="15" t="s">
        <v>59</v>
      </c>
      <c r="DX1060" s="15" t="s">
        <v>59</v>
      </c>
      <c r="DZ1060" s="15" t="s">
        <v>59</v>
      </c>
      <c r="EB1060" s="15" t="s">
        <v>59</v>
      </c>
      <c r="ED1060" s="15" t="s">
        <v>59</v>
      </c>
      <c r="EF1060" s="15" t="s">
        <v>59</v>
      </c>
      <c r="EH1060" s="15" t="s">
        <v>59</v>
      </c>
      <c r="EJ1060" s="15" t="s">
        <v>59</v>
      </c>
      <c r="EL1060" s="15" t="s">
        <v>59</v>
      </c>
      <c r="EN1060" s="15" t="s">
        <v>59</v>
      </c>
      <c r="EP1060" s="15" t="s">
        <v>59</v>
      </c>
      <c r="ER1060" s="15" t="s">
        <v>59</v>
      </c>
      <c r="ET1060" s="15" t="s">
        <v>59</v>
      </c>
      <c r="EV1060" s="15" t="s">
        <v>59</v>
      </c>
      <c r="EX1060" s="15" t="s">
        <v>59</v>
      </c>
      <c r="EZ1060" s="15" t="s">
        <v>59</v>
      </c>
      <c r="FB1060" s="15" t="s">
        <v>59</v>
      </c>
      <c r="FD1060" s="15" t="s">
        <v>59</v>
      </c>
      <c r="FF1060" s="15" t="s">
        <v>59</v>
      </c>
      <c r="FH1060" s="15" t="s">
        <v>59</v>
      </c>
      <c r="FJ1060" s="15" t="s">
        <v>59</v>
      </c>
      <c r="FL1060" s="15" t="s">
        <v>59</v>
      </c>
      <c r="FN1060" s="15" t="s">
        <v>59</v>
      </c>
      <c r="FP1060" s="15" t="s">
        <v>59</v>
      </c>
      <c r="FR1060" s="15" t="s">
        <v>59</v>
      </c>
      <c r="FT1060" s="15" t="s">
        <v>59</v>
      </c>
    </row>
    <row r="1061" spans="1:176" ht="15.95" customHeight="1">
      <c r="A1061" t="str">
        <f>SUBSTITUTE(A1053,"parmesan","romano")</f>
        <v>Cheese powder, romano, fresh, sample 2</v>
      </c>
      <c r="B1061" s="39">
        <v>3</v>
      </c>
      <c r="C1061" s="39"/>
      <c r="D1061" s="39">
        <v>1602</v>
      </c>
      <c r="E1061" t="s">
        <v>1426</v>
      </c>
      <c r="G1061" s="9">
        <f t="shared" si="37"/>
        <v>0</v>
      </c>
      <c r="H1061" s="15" t="s">
        <v>59</v>
      </c>
      <c r="I1061" t="s">
        <v>47</v>
      </c>
      <c r="J1061" s="15" t="s">
        <v>59</v>
      </c>
      <c r="K1061" t="s">
        <v>47</v>
      </c>
      <c r="L1061" s="15" t="s">
        <v>59</v>
      </c>
      <c r="M1061" s="3" t="s">
        <v>47</v>
      </c>
      <c r="N1061" s="12" t="s">
        <v>59</v>
      </c>
      <c r="O1061" t="s">
        <v>47</v>
      </c>
      <c r="P1061" s="15" t="s">
        <v>59</v>
      </c>
      <c r="Q1061" t="s">
        <v>54</v>
      </c>
      <c r="R1061" s="15" t="s">
        <v>59</v>
      </c>
      <c r="S1061" t="s">
        <v>54</v>
      </c>
      <c r="T1061" s="15" t="s">
        <v>59</v>
      </c>
      <c r="U1061" t="s">
        <v>54</v>
      </c>
      <c r="V1061" s="15" t="s">
        <v>59</v>
      </c>
      <c r="W1061" t="s">
        <v>54</v>
      </c>
      <c r="X1061" s="15" t="s">
        <v>59</v>
      </c>
      <c r="Y1061" t="s">
        <v>54</v>
      </c>
      <c r="Z1061" s="15" t="s">
        <v>59</v>
      </c>
      <c r="AA1061" t="s">
        <v>54</v>
      </c>
      <c r="AB1061" s="15" t="s">
        <v>59</v>
      </c>
      <c r="AC1061" t="s">
        <v>47</v>
      </c>
      <c r="AD1061" s="15" t="s">
        <v>59</v>
      </c>
      <c r="AE1061" t="s">
        <v>47</v>
      </c>
      <c r="AF1061" s="15" t="s">
        <v>59</v>
      </c>
      <c r="AG1061" t="s">
        <v>54</v>
      </c>
      <c r="AH1061" s="15" t="s">
        <v>59</v>
      </c>
      <c r="AI1061" t="s">
        <v>47</v>
      </c>
      <c r="AJ1061" s="15" t="s">
        <v>59</v>
      </c>
      <c r="AL1061" s="15" t="s">
        <v>59</v>
      </c>
      <c r="AM1061" t="s">
        <v>47</v>
      </c>
      <c r="AN1061" s="15" t="s">
        <v>59</v>
      </c>
      <c r="AO1061" t="s">
        <v>47</v>
      </c>
      <c r="AP1061" s="15" t="s">
        <v>59</v>
      </c>
      <c r="AQ1061" t="s">
        <v>47</v>
      </c>
      <c r="AR1061" s="15" t="s">
        <v>59</v>
      </c>
      <c r="AS1061" t="s">
        <v>47</v>
      </c>
      <c r="AT1061" s="15" t="s">
        <v>59</v>
      </c>
      <c r="AU1061" t="s">
        <v>47</v>
      </c>
      <c r="AV1061" s="15" t="s">
        <v>59</v>
      </c>
      <c r="AW1061" s="3" t="s">
        <v>47</v>
      </c>
      <c r="AX1061" s="15" t="s">
        <v>59</v>
      </c>
      <c r="AZ1061" s="15" t="s">
        <v>59</v>
      </c>
      <c r="BA1061" t="s">
        <v>47</v>
      </c>
      <c r="BB1061" s="15" t="s">
        <v>59</v>
      </c>
      <c r="BC1061" t="s">
        <v>47</v>
      </c>
      <c r="BD1061" s="15" t="s">
        <v>59</v>
      </c>
      <c r="BE1061" t="s">
        <v>47</v>
      </c>
      <c r="BF1061" s="15" t="s">
        <v>59</v>
      </c>
      <c r="BH1061" s="15" t="s">
        <v>59</v>
      </c>
      <c r="BJ1061" s="15" t="s">
        <v>59</v>
      </c>
      <c r="BL1061" s="15" t="s">
        <v>59</v>
      </c>
      <c r="BN1061" s="15" t="s">
        <v>59</v>
      </c>
      <c r="BP1061" s="15" t="s">
        <v>59</v>
      </c>
      <c r="BR1061" s="15" t="s">
        <v>59</v>
      </c>
      <c r="BT1061" s="15" t="s">
        <v>59</v>
      </c>
      <c r="BV1061" s="15" t="s">
        <v>59</v>
      </c>
      <c r="BX1061" s="15" t="s">
        <v>59</v>
      </c>
      <c r="BZ1061" s="15" t="s">
        <v>59</v>
      </c>
      <c r="CB1061" s="15" t="s">
        <v>59</v>
      </c>
      <c r="CD1061" s="15" t="s">
        <v>59</v>
      </c>
      <c r="CF1061" s="15" t="s">
        <v>59</v>
      </c>
      <c r="CH1061" s="15" t="s">
        <v>59</v>
      </c>
      <c r="CJ1061" s="15" t="s">
        <v>59</v>
      </c>
      <c r="CL1061" s="15" t="s">
        <v>59</v>
      </c>
      <c r="CN1061" s="15" t="s">
        <v>59</v>
      </c>
      <c r="CP1061" s="15" t="s">
        <v>59</v>
      </c>
      <c r="CR1061" s="15" t="s">
        <v>59</v>
      </c>
      <c r="CT1061" s="15" t="s">
        <v>59</v>
      </c>
      <c r="CV1061" s="15" t="s">
        <v>59</v>
      </c>
      <c r="CX1061" s="15" t="s">
        <v>59</v>
      </c>
      <c r="CZ1061" s="15" t="s">
        <v>59</v>
      </c>
      <c r="DB1061" s="15" t="s">
        <v>59</v>
      </c>
      <c r="DD1061" s="15" t="s">
        <v>59</v>
      </c>
      <c r="DF1061" s="15" t="s">
        <v>59</v>
      </c>
      <c r="DH1061" s="15" t="s">
        <v>59</v>
      </c>
      <c r="DJ1061" s="15" t="s">
        <v>59</v>
      </c>
      <c r="DL1061" s="15" t="s">
        <v>59</v>
      </c>
      <c r="DN1061" s="15" t="s">
        <v>59</v>
      </c>
      <c r="DP1061" s="15" t="s">
        <v>59</v>
      </c>
      <c r="DR1061" s="15" t="s">
        <v>59</v>
      </c>
      <c r="DT1061" s="15" t="s">
        <v>59</v>
      </c>
      <c r="DV1061" s="15" t="s">
        <v>59</v>
      </c>
      <c r="DX1061" s="15" t="s">
        <v>59</v>
      </c>
      <c r="DZ1061" s="15" t="s">
        <v>59</v>
      </c>
      <c r="EB1061" s="15" t="s">
        <v>59</v>
      </c>
      <c r="ED1061" s="15" t="s">
        <v>59</v>
      </c>
      <c r="EF1061" s="15" t="s">
        <v>59</v>
      </c>
      <c r="EH1061" s="15" t="s">
        <v>59</v>
      </c>
      <c r="EJ1061" s="15" t="s">
        <v>59</v>
      </c>
      <c r="EL1061" s="15" t="s">
        <v>59</v>
      </c>
      <c r="EN1061" s="15" t="s">
        <v>59</v>
      </c>
      <c r="EP1061" s="15" t="s">
        <v>59</v>
      </c>
      <c r="ER1061" s="15" t="s">
        <v>59</v>
      </c>
      <c r="ET1061" s="15" t="s">
        <v>59</v>
      </c>
      <c r="EV1061" s="15" t="s">
        <v>59</v>
      </c>
      <c r="EX1061" s="15" t="s">
        <v>59</v>
      </c>
      <c r="EZ1061" s="15" t="s">
        <v>59</v>
      </c>
      <c r="FB1061" s="15" t="s">
        <v>59</v>
      </c>
      <c r="FD1061" s="15" t="s">
        <v>59</v>
      </c>
      <c r="FF1061" s="15" t="s">
        <v>59</v>
      </c>
      <c r="FH1061" s="15" t="s">
        <v>59</v>
      </c>
      <c r="FJ1061" s="15" t="s">
        <v>59</v>
      </c>
      <c r="FL1061" s="15" t="s">
        <v>59</v>
      </c>
      <c r="FN1061" s="15" t="s">
        <v>59</v>
      </c>
      <c r="FP1061" s="15" t="s">
        <v>59</v>
      </c>
      <c r="FR1061" s="15" t="s">
        <v>59</v>
      </c>
      <c r="FT1061" s="15" t="s">
        <v>59</v>
      </c>
    </row>
    <row r="1062" spans="1:176" ht="15.95" customHeight="1">
      <c r="A1062" t="str">
        <f>SUBSTITUTE(A1054,"parmesan","romano")</f>
        <v>Cheese powder, romano, stored at 4°C for 18 months, sample 2</v>
      </c>
      <c r="B1062" s="39">
        <v>3</v>
      </c>
      <c r="C1062" s="39"/>
      <c r="D1062" s="39">
        <v>1602</v>
      </c>
      <c r="E1062" t="s">
        <v>1426</v>
      </c>
      <c r="G1062" s="9">
        <f t="shared" si="37"/>
        <v>22</v>
      </c>
      <c r="H1062" s="15" t="s">
        <v>59</v>
      </c>
      <c r="I1062" t="s">
        <v>47</v>
      </c>
      <c r="J1062" s="15" t="s">
        <v>59</v>
      </c>
      <c r="K1062" t="s">
        <v>47</v>
      </c>
      <c r="L1062" s="15" t="s">
        <v>59</v>
      </c>
      <c r="M1062" s="3" t="s">
        <v>47</v>
      </c>
      <c r="N1062" s="12" t="s">
        <v>59</v>
      </c>
      <c r="O1062" t="s">
        <v>47</v>
      </c>
      <c r="P1062" s="15" t="s">
        <v>59</v>
      </c>
      <c r="Q1062">
        <v>3</v>
      </c>
      <c r="R1062" s="15" t="s">
        <v>59</v>
      </c>
      <c r="S1062" t="s">
        <v>54</v>
      </c>
      <c r="T1062" s="15" t="s">
        <v>59</v>
      </c>
      <c r="U1062" t="s">
        <v>54</v>
      </c>
      <c r="V1062" s="15" t="s">
        <v>59</v>
      </c>
      <c r="W1062">
        <v>6</v>
      </c>
      <c r="X1062" s="15" t="s">
        <v>59</v>
      </c>
      <c r="Y1062">
        <v>9</v>
      </c>
      <c r="Z1062" s="15" t="s">
        <v>59</v>
      </c>
      <c r="AA1062">
        <v>4</v>
      </c>
      <c r="AB1062" s="15" t="s">
        <v>59</v>
      </c>
      <c r="AC1062" t="s">
        <v>47</v>
      </c>
      <c r="AD1062" s="15" t="s">
        <v>59</v>
      </c>
      <c r="AE1062" t="s">
        <v>47</v>
      </c>
      <c r="AF1062" s="15" t="s">
        <v>59</v>
      </c>
      <c r="AG1062" t="s">
        <v>54</v>
      </c>
      <c r="AH1062" s="15" t="s">
        <v>59</v>
      </c>
      <c r="AI1062" t="s">
        <v>47</v>
      </c>
      <c r="AJ1062" s="15" t="s">
        <v>59</v>
      </c>
      <c r="AL1062" s="15" t="s">
        <v>59</v>
      </c>
      <c r="AM1062" t="s">
        <v>47</v>
      </c>
      <c r="AN1062" s="15" t="s">
        <v>59</v>
      </c>
      <c r="AO1062" t="s">
        <v>47</v>
      </c>
      <c r="AP1062" s="15" t="s">
        <v>59</v>
      </c>
      <c r="AQ1062" t="s">
        <v>47</v>
      </c>
      <c r="AR1062" s="15" t="s">
        <v>59</v>
      </c>
      <c r="AS1062" t="s">
        <v>47</v>
      </c>
      <c r="AT1062" s="15" t="s">
        <v>59</v>
      </c>
      <c r="AU1062" t="s">
        <v>47</v>
      </c>
      <c r="AV1062" s="15" t="s">
        <v>59</v>
      </c>
      <c r="AW1062" s="3" t="s">
        <v>47</v>
      </c>
      <c r="AX1062" s="15" t="s">
        <v>59</v>
      </c>
      <c r="AZ1062" s="15" t="s">
        <v>59</v>
      </c>
      <c r="BA1062" t="s">
        <v>47</v>
      </c>
      <c r="BB1062" s="15" t="s">
        <v>59</v>
      </c>
      <c r="BC1062" t="s">
        <v>47</v>
      </c>
      <c r="BD1062" s="15" t="s">
        <v>59</v>
      </c>
      <c r="BE1062" t="s">
        <v>47</v>
      </c>
      <c r="BF1062" s="15" t="s">
        <v>59</v>
      </c>
      <c r="BH1062" s="15" t="s">
        <v>59</v>
      </c>
      <c r="BJ1062" s="15" t="s">
        <v>59</v>
      </c>
      <c r="BL1062" s="15" t="s">
        <v>59</v>
      </c>
      <c r="BN1062" s="15" t="s">
        <v>59</v>
      </c>
      <c r="BP1062" s="15" t="s">
        <v>59</v>
      </c>
      <c r="BR1062" s="15" t="s">
        <v>59</v>
      </c>
      <c r="BT1062" s="15" t="s">
        <v>59</v>
      </c>
      <c r="BV1062" s="15" t="s">
        <v>59</v>
      </c>
      <c r="BX1062" s="15" t="s">
        <v>59</v>
      </c>
      <c r="BZ1062" s="15" t="s">
        <v>59</v>
      </c>
      <c r="CB1062" s="15" t="s">
        <v>59</v>
      </c>
      <c r="CD1062" s="15" t="s">
        <v>59</v>
      </c>
      <c r="CF1062" s="15" t="s">
        <v>59</v>
      </c>
      <c r="CH1062" s="15" t="s">
        <v>59</v>
      </c>
      <c r="CJ1062" s="15" t="s">
        <v>59</v>
      </c>
      <c r="CL1062" s="15" t="s">
        <v>59</v>
      </c>
      <c r="CN1062" s="15" t="s">
        <v>59</v>
      </c>
      <c r="CP1062" s="15" t="s">
        <v>59</v>
      </c>
      <c r="CR1062" s="15" t="s">
        <v>59</v>
      </c>
      <c r="CT1062" s="15" t="s">
        <v>59</v>
      </c>
      <c r="CV1062" s="15" t="s">
        <v>59</v>
      </c>
      <c r="CX1062" s="15" t="s">
        <v>59</v>
      </c>
      <c r="CZ1062" s="15" t="s">
        <v>59</v>
      </c>
      <c r="DB1062" s="15" t="s">
        <v>59</v>
      </c>
      <c r="DD1062" s="15" t="s">
        <v>59</v>
      </c>
      <c r="DF1062" s="15" t="s">
        <v>59</v>
      </c>
      <c r="DH1062" s="15" t="s">
        <v>59</v>
      </c>
      <c r="DJ1062" s="15" t="s">
        <v>59</v>
      </c>
      <c r="DL1062" s="15" t="s">
        <v>59</v>
      </c>
      <c r="DN1062" s="15" t="s">
        <v>59</v>
      </c>
      <c r="DP1062" s="15" t="s">
        <v>59</v>
      </c>
      <c r="DR1062" s="15" t="s">
        <v>59</v>
      </c>
      <c r="DT1062" s="15" t="s">
        <v>59</v>
      </c>
      <c r="DV1062" s="15" t="s">
        <v>59</v>
      </c>
      <c r="DX1062" s="15" t="s">
        <v>59</v>
      </c>
      <c r="DZ1062" s="15" t="s">
        <v>59</v>
      </c>
      <c r="EB1062" s="15" t="s">
        <v>59</v>
      </c>
      <c r="ED1062" s="15" t="s">
        <v>59</v>
      </c>
      <c r="EF1062" s="15" t="s">
        <v>59</v>
      </c>
      <c r="EH1062" s="15" t="s">
        <v>59</v>
      </c>
      <c r="EJ1062" s="15" t="s">
        <v>59</v>
      </c>
      <c r="EL1062" s="15" t="s">
        <v>59</v>
      </c>
      <c r="EN1062" s="15" t="s">
        <v>59</v>
      </c>
      <c r="EP1062" s="15" t="s">
        <v>59</v>
      </c>
      <c r="ER1062" s="15" t="s">
        <v>59</v>
      </c>
      <c r="ET1062" s="15" t="s">
        <v>59</v>
      </c>
      <c r="EV1062" s="15" t="s">
        <v>59</v>
      </c>
      <c r="EX1062" s="15" t="s">
        <v>59</v>
      </c>
      <c r="EZ1062" s="15" t="s">
        <v>59</v>
      </c>
      <c r="FB1062" s="15" t="s">
        <v>59</v>
      </c>
      <c r="FD1062" s="15" t="s">
        <v>59</v>
      </c>
      <c r="FF1062" s="15" t="s">
        <v>59</v>
      </c>
      <c r="FH1062" s="15" t="s">
        <v>59</v>
      </c>
      <c r="FJ1062" s="15" t="s">
        <v>59</v>
      </c>
      <c r="FL1062" s="15" t="s">
        <v>59</v>
      </c>
      <c r="FN1062" s="15" t="s">
        <v>59</v>
      </c>
      <c r="FP1062" s="15" t="s">
        <v>59</v>
      </c>
      <c r="FR1062" s="15" t="s">
        <v>59</v>
      </c>
      <c r="FT1062" s="15" t="s">
        <v>59</v>
      </c>
    </row>
    <row r="1063" spans="1:176" ht="15.95" customHeight="1">
      <c r="A1063" t="s">
        <v>1449</v>
      </c>
      <c r="B1063" s="39">
        <v>4</v>
      </c>
      <c r="C1063" s="39"/>
      <c r="D1063" s="39">
        <v>8006</v>
      </c>
      <c r="E1063" t="s">
        <v>1426</v>
      </c>
      <c r="G1063" s="9">
        <f t="shared" si="37"/>
        <v>20</v>
      </c>
      <c r="H1063" s="15" t="s">
        <v>59</v>
      </c>
      <c r="I1063" t="s">
        <v>47</v>
      </c>
      <c r="J1063" s="15" t="s">
        <v>59</v>
      </c>
      <c r="K1063" t="s">
        <v>47</v>
      </c>
      <c r="L1063" s="15" t="s">
        <v>59</v>
      </c>
      <c r="M1063" s="3" t="s">
        <v>47</v>
      </c>
      <c r="N1063" s="12" t="s">
        <v>59</v>
      </c>
      <c r="O1063" t="s">
        <v>47</v>
      </c>
      <c r="P1063" s="15" t="s">
        <v>59</v>
      </c>
      <c r="Q1063">
        <v>6</v>
      </c>
      <c r="R1063" s="15" t="s">
        <v>59</v>
      </c>
      <c r="S1063" t="s">
        <v>54</v>
      </c>
      <c r="T1063" s="15" t="s">
        <v>59</v>
      </c>
      <c r="U1063" t="s">
        <v>54</v>
      </c>
      <c r="V1063" s="15" t="s">
        <v>59</v>
      </c>
      <c r="W1063">
        <v>7</v>
      </c>
      <c r="X1063" s="15" t="s">
        <v>59</v>
      </c>
      <c r="Y1063">
        <v>4</v>
      </c>
      <c r="Z1063" s="15" t="s">
        <v>59</v>
      </c>
      <c r="AA1063">
        <v>3</v>
      </c>
      <c r="AB1063" s="15" t="s">
        <v>59</v>
      </c>
      <c r="AC1063" t="s">
        <v>47</v>
      </c>
      <c r="AD1063" s="15" t="s">
        <v>59</v>
      </c>
      <c r="AE1063" t="s">
        <v>47</v>
      </c>
      <c r="AF1063" s="15" t="s">
        <v>59</v>
      </c>
      <c r="AG1063" t="s">
        <v>54</v>
      </c>
      <c r="AH1063" s="15" t="s">
        <v>59</v>
      </c>
      <c r="AI1063" t="s">
        <v>47</v>
      </c>
      <c r="AJ1063" s="15" t="s">
        <v>59</v>
      </c>
      <c r="AL1063" s="15" t="s">
        <v>59</v>
      </c>
      <c r="AM1063" t="s">
        <v>47</v>
      </c>
      <c r="AN1063" s="15" t="s">
        <v>59</v>
      </c>
      <c r="AO1063" t="s">
        <v>47</v>
      </c>
      <c r="AP1063" s="15" t="s">
        <v>59</v>
      </c>
      <c r="AQ1063" t="s">
        <v>47</v>
      </c>
      <c r="AR1063" s="15" t="s">
        <v>59</v>
      </c>
      <c r="AS1063" t="s">
        <v>47</v>
      </c>
      <c r="AT1063" s="15" t="s">
        <v>59</v>
      </c>
      <c r="AU1063" t="s">
        <v>47</v>
      </c>
      <c r="AV1063" s="15" t="s">
        <v>59</v>
      </c>
      <c r="AW1063" s="3" t="s">
        <v>47</v>
      </c>
      <c r="AX1063" s="15" t="s">
        <v>59</v>
      </c>
      <c r="AZ1063" s="15" t="s">
        <v>59</v>
      </c>
      <c r="BA1063" t="s">
        <v>47</v>
      </c>
      <c r="BB1063" s="15" t="s">
        <v>59</v>
      </c>
      <c r="BC1063" t="s">
        <v>47</v>
      </c>
      <c r="BD1063" s="15" t="s">
        <v>59</v>
      </c>
      <c r="BE1063" t="s">
        <v>47</v>
      </c>
      <c r="BF1063" s="15" t="s">
        <v>59</v>
      </c>
      <c r="BH1063" s="15" t="s">
        <v>59</v>
      </c>
      <c r="BJ1063" s="15" t="s">
        <v>59</v>
      </c>
      <c r="BL1063" s="15" t="s">
        <v>59</v>
      </c>
      <c r="BN1063" s="15" t="s">
        <v>59</v>
      </c>
      <c r="BP1063" s="15" t="s">
        <v>59</v>
      </c>
      <c r="BR1063" s="15" t="s">
        <v>59</v>
      </c>
      <c r="BT1063" s="15" t="s">
        <v>59</v>
      </c>
      <c r="BV1063" s="15" t="s">
        <v>59</v>
      </c>
      <c r="BX1063" s="15" t="s">
        <v>59</v>
      </c>
      <c r="BZ1063" s="15" t="s">
        <v>59</v>
      </c>
      <c r="CB1063" s="15" t="s">
        <v>59</v>
      </c>
      <c r="CD1063" s="15" t="s">
        <v>59</v>
      </c>
      <c r="CF1063" s="15" t="s">
        <v>59</v>
      </c>
      <c r="CH1063" s="15" t="s">
        <v>59</v>
      </c>
      <c r="CJ1063" s="15" t="s">
        <v>59</v>
      </c>
      <c r="CL1063" s="15" t="s">
        <v>59</v>
      </c>
      <c r="CN1063" s="15" t="s">
        <v>59</v>
      </c>
      <c r="CP1063" s="15" t="s">
        <v>59</v>
      </c>
      <c r="CR1063" s="15" t="s">
        <v>59</v>
      </c>
      <c r="CT1063" s="15" t="s">
        <v>59</v>
      </c>
      <c r="CV1063" s="15" t="s">
        <v>59</v>
      </c>
      <c r="CX1063" s="15" t="s">
        <v>59</v>
      </c>
      <c r="CZ1063" s="15" t="s">
        <v>59</v>
      </c>
      <c r="DB1063" s="15" t="s">
        <v>59</v>
      </c>
      <c r="DD1063" s="15" t="s">
        <v>59</v>
      </c>
      <c r="DF1063" s="15" t="s">
        <v>59</v>
      </c>
      <c r="DH1063" s="15" t="s">
        <v>59</v>
      </c>
      <c r="DJ1063" s="15" t="s">
        <v>59</v>
      </c>
      <c r="DL1063" s="15" t="s">
        <v>59</v>
      </c>
      <c r="DN1063" s="15" t="s">
        <v>59</v>
      </c>
      <c r="DP1063" s="15" t="s">
        <v>59</v>
      </c>
      <c r="DR1063" s="15" t="s">
        <v>59</v>
      </c>
      <c r="DT1063" s="15" t="s">
        <v>59</v>
      </c>
      <c r="DV1063" s="15" t="s">
        <v>59</v>
      </c>
      <c r="DX1063" s="15" t="s">
        <v>59</v>
      </c>
      <c r="DZ1063" s="15" t="s">
        <v>59</v>
      </c>
      <c r="EB1063" s="15" t="s">
        <v>59</v>
      </c>
      <c r="ED1063" s="15" t="s">
        <v>59</v>
      </c>
      <c r="EF1063" s="15" t="s">
        <v>59</v>
      </c>
      <c r="EH1063" s="15" t="s">
        <v>59</v>
      </c>
      <c r="EJ1063" s="15" t="s">
        <v>59</v>
      </c>
      <c r="EL1063" s="15" t="s">
        <v>59</v>
      </c>
      <c r="EN1063" s="15" t="s">
        <v>59</v>
      </c>
      <c r="EP1063" s="15" t="s">
        <v>59</v>
      </c>
      <c r="ER1063" s="15" t="s">
        <v>59</v>
      </c>
      <c r="ET1063" s="15" t="s">
        <v>59</v>
      </c>
      <c r="EV1063" s="15" t="s">
        <v>59</v>
      </c>
      <c r="EX1063" s="15" t="s">
        <v>59</v>
      </c>
      <c r="EZ1063" s="15" t="s">
        <v>59</v>
      </c>
      <c r="FB1063" s="15" t="s">
        <v>59</v>
      </c>
      <c r="FD1063" s="15" t="s">
        <v>59</v>
      </c>
      <c r="FF1063" s="15" t="s">
        <v>59</v>
      </c>
      <c r="FH1063" s="15" t="s">
        <v>59</v>
      </c>
      <c r="FJ1063" s="15" t="s">
        <v>59</v>
      </c>
      <c r="FL1063" s="15" t="s">
        <v>59</v>
      </c>
      <c r="FN1063" s="15" t="s">
        <v>59</v>
      </c>
      <c r="FP1063" s="15" t="s">
        <v>59</v>
      </c>
      <c r="FR1063" s="15" t="s">
        <v>59</v>
      </c>
      <c r="FT1063" s="15" t="s">
        <v>59</v>
      </c>
    </row>
    <row r="1064" spans="1:176" ht="15.95" customHeight="1">
      <c r="A1064" t="s">
        <v>1450</v>
      </c>
      <c r="B1064" s="39">
        <v>4</v>
      </c>
      <c r="C1064" s="39"/>
      <c r="D1064" s="39">
        <v>8006</v>
      </c>
      <c r="E1064" t="s">
        <v>1426</v>
      </c>
      <c r="G1064" s="9">
        <f t="shared" si="37"/>
        <v>23</v>
      </c>
      <c r="H1064" s="15" t="s">
        <v>59</v>
      </c>
      <c r="I1064" t="s">
        <v>47</v>
      </c>
      <c r="J1064" s="15" t="s">
        <v>59</v>
      </c>
      <c r="K1064" t="s">
        <v>47</v>
      </c>
      <c r="L1064" s="15" t="s">
        <v>59</v>
      </c>
      <c r="M1064" s="3" t="s">
        <v>47</v>
      </c>
      <c r="N1064" s="12" t="s">
        <v>59</v>
      </c>
      <c r="O1064" t="s">
        <v>47</v>
      </c>
      <c r="P1064" s="15" t="s">
        <v>59</v>
      </c>
      <c r="Q1064">
        <v>4</v>
      </c>
      <c r="R1064" s="15" t="s">
        <v>59</v>
      </c>
      <c r="S1064" t="s">
        <v>54</v>
      </c>
      <c r="T1064" s="15" t="s">
        <v>59</v>
      </c>
      <c r="U1064" t="s">
        <v>54</v>
      </c>
      <c r="V1064" s="15" t="s">
        <v>59</v>
      </c>
      <c r="W1064">
        <v>6</v>
      </c>
      <c r="X1064" s="15" t="s">
        <v>59</v>
      </c>
      <c r="Y1064">
        <v>8</v>
      </c>
      <c r="Z1064" s="15" t="s">
        <v>59</v>
      </c>
      <c r="AA1064">
        <v>5</v>
      </c>
      <c r="AB1064" s="15" t="s">
        <v>59</v>
      </c>
      <c r="AC1064" t="s">
        <v>47</v>
      </c>
      <c r="AD1064" s="15" t="s">
        <v>59</v>
      </c>
      <c r="AE1064" t="s">
        <v>47</v>
      </c>
      <c r="AF1064" s="15" t="s">
        <v>59</v>
      </c>
      <c r="AG1064" t="s">
        <v>54</v>
      </c>
      <c r="AH1064" s="15" t="s">
        <v>59</v>
      </c>
      <c r="AI1064" t="s">
        <v>47</v>
      </c>
      <c r="AJ1064" s="15" t="s">
        <v>59</v>
      </c>
      <c r="AL1064" s="15" t="s">
        <v>59</v>
      </c>
      <c r="AM1064" t="s">
        <v>47</v>
      </c>
      <c r="AN1064" s="15" t="s">
        <v>59</v>
      </c>
      <c r="AO1064" t="s">
        <v>47</v>
      </c>
      <c r="AP1064" s="15" t="s">
        <v>59</v>
      </c>
      <c r="AQ1064" t="s">
        <v>47</v>
      </c>
      <c r="AR1064" s="15" t="s">
        <v>59</v>
      </c>
      <c r="AS1064" t="s">
        <v>47</v>
      </c>
      <c r="AT1064" s="15" t="s">
        <v>59</v>
      </c>
      <c r="AU1064" t="s">
        <v>47</v>
      </c>
      <c r="AV1064" s="15" t="s">
        <v>59</v>
      </c>
      <c r="AW1064" s="3" t="s">
        <v>47</v>
      </c>
      <c r="AX1064" s="15" t="s">
        <v>59</v>
      </c>
      <c r="AZ1064" s="15" t="s">
        <v>59</v>
      </c>
      <c r="BA1064" t="s">
        <v>47</v>
      </c>
      <c r="BB1064" s="15" t="s">
        <v>59</v>
      </c>
      <c r="BC1064" t="s">
        <v>47</v>
      </c>
      <c r="BD1064" s="15" t="s">
        <v>59</v>
      </c>
      <c r="BE1064" t="s">
        <v>47</v>
      </c>
      <c r="BF1064" s="15" t="s">
        <v>59</v>
      </c>
      <c r="BH1064" s="15" t="s">
        <v>59</v>
      </c>
      <c r="BJ1064" s="15" t="s">
        <v>59</v>
      </c>
      <c r="BL1064" s="15" t="s">
        <v>59</v>
      </c>
      <c r="BN1064" s="15" t="s">
        <v>59</v>
      </c>
      <c r="BP1064" s="15" t="s">
        <v>59</v>
      </c>
      <c r="BR1064" s="15" t="s">
        <v>59</v>
      </c>
      <c r="BT1064" s="15" t="s">
        <v>59</v>
      </c>
      <c r="BV1064" s="15" t="s">
        <v>59</v>
      </c>
      <c r="BX1064" s="15" t="s">
        <v>59</v>
      </c>
      <c r="BZ1064" s="15" t="s">
        <v>59</v>
      </c>
      <c r="CB1064" s="15" t="s">
        <v>59</v>
      </c>
      <c r="CD1064" s="15" t="s">
        <v>59</v>
      </c>
      <c r="CF1064" s="15" t="s">
        <v>59</v>
      </c>
      <c r="CH1064" s="15" t="s">
        <v>59</v>
      </c>
      <c r="CJ1064" s="15" t="s">
        <v>59</v>
      </c>
      <c r="CL1064" s="15" t="s">
        <v>59</v>
      </c>
      <c r="CN1064" s="15" t="s">
        <v>59</v>
      </c>
      <c r="CP1064" s="15" t="s">
        <v>59</v>
      </c>
      <c r="CR1064" s="15" t="s">
        <v>59</v>
      </c>
      <c r="CT1064" s="15" t="s">
        <v>59</v>
      </c>
      <c r="CV1064" s="15" t="s">
        <v>59</v>
      </c>
      <c r="CX1064" s="15" t="s">
        <v>59</v>
      </c>
      <c r="CZ1064" s="15" t="s">
        <v>59</v>
      </c>
      <c r="DB1064" s="15" t="s">
        <v>59</v>
      </c>
      <c r="DD1064" s="15" t="s">
        <v>59</v>
      </c>
      <c r="DF1064" s="15" t="s">
        <v>59</v>
      </c>
      <c r="DH1064" s="15" t="s">
        <v>59</v>
      </c>
      <c r="DJ1064" s="15" t="s">
        <v>59</v>
      </c>
      <c r="DL1064" s="15" t="s">
        <v>59</v>
      </c>
      <c r="DN1064" s="15" t="s">
        <v>59</v>
      </c>
      <c r="DP1064" s="15" t="s">
        <v>59</v>
      </c>
      <c r="DR1064" s="15" t="s">
        <v>59</v>
      </c>
      <c r="DT1064" s="15" t="s">
        <v>59</v>
      </c>
      <c r="DV1064" s="15" t="s">
        <v>59</v>
      </c>
      <c r="DX1064" s="15" t="s">
        <v>59</v>
      </c>
      <c r="DZ1064" s="15" t="s">
        <v>59</v>
      </c>
      <c r="EB1064" s="15" t="s">
        <v>59</v>
      </c>
      <c r="ED1064" s="15" t="s">
        <v>59</v>
      </c>
      <c r="EF1064" s="15" t="s">
        <v>59</v>
      </c>
      <c r="EH1064" s="15" t="s">
        <v>59</v>
      </c>
      <c r="EJ1064" s="15" t="s">
        <v>59</v>
      </c>
      <c r="EL1064" s="15" t="s">
        <v>59</v>
      </c>
      <c r="EN1064" s="15" t="s">
        <v>59</v>
      </c>
      <c r="EP1064" s="15" t="s">
        <v>59</v>
      </c>
      <c r="ER1064" s="15" t="s">
        <v>59</v>
      </c>
      <c r="ET1064" s="15" t="s">
        <v>59</v>
      </c>
      <c r="EV1064" s="15" t="s">
        <v>59</v>
      </c>
      <c r="EX1064" s="15" t="s">
        <v>59</v>
      </c>
      <c r="EZ1064" s="15" t="s">
        <v>59</v>
      </c>
      <c r="FB1064" s="15" t="s">
        <v>59</v>
      </c>
      <c r="FD1064" s="15" t="s">
        <v>59</v>
      </c>
      <c r="FF1064" s="15" t="s">
        <v>59</v>
      </c>
      <c r="FH1064" s="15" t="s">
        <v>59</v>
      </c>
      <c r="FJ1064" s="15" t="s">
        <v>59</v>
      </c>
      <c r="FL1064" s="15" t="s">
        <v>59</v>
      </c>
      <c r="FN1064" s="15" t="s">
        <v>59</v>
      </c>
      <c r="FP1064" s="15" t="s">
        <v>59</v>
      </c>
      <c r="FR1064" s="15" t="s">
        <v>59</v>
      </c>
      <c r="FT1064" s="15" t="s">
        <v>59</v>
      </c>
    </row>
    <row r="1065" spans="1:176" ht="15.95" customHeight="1">
      <c r="A1065" t="s">
        <v>1451</v>
      </c>
      <c r="B1065" s="39">
        <v>4</v>
      </c>
      <c r="C1065" s="39"/>
      <c r="D1065" s="39">
        <v>8006</v>
      </c>
      <c r="E1065" t="s">
        <v>1426</v>
      </c>
      <c r="G1065" s="9">
        <f t="shared" si="37"/>
        <v>0</v>
      </c>
      <c r="H1065" s="15" t="s">
        <v>59</v>
      </c>
      <c r="I1065" t="s">
        <v>47</v>
      </c>
      <c r="J1065" s="15" t="s">
        <v>59</v>
      </c>
      <c r="K1065" t="s">
        <v>47</v>
      </c>
      <c r="L1065" s="15" t="s">
        <v>59</v>
      </c>
      <c r="M1065" s="3" t="s">
        <v>47</v>
      </c>
      <c r="N1065" s="12" t="s">
        <v>59</v>
      </c>
      <c r="O1065" t="s">
        <v>47</v>
      </c>
      <c r="P1065" s="15" t="s">
        <v>59</v>
      </c>
      <c r="Q1065" t="s">
        <v>54</v>
      </c>
      <c r="R1065" s="15" t="s">
        <v>59</v>
      </c>
      <c r="S1065" t="s">
        <v>54</v>
      </c>
      <c r="T1065" s="15" t="s">
        <v>59</v>
      </c>
      <c r="U1065" t="s">
        <v>54</v>
      </c>
      <c r="V1065" s="15" t="s">
        <v>59</v>
      </c>
      <c r="W1065" t="s">
        <v>54</v>
      </c>
      <c r="X1065" s="15" t="s">
        <v>59</v>
      </c>
      <c r="Y1065" t="s">
        <v>54</v>
      </c>
      <c r="Z1065" s="15" t="s">
        <v>59</v>
      </c>
      <c r="AA1065" t="s">
        <v>54</v>
      </c>
      <c r="AB1065" s="15" t="s">
        <v>59</v>
      </c>
      <c r="AC1065" t="s">
        <v>47</v>
      </c>
      <c r="AD1065" s="15" t="s">
        <v>59</v>
      </c>
      <c r="AE1065" t="s">
        <v>47</v>
      </c>
      <c r="AF1065" s="15" t="s">
        <v>59</v>
      </c>
      <c r="AG1065" t="s">
        <v>54</v>
      </c>
      <c r="AH1065" s="15" t="s">
        <v>59</v>
      </c>
      <c r="AI1065" t="s">
        <v>47</v>
      </c>
      <c r="AJ1065" s="15" t="s">
        <v>59</v>
      </c>
      <c r="AL1065" s="15" t="s">
        <v>59</v>
      </c>
      <c r="AM1065" t="s">
        <v>47</v>
      </c>
      <c r="AN1065" s="15" t="s">
        <v>59</v>
      </c>
      <c r="AO1065" t="s">
        <v>47</v>
      </c>
      <c r="AP1065" s="15" t="s">
        <v>59</v>
      </c>
      <c r="AQ1065" t="s">
        <v>47</v>
      </c>
      <c r="AR1065" s="15" t="s">
        <v>59</v>
      </c>
      <c r="AS1065" t="s">
        <v>47</v>
      </c>
      <c r="AT1065" s="15" t="s">
        <v>59</v>
      </c>
      <c r="AU1065" t="s">
        <v>47</v>
      </c>
      <c r="AV1065" s="15" t="s">
        <v>59</v>
      </c>
      <c r="AW1065" s="3" t="s">
        <v>47</v>
      </c>
      <c r="AX1065" s="15" t="s">
        <v>59</v>
      </c>
      <c r="AZ1065" s="15" t="s">
        <v>59</v>
      </c>
      <c r="BA1065" t="s">
        <v>47</v>
      </c>
      <c r="BB1065" s="15" t="s">
        <v>59</v>
      </c>
      <c r="BC1065" t="s">
        <v>47</v>
      </c>
      <c r="BD1065" s="15" t="s">
        <v>59</v>
      </c>
      <c r="BE1065" t="s">
        <v>47</v>
      </c>
      <c r="BF1065" s="15" t="s">
        <v>59</v>
      </c>
      <c r="BH1065" s="15" t="s">
        <v>59</v>
      </c>
      <c r="BJ1065" s="15" t="s">
        <v>59</v>
      </c>
      <c r="BL1065" s="15" t="s">
        <v>59</v>
      </c>
      <c r="BN1065" s="15" t="s">
        <v>59</v>
      </c>
      <c r="BP1065" s="15" t="s">
        <v>59</v>
      </c>
      <c r="BR1065" s="15" t="s">
        <v>59</v>
      </c>
      <c r="BT1065" s="15" t="s">
        <v>59</v>
      </c>
      <c r="BV1065" s="15" t="s">
        <v>59</v>
      </c>
      <c r="BX1065" s="15" t="s">
        <v>59</v>
      </c>
      <c r="BZ1065" s="15" t="s">
        <v>59</v>
      </c>
      <c r="CB1065" s="15" t="s">
        <v>59</v>
      </c>
      <c r="CD1065" s="15" t="s">
        <v>59</v>
      </c>
      <c r="CF1065" s="15" t="s">
        <v>59</v>
      </c>
      <c r="CH1065" s="15" t="s">
        <v>59</v>
      </c>
      <c r="CJ1065" s="15" t="s">
        <v>59</v>
      </c>
      <c r="CL1065" s="15" t="s">
        <v>59</v>
      </c>
      <c r="CN1065" s="15" t="s">
        <v>59</v>
      </c>
      <c r="CP1065" s="15" t="s">
        <v>59</v>
      </c>
      <c r="CR1065" s="15" t="s">
        <v>59</v>
      </c>
      <c r="CT1065" s="15" t="s">
        <v>59</v>
      </c>
      <c r="CV1065" s="15" t="s">
        <v>59</v>
      </c>
      <c r="CX1065" s="15" t="s">
        <v>59</v>
      </c>
      <c r="CZ1065" s="15" t="s">
        <v>59</v>
      </c>
      <c r="DB1065" s="15" t="s">
        <v>59</v>
      </c>
      <c r="DD1065" s="15" t="s">
        <v>59</v>
      </c>
      <c r="DF1065" s="15" t="s">
        <v>59</v>
      </c>
      <c r="DH1065" s="15" t="s">
        <v>59</v>
      </c>
      <c r="DJ1065" s="15" t="s">
        <v>59</v>
      </c>
      <c r="DL1065" s="15" t="s">
        <v>59</v>
      </c>
      <c r="DN1065" s="15" t="s">
        <v>59</v>
      </c>
      <c r="DP1065" s="15" t="s">
        <v>59</v>
      </c>
      <c r="DR1065" s="15" t="s">
        <v>59</v>
      </c>
      <c r="DT1065" s="15" t="s">
        <v>59</v>
      </c>
      <c r="DV1065" s="15" t="s">
        <v>59</v>
      </c>
      <c r="DX1065" s="15" t="s">
        <v>59</v>
      </c>
      <c r="DZ1065" s="15" t="s">
        <v>59</v>
      </c>
      <c r="EB1065" s="15" t="s">
        <v>59</v>
      </c>
      <c r="ED1065" s="15" t="s">
        <v>59</v>
      </c>
      <c r="EF1065" s="15" t="s">
        <v>59</v>
      </c>
      <c r="EH1065" s="15" t="s">
        <v>59</v>
      </c>
      <c r="EJ1065" s="15" t="s">
        <v>59</v>
      </c>
      <c r="EL1065" s="15" t="s">
        <v>59</v>
      </c>
      <c r="EN1065" s="15" t="s">
        <v>59</v>
      </c>
      <c r="EP1065" s="15" t="s">
        <v>59</v>
      </c>
      <c r="ER1065" s="15" t="s">
        <v>59</v>
      </c>
      <c r="ET1065" s="15" t="s">
        <v>59</v>
      </c>
      <c r="EV1065" s="15" t="s">
        <v>59</v>
      </c>
      <c r="EX1065" s="15" t="s">
        <v>59</v>
      </c>
      <c r="EZ1065" s="15" t="s">
        <v>59</v>
      </c>
      <c r="FB1065" s="15" t="s">
        <v>59</v>
      </c>
      <c r="FD1065" s="15" t="s">
        <v>59</v>
      </c>
      <c r="FF1065" s="15" t="s">
        <v>59</v>
      </c>
      <c r="FH1065" s="15" t="s">
        <v>59</v>
      </c>
      <c r="FJ1065" s="15" t="s">
        <v>59</v>
      </c>
      <c r="FL1065" s="15" t="s">
        <v>59</v>
      </c>
      <c r="FN1065" s="15" t="s">
        <v>59</v>
      </c>
      <c r="FP1065" s="15" t="s">
        <v>59</v>
      </c>
      <c r="FR1065" s="15" t="s">
        <v>59</v>
      </c>
      <c r="FT1065" s="15" t="s">
        <v>59</v>
      </c>
    </row>
    <row r="1066" spans="1:176" ht="15.95" customHeight="1">
      <c r="A1066" t="s">
        <v>1452</v>
      </c>
      <c r="B1066" s="39">
        <v>4</v>
      </c>
      <c r="C1066" s="39"/>
      <c r="D1066" s="39">
        <v>8006</v>
      </c>
      <c r="E1066" t="s">
        <v>1426</v>
      </c>
      <c r="G1066" s="9">
        <f t="shared" si="37"/>
        <v>22</v>
      </c>
      <c r="H1066" s="15" t="s">
        <v>59</v>
      </c>
      <c r="I1066" t="s">
        <v>47</v>
      </c>
      <c r="J1066" s="15" t="s">
        <v>59</v>
      </c>
      <c r="K1066" t="s">
        <v>47</v>
      </c>
      <c r="L1066" s="15" t="s">
        <v>59</v>
      </c>
      <c r="M1066" s="3" t="s">
        <v>47</v>
      </c>
      <c r="N1066" s="12" t="s">
        <v>59</v>
      </c>
      <c r="O1066" t="s">
        <v>47</v>
      </c>
      <c r="P1066" s="15" t="s">
        <v>59</v>
      </c>
      <c r="Q1066">
        <v>1</v>
      </c>
      <c r="R1066" s="15" t="s">
        <v>59</v>
      </c>
      <c r="S1066" t="s">
        <v>54</v>
      </c>
      <c r="T1066" s="15" t="s">
        <v>59</v>
      </c>
      <c r="U1066" t="s">
        <v>54</v>
      </c>
      <c r="V1066" s="15" t="s">
        <v>59</v>
      </c>
      <c r="W1066">
        <v>4</v>
      </c>
      <c r="X1066" s="15" t="s">
        <v>59</v>
      </c>
      <c r="Y1066">
        <v>14</v>
      </c>
      <c r="Z1066" s="15" t="s">
        <v>59</v>
      </c>
      <c r="AA1066">
        <v>3</v>
      </c>
      <c r="AB1066" s="15" t="s">
        <v>59</v>
      </c>
      <c r="AC1066" t="s">
        <v>47</v>
      </c>
      <c r="AD1066" s="15" t="s">
        <v>59</v>
      </c>
      <c r="AE1066" t="s">
        <v>47</v>
      </c>
      <c r="AF1066" s="15" t="s">
        <v>59</v>
      </c>
      <c r="AG1066" t="s">
        <v>54</v>
      </c>
      <c r="AH1066" s="15" t="s">
        <v>59</v>
      </c>
      <c r="AI1066" t="s">
        <v>47</v>
      </c>
      <c r="AJ1066" s="15" t="s">
        <v>59</v>
      </c>
      <c r="AL1066" s="15" t="s">
        <v>59</v>
      </c>
      <c r="AM1066" t="s">
        <v>47</v>
      </c>
      <c r="AN1066" s="15" t="s">
        <v>59</v>
      </c>
      <c r="AO1066" t="s">
        <v>47</v>
      </c>
      <c r="AP1066" s="15" t="s">
        <v>59</v>
      </c>
      <c r="AQ1066" t="s">
        <v>47</v>
      </c>
      <c r="AR1066" s="15" t="s">
        <v>59</v>
      </c>
      <c r="AS1066" t="s">
        <v>47</v>
      </c>
      <c r="AT1066" s="15" t="s">
        <v>59</v>
      </c>
      <c r="AU1066" t="s">
        <v>47</v>
      </c>
      <c r="AV1066" s="15" t="s">
        <v>59</v>
      </c>
      <c r="AW1066" s="3" t="s">
        <v>47</v>
      </c>
      <c r="AX1066" s="15" t="s">
        <v>59</v>
      </c>
      <c r="AZ1066" s="15" t="s">
        <v>59</v>
      </c>
      <c r="BA1066" t="s">
        <v>47</v>
      </c>
      <c r="BB1066" s="15" t="s">
        <v>59</v>
      </c>
      <c r="BC1066" t="s">
        <v>47</v>
      </c>
      <c r="BD1066" s="15" t="s">
        <v>59</v>
      </c>
      <c r="BE1066" t="s">
        <v>47</v>
      </c>
      <c r="BF1066" s="15" t="s">
        <v>59</v>
      </c>
      <c r="BH1066" s="15" t="s">
        <v>59</v>
      </c>
      <c r="BJ1066" s="15" t="s">
        <v>59</v>
      </c>
      <c r="BL1066" s="15" t="s">
        <v>59</v>
      </c>
      <c r="BN1066" s="15" t="s">
        <v>59</v>
      </c>
      <c r="BP1066" s="15" t="s">
        <v>59</v>
      </c>
      <c r="BR1066" s="15" t="s">
        <v>59</v>
      </c>
      <c r="BT1066" s="15" t="s">
        <v>59</v>
      </c>
      <c r="BV1066" s="15" t="s">
        <v>59</v>
      </c>
      <c r="BX1066" s="15" t="s">
        <v>59</v>
      </c>
      <c r="BZ1066" s="15" t="s">
        <v>59</v>
      </c>
      <c r="CB1066" s="15" t="s">
        <v>59</v>
      </c>
      <c r="CD1066" s="15" t="s">
        <v>59</v>
      </c>
      <c r="CF1066" s="15" t="s">
        <v>59</v>
      </c>
      <c r="CH1066" s="15" t="s">
        <v>59</v>
      </c>
      <c r="CJ1066" s="15" t="s">
        <v>59</v>
      </c>
      <c r="CL1066" s="15" t="s">
        <v>59</v>
      </c>
      <c r="CN1066" s="15" t="s">
        <v>59</v>
      </c>
      <c r="CP1066" s="15" t="s">
        <v>59</v>
      </c>
      <c r="CR1066" s="15" t="s">
        <v>59</v>
      </c>
      <c r="CT1066" s="15" t="s">
        <v>59</v>
      </c>
      <c r="CV1066" s="15" t="s">
        <v>59</v>
      </c>
      <c r="CX1066" s="15" t="s">
        <v>59</v>
      </c>
      <c r="CZ1066" s="15" t="s">
        <v>59</v>
      </c>
      <c r="DB1066" s="15" t="s">
        <v>59</v>
      </c>
      <c r="DD1066" s="15" t="s">
        <v>59</v>
      </c>
      <c r="DF1066" s="15" t="s">
        <v>59</v>
      </c>
      <c r="DH1066" s="15" t="s">
        <v>59</v>
      </c>
      <c r="DJ1066" s="15" t="s">
        <v>59</v>
      </c>
      <c r="DL1066" s="15" t="s">
        <v>59</v>
      </c>
      <c r="DN1066" s="15" t="s">
        <v>59</v>
      </c>
      <c r="DP1066" s="15" t="s">
        <v>59</v>
      </c>
      <c r="DR1066" s="15" t="s">
        <v>59</v>
      </c>
      <c r="DT1066" s="15" t="s">
        <v>59</v>
      </c>
      <c r="DV1066" s="15" t="s">
        <v>59</v>
      </c>
      <c r="DX1066" s="15" t="s">
        <v>59</v>
      </c>
      <c r="DZ1066" s="15" t="s">
        <v>59</v>
      </c>
      <c r="EB1066" s="15" t="s">
        <v>59</v>
      </c>
      <c r="ED1066" s="15" t="s">
        <v>59</v>
      </c>
      <c r="EF1066" s="15" t="s">
        <v>59</v>
      </c>
      <c r="EH1066" s="15" t="s">
        <v>59</v>
      </c>
      <c r="EJ1066" s="15" t="s">
        <v>59</v>
      </c>
      <c r="EL1066" s="15" t="s">
        <v>59</v>
      </c>
      <c r="EN1066" s="15" t="s">
        <v>59</v>
      </c>
      <c r="EP1066" s="15" t="s">
        <v>59</v>
      </c>
      <c r="ER1066" s="15" t="s">
        <v>59</v>
      </c>
      <c r="ET1066" s="15" t="s">
        <v>59</v>
      </c>
      <c r="EV1066" s="15" t="s">
        <v>59</v>
      </c>
      <c r="EX1066" s="15" t="s">
        <v>59</v>
      </c>
      <c r="EZ1066" s="15" t="s">
        <v>59</v>
      </c>
      <c r="FB1066" s="15" t="s">
        <v>59</v>
      </c>
      <c r="FD1066" s="15" t="s">
        <v>59</v>
      </c>
      <c r="FF1066" s="15" t="s">
        <v>59</v>
      </c>
      <c r="FH1066" s="15" t="s">
        <v>59</v>
      </c>
      <c r="FJ1066" s="15" t="s">
        <v>59</v>
      </c>
      <c r="FL1066" s="15" t="s">
        <v>59</v>
      </c>
      <c r="FN1066" s="15" t="s">
        <v>59</v>
      </c>
      <c r="FP1066" s="15" t="s">
        <v>59</v>
      </c>
      <c r="FR1066" s="15" t="s">
        <v>59</v>
      </c>
      <c r="FT1066" s="15" t="s">
        <v>59</v>
      </c>
    </row>
    <row r="1067" spans="1:176" ht="15.95" customHeight="1">
      <c r="A1067" t="str">
        <f>SUBSTITUTE(A1063,"Sour cream", "Butter")</f>
        <v>Butter powder, fresh, sample 1</v>
      </c>
      <c r="B1067" s="39">
        <v>2</v>
      </c>
      <c r="C1067" s="39"/>
      <c r="D1067" s="39">
        <v>8002</v>
      </c>
      <c r="E1067" t="s">
        <v>1426</v>
      </c>
      <c r="G1067" s="9">
        <f t="shared" si="37"/>
        <v>40</v>
      </c>
      <c r="H1067" s="15" t="s">
        <v>59</v>
      </c>
      <c r="I1067" t="s">
        <v>47</v>
      </c>
      <c r="J1067" s="15" t="s">
        <v>59</v>
      </c>
      <c r="K1067" t="s">
        <v>47</v>
      </c>
      <c r="L1067" s="15" t="s">
        <v>59</v>
      </c>
      <c r="M1067" s="3" t="s">
        <v>47</v>
      </c>
      <c r="N1067" s="12" t="s">
        <v>59</v>
      </c>
      <c r="O1067" t="s">
        <v>47</v>
      </c>
      <c r="P1067" s="15" t="s">
        <v>59</v>
      </c>
      <c r="Q1067">
        <v>3</v>
      </c>
      <c r="R1067" s="15" t="s">
        <v>59</v>
      </c>
      <c r="S1067" t="s">
        <v>54</v>
      </c>
      <c r="T1067" s="15" t="s">
        <v>59</v>
      </c>
      <c r="U1067" t="s">
        <v>54</v>
      </c>
      <c r="V1067" s="15" t="s">
        <v>59</v>
      </c>
      <c r="W1067">
        <v>8</v>
      </c>
      <c r="X1067" s="15" t="s">
        <v>59</v>
      </c>
      <c r="Y1067">
        <v>26</v>
      </c>
      <c r="Z1067" s="15" t="s">
        <v>59</v>
      </c>
      <c r="AA1067">
        <v>3</v>
      </c>
      <c r="AB1067" s="15" t="s">
        <v>59</v>
      </c>
      <c r="AC1067" t="s">
        <v>47</v>
      </c>
      <c r="AD1067" s="15" t="s">
        <v>59</v>
      </c>
      <c r="AE1067" t="s">
        <v>47</v>
      </c>
      <c r="AF1067" s="15" t="s">
        <v>59</v>
      </c>
      <c r="AG1067" t="s">
        <v>54</v>
      </c>
      <c r="AH1067" s="15" t="s">
        <v>59</v>
      </c>
      <c r="AI1067" t="s">
        <v>47</v>
      </c>
      <c r="AJ1067" s="15" t="s">
        <v>59</v>
      </c>
      <c r="AL1067" s="15" t="s">
        <v>59</v>
      </c>
      <c r="AM1067" t="s">
        <v>47</v>
      </c>
      <c r="AN1067" s="15" t="s">
        <v>59</v>
      </c>
      <c r="AO1067" t="s">
        <v>47</v>
      </c>
      <c r="AP1067" s="15" t="s">
        <v>59</v>
      </c>
      <c r="AQ1067" t="s">
        <v>47</v>
      </c>
      <c r="AR1067" s="15" t="s">
        <v>59</v>
      </c>
      <c r="AS1067" t="s">
        <v>47</v>
      </c>
      <c r="AT1067" s="15" t="s">
        <v>59</v>
      </c>
      <c r="AU1067" t="s">
        <v>47</v>
      </c>
      <c r="AV1067" s="15" t="s">
        <v>59</v>
      </c>
      <c r="AW1067" s="3" t="s">
        <v>47</v>
      </c>
      <c r="AX1067" s="15" t="s">
        <v>59</v>
      </c>
      <c r="AZ1067" s="15" t="s">
        <v>59</v>
      </c>
      <c r="BA1067" t="s">
        <v>47</v>
      </c>
      <c r="BB1067" s="15" t="s">
        <v>59</v>
      </c>
      <c r="BC1067" t="s">
        <v>47</v>
      </c>
      <c r="BD1067" s="15" t="s">
        <v>59</v>
      </c>
      <c r="BE1067" t="s">
        <v>47</v>
      </c>
      <c r="BF1067" s="15" t="s">
        <v>59</v>
      </c>
      <c r="BH1067" s="15" t="s">
        <v>59</v>
      </c>
      <c r="BJ1067" s="15" t="s">
        <v>59</v>
      </c>
      <c r="BL1067" s="15" t="s">
        <v>59</v>
      </c>
      <c r="BN1067" s="15" t="s">
        <v>59</v>
      </c>
      <c r="BP1067" s="15" t="s">
        <v>59</v>
      </c>
      <c r="BR1067" s="15" t="s">
        <v>59</v>
      </c>
      <c r="BT1067" s="15" t="s">
        <v>59</v>
      </c>
      <c r="BV1067" s="15" t="s">
        <v>59</v>
      </c>
      <c r="BX1067" s="15" t="s">
        <v>59</v>
      </c>
      <c r="BZ1067" s="15" t="s">
        <v>59</v>
      </c>
      <c r="CB1067" s="15" t="s">
        <v>59</v>
      </c>
      <c r="CD1067" s="15" t="s">
        <v>59</v>
      </c>
      <c r="CF1067" s="15" t="s">
        <v>59</v>
      </c>
      <c r="CH1067" s="15" t="s">
        <v>59</v>
      </c>
      <c r="CJ1067" s="15" t="s">
        <v>59</v>
      </c>
      <c r="CL1067" s="15" t="s">
        <v>59</v>
      </c>
      <c r="CN1067" s="15" t="s">
        <v>59</v>
      </c>
      <c r="CP1067" s="15" t="s">
        <v>59</v>
      </c>
      <c r="CR1067" s="15" t="s">
        <v>59</v>
      </c>
      <c r="CT1067" s="15" t="s">
        <v>59</v>
      </c>
      <c r="CV1067" s="15" t="s">
        <v>59</v>
      </c>
      <c r="CX1067" s="15" t="s">
        <v>59</v>
      </c>
      <c r="CZ1067" s="15" t="s">
        <v>59</v>
      </c>
      <c r="DB1067" s="15" t="s">
        <v>59</v>
      </c>
      <c r="DD1067" s="15" t="s">
        <v>59</v>
      </c>
      <c r="DF1067" s="15" t="s">
        <v>59</v>
      </c>
      <c r="DH1067" s="15" t="s">
        <v>59</v>
      </c>
      <c r="DJ1067" s="15" t="s">
        <v>59</v>
      </c>
      <c r="DL1067" s="15" t="s">
        <v>59</v>
      </c>
      <c r="DN1067" s="15" t="s">
        <v>59</v>
      </c>
      <c r="DP1067" s="15" t="s">
        <v>59</v>
      </c>
      <c r="DR1067" s="15" t="s">
        <v>59</v>
      </c>
      <c r="DT1067" s="15" t="s">
        <v>59</v>
      </c>
      <c r="DV1067" s="15" t="s">
        <v>59</v>
      </c>
      <c r="DX1067" s="15" t="s">
        <v>59</v>
      </c>
      <c r="DZ1067" s="15" t="s">
        <v>59</v>
      </c>
      <c r="EB1067" s="15" t="s">
        <v>59</v>
      </c>
      <c r="ED1067" s="15" t="s">
        <v>59</v>
      </c>
      <c r="EF1067" s="15" t="s">
        <v>59</v>
      </c>
      <c r="EH1067" s="15" t="s">
        <v>59</v>
      </c>
      <c r="EJ1067" s="15" t="s">
        <v>59</v>
      </c>
      <c r="EL1067" s="15" t="s">
        <v>59</v>
      </c>
      <c r="EN1067" s="15" t="s">
        <v>59</v>
      </c>
      <c r="EP1067" s="15" t="s">
        <v>59</v>
      </c>
      <c r="ER1067" s="15" t="s">
        <v>59</v>
      </c>
      <c r="ET1067" s="15" t="s">
        <v>59</v>
      </c>
      <c r="EV1067" s="15" t="s">
        <v>59</v>
      </c>
      <c r="EX1067" s="15" t="s">
        <v>59</v>
      </c>
      <c r="EZ1067" s="15" t="s">
        <v>59</v>
      </c>
      <c r="FB1067" s="15" t="s">
        <v>59</v>
      </c>
      <c r="FD1067" s="15" t="s">
        <v>59</v>
      </c>
      <c r="FF1067" s="15" t="s">
        <v>59</v>
      </c>
      <c r="FH1067" s="15" t="s">
        <v>59</v>
      </c>
      <c r="FJ1067" s="15" t="s">
        <v>59</v>
      </c>
      <c r="FL1067" s="15" t="s">
        <v>59</v>
      </c>
      <c r="FN1067" s="15" t="s">
        <v>59</v>
      </c>
      <c r="FP1067" s="15" t="s">
        <v>59</v>
      </c>
      <c r="FR1067" s="15" t="s">
        <v>59</v>
      </c>
      <c r="FT1067" s="15" t="s">
        <v>59</v>
      </c>
    </row>
    <row r="1068" spans="1:176" ht="15.95" customHeight="1">
      <c r="A1068" t="str">
        <f>SUBSTITUTE(A1064,"Sour cream", "Butter")</f>
        <v>Butter powder, stored at 4°C for 18 months, sample 1</v>
      </c>
      <c r="B1068" s="39">
        <v>2</v>
      </c>
      <c r="C1068" s="39"/>
      <c r="D1068" s="39">
        <v>8002</v>
      </c>
      <c r="E1068" t="s">
        <v>1426</v>
      </c>
      <c r="G1068" s="9">
        <f t="shared" si="37"/>
        <v>79</v>
      </c>
      <c r="H1068" s="15" t="s">
        <v>59</v>
      </c>
      <c r="I1068" t="s">
        <v>47</v>
      </c>
      <c r="J1068" s="15" t="s">
        <v>59</v>
      </c>
      <c r="K1068" t="s">
        <v>47</v>
      </c>
      <c r="L1068" s="15" t="s">
        <v>59</v>
      </c>
      <c r="M1068" s="3" t="s">
        <v>47</v>
      </c>
      <c r="N1068" s="12" t="s">
        <v>59</v>
      </c>
      <c r="O1068" t="s">
        <v>47</v>
      </c>
      <c r="P1068" s="15" t="s">
        <v>59</v>
      </c>
      <c r="Q1068">
        <v>6</v>
      </c>
      <c r="R1068" s="15" t="s">
        <v>59</v>
      </c>
      <c r="S1068">
        <v>7</v>
      </c>
      <c r="T1068" s="15" t="s">
        <v>59</v>
      </c>
      <c r="U1068">
        <v>5</v>
      </c>
      <c r="V1068" s="15" t="s">
        <v>59</v>
      </c>
      <c r="W1068">
        <v>5</v>
      </c>
      <c r="X1068" s="15" t="s">
        <v>59</v>
      </c>
      <c r="Y1068">
        <v>42</v>
      </c>
      <c r="Z1068" s="15" t="s">
        <v>59</v>
      </c>
      <c r="AA1068">
        <v>9</v>
      </c>
      <c r="AB1068" s="15" t="s">
        <v>59</v>
      </c>
      <c r="AC1068" t="s">
        <v>47</v>
      </c>
      <c r="AD1068" s="15" t="s">
        <v>59</v>
      </c>
      <c r="AE1068" t="s">
        <v>47</v>
      </c>
      <c r="AF1068" s="15" t="s">
        <v>59</v>
      </c>
      <c r="AG1068">
        <v>5</v>
      </c>
      <c r="AH1068" s="15" t="s">
        <v>59</v>
      </c>
      <c r="AI1068" t="s">
        <v>47</v>
      </c>
      <c r="AJ1068" s="15" t="s">
        <v>59</v>
      </c>
      <c r="AL1068" s="15" t="s">
        <v>59</v>
      </c>
      <c r="AM1068" t="s">
        <v>47</v>
      </c>
      <c r="AN1068" s="15" t="s">
        <v>59</v>
      </c>
      <c r="AO1068" t="s">
        <v>47</v>
      </c>
      <c r="AP1068" s="15" t="s">
        <v>59</v>
      </c>
      <c r="AQ1068" t="s">
        <v>47</v>
      </c>
      <c r="AR1068" s="15" t="s">
        <v>59</v>
      </c>
      <c r="AS1068" t="s">
        <v>47</v>
      </c>
      <c r="AT1068" s="15" t="s">
        <v>59</v>
      </c>
      <c r="AU1068" t="s">
        <v>47</v>
      </c>
      <c r="AV1068" s="15" t="s">
        <v>59</v>
      </c>
      <c r="AW1068" s="3" t="s">
        <v>47</v>
      </c>
      <c r="AX1068" s="15" t="s">
        <v>59</v>
      </c>
      <c r="AZ1068" s="15" t="s">
        <v>59</v>
      </c>
      <c r="BA1068" t="s">
        <v>47</v>
      </c>
      <c r="BB1068" s="15" t="s">
        <v>59</v>
      </c>
      <c r="BC1068" t="s">
        <v>47</v>
      </c>
      <c r="BD1068" s="15" t="s">
        <v>59</v>
      </c>
      <c r="BE1068" t="s">
        <v>47</v>
      </c>
      <c r="BF1068" s="15" t="s">
        <v>59</v>
      </c>
      <c r="BH1068" s="15" t="s">
        <v>59</v>
      </c>
      <c r="BJ1068" s="15" t="s">
        <v>59</v>
      </c>
      <c r="BL1068" s="15" t="s">
        <v>59</v>
      </c>
      <c r="BN1068" s="15" t="s">
        <v>59</v>
      </c>
      <c r="BP1068" s="15" t="s">
        <v>59</v>
      </c>
      <c r="BR1068" s="15" t="s">
        <v>59</v>
      </c>
      <c r="BT1068" s="15" t="s">
        <v>59</v>
      </c>
      <c r="BV1068" s="15" t="s">
        <v>59</v>
      </c>
      <c r="BX1068" s="15" t="s">
        <v>59</v>
      </c>
      <c r="BZ1068" s="15" t="s">
        <v>59</v>
      </c>
      <c r="CB1068" s="15" t="s">
        <v>59</v>
      </c>
      <c r="CD1068" s="15" t="s">
        <v>59</v>
      </c>
      <c r="CF1068" s="15" t="s">
        <v>59</v>
      </c>
      <c r="CH1068" s="15" t="s">
        <v>59</v>
      </c>
      <c r="CJ1068" s="15" t="s">
        <v>59</v>
      </c>
      <c r="CL1068" s="15" t="s">
        <v>59</v>
      </c>
      <c r="CN1068" s="15" t="s">
        <v>59</v>
      </c>
      <c r="CP1068" s="15" t="s">
        <v>59</v>
      </c>
      <c r="CR1068" s="15" t="s">
        <v>59</v>
      </c>
      <c r="CT1068" s="15" t="s">
        <v>59</v>
      </c>
      <c r="CV1068" s="15" t="s">
        <v>59</v>
      </c>
      <c r="CX1068" s="15" t="s">
        <v>59</v>
      </c>
      <c r="CZ1068" s="15" t="s">
        <v>59</v>
      </c>
      <c r="DB1068" s="15" t="s">
        <v>59</v>
      </c>
      <c r="DD1068" s="15" t="s">
        <v>59</v>
      </c>
      <c r="DF1068" s="15" t="s">
        <v>59</v>
      </c>
      <c r="DH1068" s="15" t="s">
        <v>59</v>
      </c>
      <c r="DJ1068" s="15" t="s">
        <v>59</v>
      </c>
      <c r="DL1068" s="15" t="s">
        <v>59</v>
      </c>
      <c r="DN1068" s="15" t="s">
        <v>59</v>
      </c>
      <c r="DP1068" s="15" t="s">
        <v>59</v>
      </c>
      <c r="DR1068" s="15" t="s">
        <v>59</v>
      </c>
      <c r="DT1068" s="15" t="s">
        <v>59</v>
      </c>
      <c r="DV1068" s="15" t="s">
        <v>59</v>
      </c>
      <c r="DX1068" s="15" t="s">
        <v>59</v>
      </c>
      <c r="DZ1068" s="15" t="s">
        <v>59</v>
      </c>
      <c r="EB1068" s="15" t="s">
        <v>59</v>
      </c>
      <c r="ED1068" s="15" t="s">
        <v>59</v>
      </c>
      <c r="EF1068" s="15" t="s">
        <v>59</v>
      </c>
      <c r="EH1068" s="15" t="s">
        <v>59</v>
      </c>
      <c r="EJ1068" s="15" t="s">
        <v>59</v>
      </c>
      <c r="EL1068" s="15" t="s">
        <v>59</v>
      </c>
      <c r="EN1068" s="15" t="s">
        <v>59</v>
      </c>
      <c r="EP1068" s="15" t="s">
        <v>59</v>
      </c>
      <c r="ER1068" s="15" t="s">
        <v>59</v>
      </c>
      <c r="ET1068" s="15" t="s">
        <v>59</v>
      </c>
      <c r="EV1068" s="15" t="s">
        <v>59</v>
      </c>
      <c r="EX1068" s="15" t="s">
        <v>59</v>
      </c>
      <c r="EZ1068" s="15" t="s">
        <v>59</v>
      </c>
      <c r="FB1068" s="15" t="s">
        <v>59</v>
      </c>
      <c r="FD1068" s="15" t="s">
        <v>59</v>
      </c>
      <c r="FF1068" s="15" t="s">
        <v>59</v>
      </c>
      <c r="FH1068" s="15" t="s">
        <v>59</v>
      </c>
      <c r="FJ1068" s="15" t="s">
        <v>59</v>
      </c>
      <c r="FL1068" s="15" t="s">
        <v>59</v>
      </c>
      <c r="FN1068" s="15" t="s">
        <v>59</v>
      </c>
      <c r="FP1068" s="15" t="s">
        <v>59</v>
      </c>
      <c r="FR1068" s="15" t="s">
        <v>59</v>
      </c>
      <c r="FT1068" s="15" t="s">
        <v>59</v>
      </c>
    </row>
    <row r="1069" spans="1:176" ht="15.95" customHeight="1">
      <c r="A1069" t="str">
        <f>SUBSTITUTE(A1065,"Sour cream", "Butter")</f>
        <v>Butter powder, fresh, sample 2</v>
      </c>
      <c r="B1069" s="39">
        <v>2</v>
      </c>
      <c r="C1069" s="39"/>
      <c r="D1069" s="39">
        <v>8002</v>
      </c>
      <c r="E1069" t="s">
        <v>1426</v>
      </c>
      <c r="G1069" s="9">
        <f t="shared" si="37"/>
        <v>0</v>
      </c>
      <c r="H1069" s="15" t="s">
        <v>59</v>
      </c>
      <c r="I1069" t="s">
        <v>47</v>
      </c>
      <c r="J1069" s="15" t="s">
        <v>59</v>
      </c>
      <c r="K1069" t="s">
        <v>47</v>
      </c>
      <c r="L1069" s="15" t="s">
        <v>59</v>
      </c>
      <c r="M1069" s="3" t="s">
        <v>47</v>
      </c>
      <c r="N1069" s="12" t="s">
        <v>59</v>
      </c>
      <c r="O1069" t="s">
        <v>47</v>
      </c>
      <c r="P1069" s="15" t="s">
        <v>59</v>
      </c>
      <c r="Q1069" t="s">
        <v>54</v>
      </c>
      <c r="R1069" s="15" t="s">
        <v>59</v>
      </c>
      <c r="S1069" t="s">
        <v>54</v>
      </c>
      <c r="T1069" s="15" t="s">
        <v>59</v>
      </c>
      <c r="U1069" t="s">
        <v>54</v>
      </c>
      <c r="V1069" s="15" t="s">
        <v>59</v>
      </c>
      <c r="W1069" t="s">
        <v>54</v>
      </c>
      <c r="X1069" s="15" t="s">
        <v>59</v>
      </c>
      <c r="Y1069" t="s">
        <v>54</v>
      </c>
      <c r="Z1069" s="15" t="s">
        <v>59</v>
      </c>
      <c r="AA1069" t="s">
        <v>54</v>
      </c>
      <c r="AB1069" s="15" t="s">
        <v>59</v>
      </c>
      <c r="AC1069" t="s">
        <v>47</v>
      </c>
      <c r="AD1069" s="15" t="s">
        <v>59</v>
      </c>
      <c r="AE1069" t="s">
        <v>47</v>
      </c>
      <c r="AF1069" s="15" t="s">
        <v>59</v>
      </c>
      <c r="AG1069" t="s">
        <v>54</v>
      </c>
      <c r="AH1069" s="15" t="s">
        <v>59</v>
      </c>
      <c r="AI1069" t="s">
        <v>47</v>
      </c>
      <c r="AJ1069" s="15" t="s">
        <v>59</v>
      </c>
      <c r="AL1069" s="15" t="s">
        <v>59</v>
      </c>
      <c r="AM1069" t="s">
        <v>47</v>
      </c>
      <c r="AN1069" s="15" t="s">
        <v>59</v>
      </c>
      <c r="AO1069" t="s">
        <v>47</v>
      </c>
      <c r="AP1069" s="15" t="s">
        <v>59</v>
      </c>
      <c r="AQ1069" t="s">
        <v>47</v>
      </c>
      <c r="AR1069" s="15" t="s">
        <v>59</v>
      </c>
      <c r="AS1069" t="s">
        <v>47</v>
      </c>
      <c r="AT1069" s="15" t="s">
        <v>59</v>
      </c>
      <c r="AU1069" t="s">
        <v>47</v>
      </c>
      <c r="AV1069" s="15" t="s">
        <v>59</v>
      </c>
      <c r="AW1069" s="3" t="s">
        <v>47</v>
      </c>
      <c r="AX1069" s="15" t="s">
        <v>59</v>
      </c>
      <c r="AZ1069" s="15" t="s">
        <v>59</v>
      </c>
      <c r="BA1069" t="s">
        <v>47</v>
      </c>
      <c r="BB1069" s="15" t="s">
        <v>59</v>
      </c>
      <c r="BC1069" t="s">
        <v>47</v>
      </c>
      <c r="BD1069" s="15" t="s">
        <v>59</v>
      </c>
      <c r="BE1069" t="s">
        <v>47</v>
      </c>
      <c r="BF1069" s="15" t="s">
        <v>59</v>
      </c>
      <c r="BH1069" s="15" t="s">
        <v>59</v>
      </c>
      <c r="BJ1069" s="15" t="s">
        <v>59</v>
      </c>
      <c r="BL1069" s="15" t="s">
        <v>59</v>
      </c>
      <c r="BN1069" s="15" t="s">
        <v>59</v>
      </c>
      <c r="BP1069" s="15" t="s">
        <v>59</v>
      </c>
      <c r="BR1069" s="15" t="s">
        <v>59</v>
      </c>
      <c r="BT1069" s="15" t="s">
        <v>59</v>
      </c>
      <c r="BV1069" s="15" t="s">
        <v>59</v>
      </c>
      <c r="BX1069" s="15" t="s">
        <v>59</v>
      </c>
      <c r="BZ1069" s="15" t="s">
        <v>59</v>
      </c>
      <c r="CB1069" s="15" t="s">
        <v>59</v>
      </c>
      <c r="CD1069" s="15" t="s">
        <v>59</v>
      </c>
      <c r="CF1069" s="15" t="s">
        <v>59</v>
      </c>
      <c r="CH1069" s="15" t="s">
        <v>59</v>
      </c>
      <c r="CJ1069" s="15" t="s">
        <v>59</v>
      </c>
      <c r="CL1069" s="15" t="s">
        <v>59</v>
      </c>
      <c r="CN1069" s="15" t="s">
        <v>59</v>
      </c>
      <c r="CP1069" s="15" t="s">
        <v>59</v>
      </c>
      <c r="CR1069" s="15" t="s">
        <v>59</v>
      </c>
      <c r="CT1069" s="15" t="s">
        <v>59</v>
      </c>
      <c r="CV1069" s="15" t="s">
        <v>59</v>
      </c>
      <c r="CX1069" s="15" t="s">
        <v>59</v>
      </c>
      <c r="CZ1069" s="15" t="s">
        <v>59</v>
      </c>
      <c r="DB1069" s="15" t="s">
        <v>59</v>
      </c>
      <c r="DD1069" s="15" t="s">
        <v>59</v>
      </c>
      <c r="DF1069" s="15" t="s">
        <v>59</v>
      </c>
      <c r="DH1069" s="15" t="s">
        <v>59</v>
      </c>
      <c r="DJ1069" s="15" t="s">
        <v>59</v>
      </c>
      <c r="DL1069" s="15" t="s">
        <v>59</v>
      </c>
      <c r="DN1069" s="15" t="s">
        <v>59</v>
      </c>
      <c r="DP1069" s="15" t="s">
        <v>59</v>
      </c>
      <c r="DR1069" s="15" t="s">
        <v>59</v>
      </c>
      <c r="DT1069" s="15" t="s">
        <v>59</v>
      </c>
      <c r="DV1069" s="15" t="s">
        <v>59</v>
      </c>
      <c r="DX1069" s="15" t="s">
        <v>59</v>
      </c>
      <c r="DZ1069" s="15" t="s">
        <v>59</v>
      </c>
      <c r="EB1069" s="15" t="s">
        <v>59</v>
      </c>
      <c r="ED1069" s="15" t="s">
        <v>59</v>
      </c>
      <c r="EF1069" s="15" t="s">
        <v>59</v>
      </c>
      <c r="EH1069" s="15" t="s">
        <v>59</v>
      </c>
      <c r="EJ1069" s="15" t="s">
        <v>59</v>
      </c>
      <c r="EL1069" s="15" t="s">
        <v>59</v>
      </c>
      <c r="EN1069" s="15" t="s">
        <v>59</v>
      </c>
      <c r="EP1069" s="15" t="s">
        <v>59</v>
      </c>
      <c r="ER1069" s="15" t="s">
        <v>59</v>
      </c>
      <c r="ET1069" s="15" t="s">
        <v>59</v>
      </c>
      <c r="EV1069" s="15" t="s">
        <v>59</v>
      </c>
      <c r="EX1069" s="15" t="s">
        <v>59</v>
      </c>
      <c r="EZ1069" s="15" t="s">
        <v>59</v>
      </c>
      <c r="FB1069" s="15" t="s">
        <v>59</v>
      </c>
      <c r="FD1069" s="15" t="s">
        <v>59</v>
      </c>
      <c r="FF1069" s="15" t="s">
        <v>59</v>
      </c>
      <c r="FH1069" s="15" t="s">
        <v>59</v>
      </c>
      <c r="FJ1069" s="15" t="s">
        <v>59</v>
      </c>
      <c r="FL1069" s="15" t="s">
        <v>59</v>
      </c>
      <c r="FN1069" s="15" t="s">
        <v>59</v>
      </c>
      <c r="FP1069" s="15" t="s">
        <v>59</v>
      </c>
      <c r="FR1069" s="15" t="s">
        <v>59</v>
      </c>
      <c r="FT1069" s="15" t="s">
        <v>59</v>
      </c>
    </row>
    <row r="1070" spans="1:176" ht="15.95" customHeight="1">
      <c r="A1070" t="str">
        <f>SUBSTITUTE(A1066,"Sour cream", "Butter")</f>
        <v>Butter powder, stored at 4°C for 18 months, sample 2</v>
      </c>
      <c r="B1070" s="39">
        <v>2</v>
      </c>
      <c r="C1070" s="39"/>
      <c r="D1070" s="39">
        <v>8002</v>
      </c>
      <c r="E1070" t="s">
        <v>1426</v>
      </c>
      <c r="G1070" s="9">
        <f t="shared" si="37"/>
        <v>38</v>
      </c>
      <c r="H1070" s="15" t="s">
        <v>59</v>
      </c>
      <c r="I1070" t="s">
        <v>47</v>
      </c>
      <c r="J1070" s="15" t="s">
        <v>59</v>
      </c>
      <c r="K1070" t="s">
        <v>47</v>
      </c>
      <c r="L1070" s="15" t="s">
        <v>59</v>
      </c>
      <c r="M1070" s="3" t="s">
        <v>47</v>
      </c>
      <c r="N1070" s="12" t="s">
        <v>59</v>
      </c>
      <c r="O1070" t="s">
        <v>47</v>
      </c>
      <c r="P1070" s="15" t="s">
        <v>59</v>
      </c>
      <c r="Q1070">
        <v>6</v>
      </c>
      <c r="R1070" s="15" t="s">
        <v>59</v>
      </c>
      <c r="S1070" t="s">
        <v>54</v>
      </c>
      <c r="T1070" s="15" t="s">
        <v>59</v>
      </c>
      <c r="U1070" t="s">
        <v>54</v>
      </c>
      <c r="V1070" s="15" t="s">
        <v>59</v>
      </c>
      <c r="W1070" t="s">
        <v>54</v>
      </c>
      <c r="X1070" s="15" t="s">
        <v>59</v>
      </c>
      <c r="Y1070">
        <v>14</v>
      </c>
      <c r="Z1070" s="15" t="s">
        <v>59</v>
      </c>
      <c r="AA1070">
        <v>9</v>
      </c>
      <c r="AB1070" s="15" t="s">
        <v>59</v>
      </c>
      <c r="AC1070" t="s">
        <v>47</v>
      </c>
      <c r="AD1070" s="15" t="s">
        <v>59</v>
      </c>
      <c r="AE1070" t="s">
        <v>47</v>
      </c>
      <c r="AF1070" s="15" t="s">
        <v>59</v>
      </c>
      <c r="AG1070">
        <v>9</v>
      </c>
      <c r="AH1070" s="15" t="s">
        <v>59</v>
      </c>
      <c r="AI1070" t="s">
        <v>47</v>
      </c>
      <c r="AJ1070" s="15" t="s">
        <v>59</v>
      </c>
      <c r="AL1070" s="15" t="s">
        <v>59</v>
      </c>
      <c r="AM1070" t="s">
        <v>47</v>
      </c>
      <c r="AN1070" s="15" t="s">
        <v>59</v>
      </c>
      <c r="AO1070" t="s">
        <v>47</v>
      </c>
      <c r="AP1070" s="15" t="s">
        <v>59</v>
      </c>
      <c r="AQ1070" t="s">
        <v>47</v>
      </c>
      <c r="AR1070" s="15" t="s">
        <v>59</v>
      </c>
      <c r="AS1070" t="s">
        <v>47</v>
      </c>
      <c r="AT1070" s="15" t="s">
        <v>59</v>
      </c>
      <c r="AU1070" t="s">
        <v>47</v>
      </c>
      <c r="AV1070" s="15" t="s">
        <v>59</v>
      </c>
      <c r="AW1070" s="3" t="s">
        <v>47</v>
      </c>
      <c r="AX1070" s="15" t="s">
        <v>59</v>
      </c>
      <c r="AZ1070" s="15" t="s">
        <v>59</v>
      </c>
      <c r="BA1070" t="s">
        <v>47</v>
      </c>
      <c r="BB1070" s="15" t="s">
        <v>59</v>
      </c>
      <c r="BC1070" t="s">
        <v>47</v>
      </c>
      <c r="BD1070" s="15" t="s">
        <v>59</v>
      </c>
      <c r="BE1070" t="s">
        <v>47</v>
      </c>
      <c r="BF1070" s="15" t="s">
        <v>59</v>
      </c>
      <c r="BH1070" s="15" t="s">
        <v>59</v>
      </c>
      <c r="BJ1070" s="15" t="s">
        <v>59</v>
      </c>
      <c r="BL1070" s="15" t="s">
        <v>59</v>
      </c>
      <c r="BN1070" s="15" t="s">
        <v>59</v>
      </c>
      <c r="BP1070" s="15" t="s">
        <v>59</v>
      </c>
      <c r="BR1070" s="15" t="s">
        <v>59</v>
      </c>
      <c r="BT1070" s="15" t="s">
        <v>59</v>
      </c>
      <c r="BV1070" s="15" t="s">
        <v>59</v>
      </c>
      <c r="BX1070" s="15" t="s">
        <v>59</v>
      </c>
      <c r="BZ1070" s="15" t="s">
        <v>59</v>
      </c>
      <c r="CB1070" s="15" t="s">
        <v>59</v>
      </c>
      <c r="CD1070" s="15" t="s">
        <v>59</v>
      </c>
      <c r="CF1070" s="15" t="s">
        <v>59</v>
      </c>
      <c r="CH1070" s="15" t="s">
        <v>59</v>
      </c>
      <c r="CJ1070" s="15" t="s">
        <v>59</v>
      </c>
      <c r="CL1070" s="15" t="s">
        <v>59</v>
      </c>
      <c r="CN1070" s="15" t="s">
        <v>59</v>
      </c>
      <c r="CP1070" s="15" t="s">
        <v>59</v>
      </c>
      <c r="CR1070" s="15" t="s">
        <v>59</v>
      </c>
      <c r="CT1070" s="15" t="s">
        <v>59</v>
      </c>
      <c r="CV1070" s="15" t="s">
        <v>59</v>
      </c>
      <c r="CX1070" s="15" t="s">
        <v>59</v>
      </c>
      <c r="CZ1070" s="15" t="s">
        <v>59</v>
      </c>
      <c r="DB1070" s="15" t="s">
        <v>59</v>
      </c>
      <c r="DD1070" s="15" t="s">
        <v>59</v>
      </c>
      <c r="DF1070" s="15" t="s">
        <v>59</v>
      </c>
      <c r="DH1070" s="15" t="s">
        <v>59</v>
      </c>
      <c r="DJ1070" s="15" t="s">
        <v>59</v>
      </c>
      <c r="DL1070" s="15" t="s">
        <v>59</v>
      </c>
      <c r="DN1070" s="15" t="s">
        <v>59</v>
      </c>
      <c r="DP1070" s="15" t="s">
        <v>59</v>
      </c>
      <c r="DR1070" s="15" t="s">
        <v>59</v>
      </c>
      <c r="DT1070" s="15" t="s">
        <v>59</v>
      </c>
      <c r="DV1070" s="15" t="s">
        <v>59</v>
      </c>
      <c r="DX1070" s="15" t="s">
        <v>59</v>
      </c>
      <c r="DZ1070" s="15" t="s">
        <v>59</v>
      </c>
      <c r="EB1070" s="15" t="s">
        <v>59</v>
      </c>
      <c r="ED1070" s="15" t="s">
        <v>59</v>
      </c>
      <c r="EF1070" s="15" t="s">
        <v>59</v>
      </c>
      <c r="EH1070" s="15" t="s">
        <v>59</v>
      </c>
      <c r="EJ1070" s="15" t="s">
        <v>59</v>
      </c>
      <c r="EL1070" s="15" t="s">
        <v>59</v>
      </c>
      <c r="EN1070" s="15" t="s">
        <v>59</v>
      </c>
      <c r="EP1070" s="15" t="s">
        <v>59</v>
      </c>
      <c r="ER1070" s="15" t="s">
        <v>59</v>
      </c>
      <c r="ET1070" s="15" t="s">
        <v>59</v>
      </c>
      <c r="EV1070" s="15" t="s">
        <v>59</v>
      </c>
      <c r="EX1070" s="15" t="s">
        <v>59</v>
      </c>
      <c r="EZ1070" s="15" t="s">
        <v>59</v>
      </c>
      <c r="FB1070" s="15" t="s">
        <v>59</v>
      </c>
      <c r="FD1070" s="15" t="s">
        <v>59</v>
      </c>
      <c r="FF1070" s="15" t="s">
        <v>59</v>
      </c>
      <c r="FH1070" s="15" t="s">
        <v>59</v>
      </c>
      <c r="FJ1070" s="15" t="s">
        <v>59</v>
      </c>
      <c r="FL1070" s="15" t="s">
        <v>59</v>
      </c>
      <c r="FN1070" s="15" t="s">
        <v>59</v>
      </c>
      <c r="FP1070" s="15" t="s">
        <v>59</v>
      </c>
      <c r="FR1070" s="15" t="s">
        <v>59</v>
      </c>
      <c r="FT1070" s="15" t="s">
        <v>59</v>
      </c>
    </row>
    <row r="1071" spans="1:176" ht="15.95" customHeight="1">
      <c r="A1071" t="s">
        <v>1453</v>
      </c>
      <c r="B1071" s="39">
        <v>3</v>
      </c>
      <c r="C1071" s="39"/>
      <c r="D1071" s="39">
        <v>1602</v>
      </c>
      <c r="E1071" t="s">
        <v>1426</v>
      </c>
      <c r="G1071" s="9">
        <f t="shared" si="37"/>
        <v>8</v>
      </c>
      <c r="H1071" s="15" t="s">
        <v>59</v>
      </c>
      <c r="I1071" t="s">
        <v>47</v>
      </c>
      <c r="J1071" s="15" t="s">
        <v>59</v>
      </c>
      <c r="K1071" t="s">
        <v>47</v>
      </c>
      <c r="L1071" s="15" t="s">
        <v>59</v>
      </c>
      <c r="M1071" s="3" t="s">
        <v>47</v>
      </c>
      <c r="N1071" s="12" t="s">
        <v>59</v>
      </c>
      <c r="O1071" t="s">
        <v>47</v>
      </c>
      <c r="P1071" s="15" t="s">
        <v>59</v>
      </c>
      <c r="Q1071" t="s">
        <v>54</v>
      </c>
      <c r="R1071" s="15" t="s">
        <v>59</v>
      </c>
      <c r="S1071" t="s">
        <v>54</v>
      </c>
      <c r="T1071" s="15" t="s">
        <v>59</v>
      </c>
      <c r="U1071" t="s">
        <v>54</v>
      </c>
      <c r="V1071" s="15" t="s">
        <v>59</v>
      </c>
      <c r="W1071">
        <v>5</v>
      </c>
      <c r="X1071" s="15" t="s">
        <v>59</v>
      </c>
      <c r="Y1071">
        <v>2</v>
      </c>
      <c r="Z1071" s="15" t="s">
        <v>59</v>
      </c>
      <c r="AA1071">
        <v>1</v>
      </c>
      <c r="AB1071" s="15" t="s">
        <v>59</v>
      </c>
      <c r="AC1071" t="s">
        <v>47</v>
      </c>
      <c r="AD1071" s="15" t="s">
        <v>59</v>
      </c>
      <c r="AE1071" t="s">
        <v>47</v>
      </c>
      <c r="AF1071" s="15" t="s">
        <v>59</v>
      </c>
      <c r="AG1071" t="s">
        <v>54</v>
      </c>
      <c r="AH1071" s="15" t="s">
        <v>59</v>
      </c>
      <c r="AI1071" t="s">
        <v>47</v>
      </c>
      <c r="AJ1071" s="15" t="s">
        <v>59</v>
      </c>
      <c r="AL1071" s="15" t="s">
        <v>59</v>
      </c>
      <c r="AM1071" t="s">
        <v>47</v>
      </c>
      <c r="AN1071" s="15" t="s">
        <v>59</v>
      </c>
      <c r="AO1071" t="s">
        <v>47</v>
      </c>
      <c r="AP1071" s="15" t="s">
        <v>59</v>
      </c>
      <c r="AQ1071" t="s">
        <v>47</v>
      </c>
      <c r="AR1071" s="15" t="s">
        <v>59</v>
      </c>
      <c r="AS1071" t="s">
        <v>47</v>
      </c>
      <c r="AT1071" s="15" t="s">
        <v>59</v>
      </c>
      <c r="AU1071" t="s">
        <v>47</v>
      </c>
      <c r="AV1071" s="15" t="s">
        <v>59</v>
      </c>
      <c r="AW1071" s="3" t="s">
        <v>47</v>
      </c>
      <c r="AX1071" s="15" t="s">
        <v>59</v>
      </c>
      <c r="AZ1071" s="15" t="s">
        <v>59</v>
      </c>
      <c r="BA1071" t="s">
        <v>47</v>
      </c>
      <c r="BB1071" s="15" t="s">
        <v>59</v>
      </c>
      <c r="BC1071" t="s">
        <v>47</v>
      </c>
      <c r="BD1071" s="15" t="s">
        <v>59</v>
      </c>
      <c r="BE1071" t="s">
        <v>47</v>
      </c>
      <c r="BF1071" s="15" t="s">
        <v>59</v>
      </c>
      <c r="BH1071" s="15" t="s">
        <v>59</v>
      </c>
      <c r="BJ1071" s="15" t="s">
        <v>59</v>
      </c>
      <c r="BL1071" s="15" t="s">
        <v>59</v>
      </c>
      <c r="BN1071" s="15" t="s">
        <v>59</v>
      </c>
      <c r="BP1071" s="15" t="s">
        <v>59</v>
      </c>
      <c r="BR1071" s="15" t="s">
        <v>59</v>
      </c>
      <c r="BT1071" s="15" t="s">
        <v>59</v>
      </c>
      <c r="BV1071" s="15" t="s">
        <v>59</v>
      </c>
      <c r="BX1071" s="15" t="s">
        <v>59</v>
      </c>
      <c r="BZ1071" s="15" t="s">
        <v>59</v>
      </c>
      <c r="CB1071" s="15" t="s">
        <v>59</v>
      </c>
      <c r="CD1071" s="15" t="s">
        <v>59</v>
      </c>
      <c r="CF1071" s="15" t="s">
        <v>59</v>
      </c>
      <c r="CH1071" s="15" t="s">
        <v>59</v>
      </c>
      <c r="CJ1071" s="15" t="s">
        <v>59</v>
      </c>
      <c r="CL1071" s="15" t="s">
        <v>59</v>
      </c>
      <c r="CN1071" s="15" t="s">
        <v>59</v>
      </c>
      <c r="CP1071" s="15" t="s">
        <v>59</v>
      </c>
      <c r="CR1071" s="15" t="s">
        <v>59</v>
      </c>
      <c r="CT1071" s="15" t="s">
        <v>59</v>
      </c>
      <c r="CV1071" s="15" t="s">
        <v>59</v>
      </c>
      <c r="CX1071" s="15" t="s">
        <v>59</v>
      </c>
      <c r="CZ1071" s="15" t="s">
        <v>59</v>
      </c>
      <c r="DB1071" s="15" t="s">
        <v>59</v>
      </c>
      <c r="DD1071" s="15" t="s">
        <v>59</v>
      </c>
      <c r="DF1071" s="15" t="s">
        <v>59</v>
      </c>
      <c r="DH1071" s="15" t="s">
        <v>59</v>
      </c>
      <c r="DJ1071" s="15" t="s">
        <v>59</v>
      </c>
      <c r="DL1071" s="15" t="s">
        <v>59</v>
      </c>
      <c r="DN1071" s="15" t="s">
        <v>59</v>
      </c>
      <c r="DP1071" s="15" t="s">
        <v>59</v>
      </c>
      <c r="DR1071" s="15" t="s">
        <v>59</v>
      </c>
      <c r="DT1071" s="15" t="s">
        <v>59</v>
      </c>
      <c r="DV1071" s="15" t="s">
        <v>59</v>
      </c>
      <c r="DX1071" s="15" t="s">
        <v>59</v>
      </c>
      <c r="DZ1071" s="15" t="s">
        <v>59</v>
      </c>
      <c r="EB1071" s="15" t="s">
        <v>59</v>
      </c>
      <c r="ED1071" s="15" t="s">
        <v>59</v>
      </c>
      <c r="EF1071" s="15" t="s">
        <v>59</v>
      </c>
      <c r="EH1071" s="15" t="s">
        <v>59</v>
      </c>
      <c r="EJ1071" s="15" t="s">
        <v>59</v>
      </c>
      <c r="EL1071" s="15" t="s">
        <v>59</v>
      </c>
      <c r="EN1071" s="15" t="s">
        <v>59</v>
      </c>
      <c r="EP1071" s="15" t="s">
        <v>59</v>
      </c>
      <c r="ER1071" s="15" t="s">
        <v>59</v>
      </c>
      <c r="ET1071" s="15" t="s">
        <v>59</v>
      </c>
      <c r="EV1071" s="15" t="s">
        <v>59</v>
      </c>
      <c r="EX1071" s="15" t="s">
        <v>59</v>
      </c>
      <c r="EZ1071" s="15" t="s">
        <v>59</v>
      </c>
      <c r="FB1071" s="15" t="s">
        <v>59</v>
      </c>
      <c r="FD1071" s="15" t="s">
        <v>59</v>
      </c>
      <c r="FF1071" s="15" t="s">
        <v>59</v>
      </c>
      <c r="FH1071" s="15" t="s">
        <v>59</v>
      </c>
      <c r="FJ1071" s="15" t="s">
        <v>59</v>
      </c>
      <c r="FL1071" s="15" t="s">
        <v>59</v>
      </c>
      <c r="FN1071" s="15" t="s">
        <v>59</v>
      </c>
      <c r="FP1071" s="15" t="s">
        <v>59</v>
      </c>
      <c r="FR1071" s="15" t="s">
        <v>59</v>
      </c>
      <c r="FT1071" s="15" t="s">
        <v>59</v>
      </c>
    </row>
    <row r="1072" spans="1:176" ht="15.95" customHeight="1">
      <c r="A1072" t="s">
        <v>1454</v>
      </c>
      <c r="B1072" s="39">
        <v>3</v>
      </c>
      <c r="C1072" s="39"/>
      <c r="D1072" s="39">
        <v>1602</v>
      </c>
      <c r="E1072" t="s">
        <v>1426</v>
      </c>
      <c r="G1072" s="9">
        <f t="shared" si="37"/>
        <v>12</v>
      </c>
      <c r="H1072" s="15" t="s">
        <v>59</v>
      </c>
      <c r="I1072" t="s">
        <v>47</v>
      </c>
      <c r="J1072" s="15" t="s">
        <v>59</v>
      </c>
      <c r="K1072" t="s">
        <v>47</v>
      </c>
      <c r="L1072" s="15" t="s">
        <v>59</v>
      </c>
      <c r="M1072" s="3" t="s">
        <v>47</v>
      </c>
      <c r="N1072" s="12" t="s">
        <v>59</v>
      </c>
      <c r="O1072" t="s">
        <v>47</v>
      </c>
      <c r="P1072" s="15" t="s">
        <v>59</v>
      </c>
      <c r="Q1072">
        <v>4</v>
      </c>
      <c r="R1072" s="15" t="s">
        <v>59</v>
      </c>
      <c r="S1072" t="s">
        <v>54</v>
      </c>
      <c r="T1072" s="15" t="s">
        <v>59</v>
      </c>
      <c r="U1072" t="s">
        <v>54</v>
      </c>
      <c r="V1072" s="15" t="s">
        <v>59</v>
      </c>
      <c r="W1072">
        <v>4</v>
      </c>
      <c r="X1072" s="15" t="s">
        <v>59</v>
      </c>
      <c r="Y1072">
        <v>2</v>
      </c>
      <c r="Z1072" s="15" t="s">
        <v>59</v>
      </c>
      <c r="AA1072">
        <v>2</v>
      </c>
      <c r="AB1072" s="15" t="s">
        <v>59</v>
      </c>
      <c r="AC1072" t="s">
        <v>47</v>
      </c>
      <c r="AD1072" s="15" t="s">
        <v>59</v>
      </c>
      <c r="AE1072" t="s">
        <v>47</v>
      </c>
      <c r="AF1072" s="15" t="s">
        <v>59</v>
      </c>
      <c r="AG1072" t="s">
        <v>54</v>
      </c>
      <c r="AH1072" s="15" t="s">
        <v>59</v>
      </c>
      <c r="AI1072" t="s">
        <v>47</v>
      </c>
      <c r="AJ1072" s="15" t="s">
        <v>59</v>
      </c>
      <c r="AL1072" s="15" t="s">
        <v>59</v>
      </c>
      <c r="AM1072" t="s">
        <v>47</v>
      </c>
      <c r="AN1072" s="15" t="s">
        <v>59</v>
      </c>
      <c r="AO1072" t="s">
        <v>47</v>
      </c>
      <c r="AP1072" s="15" t="s">
        <v>59</v>
      </c>
      <c r="AQ1072" t="s">
        <v>47</v>
      </c>
      <c r="AR1072" s="15" t="s">
        <v>59</v>
      </c>
      <c r="AS1072" t="s">
        <v>47</v>
      </c>
      <c r="AT1072" s="15" t="s">
        <v>59</v>
      </c>
      <c r="AU1072" t="s">
        <v>47</v>
      </c>
      <c r="AV1072" s="15" t="s">
        <v>59</v>
      </c>
      <c r="AW1072" s="3" t="s">
        <v>47</v>
      </c>
      <c r="AX1072" s="15" t="s">
        <v>59</v>
      </c>
      <c r="AZ1072" s="15" t="s">
        <v>59</v>
      </c>
      <c r="BA1072" t="s">
        <v>47</v>
      </c>
      <c r="BB1072" s="15" t="s">
        <v>59</v>
      </c>
      <c r="BC1072" t="s">
        <v>47</v>
      </c>
      <c r="BD1072" s="15" t="s">
        <v>59</v>
      </c>
      <c r="BE1072" t="s">
        <v>47</v>
      </c>
      <c r="BF1072" s="15" t="s">
        <v>59</v>
      </c>
      <c r="BH1072" s="15" t="s">
        <v>59</v>
      </c>
      <c r="BJ1072" s="15" t="s">
        <v>59</v>
      </c>
      <c r="BL1072" s="15" t="s">
        <v>59</v>
      </c>
      <c r="BN1072" s="15" t="s">
        <v>59</v>
      </c>
      <c r="BP1072" s="15" t="s">
        <v>59</v>
      </c>
      <c r="BR1072" s="15" t="s">
        <v>59</v>
      </c>
      <c r="BT1072" s="15" t="s">
        <v>59</v>
      </c>
      <c r="BV1072" s="15" t="s">
        <v>59</v>
      </c>
      <c r="BX1072" s="15" t="s">
        <v>59</v>
      </c>
      <c r="BZ1072" s="15" t="s">
        <v>59</v>
      </c>
      <c r="CB1072" s="15" t="s">
        <v>59</v>
      </c>
      <c r="CD1072" s="15" t="s">
        <v>59</v>
      </c>
      <c r="CF1072" s="15" t="s">
        <v>59</v>
      </c>
      <c r="CH1072" s="15" t="s">
        <v>59</v>
      </c>
      <c r="CJ1072" s="15" t="s">
        <v>59</v>
      </c>
      <c r="CL1072" s="15" t="s">
        <v>59</v>
      </c>
      <c r="CN1072" s="15" t="s">
        <v>59</v>
      </c>
      <c r="CP1072" s="15" t="s">
        <v>59</v>
      </c>
      <c r="CR1072" s="15" t="s">
        <v>59</v>
      </c>
      <c r="CT1072" s="15" t="s">
        <v>59</v>
      </c>
      <c r="CV1072" s="15" t="s">
        <v>59</v>
      </c>
      <c r="CX1072" s="15" t="s">
        <v>59</v>
      </c>
      <c r="CZ1072" s="15" t="s">
        <v>59</v>
      </c>
      <c r="DB1072" s="15" t="s">
        <v>59</v>
      </c>
      <c r="DD1072" s="15" t="s">
        <v>59</v>
      </c>
      <c r="DF1072" s="15" t="s">
        <v>59</v>
      </c>
      <c r="DH1072" s="15" t="s">
        <v>59</v>
      </c>
      <c r="DJ1072" s="15" t="s">
        <v>59</v>
      </c>
      <c r="DL1072" s="15" t="s">
        <v>59</v>
      </c>
      <c r="DN1072" s="15" t="s">
        <v>59</v>
      </c>
      <c r="DP1072" s="15" t="s">
        <v>59</v>
      </c>
      <c r="DR1072" s="15" t="s">
        <v>59</v>
      </c>
      <c r="DT1072" s="15" t="s">
        <v>59</v>
      </c>
      <c r="DV1072" s="15" t="s">
        <v>59</v>
      </c>
      <c r="DX1072" s="15" t="s">
        <v>59</v>
      </c>
      <c r="DZ1072" s="15" t="s">
        <v>59</v>
      </c>
      <c r="EB1072" s="15" t="s">
        <v>59</v>
      </c>
      <c r="ED1072" s="15" t="s">
        <v>59</v>
      </c>
      <c r="EF1072" s="15" t="s">
        <v>59</v>
      </c>
      <c r="EH1072" s="15" t="s">
        <v>59</v>
      </c>
      <c r="EJ1072" s="15" t="s">
        <v>59</v>
      </c>
      <c r="EL1072" s="15" t="s">
        <v>59</v>
      </c>
      <c r="EN1072" s="15" t="s">
        <v>59</v>
      </c>
      <c r="EP1072" s="15" t="s">
        <v>59</v>
      </c>
      <c r="ER1072" s="15" t="s">
        <v>59</v>
      </c>
      <c r="ET1072" s="15" t="s">
        <v>59</v>
      </c>
      <c r="EV1072" s="15" t="s">
        <v>59</v>
      </c>
      <c r="EX1072" s="15" t="s">
        <v>59</v>
      </c>
      <c r="EZ1072" s="15" t="s">
        <v>59</v>
      </c>
      <c r="FB1072" s="15" t="s">
        <v>59</v>
      </c>
      <c r="FD1072" s="15" t="s">
        <v>59</v>
      </c>
      <c r="FF1072" s="15" t="s">
        <v>59</v>
      </c>
      <c r="FH1072" s="15" t="s">
        <v>59</v>
      </c>
      <c r="FJ1072" s="15" t="s">
        <v>59</v>
      </c>
      <c r="FL1072" s="15" t="s">
        <v>59</v>
      </c>
      <c r="FN1072" s="15" t="s">
        <v>59</v>
      </c>
      <c r="FP1072" s="15" t="s">
        <v>59</v>
      </c>
      <c r="FR1072" s="15" t="s">
        <v>59</v>
      </c>
      <c r="FT1072" s="15" t="s">
        <v>59</v>
      </c>
    </row>
    <row r="1073" spans="1:176" ht="15.95" customHeight="1">
      <c r="A1073" t="s">
        <v>1455</v>
      </c>
      <c r="B1073" s="39">
        <v>3</v>
      </c>
      <c r="C1073" s="39"/>
      <c r="D1073" s="39">
        <v>1602</v>
      </c>
      <c r="E1073" t="s">
        <v>1426</v>
      </c>
      <c r="G1073" s="9">
        <f t="shared" si="37"/>
        <v>20</v>
      </c>
      <c r="H1073" s="15" t="s">
        <v>59</v>
      </c>
      <c r="I1073" t="s">
        <v>47</v>
      </c>
      <c r="J1073" s="15" t="s">
        <v>59</v>
      </c>
      <c r="K1073" t="s">
        <v>47</v>
      </c>
      <c r="L1073" s="15" t="s">
        <v>59</v>
      </c>
      <c r="M1073" s="3" t="s">
        <v>47</v>
      </c>
      <c r="N1073" s="12" t="s">
        <v>59</v>
      </c>
      <c r="O1073" t="s">
        <v>47</v>
      </c>
      <c r="P1073" s="15" t="s">
        <v>59</v>
      </c>
      <c r="Q1073">
        <v>8</v>
      </c>
      <c r="R1073" s="15" t="s">
        <v>59</v>
      </c>
      <c r="S1073" t="s">
        <v>54</v>
      </c>
      <c r="T1073" s="15" t="s">
        <v>59</v>
      </c>
      <c r="U1073" t="s">
        <v>54</v>
      </c>
      <c r="V1073" s="15" t="s">
        <v>59</v>
      </c>
      <c r="W1073">
        <v>5</v>
      </c>
      <c r="X1073" s="15" t="s">
        <v>59</v>
      </c>
      <c r="Y1073">
        <v>4</v>
      </c>
      <c r="Z1073" s="15" t="s">
        <v>59</v>
      </c>
      <c r="AA1073">
        <v>3</v>
      </c>
      <c r="AB1073" s="15" t="s">
        <v>59</v>
      </c>
      <c r="AC1073" t="s">
        <v>47</v>
      </c>
      <c r="AD1073" s="15" t="s">
        <v>59</v>
      </c>
      <c r="AE1073" t="s">
        <v>47</v>
      </c>
      <c r="AF1073" s="15" t="s">
        <v>59</v>
      </c>
      <c r="AG1073" t="s">
        <v>54</v>
      </c>
      <c r="AH1073" s="15" t="s">
        <v>59</v>
      </c>
      <c r="AI1073" t="s">
        <v>47</v>
      </c>
      <c r="AJ1073" s="15" t="s">
        <v>59</v>
      </c>
      <c r="AL1073" s="15" t="s">
        <v>59</v>
      </c>
      <c r="AM1073" t="s">
        <v>47</v>
      </c>
      <c r="AN1073" s="15" t="s">
        <v>59</v>
      </c>
      <c r="AO1073" t="s">
        <v>47</v>
      </c>
      <c r="AP1073" s="15" t="s">
        <v>59</v>
      </c>
      <c r="AQ1073" t="s">
        <v>47</v>
      </c>
      <c r="AR1073" s="15" t="s">
        <v>59</v>
      </c>
      <c r="AS1073" t="s">
        <v>47</v>
      </c>
      <c r="AT1073" s="15" t="s">
        <v>59</v>
      </c>
      <c r="AU1073" t="s">
        <v>47</v>
      </c>
      <c r="AV1073" s="15" t="s">
        <v>59</v>
      </c>
      <c r="AW1073" s="3" t="s">
        <v>47</v>
      </c>
      <c r="AX1073" s="15" t="s">
        <v>59</v>
      </c>
      <c r="AZ1073" s="15" t="s">
        <v>59</v>
      </c>
      <c r="BA1073" t="s">
        <v>47</v>
      </c>
      <c r="BB1073" s="15" t="s">
        <v>59</v>
      </c>
      <c r="BC1073" t="s">
        <v>47</v>
      </c>
      <c r="BD1073" s="15" t="s">
        <v>59</v>
      </c>
      <c r="BE1073" t="s">
        <v>47</v>
      </c>
      <c r="BF1073" s="15" t="s">
        <v>59</v>
      </c>
      <c r="BH1073" s="15" t="s">
        <v>59</v>
      </c>
      <c r="BJ1073" s="15" t="s">
        <v>59</v>
      </c>
      <c r="BL1073" s="15" t="s">
        <v>59</v>
      </c>
      <c r="BN1073" s="15" t="s">
        <v>59</v>
      </c>
      <c r="BP1073" s="15" t="s">
        <v>59</v>
      </c>
      <c r="BR1073" s="15" t="s">
        <v>59</v>
      </c>
      <c r="BT1073" s="15" t="s">
        <v>59</v>
      </c>
      <c r="BV1073" s="15" t="s">
        <v>59</v>
      </c>
      <c r="BX1073" s="15" t="s">
        <v>59</v>
      </c>
      <c r="BZ1073" s="15" t="s">
        <v>59</v>
      </c>
      <c r="CB1073" s="15" t="s">
        <v>59</v>
      </c>
      <c r="CD1073" s="15" t="s">
        <v>59</v>
      </c>
      <c r="CF1073" s="15" t="s">
        <v>59</v>
      </c>
      <c r="CH1073" s="15" t="s">
        <v>59</v>
      </c>
      <c r="CJ1073" s="15" t="s">
        <v>59</v>
      </c>
      <c r="CL1073" s="15" t="s">
        <v>59</v>
      </c>
      <c r="CN1073" s="15" t="s">
        <v>59</v>
      </c>
      <c r="CP1073" s="15" t="s">
        <v>59</v>
      </c>
      <c r="CR1073" s="15" t="s">
        <v>59</v>
      </c>
      <c r="CT1073" s="15" t="s">
        <v>59</v>
      </c>
      <c r="CV1073" s="15" t="s">
        <v>59</v>
      </c>
      <c r="CX1073" s="15" t="s">
        <v>59</v>
      </c>
      <c r="CZ1073" s="15" t="s">
        <v>59</v>
      </c>
      <c r="DB1073" s="15" t="s">
        <v>59</v>
      </c>
      <c r="DD1073" s="15" t="s">
        <v>59</v>
      </c>
      <c r="DF1073" s="15" t="s">
        <v>59</v>
      </c>
      <c r="DH1073" s="15" t="s">
        <v>59</v>
      </c>
      <c r="DJ1073" s="15" t="s">
        <v>59</v>
      </c>
      <c r="DL1073" s="15" t="s">
        <v>59</v>
      </c>
      <c r="DN1073" s="15" t="s">
        <v>59</v>
      </c>
      <c r="DP1073" s="15" t="s">
        <v>59</v>
      </c>
      <c r="DR1073" s="15" t="s">
        <v>59</v>
      </c>
      <c r="DT1073" s="15" t="s">
        <v>59</v>
      </c>
      <c r="DV1073" s="15" t="s">
        <v>59</v>
      </c>
      <c r="DX1073" s="15" t="s">
        <v>59</v>
      </c>
      <c r="DZ1073" s="15" t="s">
        <v>59</v>
      </c>
      <c r="EB1073" s="15" t="s">
        <v>59</v>
      </c>
      <c r="ED1073" s="15" t="s">
        <v>59</v>
      </c>
      <c r="EF1073" s="15" t="s">
        <v>59</v>
      </c>
      <c r="EH1073" s="15" t="s">
        <v>59</v>
      </c>
      <c r="EJ1073" s="15" t="s">
        <v>59</v>
      </c>
      <c r="EL1073" s="15" t="s">
        <v>59</v>
      </c>
      <c r="EN1073" s="15" t="s">
        <v>59</v>
      </c>
      <c r="EP1073" s="15" t="s">
        <v>59</v>
      </c>
      <c r="ER1073" s="15" t="s">
        <v>59</v>
      </c>
      <c r="ET1073" s="15" t="s">
        <v>59</v>
      </c>
      <c r="EV1073" s="15" t="s">
        <v>59</v>
      </c>
      <c r="EX1073" s="15" t="s">
        <v>59</v>
      </c>
      <c r="EZ1073" s="15" t="s">
        <v>59</v>
      </c>
      <c r="FB1073" s="15" t="s">
        <v>59</v>
      </c>
      <c r="FD1073" s="15" t="s">
        <v>59</v>
      </c>
      <c r="FF1073" s="15" t="s">
        <v>59</v>
      </c>
      <c r="FH1073" s="15" t="s">
        <v>59</v>
      </c>
      <c r="FJ1073" s="15" t="s">
        <v>59</v>
      </c>
      <c r="FL1073" s="15" t="s">
        <v>59</v>
      </c>
      <c r="FN1073" s="15" t="s">
        <v>59</v>
      </c>
      <c r="FP1073" s="15" t="s">
        <v>59</v>
      </c>
      <c r="FR1073" s="15" t="s">
        <v>59</v>
      </c>
      <c r="FT1073" s="15" t="s">
        <v>59</v>
      </c>
    </row>
    <row r="1074" spans="1:176" ht="15.95" customHeight="1">
      <c r="A1074" t="s">
        <v>1456</v>
      </c>
      <c r="B1074" s="39">
        <v>3</v>
      </c>
      <c r="C1074" s="39"/>
      <c r="D1074" s="39">
        <v>1602</v>
      </c>
      <c r="E1074" t="s">
        <v>1426</v>
      </c>
      <c r="G1074" s="9">
        <f t="shared" si="37"/>
        <v>34</v>
      </c>
      <c r="H1074" s="15" t="s">
        <v>59</v>
      </c>
      <c r="I1074" t="s">
        <v>47</v>
      </c>
      <c r="J1074" s="15" t="s">
        <v>59</v>
      </c>
      <c r="K1074" t="s">
        <v>47</v>
      </c>
      <c r="L1074" s="15" t="s">
        <v>59</v>
      </c>
      <c r="M1074" s="3" t="s">
        <v>47</v>
      </c>
      <c r="N1074" s="12" t="s">
        <v>59</v>
      </c>
      <c r="O1074" t="s">
        <v>47</v>
      </c>
      <c r="P1074" s="15" t="s">
        <v>59</v>
      </c>
      <c r="Q1074">
        <v>8</v>
      </c>
      <c r="R1074" s="15" t="s">
        <v>59</v>
      </c>
      <c r="S1074" t="s">
        <v>54</v>
      </c>
      <c r="T1074" s="15" t="s">
        <v>59</v>
      </c>
      <c r="U1074" t="s">
        <v>54</v>
      </c>
      <c r="V1074" s="15" t="s">
        <v>59</v>
      </c>
      <c r="W1074">
        <v>2</v>
      </c>
      <c r="X1074" s="15" t="s">
        <v>59</v>
      </c>
      <c r="Y1074">
        <v>20</v>
      </c>
      <c r="Z1074" s="15" t="s">
        <v>59</v>
      </c>
      <c r="AA1074">
        <v>4</v>
      </c>
      <c r="AB1074" s="15" t="s">
        <v>59</v>
      </c>
      <c r="AC1074" t="s">
        <v>47</v>
      </c>
      <c r="AD1074" s="15" t="s">
        <v>59</v>
      </c>
      <c r="AE1074" t="s">
        <v>47</v>
      </c>
      <c r="AF1074" s="15" t="s">
        <v>59</v>
      </c>
      <c r="AG1074" t="s">
        <v>54</v>
      </c>
      <c r="AH1074" s="15" t="s">
        <v>59</v>
      </c>
      <c r="AI1074" t="s">
        <v>47</v>
      </c>
      <c r="AJ1074" s="15" t="s">
        <v>59</v>
      </c>
      <c r="AL1074" s="15" t="s">
        <v>59</v>
      </c>
      <c r="AM1074" t="s">
        <v>47</v>
      </c>
      <c r="AN1074" s="15" t="s">
        <v>59</v>
      </c>
      <c r="AO1074" t="s">
        <v>47</v>
      </c>
      <c r="AP1074" s="15" t="s">
        <v>59</v>
      </c>
      <c r="AQ1074" t="s">
        <v>47</v>
      </c>
      <c r="AR1074" s="15" t="s">
        <v>59</v>
      </c>
      <c r="AS1074" t="s">
        <v>47</v>
      </c>
      <c r="AT1074" s="15" t="s">
        <v>59</v>
      </c>
      <c r="AU1074" t="s">
        <v>47</v>
      </c>
      <c r="AV1074" s="15" t="s">
        <v>59</v>
      </c>
      <c r="AW1074" s="3" t="s">
        <v>47</v>
      </c>
      <c r="AX1074" s="15" t="s">
        <v>59</v>
      </c>
      <c r="AZ1074" s="15" t="s">
        <v>59</v>
      </c>
      <c r="BA1074" t="s">
        <v>47</v>
      </c>
      <c r="BB1074" s="15" t="s">
        <v>59</v>
      </c>
      <c r="BC1074" t="s">
        <v>47</v>
      </c>
      <c r="BD1074" s="15" t="s">
        <v>59</v>
      </c>
      <c r="BE1074" t="s">
        <v>47</v>
      </c>
      <c r="BF1074" s="15" t="s">
        <v>59</v>
      </c>
      <c r="BH1074" s="15" t="s">
        <v>59</v>
      </c>
      <c r="BJ1074" s="15" t="s">
        <v>59</v>
      </c>
      <c r="BL1074" s="15" t="s">
        <v>59</v>
      </c>
      <c r="BN1074" s="15" t="s">
        <v>59</v>
      </c>
      <c r="BP1074" s="15" t="s">
        <v>59</v>
      </c>
      <c r="BR1074" s="15" t="s">
        <v>59</v>
      </c>
      <c r="BT1074" s="15" t="s">
        <v>59</v>
      </c>
      <c r="BV1074" s="15" t="s">
        <v>59</v>
      </c>
      <c r="BX1074" s="15" t="s">
        <v>59</v>
      </c>
      <c r="BZ1074" s="15" t="s">
        <v>59</v>
      </c>
      <c r="CB1074" s="15" t="s">
        <v>59</v>
      </c>
      <c r="CD1074" s="15" t="s">
        <v>59</v>
      </c>
      <c r="CF1074" s="15" t="s">
        <v>59</v>
      </c>
      <c r="CH1074" s="15" t="s">
        <v>59</v>
      </c>
      <c r="CJ1074" s="15" t="s">
        <v>59</v>
      </c>
      <c r="CL1074" s="15" t="s">
        <v>59</v>
      </c>
      <c r="CN1074" s="15" t="s">
        <v>59</v>
      </c>
      <c r="CP1074" s="15" t="s">
        <v>59</v>
      </c>
      <c r="CR1074" s="15" t="s">
        <v>59</v>
      </c>
      <c r="CT1074" s="15" t="s">
        <v>59</v>
      </c>
      <c r="CV1074" s="15" t="s">
        <v>59</v>
      </c>
      <c r="CX1074" s="15" t="s">
        <v>59</v>
      </c>
      <c r="CZ1074" s="15" t="s">
        <v>59</v>
      </c>
      <c r="DB1074" s="15" t="s">
        <v>59</v>
      </c>
      <c r="DD1074" s="15" t="s">
        <v>59</v>
      </c>
      <c r="DF1074" s="15" t="s">
        <v>59</v>
      </c>
      <c r="DH1074" s="15" t="s">
        <v>59</v>
      </c>
      <c r="DJ1074" s="15" t="s">
        <v>59</v>
      </c>
      <c r="DL1074" s="15" t="s">
        <v>59</v>
      </c>
      <c r="DN1074" s="15" t="s">
        <v>59</v>
      </c>
      <c r="DP1074" s="15" t="s">
        <v>59</v>
      </c>
      <c r="DR1074" s="15" t="s">
        <v>59</v>
      </c>
      <c r="DT1074" s="15" t="s">
        <v>59</v>
      </c>
      <c r="DV1074" s="15" t="s">
        <v>59</v>
      </c>
      <c r="DX1074" s="15" t="s">
        <v>59</v>
      </c>
      <c r="DZ1074" s="15" t="s">
        <v>59</v>
      </c>
      <c r="EB1074" s="15" t="s">
        <v>59</v>
      </c>
      <c r="ED1074" s="15" t="s">
        <v>59</v>
      </c>
      <c r="EF1074" s="15" t="s">
        <v>59</v>
      </c>
      <c r="EH1074" s="15" t="s">
        <v>59</v>
      </c>
      <c r="EJ1074" s="15" t="s">
        <v>59</v>
      </c>
      <c r="EL1074" s="15" t="s">
        <v>59</v>
      </c>
      <c r="EN1074" s="15" t="s">
        <v>59</v>
      </c>
      <c r="EP1074" s="15" t="s">
        <v>59</v>
      </c>
      <c r="ER1074" s="15" t="s">
        <v>59</v>
      </c>
      <c r="ET1074" s="15" t="s">
        <v>59</v>
      </c>
      <c r="EV1074" s="15" t="s">
        <v>59</v>
      </c>
      <c r="EX1074" s="15" t="s">
        <v>59</v>
      </c>
      <c r="EZ1074" s="15" t="s">
        <v>59</v>
      </c>
      <c r="FB1074" s="15" t="s">
        <v>59</v>
      </c>
      <c r="FD1074" s="15" t="s">
        <v>59</v>
      </c>
      <c r="FF1074" s="15" t="s">
        <v>59</v>
      </c>
      <c r="FH1074" s="15" t="s">
        <v>59</v>
      </c>
      <c r="FJ1074" s="15" t="s">
        <v>59</v>
      </c>
      <c r="FL1074" s="15" t="s">
        <v>59</v>
      </c>
      <c r="FN1074" s="15" t="s">
        <v>59</v>
      </c>
      <c r="FP1074" s="15" t="s">
        <v>59</v>
      </c>
      <c r="FR1074" s="15" t="s">
        <v>59</v>
      </c>
      <c r="FT1074" s="15" t="s">
        <v>59</v>
      </c>
    </row>
    <row r="1075" spans="1:176" ht="15.95" customHeight="1">
      <c r="A1075" t="s">
        <v>1457</v>
      </c>
      <c r="B1075" s="39">
        <v>3</v>
      </c>
      <c r="C1075" s="39"/>
      <c r="D1075" s="39">
        <v>1602</v>
      </c>
      <c r="E1075" t="s">
        <v>1426</v>
      </c>
      <c r="G1075" s="9">
        <f t="shared" si="37"/>
        <v>28</v>
      </c>
      <c r="H1075" s="15" t="s">
        <v>59</v>
      </c>
      <c r="I1075" t="s">
        <v>47</v>
      </c>
      <c r="J1075" s="15" t="s">
        <v>59</v>
      </c>
      <c r="K1075" t="s">
        <v>47</v>
      </c>
      <c r="L1075" s="15" t="s">
        <v>59</v>
      </c>
      <c r="M1075" s="3" t="s">
        <v>47</v>
      </c>
      <c r="N1075" s="12" t="s">
        <v>59</v>
      </c>
      <c r="O1075" t="s">
        <v>47</v>
      </c>
      <c r="P1075" s="15" t="s">
        <v>59</v>
      </c>
      <c r="Q1075">
        <v>3</v>
      </c>
      <c r="R1075" s="15" t="s">
        <v>59</v>
      </c>
      <c r="S1075" t="s">
        <v>54</v>
      </c>
      <c r="T1075" s="15" t="s">
        <v>59</v>
      </c>
      <c r="U1075" t="s">
        <v>54</v>
      </c>
      <c r="V1075" s="15" t="s">
        <v>59</v>
      </c>
      <c r="W1075">
        <v>4</v>
      </c>
      <c r="X1075" s="15" t="s">
        <v>59</v>
      </c>
      <c r="Y1075">
        <v>17</v>
      </c>
      <c r="Z1075" s="15" t="s">
        <v>59</v>
      </c>
      <c r="AA1075">
        <v>4</v>
      </c>
      <c r="AB1075" s="15" t="s">
        <v>59</v>
      </c>
      <c r="AC1075" t="s">
        <v>47</v>
      </c>
      <c r="AD1075" s="15" t="s">
        <v>59</v>
      </c>
      <c r="AE1075" t="s">
        <v>47</v>
      </c>
      <c r="AF1075" s="15" t="s">
        <v>59</v>
      </c>
      <c r="AG1075" t="s">
        <v>54</v>
      </c>
      <c r="AH1075" s="15" t="s">
        <v>59</v>
      </c>
      <c r="AI1075" t="s">
        <v>47</v>
      </c>
      <c r="AJ1075" s="15" t="s">
        <v>59</v>
      </c>
      <c r="AL1075" s="15" t="s">
        <v>59</v>
      </c>
      <c r="AM1075" t="s">
        <v>47</v>
      </c>
      <c r="AN1075" s="15" t="s">
        <v>59</v>
      </c>
      <c r="AO1075" t="s">
        <v>47</v>
      </c>
      <c r="AP1075" s="15" t="s">
        <v>59</v>
      </c>
      <c r="AQ1075" t="s">
        <v>47</v>
      </c>
      <c r="AR1075" s="15" t="s">
        <v>59</v>
      </c>
      <c r="AS1075" t="s">
        <v>47</v>
      </c>
      <c r="AT1075" s="15" t="s">
        <v>59</v>
      </c>
      <c r="AU1075" t="s">
        <v>47</v>
      </c>
      <c r="AV1075" s="15" t="s">
        <v>59</v>
      </c>
      <c r="AW1075" s="3" t="s">
        <v>47</v>
      </c>
      <c r="AX1075" s="15" t="s">
        <v>59</v>
      </c>
      <c r="AZ1075" s="15" t="s">
        <v>59</v>
      </c>
      <c r="BA1075" t="s">
        <v>47</v>
      </c>
      <c r="BB1075" s="15" t="s">
        <v>59</v>
      </c>
      <c r="BC1075" t="s">
        <v>47</v>
      </c>
      <c r="BD1075" s="15" t="s">
        <v>59</v>
      </c>
      <c r="BE1075" t="s">
        <v>47</v>
      </c>
      <c r="BF1075" s="15" t="s">
        <v>59</v>
      </c>
      <c r="BH1075" s="15" t="s">
        <v>59</v>
      </c>
      <c r="BJ1075" s="15" t="s">
        <v>59</v>
      </c>
      <c r="BL1075" s="15" t="s">
        <v>59</v>
      </c>
      <c r="BN1075" s="15" t="s">
        <v>59</v>
      </c>
      <c r="BP1075" s="15" t="s">
        <v>59</v>
      </c>
      <c r="BR1075" s="15" t="s">
        <v>59</v>
      </c>
      <c r="BT1075" s="15" t="s">
        <v>59</v>
      </c>
      <c r="BV1075" s="15" t="s">
        <v>59</v>
      </c>
      <c r="BX1075" s="15" t="s">
        <v>59</v>
      </c>
      <c r="BZ1075" s="15" t="s">
        <v>59</v>
      </c>
      <c r="CB1075" s="15" t="s">
        <v>59</v>
      </c>
      <c r="CD1075" s="15" t="s">
        <v>59</v>
      </c>
      <c r="CF1075" s="15" t="s">
        <v>59</v>
      </c>
      <c r="CH1075" s="15" t="s">
        <v>59</v>
      </c>
      <c r="CJ1075" s="15" t="s">
        <v>59</v>
      </c>
      <c r="CL1075" s="15" t="s">
        <v>59</v>
      </c>
      <c r="CN1075" s="15" t="s">
        <v>59</v>
      </c>
      <c r="CP1075" s="15" t="s">
        <v>59</v>
      </c>
      <c r="CR1075" s="15" t="s">
        <v>59</v>
      </c>
      <c r="CT1075" s="15" t="s">
        <v>59</v>
      </c>
      <c r="CV1075" s="15" t="s">
        <v>59</v>
      </c>
      <c r="CX1075" s="15" t="s">
        <v>59</v>
      </c>
      <c r="CZ1075" s="15" t="s">
        <v>59</v>
      </c>
      <c r="DB1075" s="15" t="s">
        <v>59</v>
      </c>
      <c r="DD1075" s="15" t="s">
        <v>59</v>
      </c>
      <c r="DF1075" s="15" t="s">
        <v>59</v>
      </c>
      <c r="DH1075" s="15" t="s">
        <v>59</v>
      </c>
      <c r="DJ1075" s="15" t="s">
        <v>59</v>
      </c>
      <c r="DL1075" s="15" t="s">
        <v>59</v>
      </c>
      <c r="DN1075" s="15" t="s">
        <v>59</v>
      </c>
      <c r="DP1075" s="15" t="s">
        <v>59</v>
      </c>
      <c r="DR1075" s="15" t="s">
        <v>59</v>
      </c>
      <c r="DT1075" s="15" t="s">
        <v>59</v>
      </c>
      <c r="DV1075" s="15" t="s">
        <v>59</v>
      </c>
      <c r="DX1075" s="15" t="s">
        <v>59</v>
      </c>
      <c r="DZ1075" s="15" t="s">
        <v>59</v>
      </c>
      <c r="EB1075" s="15" t="s">
        <v>59</v>
      </c>
      <c r="ED1075" s="15" t="s">
        <v>59</v>
      </c>
      <c r="EF1075" s="15" t="s">
        <v>59</v>
      </c>
      <c r="EH1075" s="15" t="s">
        <v>59</v>
      </c>
      <c r="EJ1075" s="15" t="s">
        <v>59</v>
      </c>
      <c r="EL1075" s="15" t="s">
        <v>59</v>
      </c>
      <c r="EN1075" s="15" t="s">
        <v>59</v>
      </c>
      <c r="EP1075" s="15" t="s">
        <v>59</v>
      </c>
      <c r="ER1075" s="15" t="s">
        <v>59</v>
      </c>
      <c r="ET1075" s="15" t="s">
        <v>59</v>
      </c>
      <c r="EV1075" s="15" t="s">
        <v>59</v>
      </c>
      <c r="EX1075" s="15" t="s">
        <v>59</v>
      </c>
      <c r="EZ1075" s="15" t="s">
        <v>59</v>
      </c>
      <c r="FB1075" s="15" t="s">
        <v>59</v>
      </c>
      <c r="FD1075" s="15" t="s">
        <v>59</v>
      </c>
      <c r="FF1075" s="15" t="s">
        <v>59</v>
      </c>
      <c r="FH1075" s="15" t="s">
        <v>59</v>
      </c>
      <c r="FJ1075" s="15" t="s">
        <v>59</v>
      </c>
      <c r="FL1075" s="15" t="s">
        <v>59</v>
      </c>
      <c r="FN1075" s="15" t="s">
        <v>59</v>
      </c>
      <c r="FP1075" s="15" t="s">
        <v>59</v>
      </c>
      <c r="FR1075" s="15" t="s">
        <v>59</v>
      </c>
      <c r="FT1075" s="15" t="s">
        <v>59</v>
      </c>
    </row>
    <row r="1076" spans="1:176" ht="15.95" customHeight="1">
      <c r="A1076" t="s">
        <v>1458</v>
      </c>
      <c r="B1076" s="39">
        <v>3</v>
      </c>
      <c r="C1076" s="39"/>
      <c r="D1076" s="39">
        <v>1602</v>
      </c>
      <c r="E1076" t="s">
        <v>1426</v>
      </c>
      <c r="G1076" s="9">
        <f t="shared" si="37"/>
        <v>27</v>
      </c>
      <c r="H1076" s="15" t="s">
        <v>59</v>
      </c>
      <c r="I1076" t="s">
        <v>47</v>
      </c>
      <c r="J1076" s="15" t="s">
        <v>59</v>
      </c>
      <c r="K1076" t="s">
        <v>47</v>
      </c>
      <c r="L1076" s="15" t="s">
        <v>59</v>
      </c>
      <c r="M1076" s="3" t="s">
        <v>47</v>
      </c>
      <c r="N1076" s="12" t="s">
        <v>59</v>
      </c>
      <c r="O1076" t="s">
        <v>47</v>
      </c>
      <c r="P1076" s="15" t="s">
        <v>59</v>
      </c>
      <c r="Q1076">
        <v>8</v>
      </c>
      <c r="R1076" s="15" t="s">
        <v>59</v>
      </c>
      <c r="S1076" t="s">
        <v>54</v>
      </c>
      <c r="T1076" s="15" t="s">
        <v>59</v>
      </c>
      <c r="U1076" t="s">
        <v>54</v>
      </c>
      <c r="V1076" s="15" t="s">
        <v>59</v>
      </c>
      <c r="W1076">
        <v>6</v>
      </c>
      <c r="X1076" s="15" t="s">
        <v>59</v>
      </c>
      <c r="Y1076">
        <v>9</v>
      </c>
      <c r="Z1076" s="15" t="s">
        <v>59</v>
      </c>
      <c r="AA1076">
        <v>4</v>
      </c>
      <c r="AB1076" s="15" t="s">
        <v>59</v>
      </c>
      <c r="AC1076" t="s">
        <v>47</v>
      </c>
      <c r="AD1076" s="15" t="s">
        <v>59</v>
      </c>
      <c r="AE1076" t="s">
        <v>47</v>
      </c>
      <c r="AF1076" s="15" t="s">
        <v>59</v>
      </c>
      <c r="AG1076" t="s">
        <v>54</v>
      </c>
      <c r="AH1076" s="15" t="s">
        <v>59</v>
      </c>
      <c r="AI1076" t="s">
        <v>47</v>
      </c>
      <c r="AJ1076" s="15" t="s">
        <v>59</v>
      </c>
      <c r="AL1076" s="15" t="s">
        <v>59</v>
      </c>
      <c r="AM1076" t="s">
        <v>47</v>
      </c>
      <c r="AN1076" s="15" t="s">
        <v>59</v>
      </c>
      <c r="AO1076" t="s">
        <v>47</v>
      </c>
      <c r="AP1076" s="15" t="s">
        <v>59</v>
      </c>
      <c r="AQ1076" t="s">
        <v>47</v>
      </c>
      <c r="AR1076" s="15" t="s">
        <v>59</v>
      </c>
      <c r="AS1076" t="s">
        <v>47</v>
      </c>
      <c r="AT1076" s="15" t="s">
        <v>59</v>
      </c>
      <c r="AU1076" t="s">
        <v>47</v>
      </c>
      <c r="AV1076" s="15" t="s">
        <v>59</v>
      </c>
      <c r="AW1076" s="3" t="s">
        <v>47</v>
      </c>
      <c r="AX1076" s="15" t="s">
        <v>59</v>
      </c>
      <c r="AZ1076" s="15" t="s">
        <v>59</v>
      </c>
      <c r="BA1076" t="s">
        <v>47</v>
      </c>
      <c r="BB1076" s="15" t="s">
        <v>59</v>
      </c>
      <c r="BC1076" t="s">
        <v>47</v>
      </c>
      <c r="BD1076" s="15" t="s">
        <v>59</v>
      </c>
      <c r="BE1076" t="s">
        <v>47</v>
      </c>
      <c r="BF1076" s="15" t="s">
        <v>59</v>
      </c>
      <c r="BH1076" s="15" t="s">
        <v>59</v>
      </c>
      <c r="BJ1076" s="15" t="s">
        <v>59</v>
      </c>
      <c r="BL1076" s="15" t="s">
        <v>59</v>
      </c>
      <c r="BN1076" s="15" t="s">
        <v>59</v>
      </c>
      <c r="BP1076" s="15" t="s">
        <v>59</v>
      </c>
      <c r="BR1076" s="15" t="s">
        <v>59</v>
      </c>
      <c r="BT1076" s="15" t="s">
        <v>59</v>
      </c>
      <c r="BV1076" s="15" t="s">
        <v>59</v>
      </c>
      <c r="BX1076" s="15" t="s">
        <v>59</v>
      </c>
      <c r="BZ1076" s="15" t="s">
        <v>59</v>
      </c>
      <c r="CB1076" s="15" t="s">
        <v>59</v>
      </c>
      <c r="CD1076" s="15" t="s">
        <v>59</v>
      </c>
      <c r="CF1076" s="15" t="s">
        <v>59</v>
      </c>
      <c r="CH1076" s="15" t="s">
        <v>59</v>
      </c>
      <c r="CJ1076" s="15" t="s">
        <v>59</v>
      </c>
      <c r="CL1076" s="15" t="s">
        <v>59</v>
      </c>
      <c r="CN1076" s="15" t="s">
        <v>59</v>
      </c>
      <c r="CP1076" s="15" t="s">
        <v>59</v>
      </c>
      <c r="CR1076" s="15" t="s">
        <v>59</v>
      </c>
      <c r="CT1076" s="15" t="s">
        <v>59</v>
      </c>
      <c r="CV1076" s="15" t="s">
        <v>59</v>
      </c>
      <c r="CX1076" s="15" t="s">
        <v>59</v>
      </c>
      <c r="CZ1076" s="15" t="s">
        <v>59</v>
      </c>
      <c r="DB1076" s="15" t="s">
        <v>59</v>
      </c>
      <c r="DD1076" s="15" t="s">
        <v>59</v>
      </c>
      <c r="DF1076" s="15" t="s">
        <v>59</v>
      </c>
      <c r="DH1076" s="15" t="s">
        <v>59</v>
      </c>
      <c r="DJ1076" s="15" t="s">
        <v>59</v>
      </c>
      <c r="DL1076" s="15" t="s">
        <v>59</v>
      </c>
      <c r="DN1076" s="15" t="s">
        <v>59</v>
      </c>
      <c r="DP1076" s="15" t="s">
        <v>59</v>
      </c>
      <c r="DR1076" s="15" t="s">
        <v>59</v>
      </c>
      <c r="DT1076" s="15" t="s">
        <v>59</v>
      </c>
      <c r="DV1076" s="15" t="s">
        <v>59</v>
      </c>
      <c r="DX1076" s="15" t="s">
        <v>59</v>
      </c>
      <c r="DZ1076" s="15" t="s">
        <v>59</v>
      </c>
      <c r="EB1076" s="15" t="s">
        <v>59</v>
      </c>
      <c r="ED1076" s="15" t="s">
        <v>59</v>
      </c>
      <c r="EF1076" s="15" t="s">
        <v>59</v>
      </c>
      <c r="EH1076" s="15" t="s">
        <v>59</v>
      </c>
      <c r="EJ1076" s="15" t="s">
        <v>59</v>
      </c>
      <c r="EL1076" s="15" t="s">
        <v>59</v>
      </c>
      <c r="EN1076" s="15" t="s">
        <v>59</v>
      </c>
      <c r="EP1076" s="15" t="s">
        <v>59</v>
      </c>
      <c r="ER1076" s="15" t="s">
        <v>59</v>
      </c>
      <c r="ET1076" s="15" t="s">
        <v>59</v>
      </c>
      <c r="EV1076" s="15" t="s">
        <v>59</v>
      </c>
      <c r="EX1076" s="15" t="s">
        <v>59</v>
      </c>
      <c r="EZ1076" s="15" t="s">
        <v>59</v>
      </c>
      <c r="FB1076" s="15" t="s">
        <v>59</v>
      </c>
      <c r="FD1076" s="15" t="s">
        <v>59</v>
      </c>
      <c r="FF1076" s="15" t="s">
        <v>59</v>
      </c>
      <c r="FH1076" s="15" t="s">
        <v>59</v>
      </c>
      <c r="FJ1076" s="15" t="s">
        <v>59</v>
      </c>
      <c r="FL1076" s="15" t="s">
        <v>59</v>
      </c>
      <c r="FN1076" s="15" t="s">
        <v>59</v>
      </c>
      <c r="FP1076" s="15" t="s">
        <v>59</v>
      </c>
      <c r="FR1076" s="15" t="s">
        <v>59</v>
      </c>
      <c r="FT1076" s="15" t="s">
        <v>59</v>
      </c>
    </row>
    <row r="1077" spans="1:176" ht="15.95" customHeight="1">
      <c r="A1077" t="s">
        <v>1459</v>
      </c>
      <c r="B1077" s="39">
        <v>3</v>
      </c>
      <c r="C1077" s="39"/>
      <c r="D1077" s="39">
        <v>1602</v>
      </c>
      <c r="E1077" t="s">
        <v>1426</v>
      </c>
      <c r="G1077" s="9">
        <f t="shared" si="37"/>
        <v>23</v>
      </c>
      <c r="H1077" s="15" t="s">
        <v>59</v>
      </c>
      <c r="I1077" t="s">
        <v>47</v>
      </c>
      <c r="J1077" s="15" t="s">
        <v>59</v>
      </c>
      <c r="K1077" t="s">
        <v>47</v>
      </c>
      <c r="L1077" s="15" t="s">
        <v>59</v>
      </c>
      <c r="M1077" s="3" t="s">
        <v>47</v>
      </c>
      <c r="N1077" s="12" t="s">
        <v>59</v>
      </c>
      <c r="O1077" t="s">
        <v>47</v>
      </c>
      <c r="P1077" s="15" t="s">
        <v>59</v>
      </c>
      <c r="Q1077">
        <v>5</v>
      </c>
      <c r="R1077" s="15" t="s">
        <v>59</v>
      </c>
      <c r="S1077" t="s">
        <v>54</v>
      </c>
      <c r="T1077" s="15" t="s">
        <v>59</v>
      </c>
      <c r="U1077" t="s">
        <v>54</v>
      </c>
      <c r="V1077" s="15" t="s">
        <v>59</v>
      </c>
      <c r="W1077">
        <v>4</v>
      </c>
      <c r="X1077" s="15" t="s">
        <v>59</v>
      </c>
      <c r="Y1077">
        <v>11</v>
      </c>
      <c r="Z1077" s="15" t="s">
        <v>59</v>
      </c>
      <c r="AA1077">
        <v>3</v>
      </c>
      <c r="AB1077" s="15" t="s">
        <v>59</v>
      </c>
      <c r="AC1077" t="s">
        <v>47</v>
      </c>
      <c r="AD1077" s="15" t="s">
        <v>59</v>
      </c>
      <c r="AE1077" t="s">
        <v>47</v>
      </c>
      <c r="AF1077" s="15" t="s">
        <v>59</v>
      </c>
      <c r="AG1077" t="s">
        <v>54</v>
      </c>
      <c r="AH1077" s="15" t="s">
        <v>59</v>
      </c>
      <c r="AI1077" t="s">
        <v>47</v>
      </c>
      <c r="AJ1077" s="15" t="s">
        <v>59</v>
      </c>
      <c r="AL1077" s="15" t="s">
        <v>59</v>
      </c>
      <c r="AM1077" t="s">
        <v>47</v>
      </c>
      <c r="AN1077" s="15" t="s">
        <v>59</v>
      </c>
      <c r="AO1077" t="s">
        <v>47</v>
      </c>
      <c r="AP1077" s="15" t="s">
        <v>59</v>
      </c>
      <c r="AQ1077" t="s">
        <v>47</v>
      </c>
      <c r="AR1077" s="15" t="s">
        <v>59</v>
      </c>
      <c r="AS1077" t="s">
        <v>47</v>
      </c>
      <c r="AT1077" s="15" t="s">
        <v>59</v>
      </c>
      <c r="AU1077" t="s">
        <v>47</v>
      </c>
      <c r="AV1077" s="15" t="s">
        <v>59</v>
      </c>
      <c r="AW1077" s="3" t="s">
        <v>47</v>
      </c>
      <c r="AX1077" s="15" t="s">
        <v>59</v>
      </c>
      <c r="AZ1077" s="15" t="s">
        <v>59</v>
      </c>
      <c r="BA1077" t="s">
        <v>47</v>
      </c>
      <c r="BB1077" s="15" t="s">
        <v>59</v>
      </c>
      <c r="BC1077" t="s">
        <v>47</v>
      </c>
      <c r="BD1077" s="15" t="s">
        <v>59</v>
      </c>
      <c r="BE1077" t="s">
        <v>47</v>
      </c>
      <c r="BF1077" s="15" t="s">
        <v>59</v>
      </c>
      <c r="BH1077" s="15" t="s">
        <v>59</v>
      </c>
      <c r="BJ1077" s="15" t="s">
        <v>59</v>
      </c>
      <c r="BL1077" s="15" t="s">
        <v>59</v>
      </c>
      <c r="BN1077" s="15" t="s">
        <v>59</v>
      </c>
      <c r="BP1077" s="15" t="s">
        <v>59</v>
      </c>
      <c r="BR1077" s="15" t="s">
        <v>59</v>
      </c>
      <c r="BT1077" s="15" t="s">
        <v>59</v>
      </c>
      <c r="BV1077" s="15" t="s">
        <v>59</v>
      </c>
      <c r="BX1077" s="15" t="s">
        <v>59</v>
      </c>
      <c r="BZ1077" s="15" t="s">
        <v>59</v>
      </c>
      <c r="CB1077" s="15" t="s">
        <v>59</v>
      </c>
      <c r="CD1077" s="15" t="s">
        <v>59</v>
      </c>
      <c r="CF1077" s="15" t="s">
        <v>59</v>
      </c>
      <c r="CH1077" s="15" t="s">
        <v>59</v>
      </c>
      <c r="CJ1077" s="15" t="s">
        <v>59</v>
      </c>
      <c r="CL1077" s="15" t="s">
        <v>59</v>
      </c>
      <c r="CN1077" s="15" t="s">
        <v>59</v>
      </c>
      <c r="CP1077" s="15" t="s">
        <v>59</v>
      </c>
      <c r="CR1077" s="15" t="s">
        <v>59</v>
      </c>
      <c r="CT1077" s="15" t="s">
        <v>59</v>
      </c>
      <c r="CV1077" s="15" t="s">
        <v>59</v>
      </c>
      <c r="CX1077" s="15" t="s">
        <v>59</v>
      </c>
      <c r="CZ1077" s="15" t="s">
        <v>59</v>
      </c>
      <c r="DB1077" s="15" t="s">
        <v>59</v>
      </c>
      <c r="DD1077" s="15" t="s">
        <v>59</v>
      </c>
      <c r="DF1077" s="15" t="s">
        <v>59</v>
      </c>
      <c r="DH1077" s="15" t="s">
        <v>59</v>
      </c>
      <c r="DJ1077" s="15" t="s">
        <v>59</v>
      </c>
      <c r="DL1077" s="15" t="s">
        <v>59</v>
      </c>
      <c r="DN1077" s="15" t="s">
        <v>59</v>
      </c>
      <c r="DP1077" s="15" t="s">
        <v>59</v>
      </c>
      <c r="DR1077" s="15" t="s">
        <v>59</v>
      </c>
      <c r="DT1077" s="15" t="s">
        <v>59</v>
      </c>
      <c r="DV1077" s="15" t="s">
        <v>59</v>
      </c>
      <c r="DX1077" s="15" t="s">
        <v>59</v>
      </c>
      <c r="DZ1077" s="15" t="s">
        <v>59</v>
      </c>
      <c r="EB1077" s="15" t="s">
        <v>59</v>
      </c>
      <c r="ED1077" s="15" t="s">
        <v>59</v>
      </c>
      <c r="EF1077" s="15" t="s">
        <v>59</v>
      </c>
      <c r="EH1077" s="15" t="s">
        <v>59</v>
      </c>
      <c r="EJ1077" s="15" t="s">
        <v>59</v>
      </c>
      <c r="EL1077" s="15" t="s">
        <v>59</v>
      </c>
      <c r="EN1077" s="15" t="s">
        <v>59</v>
      </c>
      <c r="EP1077" s="15" t="s">
        <v>59</v>
      </c>
      <c r="ER1077" s="15" t="s">
        <v>59</v>
      </c>
      <c r="ET1077" s="15" t="s">
        <v>59</v>
      </c>
      <c r="EV1077" s="15" t="s">
        <v>59</v>
      </c>
      <c r="EX1077" s="15" t="s">
        <v>59</v>
      </c>
      <c r="EZ1077" s="15" t="s">
        <v>59</v>
      </c>
      <c r="FB1077" s="15" t="s">
        <v>59</v>
      </c>
      <c r="FD1077" s="15" t="s">
        <v>59</v>
      </c>
      <c r="FF1077" s="15" t="s">
        <v>59</v>
      </c>
      <c r="FH1077" s="15" t="s">
        <v>59</v>
      </c>
      <c r="FJ1077" s="15" t="s">
        <v>59</v>
      </c>
      <c r="FL1077" s="15" t="s">
        <v>59</v>
      </c>
      <c r="FN1077" s="15" t="s">
        <v>59</v>
      </c>
      <c r="FP1077" s="15" t="s">
        <v>59</v>
      </c>
      <c r="FR1077" s="15" t="s">
        <v>59</v>
      </c>
      <c r="FT1077" s="15" t="s">
        <v>59</v>
      </c>
    </row>
    <row r="1078" spans="1:176" ht="15.95" customHeight="1">
      <c r="A1078" t="s">
        <v>1460</v>
      </c>
      <c r="B1078" s="39">
        <v>3</v>
      </c>
      <c r="C1078" s="39"/>
      <c r="D1078" s="39">
        <v>1602</v>
      </c>
      <c r="E1078" t="s">
        <v>1426</v>
      </c>
      <c r="G1078" s="9">
        <f t="shared" si="37"/>
        <v>26</v>
      </c>
      <c r="H1078" s="15" t="s">
        <v>59</v>
      </c>
      <c r="I1078" t="s">
        <v>47</v>
      </c>
      <c r="J1078" s="15" t="s">
        <v>59</v>
      </c>
      <c r="K1078" t="s">
        <v>47</v>
      </c>
      <c r="L1078" s="15" t="s">
        <v>59</v>
      </c>
      <c r="M1078" s="3" t="s">
        <v>47</v>
      </c>
      <c r="N1078" s="12" t="s">
        <v>59</v>
      </c>
      <c r="O1078" t="s">
        <v>47</v>
      </c>
      <c r="P1078" s="15" t="s">
        <v>59</v>
      </c>
      <c r="Q1078">
        <v>8</v>
      </c>
      <c r="R1078" s="15" t="s">
        <v>59</v>
      </c>
      <c r="S1078" t="s">
        <v>54</v>
      </c>
      <c r="T1078" s="15" t="s">
        <v>59</v>
      </c>
      <c r="U1078" t="s">
        <v>54</v>
      </c>
      <c r="V1078" s="15" t="s">
        <v>59</v>
      </c>
      <c r="W1078">
        <v>5</v>
      </c>
      <c r="X1078" s="15" t="s">
        <v>59</v>
      </c>
      <c r="Y1078">
        <v>9</v>
      </c>
      <c r="Z1078" s="15" t="s">
        <v>59</v>
      </c>
      <c r="AA1078">
        <v>4</v>
      </c>
      <c r="AB1078" s="15" t="s">
        <v>59</v>
      </c>
      <c r="AC1078" t="s">
        <v>47</v>
      </c>
      <c r="AD1078" s="15" t="s">
        <v>59</v>
      </c>
      <c r="AE1078" t="s">
        <v>47</v>
      </c>
      <c r="AF1078" s="15" t="s">
        <v>59</v>
      </c>
      <c r="AG1078" t="s">
        <v>54</v>
      </c>
      <c r="AH1078" s="15" t="s">
        <v>59</v>
      </c>
      <c r="AI1078" t="s">
        <v>47</v>
      </c>
      <c r="AJ1078" s="15" t="s">
        <v>59</v>
      </c>
      <c r="AL1078" s="15" t="s">
        <v>59</v>
      </c>
      <c r="AM1078" t="s">
        <v>47</v>
      </c>
      <c r="AN1078" s="15" t="s">
        <v>59</v>
      </c>
      <c r="AO1078" t="s">
        <v>47</v>
      </c>
      <c r="AP1078" s="15" t="s">
        <v>59</v>
      </c>
      <c r="AQ1078" t="s">
        <v>47</v>
      </c>
      <c r="AR1078" s="15" t="s">
        <v>59</v>
      </c>
      <c r="AS1078" t="s">
        <v>47</v>
      </c>
      <c r="AT1078" s="15" t="s">
        <v>59</v>
      </c>
      <c r="AU1078" t="s">
        <v>47</v>
      </c>
      <c r="AV1078" s="15" t="s">
        <v>59</v>
      </c>
      <c r="AW1078" s="3" t="s">
        <v>47</v>
      </c>
      <c r="AX1078" s="15" t="s">
        <v>59</v>
      </c>
      <c r="AZ1078" s="15" t="s">
        <v>59</v>
      </c>
      <c r="BA1078" t="s">
        <v>47</v>
      </c>
      <c r="BB1078" s="15" t="s">
        <v>59</v>
      </c>
      <c r="BC1078" t="s">
        <v>47</v>
      </c>
      <c r="BD1078" s="15" t="s">
        <v>59</v>
      </c>
      <c r="BE1078" t="s">
        <v>47</v>
      </c>
      <c r="BF1078" s="15" t="s">
        <v>59</v>
      </c>
      <c r="BH1078" s="15" t="s">
        <v>59</v>
      </c>
      <c r="BJ1078" s="15" t="s">
        <v>59</v>
      </c>
      <c r="BL1078" s="15" t="s">
        <v>59</v>
      </c>
      <c r="BN1078" s="15" t="s">
        <v>59</v>
      </c>
      <c r="BP1078" s="15" t="s">
        <v>59</v>
      </c>
      <c r="BR1078" s="15" t="s">
        <v>59</v>
      </c>
      <c r="BT1078" s="15" t="s">
        <v>59</v>
      </c>
      <c r="BV1078" s="15" t="s">
        <v>59</v>
      </c>
      <c r="BX1078" s="15" t="s">
        <v>59</v>
      </c>
      <c r="BZ1078" s="15" t="s">
        <v>59</v>
      </c>
      <c r="CB1078" s="15" t="s">
        <v>59</v>
      </c>
      <c r="CD1078" s="15" t="s">
        <v>59</v>
      </c>
      <c r="CF1078" s="15" t="s">
        <v>59</v>
      </c>
      <c r="CH1078" s="15" t="s">
        <v>59</v>
      </c>
      <c r="CJ1078" s="15" t="s">
        <v>59</v>
      </c>
      <c r="CL1078" s="15" t="s">
        <v>59</v>
      </c>
      <c r="CN1078" s="15" t="s">
        <v>59</v>
      </c>
      <c r="CP1078" s="15" t="s">
        <v>59</v>
      </c>
      <c r="CR1078" s="15" t="s">
        <v>59</v>
      </c>
      <c r="CT1078" s="15" t="s">
        <v>59</v>
      </c>
      <c r="CV1078" s="15" t="s">
        <v>59</v>
      </c>
      <c r="CX1078" s="15" t="s">
        <v>59</v>
      </c>
      <c r="CZ1078" s="15" t="s">
        <v>59</v>
      </c>
      <c r="DB1078" s="15" t="s">
        <v>59</v>
      </c>
      <c r="DD1078" s="15" t="s">
        <v>59</v>
      </c>
      <c r="DF1078" s="15" t="s">
        <v>59</v>
      </c>
      <c r="DH1078" s="15" t="s">
        <v>59</v>
      </c>
      <c r="DJ1078" s="15" t="s">
        <v>59</v>
      </c>
      <c r="DL1078" s="15" t="s">
        <v>59</v>
      </c>
      <c r="DN1078" s="15" t="s">
        <v>59</v>
      </c>
      <c r="DP1078" s="15" t="s">
        <v>59</v>
      </c>
      <c r="DR1078" s="15" t="s">
        <v>59</v>
      </c>
      <c r="DT1078" s="15" t="s">
        <v>59</v>
      </c>
      <c r="DV1078" s="15" t="s">
        <v>59</v>
      </c>
      <c r="DX1078" s="15" t="s">
        <v>59</v>
      </c>
      <c r="DZ1078" s="15" t="s">
        <v>59</v>
      </c>
      <c r="EB1078" s="15" t="s">
        <v>59</v>
      </c>
      <c r="ED1078" s="15" t="s">
        <v>59</v>
      </c>
      <c r="EF1078" s="15" t="s">
        <v>59</v>
      </c>
      <c r="EH1078" s="15" t="s">
        <v>59</v>
      </c>
      <c r="EJ1078" s="15" t="s">
        <v>59</v>
      </c>
      <c r="EL1078" s="15" t="s">
        <v>59</v>
      </c>
      <c r="EN1078" s="15" t="s">
        <v>59</v>
      </c>
      <c r="EP1078" s="15" t="s">
        <v>59</v>
      </c>
      <c r="ER1078" s="15" t="s">
        <v>59</v>
      </c>
      <c r="ET1078" s="15" t="s">
        <v>59</v>
      </c>
      <c r="EV1078" s="15" t="s">
        <v>59</v>
      </c>
      <c r="EX1078" s="15" t="s">
        <v>59</v>
      </c>
      <c r="EZ1078" s="15" t="s">
        <v>59</v>
      </c>
      <c r="FB1078" s="15" t="s">
        <v>59</v>
      </c>
      <c r="FD1078" s="15" t="s">
        <v>59</v>
      </c>
      <c r="FF1078" s="15" t="s">
        <v>59</v>
      </c>
      <c r="FH1078" s="15" t="s">
        <v>59</v>
      </c>
      <c r="FJ1078" s="15" t="s">
        <v>59</v>
      </c>
      <c r="FL1078" s="15" t="s">
        <v>59</v>
      </c>
      <c r="FN1078" s="15" t="s">
        <v>59</v>
      </c>
      <c r="FP1078" s="15" t="s">
        <v>59</v>
      </c>
      <c r="FR1078" s="15" t="s">
        <v>59</v>
      </c>
      <c r="FT1078" s="15" t="s">
        <v>59</v>
      </c>
    </row>
    <row r="1079" spans="1:176" ht="15.95" customHeight="1">
      <c r="A1079" t="s">
        <v>1461</v>
      </c>
      <c r="B1079" s="39">
        <v>3</v>
      </c>
      <c r="C1079" s="39"/>
      <c r="D1079" s="39">
        <v>1602</v>
      </c>
      <c r="E1079" t="s">
        <v>1426</v>
      </c>
      <c r="G1079" s="9">
        <f t="shared" si="37"/>
        <v>19</v>
      </c>
      <c r="H1079" s="15" t="s">
        <v>59</v>
      </c>
      <c r="I1079" t="s">
        <v>47</v>
      </c>
      <c r="J1079" s="15" t="s">
        <v>59</v>
      </c>
      <c r="K1079" t="s">
        <v>47</v>
      </c>
      <c r="L1079" s="15" t="s">
        <v>59</v>
      </c>
      <c r="M1079" s="3" t="s">
        <v>47</v>
      </c>
      <c r="N1079" s="12" t="s">
        <v>59</v>
      </c>
      <c r="O1079" t="s">
        <v>47</v>
      </c>
      <c r="P1079" s="15" t="s">
        <v>59</v>
      </c>
      <c r="Q1079">
        <v>4</v>
      </c>
      <c r="R1079" s="15" t="s">
        <v>59</v>
      </c>
      <c r="S1079" t="s">
        <v>54</v>
      </c>
      <c r="T1079" s="15" t="s">
        <v>59</v>
      </c>
      <c r="U1079" t="s">
        <v>54</v>
      </c>
      <c r="V1079" s="15" t="s">
        <v>59</v>
      </c>
      <c r="W1079">
        <v>4</v>
      </c>
      <c r="X1079" s="15" t="s">
        <v>59</v>
      </c>
      <c r="Y1079">
        <v>9</v>
      </c>
      <c r="Z1079" s="15" t="s">
        <v>59</v>
      </c>
      <c r="AA1079">
        <v>2</v>
      </c>
      <c r="AB1079" s="15" t="s">
        <v>59</v>
      </c>
      <c r="AC1079" t="s">
        <v>47</v>
      </c>
      <c r="AD1079" s="15" t="s">
        <v>59</v>
      </c>
      <c r="AE1079" t="s">
        <v>47</v>
      </c>
      <c r="AF1079" s="15" t="s">
        <v>59</v>
      </c>
      <c r="AG1079" t="s">
        <v>54</v>
      </c>
      <c r="AH1079" s="15" t="s">
        <v>59</v>
      </c>
      <c r="AI1079" t="s">
        <v>47</v>
      </c>
      <c r="AJ1079" s="15" t="s">
        <v>59</v>
      </c>
      <c r="AL1079" s="15" t="s">
        <v>59</v>
      </c>
      <c r="AM1079" t="s">
        <v>47</v>
      </c>
      <c r="AN1079" s="15" t="s">
        <v>59</v>
      </c>
      <c r="AO1079" t="s">
        <v>47</v>
      </c>
      <c r="AP1079" s="15" t="s">
        <v>59</v>
      </c>
      <c r="AQ1079" t="s">
        <v>47</v>
      </c>
      <c r="AR1079" s="15" t="s">
        <v>59</v>
      </c>
      <c r="AS1079" t="s">
        <v>47</v>
      </c>
      <c r="AT1079" s="15" t="s">
        <v>59</v>
      </c>
      <c r="AU1079" t="s">
        <v>47</v>
      </c>
      <c r="AV1079" s="15" t="s">
        <v>59</v>
      </c>
      <c r="AW1079" s="3" t="s">
        <v>47</v>
      </c>
      <c r="AX1079" s="15" t="s">
        <v>59</v>
      </c>
      <c r="AZ1079" s="15" t="s">
        <v>59</v>
      </c>
      <c r="BA1079" t="s">
        <v>47</v>
      </c>
      <c r="BB1079" s="15" t="s">
        <v>59</v>
      </c>
      <c r="BC1079" t="s">
        <v>47</v>
      </c>
      <c r="BD1079" s="15" t="s">
        <v>59</v>
      </c>
      <c r="BE1079" t="s">
        <v>47</v>
      </c>
      <c r="BF1079" s="15" t="s">
        <v>59</v>
      </c>
      <c r="BH1079" s="15" t="s">
        <v>59</v>
      </c>
      <c r="BJ1079" s="15" t="s">
        <v>59</v>
      </c>
      <c r="BL1079" s="15" t="s">
        <v>59</v>
      </c>
      <c r="BN1079" s="15" t="s">
        <v>59</v>
      </c>
      <c r="BP1079" s="15" t="s">
        <v>59</v>
      </c>
      <c r="BR1079" s="15" t="s">
        <v>59</v>
      </c>
      <c r="BT1079" s="15" t="s">
        <v>59</v>
      </c>
      <c r="BV1079" s="15" t="s">
        <v>59</v>
      </c>
      <c r="BX1079" s="15" t="s">
        <v>59</v>
      </c>
      <c r="BZ1079" s="15" t="s">
        <v>59</v>
      </c>
      <c r="CB1079" s="15" t="s">
        <v>59</v>
      </c>
      <c r="CD1079" s="15" t="s">
        <v>59</v>
      </c>
      <c r="CF1079" s="15" t="s">
        <v>59</v>
      </c>
      <c r="CH1079" s="15" t="s">
        <v>59</v>
      </c>
      <c r="CJ1079" s="15" t="s">
        <v>59</v>
      </c>
      <c r="CL1079" s="15" t="s">
        <v>59</v>
      </c>
      <c r="CN1079" s="15" t="s">
        <v>59</v>
      </c>
      <c r="CP1079" s="15" t="s">
        <v>59</v>
      </c>
      <c r="CR1079" s="15" t="s">
        <v>59</v>
      </c>
      <c r="CT1079" s="15" t="s">
        <v>59</v>
      </c>
      <c r="CV1079" s="15" t="s">
        <v>59</v>
      </c>
      <c r="CX1079" s="15" t="s">
        <v>59</v>
      </c>
      <c r="CZ1079" s="15" t="s">
        <v>59</v>
      </c>
      <c r="DB1079" s="15" t="s">
        <v>59</v>
      </c>
      <c r="DD1079" s="15" t="s">
        <v>59</v>
      </c>
      <c r="DF1079" s="15" t="s">
        <v>59</v>
      </c>
      <c r="DH1079" s="15" t="s">
        <v>59</v>
      </c>
      <c r="DJ1079" s="15" t="s">
        <v>59</v>
      </c>
      <c r="DL1079" s="15" t="s">
        <v>59</v>
      </c>
      <c r="DN1079" s="15" t="s">
        <v>59</v>
      </c>
      <c r="DP1079" s="15" t="s">
        <v>59</v>
      </c>
      <c r="DR1079" s="15" t="s">
        <v>59</v>
      </c>
      <c r="DT1079" s="15" t="s">
        <v>59</v>
      </c>
      <c r="DV1079" s="15" t="s">
        <v>59</v>
      </c>
      <c r="DX1079" s="15" t="s">
        <v>59</v>
      </c>
      <c r="DZ1079" s="15" t="s">
        <v>59</v>
      </c>
      <c r="EB1079" s="15" t="s">
        <v>59</v>
      </c>
      <c r="ED1079" s="15" t="s">
        <v>59</v>
      </c>
      <c r="EF1079" s="15" t="s">
        <v>59</v>
      </c>
      <c r="EH1079" s="15" t="s">
        <v>59</v>
      </c>
      <c r="EJ1079" s="15" t="s">
        <v>59</v>
      </c>
      <c r="EL1079" s="15" t="s">
        <v>59</v>
      </c>
      <c r="EN1079" s="15" t="s">
        <v>59</v>
      </c>
      <c r="EP1079" s="15" t="s">
        <v>59</v>
      </c>
      <c r="ER1079" s="15" t="s">
        <v>59</v>
      </c>
      <c r="ET1079" s="15" t="s">
        <v>59</v>
      </c>
      <c r="EV1079" s="15" t="s">
        <v>59</v>
      </c>
      <c r="EX1079" s="15" t="s">
        <v>59</v>
      </c>
      <c r="EZ1079" s="15" t="s">
        <v>59</v>
      </c>
      <c r="FB1079" s="15" t="s">
        <v>59</v>
      </c>
      <c r="FD1079" s="15" t="s">
        <v>59</v>
      </c>
      <c r="FF1079" s="15" t="s">
        <v>59</v>
      </c>
      <c r="FH1079" s="15" t="s">
        <v>59</v>
      </c>
      <c r="FJ1079" s="15" t="s">
        <v>59</v>
      </c>
      <c r="FL1079" s="15" t="s">
        <v>59</v>
      </c>
      <c r="FN1079" s="15" t="s">
        <v>59</v>
      </c>
      <c r="FP1079" s="15" t="s">
        <v>59</v>
      </c>
      <c r="FR1079" s="15" t="s">
        <v>59</v>
      </c>
      <c r="FT1079" s="15" t="s">
        <v>59</v>
      </c>
    </row>
    <row r="1080" spans="1:176" ht="15.95" customHeight="1">
      <c r="A1080" t="s">
        <v>1462</v>
      </c>
      <c r="B1080" s="39">
        <v>2</v>
      </c>
      <c r="C1080" s="39"/>
      <c r="D1080" s="39">
        <v>8002</v>
      </c>
      <c r="E1080" t="s">
        <v>1426</v>
      </c>
      <c r="G1080" s="9">
        <f t="shared" si="37"/>
        <v>106</v>
      </c>
      <c r="H1080" s="15" t="s">
        <v>59</v>
      </c>
      <c r="I1080" t="s">
        <v>47</v>
      </c>
      <c r="J1080" s="15" t="s">
        <v>59</v>
      </c>
      <c r="K1080" t="s">
        <v>47</v>
      </c>
      <c r="L1080" s="15" t="s">
        <v>59</v>
      </c>
      <c r="M1080" s="3" t="s">
        <v>47</v>
      </c>
      <c r="N1080" s="12" t="s">
        <v>59</v>
      </c>
      <c r="O1080" t="s">
        <v>47</v>
      </c>
      <c r="P1080" s="15" t="s">
        <v>59</v>
      </c>
      <c r="Q1080">
        <v>19</v>
      </c>
      <c r="R1080" s="15" t="s">
        <v>59</v>
      </c>
      <c r="S1080">
        <v>6</v>
      </c>
      <c r="T1080" s="15" t="s">
        <v>59</v>
      </c>
      <c r="U1080">
        <v>13</v>
      </c>
      <c r="V1080" s="15" t="s">
        <v>59</v>
      </c>
      <c r="W1080">
        <v>14</v>
      </c>
      <c r="X1080" s="15" t="s">
        <v>59</v>
      </c>
      <c r="Y1080">
        <v>24</v>
      </c>
      <c r="Z1080" s="15" t="s">
        <v>59</v>
      </c>
      <c r="AA1080">
        <v>10</v>
      </c>
      <c r="AB1080" s="15" t="s">
        <v>59</v>
      </c>
      <c r="AC1080" t="s">
        <v>47</v>
      </c>
      <c r="AD1080" s="15" t="s">
        <v>59</v>
      </c>
      <c r="AE1080" t="s">
        <v>47</v>
      </c>
      <c r="AF1080" s="15" t="s">
        <v>59</v>
      </c>
      <c r="AG1080">
        <v>20</v>
      </c>
      <c r="AH1080" s="15" t="s">
        <v>59</v>
      </c>
      <c r="AI1080" t="s">
        <v>47</v>
      </c>
      <c r="AJ1080" s="15" t="s">
        <v>59</v>
      </c>
      <c r="AL1080" s="15" t="s">
        <v>59</v>
      </c>
      <c r="AM1080" t="s">
        <v>47</v>
      </c>
      <c r="AN1080" s="15" t="s">
        <v>59</v>
      </c>
      <c r="AO1080" t="s">
        <v>47</v>
      </c>
      <c r="AP1080" s="15" t="s">
        <v>59</v>
      </c>
      <c r="AQ1080" t="s">
        <v>47</v>
      </c>
      <c r="AR1080" s="15" t="s">
        <v>59</v>
      </c>
      <c r="AS1080" t="s">
        <v>47</v>
      </c>
      <c r="AT1080" s="15" t="s">
        <v>59</v>
      </c>
      <c r="AU1080" t="s">
        <v>47</v>
      </c>
      <c r="AV1080" s="15" t="s">
        <v>59</v>
      </c>
      <c r="AW1080" s="3" t="s">
        <v>47</v>
      </c>
      <c r="AX1080" s="15" t="s">
        <v>59</v>
      </c>
      <c r="AZ1080" s="15" t="s">
        <v>59</v>
      </c>
      <c r="BA1080" t="s">
        <v>47</v>
      </c>
      <c r="BB1080" s="15" t="s">
        <v>59</v>
      </c>
      <c r="BC1080" t="s">
        <v>47</v>
      </c>
      <c r="BD1080" s="15" t="s">
        <v>59</v>
      </c>
      <c r="BE1080" t="s">
        <v>47</v>
      </c>
      <c r="BF1080" s="15" t="s">
        <v>59</v>
      </c>
      <c r="BH1080" s="15" t="s">
        <v>59</v>
      </c>
      <c r="BJ1080" s="15" t="s">
        <v>59</v>
      </c>
      <c r="BL1080" s="15" t="s">
        <v>59</v>
      </c>
      <c r="BN1080" s="15" t="s">
        <v>59</v>
      </c>
      <c r="BP1080" s="15" t="s">
        <v>59</v>
      </c>
      <c r="BR1080" s="15" t="s">
        <v>59</v>
      </c>
      <c r="BT1080" s="15" t="s">
        <v>59</v>
      </c>
      <c r="BV1080" s="15" t="s">
        <v>59</v>
      </c>
      <c r="BX1080" s="15" t="s">
        <v>59</v>
      </c>
      <c r="BZ1080" s="15" t="s">
        <v>59</v>
      </c>
      <c r="CB1080" s="15" t="s">
        <v>59</v>
      </c>
      <c r="CD1080" s="15" t="s">
        <v>59</v>
      </c>
      <c r="CF1080" s="15" t="s">
        <v>59</v>
      </c>
      <c r="CH1080" s="15" t="s">
        <v>59</v>
      </c>
      <c r="CJ1080" s="15" t="s">
        <v>59</v>
      </c>
      <c r="CL1080" s="15" t="s">
        <v>59</v>
      </c>
      <c r="CN1080" s="15" t="s">
        <v>59</v>
      </c>
      <c r="CP1080" s="15" t="s">
        <v>59</v>
      </c>
      <c r="CR1080" s="15" t="s">
        <v>59</v>
      </c>
      <c r="CT1080" s="15" t="s">
        <v>59</v>
      </c>
      <c r="CV1080" s="15" t="s">
        <v>59</v>
      </c>
      <c r="CX1080" s="15" t="s">
        <v>59</v>
      </c>
      <c r="CZ1080" s="15" t="s">
        <v>59</v>
      </c>
      <c r="DB1080" s="15" t="s">
        <v>59</v>
      </c>
      <c r="DD1080" s="15" t="s">
        <v>59</v>
      </c>
      <c r="DF1080" s="15" t="s">
        <v>59</v>
      </c>
      <c r="DH1080" s="15" t="s">
        <v>59</v>
      </c>
      <c r="DJ1080" s="15" t="s">
        <v>59</v>
      </c>
      <c r="DL1080" s="15" t="s">
        <v>59</v>
      </c>
      <c r="DN1080" s="15" t="s">
        <v>59</v>
      </c>
      <c r="DP1080" s="15" t="s">
        <v>59</v>
      </c>
      <c r="DR1080" s="15" t="s">
        <v>59</v>
      </c>
      <c r="DT1080" s="15" t="s">
        <v>59</v>
      </c>
      <c r="DV1080" s="15" t="s">
        <v>59</v>
      </c>
      <c r="DX1080" s="15" t="s">
        <v>59</v>
      </c>
      <c r="DZ1080" s="15" t="s">
        <v>59</v>
      </c>
      <c r="EB1080" s="15" t="s">
        <v>59</v>
      </c>
      <c r="ED1080" s="15" t="s">
        <v>59</v>
      </c>
      <c r="EF1080" s="15" t="s">
        <v>59</v>
      </c>
      <c r="EH1080" s="15" t="s">
        <v>59</v>
      </c>
      <c r="EJ1080" s="15" t="s">
        <v>59</v>
      </c>
      <c r="EL1080" s="15" t="s">
        <v>59</v>
      </c>
      <c r="EN1080" s="15" t="s">
        <v>59</v>
      </c>
      <c r="EP1080" s="15" t="s">
        <v>59</v>
      </c>
      <c r="ER1080" s="15" t="s">
        <v>59</v>
      </c>
      <c r="ET1080" s="15" t="s">
        <v>59</v>
      </c>
      <c r="EV1080" s="15" t="s">
        <v>59</v>
      </c>
      <c r="EX1080" s="15" t="s">
        <v>59</v>
      </c>
      <c r="EZ1080" s="15" t="s">
        <v>59</v>
      </c>
      <c r="FB1080" s="15" t="s">
        <v>59</v>
      </c>
      <c r="FD1080" s="15" t="s">
        <v>59</v>
      </c>
      <c r="FF1080" s="15" t="s">
        <v>59</v>
      </c>
      <c r="FH1080" s="15" t="s">
        <v>59</v>
      </c>
      <c r="FJ1080" s="15" t="s">
        <v>59</v>
      </c>
      <c r="FL1080" s="15" t="s">
        <v>59</v>
      </c>
      <c r="FN1080" s="15" t="s">
        <v>59</v>
      </c>
      <c r="FP1080" s="15" t="s">
        <v>59</v>
      </c>
      <c r="FR1080" s="15" t="s">
        <v>59</v>
      </c>
      <c r="FT1080" s="15" t="s">
        <v>59</v>
      </c>
    </row>
    <row r="1081" spans="1:176" ht="15.95" customHeight="1">
      <c r="A1081" t="s">
        <v>1463</v>
      </c>
      <c r="B1081" s="39">
        <v>2</v>
      </c>
      <c r="C1081" s="39"/>
      <c r="D1081" s="39">
        <v>8002</v>
      </c>
      <c r="E1081" t="s">
        <v>1426</v>
      </c>
      <c r="G1081" s="9">
        <f t="shared" si="37"/>
        <v>209</v>
      </c>
      <c r="H1081" s="15" t="s">
        <v>59</v>
      </c>
      <c r="I1081" t="s">
        <v>47</v>
      </c>
      <c r="J1081" s="15" t="s">
        <v>59</v>
      </c>
      <c r="K1081" t="s">
        <v>47</v>
      </c>
      <c r="L1081" s="15" t="s">
        <v>59</v>
      </c>
      <c r="M1081" s="3" t="s">
        <v>47</v>
      </c>
      <c r="N1081" s="12" t="s">
        <v>59</v>
      </c>
      <c r="O1081" t="s">
        <v>47</v>
      </c>
      <c r="P1081" s="15" t="s">
        <v>59</v>
      </c>
      <c r="Q1081">
        <v>64</v>
      </c>
      <c r="R1081" s="15" t="s">
        <v>59</v>
      </c>
      <c r="S1081">
        <v>2</v>
      </c>
      <c r="T1081" s="15" t="s">
        <v>59</v>
      </c>
      <c r="U1081">
        <v>34</v>
      </c>
      <c r="V1081" s="15" t="s">
        <v>59</v>
      </c>
      <c r="W1081">
        <v>44</v>
      </c>
      <c r="X1081" s="15" t="s">
        <v>59</v>
      </c>
      <c r="Y1081">
        <v>25</v>
      </c>
      <c r="Z1081" s="15" t="s">
        <v>59</v>
      </c>
      <c r="AA1081">
        <v>31</v>
      </c>
      <c r="AB1081" s="15" t="s">
        <v>59</v>
      </c>
      <c r="AC1081" t="s">
        <v>47</v>
      </c>
      <c r="AD1081" s="15" t="s">
        <v>59</v>
      </c>
      <c r="AE1081" t="s">
        <v>47</v>
      </c>
      <c r="AF1081" s="15" t="s">
        <v>59</v>
      </c>
      <c r="AG1081">
        <v>9</v>
      </c>
      <c r="AH1081" s="15" t="s">
        <v>59</v>
      </c>
      <c r="AI1081" t="s">
        <v>47</v>
      </c>
      <c r="AJ1081" s="15" t="s">
        <v>59</v>
      </c>
      <c r="AL1081" s="15" t="s">
        <v>59</v>
      </c>
      <c r="AM1081" t="s">
        <v>47</v>
      </c>
      <c r="AN1081" s="15" t="s">
        <v>59</v>
      </c>
      <c r="AO1081" t="s">
        <v>47</v>
      </c>
      <c r="AP1081" s="15" t="s">
        <v>59</v>
      </c>
      <c r="AQ1081" t="s">
        <v>47</v>
      </c>
      <c r="AR1081" s="15" t="s">
        <v>59</v>
      </c>
      <c r="AS1081" t="s">
        <v>47</v>
      </c>
      <c r="AT1081" s="15" t="s">
        <v>59</v>
      </c>
      <c r="AU1081" t="s">
        <v>47</v>
      </c>
      <c r="AV1081" s="15" t="s">
        <v>59</v>
      </c>
      <c r="AW1081" s="3" t="s">
        <v>47</v>
      </c>
      <c r="AX1081" s="15" t="s">
        <v>59</v>
      </c>
      <c r="AZ1081" s="15" t="s">
        <v>59</v>
      </c>
      <c r="BA1081" t="s">
        <v>47</v>
      </c>
      <c r="BB1081" s="15" t="s">
        <v>59</v>
      </c>
      <c r="BC1081" t="s">
        <v>47</v>
      </c>
      <c r="BD1081" s="15" t="s">
        <v>59</v>
      </c>
      <c r="BE1081" t="s">
        <v>47</v>
      </c>
      <c r="BF1081" s="15" t="s">
        <v>59</v>
      </c>
      <c r="BH1081" s="15" t="s">
        <v>59</v>
      </c>
      <c r="BJ1081" s="15" t="s">
        <v>59</v>
      </c>
      <c r="BL1081" s="15" t="s">
        <v>59</v>
      </c>
      <c r="BN1081" s="15" t="s">
        <v>59</v>
      </c>
      <c r="BP1081" s="15" t="s">
        <v>59</v>
      </c>
      <c r="BR1081" s="15" t="s">
        <v>59</v>
      </c>
      <c r="BT1081" s="15" t="s">
        <v>59</v>
      </c>
      <c r="BV1081" s="15" t="s">
        <v>59</v>
      </c>
      <c r="BX1081" s="15" t="s">
        <v>59</v>
      </c>
      <c r="BZ1081" s="15" t="s">
        <v>59</v>
      </c>
      <c r="CB1081" s="15" t="s">
        <v>59</v>
      </c>
      <c r="CD1081" s="15" t="s">
        <v>59</v>
      </c>
      <c r="CF1081" s="15" t="s">
        <v>59</v>
      </c>
      <c r="CH1081" s="15" t="s">
        <v>59</v>
      </c>
      <c r="CJ1081" s="15" t="s">
        <v>59</v>
      </c>
      <c r="CL1081" s="15" t="s">
        <v>59</v>
      </c>
      <c r="CN1081" s="15" t="s">
        <v>59</v>
      </c>
      <c r="CP1081" s="15" t="s">
        <v>59</v>
      </c>
      <c r="CR1081" s="15" t="s">
        <v>59</v>
      </c>
      <c r="CT1081" s="15" t="s">
        <v>59</v>
      </c>
      <c r="CV1081" s="15" t="s">
        <v>59</v>
      </c>
      <c r="CX1081" s="15" t="s">
        <v>59</v>
      </c>
      <c r="CZ1081" s="15" t="s">
        <v>59</v>
      </c>
      <c r="DB1081" s="15" t="s">
        <v>59</v>
      </c>
      <c r="DD1081" s="15" t="s">
        <v>59</v>
      </c>
      <c r="DF1081" s="15" t="s">
        <v>59</v>
      </c>
      <c r="DH1081" s="15" t="s">
        <v>59</v>
      </c>
      <c r="DJ1081" s="15" t="s">
        <v>59</v>
      </c>
      <c r="DL1081" s="15" t="s">
        <v>59</v>
      </c>
      <c r="DN1081" s="15" t="s">
        <v>59</v>
      </c>
      <c r="DP1081" s="15" t="s">
        <v>59</v>
      </c>
      <c r="DR1081" s="15" t="s">
        <v>59</v>
      </c>
      <c r="DT1081" s="15" t="s">
        <v>59</v>
      </c>
      <c r="DV1081" s="15" t="s">
        <v>59</v>
      </c>
      <c r="DX1081" s="15" t="s">
        <v>59</v>
      </c>
      <c r="DZ1081" s="15" t="s">
        <v>59</v>
      </c>
      <c r="EB1081" s="15" t="s">
        <v>59</v>
      </c>
      <c r="ED1081" s="15" t="s">
        <v>59</v>
      </c>
      <c r="EF1081" s="15" t="s">
        <v>59</v>
      </c>
      <c r="EH1081" s="15" t="s">
        <v>59</v>
      </c>
      <c r="EJ1081" s="15" t="s">
        <v>59</v>
      </c>
      <c r="EL1081" s="15" t="s">
        <v>59</v>
      </c>
      <c r="EN1081" s="15" t="s">
        <v>59</v>
      </c>
      <c r="EP1081" s="15" t="s">
        <v>59</v>
      </c>
      <c r="ER1081" s="15" t="s">
        <v>59</v>
      </c>
      <c r="ET1081" s="15" t="s">
        <v>59</v>
      </c>
      <c r="EV1081" s="15" t="s">
        <v>59</v>
      </c>
      <c r="EX1081" s="15" t="s">
        <v>59</v>
      </c>
      <c r="EZ1081" s="15" t="s">
        <v>59</v>
      </c>
      <c r="FB1081" s="15" t="s">
        <v>59</v>
      </c>
      <c r="FD1081" s="15" t="s">
        <v>59</v>
      </c>
      <c r="FF1081" s="15" t="s">
        <v>59</v>
      </c>
      <c r="FH1081" s="15" t="s">
        <v>59</v>
      </c>
      <c r="FJ1081" s="15" t="s">
        <v>59</v>
      </c>
      <c r="FL1081" s="15" t="s">
        <v>59</v>
      </c>
      <c r="FN1081" s="15" t="s">
        <v>59</v>
      </c>
      <c r="FP1081" s="15" t="s">
        <v>59</v>
      </c>
      <c r="FR1081" s="15" t="s">
        <v>59</v>
      </c>
      <c r="FT1081" s="15" t="s">
        <v>59</v>
      </c>
    </row>
    <row r="1082" spans="1:176" ht="15.95" customHeight="1">
      <c r="A1082" t="s">
        <v>1464</v>
      </c>
      <c r="B1082" s="39">
        <v>2</v>
      </c>
      <c r="C1082" s="39"/>
      <c r="D1082" s="39">
        <v>8002</v>
      </c>
      <c r="E1082" t="s">
        <v>1426</v>
      </c>
      <c r="G1082" s="9">
        <f t="shared" si="37"/>
        <v>246</v>
      </c>
      <c r="H1082" s="15" t="s">
        <v>59</v>
      </c>
      <c r="I1082" t="s">
        <v>47</v>
      </c>
      <c r="J1082" s="15" t="s">
        <v>59</v>
      </c>
      <c r="K1082" t="s">
        <v>47</v>
      </c>
      <c r="L1082" s="15" t="s">
        <v>59</v>
      </c>
      <c r="M1082" s="3" t="s">
        <v>47</v>
      </c>
      <c r="N1082" s="12" t="s">
        <v>59</v>
      </c>
      <c r="O1082" t="s">
        <v>47</v>
      </c>
      <c r="P1082" s="15" t="s">
        <v>59</v>
      </c>
      <c r="Q1082">
        <v>75</v>
      </c>
      <c r="R1082" s="15" t="s">
        <v>59</v>
      </c>
      <c r="S1082">
        <v>4</v>
      </c>
      <c r="T1082" s="15" t="s">
        <v>59</v>
      </c>
      <c r="U1082">
        <v>44</v>
      </c>
      <c r="V1082" s="15" t="s">
        <v>59</v>
      </c>
      <c r="W1082">
        <v>47</v>
      </c>
      <c r="X1082" s="15" t="s">
        <v>59</v>
      </c>
      <c r="Y1082">
        <v>31</v>
      </c>
      <c r="Z1082" s="15" t="s">
        <v>59</v>
      </c>
      <c r="AA1082">
        <v>38</v>
      </c>
      <c r="AB1082" s="15" t="s">
        <v>59</v>
      </c>
      <c r="AC1082" t="s">
        <v>47</v>
      </c>
      <c r="AD1082" s="15" t="s">
        <v>59</v>
      </c>
      <c r="AE1082" t="s">
        <v>47</v>
      </c>
      <c r="AF1082" s="15" t="s">
        <v>59</v>
      </c>
      <c r="AG1082">
        <v>7</v>
      </c>
      <c r="AH1082" s="15" t="s">
        <v>59</v>
      </c>
      <c r="AI1082" t="s">
        <v>47</v>
      </c>
      <c r="AJ1082" s="15" t="s">
        <v>59</v>
      </c>
      <c r="AL1082" s="15" t="s">
        <v>59</v>
      </c>
      <c r="AM1082" t="s">
        <v>47</v>
      </c>
      <c r="AN1082" s="15" t="s">
        <v>59</v>
      </c>
      <c r="AO1082" t="s">
        <v>47</v>
      </c>
      <c r="AP1082" s="15" t="s">
        <v>59</v>
      </c>
      <c r="AQ1082" t="s">
        <v>47</v>
      </c>
      <c r="AR1082" s="15" t="s">
        <v>59</v>
      </c>
      <c r="AS1082" t="s">
        <v>47</v>
      </c>
      <c r="AT1082" s="15" t="s">
        <v>59</v>
      </c>
      <c r="AU1082" t="s">
        <v>47</v>
      </c>
      <c r="AV1082" s="15" t="s">
        <v>59</v>
      </c>
      <c r="AW1082" s="3" t="s">
        <v>47</v>
      </c>
      <c r="AX1082" s="15" t="s">
        <v>59</v>
      </c>
      <c r="AZ1082" s="15" t="s">
        <v>59</v>
      </c>
      <c r="BA1082" t="s">
        <v>47</v>
      </c>
      <c r="BB1082" s="15" t="s">
        <v>59</v>
      </c>
      <c r="BC1082" t="s">
        <v>47</v>
      </c>
      <c r="BD1082" s="15" t="s">
        <v>59</v>
      </c>
      <c r="BE1082" t="s">
        <v>47</v>
      </c>
      <c r="BF1082" s="15" t="s">
        <v>59</v>
      </c>
      <c r="BH1082" s="15" t="s">
        <v>59</v>
      </c>
      <c r="BJ1082" s="15" t="s">
        <v>59</v>
      </c>
      <c r="BL1082" s="15" t="s">
        <v>59</v>
      </c>
      <c r="BN1082" s="15" t="s">
        <v>59</v>
      </c>
      <c r="BP1082" s="15" t="s">
        <v>59</v>
      </c>
      <c r="BR1082" s="15" t="s">
        <v>59</v>
      </c>
      <c r="BT1082" s="15" t="s">
        <v>59</v>
      </c>
      <c r="BV1082" s="15" t="s">
        <v>59</v>
      </c>
      <c r="BX1082" s="15" t="s">
        <v>59</v>
      </c>
      <c r="BZ1082" s="15" t="s">
        <v>59</v>
      </c>
      <c r="CB1082" s="15" t="s">
        <v>59</v>
      </c>
      <c r="CD1082" s="15" t="s">
        <v>59</v>
      </c>
      <c r="CF1082" s="15" t="s">
        <v>59</v>
      </c>
      <c r="CH1082" s="15" t="s">
        <v>59</v>
      </c>
      <c r="CJ1082" s="15" t="s">
        <v>59</v>
      </c>
      <c r="CL1082" s="15" t="s">
        <v>59</v>
      </c>
      <c r="CN1082" s="15" t="s">
        <v>59</v>
      </c>
      <c r="CP1082" s="15" t="s">
        <v>59</v>
      </c>
      <c r="CR1082" s="15" t="s">
        <v>59</v>
      </c>
      <c r="CT1082" s="15" t="s">
        <v>59</v>
      </c>
      <c r="CV1082" s="15" t="s">
        <v>59</v>
      </c>
      <c r="CX1082" s="15" t="s">
        <v>59</v>
      </c>
      <c r="CZ1082" s="15" t="s">
        <v>59</v>
      </c>
      <c r="DB1082" s="15" t="s">
        <v>59</v>
      </c>
      <c r="DD1082" s="15" t="s">
        <v>59</v>
      </c>
      <c r="DF1082" s="15" t="s">
        <v>59</v>
      </c>
      <c r="DH1082" s="15" t="s">
        <v>59</v>
      </c>
      <c r="DJ1082" s="15" t="s">
        <v>59</v>
      </c>
      <c r="DL1082" s="15" t="s">
        <v>59</v>
      </c>
      <c r="DN1082" s="15" t="s">
        <v>59</v>
      </c>
      <c r="DP1082" s="15" t="s">
        <v>59</v>
      </c>
      <c r="DR1082" s="15" t="s">
        <v>59</v>
      </c>
      <c r="DT1082" s="15" t="s">
        <v>59</v>
      </c>
      <c r="DV1082" s="15" t="s">
        <v>59</v>
      </c>
      <c r="DX1082" s="15" t="s">
        <v>59</v>
      </c>
      <c r="DZ1082" s="15" t="s">
        <v>59</v>
      </c>
      <c r="EB1082" s="15" t="s">
        <v>59</v>
      </c>
      <c r="ED1082" s="15" t="s">
        <v>59</v>
      </c>
      <c r="EF1082" s="15" t="s">
        <v>59</v>
      </c>
      <c r="EH1082" s="15" t="s">
        <v>59</v>
      </c>
      <c r="EJ1082" s="15" t="s">
        <v>59</v>
      </c>
      <c r="EL1082" s="15" t="s">
        <v>59</v>
      </c>
      <c r="EN1082" s="15" t="s">
        <v>59</v>
      </c>
      <c r="EP1082" s="15" t="s">
        <v>59</v>
      </c>
      <c r="ER1082" s="15" t="s">
        <v>59</v>
      </c>
      <c r="ET1082" s="15" t="s">
        <v>59</v>
      </c>
      <c r="EV1082" s="15" t="s">
        <v>59</v>
      </c>
      <c r="EX1082" s="15" t="s">
        <v>59</v>
      </c>
      <c r="EZ1082" s="15" t="s">
        <v>59</v>
      </c>
      <c r="FB1082" s="15" t="s">
        <v>59</v>
      </c>
      <c r="FD1082" s="15" t="s">
        <v>59</v>
      </c>
      <c r="FF1082" s="15" t="s">
        <v>59</v>
      </c>
      <c r="FH1082" s="15" t="s">
        <v>59</v>
      </c>
      <c r="FJ1082" s="15" t="s">
        <v>59</v>
      </c>
      <c r="FL1082" s="15" t="s">
        <v>59</v>
      </c>
      <c r="FN1082" s="15" t="s">
        <v>59</v>
      </c>
      <c r="FP1082" s="15" t="s">
        <v>59</v>
      </c>
      <c r="FR1082" s="15" t="s">
        <v>59</v>
      </c>
      <c r="FT1082" s="15" t="s">
        <v>59</v>
      </c>
    </row>
    <row r="1083" spans="1:176" ht="15.95" customHeight="1">
      <c r="A1083" t="s">
        <v>1465</v>
      </c>
      <c r="B1083" s="39">
        <v>2</v>
      </c>
      <c r="C1083" s="39"/>
      <c r="D1083" s="39">
        <v>8002</v>
      </c>
      <c r="E1083" t="s">
        <v>1426</v>
      </c>
      <c r="G1083" s="9">
        <f t="shared" si="37"/>
        <v>161</v>
      </c>
      <c r="H1083" s="15" t="s">
        <v>59</v>
      </c>
      <c r="I1083" t="s">
        <v>47</v>
      </c>
      <c r="J1083" s="15" t="s">
        <v>59</v>
      </c>
      <c r="K1083" t="s">
        <v>47</v>
      </c>
      <c r="L1083" s="15" t="s">
        <v>59</v>
      </c>
      <c r="M1083" s="3" t="s">
        <v>47</v>
      </c>
      <c r="N1083" s="12" t="s">
        <v>59</v>
      </c>
      <c r="O1083" t="s">
        <v>47</v>
      </c>
      <c r="P1083" s="15" t="s">
        <v>59</v>
      </c>
      <c r="Q1083">
        <v>58</v>
      </c>
      <c r="R1083" s="15" t="s">
        <v>59</v>
      </c>
      <c r="S1083">
        <v>3</v>
      </c>
      <c r="T1083" s="15" t="s">
        <v>59</v>
      </c>
      <c r="U1083">
        <v>21</v>
      </c>
      <c r="V1083" s="15" t="s">
        <v>59</v>
      </c>
      <c r="W1083">
        <v>31</v>
      </c>
      <c r="X1083" s="15" t="s">
        <v>59</v>
      </c>
      <c r="Y1083">
        <v>13</v>
      </c>
      <c r="Z1083" s="15" t="s">
        <v>59</v>
      </c>
      <c r="AA1083">
        <v>21</v>
      </c>
      <c r="AB1083" s="15" t="s">
        <v>59</v>
      </c>
      <c r="AC1083" t="s">
        <v>47</v>
      </c>
      <c r="AD1083" s="15" t="s">
        <v>59</v>
      </c>
      <c r="AE1083" t="s">
        <v>47</v>
      </c>
      <c r="AF1083" s="15" t="s">
        <v>59</v>
      </c>
      <c r="AG1083">
        <v>14</v>
      </c>
      <c r="AH1083" s="15" t="s">
        <v>59</v>
      </c>
      <c r="AI1083" t="s">
        <v>47</v>
      </c>
      <c r="AJ1083" s="15" t="s">
        <v>59</v>
      </c>
      <c r="AL1083" s="15" t="s">
        <v>59</v>
      </c>
      <c r="AM1083" t="s">
        <v>47</v>
      </c>
      <c r="AN1083" s="15" t="s">
        <v>59</v>
      </c>
      <c r="AO1083" t="s">
        <v>47</v>
      </c>
      <c r="AP1083" s="15" t="s">
        <v>59</v>
      </c>
      <c r="AQ1083" t="s">
        <v>47</v>
      </c>
      <c r="AR1083" s="15" t="s">
        <v>59</v>
      </c>
      <c r="AS1083" t="s">
        <v>47</v>
      </c>
      <c r="AT1083" s="15" t="s">
        <v>59</v>
      </c>
      <c r="AU1083" t="s">
        <v>47</v>
      </c>
      <c r="AV1083" s="15" t="s">
        <v>59</v>
      </c>
      <c r="AW1083" s="3" t="s">
        <v>47</v>
      </c>
      <c r="AX1083" s="15" t="s">
        <v>59</v>
      </c>
      <c r="AZ1083" s="15" t="s">
        <v>59</v>
      </c>
      <c r="BA1083" t="s">
        <v>47</v>
      </c>
      <c r="BB1083" s="15" t="s">
        <v>59</v>
      </c>
      <c r="BC1083" t="s">
        <v>47</v>
      </c>
      <c r="BD1083" s="15" t="s">
        <v>59</v>
      </c>
      <c r="BE1083" t="s">
        <v>47</v>
      </c>
      <c r="BF1083" s="15" t="s">
        <v>59</v>
      </c>
      <c r="BH1083" s="15" t="s">
        <v>59</v>
      </c>
      <c r="BJ1083" s="15" t="s">
        <v>59</v>
      </c>
      <c r="BL1083" s="15" t="s">
        <v>59</v>
      </c>
      <c r="BN1083" s="15" t="s">
        <v>59</v>
      </c>
      <c r="BP1083" s="15" t="s">
        <v>59</v>
      </c>
      <c r="BR1083" s="15" t="s">
        <v>59</v>
      </c>
      <c r="BT1083" s="15" t="s">
        <v>59</v>
      </c>
      <c r="BV1083" s="15" t="s">
        <v>59</v>
      </c>
      <c r="BX1083" s="15" t="s">
        <v>59</v>
      </c>
      <c r="BZ1083" s="15" t="s">
        <v>59</v>
      </c>
      <c r="CB1083" s="15" t="s">
        <v>59</v>
      </c>
      <c r="CD1083" s="15" t="s">
        <v>59</v>
      </c>
      <c r="CF1083" s="15" t="s">
        <v>59</v>
      </c>
      <c r="CH1083" s="15" t="s">
        <v>59</v>
      </c>
      <c r="CJ1083" s="15" t="s">
        <v>59</v>
      </c>
      <c r="CL1083" s="15" t="s">
        <v>59</v>
      </c>
      <c r="CN1083" s="15" t="s">
        <v>59</v>
      </c>
      <c r="CP1083" s="15" t="s">
        <v>59</v>
      </c>
      <c r="CR1083" s="15" t="s">
        <v>59</v>
      </c>
      <c r="CT1083" s="15" t="s">
        <v>59</v>
      </c>
      <c r="CV1083" s="15" t="s">
        <v>59</v>
      </c>
      <c r="CX1083" s="15" t="s">
        <v>59</v>
      </c>
      <c r="CZ1083" s="15" t="s">
        <v>59</v>
      </c>
      <c r="DB1083" s="15" t="s">
        <v>59</v>
      </c>
      <c r="DD1083" s="15" t="s">
        <v>59</v>
      </c>
      <c r="DF1083" s="15" t="s">
        <v>59</v>
      </c>
      <c r="DH1083" s="15" t="s">
        <v>59</v>
      </c>
      <c r="DJ1083" s="15" t="s">
        <v>59</v>
      </c>
      <c r="DL1083" s="15" t="s">
        <v>59</v>
      </c>
      <c r="DN1083" s="15" t="s">
        <v>59</v>
      </c>
      <c r="DP1083" s="15" t="s">
        <v>59</v>
      </c>
      <c r="DR1083" s="15" t="s">
        <v>59</v>
      </c>
      <c r="DT1083" s="15" t="s">
        <v>59</v>
      </c>
      <c r="DV1083" s="15" t="s">
        <v>59</v>
      </c>
      <c r="DX1083" s="15" t="s">
        <v>59</v>
      </c>
      <c r="DZ1083" s="15" t="s">
        <v>59</v>
      </c>
      <c r="EB1083" s="15" t="s">
        <v>59</v>
      </c>
      <c r="ED1083" s="15" t="s">
        <v>59</v>
      </c>
      <c r="EF1083" s="15" t="s">
        <v>59</v>
      </c>
      <c r="EH1083" s="15" t="s">
        <v>59</v>
      </c>
      <c r="EJ1083" s="15" t="s">
        <v>59</v>
      </c>
      <c r="EL1083" s="15" t="s">
        <v>59</v>
      </c>
      <c r="EN1083" s="15" t="s">
        <v>59</v>
      </c>
      <c r="EP1083" s="15" t="s">
        <v>59</v>
      </c>
      <c r="ER1083" s="15" t="s">
        <v>59</v>
      </c>
      <c r="ET1083" s="15" t="s">
        <v>59</v>
      </c>
      <c r="EV1083" s="15" t="s">
        <v>59</v>
      </c>
      <c r="EX1083" s="15" t="s">
        <v>59</v>
      </c>
      <c r="EZ1083" s="15" t="s">
        <v>59</v>
      </c>
      <c r="FB1083" s="15" t="s">
        <v>59</v>
      </c>
      <c r="FD1083" s="15" t="s">
        <v>59</v>
      </c>
      <c r="FF1083" s="15" t="s">
        <v>59</v>
      </c>
      <c r="FH1083" s="15" t="s">
        <v>59</v>
      </c>
      <c r="FJ1083" s="15" t="s">
        <v>59</v>
      </c>
      <c r="FL1083" s="15" t="s">
        <v>59</v>
      </c>
      <c r="FN1083" s="15" t="s">
        <v>59</v>
      </c>
      <c r="FP1083" s="15" t="s">
        <v>59</v>
      </c>
      <c r="FR1083" s="15" t="s">
        <v>59</v>
      </c>
      <c r="FT1083" s="15" t="s">
        <v>59</v>
      </c>
    </row>
    <row r="1084" spans="1:176" ht="15.95" customHeight="1">
      <c r="A1084" t="s">
        <v>1466</v>
      </c>
      <c r="B1084" s="39">
        <v>2</v>
      </c>
      <c r="C1084" s="39"/>
      <c r="D1084" s="39">
        <v>8002</v>
      </c>
      <c r="E1084" t="s">
        <v>1426</v>
      </c>
      <c r="G1084" s="9">
        <f t="shared" si="37"/>
        <v>64</v>
      </c>
      <c r="H1084" s="15" t="s">
        <v>59</v>
      </c>
      <c r="I1084" t="s">
        <v>47</v>
      </c>
      <c r="J1084" s="15" t="s">
        <v>59</v>
      </c>
      <c r="K1084" t="s">
        <v>47</v>
      </c>
      <c r="L1084" s="15" t="s">
        <v>59</v>
      </c>
      <c r="M1084" s="3" t="s">
        <v>47</v>
      </c>
      <c r="N1084" s="12" t="s">
        <v>59</v>
      </c>
      <c r="O1084" t="s">
        <v>47</v>
      </c>
      <c r="P1084" s="15" t="s">
        <v>59</v>
      </c>
      <c r="Q1084">
        <v>14</v>
      </c>
      <c r="R1084" s="15" t="s">
        <v>59</v>
      </c>
      <c r="S1084" t="s">
        <v>54</v>
      </c>
      <c r="T1084" s="15" t="s">
        <v>59</v>
      </c>
      <c r="U1084" t="s">
        <v>54</v>
      </c>
      <c r="V1084" s="15" t="s">
        <v>59</v>
      </c>
      <c r="W1084">
        <v>17</v>
      </c>
      <c r="X1084" s="15" t="s">
        <v>59</v>
      </c>
      <c r="Y1084">
        <v>18</v>
      </c>
      <c r="Z1084" s="15" t="s">
        <v>59</v>
      </c>
      <c r="AA1084">
        <v>9</v>
      </c>
      <c r="AB1084" s="15" t="s">
        <v>59</v>
      </c>
      <c r="AC1084" t="s">
        <v>47</v>
      </c>
      <c r="AD1084" s="15" t="s">
        <v>59</v>
      </c>
      <c r="AE1084" t="s">
        <v>47</v>
      </c>
      <c r="AF1084" s="15" t="s">
        <v>59</v>
      </c>
      <c r="AG1084">
        <v>6</v>
      </c>
      <c r="AH1084" s="15" t="s">
        <v>59</v>
      </c>
      <c r="AI1084" t="s">
        <v>47</v>
      </c>
      <c r="AJ1084" s="15" t="s">
        <v>59</v>
      </c>
      <c r="AL1084" s="15" t="s">
        <v>59</v>
      </c>
      <c r="AM1084" t="s">
        <v>47</v>
      </c>
      <c r="AN1084" s="15" t="s">
        <v>59</v>
      </c>
      <c r="AO1084" t="s">
        <v>47</v>
      </c>
      <c r="AP1084" s="15" t="s">
        <v>59</v>
      </c>
      <c r="AQ1084" t="s">
        <v>47</v>
      </c>
      <c r="AR1084" s="15" t="s">
        <v>59</v>
      </c>
      <c r="AS1084" t="s">
        <v>47</v>
      </c>
      <c r="AT1084" s="15" t="s">
        <v>59</v>
      </c>
      <c r="AU1084" t="s">
        <v>47</v>
      </c>
      <c r="AV1084" s="15" t="s">
        <v>59</v>
      </c>
      <c r="AW1084" s="3" t="s">
        <v>47</v>
      </c>
      <c r="AX1084" s="15" t="s">
        <v>59</v>
      </c>
      <c r="AZ1084" s="15" t="s">
        <v>59</v>
      </c>
      <c r="BA1084" t="s">
        <v>47</v>
      </c>
      <c r="BB1084" s="15" t="s">
        <v>59</v>
      </c>
      <c r="BC1084" t="s">
        <v>47</v>
      </c>
      <c r="BD1084" s="15" t="s">
        <v>59</v>
      </c>
      <c r="BE1084" t="s">
        <v>47</v>
      </c>
      <c r="BF1084" s="15" t="s">
        <v>59</v>
      </c>
      <c r="BH1084" s="15" t="s">
        <v>59</v>
      </c>
      <c r="BJ1084" s="15" t="s">
        <v>59</v>
      </c>
      <c r="BL1084" s="15" t="s">
        <v>59</v>
      </c>
      <c r="BN1084" s="15" t="s">
        <v>59</v>
      </c>
      <c r="BP1084" s="15" t="s">
        <v>59</v>
      </c>
      <c r="BR1084" s="15" t="s">
        <v>59</v>
      </c>
      <c r="BT1084" s="15" t="s">
        <v>59</v>
      </c>
      <c r="BV1084" s="15" t="s">
        <v>59</v>
      </c>
      <c r="BX1084" s="15" t="s">
        <v>59</v>
      </c>
      <c r="BZ1084" s="15" t="s">
        <v>59</v>
      </c>
      <c r="CB1084" s="15" t="s">
        <v>59</v>
      </c>
      <c r="CD1084" s="15" t="s">
        <v>59</v>
      </c>
      <c r="CF1084" s="15" t="s">
        <v>59</v>
      </c>
      <c r="CH1084" s="15" t="s">
        <v>59</v>
      </c>
      <c r="CJ1084" s="15" t="s">
        <v>59</v>
      </c>
      <c r="CL1084" s="15" t="s">
        <v>59</v>
      </c>
      <c r="CN1084" s="15" t="s">
        <v>59</v>
      </c>
      <c r="CP1084" s="15" t="s">
        <v>59</v>
      </c>
      <c r="CR1084" s="15" t="s">
        <v>59</v>
      </c>
      <c r="CT1084" s="15" t="s">
        <v>59</v>
      </c>
      <c r="CV1084" s="15" t="s">
        <v>59</v>
      </c>
      <c r="CX1084" s="15" t="s">
        <v>59</v>
      </c>
      <c r="CZ1084" s="15" t="s">
        <v>59</v>
      </c>
      <c r="DB1084" s="15" t="s">
        <v>59</v>
      </c>
      <c r="DD1084" s="15" t="s">
        <v>59</v>
      </c>
      <c r="DF1084" s="15" t="s">
        <v>59</v>
      </c>
      <c r="DH1084" s="15" t="s">
        <v>59</v>
      </c>
      <c r="DJ1084" s="15" t="s">
        <v>59</v>
      </c>
      <c r="DL1084" s="15" t="s">
        <v>59</v>
      </c>
      <c r="DN1084" s="15" t="s">
        <v>59</v>
      </c>
      <c r="DP1084" s="15" t="s">
        <v>59</v>
      </c>
      <c r="DR1084" s="15" t="s">
        <v>59</v>
      </c>
      <c r="DT1084" s="15" t="s">
        <v>59</v>
      </c>
      <c r="DV1084" s="15" t="s">
        <v>59</v>
      </c>
      <c r="DX1084" s="15" t="s">
        <v>59</v>
      </c>
      <c r="DZ1084" s="15" t="s">
        <v>59</v>
      </c>
      <c r="EB1084" s="15" t="s">
        <v>59</v>
      </c>
      <c r="ED1084" s="15" t="s">
        <v>59</v>
      </c>
      <c r="EF1084" s="15" t="s">
        <v>59</v>
      </c>
      <c r="EH1084" s="15" t="s">
        <v>59</v>
      </c>
      <c r="EJ1084" s="15" t="s">
        <v>59</v>
      </c>
      <c r="EL1084" s="15" t="s">
        <v>59</v>
      </c>
      <c r="EN1084" s="15" t="s">
        <v>59</v>
      </c>
      <c r="EP1084" s="15" t="s">
        <v>59</v>
      </c>
      <c r="ER1084" s="15" t="s">
        <v>59</v>
      </c>
      <c r="ET1084" s="15" t="s">
        <v>59</v>
      </c>
      <c r="EV1084" s="15" t="s">
        <v>59</v>
      </c>
      <c r="EX1084" s="15" t="s">
        <v>59</v>
      </c>
      <c r="EZ1084" s="15" t="s">
        <v>59</v>
      </c>
      <c r="FB1084" s="15" t="s">
        <v>59</v>
      </c>
      <c r="FD1084" s="15" t="s">
        <v>59</v>
      </c>
      <c r="FF1084" s="15" t="s">
        <v>59</v>
      </c>
      <c r="FH1084" s="15" t="s">
        <v>59</v>
      </c>
      <c r="FJ1084" s="15" t="s">
        <v>59</v>
      </c>
      <c r="FL1084" s="15" t="s">
        <v>59</v>
      </c>
      <c r="FN1084" s="15" t="s">
        <v>59</v>
      </c>
      <c r="FP1084" s="15" t="s">
        <v>59</v>
      </c>
      <c r="FR1084" s="15" t="s">
        <v>59</v>
      </c>
      <c r="FT1084" s="15" t="s">
        <v>59</v>
      </c>
    </row>
    <row r="1085" spans="1:176" ht="15.95" customHeight="1">
      <c r="A1085" t="str">
        <f>SUBSTITUTE(A1081,"4","8")</f>
        <v>Butter oil, unsalted, heating at 105°C for 8 days</v>
      </c>
      <c r="B1085" s="39">
        <v>2</v>
      </c>
      <c r="C1085" s="39"/>
      <c r="D1085" s="39">
        <v>8002</v>
      </c>
      <c r="E1085" t="s">
        <v>1426</v>
      </c>
      <c r="G1085" s="9">
        <f t="shared" si="37"/>
        <v>558</v>
      </c>
      <c r="H1085" s="15" t="s">
        <v>59</v>
      </c>
      <c r="I1085" t="s">
        <v>47</v>
      </c>
      <c r="J1085" s="15" t="s">
        <v>59</v>
      </c>
      <c r="K1085" t="s">
        <v>47</v>
      </c>
      <c r="L1085" s="15" t="s">
        <v>59</v>
      </c>
      <c r="M1085" s="3" t="s">
        <v>47</v>
      </c>
      <c r="N1085" s="12" t="s">
        <v>59</v>
      </c>
      <c r="O1085" t="s">
        <v>47</v>
      </c>
      <c r="P1085" s="15" t="s">
        <v>59</v>
      </c>
      <c r="Q1085">
        <v>158</v>
      </c>
      <c r="R1085" s="15" t="s">
        <v>59</v>
      </c>
      <c r="S1085">
        <v>3</v>
      </c>
      <c r="T1085" s="15" t="s">
        <v>59</v>
      </c>
      <c r="U1085">
        <v>98</v>
      </c>
      <c r="V1085" s="15" t="s">
        <v>59</v>
      </c>
      <c r="W1085">
        <v>90</v>
      </c>
      <c r="X1085" s="15" t="s">
        <v>59</v>
      </c>
      <c r="Y1085">
        <v>92</v>
      </c>
      <c r="Z1085" s="15" t="s">
        <v>59</v>
      </c>
      <c r="AA1085">
        <v>110</v>
      </c>
      <c r="AB1085" s="15" t="s">
        <v>59</v>
      </c>
      <c r="AC1085" t="s">
        <v>47</v>
      </c>
      <c r="AD1085" s="15" t="s">
        <v>59</v>
      </c>
      <c r="AE1085" t="s">
        <v>47</v>
      </c>
      <c r="AF1085" s="15" t="s">
        <v>59</v>
      </c>
      <c r="AG1085">
        <v>7</v>
      </c>
      <c r="AH1085" s="15" t="s">
        <v>59</v>
      </c>
      <c r="AI1085" t="s">
        <v>47</v>
      </c>
      <c r="AJ1085" s="15" t="s">
        <v>59</v>
      </c>
      <c r="AL1085" s="15" t="s">
        <v>59</v>
      </c>
      <c r="AM1085" t="s">
        <v>47</v>
      </c>
      <c r="AN1085" s="15" t="s">
        <v>59</v>
      </c>
      <c r="AO1085" t="s">
        <v>47</v>
      </c>
      <c r="AP1085" s="15" t="s">
        <v>59</v>
      </c>
      <c r="AQ1085" t="s">
        <v>47</v>
      </c>
      <c r="AR1085" s="15" t="s">
        <v>59</v>
      </c>
      <c r="AS1085" t="s">
        <v>47</v>
      </c>
      <c r="AT1085" s="15" t="s">
        <v>59</v>
      </c>
      <c r="AU1085" t="s">
        <v>47</v>
      </c>
      <c r="AV1085" s="15" t="s">
        <v>59</v>
      </c>
      <c r="AW1085" s="3" t="s">
        <v>47</v>
      </c>
      <c r="AX1085" s="15" t="s">
        <v>59</v>
      </c>
      <c r="AZ1085" s="15" t="s">
        <v>59</v>
      </c>
      <c r="BA1085" t="s">
        <v>47</v>
      </c>
      <c r="BB1085" s="15" t="s">
        <v>59</v>
      </c>
      <c r="BC1085" t="s">
        <v>47</v>
      </c>
      <c r="BD1085" s="15" t="s">
        <v>59</v>
      </c>
      <c r="BE1085" t="s">
        <v>47</v>
      </c>
      <c r="BF1085" s="15" t="s">
        <v>59</v>
      </c>
      <c r="BH1085" s="15" t="s">
        <v>59</v>
      </c>
      <c r="BJ1085" s="15" t="s">
        <v>59</v>
      </c>
      <c r="BL1085" s="15" t="s">
        <v>59</v>
      </c>
      <c r="BN1085" s="15" t="s">
        <v>59</v>
      </c>
      <c r="BP1085" s="15" t="s">
        <v>59</v>
      </c>
      <c r="BR1085" s="15" t="s">
        <v>59</v>
      </c>
      <c r="BT1085" s="15" t="s">
        <v>59</v>
      </c>
      <c r="BV1085" s="15" t="s">
        <v>59</v>
      </c>
      <c r="BX1085" s="15" t="s">
        <v>59</v>
      </c>
      <c r="BZ1085" s="15" t="s">
        <v>59</v>
      </c>
      <c r="CB1085" s="15" t="s">
        <v>59</v>
      </c>
      <c r="CD1085" s="15" t="s">
        <v>59</v>
      </c>
      <c r="CF1085" s="15" t="s">
        <v>59</v>
      </c>
      <c r="CH1085" s="15" t="s">
        <v>59</v>
      </c>
      <c r="CJ1085" s="15" t="s">
        <v>59</v>
      </c>
      <c r="CL1085" s="15" t="s">
        <v>59</v>
      </c>
      <c r="CN1085" s="15" t="s">
        <v>59</v>
      </c>
      <c r="CP1085" s="15" t="s">
        <v>59</v>
      </c>
      <c r="CR1085" s="15" t="s">
        <v>59</v>
      </c>
      <c r="CT1085" s="15" t="s">
        <v>59</v>
      </c>
      <c r="CV1085" s="15" t="s">
        <v>59</v>
      </c>
      <c r="CX1085" s="15" t="s">
        <v>59</v>
      </c>
      <c r="CZ1085" s="15" t="s">
        <v>59</v>
      </c>
      <c r="DB1085" s="15" t="s">
        <v>59</v>
      </c>
      <c r="DD1085" s="15" t="s">
        <v>59</v>
      </c>
      <c r="DF1085" s="15" t="s">
        <v>59</v>
      </c>
      <c r="DH1085" s="15" t="s">
        <v>59</v>
      </c>
      <c r="DJ1085" s="15" t="s">
        <v>59</v>
      </c>
      <c r="DL1085" s="15" t="s">
        <v>59</v>
      </c>
      <c r="DN1085" s="15" t="s">
        <v>59</v>
      </c>
      <c r="DP1085" s="15" t="s">
        <v>59</v>
      </c>
      <c r="DR1085" s="15" t="s">
        <v>59</v>
      </c>
      <c r="DT1085" s="15" t="s">
        <v>59</v>
      </c>
      <c r="DV1085" s="15" t="s">
        <v>59</v>
      </c>
      <c r="DX1085" s="15" t="s">
        <v>59</v>
      </c>
      <c r="DZ1085" s="15" t="s">
        <v>59</v>
      </c>
      <c r="EB1085" s="15" t="s">
        <v>59</v>
      </c>
      <c r="ED1085" s="15" t="s">
        <v>59</v>
      </c>
      <c r="EF1085" s="15" t="s">
        <v>59</v>
      </c>
      <c r="EH1085" s="15" t="s">
        <v>59</v>
      </c>
      <c r="EJ1085" s="15" t="s">
        <v>59</v>
      </c>
      <c r="EL1085" s="15" t="s">
        <v>59</v>
      </c>
      <c r="EN1085" s="15" t="s">
        <v>59</v>
      </c>
      <c r="EP1085" s="15" t="s">
        <v>59</v>
      </c>
      <c r="ER1085" s="15" t="s">
        <v>59</v>
      </c>
      <c r="ET1085" s="15" t="s">
        <v>59</v>
      </c>
      <c r="EV1085" s="15" t="s">
        <v>59</v>
      </c>
      <c r="EX1085" s="15" t="s">
        <v>59</v>
      </c>
      <c r="EZ1085" s="15" t="s">
        <v>59</v>
      </c>
      <c r="FB1085" s="15" t="s">
        <v>59</v>
      </c>
      <c r="FD1085" s="15" t="s">
        <v>59</v>
      </c>
      <c r="FF1085" s="15" t="s">
        <v>59</v>
      </c>
      <c r="FH1085" s="15" t="s">
        <v>59</v>
      </c>
      <c r="FJ1085" s="15" t="s">
        <v>59</v>
      </c>
      <c r="FL1085" s="15" t="s">
        <v>59</v>
      </c>
      <c r="FN1085" s="15" t="s">
        <v>59</v>
      </c>
      <c r="FP1085" s="15" t="s">
        <v>59</v>
      </c>
      <c r="FR1085" s="15" t="s">
        <v>59</v>
      </c>
      <c r="FT1085" s="15" t="s">
        <v>59</v>
      </c>
    </row>
    <row r="1086" spans="1:176" ht="15.95" customHeight="1">
      <c r="A1086" t="str">
        <f>SUBSTITUTE(A1082,"4","8")</f>
        <v>Butter oil, 0.1% NaCl, heating at 105°C for 8 days</v>
      </c>
      <c r="B1086" s="39">
        <v>2</v>
      </c>
      <c r="C1086" s="39"/>
      <c r="D1086" s="39">
        <v>8002</v>
      </c>
      <c r="E1086" t="s">
        <v>1426</v>
      </c>
      <c r="G1086" s="9">
        <f t="shared" si="37"/>
        <v>555</v>
      </c>
      <c r="H1086" s="15" t="s">
        <v>59</v>
      </c>
      <c r="I1086" t="s">
        <v>47</v>
      </c>
      <c r="J1086" s="15" t="s">
        <v>59</v>
      </c>
      <c r="K1086" t="s">
        <v>47</v>
      </c>
      <c r="L1086" s="15" t="s">
        <v>59</v>
      </c>
      <c r="M1086" s="3" t="s">
        <v>47</v>
      </c>
      <c r="N1086" s="12" t="s">
        <v>59</v>
      </c>
      <c r="O1086" t="s">
        <v>47</v>
      </c>
      <c r="P1086" s="15" t="s">
        <v>59</v>
      </c>
      <c r="Q1086">
        <v>160</v>
      </c>
      <c r="R1086" s="15" t="s">
        <v>59</v>
      </c>
      <c r="S1086">
        <v>3</v>
      </c>
      <c r="T1086" s="15" t="s">
        <v>59</v>
      </c>
      <c r="U1086">
        <v>86</v>
      </c>
      <c r="V1086" s="15" t="s">
        <v>59</v>
      </c>
      <c r="W1086">
        <v>90</v>
      </c>
      <c r="X1086" s="15" t="s">
        <v>59</v>
      </c>
      <c r="Y1086">
        <v>98</v>
      </c>
      <c r="Z1086" s="15" t="s">
        <v>59</v>
      </c>
      <c r="AA1086">
        <v>105</v>
      </c>
      <c r="AB1086" s="15" t="s">
        <v>59</v>
      </c>
      <c r="AC1086" t="s">
        <v>47</v>
      </c>
      <c r="AD1086" s="15" t="s">
        <v>59</v>
      </c>
      <c r="AE1086" t="s">
        <v>47</v>
      </c>
      <c r="AF1086" s="15" t="s">
        <v>59</v>
      </c>
      <c r="AG1086">
        <v>13</v>
      </c>
      <c r="AH1086" s="15" t="s">
        <v>59</v>
      </c>
      <c r="AI1086" t="s">
        <v>47</v>
      </c>
      <c r="AJ1086" s="15" t="s">
        <v>59</v>
      </c>
      <c r="AL1086" s="15" t="s">
        <v>59</v>
      </c>
      <c r="AM1086" t="s">
        <v>47</v>
      </c>
      <c r="AN1086" s="15" t="s">
        <v>59</v>
      </c>
      <c r="AO1086" t="s">
        <v>47</v>
      </c>
      <c r="AP1086" s="15" t="s">
        <v>59</v>
      </c>
      <c r="AQ1086" t="s">
        <v>47</v>
      </c>
      <c r="AR1086" s="15" t="s">
        <v>59</v>
      </c>
      <c r="AS1086" t="s">
        <v>47</v>
      </c>
      <c r="AT1086" s="15" t="s">
        <v>59</v>
      </c>
      <c r="AU1086" t="s">
        <v>47</v>
      </c>
      <c r="AV1086" s="15" t="s">
        <v>59</v>
      </c>
      <c r="AW1086" s="3" t="s">
        <v>47</v>
      </c>
      <c r="AX1086" s="15" t="s">
        <v>59</v>
      </c>
      <c r="AZ1086" s="15" t="s">
        <v>59</v>
      </c>
      <c r="BA1086" t="s">
        <v>47</v>
      </c>
      <c r="BB1086" s="15" t="s">
        <v>59</v>
      </c>
      <c r="BC1086" t="s">
        <v>47</v>
      </c>
      <c r="BD1086" s="15" t="s">
        <v>59</v>
      </c>
      <c r="BE1086" t="s">
        <v>47</v>
      </c>
      <c r="BF1086" s="15" t="s">
        <v>59</v>
      </c>
      <c r="BH1086" s="15" t="s">
        <v>59</v>
      </c>
      <c r="BJ1086" s="15" t="s">
        <v>59</v>
      </c>
      <c r="BL1086" s="15" t="s">
        <v>59</v>
      </c>
      <c r="BN1086" s="15" t="s">
        <v>59</v>
      </c>
      <c r="BP1086" s="15" t="s">
        <v>59</v>
      </c>
      <c r="BR1086" s="15" t="s">
        <v>59</v>
      </c>
      <c r="BT1086" s="15" t="s">
        <v>59</v>
      </c>
      <c r="BV1086" s="15" t="s">
        <v>59</v>
      </c>
      <c r="BX1086" s="15" t="s">
        <v>59</v>
      </c>
      <c r="BZ1086" s="15" t="s">
        <v>59</v>
      </c>
      <c r="CB1086" s="15" t="s">
        <v>59</v>
      </c>
      <c r="CD1086" s="15" t="s">
        <v>59</v>
      </c>
      <c r="CF1086" s="15" t="s">
        <v>59</v>
      </c>
      <c r="CH1086" s="15" t="s">
        <v>59</v>
      </c>
      <c r="CJ1086" s="15" t="s">
        <v>59</v>
      </c>
      <c r="CL1086" s="15" t="s">
        <v>59</v>
      </c>
      <c r="CN1086" s="15" t="s">
        <v>59</v>
      </c>
      <c r="CP1086" s="15" t="s">
        <v>59</v>
      </c>
      <c r="CR1086" s="15" t="s">
        <v>59</v>
      </c>
      <c r="CT1086" s="15" t="s">
        <v>59</v>
      </c>
      <c r="CV1086" s="15" t="s">
        <v>59</v>
      </c>
      <c r="CX1086" s="15" t="s">
        <v>59</v>
      </c>
      <c r="CZ1086" s="15" t="s">
        <v>59</v>
      </c>
      <c r="DB1086" s="15" t="s">
        <v>59</v>
      </c>
      <c r="DD1086" s="15" t="s">
        <v>59</v>
      </c>
      <c r="DF1086" s="15" t="s">
        <v>59</v>
      </c>
      <c r="DH1086" s="15" t="s">
        <v>59</v>
      </c>
      <c r="DJ1086" s="15" t="s">
        <v>59</v>
      </c>
      <c r="DL1086" s="15" t="s">
        <v>59</v>
      </c>
      <c r="DN1086" s="15" t="s">
        <v>59</v>
      </c>
      <c r="DP1086" s="15" t="s">
        <v>59</v>
      </c>
      <c r="DR1086" s="15" t="s">
        <v>59</v>
      </c>
      <c r="DT1086" s="15" t="s">
        <v>59</v>
      </c>
      <c r="DV1086" s="15" t="s">
        <v>59</v>
      </c>
      <c r="DX1086" s="15" t="s">
        <v>59</v>
      </c>
      <c r="DZ1086" s="15" t="s">
        <v>59</v>
      </c>
      <c r="EB1086" s="15" t="s">
        <v>59</v>
      </c>
      <c r="ED1086" s="15" t="s">
        <v>59</v>
      </c>
      <c r="EF1086" s="15" t="s">
        <v>59</v>
      </c>
      <c r="EH1086" s="15" t="s">
        <v>59</v>
      </c>
      <c r="EJ1086" s="15" t="s">
        <v>59</v>
      </c>
      <c r="EL1086" s="15" t="s">
        <v>59</v>
      </c>
      <c r="EN1086" s="15" t="s">
        <v>59</v>
      </c>
      <c r="EP1086" s="15" t="s">
        <v>59</v>
      </c>
      <c r="ER1086" s="15" t="s">
        <v>59</v>
      </c>
      <c r="ET1086" s="15" t="s">
        <v>59</v>
      </c>
      <c r="EV1086" s="15" t="s">
        <v>59</v>
      </c>
      <c r="EX1086" s="15" t="s">
        <v>59</v>
      </c>
      <c r="EZ1086" s="15" t="s">
        <v>59</v>
      </c>
      <c r="FB1086" s="15" t="s">
        <v>59</v>
      </c>
      <c r="FD1086" s="15" t="s">
        <v>59</v>
      </c>
      <c r="FF1086" s="15" t="s">
        <v>59</v>
      </c>
      <c r="FH1086" s="15" t="s">
        <v>59</v>
      </c>
      <c r="FJ1086" s="15" t="s">
        <v>59</v>
      </c>
      <c r="FL1086" s="15" t="s">
        <v>59</v>
      </c>
      <c r="FN1086" s="15" t="s">
        <v>59</v>
      </c>
      <c r="FP1086" s="15" t="s">
        <v>59</v>
      </c>
      <c r="FR1086" s="15" t="s">
        <v>59</v>
      </c>
      <c r="FT1086" s="15" t="s">
        <v>59</v>
      </c>
    </row>
    <row r="1087" spans="1:176" ht="15.95" customHeight="1">
      <c r="A1087" t="str">
        <f>SUBSTITUTE(A1083,"4","8")</f>
        <v>Butter oil, 0.2% NaCl, heating at 105°C for 8 days</v>
      </c>
      <c r="B1087" s="39">
        <v>2</v>
      </c>
      <c r="C1087" s="39"/>
      <c r="D1087" s="39">
        <v>8002</v>
      </c>
      <c r="E1087" t="s">
        <v>1426</v>
      </c>
      <c r="G1087" s="9">
        <f t="shared" si="37"/>
        <v>433</v>
      </c>
      <c r="H1087" s="15" t="s">
        <v>59</v>
      </c>
      <c r="I1087" t="s">
        <v>47</v>
      </c>
      <c r="J1087" s="15" t="s">
        <v>59</v>
      </c>
      <c r="K1087" t="s">
        <v>47</v>
      </c>
      <c r="L1087" s="15" t="s">
        <v>59</v>
      </c>
      <c r="M1087" s="3" t="s">
        <v>47</v>
      </c>
      <c r="N1087" s="12" t="s">
        <v>59</v>
      </c>
      <c r="O1087" t="s">
        <v>47</v>
      </c>
      <c r="P1087" s="15" t="s">
        <v>59</v>
      </c>
      <c r="Q1087">
        <v>125</v>
      </c>
      <c r="R1087" s="15" t="s">
        <v>59</v>
      </c>
      <c r="S1087">
        <v>5</v>
      </c>
      <c r="T1087" s="15" t="s">
        <v>59</v>
      </c>
      <c r="U1087">
        <v>76</v>
      </c>
      <c r="V1087" s="15" t="s">
        <v>59</v>
      </c>
      <c r="W1087">
        <v>77</v>
      </c>
      <c r="X1087" s="15" t="s">
        <v>59</v>
      </c>
      <c r="Y1087">
        <v>65</v>
      </c>
      <c r="Z1087" s="15" t="s">
        <v>59</v>
      </c>
      <c r="AA1087">
        <v>79</v>
      </c>
      <c r="AB1087" s="15" t="s">
        <v>59</v>
      </c>
      <c r="AC1087" t="s">
        <v>47</v>
      </c>
      <c r="AD1087" s="15" t="s">
        <v>59</v>
      </c>
      <c r="AE1087" t="s">
        <v>47</v>
      </c>
      <c r="AF1087" s="15" t="s">
        <v>59</v>
      </c>
      <c r="AG1087">
        <v>6</v>
      </c>
      <c r="AH1087" s="15" t="s">
        <v>59</v>
      </c>
      <c r="AI1087" t="s">
        <v>47</v>
      </c>
      <c r="AJ1087" s="15" t="s">
        <v>59</v>
      </c>
      <c r="AL1087" s="15" t="s">
        <v>59</v>
      </c>
      <c r="AM1087" t="s">
        <v>47</v>
      </c>
      <c r="AN1087" s="15" t="s">
        <v>59</v>
      </c>
      <c r="AO1087" t="s">
        <v>47</v>
      </c>
      <c r="AP1087" s="15" t="s">
        <v>59</v>
      </c>
      <c r="AQ1087" t="s">
        <v>47</v>
      </c>
      <c r="AR1087" s="15" t="s">
        <v>59</v>
      </c>
      <c r="AS1087" t="s">
        <v>47</v>
      </c>
      <c r="AT1087" s="15" t="s">
        <v>59</v>
      </c>
      <c r="AU1087" t="s">
        <v>47</v>
      </c>
      <c r="AV1087" s="15" t="s">
        <v>59</v>
      </c>
      <c r="AW1087" s="3" t="s">
        <v>47</v>
      </c>
      <c r="AX1087" s="15" t="s">
        <v>59</v>
      </c>
      <c r="AZ1087" s="15" t="s">
        <v>59</v>
      </c>
      <c r="BA1087" t="s">
        <v>47</v>
      </c>
      <c r="BB1087" s="15" t="s">
        <v>59</v>
      </c>
      <c r="BC1087" t="s">
        <v>47</v>
      </c>
      <c r="BD1087" s="15" t="s">
        <v>59</v>
      </c>
      <c r="BE1087" t="s">
        <v>47</v>
      </c>
      <c r="BF1087" s="15" t="s">
        <v>59</v>
      </c>
      <c r="BH1087" s="15" t="s">
        <v>59</v>
      </c>
      <c r="BJ1087" s="15" t="s">
        <v>59</v>
      </c>
      <c r="BL1087" s="15" t="s">
        <v>59</v>
      </c>
      <c r="BN1087" s="15" t="s">
        <v>59</v>
      </c>
      <c r="BP1087" s="15" t="s">
        <v>59</v>
      </c>
      <c r="BR1087" s="15" t="s">
        <v>59</v>
      </c>
      <c r="BT1087" s="15" t="s">
        <v>59</v>
      </c>
      <c r="BV1087" s="15" t="s">
        <v>59</v>
      </c>
      <c r="BX1087" s="15" t="s">
        <v>59</v>
      </c>
      <c r="BZ1087" s="15" t="s">
        <v>59</v>
      </c>
      <c r="CB1087" s="15" t="s">
        <v>59</v>
      </c>
      <c r="CD1087" s="15" t="s">
        <v>59</v>
      </c>
      <c r="CF1087" s="15" t="s">
        <v>59</v>
      </c>
      <c r="CH1087" s="15" t="s">
        <v>59</v>
      </c>
      <c r="CJ1087" s="15" t="s">
        <v>59</v>
      </c>
      <c r="CL1087" s="15" t="s">
        <v>59</v>
      </c>
      <c r="CN1087" s="15" t="s">
        <v>59</v>
      </c>
      <c r="CP1087" s="15" t="s">
        <v>59</v>
      </c>
      <c r="CR1087" s="15" t="s">
        <v>59</v>
      </c>
      <c r="CT1087" s="15" t="s">
        <v>59</v>
      </c>
      <c r="CV1087" s="15" t="s">
        <v>59</v>
      </c>
      <c r="CX1087" s="15" t="s">
        <v>59</v>
      </c>
      <c r="CZ1087" s="15" t="s">
        <v>59</v>
      </c>
      <c r="DB1087" s="15" t="s">
        <v>59</v>
      </c>
      <c r="DD1087" s="15" t="s">
        <v>59</v>
      </c>
      <c r="DF1087" s="15" t="s">
        <v>59</v>
      </c>
      <c r="DH1087" s="15" t="s">
        <v>59</v>
      </c>
      <c r="DJ1087" s="15" t="s">
        <v>59</v>
      </c>
      <c r="DL1087" s="15" t="s">
        <v>59</v>
      </c>
      <c r="DN1087" s="15" t="s">
        <v>59</v>
      </c>
      <c r="DP1087" s="15" t="s">
        <v>59</v>
      </c>
      <c r="DR1087" s="15" t="s">
        <v>59</v>
      </c>
      <c r="DT1087" s="15" t="s">
        <v>59</v>
      </c>
      <c r="DV1087" s="15" t="s">
        <v>59</v>
      </c>
      <c r="DX1087" s="15" t="s">
        <v>59</v>
      </c>
      <c r="DZ1087" s="15" t="s">
        <v>59</v>
      </c>
      <c r="EB1087" s="15" t="s">
        <v>59</v>
      </c>
      <c r="ED1087" s="15" t="s">
        <v>59</v>
      </c>
      <c r="EF1087" s="15" t="s">
        <v>59</v>
      </c>
      <c r="EH1087" s="15" t="s">
        <v>59</v>
      </c>
      <c r="EJ1087" s="15" t="s">
        <v>59</v>
      </c>
      <c r="EL1087" s="15" t="s">
        <v>59</v>
      </c>
      <c r="EN1087" s="15" t="s">
        <v>59</v>
      </c>
      <c r="EP1087" s="15" t="s">
        <v>59</v>
      </c>
      <c r="ER1087" s="15" t="s">
        <v>59</v>
      </c>
      <c r="ET1087" s="15" t="s">
        <v>59</v>
      </c>
      <c r="EV1087" s="15" t="s">
        <v>59</v>
      </c>
      <c r="EX1087" s="15" t="s">
        <v>59</v>
      </c>
      <c r="EZ1087" s="15" t="s">
        <v>59</v>
      </c>
      <c r="FB1087" s="15" t="s">
        <v>59</v>
      </c>
      <c r="FD1087" s="15" t="s">
        <v>59</v>
      </c>
      <c r="FF1087" s="15" t="s">
        <v>59</v>
      </c>
      <c r="FH1087" s="15" t="s">
        <v>59</v>
      </c>
      <c r="FJ1087" s="15" t="s">
        <v>59</v>
      </c>
      <c r="FL1087" s="15" t="s">
        <v>59</v>
      </c>
      <c r="FN1087" s="15" t="s">
        <v>59</v>
      </c>
      <c r="FP1087" s="15" t="s">
        <v>59</v>
      </c>
      <c r="FR1087" s="15" t="s">
        <v>59</v>
      </c>
      <c r="FT1087" s="15" t="s">
        <v>59</v>
      </c>
    </row>
    <row r="1088" spans="1:176" ht="15.95" customHeight="1">
      <c r="A1088" t="str">
        <f>SUBSTITUTE(A1084,"4","8")</f>
        <v>Butter oil, 0.3% NaCl, heating at 105°C for 8 days</v>
      </c>
      <c r="B1088" s="39">
        <v>2</v>
      </c>
      <c r="C1088" s="39"/>
      <c r="D1088" s="39">
        <v>8002</v>
      </c>
      <c r="E1088" t="s">
        <v>1426</v>
      </c>
      <c r="G1088" s="9">
        <f t="shared" si="37"/>
        <v>131</v>
      </c>
      <c r="H1088" s="15" t="s">
        <v>59</v>
      </c>
      <c r="I1088" t="s">
        <v>47</v>
      </c>
      <c r="J1088" s="15" t="s">
        <v>59</v>
      </c>
      <c r="K1088" t="s">
        <v>47</v>
      </c>
      <c r="L1088" s="15" t="s">
        <v>59</v>
      </c>
      <c r="M1088" s="3" t="s">
        <v>47</v>
      </c>
      <c r="N1088" s="12" t="s">
        <v>59</v>
      </c>
      <c r="O1088" t="s">
        <v>47</v>
      </c>
      <c r="P1088" s="15" t="s">
        <v>59</v>
      </c>
      <c r="Q1088">
        <v>36</v>
      </c>
      <c r="R1088" s="15" t="s">
        <v>59</v>
      </c>
      <c r="S1088" t="s">
        <v>54</v>
      </c>
      <c r="T1088" s="15" t="s">
        <v>59</v>
      </c>
      <c r="U1088">
        <v>28</v>
      </c>
      <c r="V1088" s="15" t="s">
        <v>59</v>
      </c>
      <c r="W1088">
        <v>29</v>
      </c>
      <c r="X1088" s="15" t="s">
        <v>59</v>
      </c>
      <c r="Y1088">
        <v>16</v>
      </c>
      <c r="Z1088" s="15" t="s">
        <v>59</v>
      </c>
      <c r="AA1088">
        <v>20</v>
      </c>
      <c r="AB1088" s="15" t="s">
        <v>59</v>
      </c>
      <c r="AC1088" t="s">
        <v>47</v>
      </c>
      <c r="AD1088" s="15" t="s">
        <v>59</v>
      </c>
      <c r="AE1088" t="s">
        <v>47</v>
      </c>
      <c r="AF1088" s="15" t="s">
        <v>59</v>
      </c>
      <c r="AG1088">
        <v>2</v>
      </c>
      <c r="AH1088" s="15" t="s">
        <v>59</v>
      </c>
      <c r="AI1088" t="s">
        <v>47</v>
      </c>
      <c r="AJ1088" s="15" t="s">
        <v>59</v>
      </c>
      <c r="AL1088" s="15" t="s">
        <v>59</v>
      </c>
      <c r="AM1088" t="s">
        <v>47</v>
      </c>
      <c r="AN1088" s="15" t="s">
        <v>59</v>
      </c>
      <c r="AO1088" t="s">
        <v>47</v>
      </c>
      <c r="AP1088" s="15" t="s">
        <v>59</v>
      </c>
      <c r="AQ1088" t="s">
        <v>47</v>
      </c>
      <c r="AR1088" s="15" t="s">
        <v>59</v>
      </c>
      <c r="AS1088" t="s">
        <v>47</v>
      </c>
      <c r="AT1088" s="15" t="s">
        <v>59</v>
      </c>
      <c r="AU1088" t="s">
        <v>47</v>
      </c>
      <c r="AV1088" s="15" t="s">
        <v>59</v>
      </c>
      <c r="AW1088" s="3" t="s">
        <v>47</v>
      </c>
      <c r="AX1088" s="15" t="s">
        <v>59</v>
      </c>
      <c r="AZ1088" s="15" t="s">
        <v>59</v>
      </c>
      <c r="BA1088" t="s">
        <v>47</v>
      </c>
      <c r="BB1088" s="15" t="s">
        <v>59</v>
      </c>
      <c r="BC1088" t="s">
        <v>47</v>
      </c>
      <c r="BD1088" s="15" t="s">
        <v>59</v>
      </c>
      <c r="BE1088" t="s">
        <v>47</v>
      </c>
      <c r="BF1088" s="15" t="s">
        <v>59</v>
      </c>
      <c r="BH1088" s="15" t="s">
        <v>59</v>
      </c>
      <c r="BJ1088" s="15" t="s">
        <v>59</v>
      </c>
      <c r="BL1088" s="15" t="s">
        <v>59</v>
      </c>
      <c r="BN1088" s="15" t="s">
        <v>59</v>
      </c>
      <c r="BP1088" s="15" t="s">
        <v>59</v>
      </c>
      <c r="BR1088" s="15" t="s">
        <v>59</v>
      </c>
      <c r="BT1088" s="15" t="s">
        <v>59</v>
      </c>
      <c r="BV1088" s="15" t="s">
        <v>59</v>
      </c>
      <c r="BX1088" s="15" t="s">
        <v>59</v>
      </c>
      <c r="BZ1088" s="15" t="s">
        <v>59</v>
      </c>
      <c r="CB1088" s="15" t="s">
        <v>59</v>
      </c>
      <c r="CD1088" s="15" t="s">
        <v>59</v>
      </c>
      <c r="CF1088" s="15" t="s">
        <v>59</v>
      </c>
      <c r="CH1088" s="15" t="s">
        <v>59</v>
      </c>
      <c r="CJ1088" s="15" t="s">
        <v>59</v>
      </c>
      <c r="CL1088" s="15" t="s">
        <v>59</v>
      </c>
      <c r="CN1088" s="15" t="s">
        <v>59</v>
      </c>
      <c r="CP1088" s="15" t="s">
        <v>59</v>
      </c>
      <c r="CR1088" s="15" t="s">
        <v>59</v>
      </c>
      <c r="CT1088" s="15" t="s">
        <v>59</v>
      </c>
      <c r="CV1088" s="15" t="s">
        <v>59</v>
      </c>
      <c r="CX1088" s="15" t="s">
        <v>59</v>
      </c>
      <c r="CZ1088" s="15" t="s">
        <v>59</v>
      </c>
      <c r="DB1088" s="15" t="s">
        <v>59</v>
      </c>
      <c r="DD1088" s="15" t="s">
        <v>59</v>
      </c>
      <c r="DF1088" s="15" t="s">
        <v>59</v>
      </c>
      <c r="DH1088" s="15" t="s">
        <v>59</v>
      </c>
      <c r="DJ1088" s="15" t="s">
        <v>59</v>
      </c>
      <c r="DL1088" s="15" t="s">
        <v>59</v>
      </c>
      <c r="DN1088" s="15" t="s">
        <v>59</v>
      </c>
      <c r="DP1088" s="15" t="s">
        <v>59</v>
      </c>
      <c r="DR1088" s="15" t="s">
        <v>59</v>
      </c>
      <c r="DT1088" s="15" t="s">
        <v>59</v>
      </c>
      <c r="DV1088" s="15" t="s">
        <v>59</v>
      </c>
      <c r="DX1088" s="15" t="s">
        <v>59</v>
      </c>
      <c r="DZ1088" s="15" t="s">
        <v>59</v>
      </c>
      <c r="EB1088" s="15" t="s">
        <v>59</v>
      </c>
      <c r="ED1088" s="15" t="s">
        <v>59</v>
      </c>
      <c r="EF1088" s="15" t="s">
        <v>59</v>
      </c>
      <c r="EH1088" s="15" t="s">
        <v>59</v>
      </c>
      <c r="EJ1088" s="15" t="s">
        <v>59</v>
      </c>
      <c r="EL1088" s="15" t="s">
        <v>59</v>
      </c>
      <c r="EN1088" s="15" t="s">
        <v>59</v>
      </c>
      <c r="EP1088" s="15" t="s">
        <v>59</v>
      </c>
      <c r="ER1088" s="15" t="s">
        <v>59</v>
      </c>
      <c r="ET1088" s="15" t="s">
        <v>59</v>
      </c>
      <c r="EV1088" s="15" t="s">
        <v>59</v>
      </c>
      <c r="EX1088" s="15" t="s">
        <v>59</v>
      </c>
      <c r="EZ1088" s="15" t="s">
        <v>59</v>
      </c>
      <c r="FB1088" s="15" t="s">
        <v>59</v>
      </c>
      <c r="FD1088" s="15" t="s">
        <v>59</v>
      </c>
      <c r="FF1088" s="15" t="s">
        <v>59</v>
      </c>
      <c r="FH1088" s="15" t="s">
        <v>59</v>
      </c>
      <c r="FJ1088" s="15" t="s">
        <v>59</v>
      </c>
      <c r="FL1088" s="15" t="s">
        <v>59</v>
      </c>
      <c r="FN1088" s="15" t="s">
        <v>59</v>
      </c>
      <c r="FP1088" s="15" t="s">
        <v>59</v>
      </c>
      <c r="FR1088" s="15" t="s">
        <v>59</v>
      </c>
      <c r="FT1088" s="15" t="s">
        <v>59</v>
      </c>
    </row>
    <row r="1089" spans="1:176" ht="15.95" customHeight="1">
      <c r="A1089" t="str">
        <f>SUBSTITUTE(A1081,"4","16")</f>
        <v>Butter oil, unsalted, heating at 105°C for 16 days</v>
      </c>
      <c r="B1089" s="39">
        <v>2</v>
      </c>
      <c r="C1089" s="39"/>
      <c r="D1089" s="39">
        <v>8002</v>
      </c>
      <c r="E1089" t="s">
        <v>1426</v>
      </c>
      <c r="G1089" s="9">
        <f t="shared" si="37"/>
        <v>935</v>
      </c>
      <c r="H1089" s="15" t="s">
        <v>59</v>
      </c>
      <c r="I1089" t="s">
        <v>47</v>
      </c>
      <c r="J1089" s="15" t="s">
        <v>59</v>
      </c>
      <c r="K1089" t="s">
        <v>47</v>
      </c>
      <c r="L1089" s="15" t="s">
        <v>59</v>
      </c>
      <c r="M1089" s="3" t="s">
        <v>47</v>
      </c>
      <c r="N1089" s="12" t="s">
        <v>59</v>
      </c>
      <c r="O1089" t="s">
        <v>47</v>
      </c>
      <c r="P1089" s="15" t="s">
        <v>59</v>
      </c>
      <c r="Q1089">
        <v>308</v>
      </c>
      <c r="R1089" s="15" t="s">
        <v>59</v>
      </c>
      <c r="S1089">
        <v>6</v>
      </c>
      <c r="T1089" s="15" t="s">
        <v>59</v>
      </c>
      <c r="U1089">
        <v>109</v>
      </c>
      <c r="V1089" s="15" t="s">
        <v>59</v>
      </c>
      <c r="W1089">
        <v>111</v>
      </c>
      <c r="X1089" s="15" t="s">
        <v>59</v>
      </c>
      <c r="Y1089">
        <v>191</v>
      </c>
      <c r="Z1089" s="15" t="s">
        <v>59</v>
      </c>
      <c r="AA1089">
        <v>193</v>
      </c>
      <c r="AB1089" s="15" t="s">
        <v>59</v>
      </c>
      <c r="AC1089" t="s">
        <v>47</v>
      </c>
      <c r="AD1089" s="15" t="s">
        <v>59</v>
      </c>
      <c r="AE1089" t="s">
        <v>47</v>
      </c>
      <c r="AF1089" s="15" t="s">
        <v>59</v>
      </c>
      <c r="AG1089">
        <v>17</v>
      </c>
      <c r="AH1089" s="15" t="s">
        <v>59</v>
      </c>
      <c r="AI1089" t="s">
        <v>47</v>
      </c>
      <c r="AJ1089" s="15" t="s">
        <v>59</v>
      </c>
      <c r="AL1089" s="15" t="s">
        <v>59</v>
      </c>
      <c r="AM1089" t="s">
        <v>47</v>
      </c>
      <c r="AN1089" s="15" t="s">
        <v>59</v>
      </c>
      <c r="AO1089" t="s">
        <v>47</v>
      </c>
      <c r="AP1089" s="15" t="s">
        <v>59</v>
      </c>
      <c r="AQ1089" t="s">
        <v>47</v>
      </c>
      <c r="AR1089" s="15" t="s">
        <v>59</v>
      </c>
      <c r="AS1089" t="s">
        <v>47</v>
      </c>
      <c r="AT1089" s="15" t="s">
        <v>59</v>
      </c>
      <c r="AU1089" t="s">
        <v>47</v>
      </c>
      <c r="AV1089" s="15" t="s">
        <v>59</v>
      </c>
      <c r="AW1089" s="3" t="s">
        <v>47</v>
      </c>
      <c r="AX1089" s="15" t="s">
        <v>59</v>
      </c>
      <c r="AZ1089" s="15" t="s">
        <v>59</v>
      </c>
      <c r="BA1089" t="s">
        <v>47</v>
      </c>
      <c r="BB1089" s="15" t="s">
        <v>59</v>
      </c>
      <c r="BC1089" t="s">
        <v>47</v>
      </c>
      <c r="BD1089" s="15" t="s">
        <v>59</v>
      </c>
      <c r="BE1089" t="s">
        <v>47</v>
      </c>
      <c r="BF1089" s="15" t="s">
        <v>59</v>
      </c>
      <c r="BH1089" s="15" t="s">
        <v>59</v>
      </c>
      <c r="BJ1089" s="15" t="s">
        <v>59</v>
      </c>
      <c r="BL1089" s="15" t="s">
        <v>59</v>
      </c>
      <c r="BN1089" s="15" t="s">
        <v>59</v>
      </c>
      <c r="BP1089" s="15" t="s">
        <v>59</v>
      </c>
      <c r="BR1089" s="15" t="s">
        <v>59</v>
      </c>
      <c r="BT1089" s="15" t="s">
        <v>59</v>
      </c>
      <c r="BV1089" s="15" t="s">
        <v>59</v>
      </c>
      <c r="BX1089" s="15" t="s">
        <v>59</v>
      </c>
      <c r="BZ1089" s="15" t="s">
        <v>59</v>
      </c>
      <c r="CB1089" s="15" t="s">
        <v>59</v>
      </c>
      <c r="CD1089" s="15" t="s">
        <v>59</v>
      </c>
      <c r="CF1089" s="15" t="s">
        <v>59</v>
      </c>
      <c r="CH1089" s="15" t="s">
        <v>59</v>
      </c>
      <c r="CJ1089" s="15" t="s">
        <v>59</v>
      </c>
      <c r="CL1089" s="15" t="s">
        <v>59</v>
      </c>
      <c r="CN1089" s="15" t="s">
        <v>59</v>
      </c>
      <c r="CP1089" s="15" t="s">
        <v>59</v>
      </c>
      <c r="CR1089" s="15" t="s">
        <v>59</v>
      </c>
      <c r="CT1089" s="15" t="s">
        <v>59</v>
      </c>
      <c r="CV1089" s="15" t="s">
        <v>59</v>
      </c>
      <c r="CX1089" s="15" t="s">
        <v>59</v>
      </c>
      <c r="CZ1089" s="15" t="s">
        <v>59</v>
      </c>
      <c r="DB1089" s="15" t="s">
        <v>59</v>
      </c>
      <c r="DD1089" s="15" t="s">
        <v>59</v>
      </c>
      <c r="DF1089" s="15" t="s">
        <v>59</v>
      </c>
      <c r="DH1089" s="15" t="s">
        <v>59</v>
      </c>
      <c r="DJ1089" s="15" t="s">
        <v>59</v>
      </c>
      <c r="DL1089" s="15" t="s">
        <v>59</v>
      </c>
      <c r="DN1089" s="15" t="s">
        <v>59</v>
      </c>
      <c r="DP1089" s="15" t="s">
        <v>59</v>
      </c>
      <c r="DR1089" s="15" t="s">
        <v>59</v>
      </c>
      <c r="DT1089" s="15" t="s">
        <v>59</v>
      </c>
      <c r="DV1089" s="15" t="s">
        <v>59</v>
      </c>
      <c r="DX1089" s="15" t="s">
        <v>59</v>
      </c>
      <c r="DZ1089" s="15" t="s">
        <v>59</v>
      </c>
      <c r="EB1089" s="15" t="s">
        <v>59</v>
      </c>
      <c r="ED1089" s="15" t="s">
        <v>59</v>
      </c>
      <c r="EF1089" s="15" t="s">
        <v>59</v>
      </c>
      <c r="EH1089" s="15" t="s">
        <v>59</v>
      </c>
      <c r="EJ1089" s="15" t="s">
        <v>59</v>
      </c>
      <c r="EL1089" s="15" t="s">
        <v>59</v>
      </c>
      <c r="EN1089" s="15" t="s">
        <v>59</v>
      </c>
      <c r="EP1089" s="15" t="s">
        <v>59</v>
      </c>
      <c r="ER1089" s="15" t="s">
        <v>59</v>
      </c>
      <c r="ET1089" s="15" t="s">
        <v>59</v>
      </c>
      <c r="EV1089" s="15" t="s">
        <v>59</v>
      </c>
      <c r="EX1089" s="15" t="s">
        <v>59</v>
      </c>
      <c r="EZ1089" s="15" t="s">
        <v>59</v>
      </c>
      <c r="FB1089" s="15" t="s">
        <v>59</v>
      </c>
      <c r="FD1089" s="15" t="s">
        <v>59</v>
      </c>
      <c r="FF1089" s="15" t="s">
        <v>59</v>
      </c>
      <c r="FH1089" s="15" t="s">
        <v>59</v>
      </c>
      <c r="FJ1089" s="15" t="s">
        <v>59</v>
      </c>
      <c r="FL1089" s="15" t="s">
        <v>59</v>
      </c>
      <c r="FN1089" s="15" t="s">
        <v>59</v>
      </c>
      <c r="FP1089" s="15" t="s">
        <v>59</v>
      </c>
      <c r="FR1089" s="15" t="s">
        <v>59</v>
      </c>
      <c r="FT1089" s="15" t="s">
        <v>59</v>
      </c>
    </row>
    <row r="1090" spans="1:176" ht="15.95" customHeight="1">
      <c r="A1090" t="str">
        <f>SUBSTITUTE(A1082,"4","16")</f>
        <v>Butter oil, 0.1% NaCl, heating at 105°C for 16 days</v>
      </c>
      <c r="B1090" s="39">
        <v>2</v>
      </c>
      <c r="C1090" s="39"/>
      <c r="D1090" s="39">
        <v>8002</v>
      </c>
      <c r="E1090" t="s">
        <v>1426</v>
      </c>
      <c r="G1090" s="9">
        <f t="shared" si="37"/>
        <v>830</v>
      </c>
      <c r="H1090" s="15" t="s">
        <v>59</v>
      </c>
      <c r="I1090" t="s">
        <v>47</v>
      </c>
      <c r="J1090" s="15" t="s">
        <v>59</v>
      </c>
      <c r="K1090" t="s">
        <v>47</v>
      </c>
      <c r="L1090" s="15" t="s">
        <v>59</v>
      </c>
      <c r="M1090" s="3" t="s">
        <v>47</v>
      </c>
      <c r="N1090" s="12" t="s">
        <v>59</v>
      </c>
      <c r="O1090" t="s">
        <v>47</v>
      </c>
      <c r="P1090" s="15" t="s">
        <v>59</v>
      </c>
      <c r="Q1090">
        <v>276</v>
      </c>
      <c r="R1090" s="15" t="s">
        <v>59</v>
      </c>
      <c r="S1090">
        <v>5</v>
      </c>
      <c r="T1090" s="15" t="s">
        <v>59</v>
      </c>
      <c r="U1090">
        <v>100</v>
      </c>
      <c r="V1090" s="15" t="s">
        <v>59</v>
      </c>
      <c r="W1090">
        <v>99</v>
      </c>
      <c r="X1090" s="15" t="s">
        <v>59</v>
      </c>
      <c r="Y1090">
        <v>164</v>
      </c>
      <c r="Z1090" s="15" t="s">
        <v>59</v>
      </c>
      <c r="AA1090">
        <v>164</v>
      </c>
      <c r="AB1090" s="15" t="s">
        <v>59</v>
      </c>
      <c r="AC1090" t="s">
        <v>47</v>
      </c>
      <c r="AD1090" s="15" t="s">
        <v>59</v>
      </c>
      <c r="AE1090" t="s">
        <v>47</v>
      </c>
      <c r="AF1090" s="15" t="s">
        <v>59</v>
      </c>
      <c r="AG1090">
        <v>22</v>
      </c>
      <c r="AH1090" s="15" t="s">
        <v>59</v>
      </c>
      <c r="AI1090" t="s">
        <v>47</v>
      </c>
      <c r="AJ1090" s="15" t="s">
        <v>59</v>
      </c>
      <c r="AL1090" s="15" t="s">
        <v>59</v>
      </c>
      <c r="AM1090" t="s">
        <v>47</v>
      </c>
      <c r="AN1090" s="15" t="s">
        <v>59</v>
      </c>
      <c r="AO1090" t="s">
        <v>47</v>
      </c>
      <c r="AP1090" s="15" t="s">
        <v>59</v>
      </c>
      <c r="AQ1090" t="s">
        <v>47</v>
      </c>
      <c r="AR1090" s="15" t="s">
        <v>59</v>
      </c>
      <c r="AS1090" t="s">
        <v>47</v>
      </c>
      <c r="AT1090" s="15" t="s">
        <v>59</v>
      </c>
      <c r="AU1090" t="s">
        <v>47</v>
      </c>
      <c r="AV1090" s="15" t="s">
        <v>59</v>
      </c>
      <c r="AW1090" s="3" t="s">
        <v>47</v>
      </c>
      <c r="AX1090" s="15" t="s">
        <v>59</v>
      </c>
      <c r="AZ1090" s="15" t="s">
        <v>59</v>
      </c>
      <c r="BA1090" t="s">
        <v>47</v>
      </c>
      <c r="BB1090" s="15" t="s">
        <v>59</v>
      </c>
      <c r="BC1090" t="s">
        <v>47</v>
      </c>
      <c r="BD1090" s="15" t="s">
        <v>59</v>
      </c>
      <c r="BE1090" t="s">
        <v>47</v>
      </c>
      <c r="BF1090" s="15" t="s">
        <v>59</v>
      </c>
      <c r="BH1090" s="15" t="s">
        <v>59</v>
      </c>
      <c r="BJ1090" s="15" t="s">
        <v>59</v>
      </c>
      <c r="BL1090" s="15" t="s">
        <v>59</v>
      </c>
      <c r="BN1090" s="15" t="s">
        <v>59</v>
      </c>
      <c r="BP1090" s="15" t="s">
        <v>59</v>
      </c>
      <c r="BR1090" s="15" t="s">
        <v>59</v>
      </c>
      <c r="BT1090" s="15" t="s">
        <v>59</v>
      </c>
      <c r="BV1090" s="15" t="s">
        <v>59</v>
      </c>
      <c r="BX1090" s="15" t="s">
        <v>59</v>
      </c>
      <c r="BZ1090" s="15" t="s">
        <v>59</v>
      </c>
      <c r="CB1090" s="15" t="s">
        <v>59</v>
      </c>
      <c r="CD1090" s="15" t="s">
        <v>59</v>
      </c>
      <c r="CF1090" s="15" t="s">
        <v>59</v>
      </c>
      <c r="CH1090" s="15" t="s">
        <v>59</v>
      </c>
      <c r="CJ1090" s="15" t="s">
        <v>59</v>
      </c>
      <c r="CL1090" s="15" t="s">
        <v>59</v>
      </c>
      <c r="CN1090" s="15" t="s">
        <v>59</v>
      </c>
      <c r="CP1090" s="15" t="s">
        <v>59</v>
      </c>
      <c r="CR1090" s="15" t="s">
        <v>59</v>
      </c>
      <c r="CT1090" s="15" t="s">
        <v>59</v>
      </c>
      <c r="CV1090" s="15" t="s">
        <v>59</v>
      </c>
      <c r="CX1090" s="15" t="s">
        <v>59</v>
      </c>
      <c r="CZ1090" s="15" t="s">
        <v>59</v>
      </c>
      <c r="DB1090" s="15" t="s">
        <v>59</v>
      </c>
      <c r="DD1090" s="15" t="s">
        <v>59</v>
      </c>
      <c r="DF1090" s="15" t="s">
        <v>59</v>
      </c>
      <c r="DH1090" s="15" t="s">
        <v>59</v>
      </c>
      <c r="DJ1090" s="15" t="s">
        <v>59</v>
      </c>
      <c r="DL1090" s="15" t="s">
        <v>59</v>
      </c>
      <c r="DN1090" s="15" t="s">
        <v>59</v>
      </c>
      <c r="DP1090" s="15" t="s">
        <v>59</v>
      </c>
      <c r="DR1090" s="15" t="s">
        <v>59</v>
      </c>
      <c r="DT1090" s="15" t="s">
        <v>59</v>
      </c>
      <c r="DV1090" s="15" t="s">
        <v>59</v>
      </c>
      <c r="DX1090" s="15" t="s">
        <v>59</v>
      </c>
      <c r="DZ1090" s="15" t="s">
        <v>59</v>
      </c>
      <c r="EB1090" s="15" t="s">
        <v>59</v>
      </c>
      <c r="ED1090" s="15" t="s">
        <v>59</v>
      </c>
      <c r="EF1090" s="15" t="s">
        <v>59</v>
      </c>
      <c r="EH1090" s="15" t="s">
        <v>59</v>
      </c>
      <c r="EJ1090" s="15" t="s">
        <v>59</v>
      </c>
      <c r="EL1090" s="15" t="s">
        <v>59</v>
      </c>
      <c r="EN1090" s="15" t="s">
        <v>59</v>
      </c>
      <c r="EP1090" s="15" t="s">
        <v>59</v>
      </c>
      <c r="ER1090" s="15" t="s">
        <v>59</v>
      </c>
      <c r="ET1090" s="15" t="s">
        <v>59</v>
      </c>
      <c r="EV1090" s="15" t="s">
        <v>59</v>
      </c>
      <c r="EX1090" s="15" t="s">
        <v>59</v>
      </c>
      <c r="EZ1090" s="15" t="s">
        <v>59</v>
      </c>
      <c r="FB1090" s="15" t="s">
        <v>59</v>
      </c>
      <c r="FD1090" s="15" t="s">
        <v>59</v>
      </c>
      <c r="FF1090" s="15" t="s">
        <v>59</v>
      </c>
      <c r="FH1090" s="15" t="s">
        <v>59</v>
      </c>
      <c r="FJ1090" s="15" t="s">
        <v>59</v>
      </c>
      <c r="FL1090" s="15" t="s">
        <v>59</v>
      </c>
      <c r="FN1090" s="15" t="s">
        <v>59</v>
      </c>
      <c r="FP1090" s="15" t="s">
        <v>59</v>
      </c>
      <c r="FR1090" s="15" t="s">
        <v>59</v>
      </c>
      <c r="FT1090" s="15" t="s">
        <v>59</v>
      </c>
    </row>
    <row r="1091" spans="1:176" ht="15.95" customHeight="1">
      <c r="A1091" t="str">
        <f>SUBSTITUTE(A1083,"4","16")</f>
        <v>Butter oil, 0.2% NaCl, heating at 105°C for 16 days</v>
      </c>
      <c r="B1091" s="39">
        <v>2</v>
      </c>
      <c r="C1091" s="39"/>
      <c r="D1091" s="39">
        <v>8002</v>
      </c>
      <c r="E1091" t="s">
        <v>1426</v>
      </c>
      <c r="G1091" s="9">
        <f t="shared" si="37"/>
        <v>521</v>
      </c>
      <c r="H1091" s="15" t="s">
        <v>59</v>
      </c>
      <c r="I1091" t="s">
        <v>47</v>
      </c>
      <c r="J1091" s="15" t="s">
        <v>59</v>
      </c>
      <c r="K1091" t="s">
        <v>47</v>
      </c>
      <c r="L1091" s="15" t="s">
        <v>59</v>
      </c>
      <c r="M1091" s="3" t="s">
        <v>47</v>
      </c>
      <c r="N1091" s="12" t="s">
        <v>59</v>
      </c>
      <c r="O1091" t="s">
        <v>47</v>
      </c>
      <c r="P1091" s="15" t="s">
        <v>59</v>
      </c>
      <c r="Q1091">
        <v>156</v>
      </c>
      <c r="R1091" s="15" t="s">
        <v>59</v>
      </c>
      <c r="S1091">
        <v>3</v>
      </c>
      <c r="T1091" s="15" t="s">
        <v>59</v>
      </c>
      <c r="U1091">
        <v>72</v>
      </c>
      <c r="V1091" s="15" t="s">
        <v>59</v>
      </c>
      <c r="W1091">
        <v>82</v>
      </c>
      <c r="X1091" s="15" t="s">
        <v>59</v>
      </c>
      <c r="Y1091">
        <v>94</v>
      </c>
      <c r="Z1091" s="15" t="s">
        <v>59</v>
      </c>
      <c r="AA1091">
        <v>104</v>
      </c>
      <c r="AB1091" s="15" t="s">
        <v>59</v>
      </c>
      <c r="AC1091" t="s">
        <v>47</v>
      </c>
      <c r="AD1091" s="15" t="s">
        <v>59</v>
      </c>
      <c r="AE1091" t="s">
        <v>47</v>
      </c>
      <c r="AF1091" s="15" t="s">
        <v>59</v>
      </c>
      <c r="AG1091">
        <v>10</v>
      </c>
      <c r="AH1091" s="15" t="s">
        <v>59</v>
      </c>
      <c r="AI1091" t="s">
        <v>47</v>
      </c>
      <c r="AJ1091" s="15" t="s">
        <v>59</v>
      </c>
      <c r="AL1091" s="15" t="s">
        <v>59</v>
      </c>
      <c r="AM1091" t="s">
        <v>47</v>
      </c>
      <c r="AN1091" s="15" t="s">
        <v>59</v>
      </c>
      <c r="AO1091" t="s">
        <v>47</v>
      </c>
      <c r="AP1091" s="15" t="s">
        <v>59</v>
      </c>
      <c r="AQ1091" t="s">
        <v>47</v>
      </c>
      <c r="AR1091" s="15" t="s">
        <v>59</v>
      </c>
      <c r="AS1091" t="s">
        <v>47</v>
      </c>
      <c r="AT1091" s="15" t="s">
        <v>59</v>
      </c>
      <c r="AU1091" t="s">
        <v>47</v>
      </c>
      <c r="AV1091" s="15" t="s">
        <v>59</v>
      </c>
      <c r="AW1091" s="3" t="s">
        <v>47</v>
      </c>
      <c r="AX1091" s="15" t="s">
        <v>59</v>
      </c>
      <c r="AZ1091" s="15" t="s">
        <v>59</v>
      </c>
      <c r="BA1091" t="s">
        <v>47</v>
      </c>
      <c r="BB1091" s="15" t="s">
        <v>59</v>
      </c>
      <c r="BC1091" t="s">
        <v>47</v>
      </c>
      <c r="BD1091" s="15" t="s">
        <v>59</v>
      </c>
      <c r="BE1091" t="s">
        <v>47</v>
      </c>
      <c r="BF1091" s="15" t="s">
        <v>59</v>
      </c>
      <c r="BH1091" s="15" t="s">
        <v>59</v>
      </c>
      <c r="BJ1091" s="15" t="s">
        <v>59</v>
      </c>
      <c r="BL1091" s="15" t="s">
        <v>59</v>
      </c>
      <c r="BN1091" s="15" t="s">
        <v>59</v>
      </c>
      <c r="BP1091" s="15" t="s">
        <v>59</v>
      </c>
      <c r="BR1091" s="15" t="s">
        <v>59</v>
      </c>
      <c r="BT1091" s="15" t="s">
        <v>59</v>
      </c>
      <c r="BV1091" s="15" t="s">
        <v>59</v>
      </c>
      <c r="BX1091" s="15" t="s">
        <v>59</v>
      </c>
      <c r="BZ1091" s="15" t="s">
        <v>59</v>
      </c>
      <c r="CB1091" s="15" t="s">
        <v>59</v>
      </c>
      <c r="CD1091" s="15" t="s">
        <v>59</v>
      </c>
      <c r="CF1091" s="15" t="s">
        <v>59</v>
      </c>
      <c r="CH1091" s="15" t="s">
        <v>59</v>
      </c>
      <c r="CJ1091" s="15" t="s">
        <v>59</v>
      </c>
      <c r="CL1091" s="15" t="s">
        <v>59</v>
      </c>
      <c r="CN1091" s="15" t="s">
        <v>59</v>
      </c>
      <c r="CP1091" s="15" t="s">
        <v>59</v>
      </c>
      <c r="CR1091" s="15" t="s">
        <v>59</v>
      </c>
      <c r="CT1091" s="15" t="s">
        <v>59</v>
      </c>
      <c r="CV1091" s="15" t="s">
        <v>59</v>
      </c>
      <c r="CX1091" s="15" t="s">
        <v>59</v>
      </c>
      <c r="CZ1091" s="15" t="s">
        <v>59</v>
      </c>
      <c r="DB1091" s="15" t="s">
        <v>59</v>
      </c>
      <c r="DD1091" s="15" t="s">
        <v>59</v>
      </c>
      <c r="DF1091" s="15" t="s">
        <v>59</v>
      </c>
      <c r="DH1091" s="15" t="s">
        <v>59</v>
      </c>
      <c r="DJ1091" s="15" t="s">
        <v>59</v>
      </c>
      <c r="DL1091" s="15" t="s">
        <v>59</v>
      </c>
      <c r="DN1091" s="15" t="s">
        <v>59</v>
      </c>
      <c r="DP1091" s="15" t="s">
        <v>59</v>
      </c>
      <c r="DR1091" s="15" t="s">
        <v>59</v>
      </c>
      <c r="DT1091" s="15" t="s">
        <v>59</v>
      </c>
      <c r="DV1091" s="15" t="s">
        <v>59</v>
      </c>
      <c r="DX1091" s="15" t="s">
        <v>59</v>
      </c>
      <c r="DZ1091" s="15" t="s">
        <v>59</v>
      </c>
      <c r="EB1091" s="15" t="s">
        <v>59</v>
      </c>
      <c r="ED1091" s="15" t="s">
        <v>59</v>
      </c>
      <c r="EF1091" s="15" t="s">
        <v>59</v>
      </c>
      <c r="EH1091" s="15" t="s">
        <v>59</v>
      </c>
      <c r="EJ1091" s="15" t="s">
        <v>59</v>
      </c>
      <c r="EL1091" s="15" t="s">
        <v>59</v>
      </c>
      <c r="EN1091" s="15" t="s">
        <v>59</v>
      </c>
      <c r="EP1091" s="15" t="s">
        <v>59</v>
      </c>
      <c r="ER1091" s="15" t="s">
        <v>59</v>
      </c>
      <c r="ET1091" s="15" t="s">
        <v>59</v>
      </c>
      <c r="EV1091" s="15" t="s">
        <v>59</v>
      </c>
      <c r="EX1091" s="15" t="s">
        <v>59</v>
      </c>
      <c r="EZ1091" s="15" t="s">
        <v>59</v>
      </c>
      <c r="FB1091" s="15" t="s">
        <v>59</v>
      </c>
      <c r="FD1091" s="15" t="s">
        <v>59</v>
      </c>
      <c r="FF1091" s="15" t="s">
        <v>59</v>
      </c>
      <c r="FH1091" s="15" t="s">
        <v>59</v>
      </c>
      <c r="FJ1091" s="15" t="s">
        <v>59</v>
      </c>
      <c r="FL1091" s="15" t="s">
        <v>59</v>
      </c>
      <c r="FN1091" s="15" t="s">
        <v>59</v>
      </c>
      <c r="FP1091" s="15" t="s">
        <v>59</v>
      </c>
      <c r="FR1091" s="15" t="s">
        <v>59</v>
      </c>
      <c r="FT1091" s="15" t="s">
        <v>59</v>
      </c>
    </row>
    <row r="1092" spans="1:176" ht="15.95" customHeight="1">
      <c r="A1092" t="str">
        <f>SUBSTITUTE(A1084,"4","16")</f>
        <v>Butter oil, 0.3% NaCl, heating at 105°C for 16 days</v>
      </c>
      <c r="B1092" s="39">
        <v>2</v>
      </c>
      <c r="C1092" s="39"/>
      <c r="D1092" s="39">
        <v>8002</v>
      </c>
      <c r="E1092" t="s">
        <v>1426</v>
      </c>
      <c r="G1092" s="9">
        <f t="shared" si="37"/>
        <v>497</v>
      </c>
      <c r="H1092" s="15" t="s">
        <v>59</v>
      </c>
      <c r="I1092" t="s">
        <v>47</v>
      </c>
      <c r="J1092" s="15" t="s">
        <v>59</v>
      </c>
      <c r="K1092" t="s">
        <v>47</v>
      </c>
      <c r="L1092" s="15" t="s">
        <v>59</v>
      </c>
      <c r="M1092" s="3" t="s">
        <v>47</v>
      </c>
      <c r="N1092" s="12" t="s">
        <v>59</v>
      </c>
      <c r="O1092" t="s">
        <v>47</v>
      </c>
      <c r="P1092" s="15" t="s">
        <v>59</v>
      </c>
      <c r="Q1092">
        <v>146</v>
      </c>
      <c r="R1092" s="15" t="s">
        <v>59</v>
      </c>
      <c r="S1092">
        <v>3</v>
      </c>
      <c r="T1092" s="15" t="s">
        <v>59</v>
      </c>
      <c r="U1092">
        <v>66</v>
      </c>
      <c r="V1092" s="15" t="s">
        <v>59</v>
      </c>
      <c r="W1092">
        <v>81</v>
      </c>
      <c r="X1092" s="15" t="s">
        <v>59</v>
      </c>
      <c r="Y1092">
        <v>91</v>
      </c>
      <c r="Z1092" s="15" t="s">
        <v>59</v>
      </c>
      <c r="AA1092">
        <v>102</v>
      </c>
      <c r="AB1092" s="15" t="s">
        <v>59</v>
      </c>
      <c r="AC1092" t="s">
        <v>47</v>
      </c>
      <c r="AD1092" s="15" t="s">
        <v>59</v>
      </c>
      <c r="AE1092" t="s">
        <v>47</v>
      </c>
      <c r="AF1092" s="15" t="s">
        <v>59</v>
      </c>
      <c r="AG1092">
        <v>8</v>
      </c>
      <c r="AH1092" s="15" t="s">
        <v>59</v>
      </c>
      <c r="AI1092" t="s">
        <v>47</v>
      </c>
      <c r="AJ1092" s="15" t="s">
        <v>59</v>
      </c>
      <c r="AL1092" s="15" t="s">
        <v>59</v>
      </c>
      <c r="AM1092" t="s">
        <v>47</v>
      </c>
      <c r="AN1092" s="15" t="s">
        <v>59</v>
      </c>
      <c r="AO1092" t="s">
        <v>47</v>
      </c>
      <c r="AP1092" s="15" t="s">
        <v>59</v>
      </c>
      <c r="AQ1092" t="s">
        <v>47</v>
      </c>
      <c r="AR1092" s="15" t="s">
        <v>59</v>
      </c>
      <c r="AS1092" t="s">
        <v>47</v>
      </c>
      <c r="AT1092" s="15" t="s">
        <v>59</v>
      </c>
      <c r="AU1092" t="s">
        <v>47</v>
      </c>
      <c r="AV1092" s="15" t="s">
        <v>59</v>
      </c>
      <c r="AW1092" s="3" t="s">
        <v>47</v>
      </c>
      <c r="AX1092" s="15" t="s">
        <v>59</v>
      </c>
      <c r="AZ1092" s="15" t="s">
        <v>59</v>
      </c>
      <c r="BA1092" t="s">
        <v>47</v>
      </c>
      <c r="BB1092" s="15" t="s">
        <v>59</v>
      </c>
      <c r="BC1092" t="s">
        <v>47</v>
      </c>
      <c r="BD1092" s="15" t="s">
        <v>59</v>
      </c>
      <c r="BE1092" t="s">
        <v>47</v>
      </c>
      <c r="BF1092" s="15" t="s">
        <v>59</v>
      </c>
      <c r="BH1092" s="15" t="s">
        <v>59</v>
      </c>
      <c r="BJ1092" s="15" t="s">
        <v>59</v>
      </c>
      <c r="BL1092" s="15" t="s">
        <v>59</v>
      </c>
      <c r="BN1092" s="15" t="s">
        <v>59</v>
      </c>
      <c r="BP1092" s="15" t="s">
        <v>59</v>
      </c>
      <c r="BR1092" s="15" t="s">
        <v>59</v>
      </c>
      <c r="BT1092" s="15" t="s">
        <v>59</v>
      </c>
      <c r="BV1092" s="15" t="s">
        <v>59</v>
      </c>
      <c r="BX1092" s="15" t="s">
        <v>59</v>
      </c>
      <c r="BZ1092" s="15" t="s">
        <v>59</v>
      </c>
      <c r="CB1092" s="15" t="s">
        <v>59</v>
      </c>
      <c r="CD1092" s="15" t="s">
        <v>59</v>
      </c>
      <c r="CF1092" s="15" t="s">
        <v>59</v>
      </c>
      <c r="CH1092" s="15" t="s">
        <v>59</v>
      </c>
      <c r="CJ1092" s="15" t="s">
        <v>59</v>
      </c>
      <c r="CL1092" s="15" t="s">
        <v>59</v>
      </c>
      <c r="CN1092" s="15" t="s">
        <v>59</v>
      </c>
      <c r="CP1092" s="15" t="s">
        <v>59</v>
      </c>
      <c r="CR1092" s="15" t="s">
        <v>59</v>
      </c>
      <c r="CT1092" s="15" t="s">
        <v>59</v>
      </c>
      <c r="CV1092" s="15" t="s">
        <v>59</v>
      </c>
      <c r="CX1092" s="15" t="s">
        <v>59</v>
      </c>
      <c r="CZ1092" s="15" t="s">
        <v>59</v>
      </c>
      <c r="DB1092" s="15" t="s">
        <v>59</v>
      </c>
      <c r="DD1092" s="15" t="s">
        <v>59</v>
      </c>
      <c r="DF1092" s="15" t="s">
        <v>59</v>
      </c>
      <c r="DH1092" s="15" t="s">
        <v>59</v>
      </c>
      <c r="DJ1092" s="15" t="s">
        <v>59</v>
      </c>
      <c r="DL1092" s="15" t="s">
        <v>59</v>
      </c>
      <c r="DN1092" s="15" t="s">
        <v>59</v>
      </c>
      <c r="DP1092" s="15" t="s">
        <v>59</v>
      </c>
      <c r="DR1092" s="15" t="s">
        <v>59</v>
      </c>
      <c r="DT1092" s="15" t="s">
        <v>59</v>
      </c>
      <c r="DV1092" s="15" t="s">
        <v>59</v>
      </c>
      <c r="DX1092" s="15" t="s">
        <v>59</v>
      </c>
      <c r="DZ1092" s="15" t="s">
        <v>59</v>
      </c>
      <c r="EB1092" s="15" t="s">
        <v>59</v>
      </c>
      <c r="ED1092" s="15" t="s">
        <v>59</v>
      </c>
      <c r="EF1092" s="15" t="s">
        <v>59</v>
      </c>
      <c r="EH1092" s="15" t="s">
        <v>59</v>
      </c>
      <c r="EJ1092" s="15" t="s">
        <v>59</v>
      </c>
      <c r="EL1092" s="15" t="s">
        <v>59</v>
      </c>
      <c r="EN1092" s="15" t="s">
        <v>59</v>
      </c>
      <c r="EP1092" s="15" t="s">
        <v>59</v>
      </c>
      <c r="ER1092" s="15" t="s">
        <v>59</v>
      </c>
      <c r="ET1092" s="15" t="s">
        <v>59</v>
      </c>
      <c r="EV1092" s="15" t="s">
        <v>59</v>
      </c>
      <c r="EX1092" s="15" t="s">
        <v>59</v>
      </c>
      <c r="EZ1092" s="15" t="s">
        <v>59</v>
      </c>
      <c r="FB1092" s="15" t="s">
        <v>59</v>
      </c>
      <c r="FD1092" s="15" t="s">
        <v>59</v>
      </c>
      <c r="FF1092" s="15" t="s">
        <v>59</v>
      </c>
      <c r="FH1092" s="15" t="s">
        <v>59</v>
      </c>
      <c r="FJ1092" s="15" t="s">
        <v>59</v>
      </c>
      <c r="FL1092" s="15" t="s">
        <v>59</v>
      </c>
      <c r="FN1092" s="15" t="s">
        <v>59</v>
      </c>
      <c r="FP1092" s="15" t="s">
        <v>59</v>
      </c>
      <c r="FR1092" s="15" t="s">
        <v>59</v>
      </c>
      <c r="FT1092" s="15" t="s">
        <v>59</v>
      </c>
    </row>
    <row r="1093" spans="1:176" ht="15.95" customHeight="1">
      <c r="A1093" t="s">
        <v>1469</v>
      </c>
      <c r="B1093" s="39">
        <v>1</v>
      </c>
      <c r="C1093" s="39"/>
      <c r="D1093" s="39">
        <v>2502</v>
      </c>
      <c r="E1093" t="s">
        <v>1467</v>
      </c>
      <c r="G1093">
        <v>41.6</v>
      </c>
      <c r="H1093" s="15" t="s">
        <v>59</v>
      </c>
      <c r="I1093">
        <v>41.6</v>
      </c>
      <c r="J1093" s="15" t="s">
        <v>59</v>
      </c>
      <c r="K1093" t="s">
        <v>47</v>
      </c>
      <c r="L1093" s="15" t="s">
        <v>59</v>
      </c>
      <c r="M1093" s="3" t="s">
        <v>47</v>
      </c>
      <c r="N1093" s="12" t="s">
        <v>59</v>
      </c>
      <c r="O1093" t="s">
        <v>47</v>
      </c>
      <c r="P1093" s="15" t="s">
        <v>59</v>
      </c>
      <c r="Q1093">
        <v>3.8</v>
      </c>
      <c r="R1093" s="15" t="s">
        <v>59</v>
      </c>
      <c r="S1093" t="s">
        <v>53</v>
      </c>
      <c r="T1093" s="15" t="s">
        <v>59</v>
      </c>
      <c r="U1093">
        <v>15.5</v>
      </c>
      <c r="V1093" s="15" t="s">
        <v>59</v>
      </c>
      <c r="W1093">
        <v>20.7</v>
      </c>
      <c r="X1093" s="15" t="s">
        <v>59</v>
      </c>
      <c r="Y1093">
        <v>1.6</v>
      </c>
      <c r="Z1093" s="15" t="s">
        <v>59</v>
      </c>
      <c r="AA1093" t="s">
        <v>54</v>
      </c>
      <c r="AB1093" s="15" t="s">
        <v>59</v>
      </c>
      <c r="AC1093" t="s">
        <v>47</v>
      </c>
      <c r="AD1093" s="15" t="s">
        <v>59</v>
      </c>
      <c r="AE1093" t="s">
        <v>47</v>
      </c>
      <c r="AF1093" s="15" t="s">
        <v>59</v>
      </c>
      <c r="AG1093" t="s">
        <v>53</v>
      </c>
      <c r="AH1093" s="15" t="s">
        <v>59</v>
      </c>
      <c r="AI1093" t="s">
        <v>47</v>
      </c>
      <c r="AJ1093" s="15" t="s">
        <v>59</v>
      </c>
      <c r="AL1093" s="15" t="s">
        <v>59</v>
      </c>
      <c r="AM1093" t="s">
        <v>47</v>
      </c>
      <c r="AN1093" s="15" t="s">
        <v>59</v>
      </c>
      <c r="AO1093" t="s">
        <v>47</v>
      </c>
      <c r="AP1093" s="15" t="s">
        <v>59</v>
      </c>
      <c r="AQ1093" t="s">
        <v>47</v>
      </c>
      <c r="AR1093" s="15" t="s">
        <v>59</v>
      </c>
      <c r="AS1093" t="s">
        <v>47</v>
      </c>
      <c r="AT1093" s="15" t="s">
        <v>59</v>
      </c>
      <c r="AU1093" t="s">
        <v>47</v>
      </c>
      <c r="AV1093" s="15" t="s">
        <v>59</v>
      </c>
      <c r="AW1093" s="3" t="s">
        <v>47</v>
      </c>
      <c r="AX1093" s="15" t="s">
        <v>59</v>
      </c>
      <c r="AZ1093" s="15" t="s">
        <v>59</v>
      </c>
      <c r="BA1093" t="s">
        <v>47</v>
      </c>
      <c r="BB1093" s="15" t="s">
        <v>59</v>
      </c>
      <c r="BC1093" t="s">
        <v>47</v>
      </c>
      <c r="BD1093" s="15" t="s">
        <v>59</v>
      </c>
      <c r="BE1093" t="s">
        <v>47</v>
      </c>
      <c r="BF1093" s="15" t="s">
        <v>59</v>
      </c>
      <c r="BH1093" s="15" t="s">
        <v>59</v>
      </c>
      <c r="BJ1093" s="15" t="s">
        <v>59</v>
      </c>
      <c r="BL1093" s="15" t="s">
        <v>59</v>
      </c>
      <c r="BN1093" s="15" t="s">
        <v>59</v>
      </c>
      <c r="BP1093" s="15" t="s">
        <v>59</v>
      </c>
      <c r="BR1093" s="15" t="s">
        <v>59</v>
      </c>
      <c r="BT1093" s="15" t="s">
        <v>59</v>
      </c>
      <c r="BV1093" s="15" t="s">
        <v>59</v>
      </c>
      <c r="BX1093" s="15" t="s">
        <v>59</v>
      </c>
      <c r="BZ1093" s="15" t="s">
        <v>59</v>
      </c>
      <c r="CB1093" s="15" t="s">
        <v>59</v>
      </c>
      <c r="CD1093" s="15" t="s">
        <v>59</v>
      </c>
      <c r="CF1093" s="15" t="s">
        <v>59</v>
      </c>
      <c r="CH1093" s="15" t="s">
        <v>59</v>
      </c>
      <c r="CJ1093" s="15" t="s">
        <v>59</v>
      </c>
      <c r="CL1093" s="15" t="s">
        <v>59</v>
      </c>
      <c r="CN1093" s="15" t="s">
        <v>59</v>
      </c>
      <c r="CP1093" s="15" t="s">
        <v>59</v>
      </c>
      <c r="CR1093" s="15" t="s">
        <v>59</v>
      </c>
      <c r="CT1093" s="15" t="s">
        <v>59</v>
      </c>
      <c r="CV1093" s="15" t="s">
        <v>59</v>
      </c>
      <c r="CX1093" s="15" t="s">
        <v>59</v>
      </c>
      <c r="CZ1093" s="15" t="s">
        <v>59</v>
      </c>
      <c r="DB1093" s="15" t="s">
        <v>59</v>
      </c>
      <c r="DD1093" s="15" t="s">
        <v>59</v>
      </c>
      <c r="DF1093" s="15" t="s">
        <v>59</v>
      </c>
      <c r="DH1093" s="15" t="s">
        <v>59</v>
      </c>
      <c r="DJ1093" s="15" t="s">
        <v>59</v>
      </c>
      <c r="DL1093" s="15" t="s">
        <v>59</v>
      </c>
      <c r="DN1093" s="15" t="s">
        <v>59</v>
      </c>
      <c r="DP1093" s="15" t="s">
        <v>59</v>
      </c>
      <c r="DR1093" s="15" t="s">
        <v>59</v>
      </c>
      <c r="DT1093" s="15" t="s">
        <v>59</v>
      </c>
      <c r="DV1093" s="15" t="s">
        <v>59</v>
      </c>
      <c r="DX1093" s="15" t="s">
        <v>59</v>
      </c>
      <c r="DZ1093" s="15" t="s">
        <v>59</v>
      </c>
      <c r="EB1093" s="15" t="s">
        <v>59</v>
      </c>
      <c r="ED1093" s="15" t="s">
        <v>59</v>
      </c>
      <c r="EF1093" s="15" t="s">
        <v>59</v>
      </c>
      <c r="EH1093" s="15" t="s">
        <v>59</v>
      </c>
      <c r="EJ1093" s="15" t="s">
        <v>59</v>
      </c>
      <c r="EL1093" s="15" t="s">
        <v>59</v>
      </c>
      <c r="EN1093" s="15" t="s">
        <v>59</v>
      </c>
      <c r="EP1093" s="15" t="s">
        <v>59</v>
      </c>
      <c r="ER1093" s="15" t="s">
        <v>59</v>
      </c>
      <c r="ET1093" s="15" t="s">
        <v>59</v>
      </c>
      <c r="EV1093" s="15" t="s">
        <v>59</v>
      </c>
      <c r="EX1093" s="15" t="s">
        <v>59</v>
      </c>
      <c r="EZ1093" s="15" t="s">
        <v>59</v>
      </c>
      <c r="FB1093" s="15" t="s">
        <v>59</v>
      </c>
      <c r="FD1093" s="15" t="s">
        <v>59</v>
      </c>
      <c r="FF1093" s="15" t="s">
        <v>59</v>
      </c>
      <c r="FH1093" s="15" t="s">
        <v>59</v>
      </c>
      <c r="FJ1093" s="15" t="s">
        <v>59</v>
      </c>
      <c r="FL1093" s="15" t="s">
        <v>59</v>
      </c>
      <c r="FN1093" s="15" t="s">
        <v>59</v>
      </c>
      <c r="FP1093" s="15" t="s">
        <v>59</v>
      </c>
      <c r="FR1093" s="15" t="s">
        <v>59</v>
      </c>
      <c r="FT1093" s="15" t="s">
        <v>59</v>
      </c>
    </row>
    <row r="1094" spans="1:176" ht="15.95" customHeight="1">
      <c r="A1094" t="s">
        <v>1470</v>
      </c>
      <c r="B1094" s="39">
        <v>1</v>
      </c>
      <c r="C1094" s="39"/>
      <c r="D1094" s="39">
        <v>2502</v>
      </c>
      <c r="E1094" t="s">
        <v>1467</v>
      </c>
      <c r="G1094">
        <v>36.799999999999997</v>
      </c>
      <c r="H1094" s="15" t="s">
        <v>59</v>
      </c>
      <c r="I1094">
        <v>36.799999999999997</v>
      </c>
      <c r="J1094" s="15" t="s">
        <v>59</v>
      </c>
      <c r="K1094" t="s">
        <v>47</v>
      </c>
      <c r="L1094" s="15" t="s">
        <v>59</v>
      </c>
      <c r="M1094" s="3" t="s">
        <v>47</v>
      </c>
      <c r="N1094" s="12" t="s">
        <v>59</v>
      </c>
      <c r="O1094" t="s">
        <v>47</v>
      </c>
      <c r="P1094" s="15" t="s">
        <v>59</v>
      </c>
      <c r="Q1094">
        <v>3.7</v>
      </c>
      <c r="R1094" s="15" t="s">
        <v>59</v>
      </c>
      <c r="S1094" t="s">
        <v>53</v>
      </c>
      <c r="T1094" s="15" t="s">
        <v>59</v>
      </c>
      <c r="U1094">
        <v>14</v>
      </c>
      <c r="V1094" s="15" t="s">
        <v>59</v>
      </c>
      <c r="W1094">
        <v>17.7</v>
      </c>
      <c r="X1094" s="15" t="s">
        <v>59</v>
      </c>
      <c r="Y1094">
        <v>1.4</v>
      </c>
      <c r="Z1094" s="15" t="s">
        <v>59</v>
      </c>
      <c r="AA1094" t="s">
        <v>54</v>
      </c>
      <c r="AB1094" s="15" t="s">
        <v>59</v>
      </c>
      <c r="AC1094" t="s">
        <v>47</v>
      </c>
      <c r="AD1094" s="15" t="s">
        <v>59</v>
      </c>
      <c r="AE1094" t="s">
        <v>47</v>
      </c>
      <c r="AF1094" s="15" t="s">
        <v>59</v>
      </c>
      <c r="AG1094" t="s">
        <v>53</v>
      </c>
      <c r="AH1094" s="15" t="s">
        <v>59</v>
      </c>
      <c r="AI1094" t="s">
        <v>47</v>
      </c>
      <c r="AJ1094" s="15" t="s">
        <v>59</v>
      </c>
      <c r="AL1094" s="15" t="s">
        <v>59</v>
      </c>
      <c r="AM1094" t="s">
        <v>47</v>
      </c>
      <c r="AN1094" s="15" t="s">
        <v>59</v>
      </c>
      <c r="AO1094" t="s">
        <v>47</v>
      </c>
      <c r="AP1094" s="15" t="s">
        <v>59</v>
      </c>
      <c r="AQ1094" t="s">
        <v>47</v>
      </c>
      <c r="AR1094" s="15" t="s">
        <v>59</v>
      </c>
      <c r="AS1094" t="s">
        <v>47</v>
      </c>
      <c r="AT1094" s="15" t="s">
        <v>59</v>
      </c>
      <c r="AU1094" t="s">
        <v>47</v>
      </c>
      <c r="AV1094" s="15" t="s">
        <v>59</v>
      </c>
      <c r="AW1094" s="3" t="s">
        <v>47</v>
      </c>
      <c r="AX1094" s="15" t="s">
        <v>59</v>
      </c>
      <c r="AZ1094" s="15" t="s">
        <v>59</v>
      </c>
      <c r="BA1094" t="s">
        <v>47</v>
      </c>
      <c r="BB1094" s="15" t="s">
        <v>59</v>
      </c>
      <c r="BC1094" t="s">
        <v>47</v>
      </c>
      <c r="BD1094" s="15" t="s">
        <v>59</v>
      </c>
      <c r="BE1094" t="s">
        <v>47</v>
      </c>
      <c r="BF1094" s="15" t="s">
        <v>59</v>
      </c>
      <c r="BH1094" s="15" t="s">
        <v>59</v>
      </c>
      <c r="BJ1094" s="15" t="s">
        <v>59</v>
      </c>
      <c r="BL1094" s="15" t="s">
        <v>59</v>
      </c>
      <c r="BN1094" s="15" t="s">
        <v>59</v>
      </c>
      <c r="BP1094" s="15" t="s">
        <v>59</v>
      </c>
      <c r="BR1094" s="15" t="s">
        <v>59</v>
      </c>
      <c r="BT1094" s="15" t="s">
        <v>59</v>
      </c>
      <c r="BV1094" s="15" t="s">
        <v>59</v>
      </c>
      <c r="BX1094" s="15" t="s">
        <v>59</v>
      </c>
      <c r="BZ1094" s="15" t="s">
        <v>59</v>
      </c>
      <c r="CB1094" s="15" t="s">
        <v>59</v>
      </c>
      <c r="CD1094" s="15" t="s">
        <v>59</v>
      </c>
      <c r="CF1094" s="15" t="s">
        <v>59</v>
      </c>
      <c r="CH1094" s="15" t="s">
        <v>59</v>
      </c>
      <c r="CJ1094" s="15" t="s">
        <v>59</v>
      </c>
      <c r="CL1094" s="15" t="s">
        <v>59</v>
      </c>
      <c r="CN1094" s="15" t="s">
        <v>59</v>
      </c>
      <c r="CP1094" s="15" t="s">
        <v>59</v>
      </c>
      <c r="CR1094" s="15" t="s">
        <v>59</v>
      </c>
      <c r="CT1094" s="15" t="s">
        <v>59</v>
      </c>
      <c r="CV1094" s="15" t="s">
        <v>59</v>
      </c>
      <c r="CX1094" s="15" t="s">
        <v>59</v>
      </c>
      <c r="CZ1094" s="15" t="s">
        <v>59</v>
      </c>
      <c r="DB1094" s="15" t="s">
        <v>59</v>
      </c>
      <c r="DD1094" s="15" t="s">
        <v>59</v>
      </c>
      <c r="DF1094" s="15" t="s">
        <v>59</v>
      </c>
      <c r="DH1094" s="15" t="s">
        <v>59</v>
      </c>
      <c r="DJ1094" s="15" t="s">
        <v>59</v>
      </c>
      <c r="DL1094" s="15" t="s">
        <v>59</v>
      </c>
      <c r="DN1094" s="15" t="s">
        <v>59</v>
      </c>
      <c r="DP1094" s="15" t="s">
        <v>59</v>
      </c>
      <c r="DR1094" s="15" t="s">
        <v>59</v>
      </c>
      <c r="DT1094" s="15" t="s">
        <v>59</v>
      </c>
      <c r="DV1094" s="15" t="s">
        <v>59</v>
      </c>
      <c r="DX1094" s="15" t="s">
        <v>59</v>
      </c>
      <c r="DZ1094" s="15" t="s">
        <v>59</v>
      </c>
      <c r="EB1094" s="15" t="s">
        <v>59</v>
      </c>
      <c r="ED1094" s="15" t="s">
        <v>59</v>
      </c>
      <c r="EF1094" s="15" t="s">
        <v>59</v>
      </c>
      <c r="EH1094" s="15" t="s">
        <v>59</v>
      </c>
      <c r="EJ1094" s="15" t="s">
        <v>59</v>
      </c>
      <c r="EL1094" s="15" t="s">
        <v>59</v>
      </c>
      <c r="EN1094" s="15" t="s">
        <v>59</v>
      </c>
      <c r="EP1094" s="15" t="s">
        <v>59</v>
      </c>
      <c r="ER1094" s="15" t="s">
        <v>59</v>
      </c>
      <c r="ET1094" s="15" t="s">
        <v>59</v>
      </c>
      <c r="EV1094" s="15" t="s">
        <v>59</v>
      </c>
      <c r="EX1094" s="15" t="s">
        <v>59</v>
      </c>
      <c r="EZ1094" s="15" t="s">
        <v>59</v>
      </c>
      <c r="FB1094" s="15" t="s">
        <v>59</v>
      </c>
      <c r="FD1094" s="15" t="s">
        <v>59</v>
      </c>
      <c r="FF1094" s="15" t="s">
        <v>59</v>
      </c>
      <c r="FH1094" s="15" t="s">
        <v>59</v>
      </c>
      <c r="FJ1094" s="15" t="s">
        <v>59</v>
      </c>
      <c r="FL1094" s="15" t="s">
        <v>59</v>
      </c>
      <c r="FN1094" s="15" t="s">
        <v>59</v>
      </c>
      <c r="FP1094" s="15" t="s">
        <v>59</v>
      </c>
      <c r="FR1094" s="15" t="s">
        <v>59</v>
      </c>
      <c r="FT1094" s="15" t="s">
        <v>59</v>
      </c>
    </row>
    <row r="1095" spans="1:176" ht="15.95" customHeight="1">
      <c r="A1095" t="s">
        <v>1471</v>
      </c>
      <c r="B1095" s="39">
        <v>1</v>
      </c>
      <c r="C1095" s="39"/>
      <c r="D1095" s="39">
        <v>2502</v>
      </c>
      <c r="E1095" t="s">
        <v>1476</v>
      </c>
      <c r="G1095">
        <v>15.66</v>
      </c>
      <c r="H1095" s="15" t="s">
        <v>59</v>
      </c>
      <c r="I1095">
        <v>15.66</v>
      </c>
      <c r="J1095" s="15" t="s">
        <v>59</v>
      </c>
      <c r="K1095" t="s">
        <v>47</v>
      </c>
      <c r="L1095" s="15" t="s">
        <v>59</v>
      </c>
      <c r="M1095" s="3" t="s">
        <v>47</v>
      </c>
      <c r="N1095" s="12" t="s">
        <v>59</v>
      </c>
      <c r="O1095" t="s">
        <v>47</v>
      </c>
      <c r="P1095" s="15" t="s">
        <v>59</v>
      </c>
      <c r="Q1095">
        <v>1.29</v>
      </c>
      <c r="R1095" s="15" t="s">
        <v>59</v>
      </c>
      <c r="T1095" s="15" t="s">
        <v>59</v>
      </c>
      <c r="U1095">
        <v>4.3600000000000003</v>
      </c>
      <c r="V1095" s="15" t="s">
        <v>59</v>
      </c>
      <c r="W1095">
        <v>2.87</v>
      </c>
      <c r="X1095" s="15" t="s">
        <v>59</v>
      </c>
      <c r="Y1095">
        <v>1.43</v>
      </c>
      <c r="Z1095" s="15" t="s">
        <v>59</v>
      </c>
      <c r="AA1095">
        <v>5.71</v>
      </c>
      <c r="AB1095" s="15" t="s">
        <v>59</v>
      </c>
      <c r="AC1095" t="s">
        <v>47</v>
      </c>
      <c r="AD1095" s="15" t="s">
        <v>59</v>
      </c>
      <c r="AE1095" t="s">
        <v>47</v>
      </c>
      <c r="AF1095" s="15" t="s">
        <v>59</v>
      </c>
      <c r="AG1095" t="s">
        <v>47</v>
      </c>
      <c r="AH1095" s="15" t="s">
        <v>59</v>
      </c>
      <c r="AI1095" t="s">
        <v>47</v>
      </c>
      <c r="AJ1095" s="15" t="s">
        <v>59</v>
      </c>
      <c r="AL1095" s="15" t="s">
        <v>59</v>
      </c>
      <c r="AM1095" t="s">
        <v>47</v>
      </c>
      <c r="AN1095" s="15" t="s">
        <v>59</v>
      </c>
      <c r="AO1095" t="s">
        <v>47</v>
      </c>
      <c r="AP1095" s="15" t="s">
        <v>59</v>
      </c>
      <c r="AQ1095" t="s">
        <v>47</v>
      </c>
      <c r="AR1095" s="15" t="s">
        <v>59</v>
      </c>
      <c r="AS1095" t="s">
        <v>47</v>
      </c>
      <c r="AT1095" s="15" t="s">
        <v>59</v>
      </c>
      <c r="AU1095" t="s">
        <v>47</v>
      </c>
      <c r="AV1095" s="15" t="s">
        <v>59</v>
      </c>
      <c r="AW1095" s="3" t="s">
        <v>47</v>
      </c>
      <c r="AX1095" s="15" t="s">
        <v>59</v>
      </c>
      <c r="AZ1095" s="15" t="s">
        <v>59</v>
      </c>
      <c r="BA1095" t="s">
        <v>47</v>
      </c>
      <c r="BB1095" s="15" t="s">
        <v>59</v>
      </c>
      <c r="BC1095" t="s">
        <v>47</v>
      </c>
      <c r="BD1095" s="15" t="s">
        <v>59</v>
      </c>
      <c r="BE1095" t="s">
        <v>47</v>
      </c>
      <c r="BF1095" s="15" t="s">
        <v>59</v>
      </c>
      <c r="BH1095" s="15" t="s">
        <v>59</v>
      </c>
      <c r="BJ1095" s="15" t="s">
        <v>59</v>
      </c>
      <c r="BL1095" s="15" t="s">
        <v>59</v>
      </c>
      <c r="BN1095" s="15" t="s">
        <v>59</v>
      </c>
      <c r="BP1095" s="15" t="s">
        <v>59</v>
      </c>
      <c r="BR1095" s="15" t="s">
        <v>59</v>
      </c>
      <c r="BT1095" s="15" t="s">
        <v>59</v>
      </c>
      <c r="BV1095" s="15" t="s">
        <v>59</v>
      </c>
      <c r="BX1095" s="15" t="s">
        <v>59</v>
      </c>
      <c r="BZ1095" s="15" t="s">
        <v>59</v>
      </c>
      <c r="CB1095" s="15" t="s">
        <v>59</v>
      </c>
      <c r="CD1095" s="15" t="s">
        <v>59</v>
      </c>
      <c r="CF1095" s="15" t="s">
        <v>59</v>
      </c>
      <c r="CH1095" s="15" t="s">
        <v>59</v>
      </c>
      <c r="CJ1095" s="15" t="s">
        <v>59</v>
      </c>
      <c r="CL1095" s="15" t="s">
        <v>59</v>
      </c>
      <c r="CN1095" s="15" t="s">
        <v>59</v>
      </c>
      <c r="CP1095" s="15" t="s">
        <v>59</v>
      </c>
      <c r="CR1095" s="15" t="s">
        <v>59</v>
      </c>
      <c r="CT1095" s="15" t="s">
        <v>59</v>
      </c>
      <c r="CV1095" s="15" t="s">
        <v>59</v>
      </c>
      <c r="CX1095" s="15" t="s">
        <v>59</v>
      </c>
      <c r="CZ1095" s="15" t="s">
        <v>59</v>
      </c>
      <c r="DB1095" s="15" t="s">
        <v>59</v>
      </c>
      <c r="DD1095" s="15" t="s">
        <v>59</v>
      </c>
      <c r="DF1095" s="15" t="s">
        <v>59</v>
      </c>
      <c r="DH1095" s="15" t="s">
        <v>59</v>
      </c>
      <c r="DJ1095" s="15" t="s">
        <v>59</v>
      </c>
      <c r="DL1095" s="15" t="s">
        <v>59</v>
      </c>
      <c r="DN1095" s="15" t="s">
        <v>59</v>
      </c>
      <c r="DP1095" s="15" t="s">
        <v>59</v>
      </c>
      <c r="DR1095" s="15" t="s">
        <v>59</v>
      </c>
      <c r="DT1095" s="15" t="s">
        <v>59</v>
      </c>
      <c r="DV1095" s="15" t="s">
        <v>59</v>
      </c>
      <c r="DX1095" s="15" t="s">
        <v>59</v>
      </c>
      <c r="DZ1095" s="15" t="s">
        <v>59</v>
      </c>
      <c r="EB1095" s="15" t="s">
        <v>59</v>
      </c>
      <c r="ED1095" s="15" t="s">
        <v>59</v>
      </c>
      <c r="EF1095" s="15" t="s">
        <v>59</v>
      </c>
      <c r="EH1095" s="15" t="s">
        <v>59</v>
      </c>
      <c r="EJ1095" s="15" t="s">
        <v>59</v>
      </c>
      <c r="EL1095" s="15" t="s">
        <v>59</v>
      </c>
      <c r="EN1095" s="15" t="s">
        <v>59</v>
      </c>
      <c r="EP1095" s="15" t="s">
        <v>59</v>
      </c>
      <c r="ER1095" s="15" t="s">
        <v>59</v>
      </c>
      <c r="ET1095" s="15" t="s">
        <v>59</v>
      </c>
      <c r="EV1095" s="15" t="s">
        <v>59</v>
      </c>
      <c r="EX1095" s="15" t="s">
        <v>59</v>
      </c>
      <c r="EZ1095" s="15" t="s">
        <v>59</v>
      </c>
      <c r="FB1095" s="15" t="s">
        <v>59</v>
      </c>
      <c r="FD1095" s="15" t="s">
        <v>59</v>
      </c>
      <c r="FF1095" s="15" t="s">
        <v>59</v>
      </c>
      <c r="FH1095" s="15" t="s">
        <v>59</v>
      </c>
      <c r="FJ1095" s="15" t="s">
        <v>59</v>
      </c>
      <c r="FL1095" s="15" t="s">
        <v>59</v>
      </c>
      <c r="FN1095" s="15" t="s">
        <v>59</v>
      </c>
      <c r="FP1095" s="15" t="s">
        <v>59</v>
      </c>
      <c r="FR1095" s="15" t="s">
        <v>59</v>
      </c>
      <c r="FT1095" s="15" t="s">
        <v>59</v>
      </c>
    </row>
    <row r="1096" spans="1:176" ht="15.95" customHeight="1">
      <c r="A1096" t="s">
        <v>1472</v>
      </c>
      <c r="B1096" s="39">
        <v>1</v>
      </c>
      <c r="C1096" s="39"/>
      <c r="D1096" s="39">
        <v>2502</v>
      </c>
      <c r="E1096" t="s">
        <v>1476</v>
      </c>
      <c r="G1096">
        <v>18.149999999999999</v>
      </c>
      <c r="H1096" s="15" t="s">
        <v>59</v>
      </c>
      <c r="I1096">
        <v>18.149999999999999</v>
      </c>
      <c r="J1096" s="15" t="s">
        <v>59</v>
      </c>
      <c r="K1096" t="s">
        <v>47</v>
      </c>
      <c r="L1096" s="15" t="s">
        <v>59</v>
      </c>
      <c r="M1096" s="3" t="s">
        <v>47</v>
      </c>
      <c r="N1096" s="12" t="s">
        <v>59</v>
      </c>
      <c r="O1096" t="s">
        <v>47</v>
      </c>
      <c r="P1096" s="15" t="s">
        <v>59</v>
      </c>
      <c r="Q1096">
        <v>1.97</v>
      </c>
      <c r="R1096" s="15" t="s">
        <v>59</v>
      </c>
      <c r="T1096" s="15" t="s">
        <v>59</v>
      </c>
      <c r="U1096">
        <v>5.13</v>
      </c>
      <c r="V1096" s="15" t="s">
        <v>59</v>
      </c>
      <c r="W1096">
        <v>2.83</v>
      </c>
      <c r="X1096" s="15" t="s">
        <v>59</v>
      </c>
      <c r="Y1096">
        <v>1.79</v>
      </c>
      <c r="Z1096" s="15" t="s">
        <v>59</v>
      </c>
      <c r="AA1096">
        <v>6.43</v>
      </c>
      <c r="AB1096" s="15" t="s">
        <v>59</v>
      </c>
      <c r="AC1096" t="s">
        <v>47</v>
      </c>
      <c r="AD1096" s="15" t="s">
        <v>59</v>
      </c>
      <c r="AE1096" t="s">
        <v>47</v>
      </c>
      <c r="AF1096" s="15" t="s">
        <v>59</v>
      </c>
      <c r="AG1096" t="s">
        <v>47</v>
      </c>
      <c r="AH1096" s="15" t="s">
        <v>59</v>
      </c>
      <c r="AI1096" t="s">
        <v>47</v>
      </c>
      <c r="AJ1096" s="15" t="s">
        <v>59</v>
      </c>
      <c r="AL1096" s="15" t="s">
        <v>59</v>
      </c>
      <c r="AM1096" t="s">
        <v>47</v>
      </c>
      <c r="AN1096" s="15" t="s">
        <v>59</v>
      </c>
      <c r="AO1096" t="s">
        <v>47</v>
      </c>
      <c r="AP1096" s="15" t="s">
        <v>59</v>
      </c>
      <c r="AQ1096" t="s">
        <v>47</v>
      </c>
      <c r="AR1096" s="15" t="s">
        <v>59</v>
      </c>
      <c r="AS1096" t="s">
        <v>47</v>
      </c>
      <c r="AT1096" s="15" t="s">
        <v>59</v>
      </c>
      <c r="AU1096" t="s">
        <v>47</v>
      </c>
      <c r="AV1096" s="15" t="s">
        <v>59</v>
      </c>
      <c r="AW1096" s="3" t="s">
        <v>47</v>
      </c>
      <c r="AX1096" s="15" t="s">
        <v>59</v>
      </c>
      <c r="AZ1096" s="15" t="s">
        <v>59</v>
      </c>
      <c r="BA1096" t="s">
        <v>47</v>
      </c>
      <c r="BB1096" s="15" t="s">
        <v>59</v>
      </c>
      <c r="BC1096" t="s">
        <v>47</v>
      </c>
      <c r="BD1096" s="15" t="s">
        <v>59</v>
      </c>
      <c r="BE1096" t="s">
        <v>47</v>
      </c>
      <c r="BF1096" s="15" t="s">
        <v>59</v>
      </c>
      <c r="BH1096" s="15" t="s">
        <v>59</v>
      </c>
      <c r="BJ1096" s="15" t="s">
        <v>59</v>
      </c>
      <c r="BL1096" s="15" t="s">
        <v>59</v>
      </c>
      <c r="BN1096" s="15" t="s">
        <v>59</v>
      </c>
      <c r="BP1096" s="15" t="s">
        <v>59</v>
      </c>
      <c r="BR1096" s="15" t="s">
        <v>59</v>
      </c>
      <c r="BT1096" s="15" t="s">
        <v>59</v>
      </c>
      <c r="BV1096" s="15" t="s">
        <v>59</v>
      </c>
      <c r="BX1096" s="15" t="s">
        <v>59</v>
      </c>
      <c r="BZ1096" s="15" t="s">
        <v>59</v>
      </c>
      <c r="CB1096" s="15" t="s">
        <v>59</v>
      </c>
      <c r="CD1096" s="15" t="s">
        <v>59</v>
      </c>
      <c r="CF1096" s="15" t="s">
        <v>59</v>
      </c>
      <c r="CH1096" s="15" t="s">
        <v>59</v>
      </c>
      <c r="CJ1096" s="15" t="s">
        <v>59</v>
      </c>
      <c r="CL1096" s="15" t="s">
        <v>59</v>
      </c>
      <c r="CN1096" s="15" t="s">
        <v>59</v>
      </c>
      <c r="CP1096" s="15" t="s">
        <v>59</v>
      </c>
      <c r="CR1096" s="15" t="s">
        <v>59</v>
      </c>
      <c r="CT1096" s="15" t="s">
        <v>59</v>
      </c>
      <c r="CV1096" s="15" t="s">
        <v>59</v>
      </c>
      <c r="CX1096" s="15" t="s">
        <v>59</v>
      </c>
      <c r="CZ1096" s="15" t="s">
        <v>59</v>
      </c>
      <c r="DB1096" s="15" t="s">
        <v>59</v>
      </c>
      <c r="DD1096" s="15" t="s">
        <v>59</v>
      </c>
      <c r="DF1096" s="15" t="s">
        <v>59</v>
      </c>
      <c r="DH1096" s="15" t="s">
        <v>59</v>
      </c>
      <c r="DJ1096" s="15" t="s">
        <v>59</v>
      </c>
      <c r="DL1096" s="15" t="s">
        <v>59</v>
      </c>
      <c r="DN1096" s="15" t="s">
        <v>59</v>
      </c>
      <c r="DP1096" s="15" t="s">
        <v>59</v>
      </c>
      <c r="DR1096" s="15" t="s">
        <v>59</v>
      </c>
      <c r="DT1096" s="15" t="s">
        <v>59</v>
      </c>
      <c r="DV1096" s="15" t="s">
        <v>59</v>
      </c>
      <c r="DX1096" s="15" t="s">
        <v>59</v>
      </c>
      <c r="DZ1096" s="15" t="s">
        <v>59</v>
      </c>
      <c r="EB1096" s="15" t="s">
        <v>59</v>
      </c>
      <c r="ED1096" s="15" t="s">
        <v>59</v>
      </c>
      <c r="EF1096" s="15" t="s">
        <v>59</v>
      </c>
      <c r="EH1096" s="15" t="s">
        <v>59</v>
      </c>
      <c r="EJ1096" s="15" t="s">
        <v>59</v>
      </c>
      <c r="EL1096" s="15" t="s">
        <v>59</v>
      </c>
      <c r="EN1096" s="15" t="s">
        <v>59</v>
      </c>
      <c r="EP1096" s="15" t="s">
        <v>59</v>
      </c>
      <c r="ER1096" s="15" t="s">
        <v>59</v>
      </c>
      <c r="ET1096" s="15" t="s">
        <v>59</v>
      </c>
      <c r="EV1096" s="15" t="s">
        <v>59</v>
      </c>
      <c r="EX1096" s="15" t="s">
        <v>59</v>
      </c>
      <c r="EZ1096" s="15" t="s">
        <v>59</v>
      </c>
      <c r="FB1096" s="15" t="s">
        <v>59</v>
      </c>
      <c r="FD1096" s="15" t="s">
        <v>59</v>
      </c>
      <c r="FF1096" s="15" t="s">
        <v>59</v>
      </c>
      <c r="FH1096" s="15" t="s">
        <v>59</v>
      </c>
      <c r="FJ1096" s="15" t="s">
        <v>59</v>
      </c>
      <c r="FL1096" s="15" t="s">
        <v>59</v>
      </c>
      <c r="FN1096" s="15" t="s">
        <v>59</v>
      </c>
      <c r="FP1096" s="15" t="s">
        <v>59</v>
      </c>
      <c r="FR1096" s="15" t="s">
        <v>59</v>
      </c>
      <c r="FT1096" s="15" t="s">
        <v>59</v>
      </c>
    </row>
    <row r="1097" spans="1:176" ht="15.95" customHeight="1">
      <c r="A1097" t="s">
        <v>1473</v>
      </c>
      <c r="B1097" s="39">
        <v>1</v>
      </c>
      <c r="C1097" s="39"/>
      <c r="D1097" s="39">
        <v>2502</v>
      </c>
      <c r="E1097" t="s">
        <v>1476</v>
      </c>
      <c r="G1097">
        <v>32.83</v>
      </c>
      <c r="H1097" s="15" t="s">
        <v>59</v>
      </c>
      <c r="I1097">
        <v>32.83</v>
      </c>
      <c r="J1097" s="15" t="s">
        <v>59</v>
      </c>
      <c r="K1097" t="s">
        <v>47</v>
      </c>
      <c r="L1097" s="15" t="s">
        <v>59</v>
      </c>
      <c r="M1097" s="3" t="s">
        <v>47</v>
      </c>
      <c r="N1097" s="12" t="s">
        <v>59</v>
      </c>
      <c r="O1097" t="s">
        <v>47</v>
      </c>
      <c r="P1097" s="15" t="s">
        <v>59</v>
      </c>
      <c r="Q1097">
        <v>3.51</v>
      </c>
      <c r="R1097" s="15" t="s">
        <v>59</v>
      </c>
      <c r="T1097" s="15" t="s">
        <v>59</v>
      </c>
      <c r="U1097">
        <v>6.61</v>
      </c>
      <c r="V1097" s="15" t="s">
        <v>59</v>
      </c>
      <c r="W1097">
        <v>4.9400000000000004</v>
      </c>
      <c r="X1097" s="15" t="s">
        <v>59</v>
      </c>
      <c r="Y1097">
        <v>3.15</v>
      </c>
      <c r="Z1097" s="15" t="s">
        <v>59</v>
      </c>
      <c r="AA1097">
        <v>14.62</v>
      </c>
      <c r="AB1097" s="15" t="s">
        <v>59</v>
      </c>
      <c r="AC1097" t="s">
        <v>47</v>
      </c>
      <c r="AD1097" s="15" t="s">
        <v>59</v>
      </c>
      <c r="AE1097" t="s">
        <v>47</v>
      </c>
      <c r="AF1097" s="15" t="s">
        <v>59</v>
      </c>
      <c r="AG1097" t="s">
        <v>47</v>
      </c>
      <c r="AH1097" s="15" t="s">
        <v>59</v>
      </c>
      <c r="AI1097" t="s">
        <v>47</v>
      </c>
      <c r="AJ1097" s="15" t="s">
        <v>59</v>
      </c>
      <c r="AL1097" s="15" t="s">
        <v>59</v>
      </c>
      <c r="AM1097" t="s">
        <v>47</v>
      </c>
      <c r="AN1097" s="15" t="s">
        <v>59</v>
      </c>
      <c r="AO1097" t="s">
        <v>47</v>
      </c>
      <c r="AP1097" s="15" t="s">
        <v>59</v>
      </c>
      <c r="AQ1097" t="s">
        <v>47</v>
      </c>
      <c r="AR1097" s="15" t="s">
        <v>59</v>
      </c>
      <c r="AS1097" t="s">
        <v>47</v>
      </c>
      <c r="AT1097" s="15" t="s">
        <v>59</v>
      </c>
      <c r="AU1097" t="s">
        <v>47</v>
      </c>
      <c r="AV1097" s="15" t="s">
        <v>59</v>
      </c>
      <c r="AW1097" s="3" t="s">
        <v>47</v>
      </c>
      <c r="AX1097" s="15" t="s">
        <v>59</v>
      </c>
      <c r="AZ1097" s="15" t="s">
        <v>59</v>
      </c>
      <c r="BA1097" t="s">
        <v>47</v>
      </c>
      <c r="BB1097" s="15" t="s">
        <v>59</v>
      </c>
      <c r="BC1097" t="s">
        <v>47</v>
      </c>
      <c r="BD1097" s="15" t="s">
        <v>59</v>
      </c>
      <c r="BE1097" t="s">
        <v>47</v>
      </c>
      <c r="BF1097" s="15" t="s">
        <v>59</v>
      </c>
      <c r="BH1097" s="15" t="s">
        <v>59</v>
      </c>
      <c r="BJ1097" s="15" t="s">
        <v>59</v>
      </c>
      <c r="BL1097" s="15" t="s">
        <v>59</v>
      </c>
      <c r="BN1097" s="15" t="s">
        <v>59</v>
      </c>
      <c r="BP1097" s="15" t="s">
        <v>59</v>
      </c>
      <c r="BR1097" s="15" t="s">
        <v>59</v>
      </c>
      <c r="BT1097" s="15" t="s">
        <v>59</v>
      </c>
      <c r="BV1097" s="15" t="s">
        <v>59</v>
      </c>
      <c r="BX1097" s="15" t="s">
        <v>59</v>
      </c>
      <c r="BZ1097" s="15" t="s">
        <v>59</v>
      </c>
      <c r="CB1097" s="15" t="s">
        <v>59</v>
      </c>
      <c r="CD1097" s="15" t="s">
        <v>59</v>
      </c>
      <c r="CF1097" s="15" t="s">
        <v>59</v>
      </c>
      <c r="CH1097" s="15" t="s">
        <v>59</v>
      </c>
      <c r="CJ1097" s="15" t="s">
        <v>59</v>
      </c>
      <c r="CL1097" s="15" t="s">
        <v>59</v>
      </c>
      <c r="CN1097" s="15" t="s">
        <v>59</v>
      </c>
      <c r="CP1097" s="15" t="s">
        <v>59</v>
      </c>
      <c r="CR1097" s="15" t="s">
        <v>59</v>
      </c>
      <c r="CT1097" s="15" t="s">
        <v>59</v>
      </c>
      <c r="CV1097" s="15" t="s">
        <v>59</v>
      </c>
      <c r="CX1097" s="15" t="s">
        <v>59</v>
      </c>
      <c r="CZ1097" s="15" t="s">
        <v>59</v>
      </c>
      <c r="DB1097" s="15" t="s">
        <v>59</v>
      </c>
      <c r="DD1097" s="15" t="s">
        <v>59</v>
      </c>
      <c r="DF1097" s="15" t="s">
        <v>59</v>
      </c>
      <c r="DH1097" s="15" t="s">
        <v>59</v>
      </c>
      <c r="DJ1097" s="15" t="s">
        <v>59</v>
      </c>
      <c r="DL1097" s="15" t="s">
        <v>59</v>
      </c>
      <c r="DN1097" s="15" t="s">
        <v>59</v>
      </c>
      <c r="DP1097" s="15" t="s">
        <v>59</v>
      </c>
      <c r="DR1097" s="15" t="s">
        <v>59</v>
      </c>
      <c r="DT1097" s="15" t="s">
        <v>59</v>
      </c>
      <c r="DV1097" s="15" t="s">
        <v>59</v>
      </c>
      <c r="DX1097" s="15" t="s">
        <v>59</v>
      </c>
      <c r="DZ1097" s="15" t="s">
        <v>59</v>
      </c>
      <c r="EB1097" s="15" t="s">
        <v>59</v>
      </c>
      <c r="ED1097" s="15" t="s">
        <v>59</v>
      </c>
      <c r="EF1097" s="15" t="s">
        <v>59</v>
      </c>
      <c r="EH1097" s="15" t="s">
        <v>59</v>
      </c>
      <c r="EJ1097" s="15" t="s">
        <v>59</v>
      </c>
      <c r="EL1097" s="15" t="s">
        <v>59</v>
      </c>
      <c r="EN1097" s="15" t="s">
        <v>59</v>
      </c>
      <c r="EP1097" s="15" t="s">
        <v>59</v>
      </c>
      <c r="ER1097" s="15" t="s">
        <v>59</v>
      </c>
      <c r="ET1097" s="15" t="s">
        <v>59</v>
      </c>
      <c r="EV1097" s="15" t="s">
        <v>59</v>
      </c>
      <c r="EX1097" s="15" t="s">
        <v>59</v>
      </c>
      <c r="EZ1097" s="15" t="s">
        <v>59</v>
      </c>
      <c r="FB1097" s="15" t="s">
        <v>59</v>
      </c>
      <c r="FD1097" s="15" t="s">
        <v>59</v>
      </c>
      <c r="FF1097" s="15" t="s">
        <v>59</v>
      </c>
      <c r="FH1097" s="15" t="s">
        <v>59</v>
      </c>
      <c r="FJ1097" s="15" t="s">
        <v>59</v>
      </c>
      <c r="FL1097" s="15" t="s">
        <v>59</v>
      </c>
      <c r="FN1097" s="15" t="s">
        <v>59</v>
      </c>
      <c r="FP1097" s="15" t="s">
        <v>59</v>
      </c>
      <c r="FR1097" s="15" t="s">
        <v>59</v>
      </c>
      <c r="FT1097" s="15" t="s">
        <v>59</v>
      </c>
    </row>
    <row r="1098" spans="1:176" ht="15.95" customHeight="1">
      <c r="A1098" t="s">
        <v>1474</v>
      </c>
      <c r="B1098" s="39">
        <v>1</v>
      </c>
      <c r="C1098" s="39"/>
      <c r="D1098" s="39">
        <v>2502</v>
      </c>
      <c r="E1098" t="s">
        <v>1476</v>
      </c>
      <c r="G1098">
        <v>32.229999999999997</v>
      </c>
      <c r="H1098" s="15" t="s">
        <v>59</v>
      </c>
      <c r="I1098">
        <v>32.229999999999997</v>
      </c>
      <c r="J1098" s="15" t="s">
        <v>59</v>
      </c>
      <c r="K1098" t="s">
        <v>47</v>
      </c>
      <c r="L1098" s="15" t="s">
        <v>59</v>
      </c>
      <c r="M1098" s="3" t="s">
        <v>47</v>
      </c>
      <c r="N1098" s="12" t="s">
        <v>59</v>
      </c>
      <c r="O1098" t="s">
        <v>47</v>
      </c>
      <c r="P1098" s="15" t="s">
        <v>59</v>
      </c>
      <c r="Q1098">
        <v>3.11</v>
      </c>
      <c r="R1098" s="15" t="s">
        <v>59</v>
      </c>
      <c r="T1098" s="15" t="s">
        <v>59</v>
      </c>
      <c r="U1098">
        <v>7.41</v>
      </c>
      <c r="V1098" s="15" t="s">
        <v>59</v>
      </c>
      <c r="W1098">
        <v>5.82</v>
      </c>
      <c r="X1098" s="15" t="s">
        <v>59</v>
      </c>
      <c r="Y1098">
        <v>3.88</v>
      </c>
      <c r="Z1098" s="15" t="s">
        <v>59</v>
      </c>
      <c r="AA1098">
        <v>18.010000000000002</v>
      </c>
      <c r="AB1098" s="15" t="s">
        <v>59</v>
      </c>
      <c r="AC1098" t="s">
        <v>47</v>
      </c>
      <c r="AD1098" s="15" t="s">
        <v>59</v>
      </c>
      <c r="AE1098" t="s">
        <v>47</v>
      </c>
      <c r="AF1098" s="15" t="s">
        <v>59</v>
      </c>
      <c r="AG1098" t="s">
        <v>47</v>
      </c>
      <c r="AH1098" s="15" t="s">
        <v>59</v>
      </c>
      <c r="AI1098" t="s">
        <v>47</v>
      </c>
      <c r="AJ1098" s="15" t="s">
        <v>59</v>
      </c>
      <c r="AL1098" s="15" t="s">
        <v>59</v>
      </c>
      <c r="AM1098" t="s">
        <v>47</v>
      </c>
      <c r="AN1098" s="15" t="s">
        <v>59</v>
      </c>
      <c r="AO1098" t="s">
        <v>47</v>
      </c>
      <c r="AP1098" s="15" t="s">
        <v>59</v>
      </c>
      <c r="AQ1098" t="s">
        <v>47</v>
      </c>
      <c r="AR1098" s="15" t="s">
        <v>59</v>
      </c>
      <c r="AS1098" t="s">
        <v>47</v>
      </c>
      <c r="AT1098" s="15" t="s">
        <v>59</v>
      </c>
      <c r="AU1098" t="s">
        <v>47</v>
      </c>
      <c r="AV1098" s="15" t="s">
        <v>59</v>
      </c>
      <c r="AW1098" s="3" t="s">
        <v>47</v>
      </c>
      <c r="AX1098" s="15" t="s">
        <v>59</v>
      </c>
      <c r="AZ1098" s="15" t="s">
        <v>59</v>
      </c>
      <c r="BA1098" t="s">
        <v>47</v>
      </c>
      <c r="BB1098" s="15" t="s">
        <v>59</v>
      </c>
      <c r="BC1098" t="s">
        <v>47</v>
      </c>
      <c r="BD1098" s="15" t="s">
        <v>59</v>
      </c>
      <c r="BE1098" t="s">
        <v>47</v>
      </c>
      <c r="BF1098" s="15" t="s">
        <v>59</v>
      </c>
      <c r="BH1098" s="15" t="s">
        <v>59</v>
      </c>
      <c r="BJ1098" s="15" t="s">
        <v>59</v>
      </c>
      <c r="BL1098" s="15" t="s">
        <v>59</v>
      </c>
      <c r="BN1098" s="15" t="s">
        <v>59</v>
      </c>
      <c r="BP1098" s="15" t="s">
        <v>59</v>
      </c>
      <c r="BR1098" s="15" t="s">
        <v>59</v>
      </c>
      <c r="BT1098" s="15" t="s">
        <v>59</v>
      </c>
      <c r="BV1098" s="15" t="s">
        <v>59</v>
      </c>
      <c r="BX1098" s="15" t="s">
        <v>59</v>
      </c>
      <c r="BZ1098" s="15" t="s">
        <v>59</v>
      </c>
      <c r="CB1098" s="15" t="s">
        <v>59</v>
      </c>
      <c r="CD1098" s="15" t="s">
        <v>59</v>
      </c>
      <c r="CF1098" s="15" t="s">
        <v>59</v>
      </c>
      <c r="CH1098" s="15" t="s">
        <v>59</v>
      </c>
      <c r="CJ1098" s="15" t="s">
        <v>59</v>
      </c>
      <c r="CL1098" s="15" t="s">
        <v>59</v>
      </c>
      <c r="CN1098" s="15" t="s">
        <v>59</v>
      </c>
      <c r="CP1098" s="15" t="s">
        <v>59</v>
      </c>
      <c r="CR1098" s="15" t="s">
        <v>59</v>
      </c>
      <c r="CT1098" s="15" t="s">
        <v>59</v>
      </c>
      <c r="CV1098" s="15" t="s">
        <v>59</v>
      </c>
      <c r="CX1098" s="15" t="s">
        <v>59</v>
      </c>
      <c r="CZ1098" s="15" t="s">
        <v>59</v>
      </c>
      <c r="DB1098" s="15" t="s">
        <v>59</v>
      </c>
      <c r="DD1098" s="15" t="s">
        <v>59</v>
      </c>
      <c r="DF1098" s="15" t="s">
        <v>59</v>
      </c>
      <c r="DH1098" s="15" t="s">
        <v>59</v>
      </c>
      <c r="DJ1098" s="15" t="s">
        <v>59</v>
      </c>
      <c r="DL1098" s="15" t="s">
        <v>59</v>
      </c>
      <c r="DN1098" s="15" t="s">
        <v>59</v>
      </c>
      <c r="DP1098" s="15" t="s">
        <v>59</v>
      </c>
      <c r="DR1098" s="15" t="s">
        <v>59</v>
      </c>
      <c r="DT1098" s="15" t="s">
        <v>59</v>
      </c>
      <c r="DV1098" s="15" t="s">
        <v>59</v>
      </c>
      <c r="DX1098" s="15" t="s">
        <v>59</v>
      </c>
      <c r="DZ1098" s="15" t="s">
        <v>59</v>
      </c>
      <c r="EB1098" s="15" t="s">
        <v>59</v>
      </c>
      <c r="ED1098" s="15" t="s">
        <v>59</v>
      </c>
      <c r="EF1098" s="15" t="s">
        <v>59</v>
      </c>
      <c r="EH1098" s="15" t="s">
        <v>59</v>
      </c>
      <c r="EJ1098" s="15" t="s">
        <v>59</v>
      </c>
      <c r="EL1098" s="15" t="s">
        <v>59</v>
      </c>
      <c r="EN1098" s="15" t="s">
        <v>59</v>
      </c>
      <c r="EP1098" s="15" t="s">
        <v>59</v>
      </c>
      <c r="ER1098" s="15" t="s">
        <v>59</v>
      </c>
      <c r="ET1098" s="15" t="s">
        <v>59</v>
      </c>
      <c r="EV1098" s="15" t="s">
        <v>59</v>
      </c>
      <c r="EX1098" s="15" t="s">
        <v>59</v>
      </c>
      <c r="EZ1098" s="15" t="s">
        <v>59</v>
      </c>
      <c r="FB1098" s="15" t="s">
        <v>59</v>
      </c>
      <c r="FD1098" s="15" t="s">
        <v>59</v>
      </c>
      <c r="FF1098" s="15" t="s">
        <v>59</v>
      </c>
      <c r="FH1098" s="15" t="s">
        <v>59</v>
      </c>
      <c r="FJ1098" s="15" t="s">
        <v>59</v>
      </c>
      <c r="FL1098" s="15" t="s">
        <v>59</v>
      </c>
      <c r="FN1098" s="15" t="s">
        <v>59</v>
      </c>
      <c r="FP1098" s="15" t="s">
        <v>59</v>
      </c>
      <c r="FR1098" s="15" t="s">
        <v>59</v>
      </c>
      <c r="FT1098" s="15" t="s">
        <v>59</v>
      </c>
    </row>
    <row r="1099" spans="1:176" ht="15.95" customHeight="1">
      <c r="A1099" t="s">
        <v>1475</v>
      </c>
      <c r="B1099" s="39">
        <v>1</v>
      </c>
      <c r="C1099" s="39"/>
      <c r="D1099" s="39">
        <v>2502</v>
      </c>
      <c r="E1099" t="s">
        <v>1476</v>
      </c>
      <c r="G1099">
        <v>17.46</v>
      </c>
      <c r="H1099" s="15" t="s">
        <v>59</v>
      </c>
      <c r="I1099">
        <v>17.46</v>
      </c>
      <c r="J1099" s="15" t="s">
        <v>59</v>
      </c>
      <c r="K1099" t="s">
        <v>47</v>
      </c>
      <c r="L1099" s="15" t="s">
        <v>59</v>
      </c>
      <c r="M1099" s="3" t="s">
        <v>47</v>
      </c>
      <c r="N1099" s="12" t="s">
        <v>59</v>
      </c>
      <c r="O1099" t="s">
        <v>47</v>
      </c>
      <c r="P1099" s="15" t="s">
        <v>59</v>
      </c>
      <c r="Q1099">
        <v>2.4</v>
      </c>
      <c r="R1099" s="15" t="s">
        <v>59</v>
      </c>
      <c r="T1099" s="15" t="s">
        <v>59</v>
      </c>
      <c r="U1099">
        <v>4.8499999999999996</v>
      </c>
      <c r="V1099" s="15" t="s">
        <v>59</v>
      </c>
      <c r="W1099">
        <v>2.71</v>
      </c>
      <c r="X1099" s="15" t="s">
        <v>59</v>
      </c>
      <c r="Y1099">
        <v>1.53</v>
      </c>
      <c r="Z1099" s="15" t="s">
        <v>59</v>
      </c>
      <c r="AA1099">
        <v>5.97</v>
      </c>
      <c r="AB1099" s="15" t="s">
        <v>59</v>
      </c>
      <c r="AC1099" t="s">
        <v>47</v>
      </c>
      <c r="AD1099" s="15" t="s">
        <v>59</v>
      </c>
      <c r="AE1099" t="s">
        <v>47</v>
      </c>
      <c r="AF1099" s="15" t="s">
        <v>59</v>
      </c>
      <c r="AG1099" t="s">
        <v>47</v>
      </c>
      <c r="AH1099" s="15" t="s">
        <v>59</v>
      </c>
      <c r="AI1099" t="s">
        <v>47</v>
      </c>
      <c r="AJ1099" s="15" t="s">
        <v>59</v>
      </c>
      <c r="AL1099" s="15" t="s">
        <v>59</v>
      </c>
      <c r="AM1099" t="s">
        <v>47</v>
      </c>
      <c r="AN1099" s="15" t="s">
        <v>59</v>
      </c>
      <c r="AO1099" t="s">
        <v>47</v>
      </c>
      <c r="AP1099" s="15" t="s">
        <v>59</v>
      </c>
      <c r="AQ1099" t="s">
        <v>47</v>
      </c>
      <c r="AR1099" s="15" t="s">
        <v>59</v>
      </c>
      <c r="AS1099" t="s">
        <v>47</v>
      </c>
      <c r="AT1099" s="15" t="s">
        <v>59</v>
      </c>
      <c r="AU1099" t="s">
        <v>47</v>
      </c>
      <c r="AV1099" s="15" t="s">
        <v>59</v>
      </c>
      <c r="AW1099" s="3" t="s">
        <v>47</v>
      </c>
      <c r="AX1099" s="15" t="s">
        <v>59</v>
      </c>
      <c r="AZ1099" s="15" t="s">
        <v>59</v>
      </c>
      <c r="BA1099" t="s">
        <v>47</v>
      </c>
      <c r="BB1099" s="15" t="s">
        <v>59</v>
      </c>
      <c r="BC1099" t="s">
        <v>47</v>
      </c>
      <c r="BD1099" s="15" t="s">
        <v>59</v>
      </c>
      <c r="BE1099" t="s">
        <v>47</v>
      </c>
      <c r="BF1099" s="15" t="s">
        <v>59</v>
      </c>
      <c r="BH1099" s="15" t="s">
        <v>59</v>
      </c>
      <c r="BJ1099" s="15" t="s">
        <v>59</v>
      </c>
      <c r="BL1099" s="15" t="s">
        <v>59</v>
      </c>
      <c r="BN1099" s="15" t="s">
        <v>59</v>
      </c>
      <c r="BP1099" s="15" t="s">
        <v>59</v>
      </c>
      <c r="BR1099" s="15" t="s">
        <v>59</v>
      </c>
      <c r="BT1099" s="15" t="s">
        <v>59</v>
      </c>
      <c r="BV1099" s="15" t="s">
        <v>59</v>
      </c>
      <c r="BX1099" s="15" t="s">
        <v>59</v>
      </c>
      <c r="BZ1099" s="15" t="s">
        <v>59</v>
      </c>
      <c r="CB1099" s="15" t="s">
        <v>59</v>
      </c>
      <c r="CD1099" s="15" t="s">
        <v>59</v>
      </c>
      <c r="CF1099" s="15" t="s">
        <v>59</v>
      </c>
      <c r="CH1099" s="15" t="s">
        <v>59</v>
      </c>
      <c r="CJ1099" s="15" t="s">
        <v>59</v>
      </c>
      <c r="CL1099" s="15" t="s">
        <v>59</v>
      </c>
      <c r="CN1099" s="15" t="s">
        <v>59</v>
      </c>
      <c r="CP1099" s="15" t="s">
        <v>59</v>
      </c>
      <c r="CR1099" s="15" t="s">
        <v>59</v>
      </c>
      <c r="CT1099" s="15" t="s">
        <v>59</v>
      </c>
      <c r="CV1099" s="15" t="s">
        <v>59</v>
      </c>
      <c r="CX1099" s="15" t="s">
        <v>59</v>
      </c>
      <c r="CZ1099" s="15" t="s">
        <v>59</v>
      </c>
      <c r="DB1099" s="15" t="s">
        <v>59</v>
      </c>
      <c r="DD1099" s="15" t="s">
        <v>59</v>
      </c>
      <c r="DF1099" s="15" t="s">
        <v>59</v>
      </c>
      <c r="DH1099" s="15" t="s">
        <v>59</v>
      </c>
      <c r="DJ1099" s="15" t="s">
        <v>59</v>
      </c>
      <c r="DL1099" s="15" t="s">
        <v>59</v>
      </c>
      <c r="DN1099" s="15" t="s">
        <v>59</v>
      </c>
      <c r="DP1099" s="15" t="s">
        <v>59</v>
      </c>
      <c r="DR1099" s="15" t="s">
        <v>59</v>
      </c>
      <c r="DT1099" s="15" t="s">
        <v>59</v>
      </c>
      <c r="DV1099" s="15" t="s">
        <v>59</v>
      </c>
      <c r="DX1099" s="15" t="s">
        <v>59</v>
      </c>
      <c r="DZ1099" s="15" t="s">
        <v>59</v>
      </c>
      <c r="EB1099" s="15" t="s">
        <v>59</v>
      </c>
      <c r="ED1099" s="15" t="s">
        <v>59</v>
      </c>
      <c r="EF1099" s="15" t="s">
        <v>59</v>
      </c>
      <c r="EH1099" s="15" t="s">
        <v>59</v>
      </c>
      <c r="EJ1099" s="15" t="s">
        <v>59</v>
      </c>
      <c r="EL1099" s="15" t="s">
        <v>59</v>
      </c>
      <c r="EN1099" s="15" t="s">
        <v>59</v>
      </c>
      <c r="EP1099" s="15" t="s">
        <v>59</v>
      </c>
      <c r="ER1099" s="15" t="s">
        <v>59</v>
      </c>
      <c r="ET1099" s="15" t="s">
        <v>59</v>
      </c>
      <c r="EV1099" s="15" t="s">
        <v>59</v>
      </c>
      <c r="EX1099" s="15" t="s">
        <v>59</v>
      </c>
      <c r="EZ1099" s="15" t="s">
        <v>59</v>
      </c>
      <c r="FB1099" s="15" t="s">
        <v>59</v>
      </c>
      <c r="FD1099" s="15" t="s">
        <v>59</v>
      </c>
      <c r="FF1099" s="15" t="s">
        <v>59</v>
      </c>
      <c r="FH1099" s="15" t="s">
        <v>59</v>
      </c>
      <c r="FJ1099" s="15" t="s">
        <v>59</v>
      </c>
      <c r="FL1099" s="15" t="s">
        <v>59</v>
      </c>
      <c r="FN1099" s="15" t="s">
        <v>59</v>
      </c>
      <c r="FP1099" s="15" t="s">
        <v>59</v>
      </c>
      <c r="FR1099" s="15" t="s">
        <v>59</v>
      </c>
      <c r="FT1099" s="15" t="s">
        <v>59</v>
      </c>
    </row>
    <row r="1100" spans="1:176" ht="15.95" customHeight="1">
      <c r="A1100" t="str">
        <f>SUBSTITUTE(A1095,"fresh","storage for 4 months at 22°C")</f>
        <v>Egg powder, indirect drying, storage for 4 months at 22°C</v>
      </c>
      <c r="B1100" s="39">
        <v>1</v>
      </c>
      <c r="C1100" s="39"/>
      <c r="D1100" s="39">
        <v>2502</v>
      </c>
      <c r="E1100" t="s">
        <v>1476</v>
      </c>
      <c r="G1100">
        <v>23.91</v>
      </c>
      <c r="H1100" s="15" t="s">
        <v>59</v>
      </c>
      <c r="I1100">
        <v>23.91</v>
      </c>
      <c r="J1100" s="15" t="s">
        <v>59</v>
      </c>
      <c r="K1100" t="s">
        <v>47</v>
      </c>
      <c r="L1100" s="15" t="s">
        <v>59</v>
      </c>
      <c r="M1100" s="3" t="s">
        <v>47</v>
      </c>
      <c r="N1100" s="12" t="s">
        <v>59</v>
      </c>
      <c r="O1100" t="s">
        <v>47</v>
      </c>
      <c r="P1100" s="15" t="s">
        <v>59</v>
      </c>
      <c r="Q1100">
        <v>3.12</v>
      </c>
      <c r="R1100" s="15" t="s">
        <v>59</v>
      </c>
      <c r="T1100" s="15" t="s">
        <v>59</v>
      </c>
      <c r="U1100">
        <v>5.34</v>
      </c>
      <c r="V1100" s="15" t="s">
        <v>59</v>
      </c>
      <c r="W1100">
        <v>5.03</v>
      </c>
      <c r="X1100" s="15" t="s">
        <v>59</v>
      </c>
      <c r="Y1100">
        <v>2.69</v>
      </c>
      <c r="Z1100" s="15" t="s">
        <v>59</v>
      </c>
      <c r="AA1100">
        <v>7.73</v>
      </c>
      <c r="AB1100" s="15" t="s">
        <v>59</v>
      </c>
      <c r="AC1100" t="s">
        <v>47</v>
      </c>
      <c r="AD1100" s="15" t="s">
        <v>59</v>
      </c>
      <c r="AE1100" t="s">
        <v>47</v>
      </c>
      <c r="AF1100" s="15" t="s">
        <v>59</v>
      </c>
      <c r="AG1100" t="s">
        <v>47</v>
      </c>
      <c r="AH1100" s="15" t="s">
        <v>59</v>
      </c>
      <c r="AI1100" t="s">
        <v>47</v>
      </c>
      <c r="AJ1100" s="15" t="s">
        <v>59</v>
      </c>
      <c r="AL1100" s="15" t="s">
        <v>59</v>
      </c>
      <c r="AM1100" t="s">
        <v>47</v>
      </c>
      <c r="AN1100" s="15" t="s">
        <v>59</v>
      </c>
      <c r="AO1100" t="s">
        <v>47</v>
      </c>
      <c r="AP1100" s="15" t="s">
        <v>59</v>
      </c>
      <c r="AQ1100" t="s">
        <v>47</v>
      </c>
      <c r="AR1100" s="15" t="s">
        <v>59</v>
      </c>
      <c r="AS1100" t="s">
        <v>47</v>
      </c>
      <c r="AT1100" s="15" t="s">
        <v>59</v>
      </c>
      <c r="AU1100" t="s">
        <v>47</v>
      </c>
      <c r="AV1100" s="15" t="s">
        <v>59</v>
      </c>
      <c r="AW1100" s="3" t="s">
        <v>47</v>
      </c>
      <c r="AX1100" s="15" t="s">
        <v>59</v>
      </c>
      <c r="AZ1100" s="15" t="s">
        <v>59</v>
      </c>
      <c r="BA1100" t="s">
        <v>47</v>
      </c>
      <c r="BB1100" s="15" t="s">
        <v>59</v>
      </c>
      <c r="BC1100" t="s">
        <v>47</v>
      </c>
      <c r="BD1100" s="15" t="s">
        <v>59</v>
      </c>
      <c r="BE1100" t="s">
        <v>47</v>
      </c>
      <c r="BF1100" s="15" t="s">
        <v>59</v>
      </c>
      <c r="BH1100" s="15" t="s">
        <v>59</v>
      </c>
      <c r="BJ1100" s="15" t="s">
        <v>59</v>
      </c>
      <c r="BL1100" s="15" t="s">
        <v>59</v>
      </c>
      <c r="BN1100" s="15" t="s">
        <v>59</v>
      </c>
      <c r="BP1100" s="15" t="s">
        <v>59</v>
      </c>
      <c r="BR1100" s="15" t="s">
        <v>59</v>
      </c>
      <c r="BT1100" s="15" t="s">
        <v>59</v>
      </c>
      <c r="BV1100" s="15" t="s">
        <v>59</v>
      </c>
      <c r="BX1100" s="15" t="s">
        <v>59</v>
      </c>
      <c r="BZ1100" s="15" t="s">
        <v>59</v>
      </c>
      <c r="CB1100" s="15" t="s">
        <v>59</v>
      </c>
      <c r="CD1100" s="15" t="s">
        <v>59</v>
      </c>
      <c r="CF1100" s="15" t="s">
        <v>59</v>
      </c>
      <c r="CH1100" s="15" t="s">
        <v>59</v>
      </c>
      <c r="CJ1100" s="15" t="s">
        <v>59</v>
      </c>
      <c r="CL1100" s="15" t="s">
        <v>59</v>
      </c>
      <c r="CN1100" s="15" t="s">
        <v>59</v>
      </c>
      <c r="CP1100" s="15" t="s">
        <v>59</v>
      </c>
      <c r="CR1100" s="15" t="s">
        <v>59</v>
      </c>
      <c r="CT1100" s="15" t="s">
        <v>59</v>
      </c>
      <c r="CV1100" s="15" t="s">
        <v>59</v>
      </c>
      <c r="CX1100" s="15" t="s">
        <v>59</v>
      </c>
      <c r="CZ1100" s="15" t="s">
        <v>59</v>
      </c>
      <c r="DB1100" s="15" t="s">
        <v>59</v>
      </c>
      <c r="DD1100" s="15" t="s">
        <v>59</v>
      </c>
      <c r="DF1100" s="15" t="s">
        <v>59</v>
      </c>
      <c r="DH1100" s="15" t="s">
        <v>59</v>
      </c>
      <c r="DJ1100" s="15" t="s">
        <v>59</v>
      </c>
      <c r="DL1100" s="15" t="s">
        <v>59</v>
      </c>
      <c r="DN1100" s="15" t="s">
        <v>59</v>
      </c>
      <c r="DP1100" s="15" t="s">
        <v>59</v>
      </c>
      <c r="DR1100" s="15" t="s">
        <v>59</v>
      </c>
      <c r="DT1100" s="15" t="s">
        <v>59</v>
      </c>
      <c r="DV1100" s="15" t="s">
        <v>59</v>
      </c>
      <c r="DX1100" s="15" t="s">
        <v>59</v>
      </c>
      <c r="DZ1100" s="15" t="s">
        <v>59</v>
      </c>
      <c r="EB1100" s="15" t="s">
        <v>59</v>
      </c>
      <c r="ED1100" s="15" t="s">
        <v>59</v>
      </c>
      <c r="EF1100" s="15" t="s">
        <v>59</v>
      </c>
      <c r="EH1100" s="15" t="s">
        <v>59</v>
      </c>
      <c r="EJ1100" s="15" t="s">
        <v>59</v>
      </c>
      <c r="EL1100" s="15" t="s">
        <v>59</v>
      </c>
      <c r="EN1100" s="15" t="s">
        <v>59</v>
      </c>
      <c r="EP1100" s="15" t="s">
        <v>59</v>
      </c>
      <c r="ER1100" s="15" t="s">
        <v>59</v>
      </c>
      <c r="ET1100" s="15" t="s">
        <v>59</v>
      </c>
      <c r="EV1100" s="15" t="s">
        <v>59</v>
      </c>
      <c r="EX1100" s="15" t="s">
        <v>59</v>
      </c>
      <c r="EZ1100" s="15" t="s">
        <v>59</v>
      </c>
      <c r="FB1100" s="15" t="s">
        <v>59</v>
      </c>
      <c r="FD1100" s="15" t="s">
        <v>59</v>
      </c>
      <c r="FF1100" s="15" t="s">
        <v>59</v>
      </c>
      <c r="FH1100" s="15" t="s">
        <v>59</v>
      </c>
      <c r="FJ1100" s="15" t="s">
        <v>59</v>
      </c>
      <c r="FL1100" s="15" t="s">
        <v>59</v>
      </c>
      <c r="FN1100" s="15" t="s">
        <v>59</v>
      </c>
      <c r="FP1100" s="15" t="s">
        <v>59</v>
      </c>
      <c r="FR1100" s="15" t="s">
        <v>59</v>
      </c>
      <c r="FT1100" s="15" t="s">
        <v>59</v>
      </c>
    </row>
    <row r="1101" spans="1:176" ht="15.95" customHeight="1">
      <c r="A1101" t="str">
        <f>SUBSTITUTE(A1096,"fresh","storage for 4 months at 22°C")</f>
        <v>Egg powder, indirect drying, OP feed, storage for 4 months at 22°C</v>
      </c>
      <c r="B1101" s="39">
        <v>1</v>
      </c>
      <c r="C1101" s="39"/>
      <c r="D1101" s="39">
        <v>2502</v>
      </c>
      <c r="E1101" t="s">
        <v>1476</v>
      </c>
      <c r="G1101">
        <v>26.44</v>
      </c>
      <c r="H1101" s="15" t="s">
        <v>59</v>
      </c>
      <c r="I1101">
        <v>26.44</v>
      </c>
      <c r="J1101" s="15" t="s">
        <v>59</v>
      </c>
      <c r="K1101" t="s">
        <v>47</v>
      </c>
      <c r="L1101" s="15" t="s">
        <v>59</v>
      </c>
      <c r="M1101" s="3" t="s">
        <v>47</v>
      </c>
      <c r="N1101" s="12" t="s">
        <v>59</v>
      </c>
      <c r="O1101" t="s">
        <v>47</v>
      </c>
      <c r="P1101" s="15" t="s">
        <v>59</v>
      </c>
      <c r="Q1101">
        <v>2.29</v>
      </c>
      <c r="R1101" s="15" t="s">
        <v>59</v>
      </c>
      <c r="T1101" s="15" t="s">
        <v>59</v>
      </c>
      <c r="U1101">
        <v>6.71</v>
      </c>
      <c r="V1101" s="15" t="s">
        <v>59</v>
      </c>
      <c r="W1101">
        <v>6.11</v>
      </c>
      <c r="X1101" s="15" t="s">
        <v>59</v>
      </c>
      <c r="Y1101">
        <v>2.72</v>
      </c>
      <c r="Z1101" s="15" t="s">
        <v>59</v>
      </c>
      <c r="AA1101">
        <v>8.61</v>
      </c>
      <c r="AB1101" s="15" t="s">
        <v>59</v>
      </c>
      <c r="AC1101" t="s">
        <v>47</v>
      </c>
      <c r="AD1101" s="15" t="s">
        <v>59</v>
      </c>
      <c r="AE1101" t="s">
        <v>47</v>
      </c>
      <c r="AF1101" s="15" t="s">
        <v>59</v>
      </c>
      <c r="AG1101" t="s">
        <v>47</v>
      </c>
      <c r="AH1101" s="15" t="s">
        <v>59</v>
      </c>
      <c r="AI1101" t="s">
        <v>47</v>
      </c>
      <c r="AJ1101" s="15" t="s">
        <v>59</v>
      </c>
      <c r="AL1101" s="15" t="s">
        <v>59</v>
      </c>
      <c r="AM1101" t="s">
        <v>47</v>
      </c>
      <c r="AN1101" s="15" t="s">
        <v>59</v>
      </c>
      <c r="AO1101" t="s">
        <v>47</v>
      </c>
      <c r="AP1101" s="15" t="s">
        <v>59</v>
      </c>
      <c r="AQ1101" t="s">
        <v>47</v>
      </c>
      <c r="AR1101" s="15" t="s">
        <v>59</v>
      </c>
      <c r="AS1101" t="s">
        <v>47</v>
      </c>
      <c r="AT1101" s="15" t="s">
        <v>59</v>
      </c>
      <c r="AU1101" t="s">
        <v>47</v>
      </c>
      <c r="AV1101" s="15" t="s">
        <v>59</v>
      </c>
      <c r="AW1101" s="3" t="s">
        <v>47</v>
      </c>
      <c r="AX1101" s="15" t="s">
        <v>59</v>
      </c>
      <c r="AZ1101" s="15" t="s">
        <v>59</v>
      </c>
      <c r="BA1101" t="s">
        <v>47</v>
      </c>
      <c r="BB1101" s="15" t="s">
        <v>59</v>
      </c>
      <c r="BC1101" t="s">
        <v>47</v>
      </c>
      <c r="BD1101" s="15" t="s">
        <v>59</v>
      </c>
      <c r="BE1101" t="s">
        <v>47</v>
      </c>
      <c r="BF1101" s="15" t="s">
        <v>59</v>
      </c>
      <c r="BH1101" s="15" t="s">
        <v>59</v>
      </c>
      <c r="BJ1101" s="15" t="s">
        <v>59</v>
      </c>
      <c r="BL1101" s="15" t="s">
        <v>59</v>
      </c>
      <c r="BN1101" s="15" t="s">
        <v>59</v>
      </c>
      <c r="BP1101" s="15" t="s">
        <v>59</v>
      </c>
      <c r="BR1101" s="15" t="s">
        <v>59</v>
      </c>
      <c r="BT1101" s="15" t="s">
        <v>59</v>
      </c>
      <c r="BV1101" s="15" t="s">
        <v>59</v>
      </c>
      <c r="BX1101" s="15" t="s">
        <v>59</v>
      </c>
      <c r="BZ1101" s="15" t="s">
        <v>59</v>
      </c>
      <c r="CB1101" s="15" t="s">
        <v>59</v>
      </c>
      <c r="CD1101" s="15" t="s">
        <v>59</v>
      </c>
      <c r="CF1101" s="15" t="s">
        <v>59</v>
      </c>
      <c r="CH1101" s="15" t="s">
        <v>59</v>
      </c>
      <c r="CJ1101" s="15" t="s">
        <v>59</v>
      </c>
      <c r="CL1101" s="15" t="s">
        <v>59</v>
      </c>
      <c r="CN1101" s="15" t="s">
        <v>59</v>
      </c>
      <c r="CP1101" s="15" t="s">
        <v>59</v>
      </c>
      <c r="CR1101" s="15" t="s">
        <v>59</v>
      </c>
      <c r="CT1101" s="15" t="s">
        <v>59</v>
      </c>
      <c r="CV1101" s="15" t="s">
        <v>59</v>
      </c>
      <c r="CX1101" s="15" t="s">
        <v>59</v>
      </c>
      <c r="CZ1101" s="15" t="s">
        <v>59</v>
      </c>
      <c r="DB1101" s="15" t="s">
        <v>59</v>
      </c>
      <c r="DD1101" s="15" t="s">
        <v>59</v>
      </c>
      <c r="DF1101" s="15" t="s">
        <v>59</v>
      </c>
      <c r="DH1101" s="15" t="s">
        <v>59</v>
      </c>
      <c r="DJ1101" s="15" t="s">
        <v>59</v>
      </c>
      <c r="DL1101" s="15" t="s">
        <v>59</v>
      </c>
      <c r="DN1101" s="15" t="s">
        <v>59</v>
      </c>
      <c r="DP1101" s="15" t="s">
        <v>59</v>
      </c>
      <c r="DR1101" s="15" t="s">
        <v>59</v>
      </c>
      <c r="DT1101" s="15" t="s">
        <v>59</v>
      </c>
      <c r="DV1101" s="15" t="s">
        <v>59</v>
      </c>
      <c r="DX1101" s="15" t="s">
        <v>59</v>
      </c>
      <c r="DZ1101" s="15" t="s">
        <v>59</v>
      </c>
      <c r="EB1101" s="15" t="s">
        <v>59</v>
      </c>
      <c r="ED1101" s="15" t="s">
        <v>59</v>
      </c>
      <c r="EF1101" s="15" t="s">
        <v>59</v>
      </c>
      <c r="EH1101" s="15" t="s">
        <v>59</v>
      </c>
      <c r="EJ1101" s="15" t="s">
        <v>59</v>
      </c>
      <c r="EL1101" s="15" t="s">
        <v>59</v>
      </c>
      <c r="EN1101" s="15" t="s">
        <v>59</v>
      </c>
      <c r="EP1101" s="15" t="s">
        <v>59</v>
      </c>
      <c r="ER1101" s="15" t="s">
        <v>59</v>
      </c>
      <c r="ET1101" s="15" t="s">
        <v>59</v>
      </c>
      <c r="EV1101" s="15" t="s">
        <v>59</v>
      </c>
      <c r="EX1101" s="15" t="s">
        <v>59</v>
      </c>
      <c r="EZ1101" s="15" t="s">
        <v>59</v>
      </c>
      <c r="FB1101" s="15" t="s">
        <v>59</v>
      </c>
      <c r="FD1101" s="15" t="s">
        <v>59</v>
      </c>
      <c r="FF1101" s="15" t="s">
        <v>59</v>
      </c>
      <c r="FH1101" s="15" t="s">
        <v>59</v>
      </c>
      <c r="FJ1101" s="15" t="s">
        <v>59</v>
      </c>
      <c r="FL1101" s="15" t="s">
        <v>59</v>
      </c>
      <c r="FN1101" s="15" t="s">
        <v>59</v>
      </c>
      <c r="FP1101" s="15" t="s">
        <v>59</v>
      </c>
      <c r="FR1101" s="15" t="s">
        <v>59</v>
      </c>
      <c r="FT1101" s="15" t="s">
        <v>59</v>
      </c>
    </row>
    <row r="1102" spans="1:176" ht="15.95" customHeight="1">
      <c r="A1102" t="str">
        <f>SUBSTITUTE(A1097,"fresh","storage for 4 months at 22°C")</f>
        <v>Egg powder, direct drying, storage for 4 months at 22°C</v>
      </c>
      <c r="B1102" s="39">
        <v>1</v>
      </c>
      <c r="C1102" s="39"/>
      <c r="D1102" s="39">
        <v>2502</v>
      </c>
      <c r="E1102" t="s">
        <v>1476</v>
      </c>
      <c r="G1102">
        <v>45.3</v>
      </c>
      <c r="H1102" s="15" t="s">
        <v>59</v>
      </c>
      <c r="I1102">
        <v>45.3</v>
      </c>
      <c r="J1102" s="15" t="s">
        <v>59</v>
      </c>
      <c r="K1102" t="s">
        <v>47</v>
      </c>
      <c r="L1102" s="15" t="s">
        <v>59</v>
      </c>
      <c r="M1102" s="3" t="s">
        <v>47</v>
      </c>
      <c r="N1102" s="12" t="s">
        <v>59</v>
      </c>
      <c r="O1102" t="s">
        <v>47</v>
      </c>
      <c r="P1102" s="15" t="s">
        <v>59</v>
      </c>
      <c r="Q1102">
        <v>2.37</v>
      </c>
      <c r="R1102" s="15" t="s">
        <v>59</v>
      </c>
      <c r="T1102" s="15" t="s">
        <v>59</v>
      </c>
      <c r="U1102">
        <v>10</v>
      </c>
      <c r="V1102" s="15" t="s">
        <v>59</v>
      </c>
      <c r="W1102">
        <v>8.89</v>
      </c>
      <c r="X1102" s="15" t="s">
        <v>59</v>
      </c>
      <c r="Y1102">
        <v>4.45</v>
      </c>
      <c r="Z1102" s="15" t="s">
        <v>59</v>
      </c>
      <c r="AA1102">
        <v>19.59</v>
      </c>
      <c r="AB1102" s="15" t="s">
        <v>59</v>
      </c>
      <c r="AC1102" t="s">
        <v>47</v>
      </c>
      <c r="AD1102" s="15" t="s">
        <v>59</v>
      </c>
      <c r="AE1102" t="s">
        <v>47</v>
      </c>
      <c r="AF1102" s="15" t="s">
        <v>59</v>
      </c>
      <c r="AG1102" t="s">
        <v>47</v>
      </c>
      <c r="AH1102" s="15" t="s">
        <v>59</v>
      </c>
      <c r="AI1102" t="s">
        <v>47</v>
      </c>
      <c r="AJ1102" s="15" t="s">
        <v>59</v>
      </c>
      <c r="AL1102" s="15" t="s">
        <v>59</v>
      </c>
      <c r="AM1102" t="s">
        <v>47</v>
      </c>
      <c r="AN1102" s="15" t="s">
        <v>59</v>
      </c>
      <c r="AO1102" t="s">
        <v>47</v>
      </c>
      <c r="AP1102" s="15" t="s">
        <v>59</v>
      </c>
      <c r="AQ1102" t="s">
        <v>47</v>
      </c>
      <c r="AR1102" s="15" t="s">
        <v>59</v>
      </c>
      <c r="AS1102" t="s">
        <v>47</v>
      </c>
      <c r="AT1102" s="15" t="s">
        <v>59</v>
      </c>
      <c r="AU1102" t="s">
        <v>47</v>
      </c>
      <c r="AV1102" s="15" t="s">
        <v>59</v>
      </c>
      <c r="AW1102" s="3" t="s">
        <v>47</v>
      </c>
      <c r="AX1102" s="15" t="s">
        <v>59</v>
      </c>
      <c r="AZ1102" s="15" t="s">
        <v>59</v>
      </c>
      <c r="BA1102" t="s">
        <v>47</v>
      </c>
      <c r="BB1102" s="15" t="s">
        <v>59</v>
      </c>
      <c r="BC1102" t="s">
        <v>47</v>
      </c>
      <c r="BD1102" s="15" t="s">
        <v>59</v>
      </c>
      <c r="BE1102" t="s">
        <v>47</v>
      </c>
      <c r="BF1102" s="15" t="s">
        <v>59</v>
      </c>
      <c r="BH1102" s="15" t="s">
        <v>59</v>
      </c>
      <c r="BJ1102" s="15" t="s">
        <v>59</v>
      </c>
      <c r="BL1102" s="15" t="s">
        <v>59</v>
      </c>
      <c r="BN1102" s="15" t="s">
        <v>59</v>
      </c>
      <c r="BP1102" s="15" t="s">
        <v>59</v>
      </c>
      <c r="BR1102" s="15" t="s">
        <v>59</v>
      </c>
      <c r="BT1102" s="15" t="s">
        <v>59</v>
      </c>
      <c r="BV1102" s="15" t="s">
        <v>59</v>
      </c>
      <c r="BX1102" s="15" t="s">
        <v>59</v>
      </c>
      <c r="BZ1102" s="15" t="s">
        <v>59</v>
      </c>
      <c r="CB1102" s="15" t="s">
        <v>59</v>
      </c>
      <c r="CD1102" s="15" t="s">
        <v>59</v>
      </c>
      <c r="CF1102" s="15" t="s">
        <v>59</v>
      </c>
      <c r="CH1102" s="15" t="s">
        <v>59</v>
      </c>
      <c r="CJ1102" s="15" t="s">
        <v>59</v>
      </c>
      <c r="CL1102" s="15" t="s">
        <v>59</v>
      </c>
      <c r="CN1102" s="15" t="s">
        <v>59</v>
      </c>
      <c r="CP1102" s="15" t="s">
        <v>59</v>
      </c>
      <c r="CR1102" s="15" t="s">
        <v>59</v>
      </c>
      <c r="CT1102" s="15" t="s">
        <v>59</v>
      </c>
      <c r="CV1102" s="15" t="s">
        <v>59</v>
      </c>
      <c r="CX1102" s="15" t="s">
        <v>59</v>
      </c>
      <c r="CZ1102" s="15" t="s">
        <v>59</v>
      </c>
      <c r="DB1102" s="15" t="s">
        <v>59</v>
      </c>
      <c r="DD1102" s="15" t="s">
        <v>59</v>
      </c>
      <c r="DF1102" s="15" t="s">
        <v>59</v>
      </c>
      <c r="DH1102" s="15" t="s">
        <v>59</v>
      </c>
      <c r="DJ1102" s="15" t="s">
        <v>59</v>
      </c>
      <c r="DL1102" s="15" t="s">
        <v>59</v>
      </c>
      <c r="DN1102" s="15" t="s">
        <v>59</v>
      </c>
      <c r="DP1102" s="15" t="s">
        <v>59</v>
      </c>
      <c r="DR1102" s="15" t="s">
        <v>59</v>
      </c>
      <c r="DT1102" s="15" t="s">
        <v>59</v>
      </c>
      <c r="DV1102" s="15" t="s">
        <v>59</v>
      </c>
      <c r="DX1102" s="15" t="s">
        <v>59</v>
      </c>
      <c r="DZ1102" s="15" t="s">
        <v>59</v>
      </c>
      <c r="EB1102" s="15" t="s">
        <v>59</v>
      </c>
      <c r="ED1102" s="15" t="s">
        <v>59</v>
      </c>
      <c r="EF1102" s="15" t="s">
        <v>59</v>
      </c>
      <c r="EH1102" s="15" t="s">
        <v>59</v>
      </c>
      <c r="EJ1102" s="15" t="s">
        <v>59</v>
      </c>
      <c r="EL1102" s="15" t="s">
        <v>59</v>
      </c>
      <c r="EN1102" s="15" t="s">
        <v>59</v>
      </c>
      <c r="EP1102" s="15" t="s">
        <v>59</v>
      </c>
      <c r="ER1102" s="15" t="s">
        <v>59</v>
      </c>
      <c r="ET1102" s="15" t="s">
        <v>59</v>
      </c>
      <c r="EV1102" s="15" t="s">
        <v>59</v>
      </c>
      <c r="EX1102" s="15" t="s">
        <v>59</v>
      </c>
      <c r="EZ1102" s="15" t="s">
        <v>59</v>
      </c>
      <c r="FB1102" s="15" t="s">
        <v>59</v>
      </c>
      <c r="FD1102" s="15" t="s">
        <v>59</v>
      </c>
      <c r="FF1102" s="15" t="s">
        <v>59</v>
      </c>
      <c r="FH1102" s="15" t="s">
        <v>59</v>
      </c>
      <c r="FJ1102" s="15" t="s">
        <v>59</v>
      </c>
      <c r="FL1102" s="15" t="s">
        <v>59</v>
      </c>
      <c r="FN1102" s="15" t="s">
        <v>59</v>
      </c>
      <c r="FP1102" s="15" t="s">
        <v>59</v>
      </c>
      <c r="FR1102" s="15" t="s">
        <v>59</v>
      </c>
      <c r="FT1102" s="15" t="s">
        <v>59</v>
      </c>
    </row>
    <row r="1103" spans="1:176" ht="15.95" customHeight="1">
      <c r="A1103" t="str">
        <f>SUBSTITUTE(A1098,"fresh","storage for 4 months at 22°C")</f>
        <v>Egg powder, direct drying, OP feed, storage for 4 months at 22°C</v>
      </c>
      <c r="B1103" s="39">
        <v>1</v>
      </c>
      <c r="C1103" s="39"/>
      <c r="D1103" s="39">
        <v>2502</v>
      </c>
      <c r="E1103" t="s">
        <v>1476</v>
      </c>
      <c r="G1103">
        <v>50.96</v>
      </c>
      <c r="H1103" s="15" t="s">
        <v>59</v>
      </c>
      <c r="I1103">
        <v>50.96</v>
      </c>
      <c r="J1103" s="15" t="s">
        <v>59</v>
      </c>
      <c r="K1103" t="s">
        <v>47</v>
      </c>
      <c r="L1103" s="15" t="s">
        <v>59</v>
      </c>
      <c r="M1103" s="3" t="s">
        <v>47</v>
      </c>
      <c r="N1103" s="12" t="s">
        <v>59</v>
      </c>
      <c r="O1103" t="s">
        <v>47</v>
      </c>
      <c r="P1103" s="15" t="s">
        <v>59</v>
      </c>
      <c r="Q1103">
        <v>3.17</v>
      </c>
      <c r="R1103" s="15" t="s">
        <v>59</v>
      </c>
      <c r="T1103" s="15" t="s">
        <v>59</v>
      </c>
      <c r="U1103">
        <v>10.86</v>
      </c>
      <c r="V1103" s="15" t="s">
        <v>59</v>
      </c>
      <c r="W1103">
        <v>8.6999999999999993</v>
      </c>
      <c r="X1103" s="15" t="s">
        <v>59</v>
      </c>
      <c r="Y1103">
        <v>4.76</v>
      </c>
      <c r="Z1103" s="15" t="s">
        <v>59</v>
      </c>
      <c r="AA1103">
        <v>23.47</v>
      </c>
      <c r="AB1103" s="15" t="s">
        <v>59</v>
      </c>
      <c r="AC1103" t="s">
        <v>47</v>
      </c>
      <c r="AD1103" s="15" t="s">
        <v>59</v>
      </c>
      <c r="AE1103" t="s">
        <v>47</v>
      </c>
      <c r="AF1103" s="15" t="s">
        <v>59</v>
      </c>
      <c r="AG1103" t="s">
        <v>47</v>
      </c>
      <c r="AH1103" s="15" t="s">
        <v>59</v>
      </c>
      <c r="AI1103" t="s">
        <v>47</v>
      </c>
      <c r="AJ1103" s="15" t="s">
        <v>59</v>
      </c>
      <c r="AL1103" s="15" t="s">
        <v>59</v>
      </c>
      <c r="AM1103" t="s">
        <v>47</v>
      </c>
      <c r="AN1103" s="15" t="s">
        <v>59</v>
      </c>
      <c r="AO1103" t="s">
        <v>47</v>
      </c>
      <c r="AP1103" s="15" t="s">
        <v>59</v>
      </c>
      <c r="AQ1103" t="s">
        <v>47</v>
      </c>
      <c r="AR1103" s="15" t="s">
        <v>59</v>
      </c>
      <c r="AS1103" t="s">
        <v>47</v>
      </c>
      <c r="AT1103" s="15" t="s">
        <v>59</v>
      </c>
      <c r="AU1103" t="s">
        <v>47</v>
      </c>
      <c r="AV1103" s="15" t="s">
        <v>59</v>
      </c>
      <c r="AW1103" s="3" t="s">
        <v>47</v>
      </c>
      <c r="AX1103" s="15" t="s">
        <v>59</v>
      </c>
      <c r="AZ1103" s="15" t="s">
        <v>59</v>
      </c>
      <c r="BA1103" t="s">
        <v>47</v>
      </c>
      <c r="BB1103" s="15" t="s">
        <v>59</v>
      </c>
      <c r="BC1103" t="s">
        <v>47</v>
      </c>
      <c r="BD1103" s="15" t="s">
        <v>59</v>
      </c>
      <c r="BE1103" t="s">
        <v>47</v>
      </c>
      <c r="BF1103" s="15" t="s">
        <v>59</v>
      </c>
      <c r="BH1103" s="15" t="s">
        <v>59</v>
      </c>
      <c r="BJ1103" s="15" t="s">
        <v>59</v>
      </c>
      <c r="BL1103" s="15" t="s">
        <v>59</v>
      </c>
      <c r="BN1103" s="15" t="s">
        <v>59</v>
      </c>
      <c r="BP1103" s="15" t="s">
        <v>59</v>
      </c>
      <c r="BR1103" s="15" t="s">
        <v>59</v>
      </c>
      <c r="BT1103" s="15" t="s">
        <v>59</v>
      </c>
      <c r="BV1103" s="15" t="s">
        <v>59</v>
      </c>
      <c r="BX1103" s="15" t="s">
        <v>59</v>
      </c>
      <c r="BZ1103" s="15" t="s">
        <v>59</v>
      </c>
      <c r="CB1103" s="15" t="s">
        <v>59</v>
      </c>
      <c r="CD1103" s="15" t="s">
        <v>59</v>
      </c>
      <c r="CF1103" s="15" t="s">
        <v>59</v>
      </c>
      <c r="CH1103" s="15" t="s">
        <v>59</v>
      </c>
      <c r="CJ1103" s="15" t="s">
        <v>59</v>
      </c>
      <c r="CL1103" s="15" t="s">
        <v>59</v>
      </c>
      <c r="CN1103" s="15" t="s">
        <v>59</v>
      </c>
      <c r="CP1103" s="15" t="s">
        <v>59</v>
      </c>
      <c r="CR1103" s="15" t="s">
        <v>59</v>
      </c>
      <c r="CT1103" s="15" t="s">
        <v>59</v>
      </c>
      <c r="CV1103" s="15" t="s">
        <v>59</v>
      </c>
      <c r="CX1103" s="15" t="s">
        <v>59</v>
      </c>
      <c r="CZ1103" s="15" t="s">
        <v>59</v>
      </c>
      <c r="DB1103" s="15" t="s">
        <v>59</v>
      </c>
      <c r="DD1103" s="15" t="s">
        <v>59</v>
      </c>
      <c r="DF1103" s="15" t="s">
        <v>59</v>
      </c>
      <c r="DH1103" s="15" t="s">
        <v>59</v>
      </c>
      <c r="DJ1103" s="15" t="s">
        <v>59</v>
      </c>
      <c r="DL1103" s="15" t="s">
        <v>59</v>
      </c>
      <c r="DN1103" s="15" t="s">
        <v>59</v>
      </c>
      <c r="DP1103" s="15" t="s">
        <v>59</v>
      </c>
      <c r="DR1103" s="15" t="s">
        <v>59</v>
      </c>
      <c r="DT1103" s="15" t="s">
        <v>59</v>
      </c>
      <c r="DV1103" s="15" t="s">
        <v>59</v>
      </c>
      <c r="DX1103" s="15" t="s">
        <v>59</v>
      </c>
      <c r="DZ1103" s="15" t="s">
        <v>59</v>
      </c>
      <c r="EB1103" s="15" t="s">
        <v>59</v>
      </c>
      <c r="ED1103" s="15" t="s">
        <v>59</v>
      </c>
      <c r="EF1103" s="15" t="s">
        <v>59</v>
      </c>
      <c r="EH1103" s="15" t="s">
        <v>59</v>
      </c>
      <c r="EJ1103" s="15" t="s">
        <v>59</v>
      </c>
      <c r="EL1103" s="15" t="s">
        <v>59</v>
      </c>
      <c r="EN1103" s="15" t="s">
        <v>59</v>
      </c>
      <c r="EP1103" s="15" t="s">
        <v>59</v>
      </c>
      <c r="ER1103" s="15" t="s">
        <v>59</v>
      </c>
      <c r="ET1103" s="15" t="s">
        <v>59</v>
      </c>
      <c r="EV1103" s="15" t="s">
        <v>59</v>
      </c>
      <c r="EX1103" s="15" t="s">
        <v>59</v>
      </c>
      <c r="EZ1103" s="15" t="s">
        <v>59</v>
      </c>
      <c r="FB1103" s="15" t="s">
        <v>59</v>
      </c>
      <c r="FD1103" s="15" t="s">
        <v>59</v>
      </c>
      <c r="FF1103" s="15" t="s">
        <v>59</v>
      </c>
      <c r="FH1103" s="15" t="s">
        <v>59</v>
      </c>
      <c r="FJ1103" s="15" t="s">
        <v>59</v>
      </c>
      <c r="FL1103" s="15" t="s">
        <v>59</v>
      </c>
      <c r="FN1103" s="15" t="s">
        <v>59</v>
      </c>
      <c r="FP1103" s="15" t="s">
        <v>59</v>
      </c>
      <c r="FR1103" s="15" t="s">
        <v>59</v>
      </c>
      <c r="FT1103" s="15" t="s">
        <v>59</v>
      </c>
    </row>
    <row r="1104" spans="1:176" ht="15.95" customHeight="1">
      <c r="A1104" t="str">
        <f>SUBSTITUTE(A1099,"fresh","storage for 4 months at 22°C")</f>
        <v>Egg powder, direct drying, OP/⍺-tocopherol feed, storage for 4 months at 22°C</v>
      </c>
      <c r="B1104" s="39">
        <v>1</v>
      </c>
      <c r="C1104" s="39"/>
      <c r="D1104" s="39">
        <v>2502</v>
      </c>
      <c r="E1104" t="s">
        <v>1476</v>
      </c>
      <c r="G1104">
        <v>26.01</v>
      </c>
      <c r="H1104" s="15" t="s">
        <v>59</v>
      </c>
      <c r="I1104">
        <v>26.01</v>
      </c>
      <c r="J1104" s="15" t="s">
        <v>59</v>
      </c>
      <c r="K1104" t="s">
        <v>47</v>
      </c>
      <c r="L1104" s="15" t="s">
        <v>59</v>
      </c>
      <c r="M1104" s="3" t="s">
        <v>47</v>
      </c>
      <c r="N1104" s="12" t="s">
        <v>59</v>
      </c>
      <c r="O1104" t="s">
        <v>47</v>
      </c>
      <c r="P1104" s="15" t="s">
        <v>59</v>
      </c>
      <c r="Q1104">
        <v>2.37</v>
      </c>
      <c r="R1104" s="15" t="s">
        <v>59</v>
      </c>
      <c r="T1104" s="15" t="s">
        <v>59</v>
      </c>
      <c r="U1104">
        <v>6.23</v>
      </c>
      <c r="V1104" s="15" t="s">
        <v>59</v>
      </c>
      <c r="W1104">
        <v>6.51</v>
      </c>
      <c r="X1104" s="15" t="s">
        <v>59</v>
      </c>
      <c r="Y1104">
        <v>2.4500000000000002</v>
      </c>
      <c r="Z1104" s="15" t="s">
        <v>59</v>
      </c>
      <c r="AA1104">
        <v>8.4499999999999993</v>
      </c>
      <c r="AB1104" s="15" t="s">
        <v>59</v>
      </c>
      <c r="AC1104" t="s">
        <v>47</v>
      </c>
      <c r="AD1104" s="15" t="s">
        <v>59</v>
      </c>
      <c r="AE1104" t="s">
        <v>47</v>
      </c>
      <c r="AF1104" s="15" t="s">
        <v>59</v>
      </c>
      <c r="AG1104" t="s">
        <v>47</v>
      </c>
      <c r="AH1104" s="15" t="s">
        <v>59</v>
      </c>
      <c r="AI1104" t="s">
        <v>47</v>
      </c>
      <c r="AJ1104" s="15" t="s">
        <v>59</v>
      </c>
      <c r="AL1104" s="15" t="s">
        <v>59</v>
      </c>
      <c r="AM1104" t="s">
        <v>47</v>
      </c>
      <c r="AN1104" s="15" t="s">
        <v>59</v>
      </c>
      <c r="AO1104" t="s">
        <v>47</v>
      </c>
      <c r="AP1104" s="15" t="s">
        <v>59</v>
      </c>
      <c r="AQ1104" t="s">
        <v>47</v>
      </c>
      <c r="AR1104" s="15" t="s">
        <v>59</v>
      </c>
      <c r="AS1104" t="s">
        <v>47</v>
      </c>
      <c r="AT1104" s="15" t="s">
        <v>59</v>
      </c>
      <c r="AU1104" t="s">
        <v>47</v>
      </c>
      <c r="AV1104" s="15" t="s">
        <v>59</v>
      </c>
      <c r="AW1104" s="3" t="s">
        <v>47</v>
      </c>
      <c r="AX1104" s="15" t="s">
        <v>59</v>
      </c>
      <c r="AZ1104" s="15" t="s">
        <v>59</v>
      </c>
      <c r="BA1104" t="s">
        <v>47</v>
      </c>
      <c r="BB1104" s="15" t="s">
        <v>59</v>
      </c>
      <c r="BC1104" t="s">
        <v>47</v>
      </c>
      <c r="BD1104" s="15" t="s">
        <v>59</v>
      </c>
      <c r="BE1104" t="s">
        <v>47</v>
      </c>
      <c r="BF1104" s="15" t="s">
        <v>59</v>
      </c>
      <c r="BH1104" s="15" t="s">
        <v>59</v>
      </c>
      <c r="BJ1104" s="15" t="s">
        <v>59</v>
      </c>
      <c r="BL1104" s="15" t="s">
        <v>59</v>
      </c>
      <c r="BN1104" s="15" t="s">
        <v>59</v>
      </c>
      <c r="BP1104" s="15" t="s">
        <v>59</v>
      </c>
      <c r="BR1104" s="15" t="s">
        <v>59</v>
      </c>
      <c r="BT1104" s="15" t="s">
        <v>59</v>
      </c>
      <c r="BV1104" s="15" t="s">
        <v>59</v>
      </c>
      <c r="BX1104" s="15" t="s">
        <v>59</v>
      </c>
      <c r="BZ1104" s="15" t="s">
        <v>59</v>
      </c>
      <c r="CB1104" s="15" t="s">
        <v>59</v>
      </c>
      <c r="CD1104" s="15" t="s">
        <v>59</v>
      </c>
      <c r="CF1104" s="15" t="s">
        <v>59</v>
      </c>
      <c r="CH1104" s="15" t="s">
        <v>59</v>
      </c>
      <c r="CJ1104" s="15" t="s">
        <v>59</v>
      </c>
      <c r="CL1104" s="15" t="s">
        <v>59</v>
      </c>
      <c r="CN1104" s="15" t="s">
        <v>59</v>
      </c>
      <c r="CP1104" s="15" t="s">
        <v>59</v>
      </c>
      <c r="CR1104" s="15" t="s">
        <v>59</v>
      </c>
      <c r="CT1104" s="15" t="s">
        <v>59</v>
      </c>
      <c r="CV1104" s="15" t="s">
        <v>59</v>
      </c>
      <c r="CX1104" s="15" t="s">
        <v>59</v>
      </c>
      <c r="CZ1104" s="15" t="s">
        <v>59</v>
      </c>
      <c r="DB1104" s="15" t="s">
        <v>59</v>
      </c>
      <c r="DD1104" s="15" t="s">
        <v>59</v>
      </c>
      <c r="DF1104" s="15" t="s">
        <v>59</v>
      </c>
      <c r="DH1104" s="15" t="s">
        <v>59</v>
      </c>
      <c r="DJ1104" s="15" t="s">
        <v>59</v>
      </c>
      <c r="DL1104" s="15" t="s">
        <v>59</v>
      </c>
      <c r="DN1104" s="15" t="s">
        <v>59</v>
      </c>
      <c r="DP1104" s="15" t="s">
        <v>59</v>
      </c>
      <c r="DR1104" s="15" t="s">
        <v>59</v>
      </c>
      <c r="DT1104" s="15" t="s">
        <v>59</v>
      </c>
      <c r="DV1104" s="15" t="s">
        <v>59</v>
      </c>
      <c r="DX1104" s="15" t="s">
        <v>59</v>
      </c>
      <c r="DZ1104" s="15" t="s">
        <v>59</v>
      </c>
      <c r="EB1104" s="15" t="s">
        <v>59</v>
      </c>
      <c r="ED1104" s="15" t="s">
        <v>59</v>
      </c>
      <c r="EF1104" s="15" t="s">
        <v>59</v>
      </c>
      <c r="EH1104" s="15" t="s">
        <v>59</v>
      </c>
      <c r="EJ1104" s="15" t="s">
        <v>59</v>
      </c>
      <c r="EL1104" s="15" t="s">
        <v>59</v>
      </c>
      <c r="EN1104" s="15" t="s">
        <v>59</v>
      </c>
      <c r="EP1104" s="15" t="s">
        <v>59</v>
      </c>
      <c r="ER1104" s="15" t="s">
        <v>59</v>
      </c>
      <c r="ET1104" s="15" t="s">
        <v>59</v>
      </c>
      <c r="EV1104" s="15" t="s">
        <v>59</v>
      </c>
      <c r="EX1104" s="15" t="s">
        <v>59</v>
      </c>
      <c r="EZ1104" s="15" t="s">
        <v>59</v>
      </c>
      <c r="FB1104" s="15" t="s">
        <v>59</v>
      </c>
      <c r="FD1104" s="15" t="s">
        <v>59</v>
      </c>
      <c r="FF1104" s="15" t="s">
        <v>59</v>
      </c>
      <c r="FH1104" s="15" t="s">
        <v>59</v>
      </c>
      <c r="FJ1104" s="15" t="s">
        <v>59</v>
      </c>
      <c r="FL1104" s="15" t="s">
        <v>59</v>
      </c>
      <c r="FN1104" s="15" t="s">
        <v>59</v>
      </c>
      <c r="FP1104" s="15" t="s">
        <v>59</v>
      </c>
      <c r="FR1104" s="15" t="s">
        <v>59</v>
      </c>
      <c r="FT1104" s="15" t="s">
        <v>59</v>
      </c>
    </row>
    <row r="1105" spans="1:176" ht="15.95" customHeight="1">
      <c r="A1105" t="str">
        <f>SUBSTITUTE(A1100,"4","2")</f>
        <v>Egg powder, indirect drying, storage for 2 months at 22°C</v>
      </c>
      <c r="B1105" s="39">
        <v>1</v>
      </c>
      <c r="C1105" s="39"/>
      <c r="D1105" s="39">
        <v>2502</v>
      </c>
      <c r="E1105" t="s">
        <v>1476</v>
      </c>
      <c r="G1105">
        <v>15.66</v>
      </c>
      <c r="H1105" s="15" t="s">
        <v>59</v>
      </c>
      <c r="I1105">
        <v>15.66</v>
      </c>
      <c r="J1105" s="15" t="s">
        <v>59</v>
      </c>
      <c r="K1105" t="s">
        <v>47</v>
      </c>
      <c r="L1105" s="15" t="s">
        <v>59</v>
      </c>
      <c r="M1105" s="3" t="s">
        <v>47</v>
      </c>
      <c r="N1105" s="12" t="s">
        <v>59</v>
      </c>
      <c r="O1105" t="s">
        <v>47</v>
      </c>
      <c r="P1105" s="15" t="s">
        <v>59</v>
      </c>
      <c r="Q1105">
        <v>1.29</v>
      </c>
      <c r="R1105" s="15" t="s">
        <v>59</v>
      </c>
      <c r="T1105" s="15" t="s">
        <v>59</v>
      </c>
      <c r="U1105">
        <v>4.3600000000000003</v>
      </c>
      <c r="V1105" s="15" t="s">
        <v>59</v>
      </c>
      <c r="W1105">
        <v>2.87</v>
      </c>
      <c r="X1105" s="15" t="s">
        <v>59</v>
      </c>
      <c r="Y1105">
        <v>1.43</v>
      </c>
      <c r="Z1105" s="15" t="s">
        <v>59</v>
      </c>
      <c r="AA1105">
        <v>5.71</v>
      </c>
      <c r="AB1105" s="15" t="s">
        <v>59</v>
      </c>
      <c r="AC1105" t="s">
        <v>47</v>
      </c>
      <c r="AD1105" s="15" t="s">
        <v>59</v>
      </c>
      <c r="AE1105" t="s">
        <v>47</v>
      </c>
      <c r="AF1105" s="15" t="s">
        <v>59</v>
      </c>
      <c r="AG1105" t="s">
        <v>47</v>
      </c>
      <c r="AH1105" s="15" t="s">
        <v>59</v>
      </c>
      <c r="AI1105" t="s">
        <v>47</v>
      </c>
      <c r="AJ1105" s="15" t="s">
        <v>59</v>
      </c>
      <c r="AL1105" s="15" t="s">
        <v>59</v>
      </c>
      <c r="AM1105" t="s">
        <v>47</v>
      </c>
      <c r="AN1105" s="15" t="s">
        <v>59</v>
      </c>
      <c r="AO1105" t="s">
        <v>47</v>
      </c>
      <c r="AP1105" s="15" t="s">
        <v>59</v>
      </c>
      <c r="AQ1105" t="s">
        <v>47</v>
      </c>
      <c r="AR1105" s="15" t="s">
        <v>59</v>
      </c>
      <c r="AS1105" t="s">
        <v>47</v>
      </c>
      <c r="AT1105" s="15" t="s">
        <v>59</v>
      </c>
      <c r="AU1105" t="s">
        <v>47</v>
      </c>
      <c r="AV1105" s="15" t="s">
        <v>59</v>
      </c>
      <c r="AW1105" s="3" t="s">
        <v>47</v>
      </c>
      <c r="AX1105" s="15" t="s">
        <v>59</v>
      </c>
      <c r="AZ1105" s="15" t="s">
        <v>59</v>
      </c>
      <c r="BA1105" t="s">
        <v>47</v>
      </c>
      <c r="BB1105" s="15" t="s">
        <v>59</v>
      </c>
      <c r="BC1105" t="s">
        <v>47</v>
      </c>
      <c r="BD1105" s="15" t="s">
        <v>59</v>
      </c>
      <c r="BE1105" t="s">
        <v>47</v>
      </c>
      <c r="BF1105" s="15" t="s">
        <v>59</v>
      </c>
      <c r="BH1105" s="15" t="s">
        <v>59</v>
      </c>
      <c r="BJ1105" s="15" t="s">
        <v>59</v>
      </c>
      <c r="BL1105" s="15" t="s">
        <v>59</v>
      </c>
      <c r="BN1105" s="15" t="s">
        <v>59</v>
      </c>
      <c r="BP1105" s="15" t="s">
        <v>59</v>
      </c>
      <c r="BR1105" s="15" t="s">
        <v>59</v>
      </c>
      <c r="BT1105" s="15" t="s">
        <v>59</v>
      </c>
      <c r="BV1105" s="15" t="s">
        <v>59</v>
      </c>
      <c r="BX1105" s="15" t="s">
        <v>59</v>
      </c>
      <c r="BZ1105" s="15" t="s">
        <v>59</v>
      </c>
      <c r="CB1105" s="15" t="s">
        <v>59</v>
      </c>
      <c r="CD1105" s="15" t="s">
        <v>59</v>
      </c>
      <c r="CF1105" s="15" t="s">
        <v>59</v>
      </c>
      <c r="CH1105" s="15" t="s">
        <v>59</v>
      </c>
      <c r="CJ1105" s="15" t="s">
        <v>59</v>
      </c>
      <c r="CL1105" s="15" t="s">
        <v>59</v>
      </c>
      <c r="CN1105" s="15" t="s">
        <v>59</v>
      </c>
      <c r="CP1105" s="15" t="s">
        <v>59</v>
      </c>
      <c r="CR1105" s="15" t="s">
        <v>59</v>
      </c>
      <c r="CT1105" s="15" t="s">
        <v>59</v>
      </c>
      <c r="CV1105" s="15" t="s">
        <v>59</v>
      </c>
      <c r="CX1105" s="15" t="s">
        <v>59</v>
      </c>
      <c r="CZ1105" s="15" t="s">
        <v>59</v>
      </c>
      <c r="DB1105" s="15" t="s">
        <v>59</v>
      </c>
      <c r="DD1105" s="15" t="s">
        <v>59</v>
      </c>
      <c r="DF1105" s="15" t="s">
        <v>59</v>
      </c>
      <c r="DH1105" s="15" t="s">
        <v>59</v>
      </c>
      <c r="DJ1105" s="15" t="s">
        <v>59</v>
      </c>
      <c r="DL1105" s="15" t="s">
        <v>59</v>
      </c>
      <c r="DN1105" s="15" t="s">
        <v>59</v>
      </c>
      <c r="DP1105" s="15" t="s">
        <v>59</v>
      </c>
      <c r="DR1105" s="15" t="s">
        <v>59</v>
      </c>
      <c r="DT1105" s="15" t="s">
        <v>59</v>
      </c>
      <c r="DV1105" s="15" t="s">
        <v>59</v>
      </c>
      <c r="DX1105" s="15" t="s">
        <v>59</v>
      </c>
      <c r="DZ1105" s="15" t="s">
        <v>59</v>
      </c>
      <c r="EB1105" s="15" t="s">
        <v>59</v>
      </c>
      <c r="ED1105" s="15" t="s">
        <v>59</v>
      </c>
      <c r="EF1105" s="15" t="s">
        <v>59</v>
      </c>
      <c r="EH1105" s="15" t="s">
        <v>59</v>
      </c>
      <c r="EJ1105" s="15" t="s">
        <v>59</v>
      </c>
      <c r="EL1105" s="15" t="s">
        <v>59</v>
      </c>
      <c r="EN1105" s="15" t="s">
        <v>59</v>
      </c>
      <c r="EP1105" s="15" t="s">
        <v>59</v>
      </c>
      <c r="ER1105" s="15" t="s">
        <v>59</v>
      </c>
      <c r="ET1105" s="15" t="s">
        <v>59</v>
      </c>
      <c r="EV1105" s="15" t="s">
        <v>59</v>
      </c>
      <c r="EX1105" s="15" t="s">
        <v>59</v>
      </c>
      <c r="EZ1105" s="15" t="s">
        <v>59</v>
      </c>
      <c r="FB1105" s="15" t="s">
        <v>59</v>
      </c>
      <c r="FD1105" s="15" t="s">
        <v>59</v>
      </c>
      <c r="FF1105" s="15" t="s">
        <v>59</v>
      </c>
      <c r="FH1105" s="15" t="s">
        <v>59</v>
      </c>
      <c r="FJ1105" s="15" t="s">
        <v>59</v>
      </c>
      <c r="FL1105" s="15" t="s">
        <v>59</v>
      </c>
      <c r="FN1105" s="15" t="s">
        <v>59</v>
      </c>
      <c r="FP1105" s="15" t="s">
        <v>59</v>
      </c>
      <c r="FR1105" s="15" t="s">
        <v>59</v>
      </c>
      <c r="FT1105" s="15" t="s">
        <v>59</v>
      </c>
    </row>
    <row r="1106" spans="1:176" ht="15.95" customHeight="1">
      <c r="A1106" t="str">
        <f>SUBSTITUTE(A1101,"4","2")</f>
        <v>Egg powder, indirect drying, OP feed, storage for 2 months at 22°C</v>
      </c>
      <c r="B1106" s="39">
        <v>1</v>
      </c>
      <c r="C1106" s="39"/>
      <c r="D1106" s="39">
        <v>2502</v>
      </c>
      <c r="E1106" t="s">
        <v>1476</v>
      </c>
      <c r="G1106">
        <v>18.149999999999999</v>
      </c>
      <c r="H1106" s="15" t="s">
        <v>59</v>
      </c>
      <c r="I1106">
        <v>18.149999999999999</v>
      </c>
      <c r="J1106" s="15" t="s">
        <v>59</v>
      </c>
      <c r="K1106" t="s">
        <v>47</v>
      </c>
      <c r="L1106" s="15" t="s">
        <v>59</v>
      </c>
      <c r="M1106" s="3" t="s">
        <v>47</v>
      </c>
      <c r="N1106" s="12" t="s">
        <v>59</v>
      </c>
      <c r="O1106" t="s">
        <v>47</v>
      </c>
      <c r="P1106" s="15" t="s">
        <v>59</v>
      </c>
      <c r="Q1106">
        <v>1.97</v>
      </c>
      <c r="R1106" s="15" t="s">
        <v>59</v>
      </c>
      <c r="T1106" s="15" t="s">
        <v>59</v>
      </c>
      <c r="U1106">
        <v>5.13</v>
      </c>
      <c r="V1106" s="15" t="s">
        <v>59</v>
      </c>
      <c r="W1106">
        <v>2.83</v>
      </c>
      <c r="X1106" s="15" t="s">
        <v>59</v>
      </c>
      <c r="Y1106">
        <v>1.79</v>
      </c>
      <c r="Z1106" s="15" t="s">
        <v>59</v>
      </c>
      <c r="AA1106">
        <v>6.43</v>
      </c>
      <c r="AB1106" s="15" t="s">
        <v>59</v>
      </c>
      <c r="AC1106" t="s">
        <v>47</v>
      </c>
      <c r="AD1106" s="15" t="s">
        <v>59</v>
      </c>
      <c r="AE1106" t="s">
        <v>47</v>
      </c>
      <c r="AF1106" s="15" t="s">
        <v>59</v>
      </c>
      <c r="AG1106" t="s">
        <v>47</v>
      </c>
      <c r="AH1106" s="15" t="s">
        <v>59</v>
      </c>
      <c r="AI1106" t="s">
        <v>47</v>
      </c>
      <c r="AJ1106" s="15" t="s">
        <v>59</v>
      </c>
      <c r="AL1106" s="15" t="s">
        <v>59</v>
      </c>
      <c r="AM1106" t="s">
        <v>47</v>
      </c>
      <c r="AN1106" s="15" t="s">
        <v>59</v>
      </c>
      <c r="AO1106" t="s">
        <v>47</v>
      </c>
      <c r="AP1106" s="15" t="s">
        <v>59</v>
      </c>
      <c r="AQ1106" t="s">
        <v>47</v>
      </c>
      <c r="AR1106" s="15" t="s">
        <v>59</v>
      </c>
      <c r="AS1106" t="s">
        <v>47</v>
      </c>
      <c r="AT1106" s="15" t="s">
        <v>59</v>
      </c>
      <c r="AU1106" t="s">
        <v>47</v>
      </c>
      <c r="AV1106" s="15" t="s">
        <v>59</v>
      </c>
      <c r="AW1106" s="3" t="s">
        <v>47</v>
      </c>
      <c r="AX1106" s="15" t="s">
        <v>59</v>
      </c>
      <c r="AZ1106" s="15" t="s">
        <v>59</v>
      </c>
      <c r="BA1106" t="s">
        <v>47</v>
      </c>
      <c r="BB1106" s="15" t="s">
        <v>59</v>
      </c>
      <c r="BC1106" t="s">
        <v>47</v>
      </c>
      <c r="BD1106" s="15" t="s">
        <v>59</v>
      </c>
      <c r="BE1106" t="s">
        <v>47</v>
      </c>
      <c r="BF1106" s="15" t="s">
        <v>59</v>
      </c>
      <c r="BH1106" s="15" t="s">
        <v>59</v>
      </c>
      <c r="BJ1106" s="15" t="s">
        <v>59</v>
      </c>
      <c r="BL1106" s="15" t="s">
        <v>59</v>
      </c>
      <c r="BN1106" s="15" t="s">
        <v>59</v>
      </c>
      <c r="BP1106" s="15" t="s">
        <v>59</v>
      </c>
      <c r="BR1106" s="15" t="s">
        <v>59</v>
      </c>
      <c r="BT1106" s="15" t="s">
        <v>59</v>
      </c>
      <c r="BV1106" s="15" t="s">
        <v>59</v>
      </c>
      <c r="BX1106" s="15" t="s">
        <v>59</v>
      </c>
      <c r="BZ1106" s="15" t="s">
        <v>59</v>
      </c>
      <c r="CB1106" s="15" t="s">
        <v>59</v>
      </c>
      <c r="CD1106" s="15" t="s">
        <v>59</v>
      </c>
      <c r="CF1106" s="15" t="s">
        <v>59</v>
      </c>
      <c r="CH1106" s="15" t="s">
        <v>59</v>
      </c>
      <c r="CJ1106" s="15" t="s">
        <v>59</v>
      </c>
      <c r="CL1106" s="15" t="s">
        <v>59</v>
      </c>
      <c r="CN1106" s="15" t="s">
        <v>59</v>
      </c>
      <c r="CP1106" s="15" t="s">
        <v>59</v>
      </c>
      <c r="CR1106" s="15" t="s">
        <v>59</v>
      </c>
      <c r="CT1106" s="15" t="s">
        <v>59</v>
      </c>
      <c r="CV1106" s="15" t="s">
        <v>59</v>
      </c>
      <c r="CX1106" s="15" t="s">
        <v>59</v>
      </c>
      <c r="CZ1106" s="15" t="s">
        <v>59</v>
      </c>
      <c r="DB1106" s="15" t="s">
        <v>59</v>
      </c>
      <c r="DD1106" s="15" t="s">
        <v>59</v>
      </c>
      <c r="DF1106" s="15" t="s">
        <v>59</v>
      </c>
      <c r="DH1106" s="15" t="s">
        <v>59</v>
      </c>
      <c r="DJ1106" s="15" t="s">
        <v>59</v>
      </c>
      <c r="DL1106" s="15" t="s">
        <v>59</v>
      </c>
      <c r="DN1106" s="15" t="s">
        <v>59</v>
      </c>
      <c r="DP1106" s="15" t="s">
        <v>59</v>
      </c>
      <c r="DR1106" s="15" t="s">
        <v>59</v>
      </c>
      <c r="DT1106" s="15" t="s">
        <v>59</v>
      </c>
      <c r="DV1106" s="15" t="s">
        <v>59</v>
      </c>
      <c r="DX1106" s="15" t="s">
        <v>59</v>
      </c>
      <c r="DZ1106" s="15" t="s">
        <v>59</v>
      </c>
      <c r="EB1106" s="15" t="s">
        <v>59</v>
      </c>
      <c r="ED1106" s="15" t="s">
        <v>59</v>
      </c>
      <c r="EF1106" s="15" t="s">
        <v>59</v>
      </c>
      <c r="EH1106" s="15" t="s">
        <v>59</v>
      </c>
      <c r="EJ1106" s="15" t="s">
        <v>59</v>
      </c>
      <c r="EL1106" s="15" t="s">
        <v>59</v>
      </c>
      <c r="EN1106" s="15" t="s">
        <v>59</v>
      </c>
      <c r="EP1106" s="15" t="s">
        <v>59</v>
      </c>
      <c r="ER1106" s="15" t="s">
        <v>59</v>
      </c>
      <c r="ET1106" s="15" t="s">
        <v>59</v>
      </c>
      <c r="EV1106" s="15" t="s">
        <v>59</v>
      </c>
      <c r="EX1106" s="15" t="s">
        <v>59</v>
      </c>
      <c r="EZ1106" s="15" t="s">
        <v>59</v>
      </c>
      <c r="FB1106" s="15" t="s">
        <v>59</v>
      </c>
      <c r="FD1106" s="15" t="s">
        <v>59</v>
      </c>
      <c r="FF1106" s="15" t="s">
        <v>59</v>
      </c>
      <c r="FH1106" s="15" t="s">
        <v>59</v>
      </c>
      <c r="FJ1106" s="15" t="s">
        <v>59</v>
      </c>
      <c r="FL1106" s="15" t="s">
        <v>59</v>
      </c>
      <c r="FN1106" s="15" t="s">
        <v>59</v>
      </c>
      <c r="FP1106" s="15" t="s">
        <v>59</v>
      </c>
      <c r="FR1106" s="15" t="s">
        <v>59</v>
      </c>
      <c r="FT1106" s="15" t="s">
        <v>59</v>
      </c>
    </row>
    <row r="1107" spans="1:176" ht="15.95" customHeight="1">
      <c r="A1107" t="str">
        <f>SUBSTITUTE(A1102,"4","2")</f>
        <v>Egg powder, direct drying, storage for 2 months at 22°C</v>
      </c>
      <c r="B1107" s="39">
        <v>1</v>
      </c>
      <c r="C1107" s="39"/>
      <c r="D1107" s="39">
        <v>2502</v>
      </c>
      <c r="E1107" t="s">
        <v>1476</v>
      </c>
      <c r="G1107">
        <v>32.83</v>
      </c>
      <c r="H1107" s="15" t="s">
        <v>59</v>
      </c>
      <c r="I1107">
        <v>32.83</v>
      </c>
      <c r="J1107" s="15" t="s">
        <v>59</v>
      </c>
      <c r="K1107" t="s">
        <v>47</v>
      </c>
      <c r="L1107" s="15" t="s">
        <v>59</v>
      </c>
      <c r="M1107" s="3" t="s">
        <v>47</v>
      </c>
      <c r="N1107" s="12" t="s">
        <v>59</v>
      </c>
      <c r="O1107" t="s">
        <v>47</v>
      </c>
      <c r="P1107" s="15" t="s">
        <v>59</v>
      </c>
      <c r="Q1107">
        <v>3.51</v>
      </c>
      <c r="R1107" s="15" t="s">
        <v>59</v>
      </c>
      <c r="T1107" s="15" t="s">
        <v>59</v>
      </c>
      <c r="U1107">
        <v>6.61</v>
      </c>
      <c r="V1107" s="15" t="s">
        <v>59</v>
      </c>
      <c r="W1107">
        <v>4.9400000000000004</v>
      </c>
      <c r="X1107" s="15" t="s">
        <v>59</v>
      </c>
      <c r="Y1107">
        <v>3.15</v>
      </c>
      <c r="Z1107" s="15" t="s">
        <v>59</v>
      </c>
      <c r="AA1107">
        <v>14.62</v>
      </c>
      <c r="AB1107" s="15" t="s">
        <v>59</v>
      </c>
      <c r="AC1107" t="s">
        <v>47</v>
      </c>
      <c r="AD1107" s="15" t="s">
        <v>59</v>
      </c>
      <c r="AE1107" t="s">
        <v>47</v>
      </c>
      <c r="AF1107" s="15" t="s">
        <v>59</v>
      </c>
      <c r="AG1107" t="s">
        <v>47</v>
      </c>
      <c r="AH1107" s="15" t="s">
        <v>59</v>
      </c>
      <c r="AI1107" t="s">
        <v>47</v>
      </c>
      <c r="AJ1107" s="15" t="s">
        <v>59</v>
      </c>
      <c r="AL1107" s="15" t="s">
        <v>59</v>
      </c>
      <c r="AM1107" t="s">
        <v>47</v>
      </c>
      <c r="AN1107" s="15" t="s">
        <v>59</v>
      </c>
      <c r="AO1107" t="s">
        <v>47</v>
      </c>
      <c r="AP1107" s="15" t="s">
        <v>59</v>
      </c>
      <c r="AQ1107" t="s">
        <v>47</v>
      </c>
      <c r="AR1107" s="15" t="s">
        <v>59</v>
      </c>
      <c r="AS1107" t="s">
        <v>47</v>
      </c>
      <c r="AT1107" s="15" t="s">
        <v>59</v>
      </c>
      <c r="AU1107" t="s">
        <v>47</v>
      </c>
      <c r="AV1107" s="15" t="s">
        <v>59</v>
      </c>
      <c r="AW1107" s="3" t="s">
        <v>47</v>
      </c>
      <c r="AX1107" s="15" t="s">
        <v>59</v>
      </c>
      <c r="AZ1107" s="15" t="s">
        <v>59</v>
      </c>
      <c r="BA1107" t="s">
        <v>47</v>
      </c>
      <c r="BB1107" s="15" t="s">
        <v>59</v>
      </c>
      <c r="BC1107" t="s">
        <v>47</v>
      </c>
      <c r="BD1107" s="15" t="s">
        <v>59</v>
      </c>
      <c r="BE1107" t="s">
        <v>47</v>
      </c>
      <c r="BF1107" s="15" t="s">
        <v>59</v>
      </c>
      <c r="BH1107" s="15" t="s">
        <v>59</v>
      </c>
      <c r="BJ1107" s="15" t="s">
        <v>59</v>
      </c>
      <c r="BL1107" s="15" t="s">
        <v>59</v>
      </c>
      <c r="BN1107" s="15" t="s">
        <v>59</v>
      </c>
      <c r="BP1107" s="15" t="s">
        <v>59</v>
      </c>
      <c r="BR1107" s="15" t="s">
        <v>59</v>
      </c>
      <c r="BT1107" s="15" t="s">
        <v>59</v>
      </c>
      <c r="BV1107" s="15" t="s">
        <v>59</v>
      </c>
      <c r="BX1107" s="15" t="s">
        <v>59</v>
      </c>
      <c r="BZ1107" s="15" t="s">
        <v>59</v>
      </c>
      <c r="CB1107" s="15" t="s">
        <v>59</v>
      </c>
      <c r="CD1107" s="15" t="s">
        <v>59</v>
      </c>
      <c r="CF1107" s="15" t="s">
        <v>59</v>
      </c>
      <c r="CH1107" s="15" t="s">
        <v>59</v>
      </c>
      <c r="CJ1107" s="15" t="s">
        <v>59</v>
      </c>
      <c r="CL1107" s="15" t="s">
        <v>59</v>
      </c>
      <c r="CN1107" s="15" t="s">
        <v>59</v>
      </c>
      <c r="CP1107" s="15" t="s">
        <v>59</v>
      </c>
      <c r="CR1107" s="15" t="s">
        <v>59</v>
      </c>
      <c r="CT1107" s="15" t="s">
        <v>59</v>
      </c>
      <c r="CV1107" s="15" t="s">
        <v>59</v>
      </c>
      <c r="CX1107" s="15" t="s">
        <v>59</v>
      </c>
      <c r="CZ1107" s="15" t="s">
        <v>59</v>
      </c>
      <c r="DB1107" s="15" t="s">
        <v>59</v>
      </c>
      <c r="DD1107" s="15" t="s">
        <v>59</v>
      </c>
      <c r="DF1107" s="15" t="s">
        <v>59</v>
      </c>
      <c r="DH1107" s="15" t="s">
        <v>59</v>
      </c>
      <c r="DJ1107" s="15" t="s">
        <v>59</v>
      </c>
      <c r="DL1107" s="15" t="s">
        <v>59</v>
      </c>
      <c r="DN1107" s="15" t="s">
        <v>59</v>
      </c>
      <c r="DP1107" s="15" t="s">
        <v>59</v>
      </c>
      <c r="DR1107" s="15" t="s">
        <v>59</v>
      </c>
      <c r="DT1107" s="15" t="s">
        <v>59</v>
      </c>
      <c r="DV1107" s="15" t="s">
        <v>59</v>
      </c>
      <c r="DX1107" s="15" t="s">
        <v>59</v>
      </c>
      <c r="DZ1107" s="15" t="s">
        <v>59</v>
      </c>
      <c r="EB1107" s="15" t="s">
        <v>59</v>
      </c>
      <c r="ED1107" s="15" t="s">
        <v>59</v>
      </c>
      <c r="EF1107" s="15" t="s">
        <v>59</v>
      </c>
      <c r="EH1107" s="15" t="s">
        <v>59</v>
      </c>
      <c r="EJ1107" s="15" t="s">
        <v>59</v>
      </c>
      <c r="EL1107" s="15" t="s">
        <v>59</v>
      </c>
      <c r="EN1107" s="15" t="s">
        <v>59</v>
      </c>
      <c r="EP1107" s="15" t="s">
        <v>59</v>
      </c>
      <c r="ER1107" s="15" t="s">
        <v>59</v>
      </c>
      <c r="ET1107" s="15" t="s">
        <v>59</v>
      </c>
      <c r="EV1107" s="15" t="s">
        <v>59</v>
      </c>
      <c r="EX1107" s="15" t="s">
        <v>59</v>
      </c>
      <c r="EZ1107" s="15" t="s">
        <v>59</v>
      </c>
      <c r="FB1107" s="15" t="s">
        <v>59</v>
      </c>
      <c r="FD1107" s="15" t="s">
        <v>59</v>
      </c>
      <c r="FF1107" s="15" t="s">
        <v>59</v>
      </c>
      <c r="FH1107" s="15" t="s">
        <v>59</v>
      </c>
      <c r="FJ1107" s="15" t="s">
        <v>59</v>
      </c>
      <c r="FL1107" s="15" t="s">
        <v>59</v>
      </c>
      <c r="FN1107" s="15" t="s">
        <v>59</v>
      </c>
      <c r="FP1107" s="15" t="s">
        <v>59</v>
      </c>
      <c r="FR1107" s="15" t="s">
        <v>59</v>
      </c>
      <c r="FT1107" s="15" t="s">
        <v>59</v>
      </c>
    </row>
    <row r="1108" spans="1:176" ht="15.95" customHeight="1">
      <c r="A1108" t="str">
        <f>SUBSTITUTE(A1103,"4","2")</f>
        <v>Egg powder, direct drying, OP feed, storage for 2 months at 22°C</v>
      </c>
      <c r="B1108" s="39">
        <v>1</v>
      </c>
      <c r="C1108" s="39"/>
      <c r="D1108" s="39">
        <v>2502</v>
      </c>
      <c r="E1108" t="s">
        <v>1476</v>
      </c>
      <c r="G1108">
        <v>32.229999999999997</v>
      </c>
      <c r="H1108" s="15" t="s">
        <v>59</v>
      </c>
      <c r="I1108">
        <v>32.229999999999997</v>
      </c>
      <c r="J1108" s="15" t="s">
        <v>59</v>
      </c>
      <c r="K1108" t="s">
        <v>47</v>
      </c>
      <c r="L1108" s="15" t="s">
        <v>59</v>
      </c>
      <c r="M1108" s="3" t="s">
        <v>47</v>
      </c>
      <c r="N1108" s="12" t="s">
        <v>59</v>
      </c>
      <c r="O1108" t="s">
        <v>47</v>
      </c>
      <c r="P1108" s="15" t="s">
        <v>59</v>
      </c>
      <c r="Q1108">
        <v>3.11</v>
      </c>
      <c r="R1108" s="15" t="s">
        <v>59</v>
      </c>
      <c r="T1108" s="15" t="s">
        <v>59</v>
      </c>
      <c r="U1108">
        <v>7.41</v>
      </c>
      <c r="V1108" s="15" t="s">
        <v>59</v>
      </c>
      <c r="W1108">
        <v>5.82</v>
      </c>
      <c r="X1108" s="15" t="s">
        <v>59</v>
      </c>
      <c r="Y1108">
        <v>3.88</v>
      </c>
      <c r="Z1108" s="15" t="s">
        <v>59</v>
      </c>
      <c r="AA1108">
        <v>18.010000000000002</v>
      </c>
      <c r="AB1108" s="15" t="s">
        <v>59</v>
      </c>
      <c r="AC1108" t="s">
        <v>47</v>
      </c>
      <c r="AD1108" s="15" t="s">
        <v>59</v>
      </c>
      <c r="AE1108" t="s">
        <v>47</v>
      </c>
      <c r="AF1108" s="15" t="s">
        <v>59</v>
      </c>
      <c r="AG1108" t="s">
        <v>47</v>
      </c>
      <c r="AH1108" s="15" t="s">
        <v>59</v>
      </c>
      <c r="AI1108" t="s">
        <v>47</v>
      </c>
      <c r="AJ1108" s="15" t="s">
        <v>59</v>
      </c>
      <c r="AL1108" s="15" t="s">
        <v>59</v>
      </c>
      <c r="AM1108" t="s">
        <v>47</v>
      </c>
      <c r="AN1108" s="15" t="s">
        <v>59</v>
      </c>
      <c r="AO1108" t="s">
        <v>47</v>
      </c>
      <c r="AP1108" s="15" t="s">
        <v>59</v>
      </c>
      <c r="AQ1108" t="s">
        <v>47</v>
      </c>
      <c r="AR1108" s="15" t="s">
        <v>59</v>
      </c>
      <c r="AS1108" t="s">
        <v>47</v>
      </c>
      <c r="AT1108" s="15" t="s">
        <v>59</v>
      </c>
      <c r="AU1108" t="s">
        <v>47</v>
      </c>
      <c r="AV1108" s="15" t="s">
        <v>59</v>
      </c>
      <c r="AW1108" s="3" t="s">
        <v>47</v>
      </c>
      <c r="AX1108" s="15" t="s">
        <v>59</v>
      </c>
      <c r="AZ1108" s="15" t="s">
        <v>59</v>
      </c>
      <c r="BA1108" t="s">
        <v>47</v>
      </c>
      <c r="BB1108" s="15" t="s">
        <v>59</v>
      </c>
      <c r="BC1108" t="s">
        <v>47</v>
      </c>
      <c r="BD1108" s="15" t="s">
        <v>59</v>
      </c>
      <c r="BE1108" t="s">
        <v>47</v>
      </c>
      <c r="BF1108" s="15" t="s">
        <v>59</v>
      </c>
      <c r="BH1108" s="15" t="s">
        <v>59</v>
      </c>
      <c r="BJ1108" s="15" t="s">
        <v>59</v>
      </c>
      <c r="BL1108" s="15" t="s">
        <v>59</v>
      </c>
      <c r="BN1108" s="15" t="s">
        <v>59</v>
      </c>
      <c r="BP1108" s="15" t="s">
        <v>59</v>
      </c>
      <c r="BR1108" s="15" t="s">
        <v>59</v>
      </c>
      <c r="BT1108" s="15" t="s">
        <v>59</v>
      </c>
      <c r="BV1108" s="15" t="s">
        <v>59</v>
      </c>
      <c r="BX1108" s="15" t="s">
        <v>59</v>
      </c>
      <c r="BZ1108" s="15" t="s">
        <v>59</v>
      </c>
      <c r="CB1108" s="15" t="s">
        <v>59</v>
      </c>
      <c r="CD1108" s="15" t="s">
        <v>59</v>
      </c>
      <c r="CF1108" s="15" t="s">
        <v>59</v>
      </c>
      <c r="CH1108" s="15" t="s">
        <v>59</v>
      </c>
      <c r="CJ1108" s="15" t="s">
        <v>59</v>
      </c>
      <c r="CL1108" s="15" t="s">
        <v>59</v>
      </c>
      <c r="CN1108" s="15" t="s">
        <v>59</v>
      </c>
      <c r="CP1108" s="15" t="s">
        <v>59</v>
      </c>
      <c r="CR1108" s="15" t="s">
        <v>59</v>
      </c>
      <c r="CT1108" s="15" t="s">
        <v>59</v>
      </c>
      <c r="CV1108" s="15" t="s">
        <v>59</v>
      </c>
      <c r="CX1108" s="15" t="s">
        <v>59</v>
      </c>
      <c r="CZ1108" s="15" t="s">
        <v>59</v>
      </c>
      <c r="DB1108" s="15" t="s">
        <v>59</v>
      </c>
      <c r="DD1108" s="15" t="s">
        <v>59</v>
      </c>
      <c r="DF1108" s="15" t="s">
        <v>59</v>
      </c>
      <c r="DH1108" s="15" t="s">
        <v>59</v>
      </c>
      <c r="DJ1108" s="15" t="s">
        <v>59</v>
      </c>
      <c r="DL1108" s="15" t="s">
        <v>59</v>
      </c>
      <c r="DN1108" s="15" t="s">
        <v>59</v>
      </c>
      <c r="DP1108" s="15" t="s">
        <v>59</v>
      </c>
      <c r="DR1108" s="15" t="s">
        <v>59</v>
      </c>
      <c r="DT1108" s="15" t="s">
        <v>59</v>
      </c>
      <c r="DV1108" s="15" t="s">
        <v>59</v>
      </c>
      <c r="DX1108" s="15" t="s">
        <v>59</v>
      </c>
      <c r="DZ1108" s="15" t="s">
        <v>59</v>
      </c>
      <c r="EB1108" s="15" t="s">
        <v>59</v>
      </c>
      <c r="ED1108" s="15" t="s">
        <v>59</v>
      </c>
      <c r="EF1108" s="15" t="s">
        <v>59</v>
      </c>
      <c r="EH1108" s="15" t="s">
        <v>59</v>
      </c>
      <c r="EJ1108" s="15" t="s">
        <v>59</v>
      </c>
      <c r="EL1108" s="15" t="s">
        <v>59</v>
      </c>
      <c r="EN1108" s="15" t="s">
        <v>59</v>
      </c>
      <c r="EP1108" s="15" t="s">
        <v>59</v>
      </c>
      <c r="ER1108" s="15" t="s">
        <v>59</v>
      </c>
      <c r="ET1108" s="15" t="s">
        <v>59</v>
      </c>
      <c r="EV1108" s="15" t="s">
        <v>59</v>
      </c>
      <c r="EX1108" s="15" t="s">
        <v>59</v>
      </c>
      <c r="EZ1108" s="15" t="s">
        <v>59</v>
      </c>
      <c r="FB1108" s="15" t="s">
        <v>59</v>
      </c>
      <c r="FD1108" s="15" t="s">
        <v>59</v>
      </c>
      <c r="FF1108" s="15" t="s">
        <v>59</v>
      </c>
      <c r="FH1108" s="15" t="s">
        <v>59</v>
      </c>
      <c r="FJ1108" s="15" t="s">
        <v>59</v>
      </c>
      <c r="FL1108" s="15" t="s">
        <v>59</v>
      </c>
      <c r="FN1108" s="15" t="s">
        <v>59</v>
      </c>
      <c r="FP1108" s="15" t="s">
        <v>59</v>
      </c>
      <c r="FR1108" s="15" t="s">
        <v>59</v>
      </c>
      <c r="FT1108" s="15" t="s">
        <v>59</v>
      </c>
    </row>
    <row r="1109" spans="1:176" ht="15.95" customHeight="1">
      <c r="A1109" t="str">
        <f>SUBSTITUTE(A1104,"4","2")</f>
        <v>Egg powder, direct drying, OP/⍺-tocopherol feed, storage for 2 months at 22°C</v>
      </c>
      <c r="B1109" s="39">
        <v>1</v>
      </c>
      <c r="C1109" s="39"/>
      <c r="D1109" s="39">
        <v>2502</v>
      </c>
      <c r="E1109" t="s">
        <v>1476</v>
      </c>
      <c r="G1109">
        <v>17.46</v>
      </c>
      <c r="H1109" s="15" t="s">
        <v>59</v>
      </c>
      <c r="I1109">
        <v>17.46</v>
      </c>
      <c r="J1109" s="15" t="s">
        <v>59</v>
      </c>
      <c r="K1109" t="s">
        <v>47</v>
      </c>
      <c r="L1109" s="15" t="s">
        <v>59</v>
      </c>
      <c r="M1109" s="3" t="s">
        <v>47</v>
      </c>
      <c r="N1109" s="12" t="s">
        <v>59</v>
      </c>
      <c r="O1109" t="s">
        <v>47</v>
      </c>
      <c r="P1109" s="15" t="s">
        <v>59</v>
      </c>
      <c r="Q1109">
        <v>2.4</v>
      </c>
      <c r="R1109" s="15" t="s">
        <v>59</v>
      </c>
      <c r="T1109" s="15" t="s">
        <v>59</v>
      </c>
      <c r="U1109">
        <v>4.8499999999999996</v>
      </c>
      <c r="V1109" s="15" t="s">
        <v>59</v>
      </c>
      <c r="W1109">
        <v>2.71</v>
      </c>
      <c r="X1109" s="15" t="s">
        <v>59</v>
      </c>
      <c r="Y1109">
        <v>1.53</v>
      </c>
      <c r="Z1109" s="15" t="s">
        <v>59</v>
      </c>
      <c r="AA1109">
        <v>5.97</v>
      </c>
      <c r="AB1109" s="15" t="s">
        <v>59</v>
      </c>
      <c r="AC1109" t="s">
        <v>47</v>
      </c>
      <c r="AD1109" s="15" t="s">
        <v>59</v>
      </c>
      <c r="AE1109" t="s">
        <v>47</v>
      </c>
      <c r="AF1109" s="15" t="s">
        <v>59</v>
      </c>
      <c r="AG1109" t="s">
        <v>47</v>
      </c>
      <c r="AH1109" s="15" t="s">
        <v>59</v>
      </c>
      <c r="AI1109" t="s">
        <v>47</v>
      </c>
      <c r="AJ1109" s="15" t="s">
        <v>59</v>
      </c>
      <c r="AL1109" s="15" t="s">
        <v>59</v>
      </c>
      <c r="AM1109" t="s">
        <v>47</v>
      </c>
      <c r="AN1109" s="15" t="s">
        <v>59</v>
      </c>
      <c r="AO1109" t="s">
        <v>47</v>
      </c>
      <c r="AP1109" s="15" t="s">
        <v>59</v>
      </c>
      <c r="AQ1109" t="s">
        <v>47</v>
      </c>
      <c r="AR1109" s="15" t="s">
        <v>59</v>
      </c>
      <c r="AS1109" t="s">
        <v>47</v>
      </c>
      <c r="AT1109" s="15" t="s">
        <v>59</v>
      </c>
      <c r="AU1109" t="s">
        <v>47</v>
      </c>
      <c r="AV1109" s="15" t="s">
        <v>59</v>
      </c>
      <c r="AW1109" s="3" t="s">
        <v>47</v>
      </c>
      <c r="AX1109" s="15" t="s">
        <v>59</v>
      </c>
      <c r="AZ1109" s="15" t="s">
        <v>59</v>
      </c>
      <c r="BA1109" t="s">
        <v>47</v>
      </c>
      <c r="BB1109" s="15" t="s">
        <v>59</v>
      </c>
      <c r="BC1109" t="s">
        <v>47</v>
      </c>
      <c r="BD1109" s="15" t="s">
        <v>59</v>
      </c>
      <c r="BE1109" t="s">
        <v>47</v>
      </c>
      <c r="BF1109" s="15" t="s">
        <v>59</v>
      </c>
      <c r="BH1109" s="15" t="s">
        <v>59</v>
      </c>
      <c r="BJ1109" s="15" t="s">
        <v>59</v>
      </c>
      <c r="BL1109" s="15" t="s">
        <v>59</v>
      </c>
      <c r="BN1109" s="15" t="s">
        <v>59</v>
      </c>
      <c r="BP1109" s="15" t="s">
        <v>59</v>
      </c>
      <c r="BR1109" s="15" t="s">
        <v>59</v>
      </c>
      <c r="BT1109" s="15" t="s">
        <v>59</v>
      </c>
      <c r="BV1109" s="15" t="s">
        <v>59</v>
      </c>
      <c r="BX1109" s="15" t="s">
        <v>59</v>
      </c>
      <c r="BZ1109" s="15" t="s">
        <v>59</v>
      </c>
      <c r="CB1109" s="15" t="s">
        <v>59</v>
      </c>
      <c r="CD1109" s="15" t="s">
        <v>59</v>
      </c>
      <c r="CF1109" s="15" t="s">
        <v>59</v>
      </c>
      <c r="CH1109" s="15" t="s">
        <v>59</v>
      </c>
      <c r="CJ1109" s="15" t="s">
        <v>59</v>
      </c>
      <c r="CL1109" s="15" t="s">
        <v>59</v>
      </c>
      <c r="CN1109" s="15" t="s">
        <v>59</v>
      </c>
      <c r="CP1109" s="15" t="s">
        <v>59</v>
      </c>
      <c r="CR1109" s="15" t="s">
        <v>59</v>
      </c>
      <c r="CT1109" s="15" t="s">
        <v>59</v>
      </c>
      <c r="CV1109" s="15" t="s">
        <v>59</v>
      </c>
      <c r="CX1109" s="15" t="s">
        <v>59</v>
      </c>
      <c r="CZ1109" s="15" t="s">
        <v>59</v>
      </c>
      <c r="DB1109" s="15" t="s">
        <v>59</v>
      </c>
      <c r="DD1109" s="15" t="s">
        <v>59</v>
      </c>
      <c r="DF1109" s="15" t="s">
        <v>59</v>
      </c>
      <c r="DH1109" s="15" t="s">
        <v>59</v>
      </c>
      <c r="DJ1109" s="15" t="s">
        <v>59</v>
      </c>
      <c r="DL1109" s="15" t="s">
        <v>59</v>
      </c>
      <c r="DN1109" s="15" t="s">
        <v>59</v>
      </c>
      <c r="DP1109" s="15" t="s">
        <v>59</v>
      </c>
      <c r="DR1109" s="15" t="s">
        <v>59</v>
      </c>
      <c r="DT1109" s="15" t="s">
        <v>59</v>
      </c>
      <c r="DV1109" s="15" t="s">
        <v>59</v>
      </c>
      <c r="DX1109" s="15" t="s">
        <v>59</v>
      </c>
      <c r="DZ1109" s="15" t="s">
        <v>59</v>
      </c>
      <c r="EB1109" s="15" t="s">
        <v>59</v>
      </c>
      <c r="ED1109" s="15" t="s">
        <v>59</v>
      </c>
      <c r="EF1109" s="15" t="s">
        <v>59</v>
      </c>
      <c r="EH1109" s="15" t="s">
        <v>59</v>
      </c>
      <c r="EJ1109" s="15" t="s">
        <v>59</v>
      </c>
      <c r="EL1109" s="15" t="s">
        <v>59</v>
      </c>
      <c r="EN1109" s="15" t="s">
        <v>59</v>
      </c>
      <c r="EP1109" s="15" t="s">
        <v>59</v>
      </c>
      <c r="ER1109" s="15" t="s">
        <v>59</v>
      </c>
      <c r="ET1109" s="15" t="s">
        <v>59</v>
      </c>
      <c r="EV1109" s="15" t="s">
        <v>59</v>
      </c>
      <c r="EX1109" s="15" t="s">
        <v>59</v>
      </c>
      <c r="EZ1109" s="15" t="s">
        <v>59</v>
      </c>
      <c r="FB1109" s="15" t="s">
        <v>59</v>
      </c>
      <c r="FD1109" s="15" t="s">
        <v>59</v>
      </c>
      <c r="FF1109" s="15" t="s">
        <v>59</v>
      </c>
      <c r="FH1109" s="15" t="s">
        <v>59</v>
      </c>
      <c r="FJ1109" s="15" t="s">
        <v>59</v>
      </c>
      <c r="FL1109" s="15" t="s">
        <v>59</v>
      </c>
      <c r="FN1109" s="15" t="s">
        <v>59</v>
      </c>
      <c r="FP1109" s="15" t="s">
        <v>59</v>
      </c>
      <c r="FR1109" s="15" t="s">
        <v>59</v>
      </c>
      <c r="FT1109" s="15" t="s">
        <v>59</v>
      </c>
    </row>
    <row r="1110" spans="1:176" ht="15.95" customHeight="1">
      <c r="A1110" t="str">
        <f>SUBSTITUTE(A1119,"breast","thigh")</f>
        <v>Chicken, thigh minced cooked, storage 4°C for 5 days, non-irradiated, 100 mg ⍺-tocopherol feed</v>
      </c>
      <c r="B1110" s="39">
        <v>1</v>
      </c>
      <c r="C1110" s="39"/>
      <c r="D1110" s="39">
        <v>2202</v>
      </c>
      <c r="E1110" t="s">
        <v>1468</v>
      </c>
      <c r="G1110">
        <v>2.2599999999999998</v>
      </c>
      <c r="H1110" s="15">
        <v>0.09</v>
      </c>
      <c r="I1110">
        <v>2.2599999999999998</v>
      </c>
      <c r="J1110" s="15">
        <v>0.09</v>
      </c>
      <c r="K1110" t="s">
        <v>47</v>
      </c>
      <c r="L1110" s="15" t="s">
        <v>59</v>
      </c>
      <c r="M1110" s="3" t="s">
        <v>47</v>
      </c>
      <c r="N1110" s="12" t="s">
        <v>59</v>
      </c>
      <c r="O1110" t="s">
        <v>47</v>
      </c>
      <c r="P1110" s="15" t="s">
        <v>59</v>
      </c>
      <c r="Q1110">
        <v>0.9</v>
      </c>
      <c r="R1110" s="15">
        <v>7.0000000000000007E-2</v>
      </c>
      <c r="S1110">
        <v>0.57999999999999996</v>
      </c>
      <c r="T1110" s="15">
        <v>0.05</v>
      </c>
      <c r="U1110" t="s">
        <v>47</v>
      </c>
      <c r="V1110" s="15" t="s">
        <v>59</v>
      </c>
      <c r="W1110">
        <v>0.56999999999999995</v>
      </c>
      <c r="X1110" s="15">
        <v>0.06</v>
      </c>
      <c r="Y1110" t="s">
        <v>47</v>
      </c>
      <c r="Z1110" s="15" t="s">
        <v>59</v>
      </c>
      <c r="AA1110" t="s">
        <v>47</v>
      </c>
      <c r="AB1110" s="15" t="s">
        <v>59</v>
      </c>
      <c r="AC1110" t="s">
        <v>47</v>
      </c>
      <c r="AD1110" s="15" t="s">
        <v>59</v>
      </c>
      <c r="AE1110">
        <v>0.23</v>
      </c>
      <c r="AF1110" s="15">
        <v>0.02</v>
      </c>
      <c r="AG1110" t="s">
        <v>47</v>
      </c>
      <c r="AH1110" s="15" t="s">
        <v>59</v>
      </c>
      <c r="AI1110" t="s">
        <v>47</v>
      </c>
      <c r="AJ1110" s="15" t="s">
        <v>59</v>
      </c>
      <c r="AL1110" s="15" t="s">
        <v>59</v>
      </c>
      <c r="AM1110" t="s">
        <v>47</v>
      </c>
      <c r="AN1110" s="15" t="s">
        <v>59</v>
      </c>
      <c r="AO1110" t="s">
        <v>47</v>
      </c>
      <c r="AP1110" s="15" t="s">
        <v>59</v>
      </c>
      <c r="AQ1110" t="s">
        <v>47</v>
      </c>
      <c r="AR1110" s="15" t="s">
        <v>59</v>
      </c>
      <c r="AS1110" t="s">
        <v>47</v>
      </c>
      <c r="AT1110" s="15" t="s">
        <v>59</v>
      </c>
      <c r="AU1110" t="s">
        <v>47</v>
      </c>
      <c r="AV1110" s="15" t="s">
        <v>59</v>
      </c>
      <c r="AW1110" s="3" t="s">
        <v>47</v>
      </c>
      <c r="AX1110" s="15" t="s">
        <v>59</v>
      </c>
      <c r="AZ1110" s="15" t="s">
        <v>59</v>
      </c>
      <c r="BA1110" t="s">
        <v>47</v>
      </c>
      <c r="BB1110" s="15" t="s">
        <v>59</v>
      </c>
      <c r="BC1110" t="s">
        <v>47</v>
      </c>
      <c r="BD1110" s="15" t="s">
        <v>59</v>
      </c>
      <c r="BE1110" t="s">
        <v>47</v>
      </c>
      <c r="BF1110" s="15" t="s">
        <v>59</v>
      </c>
      <c r="BH1110" s="15" t="s">
        <v>59</v>
      </c>
      <c r="BJ1110" s="15" t="s">
        <v>59</v>
      </c>
      <c r="BL1110" s="15" t="s">
        <v>59</v>
      </c>
      <c r="BN1110" s="15" t="s">
        <v>59</v>
      </c>
      <c r="BP1110" s="15" t="s">
        <v>59</v>
      </c>
      <c r="BR1110" s="15" t="s">
        <v>59</v>
      </c>
      <c r="BT1110" s="15" t="s">
        <v>59</v>
      </c>
      <c r="BV1110" s="15" t="s">
        <v>59</v>
      </c>
      <c r="BX1110" s="15" t="s">
        <v>59</v>
      </c>
      <c r="BZ1110" s="15" t="s">
        <v>59</v>
      </c>
      <c r="CB1110" s="15" t="s">
        <v>59</v>
      </c>
      <c r="CD1110" s="15" t="s">
        <v>59</v>
      </c>
      <c r="CF1110" s="15" t="s">
        <v>59</v>
      </c>
      <c r="CH1110" s="15" t="s">
        <v>59</v>
      </c>
      <c r="CJ1110" s="15" t="s">
        <v>59</v>
      </c>
      <c r="CL1110" s="15" t="s">
        <v>59</v>
      </c>
      <c r="CN1110" s="15" t="s">
        <v>59</v>
      </c>
      <c r="CP1110" s="15" t="s">
        <v>59</v>
      </c>
      <c r="CR1110" s="15" t="s">
        <v>59</v>
      </c>
      <c r="CT1110" s="15" t="s">
        <v>59</v>
      </c>
      <c r="CV1110" s="15" t="s">
        <v>59</v>
      </c>
      <c r="CX1110" s="15" t="s">
        <v>59</v>
      </c>
      <c r="CZ1110" s="15" t="s">
        <v>59</v>
      </c>
      <c r="DB1110" s="15" t="s">
        <v>59</v>
      </c>
      <c r="DD1110" s="15" t="s">
        <v>59</v>
      </c>
      <c r="DF1110" s="15" t="s">
        <v>59</v>
      </c>
      <c r="DH1110" s="15" t="s">
        <v>59</v>
      </c>
      <c r="DJ1110" s="15" t="s">
        <v>59</v>
      </c>
      <c r="DL1110" s="15" t="s">
        <v>59</v>
      </c>
      <c r="DN1110" s="15" t="s">
        <v>59</v>
      </c>
      <c r="DP1110" s="15" t="s">
        <v>59</v>
      </c>
      <c r="DR1110" s="15" t="s">
        <v>59</v>
      </c>
      <c r="DT1110" s="15" t="s">
        <v>59</v>
      </c>
      <c r="DV1110" s="15" t="s">
        <v>59</v>
      </c>
      <c r="DX1110" s="15" t="s">
        <v>59</v>
      </c>
      <c r="DZ1110" s="15" t="s">
        <v>59</v>
      </c>
      <c r="EB1110" s="15" t="s">
        <v>59</v>
      </c>
      <c r="ED1110" s="15" t="s">
        <v>59</v>
      </c>
      <c r="EF1110" s="15" t="s">
        <v>59</v>
      </c>
      <c r="EH1110" s="15" t="s">
        <v>59</v>
      </c>
      <c r="EJ1110" s="15" t="s">
        <v>59</v>
      </c>
      <c r="EL1110" s="15" t="s">
        <v>59</v>
      </c>
      <c r="EN1110" s="15" t="s">
        <v>59</v>
      </c>
      <c r="EP1110" s="15" t="s">
        <v>59</v>
      </c>
      <c r="ER1110" s="15" t="s">
        <v>59</v>
      </c>
      <c r="ET1110" s="15" t="s">
        <v>59</v>
      </c>
      <c r="EV1110" s="15" t="s">
        <v>59</v>
      </c>
      <c r="EX1110" s="15" t="s">
        <v>59</v>
      </c>
      <c r="EZ1110" s="15" t="s">
        <v>59</v>
      </c>
      <c r="FB1110" s="15" t="s">
        <v>59</v>
      </c>
      <c r="FD1110" s="15" t="s">
        <v>59</v>
      </c>
      <c r="FF1110" s="15" t="s">
        <v>59</v>
      </c>
      <c r="FH1110" s="15" t="s">
        <v>59</v>
      </c>
      <c r="FJ1110" s="15" t="s">
        <v>59</v>
      </c>
      <c r="FL1110" s="15" t="s">
        <v>59</v>
      </c>
      <c r="FN1110" s="15" t="s">
        <v>59</v>
      </c>
      <c r="FP1110" s="15" t="s">
        <v>59</v>
      </c>
      <c r="FR1110" s="15" t="s">
        <v>59</v>
      </c>
      <c r="FT1110" s="15" t="s">
        <v>59</v>
      </c>
    </row>
    <row r="1111" spans="1:176" ht="15.95" customHeight="1">
      <c r="A1111" t="str">
        <f t="shared" ref="A1111:A1118" si="39">SUBSTITUTE(A1120,"breast","thigh")</f>
        <v>Chicken, thigh minced cooked, storage 4°C for 5 days, irraddiated to 2.5 kGy, 100 mg ⍺-tocopherol feed</v>
      </c>
      <c r="B1111" s="39">
        <v>1</v>
      </c>
      <c r="C1111" s="39"/>
      <c r="D1111" s="39">
        <v>2202</v>
      </c>
      <c r="E1111" t="s">
        <v>1468</v>
      </c>
      <c r="G1111">
        <v>2.5099999999999998</v>
      </c>
      <c r="H1111" s="15">
        <v>0.12</v>
      </c>
      <c r="I1111">
        <v>2.5099999999999998</v>
      </c>
      <c r="J1111" s="15">
        <v>0.12</v>
      </c>
      <c r="K1111" t="s">
        <v>47</v>
      </c>
      <c r="L1111" s="15" t="s">
        <v>59</v>
      </c>
      <c r="M1111" s="3" t="s">
        <v>47</v>
      </c>
      <c r="N1111" s="12" t="s">
        <v>59</v>
      </c>
      <c r="O1111" t="s">
        <v>47</v>
      </c>
      <c r="P1111" s="15" t="s">
        <v>59</v>
      </c>
      <c r="Q1111">
        <v>0.98</v>
      </c>
      <c r="R1111" s="15">
        <v>0.1</v>
      </c>
      <c r="S1111">
        <v>0.57999999999999996</v>
      </c>
      <c r="T1111" s="15">
        <v>0.04</v>
      </c>
      <c r="U1111" t="s">
        <v>47</v>
      </c>
      <c r="V1111" s="15" t="s">
        <v>59</v>
      </c>
      <c r="W1111">
        <v>0.47</v>
      </c>
      <c r="X1111" s="15">
        <v>7.0000000000000007E-2</v>
      </c>
      <c r="Y1111" t="s">
        <v>47</v>
      </c>
      <c r="Z1111" s="15" t="s">
        <v>59</v>
      </c>
      <c r="AA1111" t="s">
        <v>47</v>
      </c>
      <c r="AB1111" s="15" t="s">
        <v>59</v>
      </c>
      <c r="AC1111" t="s">
        <v>47</v>
      </c>
      <c r="AD1111" s="15" t="s">
        <v>59</v>
      </c>
      <c r="AE1111">
        <v>0.48</v>
      </c>
      <c r="AF1111" s="15">
        <v>7.0000000000000007E-2</v>
      </c>
      <c r="AG1111" t="s">
        <v>47</v>
      </c>
      <c r="AH1111" s="15" t="s">
        <v>59</v>
      </c>
      <c r="AI1111" t="s">
        <v>47</v>
      </c>
      <c r="AJ1111" s="15" t="s">
        <v>59</v>
      </c>
      <c r="AL1111" s="15" t="s">
        <v>59</v>
      </c>
      <c r="AM1111" t="s">
        <v>47</v>
      </c>
      <c r="AN1111" s="15" t="s">
        <v>59</v>
      </c>
      <c r="AO1111" t="s">
        <v>47</v>
      </c>
      <c r="AP1111" s="15" t="s">
        <v>59</v>
      </c>
      <c r="AQ1111" t="s">
        <v>47</v>
      </c>
      <c r="AR1111" s="15" t="s">
        <v>59</v>
      </c>
      <c r="AS1111" t="s">
        <v>47</v>
      </c>
      <c r="AT1111" s="15" t="s">
        <v>59</v>
      </c>
      <c r="AU1111" t="s">
        <v>47</v>
      </c>
      <c r="AV1111" s="15" t="s">
        <v>59</v>
      </c>
      <c r="AW1111" s="3" t="s">
        <v>47</v>
      </c>
      <c r="AX1111" s="15" t="s">
        <v>59</v>
      </c>
      <c r="AZ1111" s="15" t="s">
        <v>59</v>
      </c>
      <c r="BA1111" t="s">
        <v>47</v>
      </c>
      <c r="BB1111" s="15" t="s">
        <v>59</v>
      </c>
      <c r="BC1111" t="s">
        <v>47</v>
      </c>
      <c r="BD1111" s="15" t="s">
        <v>59</v>
      </c>
      <c r="BE1111" t="s">
        <v>47</v>
      </c>
      <c r="BF1111" s="15" t="s">
        <v>59</v>
      </c>
      <c r="BH1111" s="15" t="s">
        <v>59</v>
      </c>
      <c r="BJ1111" s="15" t="s">
        <v>59</v>
      </c>
      <c r="BL1111" s="15" t="s">
        <v>59</v>
      </c>
      <c r="BN1111" s="15" t="s">
        <v>59</v>
      </c>
      <c r="BP1111" s="15" t="s">
        <v>59</v>
      </c>
      <c r="BR1111" s="15" t="s">
        <v>59</v>
      </c>
      <c r="BT1111" s="15" t="s">
        <v>59</v>
      </c>
      <c r="BV1111" s="15" t="s">
        <v>59</v>
      </c>
      <c r="BX1111" s="15" t="s">
        <v>59</v>
      </c>
      <c r="BZ1111" s="15" t="s">
        <v>59</v>
      </c>
      <c r="CB1111" s="15" t="s">
        <v>59</v>
      </c>
      <c r="CD1111" s="15" t="s">
        <v>59</v>
      </c>
      <c r="CF1111" s="15" t="s">
        <v>59</v>
      </c>
      <c r="CH1111" s="15" t="s">
        <v>59</v>
      </c>
      <c r="CJ1111" s="15" t="s">
        <v>59</v>
      </c>
      <c r="CL1111" s="15" t="s">
        <v>59</v>
      </c>
      <c r="CN1111" s="15" t="s">
        <v>59</v>
      </c>
      <c r="CP1111" s="15" t="s">
        <v>59</v>
      </c>
      <c r="CR1111" s="15" t="s">
        <v>59</v>
      </c>
      <c r="CT1111" s="15" t="s">
        <v>59</v>
      </c>
      <c r="CV1111" s="15" t="s">
        <v>59</v>
      </c>
      <c r="CX1111" s="15" t="s">
        <v>59</v>
      </c>
      <c r="CZ1111" s="15" t="s">
        <v>59</v>
      </c>
      <c r="DB1111" s="15" t="s">
        <v>59</v>
      </c>
      <c r="DD1111" s="15" t="s">
        <v>59</v>
      </c>
      <c r="DF1111" s="15" t="s">
        <v>59</v>
      </c>
      <c r="DH1111" s="15" t="s">
        <v>59</v>
      </c>
      <c r="DJ1111" s="15" t="s">
        <v>59</v>
      </c>
      <c r="DL1111" s="15" t="s">
        <v>59</v>
      </c>
      <c r="DN1111" s="15" t="s">
        <v>59</v>
      </c>
      <c r="DP1111" s="15" t="s">
        <v>59</v>
      </c>
      <c r="DR1111" s="15" t="s">
        <v>59</v>
      </c>
      <c r="DT1111" s="15" t="s">
        <v>59</v>
      </c>
      <c r="DV1111" s="15" t="s">
        <v>59</v>
      </c>
      <c r="DX1111" s="15" t="s">
        <v>59</v>
      </c>
      <c r="DZ1111" s="15" t="s">
        <v>59</v>
      </c>
      <c r="EB1111" s="15" t="s">
        <v>59</v>
      </c>
      <c r="ED1111" s="15" t="s">
        <v>59</v>
      </c>
      <c r="EF1111" s="15" t="s">
        <v>59</v>
      </c>
      <c r="EH1111" s="15" t="s">
        <v>59</v>
      </c>
      <c r="EJ1111" s="15" t="s">
        <v>59</v>
      </c>
      <c r="EL1111" s="15" t="s">
        <v>59</v>
      </c>
      <c r="EN1111" s="15" t="s">
        <v>59</v>
      </c>
      <c r="EP1111" s="15" t="s">
        <v>59</v>
      </c>
      <c r="ER1111" s="15" t="s">
        <v>59</v>
      </c>
      <c r="ET1111" s="15" t="s">
        <v>59</v>
      </c>
      <c r="EV1111" s="15" t="s">
        <v>59</v>
      </c>
      <c r="EX1111" s="15" t="s">
        <v>59</v>
      </c>
      <c r="EZ1111" s="15" t="s">
        <v>59</v>
      </c>
      <c r="FB1111" s="15" t="s">
        <v>59</v>
      </c>
      <c r="FD1111" s="15" t="s">
        <v>59</v>
      </c>
      <c r="FF1111" s="15" t="s">
        <v>59</v>
      </c>
      <c r="FH1111" s="15" t="s">
        <v>59</v>
      </c>
      <c r="FJ1111" s="15" t="s">
        <v>59</v>
      </c>
      <c r="FL1111" s="15" t="s">
        <v>59</v>
      </c>
      <c r="FN1111" s="15" t="s">
        <v>59</v>
      </c>
      <c r="FP1111" s="15" t="s">
        <v>59</v>
      </c>
      <c r="FR1111" s="15" t="s">
        <v>59</v>
      </c>
      <c r="FT1111" s="15" t="s">
        <v>59</v>
      </c>
    </row>
    <row r="1112" spans="1:176" ht="15.95" customHeight="1">
      <c r="A1112" t="str">
        <f t="shared" si="39"/>
        <v>Chicken, thigh minced cooked, storage 4°C for 5 days, irraddiated to 4 kGy, 100 mg ⍺-tocopherol feed</v>
      </c>
      <c r="B1112" s="39">
        <v>1</v>
      </c>
      <c r="C1112" s="39"/>
      <c r="D1112" s="39">
        <v>2202</v>
      </c>
      <c r="E1112" t="s">
        <v>1468</v>
      </c>
      <c r="G1112">
        <v>2.62</v>
      </c>
      <c r="H1112" s="15">
        <v>0.22</v>
      </c>
      <c r="I1112">
        <v>2.62</v>
      </c>
      <c r="J1112" s="15">
        <v>0.22</v>
      </c>
      <c r="K1112" t="s">
        <v>47</v>
      </c>
      <c r="L1112" s="15" t="s">
        <v>59</v>
      </c>
      <c r="M1112" s="3" t="s">
        <v>47</v>
      </c>
      <c r="N1112" s="12" t="s">
        <v>59</v>
      </c>
      <c r="O1112" t="s">
        <v>47</v>
      </c>
      <c r="P1112" s="15" t="s">
        <v>59</v>
      </c>
      <c r="Q1112">
        <v>1.0900000000000001</v>
      </c>
      <c r="R1112" s="15">
        <v>0.1</v>
      </c>
      <c r="S1112">
        <v>0.51</v>
      </c>
      <c r="T1112" s="15">
        <v>0.05</v>
      </c>
      <c r="U1112" t="s">
        <v>47</v>
      </c>
      <c r="V1112" s="15" t="s">
        <v>59</v>
      </c>
      <c r="W1112">
        <v>0.68</v>
      </c>
      <c r="X1112" s="15">
        <v>0.06</v>
      </c>
      <c r="Y1112" t="s">
        <v>47</v>
      </c>
      <c r="Z1112" s="15" t="s">
        <v>59</v>
      </c>
      <c r="AA1112" t="s">
        <v>47</v>
      </c>
      <c r="AB1112" s="15" t="s">
        <v>59</v>
      </c>
      <c r="AC1112" t="s">
        <v>47</v>
      </c>
      <c r="AD1112" s="15" t="s">
        <v>59</v>
      </c>
      <c r="AE1112">
        <v>0.34</v>
      </c>
      <c r="AF1112" s="15">
        <v>0.05</v>
      </c>
      <c r="AG1112" t="s">
        <v>47</v>
      </c>
      <c r="AH1112" s="15" t="s">
        <v>59</v>
      </c>
      <c r="AI1112" t="s">
        <v>47</v>
      </c>
      <c r="AJ1112" s="15" t="s">
        <v>59</v>
      </c>
      <c r="AL1112" s="15" t="s">
        <v>59</v>
      </c>
      <c r="AM1112" t="s">
        <v>47</v>
      </c>
      <c r="AN1112" s="15" t="s">
        <v>59</v>
      </c>
      <c r="AO1112" t="s">
        <v>47</v>
      </c>
      <c r="AP1112" s="15" t="s">
        <v>59</v>
      </c>
      <c r="AQ1112" t="s">
        <v>47</v>
      </c>
      <c r="AR1112" s="15" t="s">
        <v>59</v>
      </c>
      <c r="AS1112" t="s">
        <v>47</v>
      </c>
      <c r="AT1112" s="15" t="s">
        <v>59</v>
      </c>
      <c r="AU1112" t="s">
        <v>47</v>
      </c>
      <c r="AV1112" s="15" t="s">
        <v>59</v>
      </c>
      <c r="AW1112" s="3" t="s">
        <v>47</v>
      </c>
      <c r="AX1112" s="15" t="s">
        <v>59</v>
      </c>
      <c r="AZ1112" s="15" t="s">
        <v>59</v>
      </c>
      <c r="BA1112" t="s">
        <v>47</v>
      </c>
      <c r="BB1112" s="15" t="s">
        <v>59</v>
      </c>
      <c r="BC1112" t="s">
        <v>47</v>
      </c>
      <c r="BD1112" s="15" t="s">
        <v>59</v>
      </c>
      <c r="BE1112" t="s">
        <v>47</v>
      </c>
      <c r="BF1112" s="15" t="s">
        <v>59</v>
      </c>
      <c r="BH1112" s="15" t="s">
        <v>59</v>
      </c>
      <c r="BJ1112" s="15" t="s">
        <v>59</v>
      </c>
      <c r="BL1112" s="15" t="s">
        <v>59</v>
      </c>
      <c r="BN1112" s="15" t="s">
        <v>59</v>
      </c>
      <c r="BP1112" s="15" t="s">
        <v>59</v>
      </c>
      <c r="BR1112" s="15" t="s">
        <v>59</v>
      </c>
      <c r="BT1112" s="15" t="s">
        <v>59</v>
      </c>
      <c r="BV1112" s="15" t="s">
        <v>59</v>
      </c>
      <c r="BX1112" s="15" t="s">
        <v>59</v>
      </c>
      <c r="BZ1112" s="15" t="s">
        <v>59</v>
      </c>
      <c r="CB1112" s="15" t="s">
        <v>59</v>
      </c>
      <c r="CD1112" s="15" t="s">
        <v>59</v>
      </c>
      <c r="CF1112" s="15" t="s">
        <v>59</v>
      </c>
      <c r="CH1112" s="15" t="s">
        <v>59</v>
      </c>
      <c r="CJ1112" s="15" t="s">
        <v>59</v>
      </c>
      <c r="CL1112" s="15" t="s">
        <v>59</v>
      </c>
      <c r="CN1112" s="15" t="s">
        <v>59</v>
      </c>
      <c r="CP1112" s="15" t="s">
        <v>59</v>
      </c>
      <c r="CR1112" s="15" t="s">
        <v>59</v>
      </c>
      <c r="CT1112" s="15" t="s">
        <v>59</v>
      </c>
      <c r="CV1112" s="15" t="s">
        <v>59</v>
      </c>
      <c r="CX1112" s="15" t="s">
        <v>59</v>
      </c>
      <c r="CZ1112" s="15" t="s">
        <v>59</v>
      </c>
      <c r="DB1112" s="15" t="s">
        <v>59</v>
      </c>
      <c r="DD1112" s="15" t="s">
        <v>59</v>
      </c>
      <c r="DF1112" s="15" t="s">
        <v>59</v>
      </c>
      <c r="DH1112" s="15" t="s">
        <v>59</v>
      </c>
      <c r="DJ1112" s="15" t="s">
        <v>59</v>
      </c>
      <c r="DL1112" s="15" t="s">
        <v>59</v>
      </c>
      <c r="DN1112" s="15" t="s">
        <v>59</v>
      </c>
      <c r="DP1112" s="15" t="s">
        <v>59</v>
      </c>
      <c r="DR1112" s="15" t="s">
        <v>59</v>
      </c>
      <c r="DT1112" s="15" t="s">
        <v>59</v>
      </c>
      <c r="DV1112" s="15" t="s">
        <v>59</v>
      </c>
      <c r="DX1112" s="15" t="s">
        <v>59</v>
      </c>
      <c r="DZ1112" s="15" t="s">
        <v>59</v>
      </c>
      <c r="EB1112" s="15" t="s">
        <v>59</v>
      </c>
      <c r="ED1112" s="15" t="s">
        <v>59</v>
      </c>
      <c r="EF1112" s="15" t="s">
        <v>59</v>
      </c>
      <c r="EH1112" s="15" t="s">
        <v>59</v>
      </c>
      <c r="EJ1112" s="15" t="s">
        <v>59</v>
      </c>
      <c r="EL1112" s="15" t="s">
        <v>59</v>
      </c>
      <c r="EN1112" s="15" t="s">
        <v>59</v>
      </c>
      <c r="EP1112" s="15" t="s">
        <v>59</v>
      </c>
      <c r="ER1112" s="15" t="s">
        <v>59</v>
      </c>
      <c r="ET1112" s="15" t="s">
        <v>59</v>
      </c>
      <c r="EV1112" s="15" t="s">
        <v>59</v>
      </c>
      <c r="EX1112" s="15" t="s">
        <v>59</v>
      </c>
      <c r="EZ1112" s="15" t="s">
        <v>59</v>
      </c>
      <c r="FB1112" s="15" t="s">
        <v>59</v>
      </c>
      <c r="FD1112" s="15" t="s">
        <v>59</v>
      </c>
      <c r="FF1112" s="15" t="s">
        <v>59</v>
      </c>
      <c r="FH1112" s="15" t="s">
        <v>59</v>
      </c>
      <c r="FJ1112" s="15" t="s">
        <v>59</v>
      </c>
      <c r="FL1112" s="15" t="s">
        <v>59</v>
      </c>
      <c r="FN1112" s="15" t="s">
        <v>59</v>
      </c>
      <c r="FP1112" s="15" t="s">
        <v>59</v>
      </c>
      <c r="FR1112" s="15" t="s">
        <v>59</v>
      </c>
      <c r="FT1112" s="15" t="s">
        <v>59</v>
      </c>
    </row>
    <row r="1113" spans="1:176" ht="15.95" customHeight="1">
      <c r="A1113" t="str">
        <f t="shared" si="39"/>
        <v>Chicken, thigh minced cooked, storage 4°C for 5 days, non-irradiated, 200 mg ⍺-tocopherol feed</v>
      </c>
      <c r="B1113" s="39">
        <v>1</v>
      </c>
      <c r="C1113" s="39"/>
      <c r="D1113" s="39">
        <v>2202</v>
      </c>
      <c r="E1113" t="s">
        <v>1468</v>
      </c>
      <c r="G1113">
        <v>2.21</v>
      </c>
      <c r="H1113" s="15">
        <v>0.25</v>
      </c>
      <c r="I1113">
        <v>2.21</v>
      </c>
      <c r="J1113" s="15">
        <v>0.25</v>
      </c>
      <c r="K1113" t="s">
        <v>47</v>
      </c>
      <c r="L1113" s="15" t="s">
        <v>59</v>
      </c>
      <c r="M1113" s="3" t="s">
        <v>47</v>
      </c>
      <c r="N1113" s="12" t="s">
        <v>59</v>
      </c>
      <c r="O1113" t="s">
        <v>47</v>
      </c>
      <c r="P1113" s="15" t="s">
        <v>59</v>
      </c>
      <c r="Q1113">
        <v>1.1100000000000001</v>
      </c>
      <c r="R1113" s="15">
        <v>0.12</v>
      </c>
      <c r="S1113">
        <v>0.34</v>
      </c>
      <c r="T1113" s="15">
        <v>0.08</v>
      </c>
      <c r="U1113" t="s">
        <v>47</v>
      </c>
      <c r="V1113" s="15" t="s">
        <v>59</v>
      </c>
      <c r="W1113">
        <v>0.38</v>
      </c>
      <c r="X1113" s="15">
        <v>7.0000000000000007E-2</v>
      </c>
      <c r="Y1113" t="s">
        <v>47</v>
      </c>
      <c r="Z1113" s="15" t="s">
        <v>59</v>
      </c>
      <c r="AA1113" t="s">
        <v>47</v>
      </c>
      <c r="AB1113" s="15" t="s">
        <v>59</v>
      </c>
      <c r="AC1113" t="s">
        <v>47</v>
      </c>
      <c r="AD1113" s="15" t="s">
        <v>59</v>
      </c>
      <c r="AE1113">
        <v>0.45</v>
      </c>
      <c r="AF1113" s="15">
        <v>0.08</v>
      </c>
      <c r="AG1113" t="s">
        <v>47</v>
      </c>
      <c r="AH1113" s="15" t="s">
        <v>59</v>
      </c>
      <c r="AI1113" t="s">
        <v>47</v>
      </c>
      <c r="AJ1113" s="15" t="s">
        <v>59</v>
      </c>
      <c r="AL1113" s="15" t="s">
        <v>59</v>
      </c>
      <c r="AM1113" t="s">
        <v>47</v>
      </c>
      <c r="AN1113" s="15" t="s">
        <v>59</v>
      </c>
      <c r="AO1113" t="s">
        <v>47</v>
      </c>
      <c r="AP1113" s="15" t="s">
        <v>59</v>
      </c>
      <c r="AQ1113" t="s">
        <v>47</v>
      </c>
      <c r="AR1113" s="15" t="s">
        <v>59</v>
      </c>
      <c r="AS1113" t="s">
        <v>47</v>
      </c>
      <c r="AT1113" s="15" t="s">
        <v>59</v>
      </c>
      <c r="AU1113" t="s">
        <v>47</v>
      </c>
      <c r="AV1113" s="15" t="s">
        <v>59</v>
      </c>
      <c r="AW1113" s="3" t="s">
        <v>47</v>
      </c>
      <c r="AX1113" s="15" t="s">
        <v>59</v>
      </c>
      <c r="AZ1113" s="15" t="s">
        <v>59</v>
      </c>
      <c r="BA1113" t="s">
        <v>47</v>
      </c>
      <c r="BB1113" s="15" t="s">
        <v>59</v>
      </c>
      <c r="BC1113" t="s">
        <v>47</v>
      </c>
      <c r="BD1113" s="15" t="s">
        <v>59</v>
      </c>
      <c r="BE1113" t="s">
        <v>47</v>
      </c>
      <c r="BF1113" s="15" t="s">
        <v>59</v>
      </c>
      <c r="BH1113" s="15" t="s">
        <v>59</v>
      </c>
      <c r="BJ1113" s="15" t="s">
        <v>59</v>
      </c>
      <c r="BL1113" s="15" t="s">
        <v>59</v>
      </c>
      <c r="BN1113" s="15" t="s">
        <v>59</v>
      </c>
      <c r="BP1113" s="15" t="s">
        <v>59</v>
      </c>
      <c r="BR1113" s="15" t="s">
        <v>59</v>
      </c>
      <c r="BT1113" s="15" t="s">
        <v>59</v>
      </c>
      <c r="BV1113" s="15" t="s">
        <v>59</v>
      </c>
      <c r="BX1113" s="15" t="s">
        <v>59</v>
      </c>
      <c r="BZ1113" s="15" t="s">
        <v>59</v>
      </c>
      <c r="CB1113" s="15" t="s">
        <v>59</v>
      </c>
      <c r="CD1113" s="15" t="s">
        <v>59</v>
      </c>
      <c r="CF1113" s="15" t="s">
        <v>59</v>
      </c>
      <c r="CH1113" s="15" t="s">
        <v>59</v>
      </c>
      <c r="CJ1113" s="15" t="s">
        <v>59</v>
      </c>
      <c r="CL1113" s="15" t="s">
        <v>59</v>
      </c>
      <c r="CN1113" s="15" t="s">
        <v>59</v>
      </c>
      <c r="CP1113" s="15" t="s">
        <v>59</v>
      </c>
      <c r="CR1113" s="15" t="s">
        <v>59</v>
      </c>
      <c r="CT1113" s="15" t="s">
        <v>59</v>
      </c>
      <c r="CV1113" s="15" t="s">
        <v>59</v>
      </c>
      <c r="CX1113" s="15" t="s">
        <v>59</v>
      </c>
      <c r="CZ1113" s="15" t="s">
        <v>59</v>
      </c>
      <c r="DB1113" s="15" t="s">
        <v>59</v>
      </c>
      <c r="DD1113" s="15" t="s">
        <v>59</v>
      </c>
      <c r="DF1113" s="15" t="s">
        <v>59</v>
      </c>
      <c r="DH1113" s="15" t="s">
        <v>59</v>
      </c>
      <c r="DJ1113" s="15" t="s">
        <v>59</v>
      </c>
      <c r="DL1113" s="15" t="s">
        <v>59</v>
      </c>
      <c r="DN1113" s="15" t="s">
        <v>59</v>
      </c>
      <c r="DP1113" s="15" t="s">
        <v>59</v>
      </c>
      <c r="DR1113" s="15" t="s">
        <v>59</v>
      </c>
      <c r="DT1113" s="15" t="s">
        <v>59</v>
      </c>
      <c r="DV1113" s="15" t="s">
        <v>59</v>
      </c>
      <c r="DX1113" s="15" t="s">
        <v>59</v>
      </c>
      <c r="DZ1113" s="15" t="s">
        <v>59</v>
      </c>
      <c r="EB1113" s="15" t="s">
        <v>59</v>
      </c>
      <c r="ED1113" s="15" t="s">
        <v>59</v>
      </c>
      <c r="EF1113" s="15" t="s">
        <v>59</v>
      </c>
      <c r="EH1113" s="15" t="s">
        <v>59</v>
      </c>
      <c r="EJ1113" s="15" t="s">
        <v>59</v>
      </c>
      <c r="EL1113" s="15" t="s">
        <v>59</v>
      </c>
      <c r="EN1113" s="15" t="s">
        <v>59</v>
      </c>
      <c r="EP1113" s="15" t="s">
        <v>59</v>
      </c>
      <c r="ER1113" s="15" t="s">
        <v>59</v>
      </c>
      <c r="ET1113" s="15" t="s">
        <v>59</v>
      </c>
      <c r="EV1113" s="15" t="s">
        <v>59</v>
      </c>
      <c r="EX1113" s="15" t="s">
        <v>59</v>
      </c>
      <c r="EZ1113" s="15" t="s">
        <v>59</v>
      </c>
      <c r="FB1113" s="15" t="s">
        <v>59</v>
      </c>
      <c r="FD1113" s="15" t="s">
        <v>59</v>
      </c>
      <c r="FF1113" s="15" t="s">
        <v>59</v>
      </c>
      <c r="FH1113" s="15" t="s">
        <v>59</v>
      </c>
      <c r="FJ1113" s="15" t="s">
        <v>59</v>
      </c>
      <c r="FL1113" s="15" t="s">
        <v>59</v>
      </c>
      <c r="FN1113" s="15" t="s">
        <v>59</v>
      </c>
      <c r="FP1113" s="15" t="s">
        <v>59</v>
      </c>
      <c r="FR1113" s="15" t="s">
        <v>59</v>
      </c>
      <c r="FT1113" s="15" t="s">
        <v>59</v>
      </c>
    </row>
    <row r="1114" spans="1:176" ht="15.95" customHeight="1">
      <c r="A1114" t="str">
        <f t="shared" si="39"/>
        <v>Chicken, thigh minced cooked, storage 4°C for 5 days, irraddiated to 2.5 kGy, 200 mg ⍺-tocopherol feed</v>
      </c>
      <c r="B1114" s="39">
        <v>1</v>
      </c>
      <c r="C1114" s="39"/>
      <c r="D1114" s="39">
        <v>2202</v>
      </c>
      <c r="E1114" t="s">
        <v>1468</v>
      </c>
      <c r="G1114">
        <v>3.48</v>
      </c>
      <c r="H1114" s="15">
        <v>0.25</v>
      </c>
      <c r="I1114">
        <v>3.48</v>
      </c>
      <c r="J1114" s="15">
        <v>0.25</v>
      </c>
      <c r="K1114" t="s">
        <v>47</v>
      </c>
      <c r="L1114" s="15" t="s">
        <v>59</v>
      </c>
      <c r="M1114" s="3" t="s">
        <v>47</v>
      </c>
      <c r="N1114" s="12" t="s">
        <v>59</v>
      </c>
      <c r="O1114" t="s">
        <v>47</v>
      </c>
      <c r="P1114" s="15" t="s">
        <v>59</v>
      </c>
      <c r="Q1114">
        <v>1.89</v>
      </c>
      <c r="R1114" s="15">
        <v>0.12</v>
      </c>
      <c r="S1114">
        <v>0.43</v>
      </c>
      <c r="T1114" s="15">
        <v>0.08</v>
      </c>
      <c r="U1114" t="s">
        <v>47</v>
      </c>
      <c r="V1114" s="15" t="s">
        <v>59</v>
      </c>
      <c r="W1114">
        <v>0.57999999999999996</v>
      </c>
      <c r="X1114" s="15">
        <v>7.0000000000000007E-2</v>
      </c>
      <c r="Y1114" t="s">
        <v>47</v>
      </c>
      <c r="Z1114" s="15" t="s">
        <v>59</v>
      </c>
      <c r="AA1114" t="s">
        <v>47</v>
      </c>
      <c r="AB1114" s="15" t="s">
        <v>59</v>
      </c>
      <c r="AC1114" t="s">
        <v>47</v>
      </c>
      <c r="AD1114" s="15" t="s">
        <v>59</v>
      </c>
      <c r="AE1114">
        <v>0.57999999999999996</v>
      </c>
      <c r="AF1114" s="15">
        <v>0.05</v>
      </c>
      <c r="AG1114" t="s">
        <v>47</v>
      </c>
      <c r="AH1114" s="15" t="s">
        <v>59</v>
      </c>
      <c r="AI1114" t="s">
        <v>47</v>
      </c>
      <c r="AJ1114" s="15" t="s">
        <v>59</v>
      </c>
      <c r="AL1114" s="15" t="s">
        <v>59</v>
      </c>
      <c r="AM1114" t="s">
        <v>47</v>
      </c>
      <c r="AN1114" s="15" t="s">
        <v>59</v>
      </c>
      <c r="AO1114" t="s">
        <v>47</v>
      </c>
      <c r="AP1114" s="15" t="s">
        <v>59</v>
      </c>
      <c r="AQ1114" t="s">
        <v>47</v>
      </c>
      <c r="AR1114" s="15" t="s">
        <v>59</v>
      </c>
      <c r="AS1114" t="s">
        <v>47</v>
      </c>
      <c r="AT1114" s="15" t="s">
        <v>59</v>
      </c>
      <c r="AU1114" t="s">
        <v>47</v>
      </c>
      <c r="AV1114" s="15" t="s">
        <v>59</v>
      </c>
      <c r="AW1114" s="3" t="s">
        <v>47</v>
      </c>
      <c r="AX1114" s="15" t="s">
        <v>59</v>
      </c>
      <c r="AZ1114" s="15" t="s">
        <v>59</v>
      </c>
      <c r="BA1114" t="s">
        <v>47</v>
      </c>
      <c r="BB1114" s="15" t="s">
        <v>59</v>
      </c>
      <c r="BC1114" t="s">
        <v>47</v>
      </c>
      <c r="BD1114" s="15" t="s">
        <v>59</v>
      </c>
      <c r="BE1114" t="s">
        <v>47</v>
      </c>
      <c r="BF1114" s="15" t="s">
        <v>59</v>
      </c>
      <c r="BH1114" s="15" t="s">
        <v>59</v>
      </c>
      <c r="BJ1114" s="15" t="s">
        <v>59</v>
      </c>
      <c r="BL1114" s="15" t="s">
        <v>59</v>
      </c>
      <c r="BN1114" s="15" t="s">
        <v>59</v>
      </c>
      <c r="BP1114" s="15" t="s">
        <v>59</v>
      </c>
      <c r="BR1114" s="15" t="s">
        <v>59</v>
      </c>
      <c r="BT1114" s="15" t="s">
        <v>59</v>
      </c>
      <c r="BV1114" s="15" t="s">
        <v>59</v>
      </c>
      <c r="BX1114" s="15" t="s">
        <v>59</v>
      </c>
      <c r="BZ1114" s="15" t="s">
        <v>59</v>
      </c>
      <c r="CB1114" s="15" t="s">
        <v>59</v>
      </c>
      <c r="CD1114" s="15" t="s">
        <v>59</v>
      </c>
      <c r="CF1114" s="15" t="s">
        <v>59</v>
      </c>
      <c r="CH1114" s="15" t="s">
        <v>59</v>
      </c>
      <c r="CJ1114" s="15" t="s">
        <v>59</v>
      </c>
      <c r="CL1114" s="15" t="s">
        <v>59</v>
      </c>
      <c r="CN1114" s="15" t="s">
        <v>59</v>
      </c>
      <c r="CP1114" s="15" t="s">
        <v>59</v>
      </c>
      <c r="CR1114" s="15" t="s">
        <v>59</v>
      </c>
      <c r="CT1114" s="15" t="s">
        <v>59</v>
      </c>
      <c r="CV1114" s="15" t="s">
        <v>59</v>
      </c>
      <c r="CX1114" s="15" t="s">
        <v>59</v>
      </c>
      <c r="CZ1114" s="15" t="s">
        <v>59</v>
      </c>
      <c r="DB1114" s="15" t="s">
        <v>59</v>
      </c>
      <c r="DD1114" s="15" t="s">
        <v>59</v>
      </c>
      <c r="DF1114" s="15" t="s">
        <v>59</v>
      </c>
      <c r="DH1114" s="15" t="s">
        <v>59</v>
      </c>
      <c r="DJ1114" s="15" t="s">
        <v>59</v>
      </c>
      <c r="DL1114" s="15" t="s">
        <v>59</v>
      </c>
      <c r="DN1114" s="15" t="s">
        <v>59</v>
      </c>
      <c r="DP1114" s="15" t="s">
        <v>59</v>
      </c>
      <c r="DR1114" s="15" t="s">
        <v>59</v>
      </c>
      <c r="DT1114" s="15" t="s">
        <v>59</v>
      </c>
      <c r="DV1114" s="15" t="s">
        <v>59</v>
      </c>
      <c r="DX1114" s="15" t="s">
        <v>59</v>
      </c>
      <c r="DZ1114" s="15" t="s">
        <v>59</v>
      </c>
      <c r="EB1114" s="15" t="s">
        <v>59</v>
      </c>
      <c r="ED1114" s="15" t="s">
        <v>59</v>
      </c>
      <c r="EF1114" s="15" t="s">
        <v>59</v>
      </c>
      <c r="EH1114" s="15" t="s">
        <v>59</v>
      </c>
      <c r="EJ1114" s="15" t="s">
        <v>59</v>
      </c>
      <c r="EL1114" s="15" t="s">
        <v>59</v>
      </c>
      <c r="EN1114" s="15" t="s">
        <v>59</v>
      </c>
      <c r="EP1114" s="15" t="s">
        <v>59</v>
      </c>
      <c r="ER1114" s="15" t="s">
        <v>59</v>
      </c>
      <c r="ET1114" s="15" t="s">
        <v>59</v>
      </c>
      <c r="EV1114" s="15" t="s">
        <v>59</v>
      </c>
      <c r="EX1114" s="15" t="s">
        <v>59</v>
      </c>
      <c r="EZ1114" s="15" t="s">
        <v>59</v>
      </c>
      <c r="FB1114" s="15" t="s">
        <v>59</v>
      </c>
      <c r="FD1114" s="15" t="s">
        <v>59</v>
      </c>
      <c r="FF1114" s="15" t="s">
        <v>59</v>
      </c>
      <c r="FH1114" s="15" t="s">
        <v>59</v>
      </c>
      <c r="FJ1114" s="15" t="s">
        <v>59</v>
      </c>
      <c r="FL1114" s="15" t="s">
        <v>59</v>
      </c>
      <c r="FN1114" s="15" t="s">
        <v>59</v>
      </c>
      <c r="FP1114" s="15" t="s">
        <v>59</v>
      </c>
      <c r="FR1114" s="15" t="s">
        <v>59</v>
      </c>
      <c r="FT1114" s="15" t="s">
        <v>59</v>
      </c>
    </row>
    <row r="1115" spans="1:176" ht="15.95" customHeight="1">
      <c r="A1115" t="str">
        <f t="shared" si="39"/>
        <v>Chicken, thigh minced cooked, storage 4°C for 5 days, irraddiated to 4 kGy, 200 mg ⍺-tocopherol feed</v>
      </c>
      <c r="B1115" s="39">
        <v>1</v>
      </c>
      <c r="C1115" s="39"/>
      <c r="D1115" s="39">
        <v>2202</v>
      </c>
      <c r="E1115" t="s">
        <v>1468</v>
      </c>
      <c r="G1115">
        <v>3.15</v>
      </c>
      <c r="H1115" s="15">
        <v>0.17</v>
      </c>
      <c r="I1115">
        <v>3.15</v>
      </c>
      <c r="J1115" s="15">
        <v>0.17</v>
      </c>
      <c r="K1115" t="s">
        <v>47</v>
      </c>
      <c r="L1115" s="15" t="s">
        <v>59</v>
      </c>
      <c r="M1115" s="3" t="s">
        <v>47</v>
      </c>
      <c r="N1115" s="12" t="s">
        <v>59</v>
      </c>
      <c r="O1115" t="s">
        <v>47</v>
      </c>
      <c r="P1115" s="15" t="s">
        <v>59</v>
      </c>
      <c r="Q1115">
        <v>1.7</v>
      </c>
      <c r="R1115" s="15">
        <v>0.19</v>
      </c>
      <c r="S1115">
        <v>0.37</v>
      </c>
      <c r="T1115" s="15">
        <v>7.0000000000000007E-2</v>
      </c>
      <c r="U1115" t="s">
        <v>47</v>
      </c>
      <c r="V1115" s="15" t="s">
        <v>59</v>
      </c>
      <c r="W1115">
        <v>0.5</v>
      </c>
      <c r="X1115" s="15">
        <v>0.05</v>
      </c>
      <c r="Y1115" t="s">
        <v>47</v>
      </c>
      <c r="Z1115" s="15" t="s">
        <v>59</v>
      </c>
      <c r="AA1115" t="s">
        <v>47</v>
      </c>
      <c r="AB1115" s="15" t="s">
        <v>59</v>
      </c>
      <c r="AC1115" t="s">
        <v>47</v>
      </c>
      <c r="AD1115" s="15" t="s">
        <v>59</v>
      </c>
      <c r="AE1115">
        <v>0.55000000000000004</v>
      </c>
      <c r="AF1115" s="15">
        <v>0.05</v>
      </c>
      <c r="AG1115" t="s">
        <v>47</v>
      </c>
      <c r="AH1115" s="15" t="s">
        <v>59</v>
      </c>
      <c r="AI1115" t="s">
        <v>47</v>
      </c>
      <c r="AJ1115" s="15" t="s">
        <v>59</v>
      </c>
      <c r="AL1115" s="15" t="s">
        <v>59</v>
      </c>
      <c r="AM1115" t="s">
        <v>47</v>
      </c>
      <c r="AN1115" s="15" t="s">
        <v>59</v>
      </c>
      <c r="AO1115" t="s">
        <v>47</v>
      </c>
      <c r="AP1115" s="15" t="s">
        <v>59</v>
      </c>
      <c r="AQ1115" t="s">
        <v>47</v>
      </c>
      <c r="AR1115" s="15" t="s">
        <v>59</v>
      </c>
      <c r="AS1115" t="s">
        <v>47</v>
      </c>
      <c r="AT1115" s="15" t="s">
        <v>59</v>
      </c>
      <c r="AU1115" t="s">
        <v>47</v>
      </c>
      <c r="AV1115" s="15" t="s">
        <v>59</v>
      </c>
      <c r="AW1115" s="3" t="s">
        <v>47</v>
      </c>
      <c r="AX1115" s="15" t="s">
        <v>59</v>
      </c>
      <c r="AZ1115" s="15" t="s">
        <v>59</v>
      </c>
      <c r="BA1115" t="s">
        <v>47</v>
      </c>
      <c r="BB1115" s="15" t="s">
        <v>59</v>
      </c>
      <c r="BC1115" t="s">
        <v>47</v>
      </c>
      <c r="BD1115" s="15" t="s">
        <v>59</v>
      </c>
      <c r="BE1115" t="s">
        <v>47</v>
      </c>
      <c r="BF1115" s="15" t="s">
        <v>59</v>
      </c>
      <c r="BH1115" s="15" t="s">
        <v>59</v>
      </c>
      <c r="BJ1115" s="15" t="s">
        <v>59</v>
      </c>
      <c r="BL1115" s="15" t="s">
        <v>59</v>
      </c>
      <c r="BN1115" s="15" t="s">
        <v>59</v>
      </c>
      <c r="BP1115" s="15" t="s">
        <v>59</v>
      </c>
      <c r="BR1115" s="15" t="s">
        <v>59</v>
      </c>
      <c r="BT1115" s="15" t="s">
        <v>59</v>
      </c>
      <c r="BV1115" s="15" t="s">
        <v>59</v>
      </c>
      <c r="BX1115" s="15" t="s">
        <v>59</v>
      </c>
      <c r="BZ1115" s="15" t="s">
        <v>59</v>
      </c>
      <c r="CB1115" s="15" t="s">
        <v>59</v>
      </c>
      <c r="CD1115" s="15" t="s">
        <v>59</v>
      </c>
      <c r="CF1115" s="15" t="s">
        <v>59</v>
      </c>
      <c r="CH1115" s="15" t="s">
        <v>59</v>
      </c>
      <c r="CJ1115" s="15" t="s">
        <v>59</v>
      </c>
      <c r="CL1115" s="15" t="s">
        <v>59</v>
      </c>
      <c r="CN1115" s="15" t="s">
        <v>59</v>
      </c>
      <c r="CP1115" s="15" t="s">
        <v>59</v>
      </c>
      <c r="CR1115" s="15" t="s">
        <v>59</v>
      </c>
      <c r="CT1115" s="15" t="s">
        <v>59</v>
      </c>
      <c r="CV1115" s="15" t="s">
        <v>59</v>
      </c>
      <c r="CX1115" s="15" t="s">
        <v>59</v>
      </c>
      <c r="CZ1115" s="15" t="s">
        <v>59</v>
      </c>
      <c r="DB1115" s="15" t="s">
        <v>59</v>
      </c>
      <c r="DD1115" s="15" t="s">
        <v>59</v>
      </c>
      <c r="DF1115" s="15" t="s">
        <v>59</v>
      </c>
      <c r="DH1115" s="15" t="s">
        <v>59</v>
      </c>
      <c r="DJ1115" s="15" t="s">
        <v>59</v>
      </c>
      <c r="DL1115" s="15" t="s">
        <v>59</v>
      </c>
      <c r="DN1115" s="15" t="s">
        <v>59</v>
      </c>
      <c r="DP1115" s="15" t="s">
        <v>59</v>
      </c>
      <c r="DR1115" s="15" t="s">
        <v>59</v>
      </c>
      <c r="DT1115" s="15" t="s">
        <v>59</v>
      </c>
      <c r="DV1115" s="15" t="s">
        <v>59</v>
      </c>
      <c r="DX1115" s="15" t="s">
        <v>59</v>
      </c>
      <c r="DZ1115" s="15" t="s">
        <v>59</v>
      </c>
      <c r="EB1115" s="15" t="s">
        <v>59</v>
      </c>
      <c r="ED1115" s="15" t="s">
        <v>59</v>
      </c>
      <c r="EF1115" s="15" t="s">
        <v>59</v>
      </c>
      <c r="EH1115" s="15" t="s">
        <v>59</v>
      </c>
      <c r="EJ1115" s="15" t="s">
        <v>59</v>
      </c>
      <c r="EL1115" s="15" t="s">
        <v>59</v>
      </c>
      <c r="EN1115" s="15" t="s">
        <v>59</v>
      </c>
      <c r="EP1115" s="15" t="s">
        <v>59</v>
      </c>
      <c r="ER1115" s="15" t="s">
        <v>59</v>
      </c>
      <c r="ET1115" s="15" t="s">
        <v>59</v>
      </c>
      <c r="EV1115" s="15" t="s">
        <v>59</v>
      </c>
      <c r="EX1115" s="15" t="s">
        <v>59</v>
      </c>
      <c r="EZ1115" s="15" t="s">
        <v>59</v>
      </c>
      <c r="FB1115" s="15" t="s">
        <v>59</v>
      </c>
      <c r="FD1115" s="15" t="s">
        <v>59</v>
      </c>
      <c r="FF1115" s="15" t="s">
        <v>59</v>
      </c>
      <c r="FH1115" s="15" t="s">
        <v>59</v>
      </c>
      <c r="FJ1115" s="15" t="s">
        <v>59</v>
      </c>
      <c r="FL1115" s="15" t="s">
        <v>59</v>
      </c>
      <c r="FN1115" s="15" t="s">
        <v>59</v>
      </c>
      <c r="FP1115" s="15" t="s">
        <v>59</v>
      </c>
      <c r="FR1115" s="15" t="s">
        <v>59</v>
      </c>
      <c r="FT1115" s="15" t="s">
        <v>59</v>
      </c>
    </row>
    <row r="1116" spans="1:176" ht="15.95" customHeight="1">
      <c r="A1116" t="str">
        <f t="shared" si="39"/>
        <v>Chicken, thigh minced cooked, storage 4°C for 5 days, non-irradiated, 400 mg ⍺-tocopherol feed</v>
      </c>
      <c r="B1116" s="39">
        <v>1</v>
      </c>
      <c r="C1116" s="39"/>
      <c r="D1116" s="39">
        <v>2202</v>
      </c>
      <c r="E1116" t="s">
        <v>1468</v>
      </c>
      <c r="G1116" s="9">
        <f t="shared" ref="G1116" si="40">SUM(O1116,Q1116,S1116,U1116,W1116,Y1116,AA1116,AE1116,AG1116,AI1116,AM1116,AO1116,AQ1116,AS1116,AU1116,AW1116,AY1116,BA1116,BC1116,BE1116,BG1116)</f>
        <v>0</v>
      </c>
      <c r="H1116" s="15" t="s">
        <v>59</v>
      </c>
      <c r="I1116" t="s">
        <v>54</v>
      </c>
      <c r="J1116" s="15" t="s">
        <v>59</v>
      </c>
      <c r="K1116" t="s">
        <v>47</v>
      </c>
      <c r="L1116" s="15" t="s">
        <v>59</v>
      </c>
      <c r="M1116" s="3" t="s">
        <v>47</v>
      </c>
      <c r="N1116" s="12" t="s">
        <v>59</v>
      </c>
      <c r="O1116" t="s">
        <v>47</v>
      </c>
      <c r="P1116" s="15" t="s">
        <v>59</v>
      </c>
      <c r="Q1116" t="s">
        <v>54</v>
      </c>
      <c r="R1116" s="15" t="s">
        <v>59</v>
      </c>
      <c r="S1116" t="s">
        <v>54</v>
      </c>
      <c r="T1116" s="15" t="s">
        <v>59</v>
      </c>
      <c r="U1116" t="s">
        <v>47</v>
      </c>
      <c r="V1116" s="15" t="s">
        <v>59</v>
      </c>
      <c r="W1116" t="s">
        <v>54</v>
      </c>
      <c r="X1116" s="15" t="s">
        <v>59</v>
      </c>
      <c r="Y1116" t="s">
        <v>47</v>
      </c>
      <c r="Z1116" s="15" t="s">
        <v>59</v>
      </c>
      <c r="AA1116" t="s">
        <v>47</v>
      </c>
      <c r="AB1116" s="15" t="s">
        <v>59</v>
      </c>
      <c r="AC1116" t="s">
        <v>47</v>
      </c>
      <c r="AD1116" s="15" t="s">
        <v>59</v>
      </c>
      <c r="AE1116" t="s">
        <v>54</v>
      </c>
      <c r="AF1116" s="15" t="s">
        <v>59</v>
      </c>
      <c r="AG1116" t="s">
        <v>47</v>
      </c>
      <c r="AH1116" s="15" t="s">
        <v>59</v>
      </c>
      <c r="AI1116" t="s">
        <v>47</v>
      </c>
      <c r="AJ1116" s="15" t="s">
        <v>59</v>
      </c>
      <c r="AL1116" s="15" t="s">
        <v>59</v>
      </c>
      <c r="AM1116" t="s">
        <v>47</v>
      </c>
      <c r="AN1116" s="15" t="s">
        <v>59</v>
      </c>
      <c r="AO1116" t="s">
        <v>47</v>
      </c>
      <c r="AP1116" s="15" t="s">
        <v>59</v>
      </c>
      <c r="AQ1116" t="s">
        <v>47</v>
      </c>
      <c r="AR1116" s="15" t="s">
        <v>59</v>
      </c>
      <c r="AS1116" t="s">
        <v>47</v>
      </c>
      <c r="AT1116" s="15" t="s">
        <v>59</v>
      </c>
      <c r="AU1116" t="s">
        <v>47</v>
      </c>
      <c r="AV1116" s="15" t="s">
        <v>59</v>
      </c>
      <c r="AW1116" s="3" t="s">
        <v>47</v>
      </c>
      <c r="AX1116" s="15" t="s">
        <v>59</v>
      </c>
      <c r="AZ1116" s="15" t="s">
        <v>59</v>
      </c>
      <c r="BA1116" t="s">
        <v>47</v>
      </c>
      <c r="BB1116" s="15" t="s">
        <v>59</v>
      </c>
      <c r="BC1116" t="s">
        <v>47</v>
      </c>
      <c r="BD1116" s="15" t="s">
        <v>59</v>
      </c>
      <c r="BE1116" t="s">
        <v>47</v>
      </c>
      <c r="BF1116" s="15" t="s">
        <v>59</v>
      </c>
      <c r="BH1116" s="15" t="s">
        <v>59</v>
      </c>
      <c r="BJ1116" s="15" t="s">
        <v>59</v>
      </c>
      <c r="BL1116" s="15" t="s">
        <v>59</v>
      </c>
      <c r="BN1116" s="15" t="s">
        <v>59</v>
      </c>
      <c r="BP1116" s="15" t="s">
        <v>59</v>
      </c>
      <c r="BR1116" s="15" t="s">
        <v>59</v>
      </c>
      <c r="BT1116" s="15" t="s">
        <v>59</v>
      </c>
      <c r="BV1116" s="15" t="s">
        <v>59</v>
      </c>
      <c r="BX1116" s="15" t="s">
        <v>59</v>
      </c>
      <c r="BZ1116" s="15" t="s">
        <v>59</v>
      </c>
      <c r="CB1116" s="15" t="s">
        <v>59</v>
      </c>
      <c r="CD1116" s="15" t="s">
        <v>59</v>
      </c>
      <c r="CF1116" s="15" t="s">
        <v>59</v>
      </c>
      <c r="CH1116" s="15" t="s">
        <v>59</v>
      </c>
      <c r="CJ1116" s="15" t="s">
        <v>59</v>
      </c>
      <c r="CL1116" s="15" t="s">
        <v>59</v>
      </c>
      <c r="CN1116" s="15" t="s">
        <v>59</v>
      </c>
      <c r="CP1116" s="15" t="s">
        <v>59</v>
      </c>
      <c r="CR1116" s="15" t="s">
        <v>59</v>
      </c>
      <c r="CT1116" s="15" t="s">
        <v>59</v>
      </c>
      <c r="CV1116" s="15" t="s">
        <v>59</v>
      </c>
      <c r="CX1116" s="15" t="s">
        <v>59</v>
      </c>
      <c r="CZ1116" s="15" t="s">
        <v>59</v>
      </c>
      <c r="DB1116" s="15" t="s">
        <v>59</v>
      </c>
      <c r="DD1116" s="15" t="s">
        <v>59</v>
      </c>
      <c r="DF1116" s="15" t="s">
        <v>59</v>
      </c>
      <c r="DH1116" s="15" t="s">
        <v>59</v>
      </c>
      <c r="DJ1116" s="15" t="s">
        <v>59</v>
      </c>
      <c r="DL1116" s="15" t="s">
        <v>59</v>
      </c>
      <c r="DN1116" s="15" t="s">
        <v>59</v>
      </c>
      <c r="DP1116" s="15" t="s">
        <v>59</v>
      </c>
      <c r="DR1116" s="15" t="s">
        <v>59</v>
      </c>
      <c r="DT1116" s="15" t="s">
        <v>59</v>
      </c>
      <c r="DV1116" s="15" t="s">
        <v>59</v>
      </c>
      <c r="DX1116" s="15" t="s">
        <v>59</v>
      </c>
      <c r="DZ1116" s="15" t="s">
        <v>59</v>
      </c>
      <c r="EB1116" s="15" t="s">
        <v>59</v>
      </c>
      <c r="ED1116" s="15" t="s">
        <v>59</v>
      </c>
      <c r="EF1116" s="15" t="s">
        <v>59</v>
      </c>
      <c r="EH1116" s="15" t="s">
        <v>59</v>
      </c>
      <c r="EJ1116" s="15" t="s">
        <v>59</v>
      </c>
      <c r="EL1116" s="15" t="s">
        <v>59</v>
      </c>
      <c r="EN1116" s="15" t="s">
        <v>59</v>
      </c>
      <c r="EP1116" s="15" t="s">
        <v>59</v>
      </c>
      <c r="ER1116" s="15" t="s">
        <v>59</v>
      </c>
      <c r="ET1116" s="15" t="s">
        <v>59</v>
      </c>
      <c r="EV1116" s="15" t="s">
        <v>59</v>
      </c>
      <c r="EX1116" s="15" t="s">
        <v>59</v>
      </c>
      <c r="EZ1116" s="15" t="s">
        <v>59</v>
      </c>
      <c r="FB1116" s="15" t="s">
        <v>59</v>
      </c>
      <c r="FD1116" s="15" t="s">
        <v>59</v>
      </c>
      <c r="FF1116" s="15" t="s">
        <v>59</v>
      </c>
      <c r="FH1116" s="15" t="s">
        <v>59</v>
      </c>
      <c r="FJ1116" s="15" t="s">
        <v>59</v>
      </c>
      <c r="FL1116" s="15" t="s">
        <v>59</v>
      </c>
      <c r="FN1116" s="15" t="s">
        <v>59</v>
      </c>
      <c r="FP1116" s="15" t="s">
        <v>59</v>
      </c>
      <c r="FR1116" s="15" t="s">
        <v>59</v>
      </c>
      <c r="FT1116" s="15" t="s">
        <v>59</v>
      </c>
    </row>
    <row r="1117" spans="1:176" ht="15.95" customHeight="1">
      <c r="A1117" t="str">
        <f t="shared" si="39"/>
        <v>Chicken, thigh minced cooked, storage 4°C for 5 days, irraddiated to 2.5 kGy, 400 mg ⍺-tocopherol feed</v>
      </c>
      <c r="B1117" s="39">
        <v>1</v>
      </c>
      <c r="C1117" s="39"/>
      <c r="D1117" s="39">
        <v>2202</v>
      </c>
      <c r="E1117" t="s">
        <v>1468</v>
      </c>
      <c r="G1117">
        <v>0.17</v>
      </c>
      <c r="H1117" s="15">
        <v>0.03</v>
      </c>
      <c r="I1117">
        <v>0.17</v>
      </c>
      <c r="J1117" s="15">
        <v>0.03</v>
      </c>
      <c r="K1117" t="s">
        <v>47</v>
      </c>
      <c r="L1117" s="15" t="s">
        <v>59</v>
      </c>
      <c r="M1117" s="3" t="s">
        <v>47</v>
      </c>
      <c r="N1117" s="12" t="s">
        <v>59</v>
      </c>
      <c r="O1117" t="s">
        <v>47</v>
      </c>
      <c r="P1117" s="15" t="s">
        <v>59</v>
      </c>
      <c r="Q1117" t="s">
        <v>54</v>
      </c>
      <c r="R1117" s="15" t="s">
        <v>59</v>
      </c>
      <c r="S1117">
        <v>0.17</v>
      </c>
      <c r="T1117" s="15">
        <v>0.03</v>
      </c>
      <c r="U1117" t="s">
        <v>47</v>
      </c>
      <c r="V1117" s="15" t="s">
        <v>59</v>
      </c>
      <c r="W1117" t="s">
        <v>54</v>
      </c>
      <c r="X1117" s="15" t="s">
        <v>59</v>
      </c>
      <c r="Y1117" t="s">
        <v>47</v>
      </c>
      <c r="Z1117" s="15" t="s">
        <v>59</v>
      </c>
      <c r="AA1117" t="s">
        <v>47</v>
      </c>
      <c r="AB1117" s="15" t="s">
        <v>59</v>
      </c>
      <c r="AC1117" t="s">
        <v>47</v>
      </c>
      <c r="AD1117" s="15" t="s">
        <v>59</v>
      </c>
      <c r="AE1117" t="s">
        <v>54</v>
      </c>
      <c r="AF1117" s="15" t="s">
        <v>59</v>
      </c>
      <c r="AG1117" t="s">
        <v>47</v>
      </c>
      <c r="AH1117" s="15" t="s">
        <v>59</v>
      </c>
      <c r="AI1117" t="s">
        <v>47</v>
      </c>
      <c r="AJ1117" s="15" t="s">
        <v>59</v>
      </c>
      <c r="AL1117" s="15" t="s">
        <v>59</v>
      </c>
      <c r="AM1117" t="s">
        <v>47</v>
      </c>
      <c r="AN1117" s="15" t="s">
        <v>59</v>
      </c>
      <c r="AO1117" t="s">
        <v>47</v>
      </c>
      <c r="AP1117" s="15" t="s">
        <v>59</v>
      </c>
      <c r="AQ1117" t="s">
        <v>47</v>
      </c>
      <c r="AR1117" s="15" t="s">
        <v>59</v>
      </c>
      <c r="AS1117" t="s">
        <v>47</v>
      </c>
      <c r="AT1117" s="15" t="s">
        <v>59</v>
      </c>
      <c r="AU1117" t="s">
        <v>47</v>
      </c>
      <c r="AV1117" s="15" t="s">
        <v>59</v>
      </c>
      <c r="AW1117" s="3" t="s">
        <v>47</v>
      </c>
      <c r="AX1117" s="15" t="s">
        <v>59</v>
      </c>
      <c r="AZ1117" s="15" t="s">
        <v>59</v>
      </c>
      <c r="BA1117" t="s">
        <v>47</v>
      </c>
      <c r="BB1117" s="15" t="s">
        <v>59</v>
      </c>
      <c r="BC1117" t="s">
        <v>47</v>
      </c>
      <c r="BD1117" s="15" t="s">
        <v>59</v>
      </c>
      <c r="BE1117" t="s">
        <v>47</v>
      </c>
      <c r="BF1117" s="15" t="s">
        <v>59</v>
      </c>
      <c r="BH1117" s="15" t="s">
        <v>59</v>
      </c>
      <c r="BJ1117" s="15" t="s">
        <v>59</v>
      </c>
      <c r="BL1117" s="15" t="s">
        <v>59</v>
      </c>
      <c r="BN1117" s="15" t="s">
        <v>59</v>
      </c>
      <c r="BP1117" s="15" t="s">
        <v>59</v>
      </c>
      <c r="BR1117" s="15" t="s">
        <v>59</v>
      </c>
      <c r="BT1117" s="15" t="s">
        <v>59</v>
      </c>
      <c r="BV1117" s="15" t="s">
        <v>59</v>
      </c>
      <c r="BX1117" s="15" t="s">
        <v>59</v>
      </c>
      <c r="BZ1117" s="15" t="s">
        <v>59</v>
      </c>
      <c r="CB1117" s="15" t="s">
        <v>59</v>
      </c>
      <c r="CD1117" s="15" t="s">
        <v>59</v>
      </c>
      <c r="CF1117" s="15" t="s">
        <v>59</v>
      </c>
      <c r="CH1117" s="15" t="s">
        <v>59</v>
      </c>
      <c r="CJ1117" s="15" t="s">
        <v>59</v>
      </c>
      <c r="CL1117" s="15" t="s">
        <v>59</v>
      </c>
      <c r="CN1117" s="15" t="s">
        <v>59</v>
      </c>
      <c r="CP1117" s="15" t="s">
        <v>59</v>
      </c>
      <c r="CR1117" s="15" t="s">
        <v>59</v>
      </c>
      <c r="CT1117" s="15" t="s">
        <v>59</v>
      </c>
      <c r="CV1117" s="15" t="s">
        <v>59</v>
      </c>
      <c r="CX1117" s="15" t="s">
        <v>59</v>
      </c>
      <c r="CZ1117" s="15" t="s">
        <v>59</v>
      </c>
      <c r="DB1117" s="15" t="s">
        <v>59</v>
      </c>
      <c r="DD1117" s="15" t="s">
        <v>59</v>
      </c>
      <c r="DF1117" s="15" t="s">
        <v>59</v>
      </c>
      <c r="DH1117" s="15" t="s">
        <v>59</v>
      </c>
      <c r="DJ1117" s="15" t="s">
        <v>59</v>
      </c>
      <c r="DL1117" s="15" t="s">
        <v>59</v>
      </c>
      <c r="DN1117" s="15" t="s">
        <v>59</v>
      </c>
      <c r="DP1117" s="15" t="s">
        <v>59</v>
      </c>
      <c r="DR1117" s="15" t="s">
        <v>59</v>
      </c>
      <c r="DT1117" s="15" t="s">
        <v>59</v>
      </c>
      <c r="DV1117" s="15" t="s">
        <v>59</v>
      </c>
      <c r="DX1117" s="15" t="s">
        <v>59</v>
      </c>
      <c r="DZ1117" s="15" t="s">
        <v>59</v>
      </c>
      <c r="EB1117" s="15" t="s">
        <v>59</v>
      </c>
      <c r="ED1117" s="15" t="s">
        <v>59</v>
      </c>
      <c r="EF1117" s="15" t="s">
        <v>59</v>
      </c>
      <c r="EH1117" s="15" t="s">
        <v>59</v>
      </c>
      <c r="EJ1117" s="15" t="s">
        <v>59</v>
      </c>
      <c r="EL1117" s="15" t="s">
        <v>59</v>
      </c>
      <c r="EN1117" s="15" t="s">
        <v>59</v>
      </c>
      <c r="EP1117" s="15" t="s">
        <v>59</v>
      </c>
      <c r="ER1117" s="15" t="s">
        <v>59</v>
      </c>
      <c r="ET1117" s="15" t="s">
        <v>59</v>
      </c>
      <c r="EV1117" s="15" t="s">
        <v>59</v>
      </c>
      <c r="EX1117" s="15" t="s">
        <v>59</v>
      </c>
      <c r="EZ1117" s="15" t="s">
        <v>59</v>
      </c>
      <c r="FB1117" s="15" t="s">
        <v>59</v>
      </c>
      <c r="FD1117" s="15" t="s">
        <v>59</v>
      </c>
      <c r="FF1117" s="15" t="s">
        <v>59</v>
      </c>
      <c r="FH1117" s="15" t="s">
        <v>59</v>
      </c>
      <c r="FJ1117" s="15" t="s">
        <v>59</v>
      </c>
      <c r="FL1117" s="15" t="s">
        <v>59</v>
      </c>
      <c r="FN1117" s="15" t="s">
        <v>59</v>
      </c>
      <c r="FP1117" s="15" t="s">
        <v>59</v>
      </c>
      <c r="FR1117" s="15" t="s">
        <v>59</v>
      </c>
      <c r="FT1117" s="15" t="s">
        <v>59</v>
      </c>
    </row>
    <row r="1118" spans="1:176" ht="15.95" customHeight="1">
      <c r="A1118" t="str">
        <f t="shared" si="39"/>
        <v>Chicken, thigh minced cooked, storage 4°C for 5 days, irraddiated to 4 kGy, 400 mg ⍺-tocopherol feed</v>
      </c>
      <c r="B1118" s="39">
        <v>1</v>
      </c>
      <c r="C1118" s="39"/>
      <c r="D1118" s="39">
        <v>2202</v>
      </c>
      <c r="E1118" t="s">
        <v>1468</v>
      </c>
      <c r="G1118">
        <v>0.86</v>
      </c>
      <c r="H1118" s="15">
        <v>0.17</v>
      </c>
      <c r="I1118">
        <v>0.86</v>
      </c>
      <c r="J1118" s="15">
        <v>0.17</v>
      </c>
      <c r="K1118" t="s">
        <v>47</v>
      </c>
      <c r="L1118" s="15" t="s">
        <v>59</v>
      </c>
      <c r="M1118" s="3" t="s">
        <v>47</v>
      </c>
      <c r="N1118" s="12" t="s">
        <v>59</v>
      </c>
      <c r="O1118" t="s">
        <v>47</v>
      </c>
      <c r="P1118" s="15" t="s">
        <v>59</v>
      </c>
      <c r="Q1118">
        <v>0.09</v>
      </c>
      <c r="R1118" s="15">
        <v>0.02</v>
      </c>
      <c r="S1118">
        <v>0.63</v>
      </c>
      <c r="T1118" s="15">
        <v>0.05</v>
      </c>
      <c r="U1118" t="s">
        <v>47</v>
      </c>
      <c r="V1118" s="15" t="s">
        <v>59</v>
      </c>
      <c r="W1118">
        <v>0.14000000000000001</v>
      </c>
      <c r="X1118" s="15">
        <v>0.09</v>
      </c>
      <c r="Y1118" t="s">
        <v>47</v>
      </c>
      <c r="Z1118" s="15" t="s">
        <v>59</v>
      </c>
      <c r="AA1118" t="s">
        <v>47</v>
      </c>
      <c r="AB1118" s="15" t="s">
        <v>59</v>
      </c>
      <c r="AC1118" t="s">
        <v>47</v>
      </c>
      <c r="AD1118" s="15" t="s">
        <v>59</v>
      </c>
      <c r="AE1118" t="s">
        <v>54</v>
      </c>
      <c r="AF1118" s="15" t="s">
        <v>59</v>
      </c>
      <c r="AG1118" t="s">
        <v>47</v>
      </c>
      <c r="AH1118" s="15" t="s">
        <v>59</v>
      </c>
      <c r="AI1118" t="s">
        <v>47</v>
      </c>
      <c r="AJ1118" s="15" t="s">
        <v>59</v>
      </c>
      <c r="AL1118" s="15" t="s">
        <v>59</v>
      </c>
      <c r="AM1118" t="s">
        <v>47</v>
      </c>
      <c r="AN1118" s="15" t="s">
        <v>59</v>
      </c>
      <c r="AO1118" t="s">
        <v>47</v>
      </c>
      <c r="AP1118" s="15" t="s">
        <v>59</v>
      </c>
      <c r="AQ1118" t="s">
        <v>47</v>
      </c>
      <c r="AR1118" s="15" t="s">
        <v>59</v>
      </c>
      <c r="AS1118" t="s">
        <v>47</v>
      </c>
      <c r="AT1118" s="15" t="s">
        <v>59</v>
      </c>
      <c r="AU1118" t="s">
        <v>47</v>
      </c>
      <c r="AV1118" s="15" t="s">
        <v>59</v>
      </c>
      <c r="AW1118" s="3" t="s">
        <v>47</v>
      </c>
      <c r="AX1118" s="15" t="s">
        <v>59</v>
      </c>
      <c r="AZ1118" s="15" t="s">
        <v>59</v>
      </c>
      <c r="BA1118" t="s">
        <v>47</v>
      </c>
      <c r="BB1118" s="15" t="s">
        <v>59</v>
      </c>
      <c r="BC1118" t="s">
        <v>47</v>
      </c>
      <c r="BD1118" s="15" t="s">
        <v>59</v>
      </c>
      <c r="BE1118" t="s">
        <v>47</v>
      </c>
      <c r="BF1118" s="15" t="s">
        <v>59</v>
      </c>
      <c r="BH1118" s="15" t="s">
        <v>59</v>
      </c>
      <c r="BJ1118" s="15" t="s">
        <v>59</v>
      </c>
      <c r="BL1118" s="15" t="s">
        <v>59</v>
      </c>
      <c r="BN1118" s="15" t="s">
        <v>59</v>
      </c>
      <c r="BP1118" s="15" t="s">
        <v>59</v>
      </c>
      <c r="BR1118" s="15" t="s">
        <v>59</v>
      </c>
      <c r="BT1118" s="15" t="s">
        <v>59</v>
      </c>
      <c r="BV1118" s="15" t="s">
        <v>59</v>
      </c>
      <c r="BX1118" s="15" t="s">
        <v>59</v>
      </c>
      <c r="BZ1118" s="15" t="s">
        <v>59</v>
      </c>
      <c r="CB1118" s="15" t="s">
        <v>59</v>
      </c>
      <c r="CD1118" s="15" t="s">
        <v>59</v>
      </c>
      <c r="CF1118" s="15" t="s">
        <v>59</v>
      </c>
      <c r="CH1118" s="15" t="s">
        <v>59</v>
      </c>
      <c r="CJ1118" s="15" t="s">
        <v>59</v>
      </c>
      <c r="CL1118" s="15" t="s">
        <v>59</v>
      </c>
      <c r="CN1118" s="15" t="s">
        <v>59</v>
      </c>
      <c r="CP1118" s="15" t="s">
        <v>59</v>
      </c>
      <c r="CR1118" s="15" t="s">
        <v>59</v>
      </c>
      <c r="CT1118" s="15" t="s">
        <v>59</v>
      </c>
      <c r="CV1118" s="15" t="s">
        <v>59</v>
      </c>
      <c r="CX1118" s="15" t="s">
        <v>59</v>
      </c>
      <c r="CZ1118" s="15" t="s">
        <v>59</v>
      </c>
      <c r="DB1118" s="15" t="s">
        <v>59</v>
      </c>
      <c r="DD1118" s="15" t="s">
        <v>59</v>
      </c>
      <c r="DF1118" s="15" t="s">
        <v>59</v>
      </c>
      <c r="DH1118" s="15" t="s">
        <v>59</v>
      </c>
      <c r="DJ1118" s="15" t="s">
        <v>59</v>
      </c>
      <c r="DL1118" s="15" t="s">
        <v>59</v>
      </c>
      <c r="DN1118" s="15" t="s">
        <v>59</v>
      </c>
      <c r="DP1118" s="15" t="s">
        <v>59</v>
      </c>
      <c r="DR1118" s="15" t="s">
        <v>59</v>
      </c>
      <c r="DT1118" s="15" t="s">
        <v>59</v>
      </c>
      <c r="DV1118" s="15" t="s">
        <v>59</v>
      </c>
      <c r="DX1118" s="15" t="s">
        <v>59</v>
      </c>
      <c r="DZ1118" s="15" t="s">
        <v>59</v>
      </c>
      <c r="EB1118" s="15" t="s">
        <v>59</v>
      </c>
      <c r="ED1118" s="15" t="s">
        <v>59</v>
      </c>
      <c r="EF1118" s="15" t="s">
        <v>59</v>
      </c>
      <c r="EH1118" s="15" t="s">
        <v>59</v>
      </c>
      <c r="EJ1118" s="15" t="s">
        <v>59</v>
      </c>
      <c r="EL1118" s="15" t="s">
        <v>59</v>
      </c>
      <c r="EN1118" s="15" t="s">
        <v>59</v>
      </c>
      <c r="EP1118" s="15" t="s">
        <v>59</v>
      </c>
      <c r="ER1118" s="15" t="s">
        <v>59</v>
      </c>
      <c r="ET1118" s="15" t="s">
        <v>59</v>
      </c>
      <c r="EV1118" s="15" t="s">
        <v>59</v>
      </c>
      <c r="EX1118" s="15" t="s">
        <v>59</v>
      </c>
      <c r="EZ1118" s="15" t="s">
        <v>59</v>
      </c>
      <c r="FB1118" s="15" t="s">
        <v>59</v>
      </c>
      <c r="FD1118" s="15" t="s">
        <v>59</v>
      </c>
      <c r="FF1118" s="15" t="s">
        <v>59</v>
      </c>
      <c r="FH1118" s="15" t="s">
        <v>59</v>
      </c>
      <c r="FJ1118" s="15" t="s">
        <v>59</v>
      </c>
      <c r="FL1118" s="15" t="s">
        <v>59</v>
      </c>
      <c r="FN1118" s="15" t="s">
        <v>59</v>
      </c>
      <c r="FP1118" s="15" t="s">
        <v>59</v>
      </c>
      <c r="FR1118" s="15" t="s">
        <v>59</v>
      </c>
      <c r="FT1118" s="15" t="s">
        <v>59</v>
      </c>
    </row>
    <row r="1119" spans="1:176" ht="15.95" customHeight="1">
      <c r="A1119" t="s">
        <v>1477</v>
      </c>
      <c r="B1119" s="39">
        <v>1</v>
      </c>
      <c r="C1119" s="39"/>
      <c r="D1119" s="39">
        <v>2202</v>
      </c>
      <c r="E1119" t="s">
        <v>1468</v>
      </c>
      <c r="G1119">
        <v>5.36</v>
      </c>
      <c r="H1119" s="15">
        <v>0.1</v>
      </c>
      <c r="I1119">
        <v>5.36</v>
      </c>
      <c r="J1119" s="15">
        <v>0.1</v>
      </c>
      <c r="K1119" t="s">
        <v>47</v>
      </c>
      <c r="L1119" s="15" t="s">
        <v>59</v>
      </c>
      <c r="M1119" s="3" t="s">
        <v>47</v>
      </c>
      <c r="N1119" s="12" t="s">
        <v>59</v>
      </c>
      <c r="O1119" t="s">
        <v>47</v>
      </c>
      <c r="P1119" s="15" t="s">
        <v>59</v>
      </c>
      <c r="Q1119">
        <v>2.0499999999999998</v>
      </c>
      <c r="R1119" s="15">
        <v>0.06</v>
      </c>
      <c r="S1119">
        <v>1.7</v>
      </c>
      <c r="T1119" s="15">
        <v>0.12</v>
      </c>
      <c r="U1119" t="s">
        <v>47</v>
      </c>
      <c r="V1119" s="15" t="s">
        <v>59</v>
      </c>
      <c r="W1119" t="s">
        <v>47</v>
      </c>
      <c r="X1119" s="15" t="s">
        <v>59</v>
      </c>
      <c r="Y1119" t="s">
        <v>47</v>
      </c>
      <c r="Z1119" s="15" t="s">
        <v>59</v>
      </c>
      <c r="AA1119" t="s">
        <v>47</v>
      </c>
      <c r="AB1119" s="15" t="s">
        <v>59</v>
      </c>
      <c r="AC1119" t="s">
        <v>47</v>
      </c>
      <c r="AD1119" s="15" t="s">
        <v>59</v>
      </c>
      <c r="AE1119" t="s">
        <v>47</v>
      </c>
      <c r="AF1119" s="15" t="s">
        <v>59</v>
      </c>
      <c r="AG1119">
        <v>1.61</v>
      </c>
      <c r="AH1119" s="15">
        <v>0.08</v>
      </c>
      <c r="AI1119" t="s">
        <v>47</v>
      </c>
      <c r="AJ1119" s="15" t="s">
        <v>59</v>
      </c>
      <c r="AL1119" s="15" t="s">
        <v>59</v>
      </c>
      <c r="AM1119" t="s">
        <v>47</v>
      </c>
      <c r="AN1119" s="15" t="s">
        <v>59</v>
      </c>
      <c r="AO1119" t="s">
        <v>47</v>
      </c>
      <c r="AP1119" s="15" t="s">
        <v>59</v>
      </c>
      <c r="AQ1119" t="s">
        <v>47</v>
      </c>
      <c r="AR1119" s="15" t="s">
        <v>59</v>
      </c>
      <c r="AS1119" t="s">
        <v>47</v>
      </c>
      <c r="AT1119" s="15" t="s">
        <v>59</v>
      </c>
      <c r="AU1119" t="s">
        <v>47</v>
      </c>
      <c r="AV1119" s="15" t="s">
        <v>59</v>
      </c>
      <c r="AW1119" s="3" t="s">
        <v>47</v>
      </c>
      <c r="AX1119" s="15" t="s">
        <v>59</v>
      </c>
      <c r="AZ1119" s="15" t="s">
        <v>59</v>
      </c>
      <c r="BA1119" t="s">
        <v>47</v>
      </c>
      <c r="BB1119" s="15" t="s">
        <v>59</v>
      </c>
      <c r="BC1119" t="s">
        <v>47</v>
      </c>
      <c r="BD1119" s="15" t="s">
        <v>59</v>
      </c>
      <c r="BE1119" t="s">
        <v>47</v>
      </c>
      <c r="BF1119" s="15" t="s">
        <v>59</v>
      </c>
      <c r="BH1119" s="15" t="s">
        <v>59</v>
      </c>
      <c r="BJ1119" s="15" t="s">
        <v>59</v>
      </c>
      <c r="BL1119" s="15" t="s">
        <v>59</v>
      </c>
      <c r="BN1119" s="15" t="s">
        <v>59</v>
      </c>
      <c r="BP1119" s="15" t="s">
        <v>59</v>
      </c>
      <c r="BR1119" s="15" t="s">
        <v>59</v>
      </c>
      <c r="BT1119" s="15" t="s">
        <v>59</v>
      </c>
      <c r="BV1119" s="15" t="s">
        <v>59</v>
      </c>
      <c r="BX1119" s="15" t="s">
        <v>59</v>
      </c>
      <c r="BZ1119" s="15" t="s">
        <v>59</v>
      </c>
      <c r="CB1119" s="15" t="s">
        <v>59</v>
      </c>
      <c r="CD1119" s="15" t="s">
        <v>59</v>
      </c>
      <c r="CF1119" s="15" t="s">
        <v>59</v>
      </c>
      <c r="CH1119" s="15" t="s">
        <v>59</v>
      </c>
      <c r="CJ1119" s="15" t="s">
        <v>59</v>
      </c>
      <c r="CL1119" s="15" t="s">
        <v>59</v>
      </c>
      <c r="CN1119" s="15" t="s">
        <v>59</v>
      </c>
      <c r="CP1119" s="15" t="s">
        <v>59</v>
      </c>
      <c r="CR1119" s="15" t="s">
        <v>59</v>
      </c>
      <c r="CT1119" s="15" t="s">
        <v>59</v>
      </c>
      <c r="CV1119" s="15" t="s">
        <v>59</v>
      </c>
      <c r="CX1119" s="15" t="s">
        <v>59</v>
      </c>
      <c r="CZ1119" s="15" t="s">
        <v>59</v>
      </c>
      <c r="DB1119" s="15" t="s">
        <v>59</v>
      </c>
      <c r="DD1119" s="15" t="s">
        <v>59</v>
      </c>
      <c r="DF1119" s="15" t="s">
        <v>59</v>
      </c>
      <c r="DH1119" s="15" t="s">
        <v>59</v>
      </c>
      <c r="DJ1119" s="15" t="s">
        <v>59</v>
      </c>
      <c r="DL1119" s="15" t="s">
        <v>59</v>
      </c>
      <c r="DN1119" s="15" t="s">
        <v>59</v>
      </c>
      <c r="DP1119" s="15" t="s">
        <v>59</v>
      </c>
      <c r="DR1119" s="15" t="s">
        <v>59</v>
      </c>
      <c r="DT1119" s="15" t="s">
        <v>59</v>
      </c>
      <c r="DV1119" s="15" t="s">
        <v>59</v>
      </c>
      <c r="DX1119" s="15" t="s">
        <v>59</v>
      </c>
      <c r="DZ1119" s="15" t="s">
        <v>59</v>
      </c>
      <c r="EB1119" s="15" t="s">
        <v>59</v>
      </c>
      <c r="ED1119" s="15" t="s">
        <v>59</v>
      </c>
      <c r="EF1119" s="15" t="s">
        <v>59</v>
      </c>
      <c r="EH1119" s="15" t="s">
        <v>59</v>
      </c>
      <c r="EJ1119" s="15" t="s">
        <v>59</v>
      </c>
      <c r="EL1119" s="15" t="s">
        <v>59</v>
      </c>
      <c r="EN1119" s="15" t="s">
        <v>59</v>
      </c>
      <c r="EP1119" s="15" t="s">
        <v>59</v>
      </c>
      <c r="ER1119" s="15" t="s">
        <v>59</v>
      </c>
      <c r="ET1119" s="15" t="s">
        <v>59</v>
      </c>
      <c r="EV1119" s="15" t="s">
        <v>59</v>
      </c>
      <c r="EX1119" s="15" t="s">
        <v>59</v>
      </c>
      <c r="EZ1119" s="15" t="s">
        <v>59</v>
      </c>
      <c r="FB1119" s="15" t="s">
        <v>59</v>
      </c>
      <c r="FD1119" s="15" t="s">
        <v>59</v>
      </c>
      <c r="FF1119" s="15" t="s">
        <v>59</v>
      </c>
      <c r="FH1119" s="15" t="s">
        <v>59</v>
      </c>
      <c r="FJ1119" s="15" t="s">
        <v>59</v>
      </c>
      <c r="FL1119" s="15" t="s">
        <v>59</v>
      </c>
      <c r="FN1119" s="15" t="s">
        <v>59</v>
      </c>
      <c r="FP1119" s="15" t="s">
        <v>59</v>
      </c>
      <c r="FR1119" s="15" t="s">
        <v>59</v>
      </c>
      <c r="FT1119" s="15" t="s">
        <v>59</v>
      </c>
    </row>
    <row r="1120" spans="1:176" ht="15.95" customHeight="1">
      <c r="A1120" t="s">
        <v>1478</v>
      </c>
      <c r="B1120" s="39">
        <v>1</v>
      </c>
      <c r="C1120" s="39"/>
      <c r="D1120" s="39">
        <v>2202</v>
      </c>
      <c r="E1120" t="s">
        <v>1468</v>
      </c>
      <c r="G1120">
        <v>5.26</v>
      </c>
      <c r="H1120" s="15">
        <v>0.16</v>
      </c>
      <c r="I1120">
        <v>5.26</v>
      </c>
      <c r="J1120" s="15">
        <v>0.16</v>
      </c>
      <c r="K1120" t="s">
        <v>47</v>
      </c>
      <c r="L1120" s="15" t="s">
        <v>59</v>
      </c>
      <c r="M1120" s="3" t="s">
        <v>47</v>
      </c>
      <c r="N1120" s="12" t="s">
        <v>59</v>
      </c>
      <c r="O1120" t="s">
        <v>47</v>
      </c>
      <c r="P1120" s="15" t="s">
        <v>59</v>
      </c>
      <c r="Q1120">
        <v>2.19</v>
      </c>
      <c r="R1120" s="15">
        <v>0.12</v>
      </c>
      <c r="S1120">
        <v>1.7</v>
      </c>
      <c r="T1120" s="15">
        <v>0.03</v>
      </c>
      <c r="U1120" t="s">
        <v>47</v>
      </c>
      <c r="V1120" s="15" t="s">
        <v>59</v>
      </c>
      <c r="W1120" t="s">
        <v>47</v>
      </c>
      <c r="X1120" s="15" t="s">
        <v>59</v>
      </c>
      <c r="Y1120" t="s">
        <v>47</v>
      </c>
      <c r="Z1120" s="15" t="s">
        <v>59</v>
      </c>
      <c r="AA1120" t="s">
        <v>47</v>
      </c>
      <c r="AB1120" s="15" t="s">
        <v>59</v>
      </c>
      <c r="AC1120" t="s">
        <v>47</v>
      </c>
      <c r="AD1120" s="15" t="s">
        <v>59</v>
      </c>
      <c r="AE1120" t="s">
        <v>47</v>
      </c>
      <c r="AF1120" s="15" t="s">
        <v>59</v>
      </c>
      <c r="AG1120">
        <v>1.37</v>
      </c>
      <c r="AH1120" s="15">
        <v>0.08</v>
      </c>
      <c r="AI1120" t="s">
        <v>47</v>
      </c>
      <c r="AJ1120" s="15" t="s">
        <v>59</v>
      </c>
      <c r="AL1120" s="15" t="s">
        <v>59</v>
      </c>
      <c r="AM1120" t="s">
        <v>47</v>
      </c>
      <c r="AN1120" s="15" t="s">
        <v>59</v>
      </c>
      <c r="AO1120" t="s">
        <v>47</v>
      </c>
      <c r="AP1120" s="15" t="s">
        <v>59</v>
      </c>
      <c r="AQ1120" t="s">
        <v>47</v>
      </c>
      <c r="AR1120" s="15" t="s">
        <v>59</v>
      </c>
      <c r="AS1120" t="s">
        <v>47</v>
      </c>
      <c r="AT1120" s="15" t="s">
        <v>59</v>
      </c>
      <c r="AU1120" t="s">
        <v>47</v>
      </c>
      <c r="AV1120" s="15" t="s">
        <v>59</v>
      </c>
      <c r="AW1120" s="3" t="s">
        <v>47</v>
      </c>
      <c r="AX1120" s="15" t="s">
        <v>59</v>
      </c>
      <c r="AZ1120" s="15" t="s">
        <v>59</v>
      </c>
      <c r="BA1120" t="s">
        <v>47</v>
      </c>
      <c r="BB1120" s="15" t="s">
        <v>59</v>
      </c>
      <c r="BC1120" t="s">
        <v>47</v>
      </c>
      <c r="BD1120" s="15" t="s">
        <v>59</v>
      </c>
      <c r="BE1120" t="s">
        <v>47</v>
      </c>
      <c r="BF1120" s="15" t="s">
        <v>59</v>
      </c>
      <c r="BH1120" s="15" t="s">
        <v>59</v>
      </c>
      <c r="BJ1120" s="15" t="s">
        <v>59</v>
      </c>
      <c r="BL1120" s="15" t="s">
        <v>59</v>
      </c>
      <c r="BN1120" s="15" t="s">
        <v>59</v>
      </c>
      <c r="BP1120" s="15" t="s">
        <v>59</v>
      </c>
      <c r="BR1120" s="15" t="s">
        <v>59</v>
      </c>
      <c r="BT1120" s="15" t="s">
        <v>59</v>
      </c>
      <c r="BV1120" s="15" t="s">
        <v>59</v>
      </c>
      <c r="BX1120" s="15" t="s">
        <v>59</v>
      </c>
      <c r="BZ1120" s="15" t="s">
        <v>59</v>
      </c>
      <c r="CB1120" s="15" t="s">
        <v>59</v>
      </c>
      <c r="CD1120" s="15" t="s">
        <v>59</v>
      </c>
      <c r="CF1120" s="15" t="s">
        <v>59</v>
      </c>
      <c r="CH1120" s="15" t="s">
        <v>59</v>
      </c>
      <c r="CJ1120" s="15" t="s">
        <v>59</v>
      </c>
      <c r="CL1120" s="15" t="s">
        <v>59</v>
      </c>
      <c r="CN1120" s="15" t="s">
        <v>59</v>
      </c>
      <c r="CP1120" s="15" t="s">
        <v>59</v>
      </c>
      <c r="CR1120" s="15" t="s">
        <v>59</v>
      </c>
      <c r="CT1120" s="15" t="s">
        <v>59</v>
      </c>
      <c r="CV1120" s="15" t="s">
        <v>59</v>
      </c>
      <c r="CX1120" s="15" t="s">
        <v>59</v>
      </c>
      <c r="CZ1120" s="15" t="s">
        <v>59</v>
      </c>
      <c r="DB1120" s="15" t="s">
        <v>59</v>
      </c>
      <c r="DD1120" s="15" t="s">
        <v>59</v>
      </c>
      <c r="DF1120" s="15" t="s">
        <v>59</v>
      </c>
      <c r="DH1120" s="15" t="s">
        <v>59</v>
      </c>
      <c r="DJ1120" s="15" t="s">
        <v>59</v>
      </c>
      <c r="DL1120" s="15" t="s">
        <v>59</v>
      </c>
      <c r="DN1120" s="15" t="s">
        <v>59</v>
      </c>
      <c r="DP1120" s="15" t="s">
        <v>59</v>
      </c>
      <c r="DR1120" s="15" t="s">
        <v>59</v>
      </c>
      <c r="DT1120" s="15" t="s">
        <v>59</v>
      </c>
      <c r="DV1120" s="15" t="s">
        <v>59</v>
      </c>
      <c r="DX1120" s="15" t="s">
        <v>59</v>
      </c>
      <c r="DZ1120" s="15" t="s">
        <v>59</v>
      </c>
      <c r="EB1120" s="15" t="s">
        <v>59</v>
      </c>
      <c r="ED1120" s="15" t="s">
        <v>59</v>
      </c>
      <c r="EF1120" s="15" t="s">
        <v>59</v>
      </c>
      <c r="EH1120" s="15" t="s">
        <v>59</v>
      </c>
      <c r="EJ1120" s="15" t="s">
        <v>59</v>
      </c>
      <c r="EL1120" s="15" t="s">
        <v>59</v>
      </c>
      <c r="EN1120" s="15" t="s">
        <v>59</v>
      </c>
      <c r="EP1120" s="15" t="s">
        <v>59</v>
      </c>
      <c r="ER1120" s="15" t="s">
        <v>59</v>
      </c>
      <c r="ET1120" s="15" t="s">
        <v>59</v>
      </c>
      <c r="EV1120" s="15" t="s">
        <v>59</v>
      </c>
      <c r="EX1120" s="15" t="s">
        <v>59</v>
      </c>
      <c r="EZ1120" s="15" t="s">
        <v>59</v>
      </c>
      <c r="FB1120" s="15" t="s">
        <v>59</v>
      </c>
      <c r="FD1120" s="15" t="s">
        <v>59</v>
      </c>
      <c r="FF1120" s="15" t="s">
        <v>59</v>
      </c>
      <c r="FH1120" s="15" t="s">
        <v>59</v>
      </c>
      <c r="FJ1120" s="15" t="s">
        <v>59</v>
      </c>
      <c r="FL1120" s="15" t="s">
        <v>59</v>
      </c>
      <c r="FN1120" s="15" t="s">
        <v>59</v>
      </c>
      <c r="FP1120" s="15" t="s">
        <v>59</v>
      </c>
      <c r="FR1120" s="15" t="s">
        <v>59</v>
      </c>
      <c r="FT1120" s="15" t="s">
        <v>59</v>
      </c>
    </row>
    <row r="1121" spans="1:176" ht="15.95" customHeight="1">
      <c r="A1121" t="s">
        <v>1479</v>
      </c>
      <c r="B1121" s="39">
        <v>1</v>
      </c>
      <c r="C1121" s="39"/>
      <c r="D1121" s="39">
        <v>2202</v>
      </c>
      <c r="E1121" t="s">
        <v>1468</v>
      </c>
      <c r="G1121">
        <v>5.79</v>
      </c>
      <c r="H1121" s="15">
        <v>0.14000000000000001</v>
      </c>
      <c r="I1121">
        <v>5.79</v>
      </c>
      <c r="J1121" s="15">
        <v>0.14000000000000001</v>
      </c>
      <c r="K1121" t="s">
        <v>47</v>
      </c>
      <c r="L1121" s="15" t="s">
        <v>59</v>
      </c>
      <c r="M1121" s="3" t="s">
        <v>47</v>
      </c>
      <c r="N1121" s="12" t="s">
        <v>59</v>
      </c>
      <c r="O1121" t="s">
        <v>47</v>
      </c>
      <c r="P1121" s="15" t="s">
        <v>59</v>
      </c>
      <c r="Q1121">
        <v>2.44</v>
      </c>
      <c r="R1121" s="15">
        <v>0.1</v>
      </c>
      <c r="S1121">
        <v>1.79</v>
      </c>
      <c r="T1121" s="15">
        <v>0.06</v>
      </c>
      <c r="U1121" t="s">
        <v>47</v>
      </c>
      <c r="V1121" s="15" t="s">
        <v>59</v>
      </c>
      <c r="W1121" t="s">
        <v>47</v>
      </c>
      <c r="X1121" s="15" t="s">
        <v>59</v>
      </c>
      <c r="Y1121" t="s">
        <v>47</v>
      </c>
      <c r="Z1121" s="15" t="s">
        <v>59</v>
      </c>
      <c r="AA1121" t="s">
        <v>47</v>
      </c>
      <c r="AB1121" s="15" t="s">
        <v>59</v>
      </c>
      <c r="AC1121" t="s">
        <v>47</v>
      </c>
      <c r="AD1121" s="15" t="s">
        <v>59</v>
      </c>
      <c r="AE1121" t="s">
        <v>47</v>
      </c>
      <c r="AF1121" s="15" t="s">
        <v>59</v>
      </c>
      <c r="AG1121">
        <v>1.56</v>
      </c>
      <c r="AH1121" s="15">
        <v>0.21</v>
      </c>
      <c r="AI1121" t="s">
        <v>47</v>
      </c>
      <c r="AJ1121" s="15" t="s">
        <v>59</v>
      </c>
      <c r="AL1121" s="15" t="s">
        <v>59</v>
      </c>
      <c r="AM1121" t="s">
        <v>47</v>
      </c>
      <c r="AN1121" s="15" t="s">
        <v>59</v>
      </c>
      <c r="AO1121" t="s">
        <v>47</v>
      </c>
      <c r="AP1121" s="15" t="s">
        <v>59</v>
      </c>
      <c r="AQ1121" t="s">
        <v>47</v>
      </c>
      <c r="AR1121" s="15" t="s">
        <v>59</v>
      </c>
      <c r="AS1121" t="s">
        <v>47</v>
      </c>
      <c r="AT1121" s="15" t="s">
        <v>59</v>
      </c>
      <c r="AU1121" t="s">
        <v>47</v>
      </c>
      <c r="AV1121" s="15" t="s">
        <v>59</v>
      </c>
      <c r="AW1121" s="3" t="s">
        <v>47</v>
      </c>
      <c r="AX1121" s="15" t="s">
        <v>59</v>
      </c>
      <c r="AZ1121" s="15" t="s">
        <v>59</v>
      </c>
      <c r="BA1121" t="s">
        <v>47</v>
      </c>
      <c r="BB1121" s="15" t="s">
        <v>59</v>
      </c>
      <c r="BC1121" t="s">
        <v>47</v>
      </c>
      <c r="BD1121" s="15" t="s">
        <v>59</v>
      </c>
      <c r="BE1121" t="s">
        <v>47</v>
      </c>
      <c r="BF1121" s="15" t="s">
        <v>59</v>
      </c>
      <c r="BH1121" s="15" t="s">
        <v>59</v>
      </c>
      <c r="BJ1121" s="15" t="s">
        <v>59</v>
      </c>
      <c r="BL1121" s="15" t="s">
        <v>59</v>
      </c>
      <c r="BN1121" s="15" t="s">
        <v>59</v>
      </c>
      <c r="BP1121" s="15" t="s">
        <v>59</v>
      </c>
      <c r="BR1121" s="15" t="s">
        <v>59</v>
      </c>
      <c r="BT1121" s="15" t="s">
        <v>59</v>
      </c>
      <c r="BV1121" s="15" t="s">
        <v>59</v>
      </c>
      <c r="BX1121" s="15" t="s">
        <v>59</v>
      </c>
      <c r="BZ1121" s="15" t="s">
        <v>59</v>
      </c>
      <c r="CB1121" s="15" t="s">
        <v>59</v>
      </c>
      <c r="CD1121" s="15" t="s">
        <v>59</v>
      </c>
      <c r="CF1121" s="15" t="s">
        <v>59</v>
      </c>
      <c r="CH1121" s="15" t="s">
        <v>59</v>
      </c>
      <c r="CJ1121" s="15" t="s">
        <v>59</v>
      </c>
      <c r="CL1121" s="15" t="s">
        <v>59</v>
      </c>
      <c r="CN1121" s="15" t="s">
        <v>59</v>
      </c>
      <c r="CP1121" s="15" t="s">
        <v>59</v>
      </c>
      <c r="CR1121" s="15" t="s">
        <v>59</v>
      </c>
      <c r="CT1121" s="15" t="s">
        <v>59</v>
      </c>
      <c r="CV1121" s="15" t="s">
        <v>59</v>
      </c>
      <c r="CX1121" s="15" t="s">
        <v>59</v>
      </c>
      <c r="CZ1121" s="15" t="s">
        <v>59</v>
      </c>
      <c r="DB1121" s="15" t="s">
        <v>59</v>
      </c>
      <c r="DD1121" s="15" t="s">
        <v>59</v>
      </c>
      <c r="DF1121" s="15" t="s">
        <v>59</v>
      </c>
      <c r="DH1121" s="15" t="s">
        <v>59</v>
      </c>
      <c r="DJ1121" s="15" t="s">
        <v>59</v>
      </c>
      <c r="DL1121" s="15" t="s">
        <v>59</v>
      </c>
      <c r="DN1121" s="15" t="s">
        <v>59</v>
      </c>
      <c r="DP1121" s="15" t="s">
        <v>59</v>
      </c>
      <c r="DR1121" s="15" t="s">
        <v>59</v>
      </c>
      <c r="DT1121" s="15" t="s">
        <v>59</v>
      </c>
      <c r="DV1121" s="15" t="s">
        <v>59</v>
      </c>
      <c r="DX1121" s="15" t="s">
        <v>59</v>
      </c>
      <c r="DZ1121" s="15" t="s">
        <v>59</v>
      </c>
      <c r="EB1121" s="15" t="s">
        <v>59</v>
      </c>
      <c r="ED1121" s="15" t="s">
        <v>59</v>
      </c>
      <c r="EF1121" s="15" t="s">
        <v>59</v>
      </c>
      <c r="EH1121" s="15" t="s">
        <v>59</v>
      </c>
      <c r="EJ1121" s="15" t="s">
        <v>59</v>
      </c>
      <c r="EL1121" s="15" t="s">
        <v>59</v>
      </c>
      <c r="EN1121" s="15" t="s">
        <v>59</v>
      </c>
      <c r="EP1121" s="15" t="s">
        <v>59</v>
      </c>
      <c r="ER1121" s="15" t="s">
        <v>59</v>
      </c>
      <c r="ET1121" s="15" t="s">
        <v>59</v>
      </c>
      <c r="EV1121" s="15" t="s">
        <v>59</v>
      </c>
      <c r="EX1121" s="15" t="s">
        <v>59</v>
      </c>
      <c r="EZ1121" s="15" t="s">
        <v>59</v>
      </c>
      <c r="FB1121" s="15" t="s">
        <v>59</v>
      </c>
      <c r="FD1121" s="15" t="s">
        <v>59</v>
      </c>
      <c r="FF1121" s="15" t="s">
        <v>59</v>
      </c>
      <c r="FH1121" s="15" t="s">
        <v>59</v>
      </c>
      <c r="FJ1121" s="15" t="s">
        <v>59</v>
      </c>
      <c r="FL1121" s="15" t="s">
        <v>59</v>
      </c>
      <c r="FN1121" s="15" t="s">
        <v>59</v>
      </c>
      <c r="FP1121" s="15" t="s">
        <v>59</v>
      </c>
      <c r="FR1121" s="15" t="s">
        <v>59</v>
      </c>
      <c r="FT1121" s="15" t="s">
        <v>59</v>
      </c>
    </row>
    <row r="1122" spans="1:176" ht="15.95" customHeight="1">
      <c r="A1122" t="str">
        <f>SUBSTITUTE(A1119,"100","200")</f>
        <v>Chicken, breast minced cooked, storage 4°C for 5 days, non-irradiated, 200 mg ⍺-tocopherol feed</v>
      </c>
      <c r="B1122" s="39">
        <v>1</v>
      </c>
      <c r="C1122" s="39"/>
      <c r="D1122" s="39">
        <v>2202</v>
      </c>
      <c r="E1122" t="s">
        <v>1468</v>
      </c>
      <c r="G1122">
        <v>2.73</v>
      </c>
      <c r="H1122" s="15">
        <v>0.02</v>
      </c>
      <c r="I1122">
        <v>2.73</v>
      </c>
      <c r="J1122" s="15">
        <v>0.02</v>
      </c>
      <c r="K1122" t="s">
        <v>47</v>
      </c>
      <c r="L1122" s="15" t="s">
        <v>59</v>
      </c>
      <c r="M1122" s="3" t="s">
        <v>47</v>
      </c>
      <c r="N1122" s="12" t="s">
        <v>59</v>
      </c>
      <c r="O1122" t="s">
        <v>47</v>
      </c>
      <c r="P1122" s="15" t="s">
        <v>59</v>
      </c>
      <c r="Q1122">
        <v>0.76</v>
      </c>
      <c r="R1122" s="15">
        <v>0.04</v>
      </c>
      <c r="S1122">
        <v>1.1599999999999999</v>
      </c>
      <c r="T1122" s="15">
        <v>0.03</v>
      </c>
      <c r="U1122" t="s">
        <v>47</v>
      </c>
      <c r="V1122" s="15" t="s">
        <v>59</v>
      </c>
      <c r="W1122" t="s">
        <v>47</v>
      </c>
      <c r="X1122" s="15" t="s">
        <v>59</v>
      </c>
      <c r="Y1122" t="s">
        <v>47</v>
      </c>
      <c r="Z1122" s="15" t="s">
        <v>59</v>
      </c>
      <c r="AA1122" t="s">
        <v>47</v>
      </c>
      <c r="AB1122" s="15" t="s">
        <v>59</v>
      </c>
      <c r="AC1122" t="s">
        <v>47</v>
      </c>
      <c r="AD1122" s="15" t="s">
        <v>59</v>
      </c>
      <c r="AE1122" t="s">
        <v>47</v>
      </c>
      <c r="AF1122" s="15" t="s">
        <v>59</v>
      </c>
      <c r="AG1122">
        <v>0.81</v>
      </c>
      <c r="AH1122" s="15">
        <v>0.03</v>
      </c>
      <c r="AI1122" t="s">
        <v>47</v>
      </c>
      <c r="AJ1122" s="15" t="s">
        <v>59</v>
      </c>
      <c r="AL1122" s="15" t="s">
        <v>59</v>
      </c>
      <c r="AM1122" t="s">
        <v>47</v>
      </c>
      <c r="AN1122" s="15" t="s">
        <v>59</v>
      </c>
      <c r="AO1122" t="s">
        <v>47</v>
      </c>
      <c r="AP1122" s="15" t="s">
        <v>59</v>
      </c>
      <c r="AQ1122" t="s">
        <v>47</v>
      </c>
      <c r="AR1122" s="15" t="s">
        <v>59</v>
      </c>
      <c r="AS1122" t="s">
        <v>47</v>
      </c>
      <c r="AT1122" s="15" t="s">
        <v>59</v>
      </c>
      <c r="AU1122" t="s">
        <v>47</v>
      </c>
      <c r="AV1122" s="15" t="s">
        <v>59</v>
      </c>
      <c r="AW1122" s="3" t="s">
        <v>47</v>
      </c>
      <c r="AX1122" s="15" t="s">
        <v>59</v>
      </c>
      <c r="AZ1122" s="15" t="s">
        <v>59</v>
      </c>
      <c r="BA1122" t="s">
        <v>47</v>
      </c>
      <c r="BB1122" s="15" t="s">
        <v>59</v>
      </c>
      <c r="BC1122" t="s">
        <v>47</v>
      </c>
      <c r="BD1122" s="15" t="s">
        <v>59</v>
      </c>
      <c r="BE1122" t="s">
        <v>47</v>
      </c>
      <c r="BF1122" s="15" t="s">
        <v>59</v>
      </c>
      <c r="BH1122" s="15" t="s">
        <v>59</v>
      </c>
      <c r="BJ1122" s="15" t="s">
        <v>59</v>
      </c>
      <c r="BL1122" s="15" t="s">
        <v>59</v>
      </c>
      <c r="BN1122" s="15" t="s">
        <v>59</v>
      </c>
      <c r="BP1122" s="15" t="s">
        <v>59</v>
      </c>
      <c r="BR1122" s="15" t="s">
        <v>59</v>
      </c>
      <c r="BT1122" s="15" t="s">
        <v>59</v>
      </c>
      <c r="BV1122" s="15" t="s">
        <v>59</v>
      </c>
      <c r="BX1122" s="15" t="s">
        <v>59</v>
      </c>
      <c r="BZ1122" s="15" t="s">
        <v>59</v>
      </c>
      <c r="CB1122" s="15" t="s">
        <v>59</v>
      </c>
      <c r="CD1122" s="15" t="s">
        <v>59</v>
      </c>
      <c r="CF1122" s="15" t="s">
        <v>59</v>
      </c>
      <c r="CH1122" s="15" t="s">
        <v>59</v>
      </c>
      <c r="CJ1122" s="15" t="s">
        <v>59</v>
      </c>
      <c r="CL1122" s="15" t="s">
        <v>59</v>
      </c>
      <c r="CN1122" s="15" t="s">
        <v>59</v>
      </c>
      <c r="CP1122" s="15" t="s">
        <v>59</v>
      </c>
      <c r="CR1122" s="15" t="s">
        <v>59</v>
      </c>
      <c r="CT1122" s="15" t="s">
        <v>59</v>
      </c>
      <c r="CV1122" s="15" t="s">
        <v>59</v>
      </c>
      <c r="CX1122" s="15" t="s">
        <v>59</v>
      </c>
      <c r="CZ1122" s="15" t="s">
        <v>59</v>
      </c>
      <c r="DB1122" s="15" t="s">
        <v>59</v>
      </c>
      <c r="DD1122" s="15" t="s">
        <v>59</v>
      </c>
      <c r="DF1122" s="15" t="s">
        <v>59</v>
      </c>
      <c r="DH1122" s="15" t="s">
        <v>59</v>
      </c>
      <c r="DJ1122" s="15" t="s">
        <v>59</v>
      </c>
      <c r="DL1122" s="15" t="s">
        <v>59</v>
      </c>
      <c r="DN1122" s="15" t="s">
        <v>59</v>
      </c>
      <c r="DP1122" s="15" t="s">
        <v>59</v>
      </c>
      <c r="DR1122" s="15" t="s">
        <v>59</v>
      </c>
      <c r="DT1122" s="15" t="s">
        <v>59</v>
      </c>
      <c r="DV1122" s="15" t="s">
        <v>59</v>
      </c>
      <c r="DX1122" s="15" t="s">
        <v>59</v>
      </c>
      <c r="DZ1122" s="15" t="s">
        <v>59</v>
      </c>
      <c r="EB1122" s="15" t="s">
        <v>59</v>
      </c>
      <c r="ED1122" s="15" t="s">
        <v>59</v>
      </c>
      <c r="EF1122" s="15" t="s">
        <v>59</v>
      </c>
      <c r="EH1122" s="15" t="s">
        <v>59</v>
      </c>
      <c r="EJ1122" s="15" t="s">
        <v>59</v>
      </c>
      <c r="EL1122" s="15" t="s">
        <v>59</v>
      </c>
      <c r="EN1122" s="15" t="s">
        <v>59</v>
      </c>
      <c r="EP1122" s="15" t="s">
        <v>59</v>
      </c>
      <c r="ER1122" s="15" t="s">
        <v>59</v>
      </c>
      <c r="ET1122" s="15" t="s">
        <v>59</v>
      </c>
      <c r="EV1122" s="15" t="s">
        <v>59</v>
      </c>
      <c r="EX1122" s="15" t="s">
        <v>59</v>
      </c>
      <c r="EZ1122" s="15" t="s">
        <v>59</v>
      </c>
      <c r="FB1122" s="15" t="s">
        <v>59</v>
      </c>
      <c r="FD1122" s="15" t="s">
        <v>59</v>
      </c>
      <c r="FF1122" s="15" t="s">
        <v>59</v>
      </c>
      <c r="FH1122" s="15" t="s">
        <v>59</v>
      </c>
      <c r="FJ1122" s="15" t="s">
        <v>59</v>
      </c>
      <c r="FL1122" s="15" t="s">
        <v>59</v>
      </c>
      <c r="FN1122" s="15" t="s">
        <v>59</v>
      </c>
      <c r="FP1122" s="15" t="s">
        <v>59</v>
      </c>
      <c r="FR1122" s="15" t="s">
        <v>59</v>
      </c>
      <c r="FT1122" s="15" t="s">
        <v>59</v>
      </c>
    </row>
    <row r="1123" spans="1:176" ht="15.95" customHeight="1">
      <c r="A1123" t="str">
        <f>SUBSTITUTE(A1120,"100","200")</f>
        <v>Chicken, breast minced cooked, storage 4°C for 5 days, irraddiated to 2.5 kGy, 200 mg ⍺-tocopherol feed</v>
      </c>
      <c r="B1123" s="39">
        <v>1</v>
      </c>
      <c r="C1123" s="39"/>
      <c r="D1123" s="39">
        <v>2202</v>
      </c>
      <c r="E1123" t="s">
        <v>1468</v>
      </c>
      <c r="G1123">
        <v>4.79</v>
      </c>
      <c r="H1123" s="15">
        <v>0.28000000000000003</v>
      </c>
      <c r="I1123">
        <v>4.79</v>
      </c>
      <c r="J1123" s="15">
        <v>0.28000000000000003</v>
      </c>
      <c r="K1123" t="s">
        <v>47</v>
      </c>
      <c r="L1123" s="15" t="s">
        <v>59</v>
      </c>
      <c r="M1123" s="3" t="s">
        <v>47</v>
      </c>
      <c r="N1123" s="12" t="s">
        <v>59</v>
      </c>
      <c r="O1123" t="s">
        <v>47</v>
      </c>
      <c r="P1123" s="15" t="s">
        <v>59</v>
      </c>
      <c r="Q1123">
        <v>2.15</v>
      </c>
      <c r="R1123" s="15">
        <v>0.3</v>
      </c>
      <c r="S1123">
        <v>1.58</v>
      </c>
      <c r="T1123" s="15">
        <v>0.13</v>
      </c>
      <c r="U1123" t="s">
        <v>47</v>
      </c>
      <c r="V1123" s="15" t="s">
        <v>59</v>
      </c>
      <c r="W1123" t="s">
        <v>47</v>
      </c>
      <c r="X1123" s="15" t="s">
        <v>59</v>
      </c>
      <c r="Y1123" t="s">
        <v>47</v>
      </c>
      <c r="Z1123" s="15" t="s">
        <v>59</v>
      </c>
      <c r="AA1123" t="s">
        <v>47</v>
      </c>
      <c r="AB1123" s="15" t="s">
        <v>59</v>
      </c>
      <c r="AC1123" t="s">
        <v>47</v>
      </c>
      <c r="AD1123" s="15" t="s">
        <v>59</v>
      </c>
      <c r="AE1123" t="s">
        <v>47</v>
      </c>
      <c r="AF1123" s="15" t="s">
        <v>59</v>
      </c>
      <c r="AG1123">
        <v>1</v>
      </c>
      <c r="AH1123" s="15">
        <v>0.11</v>
      </c>
      <c r="AI1123" t="s">
        <v>47</v>
      </c>
      <c r="AJ1123" s="15" t="s">
        <v>59</v>
      </c>
      <c r="AL1123" s="15" t="s">
        <v>59</v>
      </c>
      <c r="AM1123" t="s">
        <v>47</v>
      </c>
      <c r="AN1123" s="15" t="s">
        <v>59</v>
      </c>
      <c r="AO1123" t="s">
        <v>47</v>
      </c>
      <c r="AP1123" s="15" t="s">
        <v>59</v>
      </c>
      <c r="AQ1123" t="s">
        <v>47</v>
      </c>
      <c r="AR1123" s="15" t="s">
        <v>59</v>
      </c>
      <c r="AS1123" t="s">
        <v>47</v>
      </c>
      <c r="AT1123" s="15" t="s">
        <v>59</v>
      </c>
      <c r="AU1123" t="s">
        <v>47</v>
      </c>
      <c r="AV1123" s="15" t="s">
        <v>59</v>
      </c>
      <c r="AW1123" s="3" t="s">
        <v>47</v>
      </c>
      <c r="AX1123" s="15" t="s">
        <v>59</v>
      </c>
      <c r="AZ1123" s="15" t="s">
        <v>59</v>
      </c>
      <c r="BA1123" t="s">
        <v>47</v>
      </c>
      <c r="BB1123" s="15" t="s">
        <v>59</v>
      </c>
      <c r="BC1123" t="s">
        <v>47</v>
      </c>
      <c r="BD1123" s="15" t="s">
        <v>59</v>
      </c>
      <c r="BE1123" t="s">
        <v>47</v>
      </c>
      <c r="BF1123" s="15" t="s">
        <v>59</v>
      </c>
      <c r="BH1123" s="15" t="s">
        <v>59</v>
      </c>
      <c r="BJ1123" s="15" t="s">
        <v>59</v>
      </c>
      <c r="BL1123" s="15" t="s">
        <v>59</v>
      </c>
      <c r="BN1123" s="15" t="s">
        <v>59</v>
      </c>
      <c r="BP1123" s="15" t="s">
        <v>59</v>
      </c>
      <c r="BR1123" s="15" t="s">
        <v>59</v>
      </c>
      <c r="BT1123" s="15" t="s">
        <v>59</v>
      </c>
      <c r="BV1123" s="15" t="s">
        <v>59</v>
      </c>
      <c r="BX1123" s="15" t="s">
        <v>59</v>
      </c>
      <c r="BZ1123" s="15" t="s">
        <v>59</v>
      </c>
      <c r="CB1123" s="15" t="s">
        <v>59</v>
      </c>
      <c r="CD1123" s="15" t="s">
        <v>59</v>
      </c>
      <c r="CF1123" s="15" t="s">
        <v>59</v>
      </c>
      <c r="CH1123" s="15" t="s">
        <v>59</v>
      </c>
      <c r="CJ1123" s="15" t="s">
        <v>59</v>
      </c>
      <c r="CL1123" s="15" t="s">
        <v>59</v>
      </c>
      <c r="CN1123" s="15" t="s">
        <v>59</v>
      </c>
      <c r="CP1123" s="15" t="s">
        <v>59</v>
      </c>
      <c r="CR1123" s="15" t="s">
        <v>59</v>
      </c>
      <c r="CT1123" s="15" t="s">
        <v>59</v>
      </c>
      <c r="CV1123" s="15" t="s">
        <v>59</v>
      </c>
      <c r="CX1123" s="15" t="s">
        <v>59</v>
      </c>
      <c r="CZ1123" s="15" t="s">
        <v>59</v>
      </c>
      <c r="DB1123" s="15" t="s">
        <v>59</v>
      </c>
      <c r="DD1123" s="15" t="s">
        <v>59</v>
      </c>
      <c r="DF1123" s="15" t="s">
        <v>59</v>
      </c>
      <c r="DH1123" s="15" t="s">
        <v>59</v>
      </c>
      <c r="DJ1123" s="15" t="s">
        <v>59</v>
      </c>
      <c r="DL1123" s="15" t="s">
        <v>59</v>
      </c>
      <c r="DN1123" s="15" t="s">
        <v>59</v>
      </c>
      <c r="DP1123" s="15" t="s">
        <v>59</v>
      </c>
      <c r="DR1123" s="15" t="s">
        <v>59</v>
      </c>
      <c r="DT1123" s="15" t="s">
        <v>59</v>
      </c>
      <c r="DV1123" s="15" t="s">
        <v>59</v>
      </c>
      <c r="DX1123" s="15" t="s">
        <v>59</v>
      </c>
      <c r="DZ1123" s="15" t="s">
        <v>59</v>
      </c>
      <c r="EB1123" s="15" t="s">
        <v>59</v>
      </c>
      <c r="ED1123" s="15" t="s">
        <v>59</v>
      </c>
      <c r="EF1123" s="15" t="s">
        <v>59</v>
      </c>
      <c r="EH1123" s="15" t="s">
        <v>59</v>
      </c>
      <c r="EJ1123" s="15" t="s">
        <v>59</v>
      </c>
      <c r="EL1123" s="15" t="s">
        <v>59</v>
      </c>
      <c r="EN1123" s="15" t="s">
        <v>59</v>
      </c>
      <c r="EP1123" s="15" t="s">
        <v>59</v>
      </c>
      <c r="ER1123" s="15" t="s">
        <v>59</v>
      </c>
      <c r="ET1123" s="15" t="s">
        <v>59</v>
      </c>
      <c r="EV1123" s="15" t="s">
        <v>59</v>
      </c>
      <c r="EX1123" s="15" t="s">
        <v>59</v>
      </c>
      <c r="EZ1123" s="15" t="s">
        <v>59</v>
      </c>
      <c r="FB1123" s="15" t="s">
        <v>59</v>
      </c>
      <c r="FD1123" s="15" t="s">
        <v>59</v>
      </c>
      <c r="FF1123" s="15" t="s">
        <v>59</v>
      </c>
      <c r="FH1123" s="15" t="s">
        <v>59</v>
      </c>
      <c r="FJ1123" s="15" t="s">
        <v>59</v>
      </c>
      <c r="FL1123" s="15" t="s">
        <v>59</v>
      </c>
      <c r="FN1123" s="15" t="s">
        <v>59</v>
      </c>
      <c r="FP1123" s="15" t="s">
        <v>59</v>
      </c>
      <c r="FR1123" s="15" t="s">
        <v>59</v>
      </c>
      <c r="FT1123" s="15" t="s">
        <v>59</v>
      </c>
    </row>
    <row r="1124" spans="1:176" ht="15.95" customHeight="1">
      <c r="A1124" t="str">
        <f>SUBSTITUTE(A1121,"100","200")</f>
        <v>Chicken, breast minced cooked, storage 4°C for 5 days, irraddiated to 4 kGy, 200 mg ⍺-tocopherol feed</v>
      </c>
      <c r="B1124" s="39">
        <v>1</v>
      </c>
      <c r="C1124" s="39"/>
      <c r="D1124" s="39">
        <v>2202</v>
      </c>
      <c r="E1124" t="s">
        <v>1468</v>
      </c>
      <c r="G1124">
        <v>4.6500000000000004</v>
      </c>
      <c r="H1124" s="15">
        <v>0.13</v>
      </c>
      <c r="I1124">
        <v>4.6500000000000004</v>
      </c>
      <c r="J1124" s="15">
        <v>0.13</v>
      </c>
      <c r="K1124" t="s">
        <v>47</v>
      </c>
      <c r="L1124" s="15" t="s">
        <v>59</v>
      </c>
      <c r="M1124" s="3" t="s">
        <v>47</v>
      </c>
      <c r="N1124" s="12" t="s">
        <v>59</v>
      </c>
      <c r="O1124" t="s">
        <v>47</v>
      </c>
      <c r="P1124" s="15" t="s">
        <v>59</v>
      </c>
      <c r="Q1124">
        <v>2.11</v>
      </c>
      <c r="R1124" s="15">
        <v>0.05</v>
      </c>
      <c r="S1124">
        <v>1.6</v>
      </c>
      <c r="T1124" s="15">
        <v>0.06</v>
      </c>
      <c r="U1124" t="s">
        <v>47</v>
      </c>
      <c r="V1124" s="15" t="s">
        <v>59</v>
      </c>
      <c r="W1124" t="s">
        <v>47</v>
      </c>
      <c r="X1124" s="15" t="s">
        <v>59</v>
      </c>
      <c r="Y1124" t="s">
        <v>47</v>
      </c>
      <c r="Z1124" s="15" t="s">
        <v>59</v>
      </c>
      <c r="AA1124" t="s">
        <v>47</v>
      </c>
      <c r="AB1124" s="15" t="s">
        <v>59</v>
      </c>
      <c r="AC1124" t="s">
        <v>47</v>
      </c>
      <c r="AD1124" s="15" t="s">
        <v>59</v>
      </c>
      <c r="AE1124" t="s">
        <v>47</v>
      </c>
      <c r="AF1124" s="15" t="s">
        <v>59</v>
      </c>
      <c r="AG1124">
        <v>0.94</v>
      </c>
      <c r="AH1124" s="15">
        <v>0.04</v>
      </c>
      <c r="AI1124" t="s">
        <v>47</v>
      </c>
      <c r="AJ1124" s="15" t="s">
        <v>59</v>
      </c>
      <c r="AL1124" s="15" t="s">
        <v>59</v>
      </c>
      <c r="AM1124" t="s">
        <v>47</v>
      </c>
      <c r="AN1124" s="15" t="s">
        <v>59</v>
      </c>
      <c r="AO1124" t="s">
        <v>47</v>
      </c>
      <c r="AP1124" s="15" t="s">
        <v>59</v>
      </c>
      <c r="AQ1124" t="s">
        <v>47</v>
      </c>
      <c r="AR1124" s="15" t="s">
        <v>59</v>
      </c>
      <c r="AS1124" t="s">
        <v>47</v>
      </c>
      <c r="AT1124" s="15" t="s">
        <v>59</v>
      </c>
      <c r="AU1124" t="s">
        <v>47</v>
      </c>
      <c r="AV1124" s="15" t="s">
        <v>59</v>
      </c>
      <c r="AW1124" s="3" t="s">
        <v>47</v>
      </c>
      <c r="AX1124" s="15" t="s">
        <v>59</v>
      </c>
      <c r="AZ1124" s="15" t="s">
        <v>59</v>
      </c>
      <c r="BA1124" t="s">
        <v>47</v>
      </c>
      <c r="BB1124" s="15" t="s">
        <v>59</v>
      </c>
      <c r="BC1124" t="s">
        <v>47</v>
      </c>
      <c r="BD1124" s="15" t="s">
        <v>59</v>
      </c>
      <c r="BE1124" t="s">
        <v>47</v>
      </c>
      <c r="BF1124" s="15" t="s">
        <v>59</v>
      </c>
      <c r="BH1124" s="15" t="s">
        <v>59</v>
      </c>
      <c r="BJ1124" s="15" t="s">
        <v>59</v>
      </c>
      <c r="BL1124" s="15" t="s">
        <v>59</v>
      </c>
      <c r="BN1124" s="15" t="s">
        <v>59</v>
      </c>
      <c r="BP1124" s="15" t="s">
        <v>59</v>
      </c>
      <c r="BR1124" s="15" t="s">
        <v>59</v>
      </c>
      <c r="BT1124" s="15" t="s">
        <v>59</v>
      </c>
      <c r="BV1124" s="15" t="s">
        <v>59</v>
      </c>
      <c r="BX1124" s="15" t="s">
        <v>59</v>
      </c>
      <c r="BZ1124" s="15" t="s">
        <v>59</v>
      </c>
      <c r="CB1124" s="15" t="s">
        <v>59</v>
      </c>
      <c r="CD1124" s="15" t="s">
        <v>59</v>
      </c>
      <c r="CF1124" s="15" t="s">
        <v>59</v>
      </c>
      <c r="CH1124" s="15" t="s">
        <v>59</v>
      </c>
      <c r="CJ1124" s="15" t="s">
        <v>59</v>
      </c>
      <c r="CL1124" s="15" t="s">
        <v>59</v>
      </c>
      <c r="CN1124" s="15" t="s">
        <v>59</v>
      </c>
      <c r="CP1124" s="15" t="s">
        <v>59</v>
      </c>
      <c r="CR1124" s="15" t="s">
        <v>59</v>
      </c>
      <c r="CT1124" s="15" t="s">
        <v>59</v>
      </c>
      <c r="CV1124" s="15" t="s">
        <v>59</v>
      </c>
      <c r="CX1124" s="15" t="s">
        <v>59</v>
      </c>
      <c r="CZ1124" s="15" t="s">
        <v>59</v>
      </c>
      <c r="DB1124" s="15" t="s">
        <v>59</v>
      </c>
      <c r="DD1124" s="15" t="s">
        <v>59</v>
      </c>
      <c r="DF1124" s="15" t="s">
        <v>59</v>
      </c>
      <c r="DH1124" s="15" t="s">
        <v>59</v>
      </c>
      <c r="DJ1124" s="15" t="s">
        <v>59</v>
      </c>
      <c r="DL1124" s="15" t="s">
        <v>59</v>
      </c>
      <c r="DN1124" s="15" t="s">
        <v>59</v>
      </c>
      <c r="DP1124" s="15" t="s">
        <v>59</v>
      </c>
      <c r="DR1124" s="15" t="s">
        <v>59</v>
      </c>
      <c r="DT1124" s="15" t="s">
        <v>59</v>
      </c>
      <c r="DV1124" s="15" t="s">
        <v>59</v>
      </c>
      <c r="DX1124" s="15" t="s">
        <v>59</v>
      </c>
      <c r="DZ1124" s="15" t="s">
        <v>59</v>
      </c>
      <c r="EB1124" s="15" t="s">
        <v>59</v>
      </c>
      <c r="ED1124" s="15" t="s">
        <v>59</v>
      </c>
      <c r="EF1124" s="15" t="s">
        <v>59</v>
      </c>
      <c r="EH1124" s="15" t="s">
        <v>59</v>
      </c>
      <c r="EJ1124" s="15" t="s">
        <v>59</v>
      </c>
      <c r="EL1124" s="15" t="s">
        <v>59</v>
      </c>
      <c r="EN1124" s="15" t="s">
        <v>59</v>
      </c>
      <c r="EP1124" s="15" t="s">
        <v>59</v>
      </c>
      <c r="ER1124" s="15" t="s">
        <v>59</v>
      </c>
      <c r="ET1124" s="15" t="s">
        <v>59</v>
      </c>
      <c r="EV1124" s="15" t="s">
        <v>59</v>
      </c>
      <c r="EX1124" s="15" t="s">
        <v>59</v>
      </c>
      <c r="EZ1124" s="15" t="s">
        <v>59</v>
      </c>
      <c r="FB1124" s="15" t="s">
        <v>59</v>
      </c>
      <c r="FD1124" s="15" t="s">
        <v>59</v>
      </c>
      <c r="FF1124" s="15" t="s">
        <v>59</v>
      </c>
      <c r="FH1124" s="15" t="s">
        <v>59</v>
      </c>
      <c r="FJ1124" s="15" t="s">
        <v>59</v>
      </c>
      <c r="FL1124" s="15" t="s">
        <v>59</v>
      </c>
      <c r="FN1124" s="15" t="s">
        <v>59</v>
      </c>
      <c r="FP1124" s="15" t="s">
        <v>59</v>
      </c>
      <c r="FR1124" s="15" t="s">
        <v>59</v>
      </c>
      <c r="FT1124" s="15" t="s">
        <v>59</v>
      </c>
    </row>
    <row r="1125" spans="1:176" ht="15.95" customHeight="1">
      <c r="A1125" t="str">
        <f>SUBSTITUTE(A1119,"100","400")</f>
        <v>Chicken, breast minced cooked, storage 4°C for 5 days, non-irradiated, 400 mg ⍺-tocopherol feed</v>
      </c>
      <c r="B1125" s="39">
        <v>1</v>
      </c>
      <c r="C1125" s="39"/>
      <c r="D1125" s="39">
        <v>2202</v>
      </c>
      <c r="E1125" t="s">
        <v>1468</v>
      </c>
      <c r="G1125">
        <v>2.77</v>
      </c>
      <c r="H1125" s="15">
        <v>0.15</v>
      </c>
      <c r="I1125">
        <v>2.77</v>
      </c>
      <c r="J1125" s="15">
        <v>0.15</v>
      </c>
      <c r="K1125" t="s">
        <v>47</v>
      </c>
      <c r="L1125" s="15" t="s">
        <v>59</v>
      </c>
      <c r="M1125" s="3" t="s">
        <v>47</v>
      </c>
      <c r="N1125" s="12" t="s">
        <v>59</v>
      </c>
      <c r="O1125" t="s">
        <v>47</v>
      </c>
      <c r="P1125" s="15" t="s">
        <v>59</v>
      </c>
      <c r="Q1125">
        <v>1.31</v>
      </c>
      <c r="R1125" s="15">
        <v>0.09</v>
      </c>
      <c r="S1125">
        <v>0.73</v>
      </c>
      <c r="T1125" s="15">
        <v>0.11</v>
      </c>
      <c r="U1125" t="s">
        <v>47</v>
      </c>
      <c r="V1125" s="15" t="s">
        <v>59</v>
      </c>
      <c r="W1125" t="s">
        <v>47</v>
      </c>
      <c r="X1125" s="15" t="s">
        <v>59</v>
      </c>
      <c r="Y1125" t="s">
        <v>47</v>
      </c>
      <c r="Z1125" s="15" t="s">
        <v>59</v>
      </c>
      <c r="AA1125" t="s">
        <v>47</v>
      </c>
      <c r="AB1125" s="15" t="s">
        <v>59</v>
      </c>
      <c r="AC1125" t="s">
        <v>47</v>
      </c>
      <c r="AD1125" s="15" t="s">
        <v>59</v>
      </c>
      <c r="AE1125" t="s">
        <v>47</v>
      </c>
      <c r="AF1125" s="15" t="s">
        <v>59</v>
      </c>
      <c r="AG1125">
        <v>0.73</v>
      </c>
      <c r="AH1125" s="15">
        <v>0.1</v>
      </c>
      <c r="AI1125" t="s">
        <v>47</v>
      </c>
      <c r="AJ1125" s="15" t="s">
        <v>59</v>
      </c>
      <c r="AL1125" s="15" t="s">
        <v>59</v>
      </c>
      <c r="AM1125" t="s">
        <v>47</v>
      </c>
      <c r="AN1125" s="15" t="s">
        <v>59</v>
      </c>
      <c r="AO1125" t="s">
        <v>47</v>
      </c>
      <c r="AP1125" s="15" t="s">
        <v>59</v>
      </c>
      <c r="AQ1125" t="s">
        <v>47</v>
      </c>
      <c r="AR1125" s="15" t="s">
        <v>59</v>
      </c>
      <c r="AS1125" t="s">
        <v>47</v>
      </c>
      <c r="AT1125" s="15" t="s">
        <v>59</v>
      </c>
      <c r="AU1125" t="s">
        <v>47</v>
      </c>
      <c r="AV1125" s="15" t="s">
        <v>59</v>
      </c>
      <c r="AW1125" s="3" t="s">
        <v>47</v>
      </c>
      <c r="AX1125" s="15" t="s">
        <v>59</v>
      </c>
      <c r="AZ1125" s="15" t="s">
        <v>59</v>
      </c>
      <c r="BA1125" t="s">
        <v>47</v>
      </c>
      <c r="BB1125" s="15" t="s">
        <v>59</v>
      </c>
      <c r="BC1125" t="s">
        <v>47</v>
      </c>
      <c r="BD1125" s="15" t="s">
        <v>59</v>
      </c>
      <c r="BE1125" t="s">
        <v>47</v>
      </c>
      <c r="BF1125" s="15" t="s">
        <v>59</v>
      </c>
      <c r="BH1125" s="15" t="s">
        <v>59</v>
      </c>
      <c r="BJ1125" s="15" t="s">
        <v>59</v>
      </c>
      <c r="BL1125" s="15" t="s">
        <v>59</v>
      </c>
      <c r="BN1125" s="15" t="s">
        <v>59</v>
      </c>
      <c r="BP1125" s="15" t="s">
        <v>59</v>
      </c>
      <c r="BR1125" s="15" t="s">
        <v>59</v>
      </c>
      <c r="BT1125" s="15" t="s">
        <v>59</v>
      </c>
      <c r="BV1125" s="15" t="s">
        <v>59</v>
      </c>
      <c r="BX1125" s="15" t="s">
        <v>59</v>
      </c>
      <c r="BZ1125" s="15" t="s">
        <v>59</v>
      </c>
      <c r="CB1125" s="15" t="s">
        <v>59</v>
      </c>
      <c r="CD1125" s="15" t="s">
        <v>59</v>
      </c>
      <c r="CF1125" s="15" t="s">
        <v>59</v>
      </c>
      <c r="CH1125" s="15" t="s">
        <v>59</v>
      </c>
      <c r="CJ1125" s="15" t="s">
        <v>59</v>
      </c>
      <c r="CL1125" s="15" t="s">
        <v>59</v>
      </c>
      <c r="CN1125" s="15" t="s">
        <v>59</v>
      </c>
      <c r="CP1125" s="15" t="s">
        <v>59</v>
      </c>
      <c r="CR1125" s="15" t="s">
        <v>59</v>
      </c>
      <c r="CT1125" s="15" t="s">
        <v>59</v>
      </c>
      <c r="CV1125" s="15" t="s">
        <v>59</v>
      </c>
      <c r="CX1125" s="15" t="s">
        <v>59</v>
      </c>
      <c r="CZ1125" s="15" t="s">
        <v>59</v>
      </c>
      <c r="DB1125" s="15" t="s">
        <v>59</v>
      </c>
      <c r="DD1125" s="15" t="s">
        <v>59</v>
      </c>
      <c r="DF1125" s="15" t="s">
        <v>59</v>
      </c>
      <c r="DH1125" s="15" t="s">
        <v>59</v>
      </c>
      <c r="DJ1125" s="15" t="s">
        <v>59</v>
      </c>
      <c r="DL1125" s="15" t="s">
        <v>59</v>
      </c>
      <c r="DN1125" s="15" t="s">
        <v>59</v>
      </c>
      <c r="DP1125" s="15" t="s">
        <v>59</v>
      </c>
      <c r="DR1125" s="15" t="s">
        <v>59</v>
      </c>
      <c r="DT1125" s="15" t="s">
        <v>59</v>
      </c>
      <c r="DV1125" s="15" t="s">
        <v>59</v>
      </c>
      <c r="DX1125" s="15" t="s">
        <v>59</v>
      </c>
      <c r="DZ1125" s="15" t="s">
        <v>59</v>
      </c>
      <c r="EB1125" s="15" t="s">
        <v>59</v>
      </c>
      <c r="ED1125" s="15" t="s">
        <v>59</v>
      </c>
      <c r="EF1125" s="15" t="s">
        <v>59</v>
      </c>
      <c r="EH1125" s="15" t="s">
        <v>59</v>
      </c>
      <c r="EJ1125" s="15" t="s">
        <v>59</v>
      </c>
      <c r="EL1125" s="15" t="s">
        <v>59</v>
      </c>
      <c r="EN1125" s="15" t="s">
        <v>59</v>
      </c>
      <c r="EP1125" s="15" t="s">
        <v>59</v>
      </c>
      <c r="ER1125" s="15" t="s">
        <v>59</v>
      </c>
      <c r="ET1125" s="15" t="s">
        <v>59</v>
      </c>
      <c r="EV1125" s="15" t="s">
        <v>59</v>
      </c>
      <c r="EX1125" s="15" t="s">
        <v>59</v>
      </c>
      <c r="EZ1125" s="15" t="s">
        <v>59</v>
      </c>
      <c r="FB1125" s="15" t="s">
        <v>59</v>
      </c>
      <c r="FD1125" s="15" t="s">
        <v>59</v>
      </c>
      <c r="FF1125" s="15" t="s">
        <v>59</v>
      </c>
      <c r="FH1125" s="15" t="s">
        <v>59</v>
      </c>
      <c r="FJ1125" s="15" t="s">
        <v>59</v>
      </c>
      <c r="FL1125" s="15" t="s">
        <v>59</v>
      </c>
      <c r="FN1125" s="15" t="s">
        <v>59</v>
      </c>
      <c r="FP1125" s="15" t="s">
        <v>59</v>
      </c>
      <c r="FR1125" s="15" t="s">
        <v>59</v>
      </c>
      <c r="FT1125" s="15" t="s">
        <v>59</v>
      </c>
    </row>
    <row r="1126" spans="1:176" ht="15.95" customHeight="1">
      <c r="A1126" t="str">
        <f>SUBSTITUTE(A1120,"100","400")</f>
        <v>Chicken, breast minced cooked, storage 4°C for 5 days, irraddiated to 2.5 kGy, 400 mg ⍺-tocopherol feed</v>
      </c>
      <c r="B1126" s="39">
        <v>1</v>
      </c>
      <c r="C1126" s="39"/>
      <c r="D1126" s="39">
        <v>2202</v>
      </c>
      <c r="E1126" t="s">
        <v>1468</v>
      </c>
      <c r="G1126">
        <v>2.4900000000000002</v>
      </c>
      <c r="H1126" s="15">
        <v>0.11</v>
      </c>
      <c r="I1126">
        <v>2.4900000000000002</v>
      </c>
      <c r="J1126" s="15">
        <v>0.11</v>
      </c>
      <c r="K1126" t="s">
        <v>47</v>
      </c>
      <c r="L1126" s="15" t="s">
        <v>59</v>
      </c>
      <c r="M1126" s="3" t="s">
        <v>47</v>
      </c>
      <c r="N1126" s="12" t="s">
        <v>59</v>
      </c>
      <c r="O1126" t="s">
        <v>47</v>
      </c>
      <c r="P1126" s="15" t="s">
        <v>59</v>
      </c>
      <c r="Q1126">
        <v>1.17</v>
      </c>
      <c r="R1126" s="15">
        <v>0.04</v>
      </c>
      <c r="S1126">
        <v>0.7</v>
      </c>
      <c r="T1126" s="15">
        <v>0.1</v>
      </c>
      <c r="U1126" t="s">
        <v>47</v>
      </c>
      <c r="V1126" s="15" t="s">
        <v>59</v>
      </c>
      <c r="W1126" t="s">
        <v>47</v>
      </c>
      <c r="X1126" s="15" t="s">
        <v>59</v>
      </c>
      <c r="Y1126" t="s">
        <v>47</v>
      </c>
      <c r="Z1126" s="15" t="s">
        <v>59</v>
      </c>
      <c r="AA1126" t="s">
        <v>47</v>
      </c>
      <c r="AB1126" s="15" t="s">
        <v>59</v>
      </c>
      <c r="AC1126" t="s">
        <v>47</v>
      </c>
      <c r="AD1126" s="15" t="s">
        <v>59</v>
      </c>
      <c r="AE1126" t="s">
        <v>47</v>
      </c>
      <c r="AF1126" s="15" t="s">
        <v>59</v>
      </c>
      <c r="AG1126">
        <v>0.62</v>
      </c>
      <c r="AH1126" s="15">
        <v>0.03</v>
      </c>
      <c r="AI1126" t="s">
        <v>47</v>
      </c>
      <c r="AJ1126" s="15" t="s">
        <v>59</v>
      </c>
      <c r="AL1126" s="15" t="s">
        <v>59</v>
      </c>
      <c r="AM1126" t="s">
        <v>47</v>
      </c>
      <c r="AN1126" s="15" t="s">
        <v>59</v>
      </c>
      <c r="AO1126" t="s">
        <v>47</v>
      </c>
      <c r="AP1126" s="15" t="s">
        <v>59</v>
      </c>
      <c r="AQ1126" t="s">
        <v>47</v>
      </c>
      <c r="AR1126" s="15" t="s">
        <v>59</v>
      </c>
      <c r="AS1126" t="s">
        <v>47</v>
      </c>
      <c r="AT1126" s="15" t="s">
        <v>59</v>
      </c>
      <c r="AU1126" t="s">
        <v>47</v>
      </c>
      <c r="AV1126" s="15" t="s">
        <v>59</v>
      </c>
      <c r="AW1126" s="3" t="s">
        <v>47</v>
      </c>
      <c r="AX1126" s="15" t="s">
        <v>59</v>
      </c>
      <c r="AZ1126" s="15" t="s">
        <v>59</v>
      </c>
      <c r="BA1126" t="s">
        <v>47</v>
      </c>
      <c r="BB1126" s="15" t="s">
        <v>59</v>
      </c>
      <c r="BC1126" t="s">
        <v>47</v>
      </c>
      <c r="BD1126" s="15" t="s">
        <v>59</v>
      </c>
      <c r="BE1126" t="s">
        <v>47</v>
      </c>
      <c r="BF1126" s="15" t="s">
        <v>59</v>
      </c>
      <c r="BH1126" s="15" t="s">
        <v>59</v>
      </c>
      <c r="BJ1126" s="15" t="s">
        <v>59</v>
      </c>
      <c r="BL1126" s="15" t="s">
        <v>59</v>
      </c>
      <c r="BN1126" s="15" t="s">
        <v>59</v>
      </c>
      <c r="BP1126" s="15" t="s">
        <v>59</v>
      </c>
      <c r="BR1126" s="15" t="s">
        <v>59</v>
      </c>
      <c r="BT1126" s="15" t="s">
        <v>59</v>
      </c>
      <c r="BV1126" s="15" t="s">
        <v>59</v>
      </c>
      <c r="BX1126" s="15" t="s">
        <v>59</v>
      </c>
      <c r="BZ1126" s="15" t="s">
        <v>59</v>
      </c>
      <c r="CB1126" s="15" t="s">
        <v>59</v>
      </c>
      <c r="CD1126" s="15" t="s">
        <v>59</v>
      </c>
      <c r="CF1126" s="15" t="s">
        <v>59</v>
      </c>
      <c r="CH1126" s="15" t="s">
        <v>59</v>
      </c>
      <c r="CJ1126" s="15" t="s">
        <v>59</v>
      </c>
      <c r="CL1126" s="15" t="s">
        <v>59</v>
      </c>
      <c r="CN1126" s="15" t="s">
        <v>59</v>
      </c>
      <c r="CP1126" s="15" t="s">
        <v>59</v>
      </c>
      <c r="CR1126" s="15" t="s">
        <v>59</v>
      </c>
      <c r="CT1126" s="15" t="s">
        <v>59</v>
      </c>
      <c r="CV1126" s="15" t="s">
        <v>59</v>
      </c>
      <c r="CX1126" s="15" t="s">
        <v>59</v>
      </c>
      <c r="CZ1126" s="15" t="s">
        <v>59</v>
      </c>
      <c r="DB1126" s="15" t="s">
        <v>59</v>
      </c>
      <c r="DD1126" s="15" t="s">
        <v>59</v>
      </c>
      <c r="DF1126" s="15" t="s">
        <v>59</v>
      </c>
      <c r="DH1126" s="15" t="s">
        <v>59</v>
      </c>
      <c r="DJ1126" s="15" t="s">
        <v>59</v>
      </c>
      <c r="DL1126" s="15" t="s">
        <v>59</v>
      </c>
      <c r="DN1126" s="15" t="s">
        <v>59</v>
      </c>
      <c r="DP1126" s="15" t="s">
        <v>59</v>
      </c>
      <c r="DR1126" s="15" t="s">
        <v>59</v>
      </c>
      <c r="DT1126" s="15" t="s">
        <v>59</v>
      </c>
      <c r="DV1126" s="15" t="s">
        <v>59</v>
      </c>
      <c r="DX1126" s="15" t="s">
        <v>59</v>
      </c>
      <c r="DZ1126" s="15" t="s">
        <v>59</v>
      </c>
      <c r="EB1126" s="15" t="s">
        <v>59</v>
      </c>
      <c r="ED1126" s="15" t="s">
        <v>59</v>
      </c>
      <c r="EF1126" s="15" t="s">
        <v>59</v>
      </c>
      <c r="EH1126" s="15" t="s">
        <v>59</v>
      </c>
      <c r="EJ1126" s="15" t="s">
        <v>59</v>
      </c>
      <c r="EL1126" s="15" t="s">
        <v>59</v>
      </c>
      <c r="EN1126" s="15" t="s">
        <v>59</v>
      </c>
      <c r="EP1126" s="15" t="s">
        <v>59</v>
      </c>
      <c r="ER1126" s="15" t="s">
        <v>59</v>
      </c>
      <c r="ET1126" s="15" t="s">
        <v>59</v>
      </c>
      <c r="EV1126" s="15" t="s">
        <v>59</v>
      </c>
      <c r="EX1126" s="15" t="s">
        <v>59</v>
      </c>
      <c r="EZ1126" s="15" t="s">
        <v>59</v>
      </c>
      <c r="FB1126" s="15" t="s">
        <v>59</v>
      </c>
      <c r="FD1126" s="15" t="s">
        <v>59</v>
      </c>
      <c r="FF1126" s="15" t="s">
        <v>59</v>
      </c>
      <c r="FH1126" s="15" t="s">
        <v>59</v>
      </c>
      <c r="FJ1126" s="15" t="s">
        <v>59</v>
      </c>
      <c r="FL1126" s="15" t="s">
        <v>59</v>
      </c>
      <c r="FN1126" s="15" t="s">
        <v>59</v>
      </c>
      <c r="FP1126" s="15" t="s">
        <v>59</v>
      </c>
      <c r="FR1126" s="15" t="s">
        <v>59</v>
      </c>
      <c r="FT1126" s="15" t="s">
        <v>59</v>
      </c>
    </row>
    <row r="1127" spans="1:176" ht="15.95" customHeight="1">
      <c r="A1127" t="str">
        <f>SUBSTITUTE(A1121,"100","400")</f>
        <v>Chicken, breast minced cooked, storage 4°C for 5 days, irraddiated to 4 kGy, 400 mg ⍺-tocopherol feed</v>
      </c>
      <c r="B1127" s="39">
        <v>1</v>
      </c>
      <c r="C1127" s="39"/>
      <c r="D1127" s="39">
        <v>2202</v>
      </c>
      <c r="E1127" t="s">
        <v>1468</v>
      </c>
      <c r="G1127">
        <v>2.95</v>
      </c>
      <c r="H1127" s="15">
        <v>0.18</v>
      </c>
      <c r="I1127">
        <v>2.95</v>
      </c>
      <c r="J1127" s="15">
        <v>0.18</v>
      </c>
      <c r="K1127" t="s">
        <v>47</v>
      </c>
      <c r="L1127" s="15" t="s">
        <v>59</v>
      </c>
      <c r="M1127" s="3" t="s">
        <v>47</v>
      </c>
      <c r="N1127" s="12" t="s">
        <v>59</v>
      </c>
      <c r="O1127" t="s">
        <v>47</v>
      </c>
      <c r="P1127" s="15" t="s">
        <v>59</v>
      </c>
      <c r="Q1127">
        <v>1.46</v>
      </c>
      <c r="R1127" s="15">
        <v>0.09</v>
      </c>
      <c r="S1127">
        <v>0.79</v>
      </c>
      <c r="T1127" s="15">
        <v>0.08</v>
      </c>
      <c r="U1127" t="s">
        <v>47</v>
      </c>
      <c r="V1127" s="15" t="s">
        <v>59</v>
      </c>
      <c r="W1127" t="s">
        <v>47</v>
      </c>
      <c r="X1127" s="15" t="s">
        <v>59</v>
      </c>
      <c r="Y1127" t="s">
        <v>47</v>
      </c>
      <c r="Z1127" s="15" t="s">
        <v>59</v>
      </c>
      <c r="AA1127" t="s">
        <v>47</v>
      </c>
      <c r="AB1127" s="15" t="s">
        <v>59</v>
      </c>
      <c r="AC1127" t="s">
        <v>47</v>
      </c>
      <c r="AD1127" s="15" t="s">
        <v>59</v>
      </c>
      <c r="AE1127" t="s">
        <v>47</v>
      </c>
      <c r="AF1127" s="15" t="s">
        <v>59</v>
      </c>
      <c r="AG1127">
        <v>0.7</v>
      </c>
      <c r="AH1127" s="15">
        <v>0.05</v>
      </c>
      <c r="AI1127" t="s">
        <v>47</v>
      </c>
      <c r="AJ1127" s="15" t="s">
        <v>59</v>
      </c>
      <c r="AL1127" s="15" t="s">
        <v>59</v>
      </c>
      <c r="AM1127" t="s">
        <v>47</v>
      </c>
      <c r="AN1127" s="15" t="s">
        <v>59</v>
      </c>
      <c r="AO1127" t="s">
        <v>47</v>
      </c>
      <c r="AP1127" s="15" t="s">
        <v>59</v>
      </c>
      <c r="AQ1127" t="s">
        <v>47</v>
      </c>
      <c r="AR1127" s="15" t="s">
        <v>59</v>
      </c>
      <c r="AS1127" t="s">
        <v>47</v>
      </c>
      <c r="AT1127" s="15" t="s">
        <v>59</v>
      </c>
      <c r="AU1127" t="s">
        <v>47</v>
      </c>
      <c r="AV1127" s="15" t="s">
        <v>59</v>
      </c>
      <c r="AW1127" s="3" t="s">
        <v>47</v>
      </c>
      <c r="AX1127" s="15" t="s">
        <v>59</v>
      </c>
      <c r="AZ1127" s="15" t="s">
        <v>59</v>
      </c>
      <c r="BA1127" t="s">
        <v>47</v>
      </c>
      <c r="BB1127" s="15" t="s">
        <v>59</v>
      </c>
      <c r="BC1127" t="s">
        <v>47</v>
      </c>
      <c r="BD1127" s="15" t="s">
        <v>59</v>
      </c>
      <c r="BE1127" t="s">
        <v>47</v>
      </c>
      <c r="BF1127" s="15" t="s">
        <v>59</v>
      </c>
      <c r="BH1127" s="15" t="s">
        <v>59</v>
      </c>
      <c r="BJ1127" s="15" t="s">
        <v>59</v>
      </c>
      <c r="BL1127" s="15" t="s">
        <v>59</v>
      </c>
      <c r="BN1127" s="15" t="s">
        <v>59</v>
      </c>
      <c r="BP1127" s="15" t="s">
        <v>59</v>
      </c>
      <c r="BR1127" s="15" t="s">
        <v>59</v>
      </c>
      <c r="BT1127" s="15" t="s">
        <v>59</v>
      </c>
      <c r="BV1127" s="15" t="s">
        <v>59</v>
      </c>
      <c r="BX1127" s="15" t="s">
        <v>59</v>
      </c>
      <c r="BZ1127" s="15" t="s">
        <v>59</v>
      </c>
      <c r="CB1127" s="15" t="s">
        <v>59</v>
      </c>
      <c r="CD1127" s="15" t="s">
        <v>59</v>
      </c>
      <c r="CF1127" s="15" t="s">
        <v>59</v>
      </c>
      <c r="CH1127" s="15" t="s">
        <v>59</v>
      </c>
      <c r="CJ1127" s="15" t="s">
        <v>59</v>
      </c>
      <c r="CL1127" s="15" t="s">
        <v>59</v>
      </c>
      <c r="CN1127" s="15" t="s">
        <v>59</v>
      </c>
      <c r="CP1127" s="15" t="s">
        <v>59</v>
      </c>
      <c r="CR1127" s="15" t="s">
        <v>59</v>
      </c>
      <c r="CT1127" s="15" t="s">
        <v>59</v>
      </c>
      <c r="CV1127" s="15" t="s">
        <v>59</v>
      </c>
      <c r="CX1127" s="15" t="s">
        <v>59</v>
      </c>
      <c r="CZ1127" s="15" t="s">
        <v>59</v>
      </c>
      <c r="DB1127" s="15" t="s">
        <v>59</v>
      </c>
      <c r="DD1127" s="15" t="s">
        <v>59</v>
      </c>
      <c r="DF1127" s="15" t="s">
        <v>59</v>
      </c>
      <c r="DH1127" s="15" t="s">
        <v>59</v>
      </c>
      <c r="DJ1127" s="15" t="s">
        <v>59</v>
      </c>
      <c r="DL1127" s="15" t="s">
        <v>59</v>
      </c>
      <c r="DN1127" s="15" t="s">
        <v>59</v>
      </c>
      <c r="DP1127" s="15" t="s">
        <v>59</v>
      </c>
      <c r="DR1127" s="15" t="s">
        <v>59</v>
      </c>
      <c r="DT1127" s="15" t="s">
        <v>59</v>
      </c>
      <c r="DV1127" s="15" t="s">
        <v>59</v>
      </c>
      <c r="DX1127" s="15" t="s">
        <v>59</v>
      </c>
      <c r="DZ1127" s="15" t="s">
        <v>59</v>
      </c>
      <c r="EB1127" s="15" t="s">
        <v>59</v>
      </c>
      <c r="ED1127" s="15" t="s">
        <v>59</v>
      </c>
      <c r="EF1127" s="15" t="s">
        <v>59</v>
      </c>
      <c r="EH1127" s="15" t="s">
        <v>59</v>
      </c>
      <c r="EJ1127" s="15" t="s">
        <v>59</v>
      </c>
      <c r="EL1127" s="15" t="s">
        <v>59</v>
      </c>
      <c r="EN1127" s="15" t="s">
        <v>59</v>
      </c>
      <c r="EP1127" s="15" t="s">
        <v>59</v>
      </c>
      <c r="ER1127" s="15" t="s">
        <v>59</v>
      </c>
      <c r="ET1127" s="15" t="s">
        <v>59</v>
      </c>
      <c r="EV1127" s="15" t="s">
        <v>59</v>
      </c>
      <c r="EX1127" s="15" t="s">
        <v>59</v>
      </c>
      <c r="EZ1127" s="15" t="s">
        <v>59</v>
      </c>
      <c r="FB1127" s="15" t="s">
        <v>59</v>
      </c>
      <c r="FD1127" s="15" t="s">
        <v>59</v>
      </c>
      <c r="FF1127" s="15" t="s">
        <v>59</v>
      </c>
      <c r="FH1127" s="15" t="s">
        <v>59</v>
      </c>
      <c r="FJ1127" s="15" t="s">
        <v>59</v>
      </c>
      <c r="FL1127" s="15" t="s">
        <v>59</v>
      </c>
      <c r="FN1127" s="15" t="s">
        <v>59</v>
      </c>
      <c r="FP1127" s="15" t="s">
        <v>59</v>
      </c>
      <c r="FR1127" s="15" t="s">
        <v>59</v>
      </c>
      <c r="FT1127" s="15" t="s">
        <v>59</v>
      </c>
    </row>
    <row r="1128" spans="1:176" ht="15.95" customHeight="1">
      <c r="A1128" t="s">
        <v>1481</v>
      </c>
      <c r="B1128">
        <v>1</v>
      </c>
      <c r="D1128" s="39">
        <v>2502</v>
      </c>
      <c r="E1128" t="s">
        <v>1480</v>
      </c>
      <c r="G1128" s="9">
        <f t="shared" ref="G1128" si="41">SUM(O1128,Q1128,S1128,U1128,W1128,Y1128,AA1128,AE1128,AG1128,AI1128,AM1128,AO1128,AQ1128,AS1128,AU1128,AW1128,AY1128,BA1128,BC1128,BE1128,BG1128)</f>
        <v>36.1</v>
      </c>
      <c r="H1128" s="15" t="s">
        <v>59</v>
      </c>
      <c r="I1128" t="s">
        <v>47</v>
      </c>
      <c r="J1128" s="15" t="s">
        <v>59</v>
      </c>
      <c r="K1128" t="s">
        <v>47</v>
      </c>
      <c r="L1128" s="15" t="s">
        <v>59</v>
      </c>
      <c r="M1128" s="3" t="s">
        <v>47</v>
      </c>
      <c r="N1128" s="12" t="s">
        <v>59</v>
      </c>
      <c r="O1128" t="s">
        <v>47</v>
      </c>
      <c r="P1128" s="15" t="s">
        <v>59</v>
      </c>
      <c r="Q1128">
        <v>9.1300000000000008</v>
      </c>
      <c r="R1128" s="15">
        <v>0.06</v>
      </c>
      <c r="S1128" t="s">
        <v>54</v>
      </c>
      <c r="T1128" s="15" t="s">
        <v>59</v>
      </c>
      <c r="U1128">
        <v>7.8</v>
      </c>
      <c r="V1128" s="15">
        <v>0.54</v>
      </c>
      <c r="W1128">
        <v>8.98</v>
      </c>
      <c r="X1128" s="15">
        <v>0.37</v>
      </c>
      <c r="Y1128">
        <v>5.26</v>
      </c>
      <c r="Z1128" s="15">
        <v>0.41</v>
      </c>
      <c r="AA1128">
        <v>4.93</v>
      </c>
      <c r="AB1128" s="15">
        <v>0.22</v>
      </c>
      <c r="AC1128" t="s">
        <v>47</v>
      </c>
      <c r="AD1128" s="15" t="s">
        <v>59</v>
      </c>
      <c r="AE1128" t="s">
        <v>54</v>
      </c>
      <c r="AF1128" s="15" t="s">
        <v>59</v>
      </c>
      <c r="AG1128" t="s">
        <v>54</v>
      </c>
      <c r="AH1128" s="15" t="s">
        <v>59</v>
      </c>
      <c r="AI1128" t="s">
        <v>47</v>
      </c>
      <c r="AJ1128" s="15" t="s">
        <v>59</v>
      </c>
      <c r="AL1128" s="15" t="s">
        <v>59</v>
      </c>
      <c r="AM1128" t="s">
        <v>47</v>
      </c>
      <c r="AN1128" s="15" t="s">
        <v>59</v>
      </c>
      <c r="AO1128" t="s">
        <v>47</v>
      </c>
      <c r="AP1128" s="15" t="s">
        <v>59</v>
      </c>
      <c r="AQ1128" t="s">
        <v>47</v>
      </c>
      <c r="AR1128" s="15" t="s">
        <v>59</v>
      </c>
      <c r="AS1128" t="s">
        <v>47</v>
      </c>
      <c r="AT1128" s="15" t="s">
        <v>59</v>
      </c>
      <c r="AU1128" t="s">
        <v>47</v>
      </c>
      <c r="AV1128" s="15" t="s">
        <v>59</v>
      </c>
      <c r="AW1128" s="3" t="s">
        <v>47</v>
      </c>
      <c r="AX1128" s="15" t="s">
        <v>59</v>
      </c>
      <c r="AZ1128" s="15" t="s">
        <v>59</v>
      </c>
      <c r="BA1128" t="s">
        <v>47</v>
      </c>
      <c r="BB1128" s="15" t="s">
        <v>59</v>
      </c>
      <c r="BC1128" t="s">
        <v>47</v>
      </c>
      <c r="BD1128" s="15" t="s">
        <v>59</v>
      </c>
      <c r="BE1128" t="s">
        <v>47</v>
      </c>
      <c r="BF1128" s="15" t="s">
        <v>59</v>
      </c>
      <c r="BH1128" s="15" t="s">
        <v>59</v>
      </c>
      <c r="BJ1128" s="15" t="s">
        <v>59</v>
      </c>
      <c r="BL1128" s="15" t="s">
        <v>59</v>
      </c>
      <c r="BN1128" s="15" t="s">
        <v>59</v>
      </c>
      <c r="BP1128" s="15" t="s">
        <v>59</v>
      </c>
      <c r="BR1128" s="15" t="s">
        <v>59</v>
      </c>
      <c r="BT1128" s="15" t="s">
        <v>59</v>
      </c>
      <c r="BV1128" s="15" t="s">
        <v>59</v>
      </c>
      <c r="BX1128" s="15" t="s">
        <v>59</v>
      </c>
      <c r="BZ1128" s="15" t="s">
        <v>59</v>
      </c>
      <c r="CB1128" s="15" t="s">
        <v>59</v>
      </c>
      <c r="CD1128" s="15" t="s">
        <v>59</v>
      </c>
      <c r="CF1128" s="15" t="s">
        <v>59</v>
      </c>
      <c r="CH1128" s="15" t="s">
        <v>59</v>
      </c>
      <c r="CJ1128" s="15" t="s">
        <v>59</v>
      </c>
      <c r="CL1128" s="15" t="s">
        <v>59</v>
      </c>
      <c r="CN1128" s="15" t="s">
        <v>59</v>
      </c>
      <c r="CP1128" s="15" t="s">
        <v>59</v>
      </c>
      <c r="CR1128" s="15" t="s">
        <v>59</v>
      </c>
      <c r="CT1128" s="15" t="s">
        <v>59</v>
      </c>
      <c r="CV1128" s="15" t="s">
        <v>59</v>
      </c>
      <c r="CX1128" s="15" t="s">
        <v>59</v>
      </c>
      <c r="CZ1128" s="15" t="s">
        <v>59</v>
      </c>
      <c r="DB1128" s="15" t="s">
        <v>59</v>
      </c>
      <c r="DD1128" s="15" t="s">
        <v>59</v>
      </c>
      <c r="DF1128" s="15" t="s">
        <v>59</v>
      </c>
      <c r="DH1128" s="15" t="s">
        <v>59</v>
      </c>
      <c r="DJ1128" s="15" t="s">
        <v>59</v>
      </c>
      <c r="DL1128" s="15" t="s">
        <v>59</v>
      </c>
      <c r="DN1128" s="15" t="s">
        <v>59</v>
      </c>
      <c r="DP1128" s="15" t="s">
        <v>59</v>
      </c>
      <c r="DR1128" s="15" t="s">
        <v>59</v>
      </c>
      <c r="DT1128" s="15" t="s">
        <v>59</v>
      </c>
      <c r="DV1128" s="15" t="s">
        <v>59</v>
      </c>
      <c r="DX1128" s="15" t="s">
        <v>59</v>
      </c>
      <c r="DZ1128" s="15" t="s">
        <v>59</v>
      </c>
      <c r="EB1128" s="15" t="s">
        <v>59</v>
      </c>
      <c r="ED1128" s="15" t="s">
        <v>59</v>
      </c>
      <c r="EF1128" s="15" t="s">
        <v>59</v>
      </c>
      <c r="EH1128" s="15" t="s">
        <v>59</v>
      </c>
      <c r="EJ1128" s="15" t="s">
        <v>59</v>
      </c>
      <c r="EL1128" s="15" t="s">
        <v>59</v>
      </c>
      <c r="EN1128" s="15" t="s">
        <v>59</v>
      </c>
      <c r="EP1128" s="15" t="s">
        <v>59</v>
      </c>
      <c r="ER1128" s="15" t="s">
        <v>59</v>
      </c>
      <c r="ET1128" s="15" t="s">
        <v>59</v>
      </c>
      <c r="EV1128" s="15" t="s">
        <v>59</v>
      </c>
      <c r="EX1128" s="15" t="s">
        <v>59</v>
      </c>
      <c r="EZ1128" s="15" t="s">
        <v>59</v>
      </c>
      <c r="FB1128" s="15" t="s">
        <v>59</v>
      </c>
      <c r="FD1128" s="15" t="s">
        <v>59</v>
      </c>
      <c r="FF1128" s="15" t="s">
        <v>59</v>
      </c>
      <c r="FH1128" s="15" t="s">
        <v>59</v>
      </c>
      <c r="FJ1128" s="15" t="s">
        <v>59</v>
      </c>
      <c r="FL1128" s="15" t="s">
        <v>59</v>
      </c>
      <c r="FN1128" s="15" t="s">
        <v>59</v>
      </c>
      <c r="FP1128" s="15" t="s">
        <v>59</v>
      </c>
      <c r="FR1128" s="15" t="s">
        <v>59</v>
      </c>
      <c r="FT1128" s="15" t="s">
        <v>59</v>
      </c>
    </row>
    <row r="1129" spans="1:176" ht="15.95" customHeight="1">
      <c r="A1129" t="s">
        <v>1482</v>
      </c>
      <c r="B1129">
        <v>1</v>
      </c>
      <c r="D1129" s="39">
        <v>2502</v>
      </c>
      <c r="E1129" t="s">
        <v>1485</v>
      </c>
      <c r="G1129">
        <v>240.7</v>
      </c>
      <c r="H1129" s="15" t="s">
        <v>59</v>
      </c>
      <c r="I1129">
        <v>240.7</v>
      </c>
      <c r="J1129" s="15" t="s">
        <v>59</v>
      </c>
      <c r="K1129" t="s">
        <v>47</v>
      </c>
      <c r="L1129" s="15" t="s">
        <v>59</v>
      </c>
      <c r="M1129" s="3" t="s">
        <v>47</v>
      </c>
      <c r="N1129" s="12" t="s">
        <v>59</v>
      </c>
      <c r="O1129" t="s">
        <v>47</v>
      </c>
      <c r="P1129" s="15" t="s">
        <v>59</v>
      </c>
      <c r="Q1129" t="s">
        <v>54</v>
      </c>
      <c r="R1129" s="15" t="s">
        <v>59</v>
      </c>
      <c r="S1129" t="s">
        <v>54</v>
      </c>
      <c r="T1129" s="15" t="s">
        <v>59</v>
      </c>
      <c r="U1129" t="s">
        <v>47</v>
      </c>
      <c r="V1129" s="15" t="s">
        <v>59</v>
      </c>
      <c r="W1129">
        <v>108.1</v>
      </c>
      <c r="X1129" s="15" t="s">
        <v>59</v>
      </c>
      <c r="Y1129" t="s">
        <v>54</v>
      </c>
      <c r="Z1129" s="15" t="s">
        <v>59</v>
      </c>
      <c r="AA1129" t="s">
        <v>47</v>
      </c>
      <c r="AB1129" s="15" t="s">
        <v>59</v>
      </c>
      <c r="AC1129" t="s">
        <v>47</v>
      </c>
      <c r="AD1129" s="15" t="s">
        <v>59</v>
      </c>
      <c r="AE1129">
        <v>132.6</v>
      </c>
      <c r="AF1129" s="15" t="s">
        <v>59</v>
      </c>
      <c r="AG1129" t="s">
        <v>54</v>
      </c>
      <c r="AH1129" s="15" t="s">
        <v>59</v>
      </c>
      <c r="AI1129" t="s">
        <v>47</v>
      </c>
      <c r="AJ1129" s="15" t="s">
        <v>59</v>
      </c>
      <c r="AL1129" s="15" t="s">
        <v>59</v>
      </c>
      <c r="AM1129" t="s">
        <v>47</v>
      </c>
      <c r="AN1129" s="15" t="s">
        <v>59</v>
      </c>
      <c r="AO1129" t="s">
        <v>47</v>
      </c>
      <c r="AP1129" s="15" t="s">
        <v>59</v>
      </c>
      <c r="AQ1129" t="s">
        <v>47</v>
      </c>
      <c r="AR1129" s="15" t="s">
        <v>59</v>
      </c>
      <c r="AS1129" t="s">
        <v>47</v>
      </c>
      <c r="AT1129" s="15" t="s">
        <v>59</v>
      </c>
      <c r="AU1129" t="s">
        <v>47</v>
      </c>
      <c r="AV1129" s="15" t="s">
        <v>59</v>
      </c>
      <c r="AW1129" s="3" t="s">
        <v>47</v>
      </c>
      <c r="AX1129" s="15" t="s">
        <v>59</v>
      </c>
      <c r="AZ1129" s="15" t="s">
        <v>59</v>
      </c>
      <c r="BA1129" t="s">
        <v>47</v>
      </c>
      <c r="BB1129" s="15" t="s">
        <v>59</v>
      </c>
      <c r="BC1129" t="s">
        <v>47</v>
      </c>
      <c r="BD1129" s="15" t="s">
        <v>59</v>
      </c>
      <c r="BE1129" t="s">
        <v>47</v>
      </c>
      <c r="BF1129" s="15" t="s">
        <v>59</v>
      </c>
      <c r="BH1129" s="15" t="s">
        <v>59</v>
      </c>
      <c r="BJ1129" s="15" t="s">
        <v>59</v>
      </c>
      <c r="BL1129" s="15" t="s">
        <v>59</v>
      </c>
      <c r="BN1129" s="15" t="s">
        <v>59</v>
      </c>
      <c r="BP1129" s="15" t="s">
        <v>59</v>
      </c>
      <c r="BR1129" s="15" t="s">
        <v>59</v>
      </c>
      <c r="BT1129" s="15" t="s">
        <v>59</v>
      </c>
      <c r="BV1129" s="15" t="s">
        <v>59</v>
      </c>
      <c r="BX1129" s="15" t="s">
        <v>59</v>
      </c>
      <c r="BZ1129" s="15" t="s">
        <v>59</v>
      </c>
      <c r="CB1129" s="15" t="s">
        <v>59</v>
      </c>
      <c r="CD1129" s="15" t="s">
        <v>59</v>
      </c>
      <c r="CF1129" s="15" t="s">
        <v>59</v>
      </c>
      <c r="CH1129" s="15" t="s">
        <v>59</v>
      </c>
      <c r="CJ1129" s="15" t="s">
        <v>59</v>
      </c>
      <c r="CL1129" s="15" t="s">
        <v>59</v>
      </c>
      <c r="CN1129" s="15" t="s">
        <v>59</v>
      </c>
      <c r="CP1129" s="15" t="s">
        <v>59</v>
      </c>
      <c r="CR1129" s="15" t="s">
        <v>59</v>
      </c>
      <c r="CT1129" s="15" t="s">
        <v>59</v>
      </c>
      <c r="CV1129" s="15" t="s">
        <v>59</v>
      </c>
      <c r="CX1129" s="15" t="s">
        <v>59</v>
      </c>
      <c r="CZ1129" s="15" t="s">
        <v>59</v>
      </c>
      <c r="DB1129" s="15" t="s">
        <v>59</v>
      </c>
      <c r="DD1129" s="15" t="s">
        <v>59</v>
      </c>
      <c r="DF1129" s="15" t="s">
        <v>59</v>
      </c>
      <c r="DH1129" s="15" t="s">
        <v>59</v>
      </c>
      <c r="DJ1129" s="15" t="s">
        <v>59</v>
      </c>
      <c r="DL1129" s="15" t="s">
        <v>59</v>
      </c>
      <c r="DN1129" s="15" t="s">
        <v>59</v>
      </c>
      <c r="DP1129" s="15" t="s">
        <v>59</v>
      </c>
      <c r="DR1129" s="15" t="s">
        <v>59</v>
      </c>
      <c r="DT1129" s="15" t="s">
        <v>59</v>
      </c>
      <c r="DV1129" s="15" t="s">
        <v>59</v>
      </c>
      <c r="DX1129" s="15" t="s">
        <v>59</v>
      </c>
      <c r="DZ1129" s="15" t="s">
        <v>59</v>
      </c>
      <c r="EB1129" s="15" t="s">
        <v>59</v>
      </c>
      <c r="ED1129" s="15" t="s">
        <v>59</v>
      </c>
      <c r="EF1129" s="15" t="s">
        <v>59</v>
      </c>
      <c r="EH1129" s="15" t="s">
        <v>59</v>
      </c>
      <c r="EJ1129" s="15" t="s">
        <v>59</v>
      </c>
      <c r="EL1129" s="15" t="s">
        <v>59</v>
      </c>
      <c r="EN1129" s="15" t="s">
        <v>59</v>
      </c>
      <c r="EP1129" s="15" t="s">
        <v>59</v>
      </c>
      <c r="ER1129" s="15" t="s">
        <v>59</v>
      </c>
      <c r="ET1129" s="15" t="s">
        <v>59</v>
      </c>
      <c r="EV1129" s="15" t="s">
        <v>59</v>
      </c>
      <c r="EX1129" s="15" t="s">
        <v>59</v>
      </c>
      <c r="EZ1129" s="15" t="s">
        <v>59</v>
      </c>
      <c r="FB1129" s="15" t="s">
        <v>59</v>
      </c>
      <c r="FD1129" s="15" t="s">
        <v>59</v>
      </c>
      <c r="FF1129" s="15" t="s">
        <v>59</v>
      </c>
      <c r="FH1129" s="15" t="s">
        <v>59</v>
      </c>
      <c r="FJ1129" s="15" t="s">
        <v>59</v>
      </c>
      <c r="FL1129" s="15" t="s">
        <v>59</v>
      </c>
      <c r="FN1129" s="15" t="s">
        <v>59</v>
      </c>
      <c r="FP1129" s="15" t="s">
        <v>59</v>
      </c>
      <c r="FR1129" s="15" t="s">
        <v>59</v>
      </c>
      <c r="FT1129" s="15" t="s">
        <v>59</v>
      </c>
    </row>
    <row r="1130" spans="1:176" ht="15.95" customHeight="1">
      <c r="A1130" t="s">
        <v>1483</v>
      </c>
      <c r="B1130">
        <v>1</v>
      </c>
      <c r="D1130" s="39">
        <v>2502</v>
      </c>
      <c r="E1130" t="s">
        <v>1485</v>
      </c>
      <c r="G1130">
        <v>182.9</v>
      </c>
      <c r="H1130" s="15" t="s">
        <v>59</v>
      </c>
      <c r="I1130">
        <v>182.9</v>
      </c>
      <c r="J1130" s="15" t="s">
        <v>59</v>
      </c>
      <c r="K1130" t="s">
        <v>47</v>
      </c>
      <c r="L1130" s="15" t="s">
        <v>59</v>
      </c>
      <c r="M1130" s="3" t="s">
        <v>47</v>
      </c>
      <c r="N1130" s="12" t="s">
        <v>59</v>
      </c>
      <c r="O1130" t="s">
        <v>47</v>
      </c>
      <c r="P1130" s="15" t="s">
        <v>59</v>
      </c>
      <c r="Q1130" t="s">
        <v>54</v>
      </c>
      <c r="R1130" s="15" t="s">
        <v>59</v>
      </c>
      <c r="S1130" t="s">
        <v>54</v>
      </c>
      <c r="T1130" s="15" t="s">
        <v>59</v>
      </c>
      <c r="U1130" t="s">
        <v>47</v>
      </c>
      <c r="V1130" s="15" t="s">
        <v>59</v>
      </c>
      <c r="W1130">
        <v>81.5</v>
      </c>
      <c r="X1130" s="15" t="s">
        <v>59</v>
      </c>
      <c r="Y1130" t="s">
        <v>54</v>
      </c>
      <c r="Z1130" s="15" t="s">
        <v>59</v>
      </c>
      <c r="AA1130" t="s">
        <v>47</v>
      </c>
      <c r="AB1130" s="15" t="s">
        <v>59</v>
      </c>
      <c r="AC1130" t="s">
        <v>47</v>
      </c>
      <c r="AD1130" s="15" t="s">
        <v>59</v>
      </c>
      <c r="AE1130">
        <v>101.4</v>
      </c>
      <c r="AF1130" s="15" t="s">
        <v>59</v>
      </c>
      <c r="AG1130" t="s">
        <v>54</v>
      </c>
      <c r="AH1130" s="15" t="s">
        <v>59</v>
      </c>
      <c r="AI1130" t="s">
        <v>47</v>
      </c>
      <c r="AJ1130" s="15" t="s">
        <v>59</v>
      </c>
      <c r="AL1130" s="15" t="s">
        <v>59</v>
      </c>
      <c r="AM1130" t="s">
        <v>47</v>
      </c>
      <c r="AN1130" s="15" t="s">
        <v>59</v>
      </c>
      <c r="AO1130" t="s">
        <v>47</v>
      </c>
      <c r="AP1130" s="15" t="s">
        <v>59</v>
      </c>
      <c r="AQ1130" t="s">
        <v>47</v>
      </c>
      <c r="AR1130" s="15" t="s">
        <v>59</v>
      </c>
      <c r="AS1130" t="s">
        <v>47</v>
      </c>
      <c r="AT1130" s="15" t="s">
        <v>59</v>
      </c>
      <c r="AU1130" t="s">
        <v>47</v>
      </c>
      <c r="AV1130" s="15" t="s">
        <v>59</v>
      </c>
      <c r="AW1130" s="3" t="s">
        <v>47</v>
      </c>
      <c r="AX1130" s="15" t="s">
        <v>59</v>
      </c>
      <c r="AZ1130" s="15" t="s">
        <v>59</v>
      </c>
      <c r="BA1130" t="s">
        <v>47</v>
      </c>
      <c r="BB1130" s="15" t="s">
        <v>59</v>
      </c>
      <c r="BC1130" t="s">
        <v>47</v>
      </c>
      <c r="BD1130" s="15" t="s">
        <v>59</v>
      </c>
      <c r="BE1130" t="s">
        <v>47</v>
      </c>
      <c r="BF1130" s="15" t="s">
        <v>59</v>
      </c>
      <c r="BH1130" s="15" t="s">
        <v>59</v>
      </c>
      <c r="BJ1130" s="15" t="s">
        <v>59</v>
      </c>
      <c r="BL1130" s="15" t="s">
        <v>59</v>
      </c>
      <c r="BN1130" s="15" t="s">
        <v>59</v>
      </c>
      <c r="BP1130" s="15" t="s">
        <v>59</v>
      </c>
      <c r="BR1130" s="15" t="s">
        <v>59</v>
      </c>
      <c r="BT1130" s="15" t="s">
        <v>59</v>
      </c>
      <c r="BV1130" s="15" t="s">
        <v>59</v>
      </c>
      <c r="BX1130" s="15" t="s">
        <v>59</v>
      </c>
      <c r="BZ1130" s="15" t="s">
        <v>59</v>
      </c>
      <c r="CB1130" s="15" t="s">
        <v>59</v>
      </c>
      <c r="CD1130" s="15" t="s">
        <v>59</v>
      </c>
      <c r="CF1130" s="15" t="s">
        <v>59</v>
      </c>
      <c r="CH1130" s="15" t="s">
        <v>59</v>
      </c>
      <c r="CJ1130" s="15" t="s">
        <v>59</v>
      </c>
      <c r="CL1130" s="15" t="s">
        <v>59</v>
      </c>
      <c r="CN1130" s="15" t="s">
        <v>59</v>
      </c>
      <c r="CP1130" s="15" t="s">
        <v>59</v>
      </c>
      <c r="CR1130" s="15" t="s">
        <v>59</v>
      </c>
      <c r="CT1130" s="15" t="s">
        <v>59</v>
      </c>
      <c r="CV1130" s="15" t="s">
        <v>59</v>
      </c>
      <c r="CX1130" s="15" t="s">
        <v>59</v>
      </c>
      <c r="CZ1130" s="15" t="s">
        <v>59</v>
      </c>
      <c r="DB1130" s="15" t="s">
        <v>59</v>
      </c>
      <c r="DD1130" s="15" t="s">
        <v>59</v>
      </c>
      <c r="DF1130" s="15" t="s">
        <v>59</v>
      </c>
      <c r="DH1130" s="15" t="s">
        <v>59</v>
      </c>
      <c r="DJ1130" s="15" t="s">
        <v>59</v>
      </c>
      <c r="DL1130" s="15" t="s">
        <v>59</v>
      </c>
      <c r="DN1130" s="15" t="s">
        <v>59</v>
      </c>
      <c r="DP1130" s="15" t="s">
        <v>59</v>
      </c>
      <c r="DR1130" s="15" t="s">
        <v>59</v>
      </c>
      <c r="DT1130" s="15" t="s">
        <v>59</v>
      </c>
      <c r="DV1130" s="15" t="s">
        <v>59</v>
      </c>
      <c r="DX1130" s="15" t="s">
        <v>59</v>
      </c>
      <c r="DZ1130" s="15" t="s">
        <v>59</v>
      </c>
      <c r="EB1130" s="15" t="s">
        <v>59</v>
      </c>
      <c r="ED1130" s="15" t="s">
        <v>59</v>
      </c>
      <c r="EF1130" s="15" t="s">
        <v>59</v>
      </c>
      <c r="EH1130" s="15" t="s">
        <v>59</v>
      </c>
      <c r="EJ1130" s="15" t="s">
        <v>59</v>
      </c>
      <c r="EL1130" s="15" t="s">
        <v>59</v>
      </c>
      <c r="EN1130" s="15" t="s">
        <v>59</v>
      </c>
      <c r="EP1130" s="15" t="s">
        <v>59</v>
      </c>
      <c r="ER1130" s="15" t="s">
        <v>59</v>
      </c>
      <c r="ET1130" s="15" t="s">
        <v>59</v>
      </c>
      <c r="EV1130" s="15" t="s">
        <v>59</v>
      </c>
      <c r="EX1130" s="15" t="s">
        <v>59</v>
      </c>
      <c r="EZ1130" s="15" t="s">
        <v>59</v>
      </c>
      <c r="FB1130" s="15" t="s">
        <v>59</v>
      </c>
      <c r="FD1130" s="15" t="s">
        <v>59</v>
      </c>
      <c r="FF1130" s="15" t="s">
        <v>59</v>
      </c>
      <c r="FH1130" s="15" t="s">
        <v>59</v>
      </c>
      <c r="FJ1130" s="15" t="s">
        <v>59</v>
      </c>
      <c r="FL1130" s="15" t="s">
        <v>59</v>
      </c>
      <c r="FN1130" s="15" t="s">
        <v>59</v>
      </c>
      <c r="FP1130" s="15" t="s">
        <v>59</v>
      </c>
      <c r="FR1130" s="15" t="s">
        <v>59</v>
      </c>
      <c r="FT1130" s="15" t="s">
        <v>59</v>
      </c>
    </row>
    <row r="1131" spans="1:176" ht="15.95" customHeight="1">
      <c r="A1131" t="s">
        <v>1484</v>
      </c>
      <c r="B1131">
        <v>1</v>
      </c>
      <c r="D1131" s="39">
        <v>2502</v>
      </c>
      <c r="E1131" t="s">
        <v>1485</v>
      </c>
      <c r="G1131">
        <v>136.4</v>
      </c>
      <c r="H1131" s="15" t="s">
        <v>59</v>
      </c>
      <c r="I1131">
        <v>136.4</v>
      </c>
      <c r="J1131" s="15" t="s">
        <v>59</v>
      </c>
      <c r="K1131" t="s">
        <v>47</v>
      </c>
      <c r="L1131" s="15" t="s">
        <v>59</v>
      </c>
      <c r="M1131" s="3" t="s">
        <v>47</v>
      </c>
      <c r="N1131" s="12" t="s">
        <v>59</v>
      </c>
      <c r="O1131" t="s">
        <v>47</v>
      </c>
      <c r="P1131" s="15" t="s">
        <v>59</v>
      </c>
      <c r="Q1131" t="s">
        <v>54</v>
      </c>
      <c r="R1131" s="15" t="s">
        <v>59</v>
      </c>
      <c r="S1131" t="s">
        <v>54</v>
      </c>
      <c r="T1131" s="15" t="s">
        <v>59</v>
      </c>
      <c r="U1131" t="s">
        <v>47</v>
      </c>
      <c r="V1131" s="15" t="s">
        <v>59</v>
      </c>
      <c r="W1131">
        <v>65.3</v>
      </c>
      <c r="X1131" s="15" t="s">
        <v>59</v>
      </c>
      <c r="Y1131" t="s">
        <v>54</v>
      </c>
      <c r="Z1131" s="15" t="s">
        <v>59</v>
      </c>
      <c r="AA1131" t="s">
        <v>47</v>
      </c>
      <c r="AB1131" s="15" t="s">
        <v>59</v>
      </c>
      <c r="AC1131" t="s">
        <v>47</v>
      </c>
      <c r="AD1131" s="15" t="s">
        <v>59</v>
      </c>
      <c r="AE1131">
        <v>71.099999999999994</v>
      </c>
      <c r="AF1131" s="15" t="s">
        <v>59</v>
      </c>
      <c r="AG1131" t="s">
        <v>54</v>
      </c>
      <c r="AH1131" s="15" t="s">
        <v>59</v>
      </c>
      <c r="AI1131" t="s">
        <v>47</v>
      </c>
      <c r="AJ1131" s="15" t="s">
        <v>59</v>
      </c>
      <c r="AL1131" s="15" t="s">
        <v>59</v>
      </c>
      <c r="AM1131" t="s">
        <v>47</v>
      </c>
      <c r="AN1131" s="15" t="s">
        <v>59</v>
      </c>
      <c r="AO1131" t="s">
        <v>47</v>
      </c>
      <c r="AP1131" s="15" t="s">
        <v>59</v>
      </c>
      <c r="AQ1131" t="s">
        <v>47</v>
      </c>
      <c r="AR1131" s="15" t="s">
        <v>59</v>
      </c>
      <c r="AS1131" t="s">
        <v>47</v>
      </c>
      <c r="AT1131" s="15" t="s">
        <v>59</v>
      </c>
      <c r="AU1131" t="s">
        <v>47</v>
      </c>
      <c r="AV1131" s="15" t="s">
        <v>59</v>
      </c>
      <c r="AW1131" s="3" t="s">
        <v>47</v>
      </c>
      <c r="AX1131" s="15" t="s">
        <v>59</v>
      </c>
      <c r="AZ1131" s="15" t="s">
        <v>59</v>
      </c>
      <c r="BA1131" t="s">
        <v>47</v>
      </c>
      <c r="BB1131" s="15" t="s">
        <v>59</v>
      </c>
      <c r="BC1131" t="s">
        <v>47</v>
      </c>
      <c r="BD1131" s="15" t="s">
        <v>59</v>
      </c>
      <c r="BE1131" t="s">
        <v>47</v>
      </c>
      <c r="BF1131" s="15" t="s">
        <v>59</v>
      </c>
      <c r="BH1131" s="15" t="s">
        <v>59</v>
      </c>
      <c r="BJ1131" s="15" t="s">
        <v>59</v>
      </c>
      <c r="BL1131" s="15" t="s">
        <v>59</v>
      </c>
      <c r="BN1131" s="15" t="s">
        <v>59</v>
      </c>
      <c r="BP1131" s="15" t="s">
        <v>59</v>
      </c>
      <c r="BR1131" s="15" t="s">
        <v>59</v>
      </c>
      <c r="BT1131" s="15" t="s">
        <v>59</v>
      </c>
      <c r="BV1131" s="15" t="s">
        <v>59</v>
      </c>
      <c r="BX1131" s="15" t="s">
        <v>59</v>
      </c>
      <c r="BZ1131" s="15" t="s">
        <v>59</v>
      </c>
      <c r="CB1131" s="15" t="s">
        <v>59</v>
      </c>
      <c r="CD1131" s="15" t="s">
        <v>59</v>
      </c>
      <c r="CF1131" s="15" t="s">
        <v>59</v>
      </c>
      <c r="CH1131" s="15" t="s">
        <v>59</v>
      </c>
      <c r="CJ1131" s="15" t="s">
        <v>59</v>
      </c>
      <c r="CL1131" s="15" t="s">
        <v>59</v>
      </c>
      <c r="CN1131" s="15" t="s">
        <v>59</v>
      </c>
      <c r="CP1131" s="15" t="s">
        <v>59</v>
      </c>
      <c r="CR1131" s="15" t="s">
        <v>59</v>
      </c>
      <c r="CT1131" s="15" t="s">
        <v>59</v>
      </c>
      <c r="CV1131" s="15" t="s">
        <v>59</v>
      </c>
      <c r="CX1131" s="15" t="s">
        <v>59</v>
      </c>
      <c r="CZ1131" s="15" t="s">
        <v>59</v>
      </c>
      <c r="DB1131" s="15" t="s">
        <v>59</v>
      </c>
      <c r="DD1131" s="15" t="s">
        <v>59</v>
      </c>
      <c r="DF1131" s="15" t="s">
        <v>59</v>
      </c>
      <c r="DH1131" s="15" t="s">
        <v>59</v>
      </c>
      <c r="DJ1131" s="15" t="s">
        <v>59</v>
      </c>
      <c r="DL1131" s="15" t="s">
        <v>59</v>
      </c>
      <c r="DN1131" s="15" t="s">
        <v>59</v>
      </c>
      <c r="DP1131" s="15" t="s">
        <v>59</v>
      </c>
      <c r="DR1131" s="15" t="s">
        <v>59</v>
      </c>
      <c r="DT1131" s="15" t="s">
        <v>59</v>
      </c>
      <c r="DV1131" s="15" t="s">
        <v>59</v>
      </c>
      <c r="DX1131" s="15" t="s">
        <v>59</v>
      </c>
      <c r="DZ1131" s="15" t="s">
        <v>59</v>
      </c>
      <c r="EB1131" s="15" t="s">
        <v>59</v>
      </c>
      <c r="ED1131" s="15" t="s">
        <v>59</v>
      </c>
      <c r="EF1131" s="15" t="s">
        <v>59</v>
      </c>
      <c r="EH1131" s="15" t="s">
        <v>59</v>
      </c>
      <c r="EJ1131" s="15" t="s">
        <v>59</v>
      </c>
      <c r="EL1131" s="15" t="s">
        <v>59</v>
      </c>
      <c r="EN1131" s="15" t="s">
        <v>59</v>
      </c>
      <c r="EP1131" s="15" t="s">
        <v>59</v>
      </c>
      <c r="ER1131" s="15" t="s">
        <v>59</v>
      </c>
      <c r="ET1131" s="15" t="s">
        <v>59</v>
      </c>
      <c r="EV1131" s="15" t="s">
        <v>59</v>
      </c>
      <c r="EX1131" s="15" t="s">
        <v>59</v>
      </c>
      <c r="EZ1131" s="15" t="s">
        <v>59</v>
      </c>
      <c r="FB1131" s="15" t="s">
        <v>59</v>
      </c>
      <c r="FD1131" s="15" t="s">
        <v>59</v>
      </c>
      <c r="FF1131" s="15" t="s">
        <v>59</v>
      </c>
      <c r="FH1131" s="15" t="s">
        <v>59</v>
      </c>
      <c r="FJ1131" s="15" t="s">
        <v>59</v>
      </c>
      <c r="FL1131" s="15" t="s">
        <v>59</v>
      </c>
      <c r="FN1131" s="15" t="s">
        <v>59</v>
      </c>
      <c r="FP1131" s="15" t="s">
        <v>59</v>
      </c>
      <c r="FR1131" s="15" t="s">
        <v>59</v>
      </c>
      <c r="FT1131" s="15" t="s">
        <v>59</v>
      </c>
    </row>
    <row r="1132" spans="1:176" ht="15.95" customHeight="1">
      <c r="A1132" t="s">
        <v>1486</v>
      </c>
      <c r="B1132">
        <v>1</v>
      </c>
      <c r="D1132" s="39">
        <v>2502</v>
      </c>
      <c r="E1132" t="s">
        <v>1485</v>
      </c>
      <c r="G1132">
        <v>146.19999999999999</v>
      </c>
      <c r="H1132" s="15" t="s">
        <v>59</v>
      </c>
      <c r="I1132">
        <v>146.19999999999999</v>
      </c>
      <c r="J1132" s="15" t="s">
        <v>59</v>
      </c>
      <c r="K1132" t="s">
        <v>47</v>
      </c>
      <c r="L1132" s="15" t="s">
        <v>59</v>
      </c>
      <c r="M1132" s="3" t="s">
        <v>47</v>
      </c>
      <c r="N1132" s="12" t="s">
        <v>59</v>
      </c>
      <c r="O1132" t="s">
        <v>47</v>
      </c>
      <c r="P1132" s="15" t="s">
        <v>59</v>
      </c>
      <c r="Q1132" t="s">
        <v>54</v>
      </c>
      <c r="R1132" s="15" t="s">
        <v>59</v>
      </c>
      <c r="S1132" t="s">
        <v>54</v>
      </c>
      <c r="T1132" s="15" t="s">
        <v>59</v>
      </c>
      <c r="U1132" t="s">
        <v>47</v>
      </c>
      <c r="V1132" s="15" t="s">
        <v>59</v>
      </c>
      <c r="W1132">
        <v>111.2</v>
      </c>
      <c r="X1132" s="15" t="s">
        <v>59</v>
      </c>
      <c r="Y1132" t="s">
        <v>54</v>
      </c>
      <c r="Z1132" s="15" t="s">
        <v>59</v>
      </c>
      <c r="AA1132" t="s">
        <v>47</v>
      </c>
      <c r="AB1132" s="15" t="s">
        <v>59</v>
      </c>
      <c r="AC1132" t="s">
        <v>47</v>
      </c>
      <c r="AD1132" s="15" t="s">
        <v>59</v>
      </c>
      <c r="AE1132">
        <v>35</v>
      </c>
      <c r="AF1132" s="15" t="s">
        <v>59</v>
      </c>
      <c r="AG1132" t="s">
        <v>54</v>
      </c>
      <c r="AH1132" s="15" t="s">
        <v>59</v>
      </c>
      <c r="AI1132" t="s">
        <v>47</v>
      </c>
      <c r="AJ1132" s="15" t="s">
        <v>59</v>
      </c>
      <c r="AL1132" s="15" t="s">
        <v>59</v>
      </c>
      <c r="AM1132" t="s">
        <v>47</v>
      </c>
      <c r="AN1132" s="15" t="s">
        <v>59</v>
      </c>
      <c r="AO1132" t="s">
        <v>47</v>
      </c>
      <c r="AP1132" s="15" t="s">
        <v>59</v>
      </c>
      <c r="AQ1132" t="s">
        <v>47</v>
      </c>
      <c r="AR1132" s="15" t="s">
        <v>59</v>
      </c>
      <c r="AS1132" t="s">
        <v>47</v>
      </c>
      <c r="AT1132" s="15" t="s">
        <v>59</v>
      </c>
      <c r="AU1132" t="s">
        <v>47</v>
      </c>
      <c r="AV1132" s="15" t="s">
        <v>59</v>
      </c>
      <c r="AW1132" s="3" t="s">
        <v>47</v>
      </c>
      <c r="AX1132" s="15" t="s">
        <v>59</v>
      </c>
      <c r="AZ1132" s="15" t="s">
        <v>59</v>
      </c>
      <c r="BA1132" t="s">
        <v>47</v>
      </c>
      <c r="BB1132" s="15" t="s">
        <v>59</v>
      </c>
      <c r="BC1132" t="s">
        <v>47</v>
      </c>
      <c r="BD1132" s="15" t="s">
        <v>59</v>
      </c>
      <c r="BE1132" t="s">
        <v>47</v>
      </c>
      <c r="BF1132" s="15" t="s">
        <v>59</v>
      </c>
      <c r="BH1132" s="15" t="s">
        <v>59</v>
      </c>
      <c r="BJ1132" s="15" t="s">
        <v>59</v>
      </c>
      <c r="BL1132" s="15" t="s">
        <v>59</v>
      </c>
      <c r="BN1132" s="15" t="s">
        <v>59</v>
      </c>
      <c r="BP1132" s="15" t="s">
        <v>59</v>
      </c>
      <c r="BR1132" s="15" t="s">
        <v>59</v>
      </c>
      <c r="BT1132" s="15" t="s">
        <v>59</v>
      </c>
      <c r="BV1132" s="15" t="s">
        <v>59</v>
      </c>
      <c r="BX1132" s="15" t="s">
        <v>59</v>
      </c>
      <c r="BZ1132" s="15" t="s">
        <v>59</v>
      </c>
      <c r="CB1132" s="15" t="s">
        <v>59</v>
      </c>
      <c r="CD1132" s="15" t="s">
        <v>59</v>
      </c>
      <c r="CF1132" s="15" t="s">
        <v>59</v>
      </c>
      <c r="CH1132" s="15" t="s">
        <v>59</v>
      </c>
      <c r="CJ1132" s="15" t="s">
        <v>59</v>
      </c>
      <c r="CL1132" s="15" t="s">
        <v>59</v>
      </c>
      <c r="CN1132" s="15" t="s">
        <v>59</v>
      </c>
      <c r="CP1132" s="15" t="s">
        <v>59</v>
      </c>
      <c r="CR1132" s="15" t="s">
        <v>59</v>
      </c>
      <c r="CT1132" s="15" t="s">
        <v>59</v>
      </c>
      <c r="CV1132" s="15" t="s">
        <v>59</v>
      </c>
      <c r="CX1132" s="15" t="s">
        <v>59</v>
      </c>
      <c r="CZ1132" s="15" t="s">
        <v>59</v>
      </c>
      <c r="DB1132" s="15" t="s">
        <v>59</v>
      </c>
      <c r="DD1132" s="15" t="s">
        <v>59</v>
      </c>
      <c r="DF1132" s="15" t="s">
        <v>59</v>
      </c>
      <c r="DH1132" s="15" t="s">
        <v>59</v>
      </c>
      <c r="DJ1132" s="15" t="s">
        <v>59</v>
      </c>
      <c r="DL1132" s="15" t="s">
        <v>59</v>
      </c>
      <c r="DN1132" s="15" t="s">
        <v>59</v>
      </c>
      <c r="DP1132" s="15" t="s">
        <v>59</v>
      </c>
      <c r="DR1132" s="15" t="s">
        <v>59</v>
      </c>
      <c r="DT1132" s="15" t="s">
        <v>59</v>
      </c>
      <c r="DV1132" s="15" t="s">
        <v>59</v>
      </c>
      <c r="DX1132" s="15" t="s">
        <v>59</v>
      </c>
      <c r="DZ1132" s="15" t="s">
        <v>59</v>
      </c>
      <c r="EB1132" s="15" t="s">
        <v>59</v>
      </c>
      <c r="ED1132" s="15" t="s">
        <v>59</v>
      </c>
      <c r="EF1132" s="15" t="s">
        <v>59</v>
      </c>
      <c r="EH1132" s="15" t="s">
        <v>59</v>
      </c>
      <c r="EJ1132" s="15" t="s">
        <v>59</v>
      </c>
      <c r="EL1132" s="15" t="s">
        <v>59</v>
      </c>
      <c r="EN1132" s="15" t="s">
        <v>59</v>
      </c>
      <c r="EP1132" s="15" t="s">
        <v>59</v>
      </c>
      <c r="ER1132" s="15" t="s">
        <v>59</v>
      </c>
      <c r="ET1132" s="15" t="s">
        <v>59</v>
      </c>
      <c r="EV1132" s="15" t="s">
        <v>59</v>
      </c>
      <c r="EX1132" s="15" t="s">
        <v>59</v>
      </c>
      <c r="EZ1132" s="15" t="s">
        <v>59</v>
      </c>
      <c r="FB1132" s="15" t="s">
        <v>59</v>
      </c>
      <c r="FD1132" s="15" t="s">
        <v>59</v>
      </c>
      <c r="FF1132" s="15" t="s">
        <v>59</v>
      </c>
      <c r="FH1132" s="15" t="s">
        <v>59</v>
      </c>
      <c r="FJ1132" s="15" t="s">
        <v>59</v>
      </c>
      <c r="FL1132" s="15" t="s">
        <v>59</v>
      </c>
      <c r="FN1132" s="15" t="s">
        <v>59</v>
      </c>
      <c r="FP1132" s="15" t="s">
        <v>59</v>
      </c>
      <c r="FR1132" s="15" t="s">
        <v>59</v>
      </c>
      <c r="FT1132" s="15" t="s">
        <v>59</v>
      </c>
    </row>
    <row r="1133" spans="1:176" ht="15.95" customHeight="1">
      <c r="A1133" t="s">
        <v>1487</v>
      </c>
      <c r="B1133">
        <v>1</v>
      </c>
      <c r="D1133" s="39">
        <v>2502</v>
      </c>
      <c r="E1133" t="s">
        <v>1485</v>
      </c>
      <c r="G1133">
        <v>192.5</v>
      </c>
      <c r="H1133" s="15" t="s">
        <v>59</v>
      </c>
      <c r="I1133">
        <v>192.5</v>
      </c>
      <c r="J1133" s="15" t="s">
        <v>59</v>
      </c>
      <c r="K1133" t="s">
        <v>47</v>
      </c>
      <c r="L1133" s="15" t="s">
        <v>59</v>
      </c>
      <c r="M1133" s="3" t="s">
        <v>47</v>
      </c>
      <c r="N1133" s="12" t="s">
        <v>59</v>
      </c>
      <c r="O1133" t="s">
        <v>47</v>
      </c>
      <c r="P1133" s="15" t="s">
        <v>59</v>
      </c>
      <c r="Q1133" t="s">
        <v>54</v>
      </c>
      <c r="R1133" s="15" t="s">
        <v>59</v>
      </c>
      <c r="S1133" t="s">
        <v>54</v>
      </c>
      <c r="T1133" s="15" t="s">
        <v>59</v>
      </c>
      <c r="U1133" t="s">
        <v>47</v>
      </c>
      <c r="V1133" s="15" t="s">
        <v>59</v>
      </c>
      <c r="W1133">
        <v>125.9</v>
      </c>
      <c r="X1133" s="15" t="s">
        <v>59</v>
      </c>
      <c r="Y1133" t="s">
        <v>54</v>
      </c>
      <c r="Z1133" s="15" t="s">
        <v>59</v>
      </c>
      <c r="AA1133" t="s">
        <v>47</v>
      </c>
      <c r="AB1133" s="15" t="s">
        <v>59</v>
      </c>
      <c r="AC1133" t="s">
        <v>47</v>
      </c>
      <c r="AD1133" s="15" t="s">
        <v>59</v>
      </c>
      <c r="AE1133">
        <v>66.599999999999994</v>
      </c>
      <c r="AF1133" s="15" t="s">
        <v>59</v>
      </c>
      <c r="AG1133" t="s">
        <v>54</v>
      </c>
      <c r="AH1133" s="15" t="s">
        <v>59</v>
      </c>
      <c r="AI1133" t="s">
        <v>47</v>
      </c>
      <c r="AJ1133" s="15" t="s">
        <v>59</v>
      </c>
      <c r="AL1133" s="15" t="s">
        <v>59</v>
      </c>
      <c r="AM1133" t="s">
        <v>47</v>
      </c>
      <c r="AN1133" s="15" t="s">
        <v>59</v>
      </c>
      <c r="AO1133" t="s">
        <v>47</v>
      </c>
      <c r="AP1133" s="15" t="s">
        <v>59</v>
      </c>
      <c r="AQ1133" t="s">
        <v>47</v>
      </c>
      <c r="AR1133" s="15" t="s">
        <v>59</v>
      </c>
      <c r="AS1133" t="s">
        <v>47</v>
      </c>
      <c r="AT1133" s="15" t="s">
        <v>59</v>
      </c>
      <c r="AU1133" t="s">
        <v>47</v>
      </c>
      <c r="AV1133" s="15" t="s">
        <v>59</v>
      </c>
      <c r="AW1133" s="3" t="s">
        <v>47</v>
      </c>
      <c r="AX1133" s="15" t="s">
        <v>59</v>
      </c>
      <c r="AZ1133" s="15" t="s">
        <v>59</v>
      </c>
      <c r="BA1133" t="s">
        <v>47</v>
      </c>
      <c r="BB1133" s="15" t="s">
        <v>59</v>
      </c>
      <c r="BC1133" t="s">
        <v>47</v>
      </c>
      <c r="BD1133" s="15" t="s">
        <v>59</v>
      </c>
      <c r="BE1133" t="s">
        <v>47</v>
      </c>
      <c r="BF1133" s="15" t="s">
        <v>59</v>
      </c>
      <c r="BH1133" s="15" t="s">
        <v>59</v>
      </c>
      <c r="BJ1133" s="15" t="s">
        <v>59</v>
      </c>
      <c r="BL1133" s="15" t="s">
        <v>59</v>
      </c>
      <c r="BN1133" s="15" t="s">
        <v>59</v>
      </c>
      <c r="BP1133" s="15" t="s">
        <v>59</v>
      </c>
      <c r="BR1133" s="15" t="s">
        <v>59</v>
      </c>
      <c r="BT1133" s="15" t="s">
        <v>59</v>
      </c>
      <c r="BV1133" s="15" t="s">
        <v>59</v>
      </c>
      <c r="BX1133" s="15" t="s">
        <v>59</v>
      </c>
      <c r="BZ1133" s="15" t="s">
        <v>59</v>
      </c>
      <c r="CB1133" s="15" t="s">
        <v>59</v>
      </c>
      <c r="CD1133" s="15" t="s">
        <v>59</v>
      </c>
      <c r="CF1133" s="15" t="s">
        <v>59</v>
      </c>
      <c r="CH1133" s="15" t="s">
        <v>59</v>
      </c>
      <c r="CJ1133" s="15" t="s">
        <v>59</v>
      </c>
      <c r="CL1133" s="15" t="s">
        <v>59</v>
      </c>
      <c r="CN1133" s="15" t="s">
        <v>59</v>
      </c>
      <c r="CP1133" s="15" t="s">
        <v>59</v>
      </c>
      <c r="CR1133" s="15" t="s">
        <v>59</v>
      </c>
      <c r="CT1133" s="15" t="s">
        <v>59</v>
      </c>
      <c r="CV1133" s="15" t="s">
        <v>59</v>
      </c>
      <c r="CX1133" s="15" t="s">
        <v>59</v>
      </c>
      <c r="CZ1133" s="15" t="s">
        <v>59</v>
      </c>
      <c r="DB1133" s="15" t="s">
        <v>59</v>
      </c>
      <c r="DD1133" s="15" t="s">
        <v>59</v>
      </c>
      <c r="DF1133" s="15" t="s">
        <v>59</v>
      </c>
      <c r="DH1133" s="15" t="s">
        <v>59</v>
      </c>
      <c r="DJ1133" s="15" t="s">
        <v>59</v>
      </c>
      <c r="DL1133" s="15" t="s">
        <v>59</v>
      </c>
      <c r="DN1133" s="15" t="s">
        <v>59</v>
      </c>
      <c r="DP1133" s="15" t="s">
        <v>59</v>
      </c>
      <c r="DR1133" s="15" t="s">
        <v>59</v>
      </c>
      <c r="DT1133" s="15" t="s">
        <v>59</v>
      </c>
      <c r="DV1133" s="15" t="s">
        <v>59</v>
      </c>
      <c r="DX1133" s="15" t="s">
        <v>59</v>
      </c>
      <c r="DZ1133" s="15" t="s">
        <v>59</v>
      </c>
      <c r="EB1133" s="15" t="s">
        <v>59</v>
      </c>
      <c r="ED1133" s="15" t="s">
        <v>59</v>
      </c>
      <c r="EF1133" s="15" t="s">
        <v>59</v>
      </c>
      <c r="EH1133" s="15" t="s">
        <v>59</v>
      </c>
      <c r="EJ1133" s="15" t="s">
        <v>59</v>
      </c>
      <c r="EL1133" s="15" t="s">
        <v>59</v>
      </c>
      <c r="EN1133" s="15" t="s">
        <v>59</v>
      </c>
      <c r="EP1133" s="15" t="s">
        <v>59</v>
      </c>
      <c r="ER1133" s="15" t="s">
        <v>59</v>
      </c>
      <c r="ET1133" s="15" t="s">
        <v>59</v>
      </c>
      <c r="EV1133" s="15" t="s">
        <v>59</v>
      </c>
      <c r="EX1133" s="15" t="s">
        <v>59</v>
      </c>
      <c r="EZ1133" s="15" t="s">
        <v>59</v>
      </c>
      <c r="FB1133" s="15" t="s">
        <v>59</v>
      </c>
      <c r="FD1133" s="15" t="s">
        <v>59</v>
      </c>
      <c r="FF1133" s="15" t="s">
        <v>59</v>
      </c>
      <c r="FH1133" s="15" t="s">
        <v>59</v>
      </c>
      <c r="FJ1133" s="15" t="s">
        <v>59</v>
      </c>
      <c r="FL1133" s="15" t="s">
        <v>59</v>
      </c>
      <c r="FN1133" s="15" t="s">
        <v>59</v>
      </c>
      <c r="FP1133" s="15" t="s">
        <v>59</v>
      </c>
      <c r="FR1133" s="15" t="s">
        <v>59</v>
      </c>
      <c r="FT1133" s="15" t="s">
        <v>59</v>
      </c>
    </row>
    <row r="1134" spans="1:176" ht="15.95" customHeight="1">
      <c r="A1134" t="s">
        <v>1488</v>
      </c>
      <c r="B1134">
        <v>1</v>
      </c>
      <c r="D1134" s="39">
        <v>2502</v>
      </c>
      <c r="E1134" t="s">
        <v>1485</v>
      </c>
      <c r="G1134">
        <v>98.9</v>
      </c>
      <c r="H1134" s="15" t="s">
        <v>59</v>
      </c>
      <c r="I1134">
        <v>98.9</v>
      </c>
      <c r="J1134" s="15" t="s">
        <v>59</v>
      </c>
      <c r="K1134" t="s">
        <v>47</v>
      </c>
      <c r="L1134" s="15" t="s">
        <v>59</v>
      </c>
      <c r="M1134" s="3" t="s">
        <v>47</v>
      </c>
      <c r="N1134" s="12" t="s">
        <v>59</v>
      </c>
      <c r="O1134" t="s">
        <v>47</v>
      </c>
      <c r="P1134" s="15" t="s">
        <v>59</v>
      </c>
      <c r="Q1134" t="s">
        <v>54</v>
      </c>
      <c r="R1134" s="15" t="s">
        <v>59</v>
      </c>
      <c r="S1134" t="s">
        <v>54</v>
      </c>
      <c r="T1134" s="15" t="s">
        <v>59</v>
      </c>
      <c r="U1134" t="s">
        <v>47</v>
      </c>
      <c r="V1134" s="15" t="s">
        <v>59</v>
      </c>
      <c r="W1134">
        <v>39.799999999999997</v>
      </c>
      <c r="X1134" s="15" t="s">
        <v>59</v>
      </c>
      <c r="Y1134" t="s">
        <v>54</v>
      </c>
      <c r="Z1134" s="15" t="s">
        <v>59</v>
      </c>
      <c r="AA1134" t="s">
        <v>47</v>
      </c>
      <c r="AB1134" s="15" t="s">
        <v>59</v>
      </c>
      <c r="AC1134" t="s">
        <v>47</v>
      </c>
      <c r="AD1134" s="15" t="s">
        <v>59</v>
      </c>
      <c r="AE1134">
        <v>59.1</v>
      </c>
      <c r="AF1134" s="15" t="s">
        <v>59</v>
      </c>
      <c r="AG1134" t="s">
        <v>54</v>
      </c>
      <c r="AH1134" s="15" t="s">
        <v>59</v>
      </c>
      <c r="AI1134" t="s">
        <v>47</v>
      </c>
      <c r="AJ1134" s="15" t="s">
        <v>59</v>
      </c>
      <c r="AL1134" s="15" t="s">
        <v>59</v>
      </c>
      <c r="AM1134" t="s">
        <v>47</v>
      </c>
      <c r="AN1134" s="15" t="s">
        <v>59</v>
      </c>
      <c r="AO1134" t="s">
        <v>47</v>
      </c>
      <c r="AP1134" s="15" t="s">
        <v>59</v>
      </c>
      <c r="AQ1134" t="s">
        <v>47</v>
      </c>
      <c r="AR1134" s="15" t="s">
        <v>59</v>
      </c>
      <c r="AS1134" t="s">
        <v>47</v>
      </c>
      <c r="AT1134" s="15" t="s">
        <v>59</v>
      </c>
      <c r="AU1134" t="s">
        <v>47</v>
      </c>
      <c r="AV1134" s="15" t="s">
        <v>59</v>
      </c>
      <c r="AW1134" s="3" t="s">
        <v>47</v>
      </c>
      <c r="AX1134" s="15" t="s">
        <v>59</v>
      </c>
      <c r="AZ1134" s="15" t="s">
        <v>59</v>
      </c>
      <c r="BA1134" t="s">
        <v>47</v>
      </c>
      <c r="BB1134" s="15" t="s">
        <v>59</v>
      </c>
      <c r="BC1134" t="s">
        <v>47</v>
      </c>
      <c r="BD1134" s="15" t="s">
        <v>59</v>
      </c>
      <c r="BE1134" t="s">
        <v>47</v>
      </c>
      <c r="BF1134" s="15" t="s">
        <v>59</v>
      </c>
      <c r="BH1134" s="15" t="s">
        <v>59</v>
      </c>
      <c r="BJ1134" s="15" t="s">
        <v>59</v>
      </c>
      <c r="BL1134" s="15" t="s">
        <v>59</v>
      </c>
      <c r="BN1134" s="15" t="s">
        <v>59</v>
      </c>
      <c r="BP1134" s="15" t="s">
        <v>59</v>
      </c>
      <c r="BR1134" s="15" t="s">
        <v>59</v>
      </c>
      <c r="BT1134" s="15" t="s">
        <v>59</v>
      </c>
      <c r="BV1134" s="15" t="s">
        <v>59</v>
      </c>
      <c r="BX1134" s="15" t="s">
        <v>59</v>
      </c>
      <c r="BZ1134" s="15" t="s">
        <v>59</v>
      </c>
      <c r="CB1134" s="15" t="s">
        <v>59</v>
      </c>
      <c r="CD1134" s="15" t="s">
        <v>59</v>
      </c>
      <c r="CF1134" s="15" t="s">
        <v>59</v>
      </c>
      <c r="CH1134" s="15" t="s">
        <v>59</v>
      </c>
      <c r="CJ1134" s="15" t="s">
        <v>59</v>
      </c>
      <c r="CL1134" s="15" t="s">
        <v>59</v>
      </c>
      <c r="CN1134" s="15" t="s">
        <v>59</v>
      </c>
      <c r="CP1134" s="15" t="s">
        <v>59</v>
      </c>
      <c r="CR1134" s="15" t="s">
        <v>59</v>
      </c>
      <c r="CT1134" s="15" t="s">
        <v>59</v>
      </c>
      <c r="CV1134" s="15" t="s">
        <v>59</v>
      </c>
      <c r="CX1134" s="15" t="s">
        <v>59</v>
      </c>
      <c r="CZ1134" s="15" t="s">
        <v>59</v>
      </c>
      <c r="DB1134" s="15" t="s">
        <v>59</v>
      </c>
      <c r="DD1134" s="15" t="s">
        <v>59</v>
      </c>
      <c r="DF1134" s="15" t="s">
        <v>59</v>
      </c>
      <c r="DH1134" s="15" t="s">
        <v>59</v>
      </c>
      <c r="DJ1134" s="15" t="s">
        <v>59</v>
      </c>
      <c r="DL1134" s="15" t="s">
        <v>59</v>
      </c>
      <c r="DN1134" s="15" t="s">
        <v>59</v>
      </c>
      <c r="DP1134" s="15" t="s">
        <v>59</v>
      </c>
      <c r="DR1134" s="15" t="s">
        <v>59</v>
      </c>
      <c r="DT1134" s="15" t="s">
        <v>59</v>
      </c>
      <c r="DV1134" s="15" t="s">
        <v>59</v>
      </c>
      <c r="DX1134" s="15" t="s">
        <v>59</v>
      </c>
      <c r="DZ1134" s="15" t="s">
        <v>59</v>
      </c>
      <c r="EB1134" s="15" t="s">
        <v>59</v>
      </c>
      <c r="ED1134" s="15" t="s">
        <v>59</v>
      </c>
      <c r="EF1134" s="15" t="s">
        <v>59</v>
      </c>
      <c r="EH1134" s="15" t="s">
        <v>59</v>
      </c>
      <c r="EJ1134" s="15" t="s">
        <v>59</v>
      </c>
      <c r="EL1134" s="15" t="s">
        <v>59</v>
      </c>
      <c r="EN1134" s="15" t="s">
        <v>59</v>
      </c>
      <c r="EP1134" s="15" t="s">
        <v>59</v>
      </c>
      <c r="ER1134" s="15" t="s">
        <v>59</v>
      </c>
      <c r="ET1134" s="15" t="s">
        <v>59</v>
      </c>
      <c r="EV1134" s="15" t="s">
        <v>59</v>
      </c>
      <c r="EX1134" s="15" t="s">
        <v>59</v>
      </c>
      <c r="EZ1134" s="15" t="s">
        <v>59</v>
      </c>
      <c r="FB1134" s="15" t="s">
        <v>59</v>
      </c>
      <c r="FD1134" s="15" t="s">
        <v>59</v>
      </c>
      <c r="FF1134" s="15" t="s">
        <v>59</v>
      </c>
      <c r="FH1134" s="15" t="s">
        <v>59</v>
      </c>
      <c r="FJ1134" s="15" t="s">
        <v>59</v>
      </c>
      <c r="FL1134" s="15" t="s">
        <v>59</v>
      </c>
      <c r="FN1134" s="15" t="s">
        <v>59</v>
      </c>
      <c r="FP1134" s="15" t="s">
        <v>59</v>
      </c>
      <c r="FR1134" s="15" t="s">
        <v>59</v>
      </c>
      <c r="FT1134" s="15" t="s">
        <v>59</v>
      </c>
    </row>
    <row r="1135" spans="1:176" ht="15.95" customHeight="1">
      <c r="A1135" t="s">
        <v>1489</v>
      </c>
      <c r="B1135">
        <v>1</v>
      </c>
      <c r="D1135" s="39">
        <v>2502</v>
      </c>
      <c r="E1135" t="s">
        <v>1485</v>
      </c>
      <c r="G1135">
        <v>148.80000000000001</v>
      </c>
      <c r="H1135" s="15" t="s">
        <v>59</v>
      </c>
      <c r="I1135">
        <v>148.80000000000001</v>
      </c>
      <c r="J1135" s="15" t="s">
        <v>59</v>
      </c>
      <c r="K1135" t="s">
        <v>47</v>
      </c>
      <c r="L1135" s="15" t="s">
        <v>59</v>
      </c>
      <c r="M1135" s="3" t="s">
        <v>47</v>
      </c>
      <c r="N1135" s="12" t="s">
        <v>59</v>
      </c>
      <c r="O1135" t="s">
        <v>47</v>
      </c>
      <c r="P1135" s="15" t="s">
        <v>59</v>
      </c>
      <c r="Q1135" t="s">
        <v>54</v>
      </c>
      <c r="R1135" s="15" t="s">
        <v>59</v>
      </c>
      <c r="S1135" t="s">
        <v>54</v>
      </c>
      <c r="T1135" s="15" t="s">
        <v>59</v>
      </c>
      <c r="U1135" t="s">
        <v>47</v>
      </c>
      <c r="V1135" s="15" t="s">
        <v>59</v>
      </c>
      <c r="W1135">
        <v>72.7</v>
      </c>
      <c r="X1135" s="15" t="s">
        <v>59</v>
      </c>
      <c r="Y1135" t="s">
        <v>54</v>
      </c>
      <c r="Z1135" s="15" t="s">
        <v>59</v>
      </c>
      <c r="AA1135" t="s">
        <v>47</v>
      </c>
      <c r="AB1135" s="15" t="s">
        <v>59</v>
      </c>
      <c r="AC1135" t="s">
        <v>47</v>
      </c>
      <c r="AD1135" s="15" t="s">
        <v>59</v>
      </c>
      <c r="AE1135">
        <v>76.099999999999994</v>
      </c>
      <c r="AF1135" s="15" t="s">
        <v>59</v>
      </c>
      <c r="AG1135" t="s">
        <v>54</v>
      </c>
      <c r="AH1135" s="15" t="s">
        <v>59</v>
      </c>
      <c r="AI1135" t="s">
        <v>47</v>
      </c>
      <c r="AJ1135" s="15" t="s">
        <v>59</v>
      </c>
      <c r="AL1135" s="15" t="s">
        <v>59</v>
      </c>
      <c r="AM1135" t="s">
        <v>47</v>
      </c>
      <c r="AN1135" s="15" t="s">
        <v>59</v>
      </c>
      <c r="AO1135" t="s">
        <v>47</v>
      </c>
      <c r="AP1135" s="15" t="s">
        <v>59</v>
      </c>
      <c r="AQ1135" t="s">
        <v>47</v>
      </c>
      <c r="AR1135" s="15" t="s">
        <v>59</v>
      </c>
      <c r="AS1135" t="s">
        <v>47</v>
      </c>
      <c r="AT1135" s="15" t="s">
        <v>59</v>
      </c>
      <c r="AU1135" t="s">
        <v>47</v>
      </c>
      <c r="AV1135" s="15" t="s">
        <v>59</v>
      </c>
      <c r="AW1135" s="3" t="s">
        <v>47</v>
      </c>
      <c r="AX1135" s="15" t="s">
        <v>59</v>
      </c>
      <c r="AZ1135" s="15" t="s">
        <v>59</v>
      </c>
      <c r="BA1135" t="s">
        <v>47</v>
      </c>
      <c r="BB1135" s="15" t="s">
        <v>59</v>
      </c>
      <c r="BC1135" t="s">
        <v>47</v>
      </c>
      <c r="BD1135" s="15" t="s">
        <v>59</v>
      </c>
      <c r="BE1135" t="s">
        <v>47</v>
      </c>
      <c r="BF1135" s="15" t="s">
        <v>59</v>
      </c>
      <c r="BH1135" s="15" t="s">
        <v>59</v>
      </c>
      <c r="BJ1135" s="15" t="s">
        <v>59</v>
      </c>
      <c r="BL1135" s="15" t="s">
        <v>59</v>
      </c>
      <c r="BN1135" s="15" t="s">
        <v>59</v>
      </c>
      <c r="BP1135" s="15" t="s">
        <v>59</v>
      </c>
      <c r="BR1135" s="15" t="s">
        <v>59</v>
      </c>
      <c r="BT1135" s="15" t="s">
        <v>59</v>
      </c>
      <c r="BV1135" s="15" t="s">
        <v>59</v>
      </c>
      <c r="BX1135" s="15" t="s">
        <v>59</v>
      </c>
      <c r="BZ1135" s="15" t="s">
        <v>59</v>
      </c>
      <c r="CB1135" s="15" t="s">
        <v>59</v>
      </c>
      <c r="CD1135" s="15" t="s">
        <v>59</v>
      </c>
      <c r="CF1135" s="15" t="s">
        <v>59</v>
      </c>
      <c r="CH1135" s="15" t="s">
        <v>59</v>
      </c>
      <c r="CJ1135" s="15" t="s">
        <v>59</v>
      </c>
      <c r="CL1135" s="15" t="s">
        <v>59</v>
      </c>
      <c r="CN1135" s="15" t="s">
        <v>59</v>
      </c>
      <c r="CP1135" s="15" t="s">
        <v>59</v>
      </c>
      <c r="CR1135" s="15" t="s">
        <v>59</v>
      </c>
      <c r="CT1135" s="15" t="s">
        <v>59</v>
      </c>
      <c r="CV1135" s="15" t="s">
        <v>59</v>
      </c>
      <c r="CX1135" s="15" t="s">
        <v>59</v>
      </c>
      <c r="CZ1135" s="15" t="s">
        <v>59</v>
      </c>
      <c r="DB1135" s="15" t="s">
        <v>59</v>
      </c>
      <c r="DD1135" s="15" t="s">
        <v>59</v>
      </c>
      <c r="DF1135" s="15" t="s">
        <v>59</v>
      </c>
      <c r="DH1135" s="15" t="s">
        <v>59</v>
      </c>
      <c r="DJ1135" s="15" t="s">
        <v>59</v>
      </c>
      <c r="DL1135" s="15" t="s">
        <v>59</v>
      </c>
      <c r="DN1135" s="15" t="s">
        <v>59</v>
      </c>
      <c r="DP1135" s="15" t="s">
        <v>59</v>
      </c>
      <c r="DR1135" s="15" t="s">
        <v>59</v>
      </c>
      <c r="DT1135" s="15" t="s">
        <v>59</v>
      </c>
      <c r="DV1135" s="15" t="s">
        <v>59</v>
      </c>
      <c r="DX1135" s="15" t="s">
        <v>59</v>
      </c>
      <c r="DZ1135" s="15" t="s">
        <v>59</v>
      </c>
      <c r="EB1135" s="15" t="s">
        <v>59</v>
      </c>
      <c r="ED1135" s="15" t="s">
        <v>59</v>
      </c>
      <c r="EF1135" s="15" t="s">
        <v>59</v>
      </c>
      <c r="EH1135" s="15" t="s">
        <v>59</v>
      </c>
      <c r="EJ1135" s="15" t="s">
        <v>59</v>
      </c>
      <c r="EL1135" s="15" t="s">
        <v>59</v>
      </c>
      <c r="EN1135" s="15" t="s">
        <v>59</v>
      </c>
      <c r="EP1135" s="15" t="s">
        <v>59</v>
      </c>
      <c r="ER1135" s="15" t="s">
        <v>59</v>
      </c>
      <c r="ET1135" s="15" t="s">
        <v>59</v>
      </c>
      <c r="EV1135" s="15" t="s">
        <v>59</v>
      </c>
      <c r="EX1135" s="15" t="s">
        <v>59</v>
      </c>
      <c r="EZ1135" s="15" t="s">
        <v>59</v>
      </c>
      <c r="FB1135" s="15" t="s">
        <v>59</v>
      </c>
      <c r="FD1135" s="15" t="s">
        <v>59</v>
      </c>
      <c r="FF1135" s="15" t="s">
        <v>59</v>
      </c>
      <c r="FH1135" s="15" t="s">
        <v>59</v>
      </c>
      <c r="FJ1135" s="15" t="s">
        <v>59</v>
      </c>
      <c r="FL1135" s="15" t="s">
        <v>59</v>
      </c>
      <c r="FN1135" s="15" t="s">
        <v>59</v>
      </c>
      <c r="FP1135" s="15" t="s">
        <v>59</v>
      </c>
      <c r="FR1135" s="15" t="s">
        <v>59</v>
      </c>
      <c r="FT1135" s="15" t="s">
        <v>59</v>
      </c>
    </row>
    <row r="1136" spans="1:176" ht="15.95" customHeight="1">
      <c r="A1136" t="s">
        <v>1493</v>
      </c>
      <c r="B1136">
        <v>1</v>
      </c>
      <c r="D1136" s="39">
        <v>2502</v>
      </c>
      <c r="E1136" t="s">
        <v>1490</v>
      </c>
      <c r="F1136" t="s">
        <v>1491</v>
      </c>
      <c r="G1136" s="9">
        <f t="shared" ref="G1136:G1172" si="42">SUM(O1136,Q1136,S1136,U1136,W1136,Y1136,AA1136,AE1136,AG1136,AI1136,AM1136,AO1136,AQ1136,AS1136,AU1136,AW1136,AY1136,BA1136,BC1136,BE1136,BG1136)</f>
        <v>0</v>
      </c>
      <c r="H1136" s="15" t="s">
        <v>59</v>
      </c>
      <c r="I1136" t="s">
        <v>47</v>
      </c>
      <c r="J1136" s="15" t="s">
        <v>59</v>
      </c>
      <c r="K1136" t="s">
        <v>47</v>
      </c>
      <c r="L1136" s="15" t="s">
        <v>59</v>
      </c>
      <c r="M1136" s="3" t="s">
        <v>47</v>
      </c>
      <c r="N1136" s="12" t="s">
        <v>59</v>
      </c>
      <c r="O1136" t="s">
        <v>47</v>
      </c>
      <c r="P1136" s="15" t="s">
        <v>59</v>
      </c>
      <c r="Q1136" t="s">
        <v>1083</v>
      </c>
      <c r="R1136" s="15" t="s">
        <v>59</v>
      </c>
      <c r="T1136" s="15" t="s">
        <v>59</v>
      </c>
      <c r="U1136" t="s">
        <v>1083</v>
      </c>
      <c r="V1136" s="15" t="s">
        <v>59</v>
      </c>
      <c r="W1136" t="s">
        <v>1083</v>
      </c>
      <c r="X1136" s="15" t="s">
        <v>59</v>
      </c>
      <c r="Y1136" t="s">
        <v>1083</v>
      </c>
      <c r="Z1136" s="15" t="s">
        <v>59</v>
      </c>
      <c r="AA1136" t="s">
        <v>1083</v>
      </c>
      <c r="AB1136" s="15" t="s">
        <v>59</v>
      </c>
      <c r="AC1136" t="s">
        <v>47</v>
      </c>
      <c r="AD1136" s="15" t="s">
        <v>59</v>
      </c>
      <c r="AE1136" t="s">
        <v>47</v>
      </c>
      <c r="AF1136" s="15" t="s">
        <v>59</v>
      </c>
      <c r="AG1136" t="s">
        <v>1083</v>
      </c>
      <c r="AH1136" s="15" t="s">
        <v>59</v>
      </c>
      <c r="AI1136" t="s">
        <v>47</v>
      </c>
      <c r="AJ1136" s="15" t="s">
        <v>59</v>
      </c>
      <c r="AL1136" s="15" t="s">
        <v>59</v>
      </c>
      <c r="AM1136" t="s">
        <v>47</v>
      </c>
      <c r="AN1136" s="15" t="s">
        <v>59</v>
      </c>
      <c r="AO1136" t="s">
        <v>47</v>
      </c>
      <c r="AP1136" s="15" t="s">
        <v>59</v>
      </c>
      <c r="AQ1136" t="s">
        <v>47</v>
      </c>
      <c r="AR1136" s="15" t="s">
        <v>59</v>
      </c>
      <c r="AS1136" t="s">
        <v>47</v>
      </c>
      <c r="AT1136" s="15" t="s">
        <v>59</v>
      </c>
      <c r="AU1136" t="s">
        <v>47</v>
      </c>
      <c r="AV1136" s="15" t="s">
        <v>59</v>
      </c>
      <c r="AW1136" s="3" t="s">
        <v>47</v>
      </c>
      <c r="AX1136" s="15" t="s">
        <v>59</v>
      </c>
      <c r="AZ1136" s="15" t="s">
        <v>59</v>
      </c>
      <c r="BA1136" t="s">
        <v>47</v>
      </c>
      <c r="BB1136" s="15" t="s">
        <v>59</v>
      </c>
      <c r="BC1136" t="s">
        <v>47</v>
      </c>
      <c r="BD1136" s="15" t="s">
        <v>59</v>
      </c>
      <c r="BE1136" t="s">
        <v>47</v>
      </c>
      <c r="BF1136" s="15" t="s">
        <v>59</v>
      </c>
      <c r="BH1136" s="15" t="s">
        <v>59</v>
      </c>
      <c r="BJ1136" s="15" t="s">
        <v>59</v>
      </c>
      <c r="BL1136" s="15" t="s">
        <v>59</v>
      </c>
      <c r="BN1136" s="15" t="s">
        <v>59</v>
      </c>
      <c r="BP1136" s="15" t="s">
        <v>59</v>
      </c>
      <c r="BR1136" s="15" t="s">
        <v>59</v>
      </c>
      <c r="BT1136" s="15" t="s">
        <v>59</v>
      </c>
      <c r="BV1136" s="15" t="s">
        <v>59</v>
      </c>
      <c r="BX1136" s="15" t="s">
        <v>59</v>
      </c>
      <c r="BZ1136" s="15" t="s">
        <v>59</v>
      </c>
      <c r="CB1136" s="15" t="s">
        <v>59</v>
      </c>
      <c r="CD1136" s="15" t="s">
        <v>59</v>
      </c>
      <c r="CF1136" s="15" t="s">
        <v>59</v>
      </c>
      <c r="CH1136" s="15" t="s">
        <v>59</v>
      </c>
      <c r="CJ1136" s="15" t="s">
        <v>59</v>
      </c>
      <c r="CL1136" s="15" t="s">
        <v>59</v>
      </c>
      <c r="CN1136" s="15" t="s">
        <v>59</v>
      </c>
      <c r="CP1136" s="15" t="s">
        <v>59</v>
      </c>
      <c r="CR1136" s="15" t="s">
        <v>59</v>
      </c>
      <c r="CT1136" s="15" t="s">
        <v>59</v>
      </c>
      <c r="CV1136" s="15" t="s">
        <v>59</v>
      </c>
      <c r="CX1136" s="15" t="s">
        <v>59</v>
      </c>
      <c r="CZ1136" s="15" t="s">
        <v>59</v>
      </c>
      <c r="DB1136" s="15" t="s">
        <v>59</v>
      </c>
      <c r="DD1136" s="15" t="s">
        <v>59</v>
      </c>
      <c r="DF1136" s="15" t="s">
        <v>59</v>
      </c>
      <c r="DH1136" s="15" t="s">
        <v>59</v>
      </c>
      <c r="DJ1136" s="15" t="s">
        <v>59</v>
      </c>
      <c r="DL1136" s="15" t="s">
        <v>59</v>
      </c>
      <c r="DN1136" s="15" t="s">
        <v>59</v>
      </c>
      <c r="DP1136" s="15" t="s">
        <v>59</v>
      </c>
      <c r="DR1136" s="15" t="s">
        <v>59</v>
      </c>
      <c r="DT1136" s="15" t="s">
        <v>59</v>
      </c>
      <c r="DV1136" s="15" t="s">
        <v>59</v>
      </c>
      <c r="DX1136" s="15" t="s">
        <v>59</v>
      </c>
      <c r="DZ1136" s="15" t="s">
        <v>59</v>
      </c>
      <c r="EB1136" s="15" t="s">
        <v>59</v>
      </c>
      <c r="ED1136" s="15" t="s">
        <v>59</v>
      </c>
      <c r="EF1136" s="15" t="s">
        <v>59</v>
      </c>
      <c r="EH1136" s="15" t="s">
        <v>59</v>
      </c>
      <c r="EJ1136" s="15" t="s">
        <v>59</v>
      </c>
      <c r="EL1136" s="15" t="s">
        <v>59</v>
      </c>
      <c r="EN1136" s="15" t="s">
        <v>59</v>
      </c>
      <c r="EP1136" s="15" t="s">
        <v>59</v>
      </c>
      <c r="ER1136" s="15" t="s">
        <v>59</v>
      </c>
      <c r="ET1136" s="15" t="s">
        <v>59</v>
      </c>
      <c r="EV1136" s="15" t="s">
        <v>59</v>
      </c>
      <c r="EX1136" s="15" t="s">
        <v>59</v>
      </c>
      <c r="EZ1136" s="15" t="s">
        <v>59</v>
      </c>
      <c r="FB1136" s="15" t="s">
        <v>59</v>
      </c>
      <c r="FD1136" s="15" t="s">
        <v>59</v>
      </c>
      <c r="FF1136" s="15" t="s">
        <v>59</v>
      </c>
      <c r="FH1136" s="15" t="s">
        <v>59</v>
      </c>
      <c r="FJ1136" s="15" t="s">
        <v>59</v>
      </c>
      <c r="FL1136" s="15" t="s">
        <v>59</v>
      </c>
      <c r="FN1136" s="15" t="s">
        <v>59</v>
      </c>
      <c r="FP1136" s="15" t="s">
        <v>59</v>
      </c>
      <c r="FR1136" s="15" t="s">
        <v>59</v>
      </c>
      <c r="FT1136" s="15" t="s">
        <v>59</v>
      </c>
    </row>
    <row r="1137" spans="1:176" ht="15.95" customHeight="1">
      <c r="A1137" t="s">
        <v>1494</v>
      </c>
      <c r="B1137">
        <v>1</v>
      </c>
      <c r="D1137" s="39">
        <v>2502</v>
      </c>
      <c r="E1137" t="s">
        <v>1492</v>
      </c>
      <c r="G1137" s="9">
        <f t="shared" si="42"/>
        <v>43</v>
      </c>
      <c r="H1137" s="15" t="s">
        <v>59</v>
      </c>
      <c r="I1137" t="s">
        <v>47</v>
      </c>
      <c r="J1137" s="15" t="s">
        <v>59</v>
      </c>
      <c r="K1137" t="s">
        <v>47</v>
      </c>
      <c r="L1137" s="15" t="s">
        <v>59</v>
      </c>
      <c r="M1137" s="3" t="s">
        <v>47</v>
      </c>
      <c r="N1137" s="12" t="s">
        <v>59</v>
      </c>
      <c r="O1137" t="s">
        <v>47</v>
      </c>
      <c r="P1137" s="15" t="s">
        <v>59</v>
      </c>
      <c r="Q1137">
        <v>4</v>
      </c>
      <c r="R1137" s="15" t="s">
        <v>59</v>
      </c>
      <c r="S1137">
        <v>1</v>
      </c>
      <c r="T1137" s="15" t="s">
        <v>59</v>
      </c>
      <c r="U1137">
        <v>10</v>
      </c>
      <c r="V1137" s="15" t="s">
        <v>59</v>
      </c>
      <c r="W1137">
        <v>18</v>
      </c>
      <c r="X1137" s="15" t="s">
        <v>59</v>
      </c>
      <c r="Y1137" t="s">
        <v>47</v>
      </c>
      <c r="Z1137" s="15" t="s">
        <v>59</v>
      </c>
      <c r="AA1137" t="s">
        <v>47</v>
      </c>
      <c r="AB1137" s="15" t="s">
        <v>59</v>
      </c>
      <c r="AC1137">
        <v>0</v>
      </c>
      <c r="AD1137" s="15" t="s">
        <v>59</v>
      </c>
      <c r="AE1137" t="s">
        <v>47</v>
      </c>
      <c r="AF1137" s="15" t="s">
        <v>59</v>
      </c>
      <c r="AG1137" t="s">
        <v>47</v>
      </c>
      <c r="AH1137" s="15" t="s">
        <v>59</v>
      </c>
      <c r="AI1137" t="s">
        <v>47</v>
      </c>
      <c r="AJ1137" s="15" t="s">
        <v>59</v>
      </c>
      <c r="AL1137" s="15" t="s">
        <v>59</v>
      </c>
      <c r="AM1137" t="s">
        <v>47</v>
      </c>
      <c r="AN1137" s="15" t="s">
        <v>59</v>
      </c>
      <c r="AO1137" t="s">
        <v>47</v>
      </c>
      <c r="AP1137" s="15" t="s">
        <v>59</v>
      </c>
      <c r="AQ1137" t="s">
        <v>47</v>
      </c>
      <c r="AR1137" s="15" t="s">
        <v>59</v>
      </c>
      <c r="AS1137" t="s">
        <v>47</v>
      </c>
      <c r="AT1137" s="15" t="s">
        <v>59</v>
      </c>
      <c r="AU1137" t="s">
        <v>47</v>
      </c>
      <c r="AV1137" s="15" t="s">
        <v>59</v>
      </c>
      <c r="AW1137">
        <v>10</v>
      </c>
      <c r="AX1137" s="15" t="s">
        <v>59</v>
      </c>
      <c r="AZ1137" s="15" t="s">
        <v>59</v>
      </c>
      <c r="BA1137" t="s">
        <v>47</v>
      </c>
      <c r="BB1137" s="15" t="s">
        <v>59</v>
      </c>
      <c r="BC1137" t="s">
        <v>47</v>
      </c>
      <c r="BD1137" s="15" t="s">
        <v>59</v>
      </c>
      <c r="BE1137" t="s">
        <v>47</v>
      </c>
      <c r="BF1137" s="15" t="s">
        <v>59</v>
      </c>
      <c r="BH1137" s="15" t="s">
        <v>59</v>
      </c>
      <c r="BJ1137" s="15" t="s">
        <v>59</v>
      </c>
      <c r="BL1137" s="15" t="s">
        <v>59</v>
      </c>
      <c r="BN1137" s="15" t="s">
        <v>59</v>
      </c>
      <c r="BP1137" s="15" t="s">
        <v>59</v>
      </c>
      <c r="BR1137" s="15" t="s">
        <v>59</v>
      </c>
      <c r="BT1137" s="15" t="s">
        <v>59</v>
      </c>
      <c r="BV1137" s="15" t="s">
        <v>59</v>
      </c>
      <c r="BX1137" s="15" t="s">
        <v>59</v>
      </c>
      <c r="BZ1137" s="15" t="s">
        <v>59</v>
      </c>
      <c r="CB1137" s="15" t="s">
        <v>59</v>
      </c>
      <c r="CD1137" s="15" t="s">
        <v>59</v>
      </c>
      <c r="CF1137" s="15" t="s">
        <v>59</v>
      </c>
      <c r="CH1137" s="15" t="s">
        <v>59</v>
      </c>
      <c r="CJ1137" s="15" t="s">
        <v>59</v>
      </c>
      <c r="CL1137" s="15" t="s">
        <v>59</v>
      </c>
      <c r="CN1137" s="15" t="s">
        <v>59</v>
      </c>
      <c r="CP1137" s="15" t="s">
        <v>59</v>
      </c>
      <c r="CR1137" s="15" t="s">
        <v>59</v>
      </c>
      <c r="CT1137" s="15" t="s">
        <v>59</v>
      </c>
      <c r="CV1137" s="15" t="s">
        <v>59</v>
      </c>
      <c r="CX1137" s="15" t="s">
        <v>59</v>
      </c>
      <c r="CZ1137" s="15" t="s">
        <v>59</v>
      </c>
      <c r="DB1137" s="15" t="s">
        <v>59</v>
      </c>
      <c r="DD1137" s="15" t="s">
        <v>59</v>
      </c>
      <c r="DF1137" s="15" t="s">
        <v>59</v>
      </c>
      <c r="DH1137" s="15" t="s">
        <v>59</v>
      </c>
      <c r="DJ1137" s="15" t="s">
        <v>59</v>
      </c>
      <c r="DL1137" s="15" t="s">
        <v>59</v>
      </c>
      <c r="DN1137" s="15" t="s">
        <v>59</v>
      </c>
      <c r="DP1137" s="15" t="s">
        <v>59</v>
      </c>
      <c r="DR1137" s="15" t="s">
        <v>59</v>
      </c>
      <c r="DT1137" s="15" t="s">
        <v>59</v>
      </c>
      <c r="DV1137" s="15" t="s">
        <v>59</v>
      </c>
      <c r="DX1137" s="15" t="s">
        <v>59</v>
      </c>
      <c r="DZ1137" s="15" t="s">
        <v>59</v>
      </c>
      <c r="EB1137" s="15" t="s">
        <v>59</v>
      </c>
      <c r="ED1137" s="15" t="s">
        <v>59</v>
      </c>
      <c r="EF1137" s="15" t="s">
        <v>59</v>
      </c>
      <c r="EH1137" s="15" t="s">
        <v>59</v>
      </c>
      <c r="EJ1137" s="15" t="s">
        <v>59</v>
      </c>
      <c r="EL1137" s="15" t="s">
        <v>59</v>
      </c>
      <c r="EN1137" s="15" t="s">
        <v>59</v>
      </c>
      <c r="EP1137" s="15" t="s">
        <v>59</v>
      </c>
      <c r="ER1137" s="15" t="s">
        <v>59</v>
      </c>
      <c r="ET1137" s="15" t="s">
        <v>59</v>
      </c>
      <c r="EV1137" s="15" t="s">
        <v>59</v>
      </c>
      <c r="EX1137" s="15" t="s">
        <v>59</v>
      </c>
      <c r="EZ1137" s="15" t="s">
        <v>59</v>
      </c>
      <c r="FB1137" s="15" t="s">
        <v>59</v>
      </c>
      <c r="FD1137" s="15" t="s">
        <v>59</v>
      </c>
      <c r="FF1137" s="15" t="s">
        <v>59</v>
      </c>
      <c r="FH1137" s="15" t="s">
        <v>59</v>
      </c>
      <c r="FJ1137" s="15" t="s">
        <v>59</v>
      </c>
      <c r="FL1137" s="15" t="s">
        <v>59</v>
      </c>
      <c r="FN1137" s="15" t="s">
        <v>59</v>
      </c>
      <c r="FP1137" s="15" t="s">
        <v>59</v>
      </c>
      <c r="FR1137" s="15" t="s">
        <v>59</v>
      </c>
      <c r="FT1137" s="15" t="s">
        <v>59</v>
      </c>
    </row>
    <row r="1138" spans="1:176" ht="15.95" customHeight="1">
      <c r="A1138" t="s">
        <v>1495</v>
      </c>
      <c r="B1138">
        <v>4</v>
      </c>
      <c r="D1138" s="39">
        <v>2502</v>
      </c>
      <c r="E1138" t="s">
        <v>1492</v>
      </c>
      <c r="G1138" s="9">
        <f t="shared" si="42"/>
        <v>27</v>
      </c>
      <c r="H1138" s="15" t="s">
        <v>59</v>
      </c>
      <c r="I1138" t="s">
        <v>47</v>
      </c>
      <c r="J1138" s="15" t="s">
        <v>59</v>
      </c>
      <c r="K1138" t="s">
        <v>47</v>
      </c>
      <c r="L1138" s="15" t="s">
        <v>59</v>
      </c>
      <c r="M1138" s="3" t="s">
        <v>47</v>
      </c>
      <c r="N1138" s="12" t="s">
        <v>59</v>
      </c>
      <c r="O1138" t="s">
        <v>47</v>
      </c>
      <c r="P1138" s="15" t="s">
        <v>59</v>
      </c>
      <c r="Q1138">
        <v>1</v>
      </c>
      <c r="R1138" s="15" t="s">
        <v>59</v>
      </c>
      <c r="S1138">
        <v>2</v>
      </c>
      <c r="T1138" s="15" t="s">
        <v>59</v>
      </c>
      <c r="U1138">
        <v>5</v>
      </c>
      <c r="V1138" s="15" t="s">
        <v>59</v>
      </c>
      <c r="W1138">
        <v>10</v>
      </c>
      <c r="X1138" s="15" t="s">
        <v>59</v>
      </c>
      <c r="Y1138" t="s">
        <v>47</v>
      </c>
      <c r="Z1138" s="15" t="s">
        <v>59</v>
      </c>
      <c r="AA1138" t="s">
        <v>47</v>
      </c>
      <c r="AB1138" s="15" t="s">
        <v>59</v>
      </c>
      <c r="AC1138">
        <v>3</v>
      </c>
      <c r="AD1138" s="15" t="s">
        <v>59</v>
      </c>
      <c r="AE1138" t="s">
        <v>47</v>
      </c>
      <c r="AF1138" s="15" t="s">
        <v>59</v>
      </c>
      <c r="AG1138" t="s">
        <v>47</v>
      </c>
      <c r="AH1138" s="15" t="s">
        <v>59</v>
      </c>
      <c r="AI1138" t="s">
        <v>47</v>
      </c>
      <c r="AJ1138" s="15" t="s">
        <v>59</v>
      </c>
      <c r="AL1138" s="15" t="s">
        <v>59</v>
      </c>
      <c r="AM1138" t="s">
        <v>47</v>
      </c>
      <c r="AN1138" s="15" t="s">
        <v>59</v>
      </c>
      <c r="AO1138" t="s">
        <v>47</v>
      </c>
      <c r="AP1138" s="15" t="s">
        <v>59</v>
      </c>
      <c r="AQ1138" t="s">
        <v>47</v>
      </c>
      <c r="AR1138" s="15" t="s">
        <v>59</v>
      </c>
      <c r="AS1138" t="s">
        <v>47</v>
      </c>
      <c r="AT1138" s="15" t="s">
        <v>59</v>
      </c>
      <c r="AU1138" t="s">
        <v>47</v>
      </c>
      <c r="AV1138" s="15" t="s">
        <v>59</v>
      </c>
      <c r="AW1138">
        <v>9</v>
      </c>
      <c r="AX1138" s="15" t="s">
        <v>59</v>
      </c>
      <c r="AZ1138" s="15" t="s">
        <v>59</v>
      </c>
      <c r="BA1138" t="s">
        <v>47</v>
      </c>
      <c r="BB1138" s="15" t="s">
        <v>59</v>
      </c>
      <c r="BC1138" t="s">
        <v>47</v>
      </c>
      <c r="BD1138" s="15" t="s">
        <v>59</v>
      </c>
      <c r="BE1138" t="s">
        <v>47</v>
      </c>
      <c r="BF1138" s="15" t="s">
        <v>59</v>
      </c>
      <c r="BH1138" s="15" t="s">
        <v>59</v>
      </c>
      <c r="BJ1138" s="15" t="s">
        <v>59</v>
      </c>
      <c r="BL1138" s="15" t="s">
        <v>59</v>
      </c>
      <c r="BN1138" s="15" t="s">
        <v>59</v>
      </c>
      <c r="BP1138" s="15" t="s">
        <v>59</v>
      </c>
      <c r="BR1138" s="15" t="s">
        <v>59</v>
      </c>
      <c r="BT1138" s="15" t="s">
        <v>59</v>
      </c>
      <c r="BV1138" s="15" t="s">
        <v>59</v>
      </c>
      <c r="BX1138" s="15" t="s">
        <v>59</v>
      </c>
      <c r="BZ1138" s="15" t="s">
        <v>59</v>
      </c>
      <c r="CB1138" s="15" t="s">
        <v>59</v>
      </c>
      <c r="CD1138" s="15" t="s">
        <v>59</v>
      </c>
      <c r="CF1138" s="15" t="s">
        <v>59</v>
      </c>
      <c r="CH1138" s="15" t="s">
        <v>59</v>
      </c>
      <c r="CJ1138" s="15" t="s">
        <v>59</v>
      </c>
      <c r="CL1138" s="15" t="s">
        <v>59</v>
      </c>
      <c r="CN1138" s="15" t="s">
        <v>59</v>
      </c>
      <c r="CP1138" s="15" t="s">
        <v>59</v>
      </c>
      <c r="CR1138" s="15" t="s">
        <v>59</v>
      </c>
      <c r="CT1138" s="15" t="s">
        <v>59</v>
      </c>
      <c r="CV1138" s="15" t="s">
        <v>59</v>
      </c>
      <c r="CX1138" s="15" t="s">
        <v>59</v>
      </c>
      <c r="CZ1138" s="15" t="s">
        <v>59</v>
      </c>
      <c r="DB1138" s="15" t="s">
        <v>59</v>
      </c>
      <c r="DD1138" s="15" t="s">
        <v>59</v>
      </c>
      <c r="DF1138" s="15" t="s">
        <v>59</v>
      </c>
      <c r="DH1138" s="15" t="s">
        <v>59</v>
      </c>
      <c r="DJ1138" s="15" t="s">
        <v>59</v>
      </c>
      <c r="DL1138" s="15" t="s">
        <v>59</v>
      </c>
      <c r="DN1138" s="15" t="s">
        <v>59</v>
      </c>
      <c r="DP1138" s="15" t="s">
        <v>59</v>
      </c>
      <c r="DR1138" s="15" t="s">
        <v>59</v>
      </c>
      <c r="DT1138" s="15" t="s">
        <v>59</v>
      </c>
      <c r="DV1138" s="15" t="s">
        <v>59</v>
      </c>
      <c r="DX1138" s="15" t="s">
        <v>59</v>
      </c>
      <c r="DZ1138" s="15" t="s">
        <v>59</v>
      </c>
      <c r="EB1138" s="15" t="s">
        <v>59</v>
      </c>
      <c r="ED1138" s="15" t="s">
        <v>59</v>
      </c>
      <c r="EF1138" s="15" t="s">
        <v>59</v>
      </c>
      <c r="EH1138" s="15" t="s">
        <v>59</v>
      </c>
      <c r="EJ1138" s="15" t="s">
        <v>59</v>
      </c>
      <c r="EL1138" s="15" t="s">
        <v>59</v>
      </c>
      <c r="EN1138" s="15" t="s">
        <v>59</v>
      </c>
      <c r="EP1138" s="15" t="s">
        <v>59</v>
      </c>
      <c r="ER1138" s="15" t="s">
        <v>59</v>
      </c>
      <c r="ET1138" s="15" t="s">
        <v>59</v>
      </c>
      <c r="EV1138" s="15" t="s">
        <v>59</v>
      </c>
      <c r="EX1138" s="15" t="s">
        <v>59</v>
      </c>
      <c r="EZ1138" s="15" t="s">
        <v>59</v>
      </c>
      <c r="FB1138" s="15" t="s">
        <v>59</v>
      </c>
      <c r="FD1138" s="15" t="s">
        <v>59</v>
      </c>
      <c r="FF1138" s="15" t="s">
        <v>59</v>
      </c>
      <c r="FH1138" s="15" t="s">
        <v>59</v>
      </c>
      <c r="FJ1138" s="15" t="s">
        <v>59</v>
      </c>
      <c r="FL1138" s="15" t="s">
        <v>59</v>
      </c>
      <c r="FN1138" s="15" t="s">
        <v>59</v>
      </c>
      <c r="FP1138" s="15" t="s">
        <v>59</v>
      </c>
      <c r="FR1138" s="15" t="s">
        <v>59</v>
      </c>
      <c r="FT1138" s="15" t="s">
        <v>59</v>
      </c>
    </row>
    <row r="1139" spans="1:176" ht="15.95" customHeight="1">
      <c r="A1139" t="s">
        <v>1496</v>
      </c>
      <c r="B1139">
        <v>4</v>
      </c>
      <c r="D1139" s="39">
        <v>2502</v>
      </c>
      <c r="E1139" t="s">
        <v>1492</v>
      </c>
      <c r="G1139" s="9">
        <f t="shared" si="42"/>
        <v>26</v>
      </c>
      <c r="H1139" s="15" t="s">
        <v>59</v>
      </c>
      <c r="I1139" t="s">
        <v>47</v>
      </c>
      <c r="J1139" s="15" t="s">
        <v>59</v>
      </c>
      <c r="K1139" t="s">
        <v>47</v>
      </c>
      <c r="L1139" s="15" t="s">
        <v>59</v>
      </c>
      <c r="M1139" s="3" t="s">
        <v>47</v>
      </c>
      <c r="N1139" s="12" t="s">
        <v>59</v>
      </c>
      <c r="O1139" t="s">
        <v>47</v>
      </c>
      <c r="P1139" s="15" t="s">
        <v>59</v>
      </c>
      <c r="Q1139">
        <v>0</v>
      </c>
      <c r="R1139" s="15" t="s">
        <v>59</v>
      </c>
      <c r="S1139">
        <v>0</v>
      </c>
      <c r="T1139" s="15" t="s">
        <v>59</v>
      </c>
      <c r="U1139">
        <v>4</v>
      </c>
      <c r="V1139" s="15" t="s">
        <v>59</v>
      </c>
      <c r="W1139">
        <v>12</v>
      </c>
      <c r="X1139" s="15" t="s">
        <v>59</v>
      </c>
      <c r="Y1139" t="s">
        <v>47</v>
      </c>
      <c r="Z1139" s="15" t="s">
        <v>59</v>
      </c>
      <c r="AA1139" t="s">
        <v>47</v>
      </c>
      <c r="AB1139" s="15" t="s">
        <v>59</v>
      </c>
      <c r="AC1139">
        <v>12</v>
      </c>
      <c r="AD1139" s="15" t="s">
        <v>59</v>
      </c>
      <c r="AE1139" t="s">
        <v>47</v>
      </c>
      <c r="AF1139" s="15" t="s">
        <v>59</v>
      </c>
      <c r="AG1139" t="s">
        <v>47</v>
      </c>
      <c r="AH1139" s="15" t="s">
        <v>59</v>
      </c>
      <c r="AI1139" t="s">
        <v>47</v>
      </c>
      <c r="AJ1139" s="15" t="s">
        <v>59</v>
      </c>
      <c r="AL1139" s="15" t="s">
        <v>59</v>
      </c>
      <c r="AM1139" t="s">
        <v>47</v>
      </c>
      <c r="AN1139" s="15" t="s">
        <v>59</v>
      </c>
      <c r="AO1139" t="s">
        <v>47</v>
      </c>
      <c r="AP1139" s="15" t="s">
        <v>59</v>
      </c>
      <c r="AQ1139" t="s">
        <v>47</v>
      </c>
      <c r="AR1139" s="15" t="s">
        <v>59</v>
      </c>
      <c r="AS1139" t="s">
        <v>47</v>
      </c>
      <c r="AT1139" s="15" t="s">
        <v>59</v>
      </c>
      <c r="AU1139" t="s">
        <v>47</v>
      </c>
      <c r="AV1139" s="15" t="s">
        <v>59</v>
      </c>
      <c r="AW1139">
        <v>10</v>
      </c>
      <c r="AX1139" s="15" t="s">
        <v>59</v>
      </c>
      <c r="AZ1139" s="15" t="s">
        <v>59</v>
      </c>
      <c r="BA1139" t="s">
        <v>47</v>
      </c>
      <c r="BB1139" s="15" t="s">
        <v>59</v>
      </c>
      <c r="BC1139" t="s">
        <v>47</v>
      </c>
      <c r="BD1139" s="15" t="s">
        <v>59</v>
      </c>
      <c r="BE1139" t="s">
        <v>47</v>
      </c>
      <c r="BF1139" s="15" t="s">
        <v>59</v>
      </c>
      <c r="BH1139" s="15" t="s">
        <v>59</v>
      </c>
      <c r="BJ1139" s="15" t="s">
        <v>59</v>
      </c>
      <c r="BL1139" s="15" t="s">
        <v>59</v>
      </c>
      <c r="BN1139" s="15" t="s">
        <v>59</v>
      </c>
      <c r="BP1139" s="15" t="s">
        <v>59</v>
      </c>
      <c r="BR1139" s="15" t="s">
        <v>59</v>
      </c>
      <c r="BT1139" s="15" t="s">
        <v>59</v>
      </c>
      <c r="BV1139" s="15" t="s">
        <v>59</v>
      </c>
      <c r="BX1139" s="15" t="s">
        <v>59</v>
      </c>
      <c r="BZ1139" s="15" t="s">
        <v>59</v>
      </c>
      <c r="CB1139" s="15" t="s">
        <v>59</v>
      </c>
      <c r="CD1139" s="15" t="s">
        <v>59</v>
      </c>
      <c r="CF1139" s="15" t="s">
        <v>59</v>
      </c>
      <c r="CH1139" s="15" t="s">
        <v>59</v>
      </c>
      <c r="CJ1139" s="15" t="s">
        <v>59</v>
      </c>
      <c r="CL1139" s="15" t="s">
        <v>59</v>
      </c>
      <c r="CN1139" s="15" t="s">
        <v>59</v>
      </c>
      <c r="CP1139" s="15" t="s">
        <v>59</v>
      </c>
      <c r="CR1139" s="15" t="s">
        <v>59</v>
      </c>
      <c r="CT1139" s="15" t="s">
        <v>59</v>
      </c>
      <c r="CV1139" s="15" t="s">
        <v>59</v>
      </c>
      <c r="CX1139" s="15" t="s">
        <v>59</v>
      </c>
      <c r="CZ1139" s="15" t="s">
        <v>59</v>
      </c>
      <c r="DB1139" s="15" t="s">
        <v>59</v>
      </c>
      <c r="DD1139" s="15" t="s">
        <v>59</v>
      </c>
      <c r="DF1139" s="15" t="s">
        <v>59</v>
      </c>
      <c r="DH1139" s="15" t="s">
        <v>59</v>
      </c>
      <c r="DJ1139" s="15" t="s">
        <v>59</v>
      </c>
      <c r="DL1139" s="15" t="s">
        <v>59</v>
      </c>
      <c r="DN1139" s="15" t="s">
        <v>59</v>
      </c>
      <c r="DP1139" s="15" t="s">
        <v>59</v>
      </c>
      <c r="DR1139" s="15" t="s">
        <v>59</v>
      </c>
      <c r="DT1139" s="15" t="s">
        <v>59</v>
      </c>
      <c r="DV1139" s="15" t="s">
        <v>59</v>
      </c>
      <c r="DX1139" s="15" t="s">
        <v>59</v>
      </c>
      <c r="DZ1139" s="15" t="s">
        <v>59</v>
      </c>
      <c r="EB1139" s="15" t="s">
        <v>59</v>
      </c>
      <c r="ED1139" s="15" t="s">
        <v>59</v>
      </c>
      <c r="EF1139" s="15" t="s">
        <v>59</v>
      </c>
      <c r="EH1139" s="15" t="s">
        <v>59</v>
      </c>
      <c r="EJ1139" s="15" t="s">
        <v>59</v>
      </c>
      <c r="EL1139" s="15" t="s">
        <v>59</v>
      </c>
      <c r="EN1139" s="15" t="s">
        <v>59</v>
      </c>
      <c r="EP1139" s="15" t="s">
        <v>59</v>
      </c>
      <c r="ER1139" s="15" t="s">
        <v>59</v>
      </c>
      <c r="ET1139" s="15" t="s">
        <v>59</v>
      </c>
      <c r="EV1139" s="15" t="s">
        <v>59</v>
      </c>
      <c r="EX1139" s="15" t="s">
        <v>59</v>
      </c>
      <c r="EZ1139" s="15" t="s">
        <v>59</v>
      </c>
      <c r="FB1139" s="15" t="s">
        <v>59</v>
      </c>
      <c r="FD1139" s="15" t="s">
        <v>59</v>
      </c>
      <c r="FF1139" s="15" t="s">
        <v>59</v>
      </c>
      <c r="FH1139" s="15" t="s">
        <v>59</v>
      </c>
      <c r="FJ1139" s="15" t="s">
        <v>59</v>
      </c>
      <c r="FL1139" s="15" t="s">
        <v>59</v>
      </c>
      <c r="FN1139" s="15" t="s">
        <v>59</v>
      </c>
      <c r="FP1139" s="15" t="s">
        <v>59</v>
      </c>
      <c r="FR1139" s="15" t="s">
        <v>59</v>
      </c>
      <c r="FT1139" s="15" t="s">
        <v>59</v>
      </c>
    </row>
    <row r="1140" spans="1:176" ht="15.95" customHeight="1">
      <c r="A1140" t="str">
        <f>SUBSTITUTE(A1137,"fresh","storage 90 days")</f>
        <v>Egg yolk powder, storage 90 days, non-irradiated, aerobic packaging</v>
      </c>
      <c r="B1140">
        <v>1</v>
      </c>
      <c r="D1140" s="39">
        <v>2502</v>
      </c>
      <c r="E1140" t="s">
        <v>1492</v>
      </c>
      <c r="G1140" s="9">
        <f t="shared" si="42"/>
        <v>828</v>
      </c>
      <c r="H1140" s="15" t="s">
        <v>59</v>
      </c>
      <c r="I1140" t="s">
        <v>47</v>
      </c>
      <c r="J1140" s="15" t="s">
        <v>59</v>
      </c>
      <c r="K1140" t="s">
        <v>47</v>
      </c>
      <c r="L1140" s="15" t="s">
        <v>59</v>
      </c>
      <c r="M1140" s="3" t="s">
        <v>47</v>
      </c>
      <c r="N1140" s="12" t="s">
        <v>59</v>
      </c>
      <c r="O1140" t="s">
        <v>47</v>
      </c>
      <c r="P1140" s="15" t="s">
        <v>59</v>
      </c>
      <c r="Q1140">
        <v>36</v>
      </c>
      <c r="R1140" s="15" t="s">
        <v>59</v>
      </c>
      <c r="S1140">
        <v>3</v>
      </c>
      <c r="T1140" s="15" t="s">
        <v>59</v>
      </c>
      <c r="U1140">
        <v>653</v>
      </c>
      <c r="V1140" s="15" t="s">
        <v>59</v>
      </c>
      <c r="W1140">
        <v>95</v>
      </c>
      <c r="X1140" s="15" t="s">
        <v>59</v>
      </c>
      <c r="Y1140" t="s">
        <v>47</v>
      </c>
      <c r="Z1140" s="15" t="s">
        <v>59</v>
      </c>
      <c r="AA1140" t="s">
        <v>47</v>
      </c>
      <c r="AB1140" s="15" t="s">
        <v>59</v>
      </c>
      <c r="AC1140">
        <v>0</v>
      </c>
      <c r="AD1140" s="15" t="s">
        <v>59</v>
      </c>
      <c r="AE1140" t="s">
        <v>47</v>
      </c>
      <c r="AF1140" s="15" t="s">
        <v>59</v>
      </c>
      <c r="AG1140" t="s">
        <v>47</v>
      </c>
      <c r="AH1140" s="15" t="s">
        <v>59</v>
      </c>
      <c r="AI1140" t="s">
        <v>47</v>
      </c>
      <c r="AJ1140" s="15" t="s">
        <v>59</v>
      </c>
      <c r="AL1140" s="15" t="s">
        <v>59</v>
      </c>
      <c r="AM1140" t="s">
        <v>47</v>
      </c>
      <c r="AN1140" s="15" t="s">
        <v>59</v>
      </c>
      <c r="AO1140" t="s">
        <v>47</v>
      </c>
      <c r="AP1140" s="15" t="s">
        <v>59</v>
      </c>
      <c r="AQ1140" t="s">
        <v>47</v>
      </c>
      <c r="AR1140" s="15" t="s">
        <v>59</v>
      </c>
      <c r="AS1140" t="s">
        <v>47</v>
      </c>
      <c r="AT1140" s="15" t="s">
        <v>59</v>
      </c>
      <c r="AU1140" t="s">
        <v>47</v>
      </c>
      <c r="AV1140" s="15" t="s">
        <v>59</v>
      </c>
      <c r="AW1140">
        <v>41</v>
      </c>
      <c r="AX1140" s="15" t="s">
        <v>59</v>
      </c>
      <c r="AZ1140" s="15" t="s">
        <v>59</v>
      </c>
      <c r="BA1140" t="s">
        <v>47</v>
      </c>
      <c r="BB1140" s="15" t="s">
        <v>59</v>
      </c>
      <c r="BC1140" t="s">
        <v>47</v>
      </c>
      <c r="BD1140" s="15" t="s">
        <v>59</v>
      </c>
      <c r="BE1140" t="s">
        <v>47</v>
      </c>
      <c r="BF1140" s="15" t="s">
        <v>59</v>
      </c>
      <c r="BH1140" s="15" t="s">
        <v>59</v>
      </c>
      <c r="BJ1140" s="15" t="s">
        <v>59</v>
      </c>
      <c r="BL1140" s="15" t="s">
        <v>59</v>
      </c>
      <c r="BN1140" s="15" t="s">
        <v>59</v>
      </c>
      <c r="BP1140" s="15" t="s">
        <v>59</v>
      </c>
      <c r="BR1140" s="15" t="s">
        <v>59</v>
      </c>
      <c r="BT1140" s="15" t="s">
        <v>59</v>
      </c>
      <c r="BV1140" s="15" t="s">
        <v>59</v>
      </c>
      <c r="BX1140" s="15" t="s">
        <v>59</v>
      </c>
      <c r="BZ1140" s="15" t="s">
        <v>59</v>
      </c>
      <c r="CB1140" s="15" t="s">
        <v>59</v>
      </c>
      <c r="CD1140" s="15" t="s">
        <v>59</v>
      </c>
      <c r="CF1140" s="15" t="s">
        <v>59</v>
      </c>
      <c r="CH1140" s="15" t="s">
        <v>59</v>
      </c>
      <c r="CJ1140" s="15" t="s">
        <v>59</v>
      </c>
      <c r="CL1140" s="15" t="s">
        <v>59</v>
      </c>
      <c r="CN1140" s="15" t="s">
        <v>59</v>
      </c>
      <c r="CP1140" s="15" t="s">
        <v>59</v>
      </c>
      <c r="CR1140" s="15" t="s">
        <v>59</v>
      </c>
      <c r="CT1140" s="15" t="s">
        <v>59</v>
      </c>
      <c r="CV1140" s="15" t="s">
        <v>59</v>
      </c>
      <c r="CX1140" s="15" t="s">
        <v>59</v>
      </c>
      <c r="CZ1140" s="15" t="s">
        <v>59</v>
      </c>
      <c r="DB1140" s="15" t="s">
        <v>59</v>
      </c>
      <c r="DD1140" s="15" t="s">
        <v>59</v>
      </c>
      <c r="DF1140" s="15" t="s">
        <v>59</v>
      </c>
      <c r="DH1140" s="15" t="s">
        <v>59</v>
      </c>
      <c r="DJ1140" s="15" t="s">
        <v>59</v>
      </c>
      <c r="DL1140" s="15" t="s">
        <v>59</v>
      </c>
      <c r="DN1140" s="15" t="s">
        <v>59</v>
      </c>
      <c r="DP1140" s="15" t="s">
        <v>59</v>
      </c>
      <c r="DR1140" s="15" t="s">
        <v>59</v>
      </c>
      <c r="DT1140" s="15" t="s">
        <v>59</v>
      </c>
      <c r="DV1140" s="15" t="s">
        <v>59</v>
      </c>
      <c r="DX1140" s="15" t="s">
        <v>59</v>
      </c>
      <c r="DZ1140" s="15" t="s">
        <v>59</v>
      </c>
      <c r="EB1140" s="15" t="s">
        <v>59</v>
      </c>
      <c r="ED1140" s="15" t="s">
        <v>59</v>
      </c>
      <c r="EF1140" s="15" t="s">
        <v>59</v>
      </c>
      <c r="EH1140" s="15" t="s">
        <v>59</v>
      </c>
      <c r="EJ1140" s="15" t="s">
        <v>59</v>
      </c>
      <c r="EL1140" s="15" t="s">
        <v>59</v>
      </c>
      <c r="EN1140" s="15" t="s">
        <v>59</v>
      </c>
      <c r="EP1140" s="15" t="s">
        <v>59</v>
      </c>
      <c r="ER1140" s="15" t="s">
        <v>59</v>
      </c>
      <c r="ET1140" s="15" t="s">
        <v>59</v>
      </c>
      <c r="EV1140" s="15" t="s">
        <v>59</v>
      </c>
      <c r="EX1140" s="15" t="s">
        <v>59</v>
      </c>
      <c r="EZ1140" s="15" t="s">
        <v>59</v>
      </c>
      <c r="FB1140" s="15" t="s">
        <v>59</v>
      </c>
      <c r="FD1140" s="15" t="s">
        <v>59</v>
      </c>
      <c r="FF1140" s="15" t="s">
        <v>59</v>
      </c>
      <c r="FH1140" s="15" t="s">
        <v>59</v>
      </c>
      <c r="FJ1140" s="15" t="s">
        <v>59</v>
      </c>
      <c r="FL1140" s="15" t="s">
        <v>59</v>
      </c>
      <c r="FN1140" s="15" t="s">
        <v>59</v>
      </c>
      <c r="FP1140" s="15" t="s">
        <v>59</v>
      </c>
      <c r="FR1140" s="15" t="s">
        <v>59</v>
      </c>
      <c r="FT1140" s="15" t="s">
        <v>59</v>
      </c>
    </row>
    <row r="1141" spans="1:176" ht="15.95" customHeight="1">
      <c r="A1141" t="str">
        <f>SUBSTITUTE(A1138,"fresh","storage 90 days")</f>
        <v>Egg yolk powder, storage 90 days, non-irradiated, vitamin e added, aerobic packaging</v>
      </c>
      <c r="B1141">
        <v>4</v>
      </c>
      <c r="D1141" s="39">
        <v>2502</v>
      </c>
      <c r="E1141" t="s">
        <v>1492</v>
      </c>
      <c r="G1141" s="9">
        <f t="shared" si="42"/>
        <v>570</v>
      </c>
      <c r="H1141" s="15" t="s">
        <v>59</v>
      </c>
      <c r="I1141" t="s">
        <v>47</v>
      </c>
      <c r="J1141" s="15" t="s">
        <v>59</v>
      </c>
      <c r="K1141" t="s">
        <v>47</v>
      </c>
      <c r="L1141" s="15" t="s">
        <v>59</v>
      </c>
      <c r="M1141" s="3" t="s">
        <v>47</v>
      </c>
      <c r="N1141" s="12" t="s">
        <v>59</v>
      </c>
      <c r="O1141" t="s">
        <v>47</v>
      </c>
      <c r="P1141" s="15" t="s">
        <v>59</v>
      </c>
      <c r="Q1141">
        <v>38</v>
      </c>
      <c r="R1141" s="15" t="s">
        <v>59</v>
      </c>
      <c r="S1141">
        <v>3</v>
      </c>
      <c r="T1141" s="15" t="s">
        <v>59</v>
      </c>
      <c r="U1141">
        <v>383</v>
      </c>
      <c r="V1141" s="15" t="s">
        <v>59</v>
      </c>
      <c r="W1141">
        <v>105</v>
      </c>
      <c r="X1141" s="15" t="s">
        <v>59</v>
      </c>
      <c r="Y1141" t="s">
        <v>47</v>
      </c>
      <c r="Z1141" s="15" t="s">
        <v>59</v>
      </c>
      <c r="AA1141" t="s">
        <v>47</v>
      </c>
      <c r="AB1141" s="15" t="s">
        <v>59</v>
      </c>
      <c r="AC1141">
        <v>0</v>
      </c>
      <c r="AD1141" s="15" t="s">
        <v>59</v>
      </c>
      <c r="AE1141" t="s">
        <v>47</v>
      </c>
      <c r="AF1141" s="15" t="s">
        <v>59</v>
      </c>
      <c r="AG1141" t="s">
        <v>47</v>
      </c>
      <c r="AH1141" s="15" t="s">
        <v>59</v>
      </c>
      <c r="AI1141" t="s">
        <v>47</v>
      </c>
      <c r="AJ1141" s="15" t="s">
        <v>59</v>
      </c>
      <c r="AL1141" s="15" t="s">
        <v>59</v>
      </c>
      <c r="AM1141" t="s">
        <v>47</v>
      </c>
      <c r="AN1141" s="15" t="s">
        <v>59</v>
      </c>
      <c r="AO1141" t="s">
        <v>47</v>
      </c>
      <c r="AP1141" s="15" t="s">
        <v>59</v>
      </c>
      <c r="AQ1141" t="s">
        <v>47</v>
      </c>
      <c r="AR1141" s="15" t="s">
        <v>59</v>
      </c>
      <c r="AS1141" t="s">
        <v>47</v>
      </c>
      <c r="AT1141" s="15" t="s">
        <v>59</v>
      </c>
      <c r="AU1141" t="s">
        <v>47</v>
      </c>
      <c r="AV1141" s="15" t="s">
        <v>59</v>
      </c>
      <c r="AW1141">
        <v>41</v>
      </c>
      <c r="AX1141" s="15" t="s">
        <v>59</v>
      </c>
      <c r="AZ1141" s="15" t="s">
        <v>59</v>
      </c>
      <c r="BA1141" t="s">
        <v>47</v>
      </c>
      <c r="BB1141" s="15" t="s">
        <v>59</v>
      </c>
      <c r="BC1141" t="s">
        <v>47</v>
      </c>
      <c r="BD1141" s="15" t="s">
        <v>59</v>
      </c>
      <c r="BE1141" t="s">
        <v>47</v>
      </c>
      <c r="BF1141" s="15" t="s">
        <v>59</v>
      </c>
      <c r="BH1141" s="15" t="s">
        <v>59</v>
      </c>
      <c r="BJ1141" s="15" t="s">
        <v>59</v>
      </c>
      <c r="BL1141" s="15" t="s">
        <v>59</v>
      </c>
      <c r="BN1141" s="15" t="s">
        <v>59</v>
      </c>
      <c r="BP1141" s="15" t="s">
        <v>59</v>
      </c>
      <c r="BR1141" s="15" t="s">
        <v>59</v>
      </c>
      <c r="BT1141" s="15" t="s">
        <v>59</v>
      </c>
      <c r="BV1141" s="15" t="s">
        <v>59</v>
      </c>
      <c r="BX1141" s="15" t="s">
        <v>59</v>
      </c>
      <c r="BZ1141" s="15" t="s">
        <v>59</v>
      </c>
      <c r="CB1141" s="15" t="s">
        <v>59</v>
      </c>
      <c r="CD1141" s="15" t="s">
        <v>59</v>
      </c>
      <c r="CF1141" s="15" t="s">
        <v>59</v>
      </c>
      <c r="CH1141" s="15" t="s">
        <v>59</v>
      </c>
      <c r="CJ1141" s="15" t="s">
        <v>59</v>
      </c>
      <c r="CL1141" s="15" t="s">
        <v>59</v>
      </c>
      <c r="CN1141" s="15" t="s">
        <v>59</v>
      </c>
      <c r="CP1141" s="15" t="s">
        <v>59</v>
      </c>
      <c r="CR1141" s="15" t="s">
        <v>59</v>
      </c>
      <c r="CT1141" s="15" t="s">
        <v>59</v>
      </c>
      <c r="CV1141" s="15" t="s">
        <v>59</v>
      </c>
      <c r="CX1141" s="15" t="s">
        <v>59</v>
      </c>
      <c r="CZ1141" s="15" t="s">
        <v>59</v>
      </c>
      <c r="DB1141" s="15" t="s">
        <v>59</v>
      </c>
      <c r="DD1141" s="15" t="s">
        <v>59</v>
      </c>
      <c r="DF1141" s="15" t="s">
        <v>59</v>
      </c>
      <c r="DH1141" s="15" t="s">
        <v>59</v>
      </c>
      <c r="DJ1141" s="15" t="s">
        <v>59</v>
      </c>
      <c r="DL1141" s="15" t="s">
        <v>59</v>
      </c>
      <c r="DN1141" s="15" t="s">
        <v>59</v>
      </c>
      <c r="DP1141" s="15" t="s">
        <v>59</v>
      </c>
      <c r="DR1141" s="15" t="s">
        <v>59</v>
      </c>
      <c r="DT1141" s="15" t="s">
        <v>59</v>
      </c>
      <c r="DV1141" s="15" t="s">
        <v>59</v>
      </c>
      <c r="DX1141" s="15" t="s">
        <v>59</v>
      </c>
      <c r="DZ1141" s="15" t="s">
        <v>59</v>
      </c>
      <c r="EB1141" s="15" t="s">
        <v>59</v>
      </c>
      <c r="ED1141" s="15" t="s">
        <v>59</v>
      </c>
      <c r="EF1141" s="15" t="s">
        <v>59</v>
      </c>
      <c r="EH1141" s="15" t="s">
        <v>59</v>
      </c>
      <c r="EJ1141" s="15" t="s">
        <v>59</v>
      </c>
      <c r="EL1141" s="15" t="s">
        <v>59</v>
      </c>
      <c r="EN1141" s="15" t="s">
        <v>59</v>
      </c>
      <c r="EP1141" s="15" t="s">
        <v>59</v>
      </c>
      <c r="ER1141" s="15" t="s">
        <v>59</v>
      </c>
      <c r="ET1141" s="15" t="s">
        <v>59</v>
      </c>
      <c r="EV1141" s="15" t="s">
        <v>59</v>
      </c>
      <c r="EX1141" s="15" t="s">
        <v>59</v>
      </c>
      <c r="EZ1141" s="15" t="s">
        <v>59</v>
      </c>
      <c r="FB1141" s="15" t="s">
        <v>59</v>
      </c>
      <c r="FD1141" s="15" t="s">
        <v>59</v>
      </c>
      <c r="FF1141" s="15" t="s">
        <v>59</v>
      </c>
      <c r="FH1141" s="15" t="s">
        <v>59</v>
      </c>
      <c r="FJ1141" s="15" t="s">
        <v>59</v>
      </c>
      <c r="FL1141" s="15" t="s">
        <v>59</v>
      </c>
      <c r="FN1141" s="15" t="s">
        <v>59</v>
      </c>
      <c r="FP1141" s="15" t="s">
        <v>59</v>
      </c>
      <c r="FR1141" s="15" t="s">
        <v>59</v>
      </c>
      <c r="FT1141" s="15" t="s">
        <v>59</v>
      </c>
    </row>
    <row r="1142" spans="1:176" ht="15.95" customHeight="1">
      <c r="A1142" t="str">
        <f>SUBSTITUTE(A1139,"fresh","storage 90 days")</f>
        <v>Egg yolk powder, storage 90 days, non-irradiated, BHT added, aerobic packaging</v>
      </c>
      <c r="B1142">
        <v>4</v>
      </c>
      <c r="D1142" s="39">
        <v>2502</v>
      </c>
      <c r="E1142" t="s">
        <v>1492</v>
      </c>
      <c r="G1142" s="9">
        <f t="shared" si="42"/>
        <v>745</v>
      </c>
      <c r="H1142" s="15" t="s">
        <v>59</v>
      </c>
      <c r="I1142" t="s">
        <v>47</v>
      </c>
      <c r="J1142" s="15" t="s">
        <v>59</v>
      </c>
      <c r="K1142" t="s">
        <v>47</v>
      </c>
      <c r="L1142" s="15" t="s">
        <v>59</v>
      </c>
      <c r="M1142" s="3" t="s">
        <v>47</v>
      </c>
      <c r="N1142" s="12" t="s">
        <v>59</v>
      </c>
      <c r="O1142" t="s">
        <v>47</v>
      </c>
      <c r="P1142" s="15" t="s">
        <v>59</v>
      </c>
      <c r="Q1142">
        <v>52</v>
      </c>
      <c r="R1142" s="15" t="s">
        <v>59</v>
      </c>
      <c r="S1142">
        <v>0</v>
      </c>
      <c r="T1142" s="15" t="s">
        <v>59</v>
      </c>
      <c r="U1142">
        <v>545</v>
      </c>
      <c r="V1142" s="15" t="s">
        <v>59</v>
      </c>
      <c r="W1142">
        <v>86</v>
      </c>
      <c r="X1142" s="15" t="s">
        <v>59</v>
      </c>
      <c r="Y1142" t="s">
        <v>47</v>
      </c>
      <c r="Z1142" s="15" t="s">
        <v>59</v>
      </c>
      <c r="AA1142" t="s">
        <v>47</v>
      </c>
      <c r="AB1142" s="15" t="s">
        <v>59</v>
      </c>
      <c r="AC1142">
        <v>0</v>
      </c>
      <c r="AD1142" s="15" t="s">
        <v>59</v>
      </c>
      <c r="AE1142" t="s">
        <v>47</v>
      </c>
      <c r="AF1142" s="15" t="s">
        <v>59</v>
      </c>
      <c r="AG1142" t="s">
        <v>47</v>
      </c>
      <c r="AH1142" s="15" t="s">
        <v>59</v>
      </c>
      <c r="AI1142" t="s">
        <v>47</v>
      </c>
      <c r="AJ1142" s="15" t="s">
        <v>59</v>
      </c>
      <c r="AL1142" s="15" t="s">
        <v>59</v>
      </c>
      <c r="AM1142" t="s">
        <v>47</v>
      </c>
      <c r="AN1142" s="15" t="s">
        <v>59</v>
      </c>
      <c r="AO1142" t="s">
        <v>47</v>
      </c>
      <c r="AP1142" s="15" t="s">
        <v>59</v>
      </c>
      <c r="AQ1142" t="s">
        <v>47</v>
      </c>
      <c r="AR1142" s="15" t="s">
        <v>59</v>
      </c>
      <c r="AS1142" t="s">
        <v>47</v>
      </c>
      <c r="AT1142" s="15" t="s">
        <v>59</v>
      </c>
      <c r="AU1142" t="s">
        <v>47</v>
      </c>
      <c r="AV1142" s="15" t="s">
        <v>59</v>
      </c>
      <c r="AW1142">
        <v>62</v>
      </c>
      <c r="AX1142" s="15" t="s">
        <v>59</v>
      </c>
      <c r="AZ1142" s="15" t="s">
        <v>59</v>
      </c>
      <c r="BA1142" t="s">
        <v>47</v>
      </c>
      <c r="BB1142" s="15" t="s">
        <v>59</v>
      </c>
      <c r="BC1142" t="s">
        <v>47</v>
      </c>
      <c r="BD1142" s="15" t="s">
        <v>59</v>
      </c>
      <c r="BE1142" t="s">
        <v>47</v>
      </c>
      <c r="BF1142" s="15" t="s">
        <v>59</v>
      </c>
      <c r="BH1142" s="15" t="s">
        <v>59</v>
      </c>
      <c r="BJ1142" s="15" t="s">
        <v>59</v>
      </c>
      <c r="BL1142" s="15" t="s">
        <v>59</v>
      </c>
      <c r="BN1142" s="15" t="s">
        <v>59</v>
      </c>
      <c r="BP1142" s="15" t="s">
        <v>59</v>
      </c>
      <c r="BR1142" s="15" t="s">
        <v>59</v>
      </c>
      <c r="BT1142" s="15" t="s">
        <v>59</v>
      </c>
      <c r="BV1142" s="15" t="s">
        <v>59</v>
      </c>
      <c r="BX1142" s="15" t="s">
        <v>59</v>
      </c>
      <c r="BZ1142" s="15" t="s">
        <v>59</v>
      </c>
      <c r="CB1142" s="15" t="s">
        <v>59</v>
      </c>
      <c r="CD1142" s="15" t="s">
        <v>59</v>
      </c>
      <c r="CF1142" s="15" t="s">
        <v>59</v>
      </c>
      <c r="CH1142" s="15" t="s">
        <v>59</v>
      </c>
      <c r="CJ1142" s="15" t="s">
        <v>59</v>
      </c>
      <c r="CL1142" s="15" t="s">
        <v>59</v>
      </c>
      <c r="CN1142" s="15" t="s">
        <v>59</v>
      </c>
      <c r="CP1142" s="15" t="s">
        <v>59</v>
      </c>
      <c r="CR1142" s="15" t="s">
        <v>59</v>
      </c>
      <c r="CT1142" s="15" t="s">
        <v>59</v>
      </c>
      <c r="CV1142" s="15" t="s">
        <v>59</v>
      </c>
      <c r="CX1142" s="15" t="s">
        <v>59</v>
      </c>
      <c r="CZ1142" s="15" t="s">
        <v>59</v>
      </c>
      <c r="DB1142" s="15" t="s">
        <v>59</v>
      </c>
      <c r="DD1142" s="15" t="s">
        <v>59</v>
      </c>
      <c r="DF1142" s="15" t="s">
        <v>59</v>
      </c>
      <c r="DH1142" s="15" t="s">
        <v>59</v>
      </c>
      <c r="DJ1142" s="15" t="s">
        <v>59</v>
      </c>
      <c r="DL1142" s="15" t="s">
        <v>59</v>
      </c>
      <c r="DN1142" s="15" t="s">
        <v>59</v>
      </c>
      <c r="DP1142" s="15" t="s">
        <v>59</v>
      </c>
      <c r="DR1142" s="15" t="s">
        <v>59</v>
      </c>
      <c r="DT1142" s="15" t="s">
        <v>59</v>
      </c>
      <c r="DV1142" s="15" t="s">
        <v>59</v>
      </c>
      <c r="DX1142" s="15" t="s">
        <v>59</v>
      </c>
      <c r="DZ1142" s="15" t="s">
        <v>59</v>
      </c>
      <c r="EB1142" s="15" t="s">
        <v>59</v>
      </c>
      <c r="ED1142" s="15" t="s">
        <v>59</v>
      </c>
      <c r="EF1142" s="15" t="s">
        <v>59</v>
      </c>
      <c r="EH1142" s="15" t="s">
        <v>59</v>
      </c>
      <c r="EJ1142" s="15" t="s">
        <v>59</v>
      </c>
      <c r="EL1142" s="15" t="s">
        <v>59</v>
      </c>
      <c r="EN1142" s="15" t="s">
        <v>59</v>
      </c>
      <c r="EP1142" s="15" t="s">
        <v>59</v>
      </c>
      <c r="ER1142" s="15" t="s">
        <v>59</v>
      </c>
      <c r="ET1142" s="15" t="s">
        <v>59</v>
      </c>
      <c r="EV1142" s="15" t="s">
        <v>59</v>
      </c>
      <c r="EX1142" s="15" t="s">
        <v>59</v>
      </c>
      <c r="EZ1142" s="15" t="s">
        <v>59</v>
      </c>
      <c r="FB1142" s="15" t="s">
        <v>59</v>
      </c>
      <c r="FD1142" s="15" t="s">
        <v>59</v>
      </c>
      <c r="FF1142" s="15" t="s">
        <v>59</v>
      </c>
      <c r="FH1142" s="15" t="s">
        <v>59</v>
      </c>
      <c r="FJ1142" s="15" t="s">
        <v>59</v>
      </c>
      <c r="FL1142" s="15" t="s">
        <v>59</v>
      </c>
      <c r="FN1142" s="15" t="s">
        <v>59</v>
      </c>
      <c r="FP1142" s="15" t="s">
        <v>59</v>
      </c>
      <c r="FR1142" s="15" t="s">
        <v>59</v>
      </c>
      <c r="FT1142" s="15" t="s">
        <v>59</v>
      </c>
    </row>
    <row r="1143" spans="1:176" ht="15.95" customHeight="1">
      <c r="A1143" t="str">
        <f t="shared" ref="A1143:A1148" si="43">SUBSTITUTE(A1137,"non-irradiated","radiation 2.5 kGy")</f>
        <v>Egg yolk powder, fresh, radiation 2.5 kGy, aerobic packaging</v>
      </c>
      <c r="B1143">
        <v>1</v>
      </c>
      <c r="D1143" s="39">
        <v>2502</v>
      </c>
      <c r="E1143" t="s">
        <v>1492</v>
      </c>
      <c r="G1143" s="9">
        <f t="shared" si="42"/>
        <v>623</v>
      </c>
      <c r="H1143" s="15" t="s">
        <v>59</v>
      </c>
      <c r="I1143" t="s">
        <v>47</v>
      </c>
      <c r="J1143" s="15" t="s">
        <v>59</v>
      </c>
      <c r="K1143" t="s">
        <v>47</v>
      </c>
      <c r="L1143" s="15" t="s">
        <v>59</v>
      </c>
      <c r="M1143" s="3" t="s">
        <v>47</v>
      </c>
      <c r="N1143" s="12" t="s">
        <v>59</v>
      </c>
      <c r="O1143" t="s">
        <v>47</v>
      </c>
      <c r="P1143" s="15" t="s">
        <v>59</v>
      </c>
      <c r="Q1143">
        <v>119</v>
      </c>
      <c r="R1143" s="15" t="s">
        <v>59</v>
      </c>
      <c r="S1143">
        <v>23</v>
      </c>
      <c r="T1143" s="15" t="s">
        <v>59</v>
      </c>
      <c r="U1143">
        <v>184</v>
      </c>
      <c r="V1143" s="15" t="s">
        <v>59</v>
      </c>
      <c r="W1143">
        <v>110</v>
      </c>
      <c r="X1143" s="15" t="s">
        <v>59</v>
      </c>
      <c r="Y1143" t="s">
        <v>47</v>
      </c>
      <c r="Z1143" s="15" t="s">
        <v>59</v>
      </c>
      <c r="AA1143" t="s">
        <v>47</v>
      </c>
      <c r="AB1143" s="15" t="s">
        <v>59</v>
      </c>
      <c r="AC1143">
        <v>27</v>
      </c>
      <c r="AD1143" s="15" t="s">
        <v>59</v>
      </c>
      <c r="AE1143" t="s">
        <v>47</v>
      </c>
      <c r="AF1143" s="15" t="s">
        <v>59</v>
      </c>
      <c r="AG1143" t="s">
        <v>47</v>
      </c>
      <c r="AH1143" s="15" t="s">
        <v>59</v>
      </c>
      <c r="AI1143" t="s">
        <v>47</v>
      </c>
      <c r="AJ1143" s="15" t="s">
        <v>59</v>
      </c>
      <c r="AL1143" s="15" t="s">
        <v>59</v>
      </c>
      <c r="AM1143" t="s">
        <v>47</v>
      </c>
      <c r="AN1143" s="15" t="s">
        <v>59</v>
      </c>
      <c r="AO1143" t="s">
        <v>47</v>
      </c>
      <c r="AP1143" s="15" t="s">
        <v>59</v>
      </c>
      <c r="AQ1143" t="s">
        <v>47</v>
      </c>
      <c r="AR1143" s="15" t="s">
        <v>59</v>
      </c>
      <c r="AS1143" t="s">
        <v>47</v>
      </c>
      <c r="AT1143" s="15" t="s">
        <v>59</v>
      </c>
      <c r="AU1143" t="s">
        <v>47</v>
      </c>
      <c r="AV1143" s="15" t="s">
        <v>59</v>
      </c>
      <c r="AW1143">
        <v>187</v>
      </c>
      <c r="AX1143" s="15" t="s">
        <v>59</v>
      </c>
      <c r="AZ1143" s="15" t="s">
        <v>59</v>
      </c>
      <c r="BA1143" t="s">
        <v>47</v>
      </c>
      <c r="BB1143" s="15" t="s">
        <v>59</v>
      </c>
      <c r="BC1143" t="s">
        <v>47</v>
      </c>
      <c r="BD1143" s="15" t="s">
        <v>59</v>
      </c>
      <c r="BE1143" t="s">
        <v>47</v>
      </c>
      <c r="BF1143" s="15" t="s">
        <v>59</v>
      </c>
      <c r="BH1143" s="15" t="s">
        <v>59</v>
      </c>
      <c r="BJ1143" s="15" t="s">
        <v>59</v>
      </c>
      <c r="BL1143" s="15" t="s">
        <v>59</v>
      </c>
      <c r="BN1143" s="15" t="s">
        <v>59</v>
      </c>
      <c r="BP1143" s="15" t="s">
        <v>59</v>
      </c>
      <c r="BR1143" s="15" t="s">
        <v>59</v>
      </c>
      <c r="BT1143" s="15" t="s">
        <v>59</v>
      </c>
      <c r="BV1143" s="15" t="s">
        <v>59</v>
      </c>
      <c r="BX1143" s="15" t="s">
        <v>59</v>
      </c>
      <c r="BZ1143" s="15" t="s">
        <v>59</v>
      </c>
      <c r="CB1143" s="15" t="s">
        <v>59</v>
      </c>
      <c r="CD1143" s="15" t="s">
        <v>59</v>
      </c>
      <c r="CF1143" s="15" t="s">
        <v>59</v>
      </c>
      <c r="CH1143" s="15" t="s">
        <v>59</v>
      </c>
      <c r="CJ1143" s="15" t="s">
        <v>59</v>
      </c>
      <c r="CL1143" s="15" t="s">
        <v>59</v>
      </c>
      <c r="CN1143" s="15" t="s">
        <v>59</v>
      </c>
      <c r="CP1143" s="15" t="s">
        <v>59</v>
      </c>
      <c r="CR1143" s="15" t="s">
        <v>59</v>
      </c>
      <c r="CT1143" s="15" t="s">
        <v>59</v>
      </c>
      <c r="CV1143" s="15" t="s">
        <v>59</v>
      </c>
      <c r="CX1143" s="15" t="s">
        <v>59</v>
      </c>
      <c r="CZ1143" s="15" t="s">
        <v>59</v>
      </c>
      <c r="DB1143" s="15" t="s">
        <v>59</v>
      </c>
      <c r="DD1143" s="15" t="s">
        <v>59</v>
      </c>
      <c r="DF1143" s="15" t="s">
        <v>59</v>
      </c>
      <c r="DH1143" s="15" t="s">
        <v>59</v>
      </c>
      <c r="DJ1143" s="15" t="s">
        <v>59</v>
      </c>
      <c r="DL1143" s="15" t="s">
        <v>59</v>
      </c>
      <c r="DN1143" s="15" t="s">
        <v>59</v>
      </c>
      <c r="DP1143" s="15" t="s">
        <v>59</v>
      </c>
      <c r="DR1143" s="15" t="s">
        <v>59</v>
      </c>
      <c r="DT1143" s="15" t="s">
        <v>59</v>
      </c>
      <c r="DV1143" s="15" t="s">
        <v>59</v>
      </c>
      <c r="DX1143" s="15" t="s">
        <v>59</v>
      </c>
      <c r="DZ1143" s="15" t="s">
        <v>59</v>
      </c>
      <c r="EB1143" s="15" t="s">
        <v>59</v>
      </c>
      <c r="ED1143" s="15" t="s">
        <v>59</v>
      </c>
      <c r="EF1143" s="15" t="s">
        <v>59</v>
      </c>
      <c r="EH1143" s="15" t="s">
        <v>59</v>
      </c>
      <c r="EJ1143" s="15" t="s">
        <v>59</v>
      </c>
      <c r="EL1143" s="15" t="s">
        <v>59</v>
      </c>
      <c r="EN1143" s="15" t="s">
        <v>59</v>
      </c>
      <c r="EP1143" s="15" t="s">
        <v>59</v>
      </c>
      <c r="ER1143" s="15" t="s">
        <v>59</v>
      </c>
      <c r="ET1143" s="15" t="s">
        <v>59</v>
      </c>
      <c r="EV1143" s="15" t="s">
        <v>59</v>
      </c>
      <c r="EX1143" s="15" t="s">
        <v>59</v>
      </c>
      <c r="EZ1143" s="15" t="s">
        <v>59</v>
      </c>
      <c r="FB1143" s="15" t="s">
        <v>59</v>
      </c>
      <c r="FD1143" s="15" t="s">
        <v>59</v>
      </c>
      <c r="FF1143" s="15" t="s">
        <v>59</v>
      </c>
      <c r="FH1143" s="15" t="s">
        <v>59</v>
      </c>
      <c r="FJ1143" s="15" t="s">
        <v>59</v>
      </c>
      <c r="FL1143" s="15" t="s">
        <v>59</v>
      </c>
      <c r="FN1143" s="15" t="s">
        <v>59</v>
      </c>
      <c r="FP1143" s="15" t="s">
        <v>59</v>
      </c>
      <c r="FR1143" s="15" t="s">
        <v>59</v>
      </c>
      <c r="FT1143" s="15" t="s">
        <v>59</v>
      </c>
    </row>
    <row r="1144" spans="1:176" ht="15.95" customHeight="1">
      <c r="A1144" t="str">
        <f t="shared" si="43"/>
        <v>Egg yolk powder, fresh, radiation 2.5 kGy, vitamin e added, aerobic packaging</v>
      </c>
      <c r="B1144">
        <v>4</v>
      </c>
      <c r="D1144" s="39">
        <v>2502</v>
      </c>
      <c r="E1144" t="s">
        <v>1492</v>
      </c>
      <c r="G1144" s="9">
        <f t="shared" si="42"/>
        <v>455</v>
      </c>
      <c r="H1144" s="15" t="s">
        <v>59</v>
      </c>
      <c r="I1144" t="s">
        <v>47</v>
      </c>
      <c r="J1144" s="15" t="s">
        <v>59</v>
      </c>
      <c r="K1144" t="s">
        <v>47</v>
      </c>
      <c r="L1144" s="15" t="s">
        <v>59</v>
      </c>
      <c r="M1144" s="3" t="s">
        <v>47</v>
      </c>
      <c r="N1144" s="12" t="s">
        <v>59</v>
      </c>
      <c r="O1144" t="s">
        <v>47</v>
      </c>
      <c r="P1144" s="15" t="s">
        <v>59</v>
      </c>
      <c r="Q1144">
        <v>85</v>
      </c>
      <c r="R1144" s="15" t="s">
        <v>59</v>
      </c>
      <c r="S1144">
        <v>23</v>
      </c>
      <c r="T1144" s="15" t="s">
        <v>59</v>
      </c>
      <c r="U1144">
        <v>114</v>
      </c>
      <c r="V1144" s="15" t="s">
        <v>59</v>
      </c>
      <c r="W1144">
        <v>81</v>
      </c>
      <c r="X1144" s="15" t="s">
        <v>59</v>
      </c>
      <c r="Y1144" t="s">
        <v>47</v>
      </c>
      <c r="Z1144" s="15" t="s">
        <v>59</v>
      </c>
      <c r="AA1144" t="s">
        <v>47</v>
      </c>
      <c r="AB1144" s="15" t="s">
        <v>59</v>
      </c>
      <c r="AC1144">
        <v>7</v>
      </c>
      <c r="AD1144" s="15" t="s">
        <v>59</v>
      </c>
      <c r="AE1144" t="s">
        <v>47</v>
      </c>
      <c r="AF1144" s="15" t="s">
        <v>59</v>
      </c>
      <c r="AG1144" t="s">
        <v>47</v>
      </c>
      <c r="AH1144" s="15" t="s">
        <v>59</v>
      </c>
      <c r="AI1144" t="s">
        <v>47</v>
      </c>
      <c r="AJ1144" s="15" t="s">
        <v>59</v>
      </c>
      <c r="AL1144" s="15" t="s">
        <v>59</v>
      </c>
      <c r="AM1144" t="s">
        <v>47</v>
      </c>
      <c r="AN1144" s="15" t="s">
        <v>59</v>
      </c>
      <c r="AO1144" t="s">
        <v>47</v>
      </c>
      <c r="AP1144" s="15" t="s">
        <v>59</v>
      </c>
      <c r="AQ1144" t="s">
        <v>47</v>
      </c>
      <c r="AR1144" s="15" t="s">
        <v>59</v>
      </c>
      <c r="AS1144" t="s">
        <v>47</v>
      </c>
      <c r="AT1144" s="15" t="s">
        <v>59</v>
      </c>
      <c r="AU1144" t="s">
        <v>47</v>
      </c>
      <c r="AV1144" s="15" t="s">
        <v>59</v>
      </c>
      <c r="AW1144">
        <v>152</v>
      </c>
      <c r="AX1144" s="15" t="s">
        <v>59</v>
      </c>
      <c r="AZ1144" s="15" t="s">
        <v>59</v>
      </c>
      <c r="BA1144" t="s">
        <v>47</v>
      </c>
      <c r="BB1144" s="15" t="s">
        <v>59</v>
      </c>
      <c r="BC1144" t="s">
        <v>47</v>
      </c>
      <c r="BD1144" s="15" t="s">
        <v>59</v>
      </c>
      <c r="BE1144" t="s">
        <v>47</v>
      </c>
      <c r="BF1144" s="15" t="s">
        <v>59</v>
      </c>
      <c r="BH1144" s="15" t="s">
        <v>59</v>
      </c>
      <c r="BJ1144" s="15" t="s">
        <v>59</v>
      </c>
      <c r="BL1144" s="15" t="s">
        <v>59</v>
      </c>
      <c r="BN1144" s="15" t="s">
        <v>59</v>
      </c>
      <c r="BP1144" s="15" t="s">
        <v>59</v>
      </c>
      <c r="BR1144" s="15" t="s">
        <v>59</v>
      </c>
      <c r="BT1144" s="15" t="s">
        <v>59</v>
      </c>
      <c r="BV1144" s="15" t="s">
        <v>59</v>
      </c>
      <c r="BX1144" s="15" t="s">
        <v>59</v>
      </c>
      <c r="BZ1144" s="15" t="s">
        <v>59</v>
      </c>
      <c r="CB1144" s="15" t="s">
        <v>59</v>
      </c>
      <c r="CD1144" s="15" t="s">
        <v>59</v>
      </c>
      <c r="CF1144" s="15" t="s">
        <v>59</v>
      </c>
      <c r="CH1144" s="15" t="s">
        <v>59</v>
      </c>
      <c r="CJ1144" s="15" t="s">
        <v>59</v>
      </c>
      <c r="CL1144" s="15" t="s">
        <v>59</v>
      </c>
      <c r="CN1144" s="15" t="s">
        <v>59</v>
      </c>
      <c r="CP1144" s="15" t="s">
        <v>59</v>
      </c>
      <c r="CR1144" s="15" t="s">
        <v>59</v>
      </c>
      <c r="CT1144" s="15" t="s">
        <v>59</v>
      </c>
      <c r="CV1144" s="15" t="s">
        <v>59</v>
      </c>
      <c r="CX1144" s="15" t="s">
        <v>59</v>
      </c>
      <c r="CZ1144" s="15" t="s">
        <v>59</v>
      </c>
      <c r="DB1144" s="15" t="s">
        <v>59</v>
      </c>
      <c r="DD1144" s="15" t="s">
        <v>59</v>
      </c>
      <c r="DF1144" s="15" t="s">
        <v>59</v>
      </c>
      <c r="DH1144" s="15" t="s">
        <v>59</v>
      </c>
      <c r="DJ1144" s="15" t="s">
        <v>59</v>
      </c>
      <c r="DL1144" s="15" t="s">
        <v>59</v>
      </c>
      <c r="DN1144" s="15" t="s">
        <v>59</v>
      </c>
      <c r="DP1144" s="15" t="s">
        <v>59</v>
      </c>
      <c r="DR1144" s="15" t="s">
        <v>59</v>
      </c>
      <c r="DT1144" s="15" t="s">
        <v>59</v>
      </c>
      <c r="DV1144" s="15" t="s">
        <v>59</v>
      </c>
      <c r="DX1144" s="15" t="s">
        <v>59</v>
      </c>
      <c r="DZ1144" s="15" t="s">
        <v>59</v>
      </c>
      <c r="EB1144" s="15" t="s">
        <v>59</v>
      </c>
      <c r="ED1144" s="15" t="s">
        <v>59</v>
      </c>
      <c r="EF1144" s="15" t="s">
        <v>59</v>
      </c>
      <c r="EH1144" s="15" t="s">
        <v>59</v>
      </c>
      <c r="EJ1144" s="15" t="s">
        <v>59</v>
      </c>
      <c r="EL1144" s="15" t="s">
        <v>59</v>
      </c>
      <c r="EN1144" s="15" t="s">
        <v>59</v>
      </c>
      <c r="EP1144" s="15" t="s">
        <v>59</v>
      </c>
      <c r="ER1144" s="15" t="s">
        <v>59</v>
      </c>
      <c r="ET1144" s="15" t="s">
        <v>59</v>
      </c>
      <c r="EV1144" s="15" t="s">
        <v>59</v>
      </c>
      <c r="EX1144" s="15" t="s">
        <v>59</v>
      </c>
      <c r="EZ1144" s="15" t="s">
        <v>59</v>
      </c>
      <c r="FB1144" s="15" t="s">
        <v>59</v>
      </c>
      <c r="FD1144" s="15" t="s">
        <v>59</v>
      </c>
      <c r="FF1144" s="15" t="s">
        <v>59</v>
      </c>
      <c r="FH1144" s="15" t="s">
        <v>59</v>
      </c>
      <c r="FJ1144" s="15" t="s">
        <v>59</v>
      </c>
      <c r="FL1144" s="15" t="s">
        <v>59</v>
      </c>
      <c r="FN1144" s="15" t="s">
        <v>59</v>
      </c>
      <c r="FP1144" s="15" t="s">
        <v>59</v>
      </c>
      <c r="FR1144" s="15" t="s">
        <v>59</v>
      </c>
      <c r="FT1144" s="15" t="s">
        <v>59</v>
      </c>
    </row>
    <row r="1145" spans="1:176" ht="15.95" customHeight="1">
      <c r="A1145" t="str">
        <f t="shared" si="43"/>
        <v>Egg yolk powder, fresh, radiation 2.5 kGy, BHT added, aerobic packaging</v>
      </c>
      <c r="B1145">
        <v>4</v>
      </c>
      <c r="D1145" s="39">
        <v>2502</v>
      </c>
      <c r="E1145" t="s">
        <v>1492</v>
      </c>
      <c r="G1145" s="9">
        <f t="shared" si="42"/>
        <v>513</v>
      </c>
      <c r="H1145" s="15" t="s">
        <v>59</v>
      </c>
      <c r="I1145" t="s">
        <v>47</v>
      </c>
      <c r="J1145" s="15" t="s">
        <v>59</v>
      </c>
      <c r="K1145" t="s">
        <v>47</v>
      </c>
      <c r="L1145" s="15" t="s">
        <v>59</v>
      </c>
      <c r="M1145" s="3" t="s">
        <v>47</v>
      </c>
      <c r="N1145" s="12" t="s">
        <v>59</v>
      </c>
      <c r="O1145" t="s">
        <v>47</v>
      </c>
      <c r="P1145" s="15" t="s">
        <v>59</v>
      </c>
      <c r="Q1145">
        <v>110</v>
      </c>
      <c r="R1145" s="15" t="s">
        <v>59</v>
      </c>
      <c r="S1145">
        <v>20</v>
      </c>
      <c r="T1145" s="15" t="s">
        <v>59</v>
      </c>
      <c r="U1145">
        <v>148</v>
      </c>
      <c r="V1145" s="15" t="s">
        <v>59</v>
      </c>
      <c r="W1145">
        <v>73</v>
      </c>
      <c r="X1145" s="15" t="s">
        <v>59</v>
      </c>
      <c r="Y1145" t="s">
        <v>47</v>
      </c>
      <c r="Z1145" s="15" t="s">
        <v>59</v>
      </c>
      <c r="AA1145" t="s">
        <v>47</v>
      </c>
      <c r="AB1145" s="15" t="s">
        <v>59</v>
      </c>
      <c r="AC1145">
        <v>26</v>
      </c>
      <c r="AD1145" s="15" t="s">
        <v>59</v>
      </c>
      <c r="AE1145" t="s">
        <v>47</v>
      </c>
      <c r="AF1145" s="15" t="s">
        <v>59</v>
      </c>
      <c r="AG1145" t="s">
        <v>47</v>
      </c>
      <c r="AH1145" s="15" t="s">
        <v>59</v>
      </c>
      <c r="AI1145" t="s">
        <v>47</v>
      </c>
      <c r="AJ1145" s="15" t="s">
        <v>59</v>
      </c>
      <c r="AL1145" s="15" t="s">
        <v>59</v>
      </c>
      <c r="AM1145" t="s">
        <v>47</v>
      </c>
      <c r="AN1145" s="15" t="s">
        <v>59</v>
      </c>
      <c r="AO1145" t="s">
        <v>47</v>
      </c>
      <c r="AP1145" s="15" t="s">
        <v>59</v>
      </c>
      <c r="AQ1145" t="s">
        <v>47</v>
      </c>
      <c r="AR1145" s="15" t="s">
        <v>59</v>
      </c>
      <c r="AS1145" t="s">
        <v>47</v>
      </c>
      <c r="AT1145" s="15" t="s">
        <v>59</v>
      </c>
      <c r="AU1145" t="s">
        <v>47</v>
      </c>
      <c r="AV1145" s="15" t="s">
        <v>59</v>
      </c>
      <c r="AW1145">
        <v>162</v>
      </c>
      <c r="AX1145" s="15" t="s">
        <v>59</v>
      </c>
      <c r="AZ1145" s="15" t="s">
        <v>59</v>
      </c>
      <c r="BA1145" t="s">
        <v>47</v>
      </c>
      <c r="BB1145" s="15" t="s">
        <v>59</v>
      </c>
      <c r="BC1145" t="s">
        <v>47</v>
      </c>
      <c r="BD1145" s="15" t="s">
        <v>59</v>
      </c>
      <c r="BE1145" t="s">
        <v>47</v>
      </c>
      <c r="BF1145" s="15" t="s">
        <v>59</v>
      </c>
      <c r="BH1145" s="15" t="s">
        <v>59</v>
      </c>
      <c r="BJ1145" s="15" t="s">
        <v>59</v>
      </c>
      <c r="BL1145" s="15" t="s">
        <v>59</v>
      </c>
      <c r="BN1145" s="15" t="s">
        <v>59</v>
      </c>
      <c r="BP1145" s="15" t="s">
        <v>59</v>
      </c>
      <c r="BR1145" s="15" t="s">
        <v>59</v>
      </c>
      <c r="BT1145" s="15" t="s">
        <v>59</v>
      </c>
      <c r="BV1145" s="15" t="s">
        <v>59</v>
      </c>
      <c r="BX1145" s="15" t="s">
        <v>59</v>
      </c>
      <c r="BZ1145" s="15" t="s">
        <v>59</v>
      </c>
      <c r="CB1145" s="15" t="s">
        <v>59</v>
      </c>
      <c r="CD1145" s="15" t="s">
        <v>59</v>
      </c>
      <c r="CF1145" s="15" t="s">
        <v>59</v>
      </c>
      <c r="CH1145" s="15" t="s">
        <v>59</v>
      </c>
      <c r="CJ1145" s="15" t="s">
        <v>59</v>
      </c>
      <c r="CL1145" s="15" t="s">
        <v>59</v>
      </c>
      <c r="CN1145" s="15" t="s">
        <v>59</v>
      </c>
      <c r="CP1145" s="15" t="s">
        <v>59</v>
      </c>
      <c r="CR1145" s="15" t="s">
        <v>59</v>
      </c>
      <c r="CT1145" s="15" t="s">
        <v>59</v>
      </c>
      <c r="CV1145" s="15" t="s">
        <v>59</v>
      </c>
      <c r="CX1145" s="15" t="s">
        <v>59</v>
      </c>
      <c r="CZ1145" s="15" t="s">
        <v>59</v>
      </c>
      <c r="DB1145" s="15" t="s">
        <v>59</v>
      </c>
      <c r="DD1145" s="15" t="s">
        <v>59</v>
      </c>
      <c r="DF1145" s="15" t="s">
        <v>59</v>
      </c>
      <c r="DH1145" s="15" t="s">
        <v>59</v>
      </c>
      <c r="DJ1145" s="15" t="s">
        <v>59</v>
      </c>
      <c r="DL1145" s="15" t="s">
        <v>59</v>
      </c>
      <c r="DN1145" s="15" t="s">
        <v>59</v>
      </c>
      <c r="DP1145" s="15" t="s">
        <v>59</v>
      </c>
      <c r="DR1145" s="15" t="s">
        <v>59</v>
      </c>
      <c r="DT1145" s="15" t="s">
        <v>59</v>
      </c>
      <c r="DV1145" s="15" t="s">
        <v>59</v>
      </c>
      <c r="DX1145" s="15" t="s">
        <v>59</v>
      </c>
      <c r="DZ1145" s="15" t="s">
        <v>59</v>
      </c>
      <c r="EB1145" s="15" t="s">
        <v>59</v>
      </c>
      <c r="ED1145" s="15" t="s">
        <v>59</v>
      </c>
      <c r="EF1145" s="15" t="s">
        <v>59</v>
      </c>
      <c r="EH1145" s="15" t="s">
        <v>59</v>
      </c>
      <c r="EJ1145" s="15" t="s">
        <v>59</v>
      </c>
      <c r="EL1145" s="15" t="s">
        <v>59</v>
      </c>
      <c r="EN1145" s="15" t="s">
        <v>59</v>
      </c>
      <c r="EP1145" s="15" t="s">
        <v>59</v>
      </c>
      <c r="ER1145" s="15" t="s">
        <v>59</v>
      </c>
      <c r="ET1145" s="15" t="s">
        <v>59</v>
      </c>
      <c r="EV1145" s="15" t="s">
        <v>59</v>
      </c>
      <c r="EX1145" s="15" t="s">
        <v>59</v>
      </c>
      <c r="EZ1145" s="15" t="s">
        <v>59</v>
      </c>
      <c r="FB1145" s="15" t="s">
        <v>59</v>
      </c>
      <c r="FD1145" s="15" t="s">
        <v>59</v>
      </c>
      <c r="FF1145" s="15" t="s">
        <v>59</v>
      </c>
      <c r="FH1145" s="15" t="s">
        <v>59</v>
      </c>
      <c r="FJ1145" s="15" t="s">
        <v>59</v>
      </c>
      <c r="FL1145" s="15" t="s">
        <v>59</v>
      </c>
      <c r="FN1145" s="15" t="s">
        <v>59</v>
      </c>
      <c r="FP1145" s="15" t="s">
        <v>59</v>
      </c>
      <c r="FR1145" s="15" t="s">
        <v>59</v>
      </c>
      <c r="FT1145" s="15" t="s">
        <v>59</v>
      </c>
    </row>
    <row r="1146" spans="1:176" ht="15.95" customHeight="1">
      <c r="A1146" t="str">
        <f t="shared" si="43"/>
        <v>Egg yolk powder, storage 90 days, radiation 2.5 kGy, aerobic packaging</v>
      </c>
      <c r="B1146">
        <v>1</v>
      </c>
      <c r="D1146" s="39">
        <v>2502</v>
      </c>
      <c r="E1146" t="s">
        <v>1492</v>
      </c>
      <c r="G1146" s="9">
        <f t="shared" si="42"/>
        <v>1953</v>
      </c>
      <c r="H1146" s="15" t="s">
        <v>59</v>
      </c>
      <c r="I1146" t="s">
        <v>47</v>
      </c>
      <c r="J1146" s="15" t="s">
        <v>59</v>
      </c>
      <c r="K1146" t="s">
        <v>47</v>
      </c>
      <c r="L1146" s="15" t="s">
        <v>59</v>
      </c>
      <c r="M1146" s="3" t="s">
        <v>47</v>
      </c>
      <c r="N1146" s="12" t="s">
        <v>59</v>
      </c>
      <c r="O1146" t="s">
        <v>47</v>
      </c>
      <c r="P1146" s="15" t="s">
        <v>59</v>
      </c>
      <c r="Q1146">
        <v>303</v>
      </c>
      <c r="R1146" s="15" t="s">
        <v>59</v>
      </c>
      <c r="S1146">
        <v>0</v>
      </c>
      <c r="T1146" s="15" t="s">
        <v>59</v>
      </c>
      <c r="U1146" s="47">
        <v>1503</v>
      </c>
      <c r="V1146" s="15" t="s">
        <v>59</v>
      </c>
      <c r="W1146">
        <v>73</v>
      </c>
      <c r="X1146" s="15" t="s">
        <v>59</v>
      </c>
      <c r="Y1146" t="s">
        <v>47</v>
      </c>
      <c r="Z1146" s="15" t="s">
        <v>59</v>
      </c>
      <c r="AA1146" t="s">
        <v>47</v>
      </c>
      <c r="AB1146" s="15" t="s">
        <v>59</v>
      </c>
      <c r="AC1146">
        <v>0</v>
      </c>
      <c r="AD1146" s="15" t="s">
        <v>59</v>
      </c>
      <c r="AE1146" t="s">
        <v>47</v>
      </c>
      <c r="AF1146" s="15" t="s">
        <v>59</v>
      </c>
      <c r="AG1146" t="s">
        <v>47</v>
      </c>
      <c r="AH1146" s="15" t="s">
        <v>59</v>
      </c>
      <c r="AI1146" t="s">
        <v>47</v>
      </c>
      <c r="AJ1146" s="15" t="s">
        <v>59</v>
      </c>
      <c r="AL1146" s="15" t="s">
        <v>59</v>
      </c>
      <c r="AM1146" t="s">
        <v>47</v>
      </c>
      <c r="AN1146" s="15" t="s">
        <v>59</v>
      </c>
      <c r="AO1146" t="s">
        <v>47</v>
      </c>
      <c r="AP1146" s="15" t="s">
        <v>59</v>
      </c>
      <c r="AQ1146" t="s">
        <v>47</v>
      </c>
      <c r="AR1146" s="15" t="s">
        <v>59</v>
      </c>
      <c r="AS1146" t="s">
        <v>47</v>
      </c>
      <c r="AT1146" s="15" t="s">
        <v>59</v>
      </c>
      <c r="AU1146" t="s">
        <v>47</v>
      </c>
      <c r="AV1146" s="15" t="s">
        <v>59</v>
      </c>
      <c r="AW1146">
        <v>74</v>
      </c>
      <c r="AX1146" s="15" t="s">
        <v>59</v>
      </c>
      <c r="AZ1146" s="15" t="s">
        <v>59</v>
      </c>
      <c r="BA1146" t="s">
        <v>47</v>
      </c>
      <c r="BB1146" s="15" t="s">
        <v>59</v>
      </c>
      <c r="BC1146" t="s">
        <v>47</v>
      </c>
      <c r="BD1146" s="15" t="s">
        <v>59</v>
      </c>
      <c r="BE1146" t="s">
        <v>47</v>
      </c>
      <c r="BF1146" s="15" t="s">
        <v>59</v>
      </c>
      <c r="BH1146" s="15" t="s">
        <v>59</v>
      </c>
      <c r="BJ1146" s="15" t="s">
        <v>59</v>
      </c>
      <c r="BL1146" s="15" t="s">
        <v>59</v>
      </c>
      <c r="BN1146" s="15" t="s">
        <v>59</v>
      </c>
      <c r="BP1146" s="15" t="s">
        <v>59</v>
      </c>
      <c r="BR1146" s="15" t="s">
        <v>59</v>
      </c>
      <c r="BT1146" s="15" t="s">
        <v>59</v>
      </c>
      <c r="BV1146" s="15" t="s">
        <v>59</v>
      </c>
      <c r="BX1146" s="15" t="s">
        <v>59</v>
      </c>
      <c r="BZ1146" s="15" t="s">
        <v>59</v>
      </c>
      <c r="CB1146" s="15" t="s">
        <v>59</v>
      </c>
      <c r="CD1146" s="15" t="s">
        <v>59</v>
      </c>
      <c r="CF1146" s="15" t="s">
        <v>59</v>
      </c>
      <c r="CH1146" s="15" t="s">
        <v>59</v>
      </c>
      <c r="CJ1146" s="15" t="s">
        <v>59</v>
      </c>
      <c r="CL1146" s="15" t="s">
        <v>59</v>
      </c>
      <c r="CN1146" s="15" t="s">
        <v>59</v>
      </c>
      <c r="CP1146" s="15" t="s">
        <v>59</v>
      </c>
      <c r="CR1146" s="15" t="s">
        <v>59</v>
      </c>
      <c r="CT1146" s="15" t="s">
        <v>59</v>
      </c>
      <c r="CV1146" s="15" t="s">
        <v>59</v>
      </c>
      <c r="CX1146" s="15" t="s">
        <v>59</v>
      </c>
      <c r="CZ1146" s="15" t="s">
        <v>59</v>
      </c>
      <c r="DB1146" s="15" t="s">
        <v>59</v>
      </c>
      <c r="DD1146" s="15" t="s">
        <v>59</v>
      </c>
      <c r="DF1146" s="15" t="s">
        <v>59</v>
      </c>
      <c r="DH1146" s="15" t="s">
        <v>59</v>
      </c>
      <c r="DJ1146" s="15" t="s">
        <v>59</v>
      </c>
      <c r="DL1146" s="15" t="s">
        <v>59</v>
      </c>
      <c r="DN1146" s="15" t="s">
        <v>59</v>
      </c>
      <c r="DP1146" s="15" t="s">
        <v>59</v>
      </c>
      <c r="DR1146" s="15" t="s">
        <v>59</v>
      </c>
      <c r="DT1146" s="15" t="s">
        <v>59</v>
      </c>
      <c r="DV1146" s="15" t="s">
        <v>59</v>
      </c>
      <c r="DX1146" s="15" t="s">
        <v>59</v>
      </c>
      <c r="DZ1146" s="15" t="s">
        <v>59</v>
      </c>
      <c r="EB1146" s="15" t="s">
        <v>59</v>
      </c>
      <c r="ED1146" s="15" t="s">
        <v>59</v>
      </c>
      <c r="EF1146" s="15" t="s">
        <v>59</v>
      </c>
      <c r="EH1146" s="15" t="s">
        <v>59</v>
      </c>
      <c r="EJ1146" s="15" t="s">
        <v>59</v>
      </c>
      <c r="EL1146" s="15" t="s">
        <v>59</v>
      </c>
      <c r="EN1146" s="15" t="s">
        <v>59</v>
      </c>
      <c r="EP1146" s="15" t="s">
        <v>59</v>
      </c>
      <c r="ER1146" s="15" t="s">
        <v>59</v>
      </c>
      <c r="ET1146" s="15" t="s">
        <v>59</v>
      </c>
      <c r="EV1146" s="15" t="s">
        <v>59</v>
      </c>
      <c r="EX1146" s="15" t="s">
        <v>59</v>
      </c>
      <c r="EZ1146" s="15" t="s">
        <v>59</v>
      </c>
      <c r="FB1146" s="15" t="s">
        <v>59</v>
      </c>
      <c r="FD1146" s="15" t="s">
        <v>59</v>
      </c>
      <c r="FF1146" s="15" t="s">
        <v>59</v>
      </c>
      <c r="FH1146" s="15" t="s">
        <v>59</v>
      </c>
      <c r="FJ1146" s="15" t="s">
        <v>59</v>
      </c>
      <c r="FL1146" s="15" t="s">
        <v>59</v>
      </c>
      <c r="FN1146" s="15" t="s">
        <v>59</v>
      </c>
      <c r="FP1146" s="15" t="s">
        <v>59</v>
      </c>
      <c r="FR1146" s="15" t="s">
        <v>59</v>
      </c>
      <c r="FT1146" s="15" t="s">
        <v>59</v>
      </c>
    </row>
    <row r="1147" spans="1:176" ht="15.95" customHeight="1">
      <c r="A1147" t="str">
        <f t="shared" si="43"/>
        <v>Egg yolk powder, storage 90 days, radiation 2.5 kGy, vitamin e added, aerobic packaging</v>
      </c>
      <c r="B1147">
        <v>4</v>
      </c>
      <c r="D1147" s="39">
        <v>2502</v>
      </c>
      <c r="E1147" t="s">
        <v>1492</v>
      </c>
      <c r="G1147" s="9">
        <f t="shared" si="42"/>
        <v>1555</v>
      </c>
      <c r="H1147" s="15" t="s">
        <v>59</v>
      </c>
      <c r="I1147" t="s">
        <v>47</v>
      </c>
      <c r="J1147" s="15" t="s">
        <v>59</v>
      </c>
      <c r="K1147" t="s">
        <v>47</v>
      </c>
      <c r="L1147" s="15" t="s">
        <v>59</v>
      </c>
      <c r="M1147" s="3" t="s">
        <v>47</v>
      </c>
      <c r="N1147" s="12" t="s">
        <v>59</v>
      </c>
      <c r="O1147" t="s">
        <v>47</v>
      </c>
      <c r="P1147" s="15" t="s">
        <v>59</v>
      </c>
      <c r="Q1147">
        <v>180</v>
      </c>
      <c r="R1147" s="15" t="s">
        <v>59</v>
      </c>
      <c r="S1147">
        <v>1</v>
      </c>
      <c r="T1147" s="15" t="s">
        <v>59</v>
      </c>
      <c r="U1147" s="47">
        <v>1249</v>
      </c>
      <c r="V1147" s="15" t="s">
        <v>59</v>
      </c>
      <c r="W1147">
        <v>67</v>
      </c>
      <c r="X1147" s="15" t="s">
        <v>59</v>
      </c>
      <c r="Y1147" t="s">
        <v>47</v>
      </c>
      <c r="Z1147" s="15" t="s">
        <v>59</v>
      </c>
      <c r="AA1147" t="s">
        <v>47</v>
      </c>
      <c r="AB1147" s="15" t="s">
        <v>59</v>
      </c>
      <c r="AC1147">
        <v>0</v>
      </c>
      <c r="AD1147" s="15" t="s">
        <v>59</v>
      </c>
      <c r="AE1147" t="s">
        <v>47</v>
      </c>
      <c r="AF1147" s="15" t="s">
        <v>59</v>
      </c>
      <c r="AG1147" t="s">
        <v>47</v>
      </c>
      <c r="AH1147" s="15" t="s">
        <v>59</v>
      </c>
      <c r="AI1147" t="s">
        <v>47</v>
      </c>
      <c r="AJ1147" s="15" t="s">
        <v>59</v>
      </c>
      <c r="AL1147" s="15" t="s">
        <v>59</v>
      </c>
      <c r="AM1147" t="s">
        <v>47</v>
      </c>
      <c r="AN1147" s="15" t="s">
        <v>59</v>
      </c>
      <c r="AO1147" t="s">
        <v>47</v>
      </c>
      <c r="AP1147" s="15" t="s">
        <v>59</v>
      </c>
      <c r="AQ1147" t="s">
        <v>47</v>
      </c>
      <c r="AR1147" s="15" t="s">
        <v>59</v>
      </c>
      <c r="AS1147" t="s">
        <v>47</v>
      </c>
      <c r="AT1147" s="15" t="s">
        <v>59</v>
      </c>
      <c r="AU1147" t="s">
        <v>47</v>
      </c>
      <c r="AV1147" s="15" t="s">
        <v>59</v>
      </c>
      <c r="AW1147">
        <v>58</v>
      </c>
      <c r="AX1147" s="15" t="s">
        <v>59</v>
      </c>
      <c r="AZ1147" s="15" t="s">
        <v>59</v>
      </c>
      <c r="BA1147" t="s">
        <v>47</v>
      </c>
      <c r="BB1147" s="15" t="s">
        <v>59</v>
      </c>
      <c r="BC1147" t="s">
        <v>47</v>
      </c>
      <c r="BD1147" s="15" t="s">
        <v>59</v>
      </c>
      <c r="BE1147" t="s">
        <v>47</v>
      </c>
      <c r="BF1147" s="15" t="s">
        <v>59</v>
      </c>
      <c r="BH1147" s="15" t="s">
        <v>59</v>
      </c>
      <c r="BJ1147" s="15" t="s">
        <v>59</v>
      </c>
      <c r="BL1147" s="15" t="s">
        <v>59</v>
      </c>
      <c r="BN1147" s="15" t="s">
        <v>59</v>
      </c>
      <c r="BP1147" s="15" t="s">
        <v>59</v>
      </c>
      <c r="BR1147" s="15" t="s">
        <v>59</v>
      </c>
      <c r="BT1147" s="15" t="s">
        <v>59</v>
      </c>
      <c r="BV1147" s="15" t="s">
        <v>59</v>
      </c>
      <c r="BX1147" s="15" t="s">
        <v>59</v>
      </c>
      <c r="BZ1147" s="15" t="s">
        <v>59</v>
      </c>
      <c r="CB1147" s="15" t="s">
        <v>59</v>
      </c>
      <c r="CD1147" s="15" t="s">
        <v>59</v>
      </c>
      <c r="CF1147" s="15" t="s">
        <v>59</v>
      </c>
      <c r="CH1147" s="15" t="s">
        <v>59</v>
      </c>
      <c r="CJ1147" s="15" t="s">
        <v>59</v>
      </c>
      <c r="CL1147" s="15" t="s">
        <v>59</v>
      </c>
      <c r="CN1147" s="15" t="s">
        <v>59</v>
      </c>
      <c r="CP1147" s="15" t="s">
        <v>59</v>
      </c>
      <c r="CR1147" s="15" t="s">
        <v>59</v>
      </c>
      <c r="CT1147" s="15" t="s">
        <v>59</v>
      </c>
      <c r="CV1147" s="15" t="s">
        <v>59</v>
      </c>
      <c r="CX1147" s="15" t="s">
        <v>59</v>
      </c>
      <c r="CZ1147" s="15" t="s">
        <v>59</v>
      </c>
      <c r="DB1147" s="15" t="s">
        <v>59</v>
      </c>
      <c r="DD1147" s="15" t="s">
        <v>59</v>
      </c>
      <c r="DF1147" s="15" t="s">
        <v>59</v>
      </c>
      <c r="DH1147" s="15" t="s">
        <v>59</v>
      </c>
      <c r="DJ1147" s="15" t="s">
        <v>59</v>
      </c>
      <c r="DL1147" s="15" t="s">
        <v>59</v>
      </c>
      <c r="DN1147" s="15" t="s">
        <v>59</v>
      </c>
      <c r="DP1147" s="15" t="s">
        <v>59</v>
      </c>
      <c r="DR1147" s="15" t="s">
        <v>59</v>
      </c>
      <c r="DT1147" s="15" t="s">
        <v>59</v>
      </c>
      <c r="DV1147" s="15" t="s">
        <v>59</v>
      </c>
      <c r="DX1147" s="15" t="s">
        <v>59</v>
      </c>
      <c r="DZ1147" s="15" t="s">
        <v>59</v>
      </c>
      <c r="EB1147" s="15" t="s">
        <v>59</v>
      </c>
      <c r="ED1147" s="15" t="s">
        <v>59</v>
      </c>
      <c r="EF1147" s="15" t="s">
        <v>59</v>
      </c>
      <c r="EH1147" s="15" t="s">
        <v>59</v>
      </c>
      <c r="EJ1147" s="15" t="s">
        <v>59</v>
      </c>
      <c r="EL1147" s="15" t="s">
        <v>59</v>
      </c>
      <c r="EN1147" s="15" t="s">
        <v>59</v>
      </c>
      <c r="EP1147" s="15" t="s">
        <v>59</v>
      </c>
      <c r="ER1147" s="15" t="s">
        <v>59</v>
      </c>
      <c r="ET1147" s="15" t="s">
        <v>59</v>
      </c>
      <c r="EV1147" s="15" t="s">
        <v>59</v>
      </c>
      <c r="EX1147" s="15" t="s">
        <v>59</v>
      </c>
      <c r="EZ1147" s="15" t="s">
        <v>59</v>
      </c>
      <c r="FB1147" s="15" t="s">
        <v>59</v>
      </c>
      <c r="FD1147" s="15" t="s">
        <v>59</v>
      </c>
      <c r="FF1147" s="15" t="s">
        <v>59</v>
      </c>
      <c r="FH1147" s="15" t="s">
        <v>59</v>
      </c>
      <c r="FJ1147" s="15" t="s">
        <v>59</v>
      </c>
      <c r="FL1147" s="15" t="s">
        <v>59</v>
      </c>
      <c r="FN1147" s="15" t="s">
        <v>59</v>
      </c>
      <c r="FP1147" s="15" t="s">
        <v>59</v>
      </c>
      <c r="FR1147" s="15" t="s">
        <v>59</v>
      </c>
      <c r="FT1147" s="15" t="s">
        <v>59</v>
      </c>
    </row>
    <row r="1148" spans="1:176" ht="15.95" customHeight="1">
      <c r="A1148" t="str">
        <f t="shared" si="43"/>
        <v>Egg yolk powder, storage 90 days, radiation 2.5 kGy, BHT added, aerobic packaging</v>
      </c>
      <c r="B1148">
        <v>4</v>
      </c>
      <c r="D1148" s="39">
        <v>2502</v>
      </c>
      <c r="E1148" t="s">
        <v>1492</v>
      </c>
      <c r="G1148" s="9">
        <f t="shared" si="42"/>
        <v>1781</v>
      </c>
      <c r="H1148" s="15" t="s">
        <v>59</v>
      </c>
      <c r="I1148" t="s">
        <v>47</v>
      </c>
      <c r="J1148" s="15" t="s">
        <v>59</v>
      </c>
      <c r="K1148" t="s">
        <v>47</v>
      </c>
      <c r="L1148" s="15" t="s">
        <v>59</v>
      </c>
      <c r="M1148" s="3" t="s">
        <v>47</v>
      </c>
      <c r="N1148" s="12" t="s">
        <v>59</v>
      </c>
      <c r="O1148" t="s">
        <v>47</v>
      </c>
      <c r="P1148" s="15" t="s">
        <v>59</v>
      </c>
      <c r="Q1148">
        <v>194</v>
      </c>
      <c r="R1148" s="15" t="s">
        <v>59</v>
      </c>
      <c r="S1148">
        <v>0</v>
      </c>
      <c r="T1148" s="15" t="s">
        <v>59</v>
      </c>
      <c r="U1148" s="47">
        <v>1470</v>
      </c>
      <c r="V1148" s="15" t="s">
        <v>59</v>
      </c>
      <c r="W1148">
        <v>60</v>
      </c>
      <c r="X1148" s="15" t="s">
        <v>59</v>
      </c>
      <c r="Y1148" t="s">
        <v>47</v>
      </c>
      <c r="Z1148" s="15" t="s">
        <v>59</v>
      </c>
      <c r="AA1148" t="s">
        <v>47</v>
      </c>
      <c r="AB1148" s="15" t="s">
        <v>59</v>
      </c>
      <c r="AC1148">
        <v>0</v>
      </c>
      <c r="AD1148" s="15" t="s">
        <v>59</v>
      </c>
      <c r="AE1148" t="s">
        <v>47</v>
      </c>
      <c r="AF1148" s="15" t="s">
        <v>59</v>
      </c>
      <c r="AG1148" t="s">
        <v>47</v>
      </c>
      <c r="AH1148" s="15" t="s">
        <v>59</v>
      </c>
      <c r="AI1148" t="s">
        <v>47</v>
      </c>
      <c r="AJ1148" s="15" t="s">
        <v>59</v>
      </c>
      <c r="AL1148" s="15" t="s">
        <v>59</v>
      </c>
      <c r="AM1148" t="s">
        <v>47</v>
      </c>
      <c r="AN1148" s="15" t="s">
        <v>59</v>
      </c>
      <c r="AO1148" t="s">
        <v>47</v>
      </c>
      <c r="AP1148" s="15" t="s">
        <v>59</v>
      </c>
      <c r="AQ1148" t="s">
        <v>47</v>
      </c>
      <c r="AR1148" s="15" t="s">
        <v>59</v>
      </c>
      <c r="AS1148" t="s">
        <v>47</v>
      </c>
      <c r="AT1148" s="15" t="s">
        <v>59</v>
      </c>
      <c r="AU1148" t="s">
        <v>47</v>
      </c>
      <c r="AV1148" s="15" t="s">
        <v>59</v>
      </c>
      <c r="AW1148">
        <v>57</v>
      </c>
      <c r="AX1148" s="15" t="s">
        <v>59</v>
      </c>
      <c r="AZ1148" s="15" t="s">
        <v>59</v>
      </c>
      <c r="BA1148" t="s">
        <v>47</v>
      </c>
      <c r="BB1148" s="15" t="s">
        <v>59</v>
      </c>
      <c r="BC1148" t="s">
        <v>47</v>
      </c>
      <c r="BD1148" s="15" t="s">
        <v>59</v>
      </c>
      <c r="BE1148" t="s">
        <v>47</v>
      </c>
      <c r="BF1148" s="15" t="s">
        <v>59</v>
      </c>
      <c r="BH1148" s="15" t="s">
        <v>59</v>
      </c>
      <c r="BJ1148" s="15" t="s">
        <v>59</v>
      </c>
      <c r="BL1148" s="15" t="s">
        <v>59</v>
      </c>
      <c r="BN1148" s="15" t="s">
        <v>59</v>
      </c>
      <c r="BP1148" s="15" t="s">
        <v>59</v>
      </c>
      <c r="BR1148" s="15" t="s">
        <v>59</v>
      </c>
      <c r="BT1148" s="15" t="s">
        <v>59</v>
      </c>
      <c r="BV1148" s="15" t="s">
        <v>59</v>
      </c>
      <c r="BX1148" s="15" t="s">
        <v>59</v>
      </c>
      <c r="BZ1148" s="15" t="s">
        <v>59</v>
      </c>
      <c r="CB1148" s="15" t="s">
        <v>59</v>
      </c>
      <c r="CD1148" s="15" t="s">
        <v>59</v>
      </c>
      <c r="CF1148" s="15" t="s">
        <v>59</v>
      </c>
      <c r="CH1148" s="15" t="s">
        <v>59</v>
      </c>
      <c r="CJ1148" s="15" t="s">
        <v>59</v>
      </c>
      <c r="CL1148" s="15" t="s">
        <v>59</v>
      </c>
      <c r="CN1148" s="15" t="s">
        <v>59</v>
      </c>
      <c r="CP1148" s="15" t="s">
        <v>59</v>
      </c>
      <c r="CR1148" s="15" t="s">
        <v>59</v>
      </c>
      <c r="CT1148" s="15" t="s">
        <v>59</v>
      </c>
      <c r="CV1148" s="15" t="s">
        <v>59</v>
      </c>
      <c r="CX1148" s="15" t="s">
        <v>59</v>
      </c>
      <c r="CZ1148" s="15" t="s">
        <v>59</v>
      </c>
      <c r="DB1148" s="15" t="s">
        <v>59</v>
      </c>
      <c r="DD1148" s="15" t="s">
        <v>59</v>
      </c>
      <c r="DF1148" s="15" t="s">
        <v>59</v>
      </c>
      <c r="DH1148" s="15" t="s">
        <v>59</v>
      </c>
      <c r="DJ1148" s="15" t="s">
        <v>59</v>
      </c>
      <c r="DL1148" s="15" t="s">
        <v>59</v>
      </c>
      <c r="DN1148" s="15" t="s">
        <v>59</v>
      </c>
      <c r="DP1148" s="15" t="s">
        <v>59</v>
      </c>
      <c r="DR1148" s="15" t="s">
        <v>59</v>
      </c>
      <c r="DT1148" s="15" t="s">
        <v>59</v>
      </c>
      <c r="DV1148" s="15" t="s">
        <v>59</v>
      </c>
      <c r="DX1148" s="15" t="s">
        <v>59</v>
      </c>
      <c r="DZ1148" s="15" t="s">
        <v>59</v>
      </c>
      <c r="EB1148" s="15" t="s">
        <v>59</v>
      </c>
      <c r="ED1148" s="15" t="s">
        <v>59</v>
      </c>
      <c r="EF1148" s="15" t="s">
        <v>59</v>
      </c>
      <c r="EH1148" s="15" t="s">
        <v>59</v>
      </c>
      <c r="EJ1148" s="15" t="s">
        <v>59</v>
      </c>
      <c r="EL1148" s="15" t="s">
        <v>59</v>
      </c>
      <c r="EN1148" s="15" t="s">
        <v>59</v>
      </c>
      <c r="EP1148" s="15" t="s">
        <v>59</v>
      </c>
      <c r="ER1148" s="15" t="s">
        <v>59</v>
      </c>
      <c r="ET1148" s="15" t="s">
        <v>59</v>
      </c>
      <c r="EV1148" s="15" t="s">
        <v>59</v>
      </c>
      <c r="EX1148" s="15" t="s">
        <v>59</v>
      </c>
      <c r="EZ1148" s="15" t="s">
        <v>59</v>
      </c>
      <c r="FB1148" s="15" t="s">
        <v>59</v>
      </c>
      <c r="FD1148" s="15" t="s">
        <v>59</v>
      </c>
      <c r="FF1148" s="15" t="s">
        <v>59</v>
      </c>
      <c r="FH1148" s="15" t="s">
        <v>59</v>
      </c>
      <c r="FJ1148" s="15" t="s">
        <v>59</v>
      </c>
      <c r="FL1148" s="15" t="s">
        <v>59</v>
      </c>
      <c r="FN1148" s="15" t="s">
        <v>59</v>
      </c>
      <c r="FP1148" s="15" t="s">
        <v>59</v>
      </c>
      <c r="FR1148" s="15" t="s">
        <v>59</v>
      </c>
      <c r="FT1148" s="15" t="s">
        <v>59</v>
      </c>
    </row>
    <row r="1149" spans="1:176" ht="15.95" customHeight="1">
      <c r="A1149" t="str">
        <f t="shared" ref="A1149:A1154" si="44">SUBSTITUTE(A1143,"2.5","5")</f>
        <v>Egg yolk powder, fresh, radiation 5 kGy, aerobic packaging</v>
      </c>
      <c r="B1149">
        <v>1</v>
      </c>
      <c r="D1149" s="39">
        <v>2502</v>
      </c>
      <c r="E1149" t="s">
        <v>1492</v>
      </c>
      <c r="G1149" s="9">
        <f t="shared" si="42"/>
        <v>1177</v>
      </c>
      <c r="H1149" s="15" t="s">
        <v>59</v>
      </c>
      <c r="I1149" t="s">
        <v>47</v>
      </c>
      <c r="J1149" s="15" t="s">
        <v>59</v>
      </c>
      <c r="K1149" t="s">
        <v>47</v>
      </c>
      <c r="L1149" s="15" t="s">
        <v>59</v>
      </c>
      <c r="M1149" s="3" t="s">
        <v>47</v>
      </c>
      <c r="N1149" s="12" t="s">
        <v>59</v>
      </c>
      <c r="O1149" t="s">
        <v>47</v>
      </c>
      <c r="P1149" s="15" t="s">
        <v>59</v>
      </c>
      <c r="Q1149">
        <v>369</v>
      </c>
      <c r="R1149" s="15" t="s">
        <v>59</v>
      </c>
      <c r="S1149">
        <v>43</v>
      </c>
      <c r="T1149" s="15" t="s">
        <v>59</v>
      </c>
      <c r="U1149">
        <v>390</v>
      </c>
      <c r="V1149" s="15" t="s">
        <v>59</v>
      </c>
      <c r="W1149">
        <v>135</v>
      </c>
      <c r="X1149" s="15" t="s">
        <v>59</v>
      </c>
      <c r="Y1149" t="s">
        <v>47</v>
      </c>
      <c r="Z1149" s="15" t="s">
        <v>59</v>
      </c>
      <c r="AA1149" t="s">
        <v>47</v>
      </c>
      <c r="AB1149" s="15" t="s">
        <v>59</v>
      </c>
      <c r="AC1149">
        <v>45</v>
      </c>
      <c r="AD1149" s="15" t="s">
        <v>59</v>
      </c>
      <c r="AE1149" t="s">
        <v>47</v>
      </c>
      <c r="AF1149" s="15" t="s">
        <v>59</v>
      </c>
      <c r="AG1149" t="s">
        <v>47</v>
      </c>
      <c r="AH1149" s="15" t="s">
        <v>59</v>
      </c>
      <c r="AI1149" t="s">
        <v>47</v>
      </c>
      <c r="AJ1149" s="15" t="s">
        <v>59</v>
      </c>
      <c r="AL1149" s="15" t="s">
        <v>59</v>
      </c>
      <c r="AM1149" t="s">
        <v>47</v>
      </c>
      <c r="AN1149" s="15" t="s">
        <v>59</v>
      </c>
      <c r="AO1149" t="s">
        <v>47</v>
      </c>
      <c r="AP1149" s="15" t="s">
        <v>59</v>
      </c>
      <c r="AQ1149" t="s">
        <v>47</v>
      </c>
      <c r="AR1149" s="15" t="s">
        <v>59</v>
      </c>
      <c r="AS1149" t="s">
        <v>47</v>
      </c>
      <c r="AT1149" s="15" t="s">
        <v>59</v>
      </c>
      <c r="AU1149" t="s">
        <v>47</v>
      </c>
      <c r="AV1149" s="15" t="s">
        <v>59</v>
      </c>
      <c r="AW1149">
        <v>240</v>
      </c>
      <c r="AX1149" s="15" t="s">
        <v>59</v>
      </c>
      <c r="AZ1149" s="15" t="s">
        <v>59</v>
      </c>
      <c r="BA1149" t="s">
        <v>47</v>
      </c>
      <c r="BB1149" s="15" t="s">
        <v>59</v>
      </c>
      <c r="BC1149" t="s">
        <v>47</v>
      </c>
      <c r="BD1149" s="15" t="s">
        <v>59</v>
      </c>
      <c r="BE1149" t="s">
        <v>47</v>
      </c>
      <c r="BF1149" s="15" t="s">
        <v>59</v>
      </c>
      <c r="BH1149" s="15" t="s">
        <v>59</v>
      </c>
      <c r="BJ1149" s="15" t="s">
        <v>59</v>
      </c>
      <c r="BL1149" s="15" t="s">
        <v>59</v>
      </c>
      <c r="BN1149" s="15" t="s">
        <v>59</v>
      </c>
      <c r="BP1149" s="15" t="s">
        <v>59</v>
      </c>
      <c r="BR1149" s="15" t="s">
        <v>59</v>
      </c>
      <c r="BT1149" s="15" t="s">
        <v>59</v>
      </c>
      <c r="BV1149" s="15" t="s">
        <v>59</v>
      </c>
      <c r="BX1149" s="15" t="s">
        <v>59</v>
      </c>
      <c r="BZ1149" s="15" t="s">
        <v>59</v>
      </c>
      <c r="CB1149" s="15" t="s">
        <v>59</v>
      </c>
      <c r="CD1149" s="15" t="s">
        <v>59</v>
      </c>
      <c r="CF1149" s="15" t="s">
        <v>59</v>
      </c>
      <c r="CH1149" s="15" t="s">
        <v>59</v>
      </c>
      <c r="CJ1149" s="15" t="s">
        <v>59</v>
      </c>
      <c r="CL1149" s="15" t="s">
        <v>59</v>
      </c>
      <c r="CN1149" s="15" t="s">
        <v>59</v>
      </c>
      <c r="CP1149" s="15" t="s">
        <v>59</v>
      </c>
      <c r="CR1149" s="15" t="s">
        <v>59</v>
      </c>
      <c r="CT1149" s="15" t="s">
        <v>59</v>
      </c>
      <c r="CV1149" s="15" t="s">
        <v>59</v>
      </c>
      <c r="CX1149" s="15" t="s">
        <v>59</v>
      </c>
      <c r="CZ1149" s="15" t="s">
        <v>59</v>
      </c>
      <c r="DB1149" s="15" t="s">
        <v>59</v>
      </c>
      <c r="DD1149" s="15" t="s">
        <v>59</v>
      </c>
      <c r="DF1149" s="15" t="s">
        <v>59</v>
      </c>
      <c r="DH1149" s="15" t="s">
        <v>59</v>
      </c>
      <c r="DJ1149" s="15" t="s">
        <v>59</v>
      </c>
      <c r="DL1149" s="15" t="s">
        <v>59</v>
      </c>
      <c r="DN1149" s="15" t="s">
        <v>59</v>
      </c>
      <c r="DP1149" s="15" t="s">
        <v>59</v>
      </c>
      <c r="DR1149" s="15" t="s">
        <v>59</v>
      </c>
      <c r="DT1149" s="15" t="s">
        <v>59</v>
      </c>
      <c r="DV1149" s="15" t="s">
        <v>59</v>
      </c>
      <c r="DX1149" s="15" t="s">
        <v>59</v>
      </c>
      <c r="DZ1149" s="15" t="s">
        <v>59</v>
      </c>
      <c r="EB1149" s="15" t="s">
        <v>59</v>
      </c>
      <c r="ED1149" s="15" t="s">
        <v>59</v>
      </c>
      <c r="EF1149" s="15" t="s">
        <v>59</v>
      </c>
      <c r="EH1149" s="15" t="s">
        <v>59</v>
      </c>
      <c r="EJ1149" s="15" t="s">
        <v>59</v>
      </c>
      <c r="EL1149" s="15" t="s">
        <v>59</v>
      </c>
      <c r="EN1149" s="15" t="s">
        <v>59</v>
      </c>
      <c r="EP1149" s="15" t="s">
        <v>59</v>
      </c>
      <c r="ER1149" s="15" t="s">
        <v>59</v>
      </c>
      <c r="ET1149" s="15" t="s">
        <v>59</v>
      </c>
      <c r="EV1149" s="15" t="s">
        <v>59</v>
      </c>
      <c r="EX1149" s="15" t="s">
        <v>59</v>
      </c>
      <c r="EZ1149" s="15" t="s">
        <v>59</v>
      </c>
      <c r="FB1149" s="15" t="s">
        <v>59</v>
      </c>
      <c r="FD1149" s="15" t="s">
        <v>59</v>
      </c>
      <c r="FF1149" s="15" t="s">
        <v>59</v>
      </c>
      <c r="FH1149" s="15" t="s">
        <v>59</v>
      </c>
      <c r="FJ1149" s="15" t="s">
        <v>59</v>
      </c>
      <c r="FL1149" s="15" t="s">
        <v>59</v>
      </c>
      <c r="FN1149" s="15" t="s">
        <v>59</v>
      </c>
      <c r="FP1149" s="15" t="s">
        <v>59</v>
      </c>
      <c r="FR1149" s="15" t="s">
        <v>59</v>
      </c>
      <c r="FT1149" s="15" t="s">
        <v>59</v>
      </c>
    </row>
    <row r="1150" spans="1:176" ht="15.95" customHeight="1">
      <c r="A1150" t="str">
        <f t="shared" si="44"/>
        <v>Egg yolk powder, fresh, radiation 5 kGy, vitamin e added, aerobic packaging</v>
      </c>
      <c r="B1150">
        <v>4</v>
      </c>
      <c r="D1150" s="39">
        <v>2502</v>
      </c>
      <c r="E1150" t="s">
        <v>1492</v>
      </c>
      <c r="G1150" s="9">
        <f t="shared" si="42"/>
        <v>882</v>
      </c>
      <c r="H1150" s="15" t="s">
        <v>59</v>
      </c>
      <c r="I1150" t="s">
        <v>47</v>
      </c>
      <c r="J1150" s="15" t="s">
        <v>59</v>
      </c>
      <c r="K1150" t="s">
        <v>47</v>
      </c>
      <c r="L1150" s="15" t="s">
        <v>59</v>
      </c>
      <c r="M1150" s="3" t="s">
        <v>47</v>
      </c>
      <c r="N1150" s="12" t="s">
        <v>59</v>
      </c>
      <c r="O1150" t="s">
        <v>47</v>
      </c>
      <c r="P1150" s="15" t="s">
        <v>59</v>
      </c>
      <c r="Q1150">
        <v>187</v>
      </c>
      <c r="R1150" s="15" t="s">
        <v>59</v>
      </c>
      <c r="S1150">
        <v>34</v>
      </c>
      <c r="T1150" s="15" t="s">
        <v>59</v>
      </c>
      <c r="U1150">
        <v>380</v>
      </c>
      <c r="V1150" s="15" t="s">
        <v>59</v>
      </c>
      <c r="W1150">
        <v>112</v>
      </c>
      <c r="X1150" s="15" t="s">
        <v>59</v>
      </c>
      <c r="Y1150" t="s">
        <v>47</v>
      </c>
      <c r="Z1150" s="15" t="s">
        <v>59</v>
      </c>
      <c r="AA1150" t="s">
        <v>47</v>
      </c>
      <c r="AB1150" s="15" t="s">
        <v>59</v>
      </c>
      <c r="AC1150">
        <v>27</v>
      </c>
      <c r="AD1150" s="15" t="s">
        <v>59</v>
      </c>
      <c r="AE1150" t="s">
        <v>47</v>
      </c>
      <c r="AF1150" s="15" t="s">
        <v>59</v>
      </c>
      <c r="AG1150" t="s">
        <v>47</v>
      </c>
      <c r="AH1150" s="15" t="s">
        <v>59</v>
      </c>
      <c r="AI1150" t="s">
        <v>47</v>
      </c>
      <c r="AJ1150" s="15" t="s">
        <v>59</v>
      </c>
      <c r="AL1150" s="15" t="s">
        <v>59</v>
      </c>
      <c r="AM1150" t="s">
        <v>47</v>
      </c>
      <c r="AN1150" s="15" t="s">
        <v>59</v>
      </c>
      <c r="AO1150" t="s">
        <v>47</v>
      </c>
      <c r="AP1150" s="15" t="s">
        <v>59</v>
      </c>
      <c r="AQ1150" t="s">
        <v>47</v>
      </c>
      <c r="AR1150" s="15" t="s">
        <v>59</v>
      </c>
      <c r="AS1150" t="s">
        <v>47</v>
      </c>
      <c r="AT1150" s="15" t="s">
        <v>59</v>
      </c>
      <c r="AU1150" t="s">
        <v>47</v>
      </c>
      <c r="AV1150" s="15" t="s">
        <v>59</v>
      </c>
      <c r="AW1150">
        <v>169</v>
      </c>
      <c r="AX1150" s="15" t="s">
        <v>59</v>
      </c>
      <c r="AZ1150" s="15" t="s">
        <v>59</v>
      </c>
      <c r="BA1150" t="s">
        <v>47</v>
      </c>
      <c r="BB1150" s="15" t="s">
        <v>59</v>
      </c>
      <c r="BC1150" t="s">
        <v>47</v>
      </c>
      <c r="BD1150" s="15" t="s">
        <v>59</v>
      </c>
      <c r="BE1150" t="s">
        <v>47</v>
      </c>
      <c r="BF1150" s="15" t="s">
        <v>59</v>
      </c>
      <c r="BH1150" s="15" t="s">
        <v>59</v>
      </c>
      <c r="BJ1150" s="15" t="s">
        <v>59</v>
      </c>
      <c r="BL1150" s="15" t="s">
        <v>59</v>
      </c>
      <c r="BN1150" s="15" t="s">
        <v>59</v>
      </c>
      <c r="BP1150" s="15" t="s">
        <v>59</v>
      </c>
      <c r="BR1150" s="15" t="s">
        <v>59</v>
      </c>
      <c r="BT1150" s="15" t="s">
        <v>59</v>
      </c>
      <c r="BV1150" s="15" t="s">
        <v>59</v>
      </c>
      <c r="BX1150" s="15" t="s">
        <v>59</v>
      </c>
      <c r="BZ1150" s="15" t="s">
        <v>59</v>
      </c>
      <c r="CB1150" s="15" t="s">
        <v>59</v>
      </c>
      <c r="CD1150" s="15" t="s">
        <v>59</v>
      </c>
      <c r="CF1150" s="15" t="s">
        <v>59</v>
      </c>
      <c r="CH1150" s="15" t="s">
        <v>59</v>
      </c>
      <c r="CJ1150" s="15" t="s">
        <v>59</v>
      </c>
      <c r="CL1150" s="15" t="s">
        <v>59</v>
      </c>
      <c r="CN1150" s="15" t="s">
        <v>59</v>
      </c>
      <c r="CP1150" s="15" t="s">
        <v>59</v>
      </c>
      <c r="CR1150" s="15" t="s">
        <v>59</v>
      </c>
      <c r="CT1150" s="15" t="s">
        <v>59</v>
      </c>
      <c r="CV1150" s="15" t="s">
        <v>59</v>
      </c>
      <c r="CX1150" s="15" t="s">
        <v>59</v>
      </c>
      <c r="CZ1150" s="15" t="s">
        <v>59</v>
      </c>
      <c r="DB1150" s="15" t="s">
        <v>59</v>
      </c>
      <c r="DD1150" s="15" t="s">
        <v>59</v>
      </c>
      <c r="DF1150" s="15" t="s">
        <v>59</v>
      </c>
      <c r="DH1150" s="15" t="s">
        <v>59</v>
      </c>
      <c r="DJ1150" s="15" t="s">
        <v>59</v>
      </c>
      <c r="DL1150" s="15" t="s">
        <v>59</v>
      </c>
      <c r="DN1150" s="15" t="s">
        <v>59</v>
      </c>
      <c r="DP1150" s="15" t="s">
        <v>59</v>
      </c>
      <c r="DR1150" s="15" t="s">
        <v>59</v>
      </c>
      <c r="DT1150" s="15" t="s">
        <v>59</v>
      </c>
      <c r="DV1150" s="15" t="s">
        <v>59</v>
      </c>
      <c r="DX1150" s="15" t="s">
        <v>59</v>
      </c>
      <c r="DZ1150" s="15" t="s">
        <v>59</v>
      </c>
      <c r="EB1150" s="15" t="s">
        <v>59</v>
      </c>
      <c r="ED1150" s="15" t="s">
        <v>59</v>
      </c>
      <c r="EF1150" s="15" t="s">
        <v>59</v>
      </c>
      <c r="EH1150" s="15" t="s">
        <v>59</v>
      </c>
      <c r="EJ1150" s="15" t="s">
        <v>59</v>
      </c>
      <c r="EL1150" s="15" t="s">
        <v>59</v>
      </c>
      <c r="EN1150" s="15" t="s">
        <v>59</v>
      </c>
      <c r="EP1150" s="15" t="s">
        <v>59</v>
      </c>
      <c r="ER1150" s="15" t="s">
        <v>59</v>
      </c>
      <c r="ET1150" s="15" t="s">
        <v>59</v>
      </c>
      <c r="EV1150" s="15" t="s">
        <v>59</v>
      </c>
      <c r="EX1150" s="15" t="s">
        <v>59</v>
      </c>
      <c r="EZ1150" s="15" t="s">
        <v>59</v>
      </c>
      <c r="FB1150" s="15" t="s">
        <v>59</v>
      </c>
      <c r="FD1150" s="15" t="s">
        <v>59</v>
      </c>
      <c r="FF1150" s="15" t="s">
        <v>59</v>
      </c>
      <c r="FH1150" s="15" t="s">
        <v>59</v>
      </c>
      <c r="FJ1150" s="15" t="s">
        <v>59</v>
      </c>
      <c r="FL1150" s="15" t="s">
        <v>59</v>
      </c>
      <c r="FN1150" s="15" t="s">
        <v>59</v>
      </c>
      <c r="FP1150" s="15" t="s">
        <v>59</v>
      </c>
      <c r="FR1150" s="15" t="s">
        <v>59</v>
      </c>
      <c r="FT1150" s="15" t="s">
        <v>59</v>
      </c>
    </row>
    <row r="1151" spans="1:176" ht="15.95" customHeight="1">
      <c r="A1151" t="str">
        <f t="shared" si="44"/>
        <v>Egg yolk powder, fresh, radiation 5 kGy, BHT added, aerobic packaging</v>
      </c>
      <c r="B1151">
        <v>4</v>
      </c>
      <c r="D1151" s="39">
        <v>2502</v>
      </c>
      <c r="E1151" t="s">
        <v>1492</v>
      </c>
      <c r="G1151" s="9">
        <f t="shared" si="42"/>
        <v>963</v>
      </c>
      <c r="H1151" s="15" t="s">
        <v>59</v>
      </c>
      <c r="I1151" t="s">
        <v>47</v>
      </c>
      <c r="J1151" s="15" t="s">
        <v>59</v>
      </c>
      <c r="K1151" t="s">
        <v>47</v>
      </c>
      <c r="L1151" s="15" t="s">
        <v>59</v>
      </c>
      <c r="M1151" s="3" t="s">
        <v>47</v>
      </c>
      <c r="N1151" s="12" t="s">
        <v>59</v>
      </c>
      <c r="O1151" t="s">
        <v>47</v>
      </c>
      <c r="P1151" s="15" t="s">
        <v>59</v>
      </c>
      <c r="Q1151">
        <v>266</v>
      </c>
      <c r="R1151" s="15" t="s">
        <v>59</v>
      </c>
      <c r="S1151">
        <v>46</v>
      </c>
      <c r="T1151" s="15" t="s">
        <v>59</v>
      </c>
      <c r="U1151">
        <v>365</v>
      </c>
      <c r="V1151" s="15" t="s">
        <v>59</v>
      </c>
      <c r="W1151">
        <v>90</v>
      </c>
      <c r="X1151" s="15" t="s">
        <v>59</v>
      </c>
      <c r="Y1151" t="s">
        <v>47</v>
      </c>
      <c r="Z1151" s="15" t="s">
        <v>59</v>
      </c>
      <c r="AA1151" t="s">
        <v>47</v>
      </c>
      <c r="AB1151" s="15" t="s">
        <v>59</v>
      </c>
      <c r="AC1151">
        <v>23</v>
      </c>
      <c r="AD1151" s="15" t="s">
        <v>59</v>
      </c>
      <c r="AE1151" t="s">
        <v>47</v>
      </c>
      <c r="AF1151" s="15" t="s">
        <v>59</v>
      </c>
      <c r="AG1151" t="s">
        <v>47</v>
      </c>
      <c r="AH1151" s="15" t="s">
        <v>59</v>
      </c>
      <c r="AI1151" t="s">
        <v>47</v>
      </c>
      <c r="AJ1151" s="15" t="s">
        <v>59</v>
      </c>
      <c r="AL1151" s="15" t="s">
        <v>59</v>
      </c>
      <c r="AM1151" t="s">
        <v>47</v>
      </c>
      <c r="AN1151" s="15" t="s">
        <v>59</v>
      </c>
      <c r="AO1151" t="s">
        <v>47</v>
      </c>
      <c r="AP1151" s="15" t="s">
        <v>59</v>
      </c>
      <c r="AQ1151" t="s">
        <v>47</v>
      </c>
      <c r="AR1151" s="15" t="s">
        <v>59</v>
      </c>
      <c r="AS1151" t="s">
        <v>47</v>
      </c>
      <c r="AT1151" s="15" t="s">
        <v>59</v>
      </c>
      <c r="AU1151" t="s">
        <v>47</v>
      </c>
      <c r="AV1151" s="15" t="s">
        <v>59</v>
      </c>
      <c r="AW1151">
        <v>196</v>
      </c>
      <c r="AX1151" s="15" t="s">
        <v>59</v>
      </c>
      <c r="AZ1151" s="15" t="s">
        <v>59</v>
      </c>
      <c r="BA1151" t="s">
        <v>47</v>
      </c>
      <c r="BB1151" s="15" t="s">
        <v>59</v>
      </c>
      <c r="BC1151" t="s">
        <v>47</v>
      </c>
      <c r="BD1151" s="15" t="s">
        <v>59</v>
      </c>
      <c r="BE1151" t="s">
        <v>47</v>
      </c>
      <c r="BF1151" s="15" t="s">
        <v>59</v>
      </c>
      <c r="BH1151" s="15" t="s">
        <v>59</v>
      </c>
      <c r="BJ1151" s="15" t="s">
        <v>59</v>
      </c>
      <c r="BL1151" s="15" t="s">
        <v>59</v>
      </c>
      <c r="BN1151" s="15" t="s">
        <v>59</v>
      </c>
      <c r="BP1151" s="15" t="s">
        <v>59</v>
      </c>
      <c r="BR1151" s="15" t="s">
        <v>59</v>
      </c>
      <c r="BT1151" s="15" t="s">
        <v>59</v>
      </c>
      <c r="BV1151" s="15" t="s">
        <v>59</v>
      </c>
      <c r="BX1151" s="15" t="s">
        <v>59</v>
      </c>
      <c r="BZ1151" s="15" t="s">
        <v>59</v>
      </c>
      <c r="CB1151" s="15" t="s">
        <v>59</v>
      </c>
      <c r="CD1151" s="15" t="s">
        <v>59</v>
      </c>
      <c r="CF1151" s="15" t="s">
        <v>59</v>
      </c>
      <c r="CH1151" s="15" t="s">
        <v>59</v>
      </c>
      <c r="CJ1151" s="15" t="s">
        <v>59</v>
      </c>
      <c r="CL1151" s="15" t="s">
        <v>59</v>
      </c>
      <c r="CN1151" s="15" t="s">
        <v>59</v>
      </c>
      <c r="CP1151" s="15" t="s">
        <v>59</v>
      </c>
      <c r="CR1151" s="15" t="s">
        <v>59</v>
      </c>
      <c r="CT1151" s="15" t="s">
        <v>59</v>
      </c>
      <c r="CV1151" s="15" t="s">
        <v>59</v>
      </c>
      <c r="CX1151" s="15" t="s">
        <v>59</v>
      </c>
      <c r="CZ1151" s="15" t="s">
        <v>59</v>
      </c>
      <c r="DB1151" s="15" t="s">
        <v>59</v>
      </c>
      <c r="DD1151" s="15" t="s">
        <v>59</v>
      </c>
      <c r="DF1151" s="15" t="s">
        <v>59</v>
      </c>
      <c r="DH1151" s="15" t="s">
        <v>59</v>
      </c>
      <c r="DJ1151" s="15" t="s">
        <v>59</v>
      </c>
      <c r="DL1151" s="15" t="s">
        <v>59</v>
      </c>
      <c r="DN1151" s="15" t="s">
        <v>59</v>
      </c>
      <c r="DP1151" s="15" t="s">
        <v>59</v>
      </c>
      <c r="DR1151" s="15" t="s">
        <v>59</v>
      </c>
      <c r="DT1151" s="15" t="s">
        <v>59</v>
      </c>
      <c r="DV1151" s="15" t="s">
        <v>59</v>
      </c>
      <c r="DX1151" s="15" t="s">
        <v>59</v>
      </c>
      <c r="DZ1151" s="15" t="s">
        <v>59</v>
      </c>
      <c r="EB1151" s="15" t="s">
        <v>59</v>
      </c>
      <c r="ED1151" s="15" t="s">
        <v>59</v>
      </c>
      <c r="EF1151" s="15" t="s">
        <v>59</v>
      </c>
      <c r="EH1151" s="15" t="s">
        <v>59</v>
      </c>
      <c r="EJ1151" s="15" t="s">
        <v>59</v>
      </c>
      <c r="EL1151" s="15" t="s">
        <v>59</v>
      </c>
      <c r="EN1151" s="15" t="s">
        <v>59</v>
      </c>
      <c r="EP1151" s="15" t="s">
        <v>59</v>
      </c>
      <c r="ER1151" s="15" t="s">
        <v>59</v>
      </c>
      <c r="ET1151" s="15" t="s">
        <v>59</v>
      </c>
      <c r="EV1151" s="15" t="s">
        <v>59</v>
      </c>
      <c r="EX1151" s="15" t="s">
        <v>59</v>
      </c>
      <c r="EZ1151" s="15" t="s">
        <v>59</v>
      </c>
      <c r="FB1151" s="15" t="s">
        <v>59</v>
      </c>
      <c r="FD1151" s="15" t="s">
        <v>59</v>
      </c>
      <c r="FF1151" s="15" t="s">
        <v>59</v>
      </c>
      <c r="FH1151" s="15" t="s">
        <v>59</v>
      </c>
      <c r="FJ1151" s="15" t="s">
        <v>59</v>
      </c>
      <c r="FL1151" s="15" t="s">
        <v>59</v>
      </c>
      <c r="FN1151" s="15" t="s">
        <v>59</v>
      </c>
      <c r="FP1151" s="15" t="s">
        <v>59</v>
      </c>
      <c r="FR1151" s="15" t="s">
        <v>59</v>
      </c>
      <c r="FT1151" s="15" t="s">
        <v>59</v>
      </c>
    </row>
    <row r="1152" spans="1:176" ht="15.95" customHeight="1">
      <c r="A1152" t="str">
        <f t="shared" si="44"/>
        <v>Egg yolk powder, storage 90 days, radiation 5 kGy, aerobic packaging</v>
      </c>
      <c r="B1152">
        <v>1</v>
      </c>
      <c r="D1152" s="39">
        <v>2502</v>
      </c>
      <c r="E1152" t="s">
        <v>1492</v>
      </c>
      <c r="G1152" s="9">
        <f t="shared" si="42"/>
        <v>2934</v>
      </c>
      <c r="H1152" s="15" t="s">
        <v>59</v>
      </c>
      <c r="I1152" t="s">
        <v>47</v>
      </c>
      <c r="J1152" s="15" t="s">
        <v>59</v>
      </c>
      <c r="K1152" t="s">
        <v>47</v>
      </c>
      <c r="L1152" s="15" t="s">
        <v>59</v>
      </c>
      <c r="M1152" s="3" t="s">
        <v>47</v>
      </c>
      <c r="N1152" s="12" t="s">
        <v>59</v>
      </c>
      <c r="O1152" t="s">
        <v>47</v>
      </c>
      <c r="P1152" s="15" t="s">
        <v>59</v>
      </c>
      <c r="Q1152">
        <v>514</v>
      </c>
      <c r="R1152" s="15" t="s">
        <v>59</v>
      </c>
      <c r="S1152">
        <v>51</v>
      </c>
      <c r="T1152" s="15" t="s">
        <v>59</v>
      </c>
      <c r="U1152" s="47">
        <v>1994</v>
      </c>
      <c r="V1152" s="15" t="s">
        <v>59</v>
      </c>
      <c r="W1152">
        <v>160</v>
      </c>
      <c r="X1152" s="15" t="s">
        <v>59</v>
      </c>
      <c r="Y1152" t="s">
        <v>47</v>
      </c>
      <c r="Z1152" s="15" t="s">
        <v>59</v>
      </c>
      <c r="AA1152" t="s">
        <v>47</v>
      </c>
      <c r="AB1152" s="15" t="s">
        <v>59</v>
      </c>
      <c r="AC1152">
        <v>0</v>
      </c>
      <c r="AD1152" s="15" t="s">
        <v>59</v>
      </c>
      <c r="AE1152" t="s">
        <v>47</v>
      </c>
      <c r="AF1152" s="15" t="s">
        <v>59</v>
      </c>
      <c r="AG1152" t="s">
        <v>47</v>
      </c>
      <c r="AH1152" s="15" t="s">
        <v>59</v>
      </c>
      <c r="AI1152" t="s">
        <v>47</v>
      </c>
      <c r="AJ1152" s="15" t="s">
        <v>59</v>
      </c>
      <c r="AL1152" s="15" t="s">
        <v>59</v>
      </c>
      <c r="AM1152" t="s">
        <v>47</v>
      </c>
      <c r="AN1152" s="15" t="s">
        <v>59</v>
      </c>
      <c r="AO1152" t="s">
        <v>47</v>
      </c>
      <c r="AP1152" s="15" t="s">
        <v>59</v>
      </c>
      <c r="AQ1152" t="s">
        <v>47</v>
      </c>
      <c r="AR1152" s="15" t="s">
        <v>59</v>
      </c>
      <c r="AS1152" t="s">
        <v>47</v>
      </c>
      <c r="AT1152" s="15" t="s">
        <v>59</v>
      </c>
      <c r="AU1152" t="s">
        <v>47</v>
      </c>
      <c r="AV1152" s="15" t="s">
        <v>59</v>
      </c>
      <c r="AW1152">
        <v>215</v>
      </c>
      <c r="AX1152" s="15" t="s">
        <v>59</v>
      </c>
      <c r="AZ1152" s="15" t="s">
        <v>59</v>
      </c>
      <c r="BA1152" t="s">
        <v>47</v>
      </c>
      <c r="BB1152" s="15" t="s">
        <v>59</v>
      </c>
      <c r="BC1152" t="s">
        <v>47</v>
      </c>
      <c r="BD1152" s="15" t="s">
        <v>59</v>
      </c>
      <c r="BE1152" t="s">
        <v>47</v>
      </c>
      <c r="BF1152" s="15" t="s">
        <v>59</v>
      </c>
      <c r="BH1152" s="15" t="s">
        <v>59</v>
      </c>
      <c r="BJ1152" s="15" t="s">
        <v>59</v>
      </c>
      <c r="BL1152" s="15" t="s">
        <v>59</v>
      </c>
      <c r="BN1152" s="15" t="s">
        <v>59</v>
      </c>
      <c r="BP1152" s="15" t="s">
        <v>59</v>
      </c>
      <c r="BR1152" s="15" t="s">
        <v>59</v>
      </c>
      <c r="BT1152" s="15" t="s">
        <v>59</v>
      </c>
      <c r="BV1152" s="15" t="s">
        <v>59</v>
      </c>
      <c r="BX1152" s="15" t="s">
        <v>59</v>
      </c>
      <c r="BZ1152" s="15" t="s">
        <v>59</v>
      </c>
      <c r="CB1152" s="15" t="s">
        <v>59</v>
      </c>
      <c r="CD1152" s="15" t="s">
        <v>59</v>
      </c>
      <c r="CF1152" s="15" t="s">
        <v>59</v>
      </c>
      <c r="CH1152" s="15" t="s">
        <v>59</v>
      </c>
      <c r="CJ1152" s="15" t="s">
        <v>59</v>
      </c>
      <c r="CL1152" s="15" t="s">
        <v>59</v>
      </c>
      <c r="CN1152" s="15" t="s">
        <v>59</v>
      </c>
      <c r="CP1152" s="15" t="s">
        <v>59</v>
      </c>
      <c r="CR1152" s="15" t="s">
        <v>59</v>
      </c>
      <c r="CT1152" s="15" t="s">
        <v>59</v>
      </c>
      <c r="CV1152" s="15" t="s">
        <v>59</v>
      </c>
      <c r="CX1152" s="15" t="s">
        <v>59</v>
      </c>
      <c r="CZ1152" s="15" t="s">
        <v>59</v>
      </c>
      <c r="DB1152" s="15" t="s">
        <v>59</v>
      </c>
      <c r="DD1152" s="15" t="s">
        <v>59</v>
      </c>
      <c r="DF1152" s="15" t="s">
        <v>59</v>
      </c>
      <c r="DH1152" s="15" t="s">
        <v>59</v>
      </c>
      <c r="DJ1152" s="15" t="s">
        <v>59</v>
      </c>
      <c r="DL1152" s="15" t="s">
        <v>59</v>
      </c>
      <c r="DN1152" s="15" t="s">
        <v>59</v>
      </c>
      <c r="DP1152" s="15" t="s">
        <v>59</v>
      </c>
      <c r="DR1152" s="15" t="s">
        <v>59</v>
      </c>
      <c r="DT1152" s="15" t="s">
        <v>59</v>
      </c>
      <c r="DV1152" s="15" t="s">
        <v>59</v>
      </c>
      <c r="DX1152" s="15" t="s">
        <v>59</v>
      </c>
      <c r="DZ1152" s="15" t="s">
        <v>59</v>
      </c>
      <c r="EB1152" s="15" t="s">
        <v>59</v>
      </c>
      <c r="ED1152" s="15" t="s">
        <v>59</v>
      </c>
      <c r="EF1152" s="15" t="s">
        <v>59</v>
      </c>
      <c r="EH1152" s="15" t="s">
        <v>59</v>
      </c>
      <c r="EJ1152" s="15" t="s">
        <v>59</v>
      </c>
      <c r="EL1152" s="15" t="s">
        <v>59</v>
      </c>
      <c r="EN1152" s="15" t="s">
        <v>59</v>
      </c>
      <c r="EP1152" s="15" t="s">
        <v>59</v>
      </c>
      <c r="ER1152" s="15" t="s">
        <v>59</v>
      </c>
      <c r="ET1152" s="15" t="s">
        <v>59</v>
      </c>
      <c r="EV1152" s="15" t="s">
        <v>59</v>
      </c>
      <c r="EX1152" s="15" t="s">
        <v>59</v>
      </c>
      <c r="EZ1152" s="15" t="s">
        <v>59</v>
      </c>
      <c r="FB1152" s="15" t="s">
        <v>59</v>
      </c>
      <c r="FD1152" s="15" t="s">
        <v>59</v>
      </c>
      <c r="FF1152" s="15" t="s">
        <v>59</v>
      </c>
      <c r="FH1152" s="15" t="s">
        <v>59</v>
      </c>
      <c r="FJ1152" s="15" t="s">
        <v>59</v>
      </c>
      <c r="FL1152" s="15" t="s">
        <v>59</v>
      </c>
      <c r="FN1152" s="15" t="s">
        <v>59</v>
      </c>
      <c r="FP1152" s="15" t="s">
        <v>59</v>
      </c>
      <c r="FR1152" s="15" t="s">
        <v>59</v>
      </c>
      <c r="FT1152" s="15" t="s">
        <v>59</v>
      </c>
    </row>
    <row r="1153" spans="1:176" ht="15.95" customHeight="1">
      <c r="A1153" t="str">
        <f t="shared" si="44"/>
        <v>Egg yolk powder, storage 90 days, radiation 5 kGy, vitamin e added, aerobic packaging</v>
      </c>
      <c r="B1153">
        <v>4</v>
      </c>
      <c r="D1153" s="39">
        <v>2502</v>
      </c>
      <c r="E1153" t="s">
        <v>1492</v>
      </c>
      <c r="G1153" s="9">
        <f t="shared" si="42"/>
        <v>2563</v>
      </c>
      <c r="H1153" s="15" t="s">
        <v>59</v>
      </c>
      <c r="I1153" t="s">
        <v>47</v>
      </c>
      <c r="J1153" s="15" t="s">
        <v>59</v>
      </c>
      <c r="K1153" t="s">
        <v>47</v>
      </c>
      <c r="L1153" s="15" t="s">
        <v>59</v>
      </c>
      <c r="M1153" s="3" t="s">
        <v>47</v>
      </c>
      <c r="N1153" s="12" t="s">
        <v>59</v>
      </c>
      <c r="O1153" t="s">
        <v>47</v>
      </c>
      <c r="P1153" s="15" t="s">
        <v>59</v>
      </c>
      <c r="Q1153">
        <v>390</v>
      </c>
      <c r="R1153" s="15" t="s">
        <v>59</v>
      </c>
      <c r="S1153">
        <v>9</v>
      </c>
      <c r="T1153" s="15" t="s">
        <v>59</v>
      </c>
      <c r="U1153" s="47">
        <v>1790</v>
      </c>
      <c r="V1153" s="15" t="s">
        <v>59</v>
      </c>
      <c r="W1153">
        <v>157</v>
      </c>
      <c r="X1153" s="15" t="s">
        <v>59</v>
      </c>
      <c r="Y1153" t="s">
        <v>47</v>
      </c>
      <c r="Z1153" s="15" t="s">
        <v>59</v>
      </c>
      <c r="AA1153" t="s">
        <v>47</v>
      </c>
      <c r="AB1153" s="15" t="s">
        <v>59</v>
      </c>
      <c r="AC1153">
        <v>0</v>
      </c>
      <c r="AD1153" s="15" t="s">
        <v>59</v>
      </c>
      <c r="AE1153" t="s">
        <v>47</v>
      </c>
      <c r="AF1153" s="15" t="s">
        <v>59</v>
      </c>
      <c r="AG1153" t="s">
        <v>47</v>
      </c>
      <c r="AH1153" s="15" t="s">
        <v>59</v>
      </c>
      <c r="AI1153" t="s">
        <v>47</v>
      </c>
      <c r="AJ1153" s="15" t="s">
        <v>59</v>
      </c>
      <c r="AL1153" s="15" t="s">
        <v>59</v>
      </c>
      <c r="AM1153" t="s">
        <v>47</v>
      </c>
      <c r="AN1153" s="15" t="s">
        <v>59</v>
      </c>
      <c r="AO1153" t="s">
        <v>47</v>
      </c>
      <c r="AP1153" s="15" t="s">
        <v>59</v>
      </c>
      <c r="AQ1153" t="s">
        <v>47</v>
      </c>
      <c r="AR1153" s="15" t="s">
        <v>59</v>
      </c>
      <c r="AS1153" t="s">
        <v>47</v>
      </c>
      <c r="AT1153" s="15" t="s">
        <v>59</v>
      </c>
      <c r="AU1153" t="s">
        <v>47</v>
      </c>
      <c r="AV1153" s="15" t="s">
        <v>59</v>
      </c>
      <c r="AW1153">
        <v>217</v>
      </c>
      <c r="AX1153" s="15" t="s">
        <v>59</v>
      </c>
      <c r="AZ1153" s="15" t="s">
        <v>59</v>
      </c>
      <c r="BA1153" t="s">
        <v>47</v>
      </c>
      <c r="BB1153" s="15" t="s">
        <v>59</v>
      </c>
      <c r="BC1153" t="s">
        <v>47</v>
      </c>
      <c r="BD1153" s="15" t="s">
        <v>59</v>
      </c>
      <c r="BE1153" t="s">
        <v>47</v>
      </c>
      <c r="BF1153" s="15" t="s">
        <v>59</v>
      </c>
      <c r="BH1153" s="15" t="s">
        <v>59</v>
      </c>
      <c r="BJ1153" s="15" t="s">
        <v>59</v>
      </c>
      <c r="BL1153" s="15" t="s">
        <v>59</v>
      </c>
      <c r="BN1153" s="15" t="s">
        <v>59</v>
      </c>
      <c r="BP1153" s="15" t="s">
        <v>59</v>
      </c>
      <c r="BR1153" s="15" t="s">
        <v>59</v>
      </c>
      <c r="BT1153" s="15" t="s">
        <v>59</v>
      </c>
      <c r="BV1153" s="15" t="s">
        <v>59</v>
      </c>
      <c r="BX1153" s="15" t="s">
        <v>59</v>
      </c>
      <c r="BZ1153" s="15" t="s">
        <v>59</v>
      </c>
      <c r="CB1153" s="15" t="s">
        <v>59</v>
      </c>
      <c r="CD1153" s="15" t="s">
        <v>59</v>
      </c>
      <c r="CF1153" s="15" t="s">
        <v>59</v>
      </c>
      <c r="CH1153" s="15" t="s">
        <v>59</v>
      </c>
      <c r="CJ1153" s="15" t="s">
        <v>59</v>
      </c>
      <c r="CL1153" s="15" t="s">
        <v>59</v>
      </c>
      <c r="CN1153" s="15" t="s">
        <v>59</v>
      </c>
      <c r="CP1153" s="15" t="s">
        <v>59</v>
      </c>
      <c r="CR1153" s="15" t="s">
        <v>59</v>
      </c>
      <c r="CT1153" s="15" t="s">
        <v>59</v>
      </c>
      <c r="CV1153" s="15" t="s">
        <v>59</v>
      </c>
      <c r="CX1153" s="15" t="s">
        <v>59</v>
      </c>
      <c r="CZ1153" s="15" t="s">
        <v>59</v>
      </c>
      <c r="DB1153" s="15" t="s">
        <v>59</v>
      </c>
      <c r="DD1153" s="15" t="s">
        <v>59</v>
      </c>
      <c r="DF1153" s="15" t="s">
        <v>59</v>
      </c>
      <c r="DH1153" s="15" t="s">
        <v>59</v>
      </c>
      <c r="DJ1153" s="15" t="s">
        <v>59</v>
      </c>
      <c r="DL1153" s="15" t="s">
        <v>59</v>
      </c>
      <c r="DN1153" s="15" t="s">
        <v>59</v>
      </c>
      <c r="DP1153" s="15" t="s">
        <v>59</v>
      </c>
      <c r="DR1153" s="15" t="s">
        <v>59</v>
      </c>
      <c r="DT1153" s="15" t="s">
        <v>59</v>
      </c>
      <c r="DV1153" s="15" t="s">
        <v>59</v>
      </c>
      <c r="DX1153" s="15" t="s">
        <v>59</v>
      </c>
      <c r="DZ1153" s="15" t="s">
        <v>59</v>
      </c>
      <c r="EB1153" s="15" t="s">
        <v>59</v>
      </c>
      <c r="ED1153" s="15" t="s">
        <v>59</v>
      </c>
      <c r="EF1153" s="15" t="s">
        <v>59</v>
      </c>
      <c r="EH1153" s="15" t="s">
        <v>59</v>
      </c>
      <c r="EJ1153" s="15" t="s">
        <v>59</v>
      </c>
      <c r="EL1153" s="15" t="s">
        <v>59</v>
      </c>
      <c r="EN1153" s="15" t="s">
        <v>59</v>
      </c>
      <c r="EP1153" s="15" t="s">
        <v>59</v>
      </c>
      <c r="ER1153" s="15" t="s">
        <v>59</v>
      </c>
      <c r="ET1153" s="15" t="s">
        <v>59</v>
      </c>
      <c r="EV1153" s="15" t="s">
        <v>59</v>
      </c>
      <c r="EX1153" s="15" t="s">
        <v>59</v>
      </c>
      <c r="EZ1153" s="15" t="s">
        <v>59</v>
      </c>
      <c r="FB1153" s="15" t="s">
        <v>59</v>
      </c>
      <c r="FD1153" s="15" t="s">
        <v>59</v>
      </c>
      <c r="FF1153" s="15" t="s">
        <v>59</v>
      </c>
      <c r="FH1153" s="15" t="s">
        <v>59</v>
      </c>
      <c r="FJ1153" s="15" t="s">
        <v>59</v>
      </c>
      <c r="FL1153" s="15" t="s">
        <v>59</v>
      </c>
      <c r="FN1153" s="15" t="s">
        <v>59</v>
      </c>
      <c r="FP1153" s="15" t="s">
        <v>59</v>
      </c>
      <c r="FR1153" s="15" t="s">
        <v>59</v>
      </c>
      <c r="FT1153" s="15" t="s">
        <v>59</v>
      </c>
    </row>
    <row r="1154" spans="1:176" ht="15.95" customHeight="1">
      <c r="A1154" t="str">
        <f t="shared" si="44"/>
        <v>Egg yolk powder, storage 90 days, radiation 5 kGy, BHT added, aerobic packaging</v>
      </c>
      <c r="B1154">
        <v>4</v>
      </c>
      <c r="D1154" s="39">
        <v>2502</v>
      </c>
      <c r="E1154" t="s">
        <v>1492</v>
      </c>
      <c r="G1154" s="9">
        <f t="shared" si="42"/>
        <v>2429</v>
      </c>
      <c r="H1154" s="15" t="s">
        <v>59</v>
      </c>
      <c r="I1154" t="s">
        <v>47</v>
      </c>
      <c r="J1154" s="15" t="s">
        <v>59</v>
      </c>
      <c r="K1154" t="s">
        <v>47</v>
      </c>
      <c r="L1154" s="15" t="s">
        <v>59</v>
      </c>
      <c r="M1154" s="3" t="s">
        <v>47</v>
      </c>
      <c r="N1154" s="12" t="s">
        <v>59</v>
      </c>
      <c r="O1154" t="s">
        <v>47</v>
      </c>
      <c r="P1154" s="15" t="s">
        <v>59</v>
      </c>
      <c r="Q1154">
        <v>270</v>
      </c>
      <c r="R1154" s="15" t="s">
        <v>59</v>
      </c>
      <c r="S1154">
        <v>10</v>
      </c>
      <c r="T1154" s="15" t="s">
        <v>59</v>
      </c>
      <c r="U1154" s="47">
        <v>1859</v>
      </c>
      <c r="V1154" s="15" t="s">
        <v>59</v>
      </c>
      <c r="W1154">
        <v>70</v>
      </c>
      <c r="X1154" s="15" t="s">
        <v>59</v>
      </c>
      <c r="Y1154" t="s">
        <v>47</v>
      </c>
      <c r="Z1154" s="15" t="s">
        <v>59</v>
      </c>
      <c r="AA1154" t="s">
        <v>47</v>
      </c>
      <c r="AB1154" s="15" t="s">
        <v>59</v>
      </c>
      <c r="AC1154">
        <v>0</v>
      </c>
      <c r="AD1154" s="15" t="s">
        <v>59</v>
      </c>
      <c r="AE1154" t="s">
        <v>47</v>
      </c>
      <c r="AF1154" s="15" t="s">
        <v>59</v>
      </c>
      <c r="AG1154" t="s">
        <v>47</v>
      </c>
      <c r="AH1154" s="15" t="s">
        <v>59</v>
      </c>
      <c r="AI1154" t="s">
        <v>47</v>
      </c>
      <c r="AJ1154" s="15" t="s">
        <v>59</v>
      </c>
      <c r="AL1154" s="15" t="s">
        <v>59</v>
      </c>
      <c r="AM1154" t="s">
        <v>47</v>
      </c>
      <c r="AN1154" s="15" t="s">
        <v>59</v>
      </c>
      <c r="AO1154" t="s">
        <v>47</v>
      </c>
      <c r="AP1154" s="15" t="s">
        <v>59</v>
      </c>
      <c r="AQ1154" t="s">
        <v>47</v>
      </c>
      <c r="AR1154" s="15" t="s">
        <v>59</v>
      </c>
      <c r="AS1154" t="s">
        <v>47</v>
      </c>
      <c r="AT1154" s="15" t="s">
        <v>59</v>
      </c>
      <c r="AU1154" t="s">
        <v>47</v>
      </c>
      <c r="AV1154" s="15" t="s">
        <v>59</v>
      </c>
      <c r="AW1154">
        <v>220</v>
      </c>
      <c r="AX1154" s="15" t="s">
        <v>59</v>
      </c>
      <c r="AZ1154" s="15" t="s">
        <v>59</v>
      </c>
      <c r="BA1154" t="s">
        <v>47</v>
      </c>
      <c r="BB1154" s="15" t="s">
        <v>59</v>
      </c>
      <c r="BC1154" t="s">
        <v>47</v>
      </c>
      <c r="BD1154" s="15" t="s">
        <v>59</v>
      </c>
      <c r="BE1154" t="s">
        <v>47</v>
      </c>
      <c r="BF1154" s="15" t="s">
        <v>59</v>
      </c>
      <c r="BH1154" s="15" t="s">
        <v>59</v>
      </c>
      <c r="BJ1154" s="15" t="s">
        <v>59</v>
      </c>
      <c r="BL1154" s="15" t="s">
        <v>59</v>
      </c>
      <c r="BN1154" s="15" t="s">
        <v>59</v>
      </c>
      <c r="BP1154" s="15" t="s">
        <v>59</v>
      </c>
      <c r="BR1154" s="15" t="s">
        <v>59</v>
      </c>
      <c r="BT1154" s="15" t="s">
        <v>59</v>
      </c>
      <c r="BV1154" s="15" t="s">
        <v>59</v>
      </c>
      <c r="BX1154" s="15" t="s">
        <v>59</v>
      </c>
      <c r="BZ1154" s="15" t="s">
        <v>59</v>
      </c>
      <c r="CB1154" s="15" t="s">
        <v>59</v>
      </c>
      <c r="CD1154" s="15" t="s">
        <v>59</v>
      </c>
      <c r="CF1154" s="15" t="s">
        <v>59</v>
      </c>
      <c r="CH1154" s="15" t="s">
        <v>59</v>
      </c>
      <c r="CJ1154" s="15" t="s">
        <v>59</v>
      </c>
      <c r="CL1154" s="15" t="s">
        <v>59</v>
      </c>
      <c r="CN1154" s="15" t="s">
        <v>59</v>
      </c>
      <c r="CP1154" s="15" t="s">
        <v>59</v>
      </c>
      <c r="CR1154" s="15" t="s">
        <v>59</v>
      </c>
      <c r="CT1154" s="15" t="s">
        <v>59</v>
      </c>
      <c r="CV1154" s="15" t="s">
        <v>59</v>
      </c>
      <c r="CX1154" s="15" t="s">
        <v>59</v>
      </c>
      <c r="CZ1154" s="15" t="s">
        <v>59</v>
      </c>
      <c r="DB1154" s="15" t="s">
        <v>59</v>
      </c>
      <c r="DD1154" s="15" t="s">
        <v>59</v>
      </c>
      <c r="DF1154" s="15" t="s">
        <v>59</v>
      </c>
      <c r="DH1154" s="15" t="s">
        <v>59</v>
      </c>
      <c r="DJ1154" s="15" t="s">
        <v>59</v>
      </c>
      <c r="DL1154" s="15" t="s">
        <v>59</v>
      </c>
      <c r="DN1154" s="15" t="s">
        <v>59</v>
      </c>
      <c r="DP1154" s="15" t="s">
        <v>59</v>
      </c>
      <c r="DR1154" s="15" t="s">
        <v>59</v>
      </c>
      <c r="DT1154" s="15" t="s">
        <v>59</v>
      </c>
      <c r="DV1154" s="15" t="s">
        <v>59</v>
      </c>
      <c r="DX1154" s="15" t="s">
        <v>59</v>
      </c>
      <c r="DZ1154" s="15" t="s">
        <v>59</v>
      </c>
      <c r="EB1154" s="15" t="s">
        <v>59</v>
      </c>
      <c r="ED1154" s="15" t="s">
        <v>59</v>
      </c>
      <c r="EF1154" s="15" t="s">
        <v>59</v>
      </c>
      <c r="EH1154" s="15" t="s">
        <v>59</v>
      </c>
      <c r="EJ1154" s="15" t="s">
        <v>59</v>
      </c>
      <c r="EL1154" s="15" t="s">
        <v>59</v>
      </c>
      <c r="EN1154" s="15" t="s">
        <v>59</v>
      </c>
      <c r="EP1154" s="15" t="s">
        <v>59</v>
      </c>
      <c r="ER1154" s="15" t="s">
        <v>59</v>
      </c>
      <c r="ET1154" s="15" t="s">
        <v>59</v>
      </c>
      <c r="EV1154" s="15" t="s">
        <v>59</v>
      </c>
      <c r="EX1154" s="15" t="s">
        <v>59</v>
      </c>
      <c r="EZ1154" s="15" t="s">
        <v>59</v>
      </c>
      <c r="FB1154" s="15" t="s">
        <v>59</v>
      </c>
      <c r="FD1154" s="15" t="s">
        <v>59</v>
      </c>
      <c r="FF1154" s="15" t="s">
        <v>59</v>
      </c>
      <c r="FH1154" s="15" t="s">
        <v>59</v>
      </c>
      <c r="FJ1154" s="15" t="s">
        <v>59</v>
      </c>
      <c r="FL1154" s="15" t="s">
        <v>59</v>
      </c>
      <c r="FN1154" s="15" t="s">
        <v>59</v>
      </c>
      <c r="FP1154" s="15" t="s">
        <v>59</v>
      </c>
      <c r="FR1154" s="15" t="s">
        <v>59</v>
      </c>
      <c r="FT1154" s="15" t="s">
        <v>59</v>
      </c>
    </row>
    <row r="1155" spans="1:176" ht="15.95" customHeight="1">
      <c r="A1155" t="str">
        <f>SUBSTITUTE(A1137,"aerobic","vacuum")</f>
        <v>Egg yolk powder, fresh, non-irradiated, vacuum packaging</v>
      </c>
      <c r="B1155">
        <v>1</v>
      </c>
      <c r="D1155" s="39">
        <v>2502</v>
      </c>
      <c r="E1155" t="s">
        <v>1492</v>
      </c>
      <c r="G1155" s="9">
        <f t="shared" si="42"/>
        <v>10</v>
      </c>
      <c r="H1155" s="15" t="s">
        <v>59</v>
      </c>
      <c r="I1155" t="s">
        <v>47</v>
      </c>
      <c r="J1155" s="15" t="s">
        <v>59</v>
      </c>
      <c r="K1155" t="s">
        <v>47</v>
      </c>
      <c r="L1155" s="15" t="s">
        <v>59</v>
      </c>
      <c r="M1155" s="3" t="s">
        <v>47</v>
      </c>
      <c r="N1155" s="12" t="s">
        <v>59</v>
      </c>
      <c r="O1155" t="s">
        <v>47</v>
      </c>
      <c r="P1155" s="15" t="s">
        <v>59</v>
      </c>
      <c r="Q1155">
        <v>1</v>
      </c>
      <c r="R1155" s="15" t="s">
        <v>59</v>
      </c>
      <c r="S1155">
        <v>0</v>
      </c>
      <c r="T1155" s="15" t="s">
        <v>59</v>
      </c>
      <c r="U1155" s="47">
        <v>2</v>
      </c>
      <c r="V1155" s="15" t="s">
        <v>59</v>
      </c>
      <c r="W1155">
        <v>5</v>
      </c>
      <c r="X1155" s="15" t="s">
        <v>59</v>
      </c>
      <c r="Y1155" t="s">
        <v>47</v>
      </c>
      <c r="Z1155" s="15" t="s">
        <v>59</v>
      </c>
      <c r="AA1155" t="s">
        <v>47</v>
      </c>
      <c r="AB1155" s="15" t="s">
        <v>59</v>
      </c>
      <c r="AC1155">
        <v>1</v>
      </c>
      <c r="AD1155" s="15" t="s">
        <v>59</v>
      </c>
      <c r="AE1155" t="s">
        <v>47</v>
      </c>
      <c r="AF1155" s="15" t="s">
        <v>59</v>
      </c>
      <c r="AG1155" t="s">
        <v>47</v>
      </c>
      <c r="AH1155" s="15" t="s">
        <v>59</v>
      </c>
      <c r="AI1155" t="s">
        <v>47</v>
      </c>
      <c r="AJ1155" s="15" t="s">
        <v>59</v>
      </c>
      <c r="AL1155" s="15" t="s">
        <v>59</v>
      </c>
      <c r="AM1155" t="s">
        <v>47</v>
      </c>
      <c r="AN1155" s="15" t="s">
        <v>59</v>
      </c>
      <c r="AO1155" t="s">
        <v>47</v>
      </c>
      <c r="AP1155" s="15" t="s">
        <v>59</v>
      </c>
      <c r="AQ1155" t="s">
        <v>47</v>
      </c>
      <c r="AR1155" s="15" t="s">
        <v>59</v>
      </c>
      <c r="AS1155" t="s">
        <v>47</v>
      </c>
      <c r="AT1155" s="15" t="s">
        <v>59</v>
      </c>
      <c r="AU1155" t="s">
        <v>47</v>
      </c>
      <c r="AV1155" s="15" t="s">
        <v>59</v>
      </c>
      <c r="AW1155">
        <v>2</v>
      </c>
      <c r="AX1155" s="15" t="s">
        <v>59</v>
      </c>
      <c r="AZ1155" s="15" t="s">
        <v>59</v>
      </c>
      <c r="BA1155" t="s">
        <v>47</v>
      </c>
      <c r="BB1155" s="15" t="s">
        <v>59</v>
      </c>
      <c r="BC1155" t="s">
        <v>47</v>
      </c>
      <c r="BD1155" s="15" t="s">
        <v>59</v>
      </c>
      <c r="BE1155" t="s">
        <v>47</v>
      </c>
      <c r="BF1155" s="15" t="s">
        <v>59</v>
      </c>
      <c r="BH1155" s="15" t="s">
        <v>59</v>
      </c>
      <c r="BJ1155" s="15" t="s">
        <v>59</v>
      </c>
      <c r="BL1155" s="15" t="s">
        <v>59</v>
      </c>
      <c r="BN1155" s="15" t="s">
        <v>59</v>
      </c>
      <c r="BP1155" s="15" t="s">
        <v>59</v>
      </c>
      <c r="BR1155" s="15" t="s">
        <v>59</v>
      </c>
      <c r="BT1155" s="15" t="s">
        <v>59</v>
      </c>
      <c r="BV1155" s="15" t="s">
        <v>59</v>
      </c>
      <c r="BX1155" s="15" t="s">
        <v>59</v>
      </c>
      <c r="BZ1155" s="15" t="s">
        <v>59</v>
      </c>
      <c r="CB1155" s="15" t="s">
        <v>59</v>
      </c>
      <c r="CD1155" s="15" t="s">
        <v>59</v>
      </c>
      <c r="CF1155" s="15" t="s">
        <v>59</v>
      </c>
      <c r="CH1155" s="15" t="s">
        <v>59</v>
      </c>
      <c r="CJ1155" s="15" t="s">
        <v>59</v>
      </c>
      <c r="CL1155" s="15" t="s">
        <v>59</v>
      </c>
      <c r="CN1155" s="15" t="s">
        <v>59</v>
      </c>
      <c r="CP1155" s="15" t="s">
        <v>59</v>
      </c>
      <c r="CR1155" s="15" t="s">
        <v>59</v>
      </c>
      <c r="CT1155" s="15" t="s">
        <v>59</v>
      </c>
      <c r="CV1155" s="15" t="s">
        <v>59</v>
      </c>
      <c r="CX1155" s="15" t="s">
        <v>59</v>
      </c>
      <c r="CZ1155" s="15" t="s">
        <v>59</v>
      </c>
      <c r="DB1155" s="15" t="s">
        <v>59</v>
      </c>
      <c r="DD1155" s="15" t="s">
        <v>59</v>
      </c>
      <c r="DF1155" s="15" t="s">
        <v>59</v>
      </c>
      <c r="DH1155" s="15" t="s">
        <v>59</v>
      </c>
      <c r="DJ1155" s="15" t="s">
        <v>59</v>
      </c>
      <c r="DL1155" s="15" t="s">
        <v>59</v>
      </c>
      <c r="DN1155" s="15" t="s">
        <v>59</v>
      </c>
      <c r="DP1155" s="15" t="s">
        <v>59</v>
      </c>
      <c r="DR1155" s="15" t="s">
        <v>59</v>
      </c>
      <c r="DT1155" s="15" t="s">
        <v>59</v>
      </c>
      <c r="DV1155" s="15" t="s">
        <v>59</v>
      </c>
      <c r="DX1155" s="15" t="s">
        <v>59</v>
      </c>
      <c r="DZ1155" s="15" t="s">
        <v>59</v>
      </c>
      <c r="EB1155" s="15" t="s">
        <v>59</v>
      </c>
      <c r="ED1155" s="15" t="s">
        <v>59</v>
      </c>
      <c r="EF1155" s="15" t="s">
        <v>59</v>
      </c>
      <c r="EH1155" s="15" t="s">
        <v>59</v>
      </c>
      <c r="EJ1155" s="15" t="s">
        <v>59</v>
      </c>
      <c r="EL1155" s="15" t="s">
        <v>59</v>
      </c>
      <c r="EN1155" s="15" t="s">
        <v>59</v>
      </c>
      <c r="EP1155" s="15" t="s">
        <v>59</v>
      </c>
      <c r="ER1155" s="15" t="s">
        <v>59</v>
      </c>
      <c r="ET1155" s="15" t="s">
        <v>59</v>
      </c>
      <c r="EV1155" s="15" t="s">
        <v>59</v>
      </c>
      <c r="EX1155" s="15" t="s">
        <v>59</v>
      </c>
      <c r="EZ1155" s="15" t="s">
        <v>59</v>
      </c>
      <c r="FB1155" s="15" t="s">
        <v>59</v>
      </c>
      <c r="FD1155" s="15" t="s">
        <v>59</v>
      </c>
      <c r="FF1155" s="15" t="s">
        <v>59</v>
      </c>
      <c r="FH1155" s="15" t="s">
        <v>59</v>
      </c>
      <c r="FJ1155" s="15" t="s">
        <v>59</v>
      </c>
      <c r="FL1155" s="15" t="s">
        <v>59</v>
      </c>
      <c r="FN1155" s="15" t="s">
        <v>59</v>
      </c>
      <c r="FP1155" s="15" t="s">
        <v>59</v>
      </c>
      <c r="FR1155" s="15" t="s">
        <v>59</v>
      </c>
      <c r="FT1155" s="15" t="s">
        <v>59</v>
      </c>
    </row>
    <row r="1156" spans="1:176" ht="15.95" customHeight="1">
      <c r="A1156" t="str">
        <f t="shared" ref="A1156:A1172" si="45">SUBSTITUTE(A1138,"aerobic","vacuum")</f>
        <v>Egg yolk powder, fresh, non-irradiated, vitamin e added, vacuum packaging</v>
      </c>
      <c r="B1156">
        <v>4</v>
      </c>
      <c r="D1156" s="39">
        <v>2502</v>
      </c>
      <c r="E1156" t="s">
        <v>1492</v>
      </c>
      <c r="G1156" s="9">
        <f t="shared" si="42"/>
        <v>9</v>
      </c>
      <c r="H1156" s="15" t="s">
        <v>59</v>
      </c>
      <c r="I1156" t="s">
        <v>47</v>
      </c>
      <c r="J1156" s="15" t="s">
        <v>59</v>
      </c>
      <c r="K1156" t="s">
        <v>47</v>
      </c>
      <c r="L1156" s="15" t="s">
        <v>59</v>
      </c>
      <c r="M1156" s="3" t="s">
        <v>47</v>
      </c>
      <c r="N1156" s="12" t="s">
        <v>59</v>
      </c>
      <c r="O1156" t="s">
        <v>47</v>
      </c>
      <c r="P1156" s="15" t="s">
        <v>59</v>
      </c>
      <c r="Q1156">
        <v>0</v>
      </c>
      <c r="R1156" s="15" t="s">
        <v>59</v>
      </c>
      <c r="S1156">
        <v>0</v>
      </c>
      <c r="T1156" s="15" t="s">
        <v>59</v>
      </c>
      <c r="U1156" s="47">
        <v>2</v>
      </c>
      <c r="V1156" s="15" t="s">
        <v>59</v>
      </c>
      <c r="W1156">
        <v>4</v>
      </c>
      <c r="X1156" s="15" t="s">
        <v>59</v>
      </c>
      <c r="Y1156" t="s">
        <v>47</v>
      </c>
      <c r="Z1156" s="15" t="s">
        <v>59</v>
      </c>
      <c r="AA1156" t="s">
        <v>47</v>
      </c>
      <c r="AB1156" s="15" t="s">
        <v>59</v>
      </c>
      <c r="AC1156">
        <v>0</v>
      </c>
      <c r="AD1156" s="15" t="s">
        <v>59</v>
      </c>
      <c r="AE1156" t="s">
        <v>47</v>
      </c>
      <c r="AF1156" s="15" t="s">
        <v>59</v>
      </c>
      <c r="AG1156" t="s">
        <v>47</v>
      </c>
      <c r="AH1156" s="15" t="s">
        <v>59</v>
      </c>
      <c r="AI1156" t="s">
        <v>47</v>
      </c>
      <c r="AJ1156" s="15" t="s">
        <v>59</v>
      </c>
      <c r="AL1156" s="15" t="s">
        <v>59</v>
      </c>
      <c r="AM1156" t="s">
        <v>47</v>
      </c>
      <c r="AN1156" s="15" t="s">
        <v>59</v>
      </c>
      <c r="AO1156" t="s">
        <v>47</v>
      </c>
      <c r="AP1156" s="15" t="s">
        <v>59</v>
      </c>
      <c r="AQ1156" t="s">
        <v>47</v>
      </c>
      <c r="AR1156" s="15" t="s">
        <v>59</v>
      </c>
      <c r="AS1156" t="s">
        <v>47</v>
      </c>
      <c r="AT1156" s="15" t="s">
        <v>59</v>
      </c>
      <c r="AU1156" t="s">
        <v>47</v>
      </c>
      <c r="AV1156" s="15" t="s">
        <v>59</v>
      </c>
      <c r="AW1156">
        <v>3</v>
      </c>
      <c r="AX1156" s="15" t="s">
        <v>59</v>
      </c>
      <c r="AZ1156" s="15" t="s">
        <v>59</v>
      </c>
      <c r="BA1156" t="s">
        <v>47</v>
      </c>
      <c r="BB1156" s="15" t="s">
        <v>59</v>
      </c>
      <c r="BC1156" t="s">
        <v>47</v>
      </c>
      <c r="BD1156" s="15" t="s">
        <v>59</v>
      </c>
      <c r="BE1156" t="s">
        <v>47</v>
      </c>
      <c r="BF1156" s="15" t="s">
        <v>59</v>
      </c>
      <c r="BH1156" s="15" t="s">
        <v>59</v>
      </c>
      <c r="BJ1156" s="15" t="s">
        <v>59</v>
      </c>
      <c r="BL1156" s="15" t="s">
        <v>59</v>
      </c>
      <c r="BN1156" s="15" t="s">
        <v>59</v>
      </c>
      <c r="BP1156" s="15" t="s">
        <v>59</v>
      </c>
      <c r="BR1156" s="15" t="s">
        <v>59</v>
      </c>
      <c r="BT1156" s="15" t="s">
        <v>59</v>
      </c>
      <c r="BV1156" s="15" t="s">
        <v>59</v>
      </c>
      <c r="BX1156" s="15" t="s">
        <v>59</v>
      </c>
      <c r="BZ1156" s="15" t="s">
        <v>59</v>
      </c>
      <c r="CB1156" s="15" t="s">
        <v>59</v>
      </c>
      <c r="CD1156" s="15" t="s">
        <v>59</v>
      </c>
      <c r="CF1156" s="15" t="s">
        <v>59</v>
      </c>
      <c r="CH1156" s="15" t="s">
        <v>59</v>
      </c>
      <c r="CJ1156" s="15" t="s">
        <v>59</v>
      </c>
      <c r="CL1156" s="15" t="s">
        <v>59</v>
      </c>
      <c r="CN1156" s="15" t="s">
        <v>59</v>
      </c>
      <c r="CP1156" s="15" t="s">
        <v>59</v>
      </c>
      <c r="CR1156" s="15" t="s">
        <v>59</v>
      </c>
      <c r="CT1156" s="15" t="s">
        <v>59</v>
      </c>
      <c r="CV1156" s="15" t="s">
        <v>59</v>
      </c>
      <c r="CX1156" s="15" t="s">
        <v>59</v>
      </c>
      <c r="CZ1156" s="15" t="s">
        <v>59</v>
      </c>
      <c r="DB1156" s="15" t="s">
        <v>59</v>
      </c>
      <c r="DD1156" s="15" t="s">
        <v>59</v>
      </c>
      <c r="DF1156" s="15" t="s">
        <v>59</v>
      </c>
      <c r="DH1156" s="15" t="s">
        <v>59</v>
      </c>
      <c r="DJ1156" s="15" t="s">
        <v>59</v>
      </c>
      <c r="DL1156" s="15" t="s">
        <v>59</v>
      </c>
      <c r="DN1156" s="15" t="s">
        <v>59</v>
      </c>
      <c r="DP1156" s="15" t="s">
        <v>59</v>
      </c>
      <c r="DR1156" s="15" t="s">
        <v>59</v>
      </c>
      <c r="DT1156" s="15" t="s">
        <v>59</v>
      </c>
      <c r="DV1156" s="15" t="s">
        <v>59</v>
      </c>
      <c r="DX1156" s="15" t="s">
        <v>59</v>
      </c>
      <c r="DZ1156" s="15" t="s">
        <v>59</v>
      </c>
      <c r="EB1156" s="15" t="s">
        <v>59</v>
      </c>
      <c r="ED1156" s="15" t="s">
        <v>59</v>
      </c>
      <c r="EF1156" s="15" t="s">
        <v>59</v>
      </c>
      <c r="EH1156" s="15" t="s">
        <v>59</v>
      </c>
      <c r="EJ1156" s="15" t="s">
        <v>59</v>
      </c>
      <c r="EL1156" s="15" t="s">
        <v>59</v>
      </c>
      <c r="EN1156" s="15" t="s">
        <v>59</v>
      </c>
      <c r="EP1156" s="15" t="s">
        <v>59</v>
      </c>
      <c r="ER1156" s="15" t="s">
        <v>59</v>
      </c>
      <c r="ET1156" s="15" t="s">
        <v>59</v>
      </c>
      <c r="EV1156" s="15" t="s">
        <v>59</v>
      </c>
      <c r="EX1156" s="15" t="s">
        <v>59</v>
      </c>
      <c r="EZ1156" s="15" t="s">
        <v>59</v>
      </c>
      <c r="FB1156" s="15" t="s">
        <v>59</v>
      </c>
      <c r="FD1156" s="15" t="s">
        <v>59</v>
      </c>
      <c r="FF1156" s="15" t="s">
        <v>59</v>
      </c>
      <c r="FH1156" s="15" t="s">
        <v>59</v>
      </c>
      <c r="FJ1156" s="15" t="s">
        <v>59</v>
      </c>
      <c r="FL1156" s="15" t="s">
        <v>59</v>
      </c>
      <c r="FN1156" s="15" t="s">
        <v>59</v>
      </c>
      <c r="FP1156" s="15" t="s">
        <v>59</v>
      </c>
      <c r="FR1156" s="15" t="s">
        <v>59</v>
      </c>
      <c r="FT1156" s="15" t="s">
        <v>59</v>
      </c>
    </row>
    <row r="1157" spans="1:176" ht="15.95" customHeight="1">
      <c r="A1157" t="str">
        <f t="shared" si="45"/>
        <v>Egg yolk powder, fresh, non-irradiated, BHT added, vacuum packaging</v>
      </c>
      <c r="B1157">
        <v>4</v>
      </c>
      <c r="D1157" s="39">
        <v>2502</v>
      </c>
      <c r="E1157" t="s">
        <v>1492</v>
      </c>
      <c r="G1157" s="9">
        <f t="shared" si="42"/>
        <v>7</v>
      </c>
      <c r="H1157" s="15" t="s">
        <v>59</v>
      </c>
      <c r="I1157" t="s">
        <v>47</v>
      </c>
      <c r="J1157" s="15" t="s">
        <v>59</v>
      </c>
      <c r="K1157" t="s">
        <v>47</v>
      </c>
      <c r="L1157" s="15" t="s">
        <v>59</v>
      </c>
      <c r="M1157" s="3" t="s">
        <v>47</v>
      </c>
      <c r="N1157" s="12" t="s">
        <v>59</v>
      </c>
      <c r="O1157" t="s">
        <v>47</v>
      </c>
      <c r="P1157" s="15" t="s">
        <v>59</v>
      </c>
      <c r="Q1157">
        <v>0</v>
      </c>
      <c r="R1157" s="15" t="s">
        <v>59</v>
      </c>
      <c r="S1157">
        <v>0</v>
      </c>
      <c r="T1157" s="15" t="s">
        <v>59</v>
      </c>
      <c r="U1157" s="47">
        <v>1</v>
      </c>
      <c r="V1157" s="15" t="s">
        <v>59</v>
      </c>
      <c r="W1157">
        <v>4</v>
      </c>
      <c r="X1157" s="15" t="s">
        <v>59</v>
      </c>
      <c r="Y1157" t="s">
        <v>47</v>
      </c>
      <c r="Z1157" s="15" t="s">
        <v>59</v>
      </c>
      <c r="AA1157" t="s">
        <v>47</v>
      </c>
      <c r="AB1157" s="15" t="s">
        <v>59</v>
      </c>
      <c r="AC1157">
        <v>0</v>
      </c>
      <c r="AD1157" s="15" t="s">
        <v>59</v>
      </c>
      <c r="AE1157" t="s">
        <v>47</v>
      </c>
      <c r="AF1157" s="15" t="s">
        <v>59</v>
      </c>
      <c r="AG1157" t="s">
        <v>47</v>
      </c>
      <c r="AH1157" s="15" t="s">
        <v>59</v>
      </c>
      <c r="AI1157" t="s">
        <v>47</v>
      </c>
      <c r="AJ1157" s="15" t="s">
        <v>59</v>
      </c>
      <c r="AL1157" s="15" t="s">
        <v>59</v>
      </c>
      <c r="AM1157" t="s">
        <v>47</v>
      </c>
      <c r="AN1157" s="15" t="s">
        <v>59</v>
      </c>
      <c r="AO1157" t="s">
        <v>47</v>
      </c>
      <c r="AP1157" s="15" t="s">
        <v>59</v>
      </c>
      <c r="AQ1157" t="s">
        <v>47</v>
      </c>
      <c r="AR1157" s="15" t="s">
        <v>59</v>
      </c>
      <c r="AS1157" t="s">
        <v>47</v>
      </c>
      <c r="AT1157" s="15" t="s">
        <v>59</v>
      </c>
      <c r="AU1157" t="s">
        <v>47</v>
      </c>
      <c r="AV1157" s="15" t="s">
        <v>59</v>
      </c>
      <c r="AW1157">
        <v>2</v>
      </c>
      <c r="AX1157" s="15" t="s">
        <v>59</v>
      </c>
      <c r="AZ1157" s="15" t="s">
        <v>59</v>
      </c>
      <c r="BA1157" t="s">
        <v>47</v>
      </c>
      <c r="BB1157" s="15" t="s">
        <v>59</v>
      </c>
      <c r="BC1157" t="s">
        <v>47</v>
      </c>
      <c r="BD1157" s="15" t="s">
        <v>59</v>
      </c>
      <c r="BE1157" t="s">
        <v>47</v>
      </c>
      <c r="BF1157" s="15" t="s">
        <v>59</v>
      </c>
      <c r="BH1157" s="15" t="s">
        <v>59</v>
      </c>
      <c r="BJ1157" s="15" t="s">
        <v>59</v>
      </c>
      <c r="BL1157" s="15" t="s">
        <v>59</v>
      </c>
      <c r="BN1157" s="15" t="s">
        <v>59</v>
      </c>
      <c r="BP1157" s="15" t="s">
        <v>59</v>
      </c>
      <c r="BR1157" s="15" t="s">
        <v>59</v>
      </c>
      <c r="BT1157" s="15" t="s">
        <v>59</v>
      </c>
      <c r="BV1157" s="15" t="s">
        <v>59</v>
      </c>
      <c r="BX1157" s="15" t="s">
        <v>59</v>
      </c>
      <c r="BZ1157" s="15" t="s">
        <v>59</v>
      </c>
      <c r="CB1157" s="15" t="s">
        <v>59</v>
      </c>
      <c r="CD1157" s="15" t="s">
        <v>59</v>
      </c>
      <c r="CF1157" s="15" t="s">
        <v>59</v>
      </c>
      <c r="CH1157" s="15" t="s">
        <v>59</v>
      </c>
      <c r="CJ1157" s="15" t="s">
        <v>59</v>
      </c>
      <c r="CL1157" s="15" t="s">
        <v>59</v>
      </c>
      <c r="CN1157" s="15" t="s">
        <v>59</v>
      </c>
      <c r="CP1157" s="15" t="s">
        <v>59</v>
      </c>
      <c r="CR1157" s="15" t="s">
        <v>59</v>
      </c>
      <c r="CT1157" s="15" t="s">
        <v>59</v>
      </c>
      <c r="CV1157" s="15" t="s">
        <v>59</v>
      </c>
      <c r="CX1157" s="15" t="s">
        <v>59</v>
      </c>
      <c r="CZ1157" s="15" t="s">
        <v>59</v>
      </c>
      <c r="DB1157" s="15" t="s">
        <v>59</v>
      </c>
      <c r="DD1157" s="15" t="s">
        <v>59</v>
      </c>
      <c r="DF1157" s="15" t="s">
        <v>59</v>
      </c>
      <c r="DH1157" s="15" t="s">
        <v>59</v>
      </c>
      <c r="DJ1157" s="15" t="s">
        <v>59</v>
      </c>
      <c r="DL1157" s="15" t="s">
        <v>59</v>
      </c>
      <c r="DN1157" s="15" t="s">
        <v>59</v>
      </c>
      <c r="DP1157" s="15" t="s">
        <v>59</v>
      </c>
      <c r="DR1157" s="15" t="s">
        <v>59</v>
      </c>
      <c r="DT1157" s="15" t="s">
        <v>59</v>
      </c>
      <c r="DV1157" s="15" t="s">
        <v>59</v>
      </c>
      <c r="DX1157" s="15" t="s">
        <v>59</v>
      </c>
      <c r="DZ1157" s="15" t="s">
        <v>59</v>
      </c>
      <c r="EB1157" s="15" t="s">
        <v>59</v>
      </c>
      <c r="ED1157" s="15" t="s">
        <v>59</v>
      </c>
      <c r="EF1157" s="15" t="s">
        <v>59</v>
      </c>
      <c r="EH1157" s="15" t="s">
        <v>59</v>
      </c>
      <c r="EJ1157" s="15" t="s">
        <v>59</v>
      </c>
      <c r="EL1157" s="15" t="s">
        <v>59</v>
      </c>
      <c r="EN1157" s="15" t="s">
        <v>59</v>
      </c>
      <c r="EP1157" s="15" t="s">
        <v>59</v>
      </c>
      <c r="ER1157" s="15" t="s">
        <v>59</v>
      </c>
      <c r="ET1157" s="15" t="s">
        <v>59</v>
      </c>
      <c r="EV1157" s="15" t="s">
        <v>59</v>
      </c>
      <c r="EX1157" s="15" t="s">
        <v>59</v>
      </c>
      <c r="EZ1157" s="15" t="s">
        <v>59</v>
      </c>
      <c r="FB1157" s="15" t="s">
        <v>59</v>
      </c>
      <c r="FD1157" s="15" t="s">
        <v>59</v>
      </c>
      <c r="FF1157" s="15" t="s">
        <v>59</v>
      </c>
      <c r="FH1157" s="15" t="s">
        <v>59</v>
      </c>
      <c r="FJ1157" s="15" t="s">
        <v>59</v>
      </c>
      <c r="FL1157" s="15" t="s">
        <v>59</v>
      </c>
      <c r="FN1157" s="15" t="s">
        <v>59</v>
      </c>
      <c r="FP1157" s="15" t="s">
        <v>59</v>
      </c>
      <c r="FR1157" s="15" t="s">
        <v>59</v>
      </c>
      <c r="FT1157" s="15" t="s">
        <v>59</v>
      </c>
    </row>
    <row r="1158" spans="1:176" ht="15.95" customHeight="1">
      <c r="A1158" t="str">
        <f t="shared" si="45"/>
        <v>Egg yolk powder, storage 90 days, non-irradiated, vacuum packaging</v>
      </c>
      <c r="B1158">
        <v>1</v>
      </c>
      <c r="D1158" s="39">
        <v>2502</v>
      </c>
      <c r="E1158" t="s">
        <v>1492</v>
      </c>
      <c r="G1158" s="9">
        <f t="shared" si="42"/>
        <v>616</v>
      </c>
      <c r="H1158" s="15" t="s">
        <v>59</v>
      </c>
      <c r="I1158" t="s">
        <v>47</v>
      </c>
      <c r="J1158" s="15" t="s">
        <v>59</v>
      </c>
      <c r="K1158" t="s">
        <v>47</v>
      </c>
      <c r="L1158" s="15" t="s">
        <v>59</v>
      </c>
      <c r="M1158" s="3" t="s">
        <v>47</v>
      </c>
      <c r="N1158" s="12" t="s">
        <v>59</v>
      </c>
      <c r="O1158" t="s">
        <v>47</v>
      </c>
      <c r="P1158" s="15" t="s">
        <v>59</v>
      </c>
      <c r="Q1158">
        <v>28</v>
      </c>
      <c r="R1158" s="15" t="s">
        <v>59</v>
      </c>
      <c r="S1158">
        <v>0</v>
      </c>
      <c r="T1158" s="15" t="s">
        <v>59</v>
      </c>
      <c r="U1158" s="47">
        <v>442</v>
      </c>
      <c r="V1158" s="15" t="s">
        <v>59</v>
      </c>
      <c r="W1158">
        <v>97</v>
      </c>
      <c r="X1158" s="15" t="s">
        <v>59</v>
      </c>
      <c r="Y1158" t="s">
        <v>47</v>
      </c>
      <c r="Z1158" s="15" t="s">
        <v>59</v>
      </c>
      <c r="AA1158" t="s">
        <v>47</v>
      </c>
      <c r="AB1158" s="15" t="s">
        <v>59</v>
      </c>
      <c r="AC1158">
        <v>0</v>
      </c>
      <c r="AD1158" s="15" t="s">
        <v>59</v>
      </c>
      <c r="AE1158" t="s">
        <v>47</v>
      </c>
      <c r="AF1158" s="15" t="s">
        <v>59</v>
      </c>
      <c r="AG1158" t="s">
        <v>47</v>
      </c>
      <c r="AH1158" s="15" t="s">
        <v>59</v>
      </c>
      <c r="AI1158" t="s">
        <v>47</v>
      </c>
      <c r="AJ1158" s="15" t="s">
        <v>59</v>
      </c>
      <c r="AL1158" s="15" t="s">
        <v>59</v>
      </c>
      <c r="AM1158" t="s">
        <v>47</v>
      </c>
      <c r="AN1158" s="15" t="s">
        <v>59</v>
      </c>
      <c r="AO1158" t="s">
        <v>47</v>
      </c>
      <c r="AP1158" s="15" t="s">
        <v>59</v>
      </c>
      <c r="AQ1158" t="s">
        <v>47</v>
      </c>
      <c r="AR1158" s="15" t="s">
        <v>59</v>
      </c>
      <c r="AS1158" t="s">
        <v>47</v>
      </c>
      <c r="AT1158" s="15" t="s">
        <v>59</v>
      </c>
      <c r="AU1158" t="s">
        <v>47</v>
      </c>
      <c r="AV1158" s="15" t="s">
        <v>59</v>
      </c>
      <c r="AW1158">
        <v>49</v>
      </c>
      <c r="AX1158" s="15" t="s">
        <v>59</v>
      </c>
      <c r="AZ1158" s="15" t="s">
        <v>59</v>
      </c>
      <c r="BA1158" t="s">
        <v>47</v>
      </c>
      <c r="BB1158" s="15" t="s">
        <v>59</v>
      </c>
      <c r="BC1158" t="s">
        <v>47</v>
      </c>
      <c r="BD1158" s="15" t="s">
        <v>59</v>
      </c>
      <c r="BE1158" t="s">
        <v>47</v>
      </c>
      <c r="BF1158" s="15" t="s">
        <v>59</v>
      </c>
      <c r="BH1158" s="15" t="s">
        <v>59</v>
      </c>
      <c r="BJ1158" s="15" t="s">
        <v>59</v>
      </c>
      <c r="BL1158" s="15" t="s">
        <v>59</v>
      </c>
      <c r="BN1158" s="15" t="s">
        <v>59</v>
      </c>
      <c r="BP1158" s="15" t="s">
        <v>59</v>
      </c>
      <c r="BR1158" s="15" t="s">
        <v>59</v>
      </c>
      <c r="BT1158" s="15" t="s">
        <v>59</v>
      </c>
      <c r="BV1158" s="15" t="s">
        <v>59</v>
      </c>
      <c r="BX1158" s="15" t="s">
        <v>59</v>
      </c>
      <c r="BZ1158" s="15" t="s">
        <v>59</v>
      </c>
      <c r="CB1158" s="15" t="s">
        <v>59</v>
      </c>
      <c r="CD1158" s="15" t="s">
        <v>59</v>
      </c>
      <c r="CF1158" s="15" t="s">
        <v>59</v>
      </c>
      <c r="CH1158" s="15" t="s">
        <v>59</v>
      </c>
      <c r="CJ1158" s="15" t="s">
        <v>59</v>
      </c>
      <c r="CL1158" s="15" t="s">
        <v>59</v>
      </c>
      <c r="CN1158" s="15" t="s">
        <v>59</v>
      </c>
      <c r="CP1158" s="15" t="s">
        <v>59</v>
      </c>
      <c r="CR1158" s="15" t="s">
        <v>59</v>
      </c>
      <c r="CT1158" s="15" t="s">
        <v>59</v>
      </c>
      <c r="CV1158" s="15" t="s">
        <v>59</v>
      </c>
      <c r="CX1158" s="15" t="s">
        <v>59</v>
      </c>
      <c r="CZ1158" s="15" t="s">
        <v>59</v>
      </c>
      <c r="DB1158" s="15" t="s">
        <v>59</v>
      </c>
      <c r="DD1158" s="15" t="s">
        <v>59</v>
      </c>
      <c r="DF1158" s="15" t="s">
        <v>59</v>
      </c>
      <c r="DH1158" s="15" t="s">
        <v>59</v>
      </c>
      <c r="DJ1158" s="15" t="s">
        <v>59</v>
      </c>
      <c r="DL1158" s="15" t="s">
        <v>59</v>
      </c>
      <c r="DN1158" s="15" t="s">
        <v>59</v>
      </c>
      <c r="DP1158" s="15" t="s">
        <v>59</v>
      </c>
      <c r="DR1158" s="15" t="s">
        <v>59</v>
      </c>
      <c r="DT1158" s="15" t="s">
        <v>59</v>
      </c>
      <c r="DV1158" s="15" t="s">
        <v>59</v>
      </c>
      <c r="DX1158" s="15" t="s">
        <v>59</v>
      </c>
      <c r="DZ1158" s="15" t="s">
        <v>59</v>
      </c>
      <c r="EB1158" s="15" t="s">
        <v>59</v>
      </c>
      <c r="ED1158" s="15" t="s">
        <v>59</v>
      </c>
      <c r="EF1158" s="15" t="s">
        <v>59</v>
      </c>
      <c r="EH1158" s="15" t="s">
        <v>59</v>
      </c>
      <c r="EJ1158" s="15" t="s">
        <v>59</v>
      </c>
      <c r="EL1158" s="15" t="s">
        <v>59</v>
      </c>
      <c r="EN1158" s="15" t="s">
        <v>59</v>
      </c>
      <c r="EP1158" s="15" t="s">
        <v>59</v>
      </c>
      <c r="ER1158" s="15" t="s">
        <v>59</v>
      </c>
      <c r="ET1158" s="15" t="s">
        <v>59</v>
      </c>
      <c r="EV1158" s="15" t="s">
        <v>59</v>
      </c>
      <c r="EX1158" s="15" t="s">
        <v>59</v>
      </c>
      <c r="EZ1158" s="15" t="s">
        <v>59</v>
      </c>
      <c r="FB1158" s="15" t="s">
        <v>59</v>
      </c>
      <c r="FD1158" s="15" t="s">
        <v>59</v>
      </c>
      <c r="FF1158" s="15" t="s">
        <v>59</v>
      </c>
      <c r="FH1158" s="15" t="s">
        <v>59</v>
      </c>
      <c r="FJ1158" s="15" t="s">
        <v>59</v>
      </c>
      <c r="FL1158" s="15" t="s">
        <v>59</v>
      </c>
      <c r="FN1158" s="15" t="s">
        <v>59</v>
      </c>
      <c r="FP1158" s="15" t="s">
        <v>59</v>
      </c>
      <c r="FR1158" s="15" t="s">
        <v>59</v>
      </c>
      <c r="FT1158" s="15" t="s">
        <v>59</v>
      </c>
    </row>
    <row r="1159" spans="1:176" ht="15.95" customHeight="1">
      <c r="A1159" t="str">
        <f t="shared" si="45"/>
        <v>Egg yolk powder, storage 90 days, non-irradiated, vitamin e added, vacuum packaging</v>
      </c>
      <c r="B1159">
        <v>4</v>
      </c>
      <c r="D1159" s="39">
        <v>2502</v>
      </c>
      <c r="E1159" t="s">
        <v>1492</v>
      </c>
      <c r="G1159" s="9">
        <f t="shared" si="42"/>
        <v>251</v>
      </c>
      <c r="H1159" s="15" t="s">
        <v>59</v>
      </c>
      <c r="I1159" t="s">
        <v>47</v>
      </c>
      <c r="J1159" s="15" t="s">
        <v>59</v>
      </c>
      <c r="K1159" t="s">
        <v>47</v>
      </c>
      <c r="L1159" s="15" t="s">
        <v>59</v>
      </c>
      <c r="M1159" s="3" t="s">
        <v>47</v>
      </c>
      <c r="N1159" s="12" t="s">
        <v>59</v>
      </c>
      <c r="O1159" t="s">
        <v>47</v>
      </c>
      <c r="P1159" s="15" t="s">
        <v>59</v>
      </c>
      <c r="Q1159">
        <v>14</v>
      </c>
      <c r="R1159" s="15" t="s">
        <v>59</v>
      </c>
      <c r="S1159">
        <v>0</v>
      </c>
      <c r="T1159" s="15" t="s">
        <v>59</v>
      </c>
      <c r="U1159" s="47">
        <v>142</v>
      </c>
      <c r="V1159" s="15" t="s">
        <v>59</v>
      </c>
      <c r="W1159">
        <v>73</v>
      </c>
      <c r="X1159" s="15" t="s">
        <v>59</v>
      </c>
      <c r="Y1159" t="s">
        <v>47</v>
      </c>
      <c r="Z1159" s="15" t="s">
        <v>59</v>
      </c>
      <c r="AA1159" t="s">
        <v>47</v>
      </c>
      <c r="AB1159" s="15" t="s">
        <v>59</v>
      </c>
      <c r="AC1159">
        <v>0</v>
      </c>
      <c r="AD1159" s="15" t="s">
        <v>59</v>
      </c>
      <c r="AE1159" t="s">
        <v>47</v>
      </c>
      <c r="AF1159" s="15" t="s">
        <v>59</v>
      </c>
      <c r="AG1159" t="s">
        <v>47</v>
      </c>
      <c r="AH1159" s="15" t="s">
        <v>59</v>
      </c>
      <c r="AI1159" t="s">
        <v>47</v>
      </c>
      <c r="AJ1159" s="15" t="s">
        <v>59</v>
      </c>
      <c r="AL1159" s="15" t="s">
        <v>59</v>
      </c>
      <c r="AM1159" t="s">
        <v>47</v>
      </c>
      <c r="AN1159" s="15" t="s">
        <v>59</v>
      </c>
      <c r="AO1159" t="s">
        <v>47</v>
      </c>
      <c r="AP1159" s="15" t="s">
        <v>59</v>
      </c>
      <c r="AQ1159" t="s">
        <v>47</v>
      </c>
      <c r="AR1159" s="15" t="s">
        <v>59</v>
      </c>
      <c r="AS1159" t="s">
        <v>47</v>
      </c>
      <c r="AT1159" s="15" t="s">
        <v>59</v>
      </c>
      <c r="AU1159" t="s">
        <v>47</v>
      </c>
      <c r="AV1159" s="15" t="s">
        <v>59</v>
      </c>
      <c r="AW1159">
        <v>22</v>
      </c>
      <c r="AX1159" s="15" t="s">
        <v>59</v>
      </c>
      <c r="AZ1159" s="15" t="s">
        <v>59</v>
      </c>
      <c r="BA1159" t="s">
        <v>47</v>
      </c>
      <c r="BB1159" s="15" t="s">
        <v>59</v>
      </c>
      <c r="BC1159" t="s">
        <v>47</v>
      </c>
      <c r="BD1159" s="15" t="s">
        <v>59</v>
      </c>
      <c r="BE1159" t="s">
        <v>47</v>
      </c>
      <c r="BF1159" s="15" t="s">
        <v>59</v>
      </c>
      <c r="BH1159" s="15" t="s">
        <v>59</v>
      </c>
      <c r="BJ1159" s="15" t="s">
        <v>59</v>
      </c>
      <c r="BL1159" s="15" t="s">
        <v>59</v>
      </c>
      <c r="BN1159" s="15" t="s">
        <v>59</v>
      </c>
      <c r="BP1159" s="15" t="s">
        <v>59</v>
      </c>
      <c r="BR1159" s="15" t="s">
        <v>59</v>
      </c>
      <c r="BT1159" s="15" t="s">
        <v>59</v>
      </c>
      <c r="BV1159" s="15" t="s">
        <v>59</v>
      </c>
      <c r="BX1159" s="15" t="s">
        <v>59</v>
      </c>
      <c r="BZ1159" s="15" t="s">
        <v>59</v>
      </c>
      <c r="CB1159" s="15" t="s">
        <v>59</v>
      </c>
      <c r="CD1159" s="15" t="s">
        <v>59</v>
      </c>
      <c r="CF1159" s="15" t="s">
        <v>59</v>
      </c>
      <c r="CH1159" s="15" t="s">
        <v>59</v>
      </c>
      <c r="CJ1159" s="15" t="s">
        <v>59</v>
      </c>
      <c r="CL1159" s="15" t="s">
        <v>59</v>
      </c>
      <c r="CN1159" s="15" t="s">
        <v>59</v>
      </c>
      <c r="CP1159" s="15" t="s">
        <v>59</v>
      </c>
      <c r="CR1159" s="15" t="s">
        <v>59</v>
      </c>
      <c r="CT1159" s="15" t="s">
        <v>59</v>
      </c>
      <c r="CV1159" s="15" t="s">
        <v>59</v>
      </c>
      <c r="CX1159" s="15" t="s">
        <v>59</v>
      </c>
      <c r="CZ1159" s="15" t="s">
        <v>59</v>
      </c>
      <c r="DB1159" s="15" t="s">
        <v>59</v>
      </c>
      <c r="DD1159" s="15" t="s">
        <v>59</v>
      </c>
      <c r="DF1159" s="15" t="s">
        <v>59</v>
      </c>
      <c r="DH1159" s="15" t="s">
        <v>59</v>
      </c>
      <c r="DJ1159" s="15" t="s">
        <v>59</v>
      </c>
      <c r="DL1159" s="15" t="s">
        <v>59</v>
      </c>
      <c r="DN1159" s="15" t="s">
        <v>59</v>
      </c>
      <c r="DP1159" s="15" t="s">
        <v>59</v>
      </c>
      <c r="DR1159" s="15" t="s">
        <v>59</v>
      </c>
      <c r="DT1159" s="15" t="s">
        <v>59</v>
      </c>
      <c r="DV1159" s="15" t="s">
        <v>59</v>
      </c>
      <c r="DX1159" s="15" t="s">
        <v>59</v>
      </c>
      <c r="DZ1159" s="15" t="s">
        <v>59</v>
      </c>
      <c r="EB1159" s="15" t="s">
        <v>59</v>
      </c>
      <c r="ED1159" s="15" t="s">
        <v>59</v>
      </c>
      <c r="EF1159" s="15" t="s">
        <v>59</v>
      </c>
      <c r="EH1159" s="15" t="s">
        <v>59</v>
      </c>
      <c r="EJ1159" s="15" t="s">
        <v>59</v>
      </c>
      <c r="EL1159" s="15" t="s">
        <v>59</v>
      </c>
      <c r="EN1159" s="15" t="s">
        <v>59</v>
      </c>
      <c r="EP1159" s="15" t="s">
        <v>59</v>
      </c>
      <c r="ER1159" s="15" t="s">
        <v>59</v>
      </c>
      <c r="ET1159" s="15" t="s">
        <v>59</v>
      </c>
      <c r="EV1159" s="15" t="s">
        <v>59</v>
      </c>
      <c r="EX1159" s="15" t="s">
        <v>59</v>
      </c>
      <c r="EZ1159" s="15" t="s">
        <v>59</v>
      </c>
      <c r="FB1159" s="15" t="s">
        <v>59</v>
      </c>
      <c r="FD1159" s="15" t="s">
        <v>59</v>
      </c>
      <c r="FF1159" s="15" t="s">
        <v>59</v>
      </c>
      <c r="FH1159" s="15" t="s">
        <v>59</v>
      </c>
      <c r="FJ1159" s="15" t="s">
        <v>59</v>
      </c>
      <c r="FL1159" s="15" t="s">
        <v>59</v>
      </c>
      <c r="FN1159" s="15" t="s">
        <v>59</v>
      </c>
      <c r="FP1159" s="15" t="s">
        <v>59</v>
      </c>
      <c r="FR1159" s="15" t="s">
        <v>59</v>
      </c>
      <c r="FT1159" s="15" t="s">
        <v>59</v>
      </c>
    </row>
    <row r="1160" spans="1:176" ht="15.95" customHeight="1">
      <c r="A1160" t="str">
        <f t="shared" si="45"/>
        <v>Egg yolk powder, storage 90 days, non-irradiated, BHT added, vacuum packaging</v>
      </c>
      <c r="B1160">
        <v>4</v>
      </c>
      <c r="D1160" s="39">
        <v>2502</v>
      </c>
      <c r="E1160" t="s">
        <v>1492</v>
      </c>
      <c r="G1160" s="9">
        <f t="shared" si="42"/>
        <v>213</v>
      </c>
      <c r="H1160" s="15" t="s">
        <v>59</v>
      </c>
      <c r="I1160" t="s">
        <v>47</v>
      </c>
      <c r="J1160" s="15" t="s">
        <v>59</v>
      </c>
      <c r="K1160" t="s">
        <v>47</v>
      </c>
      <c r="L1160" s="15" t="s">
        <v>59</v>
      </c>
      <c r="M1160" s="3" t="s">
        <v>47</v>
      </c>
      <c r="N1160" s="12" t="s">
        <v>59</v>
      </c>
      <c r="O1160" t="s">
        <v>47</v>
      </c>
      <c r="P1160" s="15" t="s">
        <v>59</v>
      </c>
      <c r="Q1160">
        <v>0</v>
      </c>
      <c r="R1160" s="15" t="s">
        <v>59</v>
      </c>
      <c r="S1160">
        <v>0</v>
      </c>
      <c r="T1160" s="15" t="s">
        <v>59</v>
      </c>
      <c r="U1160" s="47">
        <v>117</v>
      </c>
      <c r="V1160" s="15" t="s">
        <v>59</v>
      </c>
      <c r="W1160">
        <v>64</v>
      </c>
      <c r="X1160" s="15" t="s">
        <v>59</v>
      </c>
      <c r="Y1160" t="s">
        <v>47</v>
      </c>
      <c r="Z1160" s="15" t="s">
        <v>59</v>
      </c>
      <c r="AA1160" t="s">
        <v>47</v>
      </c>
      <c r="AB1160" s="15" t="s">
        <v>59</v>
      </c>
      <c r="AC1160">
        <v>0</v>
      </c>
      <c r="AD1160" s="15" t="s">
        <v>59</v>
      </c>
      <c r="AE1160" t="s">
        <v>47</v>
      </c>
      <c r="AF1160" s="15" t="s">
        <v>59</v>
      </c>
      <c r="AG1160" t="s">
        <v>47</v>
      </c>
      <c r="AH1160" s="15" t="s">
        <v>59</v>
      </c>
      <c r="AI1160" t="s">
        <v>47</v>
      </c>
      <c r="AJ1160" s="15" t="s">
        <v>59</v>
      </c>
      <c r="AL1160" s="15" t="s">
        <v>59</v>
      </c>
      <c r="AM1160" t="s">
        <v>47</v>
      </c>
      <c r="AN1160" s="15" t="s">
        <v>59</v>
      </c>
      <c r="AO1160" t="s">
        <v>47</v>
      </c>
      <c r="AP1160" s="15" t="s">
        <v>59</v>
      </c>
      <c r="AQ1160" t="s">
        <v>47</v>
      </c>
      <c r="AR1160" s="15" t="s">
        <v>59</v>
      </c>
      <c r="AS1160" t="s">
        <v>47</v>
      </c>
      <c r="AT1160" s="15" t="s">
        <v>59</v>
      </c>
      <c r="AU1160" t="s">
        <v>47</v>
      </c>
      <c r="AV1160" s="15" t="s">
        <v>59</v>
      </c>
      <c r="AW1160">
        <v>32</v>
      </c>
      <c r="AX1160" s="15" t="s">
        <v>59</v>
      </c>
      <c r="AZ1160" s="15" t="s">
        <v>59</v>
      </c>
      <c r="BA1160" t="s">
        <v>47</v>
      </c>
      <c r="BB1160" s="15" t="s">
        <v>59</v>
      </c>
      <c r="BC1160" t="s">
        <v>47</v>
      </c>
      <c r="BD1160" s="15" t="s">
        <v>59</v>
      </c>
      <c r="BE1160" t="s">
        <v>47</v>
      </c>
      <c r="BF1160" s="15" t="s">
        <v>59</v>
      </c>
      <c r="BH1160" s="15" t="s">
        <v>59</v>
      </c>
      <c r="BJ1160" s="15" t="s">
        <v>59</v>
      </c>
      <c r="BL1160" s="15" t="s">
        <v>59</v>
      </c>
      <c r="BN1160" s="15" t="s">
        <v>59</v>
      </c>
      <c r="BP1160" s="15" t="s">
        <v>59</v>
      </c>
      <c r="BR1160" s="15" t="s">
        <v>59</v>
      </c>
      <c r="BT1160" s="15" t="s">
        <v>59</v>
      </c>
      <c r="BV1160" s="15" t="s">
        <v>59</v>
      </c>
      <c r="BX1160" s="15" t="s">
        <v>59</v>
      </c>
      <c r="BZ1160" s="15" t="s">
        <v>59</v>
      </c>
      <c r="CB1160" s="15" t="s">
        <v>59</v>
      </c>
      <c r="CD1160" s="15" t="s">
        <v>59</v>
      </c>
      <c r="CF1160" s="15" t="s">
        <v>59</v>
      </c>
      <c r="CH1160" s="15" t="s">
        <v>59</v>
      </c>
      <c r="CJ1160" s="15" t="s">
        <v>59</v>
      </c>
      <c r="CL1160" s="15" t="s">
        <v>59</v>
      </c>
      <c r="CN1160" s="15" t="s">
        <v>59</v>
      </c>
      <c r="CP1160" s="15" t="s">
        <v>59</v>
      </c>
      <c r="CR1160" s="15" t="s">
        <v>59</v>
      </c>
      <c r="CT1160" s="15" t="s">
        <v>59</v>
      </c>
      <c r="CV1160" s="15" t="s">
        <v>59</v>
      </c>
      <c r="CX1160" s="15" t="s">
        <v>59</v>
      </c>
      <c r="CZ1160" s="15" t="s">
        <v>59</v>
      </c>
      <c r="DB1160" s="15" t="s">
        <v>59</v>
      </c>
      <c r="DD1160" s="15" t="s">
        <v>59</v>
      </c>
      <c r="DF1160" s="15" t="s">
        <v>59</v>
      </c>
      <c r="DH1160" s="15" t="s">
        <v>59</v>
      </c>
      <c r="DJ1160" s="15" t="s">
        <v>59</v>
      </c>
      <c r="DL1160" s="15" t="s">
        <v>59</v>
      </c>
      <c r="DN1160" s="15" t="s">
        <v>59</v>
      </c>
      <c r="DP1160" s="15" t="s">
        <v>59</v>
      </c>
      <c r="DR1160" s="15" t="s">
        <v>59</v>
      </c>
      <c r="DT1160" s="15" t="s">
        <v>59</v>
      </c>
      <c r="DV1160" s="15" t="s">
        <v>59</v>
      </c>
      <c r="DX1160" s="15" t="s">
        <v>59</v>
      </c>
      <c r="DZ1160" s="15" t="s">
        <v>59</v>
      </c>
      <c r="EB1160" s="15" t="s">
        <v>59</v>
      </c>
      <c r="ED1160" s="15" t="s">
        <v>59</v>
      </c>
      <c r="EF1160" s="15" t="s">
        <v>59</v>
      </c>
      <c r="EH1160" s="15" t="s">
        <v>59</v>
      </c>
      <c r="EJ1160" s="15" t="s">
        <v>59</v>
      </c>
      <c r="EL1160" s="15" t="s">
        <v>59</v>
      </c>
      <c r="EN1160" s="15" t="s">
        <v>59</v>
      </c>
      <c r="EP1160" s="15" t="s">
        <v>59</v>
      </c>
      <c r="ER1160" s="15" t="s">
        <v>59</v>
      </c>
      <c r="ET1160" s="15" t="s">
        <v>59</v>
      </c>
      <c r="EV1160" s="15" t="s">
        <v>59</v>
      </c>
      <c r="EX1160" s="15" t="s">
        <v>59</v>
      </c>
      <c r="EZ1160" s="15" t="s">
        <v>59</v>
      </c>
      <c r="FB1160" s="15" t="s">
        <v>59</v>
      </c>
      <c r="FD1160" s="15" t="s">
        <v>59</v>
      </c>
      <c r="FF1160" s="15" t="s">
        <v>59</v>
      </c>
      <c r="FH1160" s="15" t="s">
        <v>59</v>
      </c>
      <c r="FJ1160" s="15" t="s">
        <v>59</v>
      </c>
      <c r="FL1160" s="15" t="s">
        <v>59</v>
      </c>
      <c r="FN1160" s="15" t="s">
        <v>59</v>
      </c>
      <c r="FP1160" s="15" t="s">
        <v>59</v>
      </c>
      <c r="FR1160" s="15" t="s">
        <v>59</v>
      </c>
      <c r="FT1160" s="15" t="s">
        <v>59</v>
      </c>
    </row>
    <row r="1161" spans="1:176" ht="15.95" customHeight="1">
      <c r="A1161" t="str">
        <f t="shared" si="45"/>
        <v>Egg yolk powder, fresh, radiation 2.5 kGy, vacuum packaging</v>
      </c>
      <c r="B1161">
        <v>1</v>
      </c>
      <c r="D1161" s="39">
        <v>2502</v>
      </c>
      <c r="E1161" t="s">
        <v>1492</v>
      </c>
      <c r="G1161" s="9">
        <f t="shared" si="42"/>
        <v>289</v>
      </c>
      <c r="H1161" s="15" t="s">
        <v>59</v>
      </c>
      <c r="I1161" t="s">
        <v>47</v>
      </c>
      <c r="J1161" s="15" t="s">
        <v>59</v>
      </c>
      <c r="K1161" t="s">
        <v>47</v>
      </c>
      <c r="L1161" s="15" t="s">
        <v>59</v>
      </c>
      <c r="M1161" s="3" t="s">
        <v>47</v>
      </c>
      <c r="N1161" s="12" t="s">
        <v>59</v>
      </c>
      <c r="O1161" t="s">
        <v>47</v>
      </c>
      <c r="P1161" s="15" t="s">
        <v>59</v>
      </c>
      <c r="Q1161">
        <v>41</v>
      </c>
      <c r="R1161" s="15" t="s">
        <v>59</v>
      </c>
      <c r="S1161">
        <v>13</v>
      </c>
      <c r="T1161" s="15" t="s">
        <v>59</v>
      </c>
      <c r="U1161" s="47">
        <v>85</v>
      </c>
      <c r="V1161" s="15" t="s">
        <v>59</v>
      </c>
      <c r="W1161">
        <v>57</v>
      </c>
      <c r="X1161" s="15" t="s">
        <v>59</v>
      </c>
      <c r="Y1161" t="s">
        <v>47</v>
      </c>
      <c r="Z1161" s="15" t="s">
        <v>59</v>
      </c>
      <c r="AA1161" t="s">
        <v>47</v>
      </c>
      <c r="AB1161" s="15" t="s">
        <v>59</v>
      </c>
      <c r="AC1161">
        <v>21</v>
      </c>
      <c r="AD1161" s="15" t="s">
        <v>59</v>
      </c>
      <c r="AE1161" t="s">
        <v>47</v>
      </c>
      <c r="AF1161" s="15" t="s">
        <v>59</v>
      </c>
      <c r="AG1161" t="s">
        <v>47</v>
      </c>
      <c r="AH1161" s="15" t="s">
        <v>59</v>
      </c>
      <c r="AI1161" t="s">
        <v>47</v>
      </c>
      <c r="AJ1161" s="15" t="s">
        <v>59</v>
      </c>
      <c r="AL1161" s="15" t="s">
        <v>59</v>
      </c>
      <c r="AM1161" t="s">
        <v>47</v>
      </c>
      <c r="AN1161" s="15" t="s">
        <v>59</v>
      </c>
      <c r="AO1161" t="s">
        <v>47</v>
      </c>
      <c r="AP1161" s="15" t="s">
        <v>59</v>
      </c>
      <c r="AQ1161" t="s">
        <v>47</v>
      </c>
      <c r="AR1161" s="15" t="s">
        <v>59</v>
      </c>
      <c r="AS1161" t="s">
        <v>47</v>
      </c>
      <c r="AT1161" s="15" t="s">
        <v>59</v>
      </c>
      <c r="AU1161" t="s">
        <v>47</v>
      </c>
      <c r="AV1161" s="15" t="s">
        <v>59</v>
      </c>
      <c r="AW1161">
        <v>93</v>
      </c>
      <c r="AX1161" s="15" t="s">
        <v>59</v>
      </c>
      <c r="AZ1161" s="15" t="s">
        <v>59</v>
      </c>
      <c r="BA1161" t="s">
        <v>47</v>
      </c>
      <c r="BB1161" s="15" t="s">
        <v>59</v>
      </c>
      <c r="BC1161" t="s">
        <v>47</v>
      </c>
      <c r="BD1161" s="15" t="s">
        <v>59</v>
      </c>
      <c r="BE1161" t="s">
        <v>47</v>
      </c>
      <c r="BF1161" s="15" t="s">
        <v>59</v>
      </c>
      <c r="BH1161" s="15" t="s">
        <v>59</v>
      </c>
      <c r="BJ1161" s="15" t="s">
        <v>59</v>
      </c>
      <c r="BL1161" s="15" t="s">
        <v>59</v>
      </c>
      <c r="BN1161" s="15" t="s">
        <v>59</v>
      </c>
      <c r="BP1161" s="15" t="s">
        <v>59</v>
      </c>
      <c r="BR1161" s="15" t="s">
        <v>59</v>
      </c>
      <c r="BT1161" s="15" t="s">
        <v>59</v>
      </c>
      <c r="BV1161" s="15" t="s">
        <v>59</v>
      </c>
      <c r="BX1161" s="15" t="s">
        <v>59</v>
      </c>
      <c r="BZ1161" s="15" t="s">
        <v>59</v>
      </c>
      <c r="CB1161" s="15" t="s">
        <v>59</v>
      </c>
      <c r="CD1161" s="15" t="s">
        <v>59</v>
      </c>
      <c r="CF1161" s="15" t="s">
        <v>59</v>
      </c>
      <c r="CH1161" s="15" t="s">
        <v>59</v>
      </c>
      <c r="CJ1161" s="15" t="s">
        <v>59</v>
      </c>
      <c r="CL1161" s="15" t="s">
        <v>59</v>
      </c>
      <c r="CN1161" s="15" t="s">
        <v>59</v>
      </c>
      <c r="CP1161" s="15" t="s">
        <v>59</v>
      </c>
      <c r="CR1161" s="15" t="s">
        <v>59</v>
      </c>
      <c r="CT1161" s="15" t="s">
        <v>59</v>
      </c>
      <c r="CV1161" s="15" t="s">
        <v>59</v>
      </c>
      <c r="CX1161" s="15" t="s">
        <v>59</v>
      </c>
      <c r="CZ1161" s="15" t="s">
        <v>59</v>
      </c>
      <c r="DB1161" s="15" t="s">
        <v>59</v>
      </c>
      <c r="DD1161" s="15" t="s">
        <v>59</v>
      </c>
      <c r="DF1161" s="15" t="s">
        <v>59</v>
      </c>
      <c r="DH1161" s="15" t="s">
        <v>59</v>
      </c>
      <c r="DJ1161" s="15" t="s">
        <v>59</v>
      </c>
      <c r="DL1161" s="15" t="s">
        <v>59</v>
      </c>
      <c r="DN1161" s="15" t="s">
        <v>59</v>
      </c>
      <c r="DP1161" s="15" t="s">
        <v>59</v>
      </c>
      <c r="DR1161" s="15" t="s">
        <v>59</v>
      </c>
      <c r="DT1161" s="15" t="s">
        <v>59</v>
      </c>
      <c r="DV1161" s="15" t="s">
        <v>59</v>
      </c>
      <c r="DX1161" s="15" t="s">
        <v>59</v>
      </c>
      <c r="DZ1161" s="15" t="s">
        <v>59</v>
      </c>
      <c r="EB1161" s="15" t="s">
        <v>59</v>
      </c>
      <c r="ED1161" s="15" t="s">
        <v>59</v>
      </c>
      <c r="EF1161" s="15" t="s">
        <v>59</v>
      </c>
      <c r="EH1161" s="15" t="s">
        <v>59</v>
      </c>
      <c r="EJ1161" s="15" t="s">
        <v>59</v>
      </c>
      <c r="EL1161" s="15" t="s">
        <v>59</v>
      </c>
      <c r="EN1161" s="15" t="s">
        <v>59</v>
      </c>
      <c r="EP1161" s="15" t="s">
        <v>59</v>
      </c>
      <c r="ER1161" s="15" t="s">
        <v>59</v>
      </c>
      <c r="ET1161" s="15" t="s">
        <v>59</v>
      </c>
      <c r="EV1161" s="15" t="s">
        <v>59</v>
      </c>
      <c r="EX1161" s="15" t="s">
        <v>59</v>
      </c>
      <c r="EZ1161" s="15" t="s">
        <v>59</v>
      </c>
      <c r="FB1161" s="15" t="s">
        <v>59</v>
      </c>
      <c r="FD1161" s="15" t="s">
        <v>59</v>
      </c>
      <c r="FF1161" s="15" t="s">
        <v>59</v>
      </c>
      <c r="FH1161" s="15" t="s">
        <v>59</v>
      </c>
      <c r="FJ1161" s="15" t="s">
        <v>59</v>
      </c>
      <c r="FL1161" s="15" t="s">
        <v>59</v>
      </c>
      <c r="FN1161" s="15" t="s">
        <v>59</v>
      </c>
      <c r="FP1161" s="15" t="s">
        <v>59</v>
      </c>
      <c r="FR1161" s="15" t="s">
        <v>59</v>
      </c>
      <c r="FT1161" s="15" t="s">
        <v>59</v>
      </c>
    </row>
    <row r="1162" spans="1:176" ht="15.95" customHeight="1">
      <c r="A1162" t="str">
        <f t="shared" si="45"/>
        <v>Egg yolk powder, fresh, radiation 2.5 kGy, vitamin e added, vacuum packaging</v>
      </c>
      <c r="B1162">
        <v>4</v>
      </c>
      <c r="D1162" s="39">
        <v>2502</v>
      </c>
      <c r="E1162" t="s">
        <v>1492</v>
      </c>
      <c r="G1162" s="9">
        <f t="shared" si="42"/>
        <v>262</v>
      </c>
      <c r="H1162" s="15" t="s">
        <v>59</v>
      </c>
      <c r="I1162" t="s">
        <v>47</v>
      </c>
      <c r="J1162" s="15" t="s">
        <v>59</v>
      </c>
      <c r="K1162" t="s">
        <v>47</v>
      </c>
      <c r="L1162" s="15" t="s">
        <v>59</v>
      </c>
      <c r="M1162" s="3" t="s">
        <v>47</v>
      </c>
      <c r="N1162" s="12" t="s">
        <v>59</v>
      </c>
      <c r="O1162" t="s">
        <v>47</v>
      </c>
      <c r="P1162" s="15" t="s">
        <v>59</v>
      </c>
      <c r="Q1162">
        <v>84</v>
      </c>
      <c r="R1162" s="15" t="s">
        <v>59</v>
      </c>
      <c r="S1162">
        <v>15</v>
      </c>
      <c r="T1162" s="15" t="s">
        <v>59</v>
      </c>
      <c r="U1162" s="47">
        <v>49</v>
      </c>
      <c r="V1162" s="15" t="s">
        <v>59</v>
      </c>
      <c r="W1162">
        <v>36</v>
      </c>
      <c r="X1162" s="15" t="s">
        <v>59</v>
      </c>
      <c r="Y1162" t="s">
        <v>47</v>
      </c>
      <c r="Z1162" s="15" t="s">
        <v>59</v>
      </c>
      <c r="AA1162" t="s">
        <v>47</v>
      </c>
      <c r="AB1162" s="15" t="s">
        <v>59</v>
      </c>
      <c r="AC1162">
        <v>11</v>
      </c>
      <c r="AD1162" s="15" t="s">
        <v>59</v>
      </c>
      <c r="AE1162" t="s">
        <v>47</v>
      </c>
      <c r="AF1162" s="15" t="s">
        <v>59</v>
      </c>
      <c r="AG1162" t="s">
        <v>47</v>
      </c>
      <c r="AH1162" s="15" t="s">
        <v>59</v>
      </c>
      <c r="AI1162" t="s">
        <v>47</v>
      </c>
      <c r="AJ1162" s="15" t="s">
        <v>59</v>
      </c>
      <c r="AL1162" s="15" t="s">
        <v>59</v>
      </c>
      <c r="AM1162" t="s">
        <v>47</v>
      </c>
      <c r="AN1162" s="15" t="s">
        <v>59</v>
      </c>
      <c r="AO1162" t="s">
        <v>47</v>
      </c>
      <c r="AP1162" s="15" t="s">
        <v>59</v>
      </c>
      <c r="AQ1162" t="s">
        <v>47</v>
      </c>
      <c r="AR1162" s="15" t="s">
        <v>59</v>
      </c>
      <c r="AS1162" t="s">
        <v>47</v>
      </c>
      <c r="AT1162" s="15" t="s">
        <v>59</v>
      </c>
      <c r="AU1162" t="s">
        <v>47</v>
      </c>
      <c r="AV1162" s="15" t="s">
        <v>59</v>
      </c>
      <c r="AW1162">
        <v>78</v>
      </c>
      <c r="AX1162" s="15" t="s">
        <v>59</v>
      </c>
      <c r="AZ1162" s="15" t="s">
        <v>59</v>
      </c>
      <c r="BA1162" t="s">
        <v>47</v>
      </c>
      <c r="BB1162" s="15" t="s">
        <v>59</v>
      </c>
      <c r="BC1162" t="s">
        <v>47</v>
      </c>
      <c r="BD1162" s="15" t="s">
        <v>59</v>
      </c>
      <c r="BE1162" t="s">
        <v>47</v>
      </c>
      <c r="BF1162" s="15" t="s">
        <v>59</v>
      </c>
      <c r="BH1162" s="15" t="s">
        <v>59</v>
      </c>
      <c r="BJ1162" s="15" t="s">
        <v>59</v>
      </c>
      <c r="BL1162" s="15" t="s">
        <v>59</v>
      </c>
      <c r="BN1162" s="15" t="s">
        <v>59</v>
      </c>
      <c r="BP1162" s="15" t="s">
        <v>59</v>
      </c>
      <c r="BR1162" s="15" t="s">
        <v>59</v>
      </c>
      <c r="BT1162" s="15" t="s">
        <v>59</v>
      </c>
      <c r="BV1162" s="15" t="s">
        <v>59</v>
      </c>
      <c r="BX1162" s="15" t="s">
        <v>59</v>
      </c>
      <c r="BZ1162" s="15" t="s">
        <v>59</v>
      </c>
      <c r="CB1162" s="15" t="s">
        <v>59</v>
      </c>
      <c r="CD1162" s="15" t="s">
        <v>59</v>
      </c>
      <c r="CF1162" s="15" t="s">
        <v>59</v>
      </c>
      <c r="CH1162" s="15" t="s">
        <v>59</v>
      </c>
      <c r="CJ1162" s="15" t="s">
        <v>59</v>
      </c>
      <c r="CL1162" s="15" t="s">
        <v>59</v>
      </c>
      <c r="CN1162" s="15" t="s">
        <v>59</v>
      </c>
      <c r="CP1162" s="15" t="s">
        <v>59</v>
      </c>
      <c r="CR1162" s="15" t="s">
        <v>59</v>
      </c>
      <c r="CT1162" s="15" t="s">
        <v>59</v>
      </c>
      <c r="CV1162" s="15" t="s">
        <v>59</v>
      </c>
      <c r="CX1162" s="15" t="s">
        <v>59</v>
      </c>
      <c r="CZ1162" s="15" t="s">
        <v>59</v>
      </c>
      <c r="DB1162" s="15" t="s">
        <v>59</v>
      </c>
      <c r="DD1162" s="15" t="s">
        <v>59</v>
      </c>
      <c r="DF1162" s="15" t="s">
        <v>59</v>
      </c>
      <c r="DH1162" s="15" t="s">
        <v>59</v>
      </c>
      <c r="DJ1162" s="15" t="s">
        <v>59</v>
      </c>
      <c r="DL1162" s="15" t="s">
        <v>59</v>
      </c>
      <c r="DN1162" s="15" t="s">
        <v>59</v>
      </c>
      <c r="DP1162" s="15" t="s">
        <v>59</v>
      </c>
      <c r="DR1162" s="15" t="s">
        <v>59</v>
      </c>
      <c r="DT1162" s="15" t="s">
        <v>59</v>
      </c>
      <c r="DV1162" s="15" t="s">
        <v>59</v>
      </c>
      <c r="DX1162" s="15" t="s">
        <v>59</v>
      </c>
      <c r="DZ1162" s="15" t="s">
        <v>59</v>
      </c>
      <c r="EB1162" s="15" t="s">
        <v>59</v>
      </c>
      <c r="ED1162" s="15" t="s">
        <v>59</v>
      </c>
      <c r="EF1162" s="15" t="s">
        <v>59</v>
      </c>
      <c r="EH1162" s="15" t="s">
        <v>59</v>
      </c>
      <c r="EJ1162" s="15" t="s">
        <v>59</v>
      </c>
      <c r="EL1162" s="15" t="s">
        <v>59</v>
      </c>
      <c r="EN1162" s="15" t="s">
        <v>59</v>
      </c>
      <c r="EP1162" s="15" t="s">
        <v>59</v>
      </c>
      <c r="ER1162" s="15" t="s">
        <v>59</v>
      </c>
      <c r="ET1162" s="15" t="s">
        <v>59</v>
      </c>
      <c r="EV1162" s="15" t="s">
        <v>59</v>
      </c>
      <c r="EX1162" s="15" t="s">
        <v>59</v>
      </c>
      <c r="EZ1162" s="15" t="s">
        <v>59</v>
      </c>
      <c r="FB1162" s="15" t="s">
        <v>59</v>
      </c>
      <c r="FD1162" s="15" t="s">
        <v>59</v>
      </c>
      <c r="FF1162" s="15" t="s">
        <v>59</v>
      </c>
      <c r="FH1162" s="15" t="s">
        <v>59</v>
      </c>
      <c r="FJ1162" s="15" t="s">
        <v>59</v>
      </c>
      <c r="FL1162" s="15" t="s">
        <v>59</v>
      </c>
      <c r="FN1162" s="15" t="s">
        <v>59</v>
      </c>
      <c r="FP1162" s="15" t="s">
        <v>59</v>
      </c>
      <c r="FR1162" s="15" t="s">
        <v>59</v>
      </c>
      <c r="FT1162" s="15" t="s">
        <v>59</v>
      </c>
    </row>
    <row r="1163" spans="1:176" ht="15.95" customHeight="1">
      <c r="A1163" t="str">
        <f t="shared" si="45"/>
        <v>Egg yolk powder, fresh, radiation 2.5 kGy, BHT added, vacuum packaging</v>
      </c>
      <c r="B1163">
        <v>4</v>
      </c>
      <c r="D1163" s="39">
        <v>2502</v>
      </c>
      <c r="E1163" t="s">
        <v>1492</v>
      </c>
      <c r="G1163" s="9">
        <f t="shared" si="42"/>
        <v>227</v>
      </c>
      <c r="H1163" s="15" t="s">
        <v>59</v>
      </c>
      <c r="I1163" t="s">
        <v>47</v>
      </c>
      <c r="J1163" s="15" t="s">
        <v>59</v>
      </c>
      <c r="K1163" t="s">
        <v>47</v>
      </c>
      <c r="L1163" s="15" t="s">
        <v>59</v>
      </c>
      <c r="M1163" s="3" t="s">
        <v>47</v>
      </c>
      <c r="N1163" s="12" t="s">
        <v>59</v>
      </c>
      <c r="O1163" t="s">
        <v>47</v>
      </c>
      <c r="P1163" s="15" t="s">
        <v>59</v>
      </c>
      <c r="Q1163">
        <v>42</v>
      </c>
      <c r="R1163" s="15" t="s">
        <v>59</v>
      </c>
      <c r="S1163">
        <v>16</v>
      </c>
      <c r="T1163" s="15" t="s">
        <v>59</v>
      </c>
      <c r="U1163" s="47">
        <v>54</v>
      </c>
      <c r="V1163" s="15" t="s">
        <v>59</v>
      </c>
      <c r="W1163">
        <v>49</v>
      </c>
      <c r="X1163" s="15" t="s">
        <v>59</v>
      </c>
      <c r="Y1163" t="s">
        <v>47</v>
      </c>
      <c r="Z1163" s="15" t="s">
        <v>59</v>
      </c>
      <c r="AA1163" t="s">
        <v>47</v>
      </c>
      <c r="AB1163" s="15" t="s">
        <v>59</v>
      </c>
      <c r="AC1163">
        <v>10</v>
      </c>
      <c r="AD1163" s="15" t="s">
        <v>59</v>
      </c>
      <c r="AE1163" t="s">
        <v>47</v>
      </c>
      <c r="AF1163" s="15" t="s">
        <v>59</v>
      </c>
      <c r="AG1163" t="s">
        <v>47</v>
      </c>
      <c r="AH1163" s="15" t="s">
        <v>59</v>
      </c>
      <c r="AI1163" t="s">
        <v>47</v>
      </c>
      <c r="AJ1163" s="15" t="s">
        <v>59</v>
      </c>
      <c r="AL1163" s="15" t="s">
        <v>59</v>
      </c>
      <c r="AM1163" t="s">
        <v>47</v>
      </c>
      <c r="AN1163" s="15" t="s">
        <v>59</v>
      </c>
      <c r="AO1163" t="s">
        <v>47</v>
      </c>
      <c r="AP1163" s="15" t="s">
        <v>59</v>
      </c>
      <c r="AQ1163" t="s">
        <v>47</v>
      </c>
      <c r="AR1163" s="15" t="s">
        <v>59</v>
      </c>
      <c r="AS1163" t="s">
        <v>47</v>
      </c>
      <c r="AT1163" s="15" t="s">
        <v>59</v>
      </c>
      <c r="AU1163" t="s">
        <v>47</v>
      </c>
      <c r="AV1163" s="15" t="s">
        <v>59</v>
      </c>
      <c r="AW1163">
        <v>66</v>
      </c>
      <c r="AX1163" s="15" t="s">
        <v>59</v>
      </c>
      <c r="AZ1163" s="15" t="s">
        <v>59</v>
      </c>
      <c r="BA1163" t="s">
        <v>47</v>
      </c>
      <c r="BB1163" s="15" t="s">
        <v>59</v>
      </c>
      <c r="BC1163" t="s">
        <v>47</v>
      </c>
      <c r="BD1163" s="15" t="s">
        <v>59</v>
      </c>
      <c r="BE1163" t="s">
        <v>47</v>
      </c>
      <c r="BF1163" s="15" t="s">
        <v>59</v>
      </c>
      <c r="BH1163" s="15" t="s">
        <v>59</v>
      </c>
      <c r="BJ1163" s="15" t="s">
        <v>59</v>
      </c>
      <c r="BL1163" s="15" t="s">
        <v>59</v>
      </c>
      <c r="BN1163" s="15" t="s">
        <v>59</v>
      </c>
      <c r="BP1163" s="15" t="s">
        <v>59</v>
      </c>
      <c r="BR1163" s="15" t="s">
        <v>59</v>
      </c>
      <c r="BT1163" s="15" t="s">
        <v>59</v>
      </c>
      <c r="BV1163" s="15" t="s">
        <v>59</v>
      </c>
      <c r="BX1163" s="15" t="s">
        <v>59</v>
      </c>
      <c r="BZ1163" s="15" t="s">
        <v>59</v>
      </c>
      <c r="CB1163" s="15" t="s">
        <v>59</v>
      </c>
      <c r="CD1163" s="15" t="s">
        <v>59</v>
      </c>
      <c r="CF1163" s="15" t="s">
        <v>59</v>
      </c>
      <c r="CH1163" s="15" t="s">
        <v>59</v>
      </c>
      <c r="CJ1163" s="15" t="s">
        <v>59</v>
      </c>
      <c r="CL1163" s="15" t="s">
        <v>59</v>
      </c>
      <c r="CN1163" s="15" t="s">
        <v>59</v>
      </c>
      <c r="CP1163" s="15" t="s">
        <v>59</v>
      </c>
      <c r="CR1163" s="15" t="s">
        <v>59</v>
      </c>
      <c r="CT1163" s="15" t="s">
        <v>59</v>
      </c>
      <c r="CV1163" s="15" t="s">
        <v>59</v>
      </c>
      <c r="CX1163" s="15" t="s">
        <v>59</v>
      </c>
      <c r="CZ1163" s="15" t="s">
        <v>59</v>
      </c>
      <c r="DB1163" s="15" t="s">
        <v>59</v>
      </c>
      <c r="DD1163" s="15" t="s">
        <v>59</v>
      </c>
      <c r="DF1163" s="15" t="s">
        <v>59</v>
      </c>
      <c r="DH1163" s="15" t="s">
        <v>59</v>
      </c>
      <c r="DJ1163" s="15" t="s">
        <v>59</v>
      </c>
      <c r="DL1163" s="15" t="s">
        <v>59</v>
      </c>
      <c r="DN1163" s="15" t="s">
        <v>59</v>
      </c>
      <c r="DP1163" s="15" t="s">
        <v>59</v>
      </c>
      <c r="DR1163" s="15" t="s">
        <v>59</v>
      </c>
      <c r="DT1163" s="15" t="s">
        <v>59</v>
      </c>
      <c r="DV1163" s="15" t="s">
        <v>59</v>
      </c>
      <c r="DX1163" s="15" t="s">
        <v>59</v>
      </c>
      <c r="DZ1163" s="15" t="s">
        <v>59</v>
      </c>
      <c r="EB1163" s="15" t="s">
        <v>59</v>
      </c>
      <c r="ED1163" s="15" t="s">
        <v>59</v>
      </c>
      <c r="EF1163" s="15" t="s">
        <v>59</v>
      </c>
      <c r="EH1163" s="15" t="s">
        <v>59</v>
      </c>
      <c r="EJ1163" s="15" t="s">
        <v>59</v>
      </c>
      <c r="EL1163" s="15" t="s">
        <v>59</v>
      </c>
      <c r="EN1163" s="15" t="s">
        <v>59</v>
      </c>
      <c r="EP1163" s="15" t="s">
        <v>59</v>
      </c>
      <c r="ER1163" s="15" t="s">
        <v>59</v>
      </c>
      <c r="ET1163" s="15" t="s">
        <v>59</v>
      </c>
      <c r="EV1163" s="15" t="s">
        <v>59</v>
      </c>
      <c r="EX1163" s="15" t="s">
        <v>59</v>
      </c>
      <c r="EZ1163" s="15" t="s">
        <v>59</v>
      </c>
      <c r="FB1163" s="15" t="s">
        <v>59</v>
      </c>
      <c r="FD1163" s="15" t="s">
        <v>59</v>
      </c>
      <c r="FF1163" s="15" t="s">
        <v>59</v>
      </c>
      <c r="FH1163" s="15" t="s">
        <v>59</v>
      </c>
      <c r="FJ1163" s="15" t="s">
        <v>59</v>
      </c>
      <c r="FL1163" s="15" t="s">
        <v>59</v>
      </c>
      <c r="FN1163" s="15" t="s">
        <v>59</v>
      </c>
      <c r="FP1163" s="15" t="s">
        <v>59</v>
      </c>
      <c r="FR1163" s="15" t="s">
        <v>59</v>
      </c>
      <c r="FT1163" s="15" t="s">
        <v>59</v>
      </c>
    </row>
    <row r="1164" spans="1:176" ht="15.95" customHeight="1">
      <c r="A1164" t="str">
        <f t="shared" si="45"/>
        <v>Egg yolk powder, storage 90 days, radiation 2.5 kGy, vacuum packaging</v>
      </c>
      <c r="B1164">
        <v>1</v>
      </c>
      <c r="D1164" s="39">
        <v>2502</v>
      </c>
      <c r="E1164" t="s">
        <v>1492</v>
      </c>
      <c r="G1164" s="9">
        <f t="shared" si="42"/>
        <v>947</v>
      </c>
      <c r="H1164" s="15" t="s">
        <v>59</v>
      </c>
      <c r="I1164" t="s">
        <v>47</v>
      </c>
      <c r="J1164" s="15" t="s">
        <v>59</v>
      </c>
      <c r="K1164" t="s">
        <v>47</v>
      </c>
      <c r="L1164" s="15" t="s">
        <v>59</v>
      </c>
      <c r="M1164" s="3" t="s">
        <v>47</v>
      </c>
      <c r="N1164" s="12" t="s">
        <v>59</v>
      </c>
      <c r="O1164" t="s">
        <v>47</v>
      </c>
      <c r="P1164" s="15" t="s">
        <v>59</v>
      </c>
      <c r="Q1164">
        <v>168</v>
      </c>
      <c r="R1164" s="15" t="s">
        <v>59</v>
      </c>
      <c r="S1164">
        <v>2</v>
      </c>
      <c r="T1164" s="15" t="s">
        <v>59</v>
      </c>
      <c r="U1164" s="47">
        <v>522</v>
      </c>
      <c r="V1164" s="15" t="s">
        <v>59</v>
      </c>
      <c r="W1164">
        <v>121</v>
      </c>
      <c r="X1164" s="15" t="s">
        <v>59</v>
      </c>
      <c r="Y1164" t="s">
        <v>47</v>
      </c>
      <c r="Z1164" s="15" t="s">
        <v>59</v>
      </c>
      <c r="AA1164" t="s">
        <v>47</v>
      </c>
      <c r="AB1164" s="15" t="s">
        <v>59</v>
      </c>
      <c r="AC1164">
        <v>0</v>
      </c>
      <c r="AD1164" s="15" t="s">
        <v>59</v>
      </c>
      <c r="AE1164" t="s">
        <v>47</v>
      </c>
      <c r="AF1164" s="15" t="s">
        <v>59</v>
      </c>
      <c r="AG1164" t="s">
        <v>47</v>
      </c>
      <c r="AH1164" s="15" t="s">
        <v>59</v>
      </c>
      <c r="AI1164" t="s">
        <v>47</v>
      </c>
      <c r="AJ1164" s="15" t="s">
        <v>59</v>
      </c>
      <c r="AL1164" s="15" t="s">
        <v>59</v>
      </c>
      <c r="AM1164" t="s">
        <v>47</v>
      </c>
      <c r="AN1164" s="15" t="s">
        <v>59</v>
      </c>
      <c r="AO1164" t="s">
        <v>47</v>
      </c>
      <c r="AP1164" s="15" t="s">
        <v>59</v>
      </c>
      <c r="AQ1164" t="s">
        <v>47</v>
      </c>
      <c r="AR1164" s="15" t="s">
        <v>59</v>
      </c>
      <c r="AS1164" t="s">
        <v>47</v>
      </c>
      <c r="AT1164" s="15" t="s">
        <v>59</v>
      </c>
      <c r="AU1164" t="s">
        <v>47</v>
      </c>
      <c r="AV1164" s="15" t="s">
        <v>59</v>
      </c>
      <c r="AW1164">
        <v>134</v>
      </c>
      <c r="AX1164" s="15" t="s">
        <v>59</v>
      </c>
      <c r="AZ1164" s="15" t="s">
        <v>59</v>
      </c>
      <c r="BA1164" t="s">
        <v>47</v>
      </c>
      <c r="BB1164" s="15" t="s">
        <v>59</v>
      </c>
      <c r="BC1164" t="s">
        <v>47</v>
      </c>
      <c r="BD1164" s="15" t="s">
        <v>59</v>
      </c>
      <c r="BE1164" t="s">
        <v>47</v>
      </c>
      <c r="BF1164" s="15" t="s">
        <v>59</v>
      </c>
      <c r="BH1164" s="15" t="s">
        <v>59</v>
      </c>
      <c r="BJ1164" s="15" t="s">
        <v>59</v>
      </c>
      <c r="BL1164" s="15" t="s">
        <v>59</v>
      </c>
      <c r="BN1164" s="15" t="s">
        <v>59</v>
      </c>
      <c r="BP1164" s="15" t="s">
        <v>59</v>
      </c>
      <c r="BR1164" s="15" t="s">
        <v>59</v>
      </c>
      <c r="BT1164" s="15" t="s">
        <v>59</v>
      </c>
      <c r="BV1164" s="15" t="s">
        <v>59</v>
      </c>
      <c r="BX1164" s="15" t="s">
        <v>59</v>
      </c>
      <c r="BZ1164" s="15" t="s">
        <v>59</v>
      </c>
      <c r="CB1164" s="15" t="s">
        <v>59</v>
      </c>
      <c r="CD1164" s="15" t="s">
        <v>59</v>
      </c>
      <c r="CF1164" s="15" t="s">
        <v>59</v>
      </c>
      <c r="CH1164" s="15" t="s">
        <v>59</v>
      </c>
      <c r="CJ1164" s="15" t="s">
        <v>59</v>
      </c>
      <c r="CL1164" s="15" t="s">
        <v>59</v>
      </c>
      <c r="CN1164" s="15" t="s">
        <v>59</v>
      </c>
      <c r="CP1164" s="15" t="s">
        <v>59</v>
      </c>
      <c r="CR1164" s="15" t="s">
        <v>59</v>
      </c>
      <c r="CT1164" s="15" t="s">
        <v>59</v>
      </c>
      <c r="CV1164" s="15" t="s">
        <v>59</v>
      </c>
      <c r="CX1164" s="15" t="s">
        <v>59</v>
      </c>
      <c r="CZ1164" s="15" t="s">
        <v>59</v>
      </c>
      <c r="DB1164" s="15" t="s">
        <v>59</v>
      </c>
      <c r="DD1164" s="15" t="s">
        <v>59</v>
      </c>
      <c r="DF1164" s="15" t="s">
        <v>59</v>
      </c>
      <c r="DH1164" s="15" t="s">
        <v>59</v>
      </c>
      <c r="DJ1164" s="15" t="s">
        <v>59</v>
      </c>
      <c r="DL1164" s="15" t="s">
        <v>59</v>
      </c>
      <c r="DN1164" s="15" t="s">
        <v>59</v>
      </c>
      <c r="DP1164" s="15" t="s">
        <v>59</v>
      </c>
      <c r="DR1164" s="15" t="s">
        <v>59</v>
      </c>
      <c r="DT1164" s="15" t="s">
        <v>59</v>
      </c>
      <c r="DV1164" s="15" t="s">
        <v>59</v>
      </c>
      <c r="DX1164" s="15" t="s">
        <v>59</v>
      </c>
      <c r="DZ1164" s="15" t="s">
        <v>59</v>
      </c>
      <c r="EB1164" s="15" t="s">
        <v>59</v>
      </c>
      <c r="ED1164" s="15" t="s">
        <v>59</v>
      </c>
      <c r="EF1164" s="15" t="s">
        <v>59</v>
      </c>
      <c r="EH1164" s="15" t="s">
        <v>59</v>
      </c>
      <c r="EJ1164" s="15" t="s">
        <v>59</v>
      </c>
      <c r="EL1164" s="15" t="s">
        <v>59</v>
      </c>
      <c r="EN1164" s="15" t="s">
        <v>59</v>
      </c>
      <c r="EP1164" s="15" t="s">
        <v>59</v>
      </c>
      <c r="ER1164" s="15" t="s">
        <v>59</v>
      </c>
      <c r="ET1164" s="15" t="s">
        <v>59</v>
      </c>
      <c r="EV1164" s="15" t="s">
        <v>59</v>
      </c>
      <c r="EX1164" s="15" t="s">
        <v>59</v>
      </c>
      <c r="EZ1164" s="15" t="s">
        <v>59</v>
      </c>
      <c r="FB1164" s="15" t="s">
        <v>59</v>
      </c>
      <c r="FD1164" s="15" t="s">
        <v>59</v>
      </c>
      <c r="FF1164" s="15" t="s">
        <v>59</v>
      </c>
      <c r="FH1164" s="15" t="s">
        <v>59</v>
      </c>
      <c r="FJ1164" s="15" t="s">
        <v>59</v>
      </c>
      <c r="FL1164" s="15" t="s">
        <v>59</v>
      </c>
      <c r="FN1164" s="15" t="s">
        <v>59</v>
      </c>
      <c r="FP1164" s="15" t="s">
        <v>59</v>
      </c>
      <c r="FR1164" s="15" t="s">
        <v>59</v>
      </c>
      <c r="FT1164" s="15" t="s">
        <v>59</v>
      </c>
    </row>
    <row r="1165" spans="1:176" ht="15.95" customHeight="1">
      <c r="A1165" t="str">
        <f t="shared" si="45"/>
        <v>Egg yolk powder, storage 90 days, radiation 2.5 kGy, vitamin e added, vacuum packaging</v>
      </c>
      <c r="B1165">
        <v>4</v>
      </c>
      <c r="D1165" s="39">
        <v>2502</v>
      </c>
      <c r="E1165" t="s">
        <v>1492</v>
      </c>
      <c r="G1165" s="9">
        <f t="shared" si="42"/>
        <v>714</v>
      </c>
      <c r="H1165" s="15" t="s">
        <v>59</v>
      </c>
      <c r="I1165" t="s">
        <v>47</v>
      </c>
      <c r="J1165" s="15" t="s">
        <v>59</v>
      </c>
      <c r="K1165" t="s">
        <v>47</v>
      </c>
      <c r="L1165" s="15" t="s">
        <v>59</v>
      </c>
      <c r="M1165" s="3" t="s">
        <v>47</v>
      </c>
      <c r="N1165" s="12" t="s">
        <v>59</v>
      </c>
      <c r="O1165" t="s">
        <v>47</v>
      </c>
      <c r="P1165" s="15" t="s">
        <v>59</v>
      </c>
      <c r="Q1165">
        <v>142</v>
      </c>
      <c r="R1165" s="15" t="s">
        <v>59</v>
      </c>
      <c r="S1165">
        <v>0</v>
      </c>
      <c r="T1165" s="15" t="s">
        <v>59</v>
      </c>
      <c r="U1165" s="47">
        <v>430</v>
      </c>
      <c r="V1165" s="15" t="s">
        <v>59</v>
      </c>
      <c r="W1165">
        <v>94</v>
      </c>
      <c r="X1165" s="15" t="s">
        <v>59</v>
      </c>
      <c r="Y1165" t="s">
        <v>47</v>
      </c>
      <c r="Z1165" s="15" t="s">
        <v>59</v>
      </c>
      <c r="AA1165" t="s">
        <v>47</v>
      </c>
      <c r="AB1165" s="15" t="s">
        <v>59</v>
      </c>
      <c r="AC1165">
        <v>0</v>
      </c>
      <c r="AD1165" s="15" t="s">
        <v>59</v>
      </c>
      <c r="AE1165" t="s">
        <v>47</v>
      </c>
      <c r="AF1165" s="15" t="s">
        <v>59</v>
      </c>
      <c r="AG1165" t="s">
        <v>47</v>
      </c>
      <c r="AH1165" s="15" t="s">
        <v>59</v>
      </c>
      <c r="AI1165" t="s">
        <v>47</v>
      </c>
      <c r="AJ1165" s="15" t="s">
        <v>59</v>
      </c>
      <c r="AL1165" s="15" t="s">
        <v>59</v>
      </c>
      <c r="AM1165" t="s">
        <v>47</v>
      </c>
      <c r="AN1165" s="15" t="s">
        <v>59</v>
      </c>
      <c r="AO1165" t="s">
        <v>47</v>
      </c>
      <c r="AP1165" s="15" t="s">
        <v>59</v>
      </c>
      <c r="AQ1165" t="s">
        <v>47</v>
      </c>
      <c r="AR1165" s="15" t="s">
        <v>59</v>
      </c>
      <c r="AS1165" t="s">
        <v>47</v>
      </c>
      <c r="AT1165" s="15" t="s">
        <v>59</v>
      </c>
      <c r="AU1165" t="s">
        <v>47</v>
      </c>
      <c r="AV1165" s="15" t="s">
        <v>59</v>
      </c>
      <c r="AW1165">
        <v>48</v>
      </c>
      <c r="AX1165" s="15" t="s">
        <v>59</v>
      </c>
      <c r="AZ1165" s="15" t="s">
        <v>59</v>
      </c>
      <c r="BA1165" t="s">
        <v>47</v>
      </c>
      <c r="BB1165" s="15" t="s">
        <v>59</v>
      </c>
      <c r="BC1165" t="s">
        <v>47</v>
      </c>
      <c r="BD1165" s="15" t="s">
        <v>59</v>
      </c>
      <c r="BE1165" t="s">
        <v>47</v>
      </c>
      <c r="BF1165" s="15" t="s">
        <v>59</v>
      </c>
      <c r="BH1165" s="15" t="s">
        <v>59</v>
      </c>
      <c r="BJ1165" s="15" t="s">
        <v>59</v>
      </c>
      <c r="BL1165" s="15" t="s">
        <v>59</v>
      </c>
      <c r="BN1165" s="15" t="s">
        <v>59</v>
      </c>
      <c r="BP1165" s="15" t="s">
        <v>59</v>
      </c>
      <c r="BR1165" s="15" t="s">
        <v>59</v>
      </c>
      <c r="BT1165" s="15" t="s">
        <v>59</v>
      </c>
      <c r="BV1165" s="15" t="s">
        <v>59</v>
      </c>
      <c r="BX1165" s="15" t="s">
        <v>59</v>
      </c>
      <c r="BZ1165" s="15" t="s">
        <v>59</v>
      </c>
      <c r="CB1165" s="15" t="s">
        <v>59</v>
      </c>
      <c r="CD1165" s="15" t="s">
        <v>59</v>
      </c>
      <c r="CF1165" s="15" t="s">
        <v>59</v>
      </c>
      <c r="CH1165" s="15" t="s">
        <v>59</v>
      </c>
      <c r="CJ1165" s="15" t="s">
        <v>59</v>
      </c>
      <c r="CL1165" s="15" t="s">
        <v>59</v>
      </c>
      <c r="CN1165" s="15" t="s">
        <v>59</v>
      </c>
      <c r="CP1165" s="15" t="s">
        <v>59</v>
      </c>
      <c r="CR1165" s="15" t="s">
        <v>59</v>
      </c>
      <c r="CT1165" s="15" t="s">
        <v>59</v>
      </c>
      <c r="CV1165" s="15" t="s">
        <v>59</v>
      </c>
      <c r="CX1165" s="15" t="s">
        <v>59</v>
      </c>
      <c r="CZ1165" s="15" t="s">
        <v>59</v>
      </c>
      <c r="DB1165" s="15" t="s">
        <v>59</v>
      </c>
      <c r="DD1165" s="15" t="s">
        <v>59</v>
      </c>
      <c r="DF1165" s="15" t="s">
        <v>59</v>
      </c>
      <c r="DH1165" s="15" t="s">
        <v>59</v>
      </c>
      <c r="DJ1165" s="15" t="s">
        <v>59</v>
      </c>
      <c r="DL1165" s="15" t="s">
        <v>59</v>
      </c>
      <c r="DN1165" s="15" t="s">
        <v>59</v>
      </c>
      <c r="DP1165" s="15" t="s">
        <v>59</v>
      </c>
      <c r="DR1165" s="15" t="s">
        <v>59</v>
      </c>
      <c r="DT1165" s="15" t="s">
        <v>59</v>
      </c>
      <c r="DV1165" s="15" t="s">
        <v>59</v>
      </c>
      <c r="DX1165" s="15" t="s">
        <v>59</v>
      </c>
      <c r="DZ1165" s="15" t="s">
        <v>59</v>
      </c>
      <c r="EB1165" s="15" t="s">
        <v>59</v>
      </c>
      <c r="ED1165" s="15" t="s">
        <v>59</v>
      </c>
      <c r="EF1165" s="15" t="s">
        <v>59</v>
      </c>
      <c r="EH1165" s="15" t="s">
        <v>59</v>
      </c>
      <c r="EJ1165" s="15" t="s">
        <v>59</v>
      </c>
      <c r="EL1165" s="15" t="s">
        <v>59</v>
      </c>
      <c r="EN1165" s="15" t="s">
        <v>59</v>
      </c>
      <c r="EP1165" s="15" t="s">
        <v>59</v>
      </c>
      <c r="ER1165" s="15" t="s">
        <v>59</v>
      </c>
      <c r="ET1165" s="15" t="s">
        <v>59</v>
      </c>
      <c r="EV1165" s="15" t="s">
        <v>59</v>
      </c>
      <c r="EX1165" s="15" t="s">
        <v>59</v>
      </c>
      <c r="EZ1165" s="15" t="s">
        <v>59</v>
      </c>
      <c r="FB1165" s="15" t="s">
        <v>59</v>
      </c>
      <c r="FD1165" s="15" t="s">
        <v>59</v>
      </c>
      <c r="FF1165" s="15" t="s">
        <v>59</v>
      </c>
      <c r="FH1165" s="15" t="s">
        <v>59</v>
      </c>
      <c r="FJ1165" s="15" t="s">
        <v>59</v>
      </c>
      <c r="FL1165" s="15" t="s">
        <v>59</v>
      </c>
      <c r="FN1165" s="15" t="s">
        <v>59</v>
      </c>
      <c r="FP1165" s="15" t="s">
        <v>59</v>
      </c>
      <c r="FR1165" s="15" t="s">
        <v>59</v>
      </c>
      <c r="FT1165" s="15" t="s">
        <v>59</v>
      </c>
    </row>
    <row r="1166" spans="1:176" ht="15.95" customHeight="1">
      <c r="A1166" t="str">
        <f t="shared" si="45"/>
        <v>Egg yolk powder, storage 90 days, radiation 2.5 kGy, BHT added, vacuum packaging</v>
      </c>
      <c r="B1166">
        <v>4</v>
      </c>
      <c r="D1166" s="39">
        <v>2502</v>
      </c>
      <c r="E1166" t="s">
        <v>1492</v>
      </c>
      <c r="G1166" s="9">
        <f t="shared" si="42"/>
        <v>657</v>
      </c>
      <c r="H1166" s="15" t="s">
        <v>59</v>
      </c>
      <c r="I1166" t="s">
        <v>47</v>
      </c>
      <c r="J1166" s="15" t="s">
        <v>59</v>
      </c>
      <c r="K1166" t="s">
        <v>47</v>
      </c>
      <c r="L1166" s="15" t="s">
        <v>59</v>
      </c>
      <c r="M1166" s="3" t="s">
        <v>47</v>
      </c>
      <c r="N1166" s="12" t="s">
        <v>59</v>
      </c>
      <c r="O1166" t="s">
        <v>47</v>
      </c>
      <c r="P1166" s="15" t="s">
        <v>59</v>
      </c>
      <c r="Q1166">
        <v>59</v>
      </c>
      <c r="R1166" s="15" t="s">
        <v>59</v>
      </c>
      <c r="S1166">
        <v>1</v>
      </c>
      <c r="T1166" s="15" t="s">
        <v>59</v>
      </c>
      <c r="U1166" s="47">
        <v>475</v>
      </c>
      <c r="V1166" s="15" t="s">
        <v>59</v>
      </c>
      <c r="W1166">
        <v>82</v>
      </c>
      <c r="X1166" s="15" t="s">
        <v>59</v>
      </c>
      <c r="Y1166" t="s">
        <v>47</v>
      </c>
      <c r="Z1166" s="15" t="s">
        <v>59</v>
      </c>
      <c r="AA1166" t="s">
        <v>47</v>
      </c>
      <c r="AB1166" s="15" t="s">
        <v>59</v>
      </c>
      <c r="AC1166">
        <v>0</v>
      </c>
      <c r="AD1166" s="15" t="s">
        <v>59</v>
      </c>
      <c r="AE1166" t="s">
        <v>47</v>
      </c>
      <c r="AF1166" s="15" t="s">
        <v>59</v>
      </c>
      <c r="AG1166" t="s">
        <v>47</v>
      </c>
      <c r="AH1166" s="15" t="s">
        <v>59</v>
      </c>
      <c r="AI1166" t="s">
        <v>47</v>
      </c>
      <c r="AJ1166" s="15" t="s">
        <v>59</v>
      </c>
      <c r="AL1166" s="15" t="s">
        <v>59</v>
      </c>
      <c r="AM1166" t="s">
        <v>47</v>
      </c>
      <c r="AN1166" s="15" t="s">
        <v>59</v>
      </c>
      <c r="AO1166" t="s">
        <v>47</v>
      </c>
      <c r="AP1166" s="15" t="s">
        <v>59</v>
      </c>
      <c r="AQ1166" t="s">
        <v>47</v>
      </c>
      <c r="AR1166" s="15" t="s">
        <v>59</v>
      </c>
      <c r="AS1166" t="s">
        <v>47</v>
      </c>
      <c r="AT1166" s="15" t="s">
        <v>59</v>
      </c>
      <c r="AU1166" t="s">
        <v>47</v>
      </c>
      <c r="AV1166" s="15" t="s">
        <v>59</v>
      </c>
      <c r="AW1166">
        <v>40</v>
      </c>
      <c r="AX1166" s="15" t="s">
        <v>59</v>
      </c>
      <c r="AZ1166" s="15" t="s">
        <v>59</v>
      </c>
      <c r="BA1166" t="s">
        <v>47</v>
      </c>
      <c r="BB1166" s="15" t="s">
        <v>59</v>
      </c>
      <c r="BC1166" t="s">
        <v>47</v>
      </c>
      <c r="BD1166" s="15" t="s">
        <v>59</v>
      </c>
      <c r="BE1166" t="s">
        <v>47</v>
      </c>
      <c r="BF1166" s="15" t="s">
        <v>59</v>
      </c>
      <c r="BH1166" s="15" t="s">
        <v>59</v>
      </c>
      <c r="BJ1166" s="15" t="s">
        <v>59</v>
      </c>
      <c r="BL1166" s="15" t="s">
        <v>59</v>
      </c>
      <c r="BN1166" s="15" t="s">
        <v>59</v>
      </c>
      <c r="BP1166" s="15" t="s">
        <v>59</v>
      </c>
      <c r="BR1166" s="15" t="s">
        <v>59</v>
      </c>
      <c r="BT1166" s="15" t="s">
        <v>59</v>
      </c>
      <c r="BV1166" s="15" t="s">
        <v>59</v>
      </c>
      <c r="BX1166" s="15" t="s">
        <v>59</v>
      </c>
      <c r="BZ1166" s="15" t="s">
        <v>59</v>
      </c>
      <c r="CB1166" s="15" t="s">
        <v>59</v>
      </c>
      <c r="CD1166" s="15" t="s">
        <v>59</v>
      </c>
      <c r="CF1166" s="15" t="s">
        <v>59</v>
      </c>
      <c r="CH1166" s="15" t="s">
        <v>59</v>
      </c>
      <c r="CJ1166" s="15" t="s">
        <v>59</v>
      </c>
      <c r="CL1166" s="15" t="s">
        <v>59</v>
      </c>
      <c r="CN1166" s="15" t="s">
        <v>59</v>
      </c>
      <c r="CP1166" s="15" t="s">
        <v>59</v>
      </c>
      <c r="CR1166" s="15" t="s">
        <v>59</v>
      </c>
      <c r="CT1166" s="15" t="s">
        <v>59</v>
      </c>
      <c r="CV1166" s="15" t="s">
        <v>59</v>
      </c>
      <c r="CX1166" s="15" t="s">
        <v>59</v>
      </c>
      <c r="CZ1166" s="15" t="s">
        <v>59</v>
      </c>
      <c r="DB1166" s="15" t="s">
        <v>59</v>
      </c>
      <c r="DD1166" s="15" t="s">
        <v>59</v>
      </c>
      <c r="DF1166" s="15" t="s">
        <v>59</v>
      </c>
      <c r="DH1166" s="15" t="s">
        <v>59</v>
      </c>
      <c r="DJ1166" s="15" t="s">
        <v>59</v>
      </c>
      <c r="DL1166" s="15" t="s">
        <v>59</v>
      </c>
      <c r="DN1166" s="15" t="s">
        <v>59</v>
      </c>
      <c r="DP1166" s="15" t="s">
        <v>59</v>
      </c>
      <c r="DR1166" s="15" t="s">
        <v>59</v>
      </c>
      <c r="DT1166" s="15" t="s">
        <v>59</v>
      </c>
      <c r="DV1166" s="15" t="s">
        <v>59</v>
      </c>
      <c r="DX1166" s="15" t="s">
        <v>59</v>
      </c>
      <c r="DZ1166" s="15" t="s">
        <v>59</v>
      </c>
      <c r="EB1166" s="15" t="s">
        <v>59</v>
      </c>
      <c r="ED1166" s="15" t="s">
        <v>59</v>
      </c>
      <c r="EF1166" s="15" t="s">
        <v>59</v>
      </c>
      <c r="EH1166" s="15" t="s">
        <v>59</v>
      </c>
      <c r="EJ1166" s="15" t="s">
        <v>59</v>
      </c>
      <c r="EL1166" s="15" t="s">
        <v>59</v>
      </c>
      <c r="EN1166" s="15" t="s">
        <v>59</v>
      </c>
      <c r="EP1166" s="15" t="s">
        <v>59</v>
      </c>
      <c r="ER1166" s="15" t="s">
        <v>59</v>
      </c>
      <c r="ET1166" s="15" t="s">
        <v>59</v>
      </c>
      <c r="EV1166" s="15" t="s">
        <v>59</v>
      </c>
      <c r="EX1166" s="15" t="s">
        <v>59</v>
      </c>
      <c r="EZ1166" s="15" t="s">
        <v>59</v>
      </c>
      <c r="FB1166" s="15" t="s">
        <v>59</v>
      </c>
      <c r="FD1166" s="15" t="s">
        <v>59</v>
      </c>
      <c r="FF1166" s="15" t="s">
        <v>59</v>
      </c>
      <c r="FH1166" s="15" t="s">
        <v>59</v>
      </c>
      <c r="FJ1166" s="15" t="s">
        <v>59</v>
      </c>
      <c r="FL1166" s="15" t="s">
        <v>59</v>
      </c>
      <c r="FN1166" s="15" t="s">
        <v>59</v>
      </c>
      <c r="FP1166" s="15" t="s">
        <v>59</v>
      </c>
      <c r="FR1166" s="15" t="s">
        <v>59</v>
      </c>
      <c r="FT1166" s="15" t="s">
        <v>59</v>
      </c>
    </row>
    <row r="1167" spans="1:176" ht="15.95" customHeight="1">
      <c r="A1167" t="str">
        <f t="shared" si="45"/>
        <v>Egg yolk powder, fresh, radiation 5 kGy, vacuum packaging</v>
      </c>
      <c r="B1167">
        <v>1</v>
      </c>
      <c r="D1167" s="39">
        <v>2502</v>
      </c>
      <c r="E1167" t="s">
        <v>1492</v>
      </c>
      <c r="G1167" s="9">
        <f t="shared" si="42"/>
        <v>455</v>
      </c>
      <c r="H1167" s="15" t="s">
        <v>59</v>
      </c>
      <c r="I1167" t="s">
        <v>47</v>
      </c>
      <c r="J1167" s="15" t="s">
        <v>59</v>
      </c>
      <c r="K1167" t="s">
        <v>47</v>
      </c>
      <c r="L1167" s="15" t="s">
        <v>59</v>
      </c>
      <c r="M1167" s="3" t="s">
        <v>47</v>
      </c>
      <c r="N1167" s="12" t="s">
        <v>59</v>
      </c>
      <c r="O1167" t="s">
        <v>47</v>
      </c>
      <c r="P1167" s="15" t="s">
        <v>59</v>
      </c>
      <c r="Q1167">
        <v>139</v>
      </c>
      <c r="R1167" s="15" t="s">
        <v>59</v>
      </c>
      <c r="S1167">
        <v>12</v>
      </c>
      <c r="T1167" s="15" t="s">
        <v>59</v>
      </c>
      <c r="U1167" s="47">
        <v>108</v>
      </c>
      <c r="V1167" s="15" t="s">
        <v>59</v>
      </c>
      <c r="W1167">
        <v>74</v>
      </c>
      <c r="X1167" s="15" t="s">
        <v>59</v>
      </c>
      <c r="Y1167" t="s">
        <v>47</v>
      </c>
      <c r="Z1167" s="15" t="s">
        <v>59</v>
      </c>
      <c r="AA1167" t="s">
        <v>47</v>
      </c>
      <c r="AB1167" s="15" t="s">
        <v>59</v>
      </c>
      <c r="AC1167">
        <v>12</v>
      </c>
      <c r="AD1167" s="15" t="s">
        <v>59</v>
      </c>
      <c r="AE1167" t="s">
        <v>47</v>
      </c>
      <c r="AF1167" s="15" t="s">
        <v>59</v>
      </c>
      <c r="AG1167" t="s">
        <v>47</v>
      </c>
      <c r="AH1167" s="15" t="s">
        <v>59</v>
      </c>
      <c r="AI1167" t="s">
        <v>47</v>
      </c>
      <c r="AJ1167" s="15" t="s">
        <v>59</v>
      </c>
      <c r="AL1167" s="15" t="s">
        <v>59</v>
      </c>
      <c r="AM1167" t="s">
        <v>47</v>
      </c>
      <c r="AN1167" s="15" t="s">
        <v>59</v>
      </c>
      <c r="AO1167" t="s">
        <v>47</v>
      </c>
      <c r="AP1167" s="15" t="s">
        <v>59</v>
      </c>
      <c r="AQ1167" t="s">
        <v>47</v>
      </c>
      <c r="AR1167" s="15" t="s">
        <v>59</v>
      </c>
      <c r="AS1167" t="s">
        <v>47</v>
      </c>
      <c r="AT1167" s="15" t="s">
        <v>59</v>
      </c>
      <c r="AU1167" t="s">
        <v>47</v>
      </c>
      <c r="AV1167" s="15" t="s">
        <v>59</v>
      </c>
      <c r="AW1167">
        <v>122</v>
      </c>
      <c r="AX1167" s="15" t="s">
        <v>59</v>
      </c>
      <c r="AZ1167" s="15" t="s">
        <v>59</v>
      </c>
      <c r="BA1167" t="s">
        <v>47</v>
      </c>
      <c r="BB1167" s="15" t="s">
        <v>59</v>
      </c>
      <c r="BC1167" t="s">
        <v>47</v>
      </c>
      <c r="BD1167" s="15" t="s">
        <v>59</v>
      </c>
      <c r="BE1167" t="s">
        <v>47</v>
      </c>
      <c r="BF1167" s="15" t="s">
        <v>59</v>
      </c>
      <c r="BH1167" s="15" t="s">
        <v>59</v>
      </c>
      <c r="BJ1167" s="15" t="s">
        <v>59</v>
      </c>
      <c r="BL1167" s="15" t="s">
        <v>59</v>
      </c>
      <c r="BN1167" s="15" t="s">
        <v>59</v>
      </c>
      <c r="BP1167" s="15" t="s">
        <v>59</v>
      </c>
      <c r="BR1167" s="15" t="s">
        <v>59</v>
      </c>
      <c r="BT1167" s="15" t="s">
        <v>59</v>
      </c>
      <c r="BV1167" s="15" t="s">
        <v>59</v>
      </c>
      <c r="BX1167" s="15" t="s">
        <v>59</v>
      </c>
      <c r="BZ1167" s="15" t="s">
        <v>59</v>
      </c>
      <c r="CB1167" s="15" t="s">
        <v>59</v>
      </c>
      <c r="CD1167" s="15" t="s">
        <v>59</v>
      </c>
      <c r="CF1167" s="15" t="s">
        <v>59</v>
      </c>
      <c r="CH1167" s="15" t="s">
        <v>59</v>
      </c>
      <c r="CJ1167" s="15" t="s">
        <v>59</v>
      </c>
      <c r="CL1167" s="15" t="s">
        <v>59</v>
      </c>
      <c r="CN1167" s="15" t="s">
        <v>59</v>
      </c>
      <c r="CP1167" s="15" t="s">
        <v>59</v>
      </c>
      <c r="CR1167" s="15" t="s">
        <v>59</v>
      </c>
      <c r="CT1167" s="15" t="s">
        <v>59</v>
      </c>
      <c r="CV1167" s="15" t="s">
        <v>59</v>
      </c>
      <c r="CX1167" s="15" t="s">
        <v>59</v>
      </c>
      <c r="CZ1167" s="15" t="s">
        <v>59</v>
      </c>
      <c r="DB1167" s="15" t="s">
        <v>59</v>
      </c>
      <c r="DD1167" s="15" t="s">
        <v>59</v>
      </c>
      <c r="DF1167" s="15" t="s">
        <v>59</v>
      </c>
      <c r="DH1167" s="15" t="s">
        <v>59</v>
      </c>
      <c r="DJ1167" s="15" t="s">
        <v>59</v>
      </c>
      <c r="DL1167" s="15" t="s">
        <v>59</v>
      </c>
      <c r="DN1167" s="15" t="s">
        <v>59</v>
      </c>
      <c r="DP1167" s="15" t="s">
        <v>59</v>
      </c>
      <c r="DR1167" s="15" t="s">
        <v>59</v>
      </c>
      <c r="DT1167" s="15" t="s">
        <v>59</v>
      </c>
      <c r="DV1167" s="15" t="s">
        <v>59</v>
      </c>
      <c r="DX1167" s="15" t="s">
        <v>59</v>
      </c>
      <c r="DZ1167" s="15" t="s">
        <v>59</v>
      </c>
      <c r="EB1167" s="15" t="s">
        <v>59</v>
      </c>
      <c r="ED1167" s="15" t="s">
        <v>59</v>
      </c>
      <c r="EF1167" s="15" t="s">
        <v>59</v>
      </c>
      <c r="EH1167" s="15" t="s">
        <v>59</v>
      </c>
      <c r="EJ1167" s="15" t="s">
        <v>59</v>
      </c>
      <c r="EL1167" s="15" t="s">
        <v>59</v>
      </c>
      <c r="EN1167" s="15" t="s">
        <v>59</v>
      </c>
      <c r="EP1167" s="15" t="s">
        <v>59</v>
      </c>
      <c r="ER1167" s="15" t="s">
        <v>59</v>
      </c>
      <c r="ET1167" s="15" t="s">
        <v>59</v>
      </c>
      <c r="EV1167" s="15" t="s">
        <v>59</v>
      </c>
      <c r="EX1167" s="15" t="s">
        <v>59</v>
      </c>
      <c r="EZ1167" s="15" t="s">
        <v>59</v>
      </c>
      <c r="FB1167" s="15" t="s">
        <v>59</v>
      </c>
      <c r="FD1167" s="15" t="s">
        <v>59</v>
      </c>
      <c r="FF1167" s="15" t="s">
        <v>59</v>
      </c>
      <c r="FH1167" s="15" t="s">
        <v>59</v>
      </c>
      <c r="FJ1167" s="15" t="s">
        <v>59</v>
      </c>
      <c r="FL1167" s="15" t="s">
        <v>59</v>
      </c>
      <c r="FN1167" s="15" t="s">
        <v>59</v>
      </c>
      <c r="FP1167" s="15" t="s">
        <v>59</v>
      </c>
      <c r="FR1167" s="15" t="s">
        <v>59</v>
      </c>
      <c r="FT1167" s="15" t="s">
        <v>59</v>
      </c>
    </row>
    <row r="1168" spans="1:176" ht="15.95" customHeight="1">
      <c r="A1168" t="str">
        <f t="shared" si="45"/>
        <v>Egg yolk powder, fresh, radiation 5 kGy, vitamin e added, vacuum packaging</v>
      </c>
      <c r="B1168">
        <v>4</v>
      </c>
      <c r="D1168" s="39">
        <v>2502</v>
      </c>
      <c r="E1168" t="s">
        <v>1492</v>
      </c>
      <c r="G1168" s="9">
        <f t="shared" si="42"/>
        <v>371</v>
      </c>
      <c r="H1168" s="15" t="s">
        <v>59</v>
      </c>
      <c r="I1168" t="s">
        <v>47</v>
      </c>
      <c r="J1168" s="15" t="s">
        <v>59</v>
      </c>
      <c r="K1168" t="s">
        <v>47</v>
      </c>
      <c r="L1168" s="15" t="s">
        <v>59</v>
      </c>
      <c r="M1168" s="3" t="s">
        <v>47</v>
      </c>
      <c r="N1168" s="12" t="s">
        <v>59</v>
      </c>
      <c r="O1168" t="s">
        <v>47</v>
      </c>
      <c r="P1168" s="15" t="s">
        <v>59</v>
      </c>
      <c r="Q1168">
        <v>91</v>
      </c>
      <c r="R1168" s="15" t="s">
        <v>59</v>
      </c>
      <c r="S1168">
        <v>20</v>
      </c>
      <c r="T1168" s="15" t="s">
        <v>59</v>
      </c>
      <c r="U1168" s="47">
        <v>89</v>
      </c>
      <c r="V1168" s="15" t="s">
        <v>59</v>
      </c>
      <c r="W1168">
        <v>59</v>
      </c>
      <c r="X1168" s="15" t="s">
        <v>59</v>
      </c>
      <c r="Y1168" t="s">
        <v>47</v>
      </c>
      <c r="Z1168" s="15" t="s">
        <v>59</v>
      </c>
      <c r="AA1168" t="s">
        <v>47</v>
      </c>
      <c r="AB1168" s="15" t="s">
        <v>59</v>
      </c>
      <c r="AC1168">
        <v>15</v>
      </c>
      <c r="AD1168" s="15" t="s">
        <v>59</v>
      </c>
      <c r="AE1168" t="s">
        <v>47</v>
      </c>
      <c r="AF1168" s="15" t="s">
        <v>59</v>
      </c>
      <c r="AG1168" t="s">
        <v>47</v>
      </c>
      <c r="AH1168" s="15" t="s">
        <v>59</v>
      </c>
      <c r="AI1168" t="s">
        <v>47</v>
      </c>
      <c r="AJ1168" s="15" t="s">
        <v>59</v>
      </c>
      <c r="AL1168" s="15" t="s">
        <v>59</v>
      </c>
      <c r="AM1168" t="s">
        <v>47</v>
      </c>
      <c r="AN1168" s="15" t="s">
        <v>59</v>
      </c>
      <c r="AO1168" t="s">
        <v>47</v>
      </c>
      <c r="AP1168" s="15" t="s">
        <v>59</v>
      </c>
      <c r="AQ1168" t="s">
        <v>47</v>
      </c>
      <c r="AR1168" s="15" t="s">
        <v>59</v>
      </c>
      <c r="AS1168" t="s">
        <v>47</v>
      </c>
      <c r="AT1168" s="15" t="s">
        <v>59</v>
      </c>
      <c r="AU1168" t="s">
        <v>47</v>
      </c>
      <c r="AV1168" s="15" t="s">
        <v>59</v>
      </c>
      <c r="AW1168">
        <v>112</v>
      </c>
      <c r="AX1168" s="15" t="s">
        <v>59</v>
      </c>
      <c r="AZ1168" s="15" t="s">
        <v>59</v>
      </c>
      <c r="BA1168" t="s">
        <v>47</v>
      </c>
      <c r="BB1168" s="15" t="s">
        <v>59</v>
      </c>
      <c r="BC1168" t="s">
        <v>47</v>
      </c>
      <c r="BD1168" s="15" t="s">
        <v>59</v>
      </c>
      <c r="BE1168" t="s">
        <v>47</v>
      </c>
      <c r="BF1168" s="15" t="s">
        <v>59</v>
      </c>
      <c r="BH1168" s="15" t="s">
        <v>59</v>
      </c>
      <c r="BJ1168" s="15" t="s">
        <v>59</v>
      </c>
      <c r="BL1168" s="15" t="s">
        <v>59</v>
      </c>
      <c r="BN1168" s="15" t="s">
        <v>59</v>
      </c>
      <c r="BP1168" s="15" t="s">
        <v>59</v>
      </c>
      <c r="BR1168" s="15" t="s">
        <v>59</v>
      </c>
      <c r="BT1168" s="15" t="s">
        <v>59</v>
      </c>
      <c r="BV1168" s="15" t="s">
        <v>59</v>
      </c>
      <c r="BX1168" s="15" t="s">
        <v>59</v>
      </c>
      <c r="BZ1168" s="15" t="s">
        <v>59</v>
      </c>
      <c r="CB1168" s="15" t="s">
        <v>59</v>
      </c>
      <c r="CD1168" s="15" t="s">
        <v>59</v>
      </c>
      <c r="CF1168" s="15" t="s">
        <v>59</v>
      </c>
      <c r="CH1168" s="15" t="s">
        <v>59</v>
      </c>
      <c r="CJ1168" s="15" t="s">
        <v>59</v>
      </c>
      <c r="CL1168" s="15" t="s">
        <v>59</v>
      </c>
      <c r="CN1168" s="15" t="s">
        <v>59</v>
      </c>
      <c r="CP1168" s="15" t="s">
        <v>59</v>
      </c>
      <c r="CR1168" s="15" t="s">
        <v>59</v>
      </c>
      <c r="CT1168" s="15" t="s">
        <v>59</v>
      </c>
      <c r="CV1168" s="15" t="s">
        <v>59</v>
      </c>
      <c r="CX1168" s="15" t="s">
        <v>59</v>
      </c>
      <c r="CZ1168" s="15" t="s">
        <v>59</v>
      </c>
      <c r="DB1168" s="15" t="s">
        <v>59</v>
      </c>
      <c r="DD1168" s="15" t="s">
        <v>59</v>
      </c>
      <c r="DF1168" s="15" t="s">
        <v>59</v>
      </c>
      <c r="DH1168" s="15" t="s">
        <v>59</v>
      </c>
      <c r="DJ1168" s="15" t="s">
        <v>59</v>
      </c>
      <c r="DL1168" s="15" t="s">
        <v>59</v>
      </c>
      <c r="DN1168" s="15" t="s">
        <v>59</v>
      </c>
      <c r="DP1168" s="15" t="s">
        <v>59</v>
      </c>
      <c r="DR1168" s="15" t="s">
        <v>59</v>
      </c>
      <c r="DT1168" s="15" t="s">
        <v>59</v>
      </c>
      <c r="DV1168" s="15" t="s">
        <v>59</v>
      </c>
      <c r="DX1168" s="15" t="s">
        <v>59</v>
      </c>
      <c r="DZ1168" s="15" t="s">
        <v>59</v>
      </c>
      <c r="EB1168" s="15" t="s">
        <v>59</v>
      </c>
      <c r="ED1168" s="15" t="s">
        <v>59</v>
      </c>
      <c r="EF1168" s="15" t="s">
        <v>59</v>
      </c>
      <c r="EH1168" s="15" t="s">
        <v>59</v>
      </c>
      <c r="EJ1168" s="15" t="s">
        <v>59</v>
      </c>
      <c r="EL1168" s="15" t="s">
        <v>59</v>
      </c>
      <c r="EN1168" s="15" t="s">
        <v>59</v>
      </c>
      <c r="EP1168" s="15" t="s">
        <v>59</v>
      </c>
      <c r="ER1168" s="15" t="s">
        <v>59</v>
      </c>
      <c r="ET1168" s="15" t="s">
        <v>59</v>
      </c>
      <c r="EV1168" s="15" t="s">
        <v>59</v>
      </c>
      <c r="EX1168" s="15" t="s">
        <v>59</v>
      </c>
      <c r="EZ1168" s="15" t="s">
        <v>59</v>
      </c>
      <c r="FB1168" s="15" t="s">
        <v>59</v>
      </c>
      <c r="FD1168" s="15" t="s">
        <v>59</v>
      </c>
      <c r="FF1168" s="15" t="s">
        <v>59</v>
      </c>
      <c r="FH1168" s="15" t="s">
        <v>59</v>
      </c>
      <c r="FJ1168" s="15" t="s">
        <v>59</v>
      </c>
      <c r="FL1168" s="15" t="s">
        <v>59</v>
      </c>
      <c r="FN1168" s="15" t="s">
        <v>59</v>
      </c>
      <c r="FP1168" s="15" t="s">
        <v>59</v>
      </c>
      <c r="FR1168" s="15" t="s">
        <v>59</v>
      </c>
      <c r="FT1168" s="15" t="s">
        <v>59</v>
      </c>
    </row>
    <row r="1169" spans="1:176" ht="15.95" customHeight="1">
      <c r="A1169" t="str">
        <f t="shared" si="45"/>
        <v>Egg yolk powder, fresh, radiation 5 kGy, BHT added, vacuum packaging</v>
      </c>
      <c r="B1169">
        <v>4</v>
      </c>
      <c r="D1169" s="39">
        <v>2502</v>
      </c>
      <c r="E1169" t="s">
        <v>1492</v>
      </c>
      <c r="G1169" s="9">
        <f t="shared" si="42"/>
        <v>397</v>
      </c>
      <c r="H1169" s="15" t="s">
        <v>59</v>
      </c>
      <c r="I1169" t="s">
        <v>47</v>
      </c>
      <c r="J1169" s="15" t="s">
        <v>59</v>
      </c>
      <c r="K1169" t="s">
        <v>47</v>
      </c>
      <c r="L1169" s="15" t="s">
        <v>59</v>
      </c>
      <c r="M1169" s="3" t="s">
        <v>47</v>
      </c>
      <c r="N1169" s="12" t="s">
        <v>59</v>
      </c>
      <c r="O1169" t="s">
        <v>47</v>
      </c>
      <c r="P1169" s="15" t="s">
        <v>59</v>
      </c>
      <c r="Q1169">
        <v>71</v>
      </c>
      <c r="R1169" s="15" t="s">
        <v>59</v>
      </c>
      <c r="S1169">
        <v>23</v>
      </c>
      <c r="T1169" s="15" t="s">
        <v>59</v>
      </c>
      <c r="U1169" s="47">
        <v>104</v>
      </c>
      <c r="V1169" s="15" t="s">
        <v>59</v>
      </c>
      <c r="W1169">
        <v>60</v>
      </c>
      <c r="X1169" s="15" t="s">
        <v>59</v>
      </c>
      <c r="Y1169" t="s">
        <v>47</v>
      </c>
      <c r="Z1169" s="15" t="s">
        <v>59</v>
      </c>
      <c r="AA1169" t="s">
        <v>47</v>
      </c>
      <c r="AB1169" s="15" t="s">
        <v>59</v>
      </c>
      <c r="AC1169">
        <v>15</v>
      </c>
      <c r="AD1169" s="15" t="s">
        <v>59</v>
      </c>
      <c r="AE1169" t="s">
        <v>47</v>
      </c>
      <c r="AF1169" s="15" t="s">
        <v>59</v>
      </c>
      <c r="AG1169" t="s">
        <v>47</v>
      </c>
      <c r="AH1169" s="15" t="s">
        <v>59</v>
      </c>
      <c r="AI1169" t="s">
        <v>47</v>
      </c>
      <c r="AJ1169" s="15" t="s">
        <v>59</v>
      </c>
      <c r="AL1169" s="15" t="s">
        <v>59</v>
      </c>
      <c r="AM1169" t="s">
        <v>47</v>
      </c>
      <c r="AN1169" s="15" t="s">
        <v>59</v>
      </c>
      <c r="AO1169" t="s">
        <v>47</v>
      </c>
      <c r="AP1169" s="15" t="s">
        <v>59</v>
      </c>
      <c r="AQ1169" t="s">
        <v>47</v>
      </c>
      <c r="AR1169" s="15" t="s">
        <v>59</v>
      </c>
      <c r="AS1169" t="s">
        <v>47</v>
      </c>
      <c r="AT1169" s="15" t="s">
        <v>59</v>
      </c>
      <c r="AU1169" t="s">
        <v>47</v>
      </c>
      <c r="AV1169" s="15" t="s">
        <v>59</v>
      </c>
      <c r="AW1169">
        <v>139</v>
      </c>
      <c r="AX1169" s="15" t="s">
        <v>59</v>
      </c>
      <c r="AZ1169" s="15" t="s">
        <v>59</v>
      </c>
      <c r="BA1169" t="s">
        <v>47</v>
      </c>
      <c r="BB1169" s="15" t="s">
        <v>59</v>
      </c>
      <c r="BC1169" t="s">
        <v>47</v>
      </c>
      <c r="BD1169" s="15" t="s">
        <v>59</v>
      </c>
      <c r="BE1169" t="s">
        <v>47</v>
      </c>
      <c r="BF1169" s="15" t="s">
        <v>59</v>
      </c>
      <c r="BH1169" s="15" t="s">
        <v>59</v>
      </c>
      <c r="BJ1169" s="15" t="s">
        <v>59</v>
      </c>
      <c r="BL1169" s="15" t="s">
        <v>59</v>
      </c>
      <c r="BN1169" s="15" t="s">
        <v>59</v>
      </c>
      <c r="BP1169" s="15" t="s">
        <v>59</v>
      </c>
      <c r="BR1169" s="15" t="s">
        <v>59</v>
      </c>
      <c r="BT1169" s="15" t="s">
        <v>59</v>
      </c>
      <c r="BV1169" s="15" t="s">
        <v>59</v>
      </c>
      <c r="BX1169" s="15" t="s">
        <v>59</v>
      </c>
      <c r="BZ1169" s="15" t="s">
        <v>59</v>
      </c>
      <c r="CB1169" s="15" t="s">
        <v>59</v>
      </c>
      <c r="CD1169" s="15" t="s">
        <v>59</v>
      </c>
      <c r="CF1169" s="15" t="s">
        <v>59</v>
      </c>
      <c r="CH1169" s="15" t="s">
        <v>59</v>
      </c>
      <c r="CJ1169" s="15" t="s">
        <v>59</v>
      </c>
      <c r="CL1169" s="15" t="s">
        <v>59</v>
      </c>
      <c r="CN1169" s="15" t="s">
        <v>59</v>
      </c>
      <c r="CP1169" s="15" t="s">
        <v>59</v>
      </c>
      <c r="CR1169" s="15" t="s">
        <v>59</v>
      </c>
      <c r="CT1169" s="15" t="s">
        <v>59</v>
      </c>
      <c r="CV1169" s="15" t="s">
        <v>59</v>
      </c>
      <c r="CX1169" s="15" t="s">
        <v>59</v>
      </c>
      <c r="CZ1169" s="15" t="s">
        <v>59</v>
      </c>
      <c r="DB1169" s="15" t="s">
        <v>59</v>
      </c>
      <c r="DD1169" s="15" t="s">
        <v>59</v>
      </c>
      <c r="DF1169" s="15" t="s">
        <v>59</v>
      </c>
      <c r="DH1169" s="15" t="s">
        <v>59</v>
      </c>
      <c r="DJ1169" s="15" t="s">
        <v>59</v>
      </c>
      <c r="DL1169" s="15" t="s">
        <v>59</v>
      </c>
      <c r="DN1169" s="15" t="s">
        <v>59</v>
      </c>
      <c r="DP1169" s="15" t="s">
        <v>59</v>
      </c>
      <c r="DR1169" s="15" t="s">
        <v>59</v>
      </c>
      <c r="DT1169" s="15" t="s">
        <v>59</v>
      </c>
      <c r="DV1169" s="15" t="s">
        <v>59</v>
      </c>
      <c r="DX1169" s="15" t="s">
        <v>59</v>
      </c>
      <c r="DZ1169" s="15" t="s">
        <v>59</v>
      </c>
      <c r="EB1169" s="15" t="s">
        <v>59</v>
      </c>
      <c r="ED1169" s="15" t="s">
        <v>59</v>
      </c>
      <c r="EF1169" s="15" t="s">
        <v>59</v>
      </c>
      <c r="EH1169" s="15" t="s">
        <v>59</v>
      </c>
      <c r="EJ1169" s="15" t="s">
        <v>59</v>
      </c>
      <c r="EL1169" s="15" t="s">
        <v>59</v>
      </c>
      <c r="EN1169" s="15" t="s">
        <v>59</v>
      </c>
      <c r="EP1169" s="15" t="s">
        <v>59</v>
      </c>
      <c r="ER1169" s="15" t="s">
        <v>59</v>
      </c>
      <c r="ET1169" s="15" t="s">
        <v>59</v>
      </c>
      <c r="EV1169" s="15" t="s">
        <v>59</v>
      </c>
      <c r="EX1169" s="15" t="s">
        <v>59</v>
      </c>
      <c r="EZ1169" s="15" t="s">
        <v>59</v>
      </c>
      <c r="FB1169" s="15" t="s">
        <v>59</v>
      </c>
      <c r="FD1169" s="15" t="s">
        <v>59</v>
      </c>
      <c r="FF1169" s="15" t="s">
        <v>59</v>
      </c>
      <c r="FH1169" s="15" t="s">
        <v>59</v>
      </c>
      <c r="FJ1169" s="15" t="s">
        <v>59</v>
      </c>
      <c r="FL1169" s="15" t="s">
        <v>59</v>
      </c>
      <c r="FN1169" s="15" t="s">
        <v>59</v>
      </c>
      <c r="FP1169" s="15" t="s">
        <v>59</v>
      </c>
      <c r="FR1169" s="15" t="s">
        <v>59</v>
      </c>
      <c r="FT1169" s="15" t="s">
        <v>59</v>
      </c>
    </row>
    <row r="1170" spans="1:176" ht="15.95" customHeight="1">
      <c r="A1170" t="str">
        <f t="shared" si="45"/>
        <v>Egg yolk powder, storage 90 days, radiation 5 kGy, vacuum packaging</v>
      </c>
      <c r="B1170">
        <v>1</v>
      </c>
      <c r="D1170" s="39">
        <v>2502</v>
      </c>
      <c r="E1170" t="s">
        <v>1492</v>
      </c>
      <c r="G1170" s="9">
        <f t="shared" si="42"/>
        <v>1104</v>
      </c>
      <c r="H1170" s="15" t="s">
        <v>59</v>
      </c>
      <c r="I1170" t="s">
        <v>47</v>
      </c>
      <c r="J1170" s="15" t="s">
        <v>59</v>
      </c>
      <c r="K1170" t="s">
        <v>47</v>
      </c>
      <c r="L1170" s="15" t="s">
        <v>59</v>
      </c>
      <c r="M1170" s="3" t="s">
        <v>47</v>
      </c>
      <c r="N1170" s="12" t="s">
        <v>59</v>
      </c>
      <c r="O1170" t="s">
        <v>47</v>
      </c>
      <c r="P1170" s="15" t="s">
        <v>59</v>
      </c>
      <c r="Q1170">
        <v>196</v>
      </c>
      <c r="R1170" s="15" t="s">
        <v>59</v>
      </c>
      <c r="S1170">
        <v>17</v>
      </c>
      <c r="T1170" s="15" t="s">
        <v>59</v>
      </c>
      <c r="U1170" s="47">
        <v>516</v>
      </c>
      <c r="V1170" s="15" t="s">
        <v>59</v>
      </c>
      <c r="W1170">
        <v>199</v>
      </c>
      <c r="X1170" s="15" t="s">
        <v>59</v>
      </c>
      <c r="Y1170" t="s">
        <v>47</v>
      </c>
      <c r="Z1170" s="15" t="s">
        <v>59</v>
      </c>
      <c r="AA1170" t="s">
        <v>47</v>
      </c>
      <c r="AB1170" s="15" t="s">
        <v>59</v>
      </c>
      <c r="AC1170">
        <v>0</v>
      </c>
      <c r="AD1170" s="15" t="s">
        <v>59</v>
      </c>
      <c r="AE1170" t="s">
        <v>47</v>
      </c>
      <c r="AF1170" s="15" t="s">
        <v>59</v>
      </c>
      <c r="AG1170" t="s">
        <v>47</v>
      </c>
      <c r="AH1170" s="15" t="s">
        <v>59</v>
      </c>
      <c r="AI1170" t="s">
        <v>47</v>
      </c>
      <c r="AJ1170" s="15" t="s">
        <v>59</v>
      </c>
      <c r="AL1170" s="15" t="s">
        <v>59</v>
      </c>
      <c r="AM1170" t="s">
        <v>47</v>
      </c>
      <c r="AN1170" s="15" t="s">
        <v>59</v>
      </c>
      <c r="AO1170" t="s">
        <v>47</v>
      </c>
      <c r="AP1170" s="15" t="s">
        <v>59</v>
      </c>
      <c r="AQ1170" t="s">
        <v>47</v>
      </c>
      <c r="AR1170" s="15" t="s">
        <v>59</v>
      </c>
      <c r="AS1170" t="s">
        <v>47</v>
      </c>
      <c r="AT1170" s="15" t="s">
        <v>59</v>
      </c>
      <c r="AU1170" t="s">
        <v>47</v>
      </c>
      <c r="AV1170" s="15" t="s">
        <v>59</v>
      </c>
      <c r="AW1170">
        <v>176</v>
      </c>
      <c r="AX1170" s="15" t="s">
        <v>59</v>
      </c>
      <c r="AZ1170" s="15" t="s">
        <v>59</v>
      </c>
      <c r="BA1170" t="s">
        <v>47</v>
      </c>
      <c r="BB1170" s="15" t="s">
        <v>59</v>
      </c>
      <c r="BC1170" t="s">
        <v>47</v>
      </c>
      <c r="BD1170" s="15" t="s">
        <v>59</v>
      </c>
      <c r="BE1170" t="s">
        <v>47</v>
      </c>
      <c r="BF1170" s="15" t="s">
        <v>59</v>
      </c>
      <c r="BH1170" s="15" t="s">
        <v>59</v>
      </c>
      <c r="BJ1170" s="15" t="s">
        <v>59</v>
      </c>
      <c r="BL1170" s="15" t="s">
        <v>59</v>
      </c>
      <c r="BN1170" s="15" t="s">
        <v>59</v>
      </c>
      <c r="BP1170" s="15" t="s">
        <v>59</v>
      </c>
      <c r="BR1170" s="15" t="s">
        <v>59</v>
      </c>
      <c r="BT1170" s="15" t="s">
        <v>59</v>
      </c>
      <c r="BV1170" s="15" t="s">
        <v>59</v>
      </c>
      <c r="BX1170" s="15" t="s">
        <v>59</v>
      </c>
      <c r="BZ1170" s="15" t="s">
        <v>59</v>
      </c>
      <c r="CB1170" s="15" t="s">
        <v>59</v>
      </c>
      <c r="CD1170" s="15" t="s">
        <v>59</v>
      </c>
      <c r="CF1170" s="15" t="s">
        <v>59</v>
      </c>
      <c r="CH1170" s="15" t="s">
        <v>59</v>
      </c>
      <c r="CJ1170" s="15" t="s">
        <v>59</v>
      </c>
      <c r="CL1170" s="15" t="s">
        <v>59</v>
      </c>
      <c r="CN1170" s="15" t="s">
        <v>59</v>
      </c>
      <c r="CP1170" s="15" t="s">
        <v>59</v>
      </c>
      <c r="CR1170" s="15" t="s">
        <v>59</v>
      </c>
      <c r="CT1170" s="15" t="s">
        <v>59</v>
      </c>
      <c r="CV1170" s="15" t="s">
        <v>59</v>
      </c>
      <c r="CX1170" s="15" t="s">
        <v>59</v>
      </c>
      <c r="CZ1170" s="15" t="s">
        <v>59</v>
      </c>
      <c r="DB1170" s="15" t="s">
        <v>59</v>
      </c>
      <c r="DD1170" s="15" t="s">
        <v>59</v>
      </c>
      <c r="DF1170" s="15" t="s">
        <v>59</v>
      </c>
      <c r="DH1170" s="15" t="s">
        <v>59</v>
      </c>
      <c r="DJ1170" s="15" t="s">
        <v>59</v>
      </c>
      <c r="DL1170" s="15" t="s">
        <v>59</v>
      </c>
      <c r="DN1170" s="15" t="s">
        <v>59</v>
      </c>
      <c r="DP1170" s="15" t="s">
        <v>59</v>
      </c>
      <c r="DR1170" s="15" t="s">
        <v>59</v>
      </c>
      <c r="DT1170" s="15" t="s">
        <v>59</v>
      </c>
      <c r="DV1170" s="15" t="s">
        <v>59</v>
      </c>
      <c r="DX1170" s="15" t="s">
        <v>59</v>
      </c>
      <c r="DZ1170" s="15" t="s">
        <v>59</v>
      </c>
      <c r="EB1170" s="15" t="s">
        <v>59</v>
      </c>
      <c r="ED1170" s="15" t="s">
        <v>59</v>
      </c>
      <c r="EF1170" s="15" t="s">
        <v>59</v>
      </c>
      <c r="EH1170" s="15" t="s">
        <v>59</v>
      </c>
      <c r="EJ1170" s="15" t="s">
        <v>59</v>
      </c>
      <c r="EL1170" s="15" t="s">
        <v>59</v>
      </c>
      <c r="EN1170" s="15" t="s">
        <v>59</v>
      </c>
      <c r="EP1170" s="15" t="s">
        <v>59</v>
      </c>
      <c r="ER1170" s="15" t="s">
        <v>59</v>
      </c>
      <c r="ET1170" s="15" t="s">
        <v>59</v>
      </c>
      <c r="EV1170" s="15" t="s">
        <v>59</v>
      </c>
      <c r="EX1170" s="15" t="s">
        <v>59</v>
      </c>
      <c r="EZ1170" s="15" t="s">
        <v>59</v>
      </c>
      <c r="FB1170" s="15" t="s">
        <v>59</v>
      </c>
      <c r="FD1170" s="15" t="s">
        <v>59</v>
      </c>
      <c r="FF1170" s="15" t="s">
        <v>59</v>
      </c>
      <c r="FH1170" s="15" t="s">
        <v>59</v>
      </c>
      <c r="FJ1170" s="15" t="s">
        <v>59</v>
      </c>
      <c r="FL1170" s="15" t="s">
        <v>59</v>
      </c>
      <c r="FN1170" s="15" t="s">
        <v>59</v>
      </c>
      <c r="FP1170" s="15" t="s">
        <v>59</v>
      </c>
      <c r="FR1170" s="15" t="s">
        <v>59</v>
      </c>
      <c r="FT1170" s="15" t="s">
        <v>59</v>
      </c>
    </row>
    <row r="1171" spans="1:176" ht="15.95" customHeight="1">
      <c r="A1171" t="str">
        <f t="shared" si="45"/>
        <v>Egg yolk powder, storage 90 days, radiation 5 kGy, vitamin e added, vacuum packaging</v>
      </c>
      <c r="B1171">
        <v>4</v>
      </c>
      <c r="D1171" s="39">
        <v>2502</v>
      </c>
      <c r="E1171" t="s">
        <v>1492</v>
      </c>
      <c r="G1171" s="9">
        <f t="shared" si="42"/>
        <v>892</v>
      </c>
      <c r="H1171" s="15" t="s">
        <v>59</v>
      </c>
      <c r="I1171" t="s">
        <v>47</v>
      </c>
      <c r="J1171" s="15" t="s">
        <v>59</v>
      </c>
      <c r="K1171" t="s">
        <v>47</v>
      </c>
      <c r="L1171" s="15" t="s">
        <v>59</v>
      </c>
      <c r="M1171" s="3" t="s">
        <v>47</v>
      </c>
      <c r="N1171" s="12" t="s">
        <v>59</v>
      </c>
      <c r="O1171" t="s">
        <v>47</v>
      </c>
      <c r="P1171" s="15" t="s">
        <v>59</v>
      </c>
      <c r="Q1171">
        <v>217</v>
      </c>
      <c r="R1171" s="15" t="s">
        <v>59</v>
      </c>
      <c r="S1171">
        <v>0</v>
      </c>
      <c r="T1171" s="15" t="s">
        <v>59</v>
      </c>
      <c r="U1171" s="47">
        <v>499</v>
      </c>
      <c r="V1171" s="15" t="s">
        <v>59</v>
      </c>
      <c r="W1171">
        <v>76</v>
      </c>
      <c r="X1171" s="15" t="s">
        <v>59</v>
      </c>
      <c r="Y1171" t="s">
        <v>47</v>
      </c>
      <c r="Z1171" s="15" t="s">
        <v>59</v>
      </c>
      <c r="AA1171" t="s">
        <v>47</v>
      </c>
      <c r="AB1171" s="15" t="s">
        <v>59</v>
      </c>
      <c r="AC1171">
        <v>0</v>
      </c>
      <c r="AD1171" s="15" t="s">
        <v>59</v>
      </c>
      <c r="AE1171" t="s">
        <v>47</v>
      </c>
      <c r="AF1171" s="15" t="s">
        <v>59</v>
      </c>
      <c r="AG1171" t="s">
        <v>47</v>
      </c>
      <c r="AH1171" s="15" t="s">
        <v>59</v>
      </c>
      <c r="AI1171" t="s">
        <v>47</v>
      </c>
      <c r="AJ1171" s="15" t="s">
        <v>59</v>
      </c>
      <c r="AL1171" s="15" t="s">
        <v>59</v>
      </c>
      <c r="AM1171" t="s">
        <v>47</v>
      </c>
      <c r="AN1171" s="15" t="s">
        <v>59</v>
      </c>
      <c r="AO1171" t="s">
        <v>47</v>
      </c>
      <c r="AP1171" s="15" t="s">
        <v>59</v>
      </c>
      <c r="AQ1171" t="s">
        <v>47</v>
      </c>
      <c r="AR1171" s="15" t="s">
        <v>59</v>
      </c>
      <c r="AS1171" t="s">
        <v>47</v>
      </c>
      <c r="AT1171" s="15" t="s">
        <v>59</v>
      </c>
      <c r="AU1171" t="s">
        <v>47</v>
      </c>
      <c r="AV1171" s="15" t="s">
        <v>59</v>
      </c>
      <c r="AW1171">
        <v>100</v>
      </c>
      <c r="AX1171" s="15" t="s">
        <v>59</v>
      </c>
      <c r="AZ1171" s="15" t="s">
        <v>59</v>
      </c>
      <c r="BA1171" t="s">
        <v>47</v>
      </c>
      <c r="BB1171" s="15" t="s">
        <v>59</v>
      </c>
      <c r="BC1171" t="s">
        <v>47</v>
      </c>
      <c r="BD1171" s="15" t="s">
        <v>59</v>
      </c>
      <c r="BE1171" t="s">
        <v>47</v>
      </c>
      <c r="BF1171" s="15" t="s">
        <v>59</v>
      </c>
      <c r="BH1171" s="15" t="s">
        <v>59</v>
      </c>
      <c r="BJ1171" s="15" t="s">
        <v>59</v>
      </c>
      <c r="BL1171" s="15" t="s">
        <v>59</v>
      </c>
      <c r="BN1171" s="15" t="s">
        <v>59</v>
      </c>
      <c r="BP1171" s="15" t="s">
        <v>59</v>
      </c>
      <c r="BR1171" s="15" t="s">
        <v>59</v>
      </c>
      <c r="BT1171" s="15" t="s">
        <v>59</v>
      </c>
      <c r="BV1171" s="15" t="s">
        <v>59</v>
      </c>
      <c r="BX1171" s="15" t="s">
        <v>59</v>
      </c>
      <c r="BZ1171" s="15" t="s">
        <v>59</v>
      </c>
      <c r="CB1171" s="15" t="s">
        <v>59</v>
      </c>
      <c r="CD1171" s="15" t="s">
        <v>59</v>
      </c>
      <c r="CF1171" s="15" t="s">
        <v>59</v>
      </c>
      <c r="CH1171" s="15" t="s">
        <v>59</v>
      </c>
      <c r="CJ1171" s="15" t="s">
        <v>59</v>
      </c>
      <c r="CL1171" s="15" t="s">
        <v>59</v>
      </c>
      <c r="CN1171" s="15" t="s">
        <v>59</v>
      </c>
      <c r="CP1171" s="15" t="s">
        <v>59</v>
      </c>
      <c r="CR1171" s="15" t="s">
        <v>59</v>
      </c>
      <c r="CT1171" s="15" t="s">
        <v>59</v>
      </c>
      <c r="CV1171" s="15" t="s">
        <v>59</v>
      </c>
      <c r="CX1171" s="15" t="s">
        <v>59</v>
      </c>
      <c r="CZ1171" s="15" t="s">
        <v>59</v>
      </c>
      <c r="DB1171" s="15" t="s">
        <v>59</v>
      </c>
      <c r="DD1171" s="15" t="s">
        <v>59</v>
      </c>
      <c r="DF1171" s="15" t="s">
        <v>59</v>
      </c>
      <c r="DH1171" s="15" t="s">
        <v>59</v>
      </c>
      <c r="DJ1171" s="15" t="s">
        <v>59</v>
      </c>
      <c r="DL1171" s="15" t="s">
        <v>59</v>
      </c>
      <c r="DN1171" s="15" t="s">
        <v>59</v>
      </c>
      <c r="DP1171" s="15" t="s">
        <v>59</v>
      </c>
      <c r="DR1171" s="15" t="s">
        <v>59</v>
      </c>
      <c r="DT1171" s="15" t="s">
        <v>59</v>
      </c>
      <c r="DV1171" s="15" t="s">
        <v>59</v>
      </c>
      <c r="DX1171" s="15" t="s">
        <v>59</v>
      </c>
      <c r="DZ1171" s="15" t="s">
        <v>59</v>
      </c>
      <c r="EB1171" s="15" t="s">
        <v>59</v>
      </c>
      <c r="ED1171" s="15" t="s">
        <v>59</v>
      </c>
      <c r="EF1171" s="15" t="s">
        <v>59</v>
      </c>
      <c r="EH1171" s="15" t="s">
        <v>59</v>
      </c>
      <c r="EJ1171" s="15" t="s">
        <v>59</v>
      </c>
      <c r="EL1171" s="15" t="s">
        <v>59</v>
      </c>
      <c r="EN1171" s="15" t="s">
        <v>59</v>
      </c>
      <c r="EP1171" s="15" t="s">
        <v>59</v>
      </c>
      <c r="ER1171" s="15" t="s">
        <v>59</v>
      </c>
      <c r="ET1171" s="15" t="s">
        <v>59</v>
      </c>
      <c r="EV1171" s="15" t="s">
        <v>59</v>
      </c>
      <c r="EX1171" s="15" t="s">
        <v>59</v>
      </c>
      <c r="EZ1171" s="15" t="s">
        <v>59</v>
      </c>
      <c r="FB1171" s="15" t="s">
        <v>59</v>
      </c>
      <c r="FD1171" s="15" t="s">
        <v>59</v>
      </c>
      <c r="FF1171" s="15" t="s">
        <v>59</v>
      </c>
      <c r="FH1171" s="15" t="s">
        <v>59</v>
      </c>
      <c r="FJ1171" s="15" t="s">
        <v>59</v>
      </c>
      <c r="FL1171" s="15" t="s">
        <v>59</v>
      </c>
      <c r="FN1171" s="15" t="s">
        <v>59</v>
      </c>
      <c r="FP1171" s="15" t="s">
        <v>59</v>
      </c>
      <c r="FR1171" s="15" t="s">
        <v>59</v>
      </c>
      <c r="FT1171" s="15" t="s">
        <v>59</v>
      </c>
    </row>
    <row r="1172" spans="1:176" ht="15.95" customHeight="1">
      <c r="A1172" t="str">
        <f t="shared" si="45"/>
        <v>Egg yolk powder, storage 90 days, radiation 5 kGy, BHT added, vacuum packaging</v>
      </c>
      <c r="B1172">
        <v>4</v>
      </c>
      <c r="D1172" s="39">
        <v>2502</v>
      </c>
      <c r="E1172" t="s">
        <v>1492</v>
      </c>
      <c r="G1172" s="9">
        <f t="shared" si="42"/>
        <v>998</v>
      </c>
      <c r="H1172" s="15" t="s">
        <v>59</v>
      </c>
      <c r="I1172" t="s">
        <v>47</v>
      </c>
      <c r="J1172" s="15" t="s">
        <v>59</v>
      </c>
      <c r="K1172" t="s">
        <v>47</v>
      </c>
      <c r="L1172" s="15" t="s">
        <v>59</v>
      </c>
      <c r="M1172" s="3" t="s">
        <v>47</v>
      </c>
      <c r="N1172" s="12" t="s">
        <v>59</v>
      </c>
      <c r="O1172" t="s">
        <v>47</v>
      </c>
      <c r="P1172" s="15" t="s">
        <v>59</v>
      </c>
      <c r="Q1172">
        <v>179</v>
      </c>
      <c r="R1172" s="15" t="s">
        <v>59</v>
      </c>
      <c r="S1172">
        <v>87</v>
      </c>
      <c r="T1172" s="15" t="s">
        <v>59</v>
      </c>
      <c r="U1172" s="47">
        <v>557</v>
      </c>
      <c r="V1172" s="15" t="s">
        <v>59</v>
      </c>
      <c r="W1172">
        <v>114</v>
      </c>
      <c r="X1172" s="15" t="s">
        <v>59</v>
      </c>
      <c r="Y1172" t="s">
        <v>47</v>
      </c>
      <c r="Z1172" s="15" t="s">
        <v>59</v>
      </c>
      <c r="AA1172" t="s">
        <v>47</v>
      </c>
      <c r="AB1172" s="15" t="s">
        <v>59</v>
      </c>
      <c r="AC1172">
        <v>0</v>
      </c>
      <c r="AD1172" s="15" t="s">
        <v>59</v>
      </c>
      <c r="AE1172" t="s">
        <v>47</v>
      </c>
      <c r="AF1172" s="15" t="s">
        <v>59</v>
      </c>
      <c r="AG1172" t="s">
        <v>47</v>
      </c>
      <c r="AH1172" s="15" t="s">
        <v>59</v>
      </c>
      <c r="AI1172" t="s">
        <v>47</v>
      </c>
      <c r="AJ1172" s="15" t="s">
        <v>59</v>
      </c>
      <c r="AL1172" s="15" t="s">
        <v>59</v>
      </c>
      <c r="AM1172" t="s">
        <v>47</v>
      </c>
      <c r="AN1172" s="15" t="s">
        <v>59</v>
      </c>
      <c r="AO1172" t="s">
        <v>47</v>
      </c>
      <c r="AP1172" s="15" t="s">
        <v>59</v>
      </c>
      <c r="AQ1172" t="s">
        <v>47</v>
      </c>
      <c r="AR1172" s="15" t="s">
        <v>59</v>
      </c>
      <c r="AS1172" t="s">
        <v>47</v>
      </c>
      <c r="AT1172" s="15" t="s">
        <v>59</v>
      </c>
      <c r="AU1172" t="s">
        <v>47</v>
      </c>
      <c r="AV1172" s="15" t="s">
        <v>59</v>
      </c>
      <c r="AW1172">
        <v>61</v>
      </c>
      <c r="AX1172" s="15" t="s">
        <v>59</v>
      </c>
      <c r="AZ1172" s="15" t="s">
        <v>59</v>
      </c>
      <c r="BA1172" t="s">
        <v>47</v>
      </c>
      <c r="BB1172" s="15" t="s">
        <v>59</v>
      </c>
      <c r="BC1172" t="s">
        <v>47</v>
      </c>
      <c r="BD1172" s="15" t="s">
        <v>59</v>
      </c>
      <c r="BE1172" t="s">
        <v>47</v>
      </c>
      <c r="BF1172" s="15" t="s">
        <v>59</v>
      </c>
      <c r="BH1172" s="15" t="s">
        <v>59</v>
      </c>
      <c r="BJ1172" s="15" t="s">
        <v>59</v>
      </c>
      <c r="BL1172" s="15" t="s">
        <v>59</v>
      </c>
      <c r="BN1172" s="15" t="s">
        <v>59</v>
      </c>
      <c r="BP1172" s="15" t="s">
        <v>59</v>
      </c>
      <c r="BR1172" s="15" t="s">
        <v>59</v>
      </c>
      <c r="BT1172" s="15" t="s">
        <v>59</v>
      </c>
      <c r="BV1172" s="15" t="s">
        <v>59</v>
      </c>
      <c r="BX1172" s="15" t="s">
        <v>59</v>
      </c>
      <c r="BZ1172" s="15" t="s">
        <v>59</v>
      </c>
      <c r="CB1172" s="15" t="s">
        <v>59</v>
      </c>
      <c r="CD1172" s="15" t="s">
        <v>59</v>
      </c>
      <c r="CF1172" s="15" t="s">
        <v>59</v>
      </c>
      <c r="CH1172" s="15" t="s">
        <v>59</v>
      </c>
      <c r="CJ1172" s="15" t="s">
        <v>59</v>
      </c>
      <c r="CL1172" s="15" t="s">
        <v>59</v>
      </c>
      <c r="CN1172" s="15" t="s">
        <v>59</v>
      </c>
      <c r="CP1172" s="15" t="s">
        <v>59</v>
      </c>
      <c r="CR1172" s="15" t="s">
        <v>59</v>
      </c>
      <c r="CT1172" s="15" t="s">
        <v>59</v>
      </c>
      <c r="CV1172" s="15" t="s">
        <v>59</v>
      </c>
      <c r="CX1172" s="15" t="s">
        <v>59</v>
      </c>
      <c r="CZ1172" s="15" t="s">
        <v>59</v>
      </c>
      <c r="DB1172" s="15" t="s">
        <v>59</v>
      </c>
      <c r="DD1172" s="15" t="s">
        <v>59</v>
      </c>
      <c r="DF1172" s="15" t="s">
        <v>59</v>
      </c>
      <c r="DH1172" s="15" t="s">
        <v>59</v>
      </c>
      <c r="DJ1172" s="15" t="s">
        <v>59</v>
      </c>
      <c r="DL1172" s="15" t="s">
        <v>59</v>
      </c>
      <c r="DN1172" s="15" t="s">
        <v>59</v>
      </c>
      <c r="DP1172" s="15" t="s">
        <v>59</v>
      </c>
      <c r="DR1172" s="15" t="s">
        <v>59</v>
      </c>
      <c r="DT1172" s="15" t="s">
        <v>59</v>
      </c>
      <c r="DV1172" s="15" t="s">
        <v>59</v>
      </c>
      <c r="DX1172" s="15" t="s">
        <v>59</v>
      </c>
      <c r="DZ1172" s="15" t="s">
        <v>59</v>
      </c>
      <c r="EB1172" s="15" t="s">
        <v>59</v>
      </c>
      <c r="ED1172" s="15" t="s">
        <v>59</v>
      </c>
      <c r="EF1172" s="15" t="s">
        <v>59</v>
      </c>
      <c r="EH1172" s="15" t="s">
        <v>59</v>
      </c>
      <c r="EJ1172" s="15" t="s">
        <v>59</v>
      </c>
      <c r="EL1172" s="15" t="s">
        <v>59</v>
      </c>
      <c r="EN1172" s="15" t="s">
        <v>59</v>
      </c>
      <c r="EP1172" s="15" t="s">
        <v>59</v>
      </c>
      <c r="ER1172" s="15" t="s">
        <v>59</v>
      </c>
      <c r="ET1172" s="15" t="s">
        <v>59</v>
      </c>
      <c r="EV1172" s="15" t="s">
        <v>59</v>
      </c>
      <c r="EX1172" s="15" t="s">
        <v>59</v>
      </c>
      <c r="EZ1172" s="15" t="s">
        <v>59</v>
      </c>
      <c r="FB1172" s="15" t="s">
        <v>59</v>
      </c>
      <c r="FD1172" s="15" t="s">
        <v>59</v>
      </c>
      <c r="FF1172" s="15" t="s">
        <v>59</v>
      </c>
      <c r="FH1172" s="15" t="s">
        <v>59</v>
      </c>
      <c r="FJ1172" s="15" t="s">
        <v>59</v>
      </c>
      <c r="FL1172" s="15" t="s">
        <v>59</v>
      </c>
      <c r="FN1172" s="15" t="s">
        <v>59</v>
      </c>
      <c r="FP1172" s="15" t="s">
        <v>59</v>
      </c>
      <c r="FR1172" s="15" t="s">
        <v>59</v>
      </c>
      <c r="FT1172" s="15" t="s">
        <v>59</v>
      </c>
    </row>
    <row r="1173" spans="1:176" ht="15.95" customHeight="1">
      <c r="A1173" t="s">
        <v>1499</v>
      </c>
      <c r="B1173">
        <v>4</v>
      </c>
      <c r="D1173" s="39">
        <v>2502</v>
      </c>
      <c r="E1173" t="s">
        <v>1497</v>
      </c>
      <c r="G1173" s="48">
        <v>340.6</v>
      </c>
      <c r="H1173" s="15" t="s">
        <v>59</v>
      </c>
      <c r="I1173" s="48">
        <v>340.6</v>
      </c>
      <c r="J1173" s="15" t="s">
        <v>59</v>
      </c>
      <c r="K1173" t="s">
        <v>47</v>
      </c>
      <c r="L1173" s="15" t="s">
        <v>59</v>
      </c>
      <c r="M1173" s="3" t="s">
        <v>47</v>
      </c>
      <c r="N1173" s="12" t="s">
        <v>59</v>
      </c>
      <c r="O1173" t="s">
        <v>47</v>
      </c>
      <c r="P1173" s="15" t="s">
        <v>59</v>
      </c>
      <c r="Q1173" s="42">
        <v>64.8</v>
      </c>
      <c r="R1173" s="15" t="s">
        <v>59</v>
      </c>
      <c r="T1173" s="15" t="s">
        <v>59</v>
      </c>
      <c r="U1173" s="42">
        <v>99</v>
      </c>
      <c r="V1173" s="49" t="s">
        <v>59</v>
      </c>
      <c r="W1173" s="42">
        <v>120.6</v>
      </c>
      <c r="X1173" s="49" t="s">
        <v>59</v>
      </c>
      <c r="Y1173" s="42">
        <v>15.9</v>
      </c>
      <c r="Z1173" s="49" t="s">
        <v>59</v>
      </c>
      <c r="AA1173" s="42">
        <v>40.299999999999997</v>
      </c>
      <c r="AB1173" s="15" t="s">
        <v>59</v>
      </c>
      <c r="AC1173" t="s">
        <v>47</v>
      </c>
      <c r="AD1173" s="15" t="s">
        <v>59</v>
      </c>
      <c r="AE1173" t="s">
        <v>47</v>
      </c>
      <c r="AF1173" s="15" t="s">
        <v>59</v>
      </c>
      <c r="AG1173" s="42" t="s">
        <v>53</v>
      </c>
      <c r="AH1173" s="15" t="s">
        <v>59</v>
      </c>
      <c r="AI1173" t="s">
        <v>47</v>
      </c>
      <c r="AJ1173" s="15" t="s">
        <v>59</v>
      </c>
      <c r="AL1173" s="15" t="s">
        <v>59</v>
      </c>
      <c r="AM1173" t="s">
        <v>47</v>
      </c>
      <c r="AN1173" s="15" t="s">
        <v>59</v>
      </c>
      <c r="AO1173" t="s">
        <v>47</v>
      </c>
      <c r="AP1173" s="15" t="s">
        <v>59</v>
      </c>
      <c r="AQ1173" t="s">
        <v>47</v>
      </c>
      <c r="AR1173" s="15" t="s">
        <v>59</v>
      </c>
      <c r="AS1173" t="s">
        <v>47</v>
      </c>
      <c r="AT1173" s="15" t="s">
        <v>59</v>
      </c>
      <c r="AU1173" t="s">
        <v>47</v>
      </c>
      <c r="AV1173" s="15" t="s">
        <v>59</v>
      </c>
      <c r="AW1173" t="s">
        <v>47</v>
      </c>
      <c r="AX1173" s="15" t="s">
        <v>59</v>
      </c>
      <c r="AZ1173" s="15" t="s">
        <v>59</v>
      </c>
      <c r="BA1173" t="s">
        <v>47</v>
      </c>
      <c r="BB1173" s="15" t="s">
        <v>59</v>
      </c>
      <c r="BC1173" t="s">
        <v>47</v>
      </c>
      <c r="BD1173" s="15" t="s">
        <v>59</v>
      </c>
      <c r="BE1173" t="s">
        <v>47</v>
      </c>
      <c r="BF1173" s="15" t="s">
        <v>59</v>
      </c>
      <c r="BH1173" s="15" t="s">
        <v>59</v>
      </c>
      <c r="BJ1173" s="15" t="s">
        <v>59</v>
      </c>
      <c r="BL1173" s="15" t="s">
        <v>59</v>
      </c>
      <c r="BN1173" s="15" t="s">
        <v>59</v>
      </c>
      <c r="BP1173" s="15" t="s">
        <v>59</v>
      </c>
      <c r="BR1173" s="15" t="s">
        <v>59</v>
      </c>
      <c r="BT1173" s="15" t="s">
        <v>59</v>
      </c>
      <c r="BV1173" s="15" t="s">
        <v>59</v>
      </c>
      <c r="BX1173" s="15" t="s">
        <v>59</v>
      </c>
      <c r="BZ1173" s="15" t="s">
        <v>59</v>
      </c>
      <c r="CB1173" s="15" t="s">
        <v>59</v>
      </c>
      <c r="CD1173" s="15" t="s">
        <v>59</v>
      </c>
      <c r="CF1173" s="15" t="s">
        <v>59</v>
      </c>
      <c r="CH1173" s="15" t="s">
        <v>59</v>
      </c>
      <c r="CJ1173" s="15" t="s">
        <v>59</v>
      </c>
      <c r="CL1173" s="15" t="s">
        <v>59</v>
      </c>
      <c r="CN1173" s="15" t="s">
        <v>59</v>
      </c>
      <c r="CP1173" s="15" t="s">
        <v>59</v>
      </c>
      <c r="CR1173" s="15" t="s">
        <v>59</v>
      </c>
      <c r="CT1173" s="15" t="s">
        <v>59</v>
      </c>
      <c r="CV1173" s="15" t="s">
        <v>59</v>
      </c>
      <c r="CX1173" s="15" t="s">
        <v>59</v>
      </c>
      <c r="CZ1173" s="15" t="s">
        <v>59</v>
      </c>
      <c r="DB1173" s="15" t="s">
        <v>59</v>
      </c>
      <c r="DD1173" s="15" t="s">
        <v>59</v>
      </c>
      <c r="DF1173" s="15" t="s">
        <v>59</v>
      </c>
      <c r="DH1173" s="15" t="s">
        <v>59</v>
      </c>
      <c r="DJ1173" s="15" t="s">
        <v>59</v>
      </c>
      <c r="DL1173" s="15" t="s">
        <v>59</v>
      </c>
      <c r="DN1173" s="15" t="s">
        <v>59</v>
      </c>
      <c r="DP1173" s="15" t="s">
        <v>59</v>
      </c>
      <c r="DR1173" s="15" t="s">
        <v>59</v>
      </c>
      <c r="DT1173" s="15" t="s">
        <v>59</v>
      </c>
      <c r="DV1173" s="15" t="s">
        <v>59</v>
      </c>
      <c r="DX1173" s="15" t="s">
        <v>59</v>
      </c>
      <c r="DZ1173" s="15" t="s">
        <v>59</v>
      </c>
      <c r="EB1173" s="15" t="s">
        <v>59</v>
      </c>
      <c r="ED1173" s="15" t="s">
        <v>59</v>
      </c>
      <c r="EF1173" s="15" t="s">
        <v>59</v>
      </c>
      <c r="EH1173" s="15" t="s">
        <v>59</v>
      </c>
      <c r="EJ1173" s="15" t="s">
        <v>59</v>
      </c>
      <c r="EL1173" s="15" t="s">
        <v>59</v>
      </c>
      <c r="EN1173" s="15" t="s">
        <v>59</v>
      </c>
      <c r="EP1173" s="15" t="s">
        <v>59</v>
      </c>
      <c r="ER1173" s="15" t="s">
        <v>59</v>
      </c>
      <c r="ET1173" s="15" t="s">
        <v>59</v>
      </c>
      <c r="EV1173" s="15" t="s">
        <v>59</v>
      </c>
      <c r="EX1173" s="15" t="s">
        <v>59</v>
      </c>
      <c r="EZ1173" s="15" t="s">
        <v>59</v>
      </c>
      <c r="FB1173" s="15" t="s">
        <v>59</v>
      </c>
      <c r="FD1173" s="15" t="s">
        <v>59</v>
      </c>
      <c r="FF1173" s="15" t="s">
        <v>59</v>
      </c>
      <c r="FH1173" s="15" t="s">
        <v>59</v>
      </c>
      <c r="FJ1173" s="15" t="s">
        <v>59</v>
      </c>
      <c r="FL1173" s="15" t="s">
        <v>59</v>
      </c>
      <c r="FN1173" s="15" t="s">
        <v>59</v>
      </c>
      <c r="FP1173" s="15" t="s">
        <v>59</v>
      </c>
      <c r="FR1173" s="15" t="s">
        <v>59</v>
      </c>
      <c r="FT1173" s="15" t="s">
        <v>59</v>
      </c>
    </row>
    <row r="1174" spans="1:176" ht="15.95" customHeight="1">
      <c r="A1174" t="s">
        <v>1498</v>
      </c>
      <c r="B1174">
        <v>4</v>
      </c>
      <c r="D1174" s="39">
        <v>2502</v>
      </c>
      <c r="E1174" t="s">
        <v>1497</v>
      </c>
      <c r="G1174" s="48">
        <v>166.5</v>
      </c>
      <c r="H1174" s="15" t="s">
        <v>59</v>
      </c>
      <c r="I1174" s="48">
        <v>166.5</v>
      </c>
      <c r="J1174" s="15" t="s">
        <v>59</v>
      </c>
      <c r="K1174" t="s">
        <v>47</v>
      </c>
      <c r="L1174" s="15" t="s">
        <v>59</v>
      </c>
      <c r="M1174" s="3" t="s">
        <v>47</v>
      </c>
      <c r="N1174" s="12" t="s">
        <v>59</v>
      </c>
      <c r="O1174" t="s">
        <v>47</v>
      </c>
      <c r="P1174" s="15" t="s">
        <v>59</v>
      </c>
      <c r="Q1174" s="48">
        <v>31.6</v>
      </c>
      <c r="R1174" s="15" t="s">
        <v>59</v>
      </c>
      <c r="T1174" s="15" t="s">
        <v>59</v>
      </c>
      <c r="U1174" s="42">
        <v>50.4</v>
      </c>
      <c r="V1174" s="49" t="s">
        <v>59</v>
      </c>
      <c r="W1174" s="42">
        <v>64.5</v>
      </c>
      <c r="X1174" s="49" t="s">
        <v>59</v>
      </c>
      <c r="Y1174" s="42" t="s">
        <v>53</v>
      </c>
      <c r="Z1174" s="49" t="s">
        <v>59</v>
      </c>
      <c r="AA1174" s="42">
        <v>19.8</v>
      </c>
      <c r="AB1174" s="15" t="s">
        <v>59</v>
      </c>
      <c r="AC1174" t="s">
        <v>47</v>
      </c>
      <c r="AD1174" s="15" t="s">
        <v>59</v>
      </c>
      <c r="AE1174" t="s">
        <v>47</v>
      </c>
      <c r="AF1174" s="15" t="s">
        <v>59</v>
      </c>
      <c r="AG1174" s="42" t="s">
        <v>53</v>
      </c>
      <c r="AH1174" s="15" t="s">
        <v>59</v>
      </c>
      <c r="AI1174" t="s">
        <v>47</v>
      </c>
      <c r="AJ1174" s="15" t="s">
        <v>59</v>
      </c>
      <c r="AL1174" s="15" t="s">
        <v>59</v>
      </c>
      <c r="AM1174" t="s">
        <v>47</v>
      </c>
      <c r="AN1174" s="15" t="s">
        <v>59</v>
      </c>
      <c r="AO1174" t="s">
        <v>47</v>
      </c>
      <c r="AP1174" s="15" t="s">
        <v>59</v>
      </c>
      <c r="AQ1174" t="s">
        <v>47</v>
      </c>
      <c r="AR1174" s="15" t="s">
        <v>59</v>
      </c>
      <c r="AS1174" t="s">
        <v>47</v>
      </c>
      <c r="AT1174" s="15" t="s">
        <v>59</v>
      </c>
      <c r="AU1174" t="s">
        <v>47</v>
      </c>
      <c r="AV1174" s="15" t="s">
        <v>59</v>
      </c>
      <c r="AW1174" t="s">
        <v>47</v>
      </c>
      <c r="AX1174" s="15" t="s">
        <v>59</v>
      </c>
      <c r="AZ1174" s="15" t="s">
        <v>59</v>
      </c>
      <c r="BA1174" t="s">
        <v>47</v>
      </c>
      <c r="BB1174" s="15" t="s">
        <v>59</v>
      </c>
      <c r="BC1174" t="s">
        <v>47</v>
      </c>
      <c r="BD1174" s="15" t="s">
        <v>59</v>
      </c>
      <c r="BE1174" t="s">
        <v>47</v>
      </c>
      <c r="BF1174" s="15" t="s">
        <v>59</v>
      </c>
      <c r="BH1174" s="15" t="s">
        <v>59</v>
      </c>
      <c r="BJ1174" s="15" t="s">
        <v>59</v>
      </c>
      <c r="BL1174" s="15" t="s">
        <v>59</v>
      </c>
      <c r="BN1174" s="15" t="s">
        <v>59</v>
      </c>
      <c r="BP1174" s="15" t="s">
        <v>59</v>
      </c>
      <c r="BR1174" s="15" t="s">
        <v>59</v>
      </c>
      <c r="BT1174" s="15" t="s">
        <v>59</v>
      </c>
      <c r="BV1174" s="15" t="s">
        <v>59</v>
      </c>
      <c r="BX1174" s="15" t="s">
        <v>59</v>
      </c>
      <c r="BZ1174" s="15" t="s">
        <v>59</v>
      </c>
      <c r="CB1174" s="15" t="s">
        <v>59</v>
      </c>
      <c r="CD1174" s="15" t="s">
        <v>59</v>
      </c>
      <c r="CF1174" s="15" t="s">
        <v>59</v>
      </c>
      <c r="CH1174" s="15" t="s">
        <v>59</v>
      </c>
      <c r="CJ1174" s="15" t="s">
        <v>59</v>
      </c>
      <c r="CL1174" s="15" t="s">
        <v>59</v>
      </c>
      <c r="CN1174" s="15" t="s">
        <v>59</v>
      </c>
      <c r="CP1174" s="15" t="s">
        <v>59</v>
      </c>
      <c r="CR1174" s="15" t="s">
        <v>59</v>
      </c>
      <c r="CT1174" s="15" t="s">
        <v>59</v>
      </c>
      <c r="CV1174" s="15" t="s">
        <v>59</v>
      </c>
      <c r="CX1174" s="15" t="s">
        <v>59</v>
      </c>
      <c r="CZ1174" s="15" t="s">
        <v>59</v>
      </c>
      <c r="DB1174" s="15" t="s">
        <v>59</v>
      </c>
      <c r="DD1174" s="15" t="s">
        <v>59</v>
      </c>
      <c r="DF1174" s="15" t="s">
        <v>59</v>
      </c>
      <c r="DH1174" s="15" t="s">
        <v>59</v>
      </c>
      <c r="DJ1174" s="15" t="s">
        <v>59</v>
      </c>
      <c r="DL1174" s="15" t="s">
        <v>59</v>
      </c>
      <c r="DN1174" s="15" t="s">
        <v>59</v>
      </c>
      <c r="DP1174" s="15" t="s">
        <v>59</v>
      </c>
      <c r="DR1174" s="15" t="s">
        <v>59</v>
      </c>
      <c r="DT1174" s="15" t="s">
        <v>59</v>
      </c>
      <c r="DV1174" s="15" t="s">
        <v>59</v>
      </c>
      <c r="DX1174" s="15" t="s">
        <v>59</v>
      </c>
      <c r="DZ1174" s="15" t="s">
        <v>59</v>
      </c>
      <c r="EB1174" s="15" t="s">
        <v>59</v>
      </c>
      <c r="ED1174" s="15" t="s">
        <v>59</v>
      </c>
      <c r="EF1174" s="15" t="s">
        <v>59</v>
      </c>
      <c r="EH1174" s="15" t="s">
        <v>59</v>
      </c>
      <c r="EJ1174" s="15" t="s">
        <v>59</v>
      </c>
      <c r="EL1174" s="15" t="s">
        <v>59</v>
      </c>
      <c r="EN1174" s="15" t="s">
        <v>59</v>
      </c>
      <c r="EP1174" s="15" t="s">
        <v>59</v>
      </c>
      <c r="ER1174" s="15" t="s">
        <v>59</v>
      </c>
      <c r="ET1174" s="15" t="s">
        <v>59</v>
      </c>
      <c r="EV1174" s="15" t="s">
        <v>59</v>
      </c>
      <c r="EX1174" s="15" t="s">
        <v>59</v>
      </c>
      <c r="EZ1174" s="15" t="s">
        <v>59</v>
      </c>
      <c r="FB1174" s="15" t="s">
        <v>59</v>
      </c>
      <c r="FD1174" s="15" t="s">
        <v>59</v>
      </c>
      <c r="FF1174" s="15" t="s">
        <v>59</v>
      </c>
      <c r="FH1174" s="15" t="s">
        <v>59</v>
      </c>
      <c r="FJ1174" s="15" t="s">
        <v>59</v>
      </c>
      <c r="FL1174" s="15" t="s">
        <v>59</v>
      </c>
      <c r="FN1174" s="15" t="s">
        <v>59</v>
      </c>
      <c r="FP1174" s="15" t="s">
        <v>59</v>
      </c>
      <c r="FR1174" s="15" t="s">
        <v>59</v>
      </c>
      <c r="FT1174" s="15" t="s">
        <v>59</v>
      </c>
    </row>
    <row r="1175" spans="1:176" ht="15.95" customHeight="1">
      <c r="A1175" t="s">
        <v>1500</v>
      </c>
      <c r="B1175">
        <v>4</v>
      </c>
      <c r="D1175" s="39">
        <v>2502</v>
      </c>
      <c r="E1175" t="s">
        <v>1497</v>
      </c>
      <c r="G1175" s="48">
        <v>725.4</v>
      </c>
      <c r="H1175" s="15" t="s">
        <v>59</v>
      </c>
      <c r="I1175" s="48">
        <v>725.4</v>
      </c>
      <c r="J1175" s="15" t="s">
        <v>59</v>
      </c>
      <c r="K1175" t="s">
        <v>47</v>
      </c>
      <c r="L1175" s="15" t="s">
        <v>59</v>
      </c>
      <c r="M1175" s="3" t="s">
        <v>47</v>
      </c>
      <c r="N1175" s="12" t="s">
        <v>59</v>
      </c>
      <c r="O1175" t="s">
        <v>47</v>
      </c>
      <c r="P1175" s="15" t="s">
        <v>59</v>
      </c>
      <c r="Q1175" s="48">
        <v>195.3</v>
      </c>
      <c r="R1175" s="15" t="s">
        <v>59</v>
      </c>
      <c r="T1175" s="15" t="s">
        <v>59</v>
      </c>
      <c r="U1175" s="42">
        <v>161.1</v>
      </c>
      <c r="V1175" s="49" t="s">
        <v>59</v>
      </c>
      <c r="W1175" s="42">
        <v>171.5</v>
      </c>
      <c r="X1175" s="49" t="s">
        <v>59</v>
      </c>
      <c r="Y1175" s="42">
        <v>34.6</v>
      </c>
      <c r="Z1175" s="49" t="s">
        <v>59</v>
      </c>
      <c r="AA1175" s="42">
        <v>102.1</v>
      </c>
      <c r="AB1175" s="15" t="s">
        <v>59</v>
      </c>
      <c r="AC1175" t="s">
        <v>47</v>
      </c>
      <c r="AD1175" s="15" t="s">
        <v>59</v>
      </c>
      <c r="AE1175" t="s">
        <v>47</v>
      </c>
      <c r="AF1175" s="15" t="s">
        <v>59</v>
      </c>
      <c r="AG1175" s="42">
        <v>60.7</v>
      </c>
      <c r="AH1175" s="15" t="s">
        <v>59</v>
      </c>
      <c r="AI1175" t="s">
        <v>47</v>
      </c>
      <c r="AJ1175" s="15" t="s">
        <v>59</v>
      </c>
      <c r="AL1175" s="15" t="s">
        <v>59</v>
      </c>
      <c r="AM1175" t="s">
        <v>47</v>
      </c>
      <c r="AN1175" s="15" t="s">
        <v>59</v>
      </c>
      <c r="AO1175" t="s">
        <v>47</v>
      </c>
      <c r="AP1175" s="15" t="s">
        <v>59</v>
      </c>
      <c r="AQ1175" t="s">
        <v>47</v>
      </c>
      <c r="AR1175" s="15" t="s">
        <v>59</v>
      </c>
      <c r="AS1175" t="s">
        <v>47</v>
      </c>
      <c r="AT1175" s="15" t="s">
        <v>59</v>
      </c>
      <c r="AU1175" t="s">
        <v>47</v>
      </c>
      <c r="AV1175" s="15" t="s">
        <v>59</v>
      </c>
      <c r="AW1175" t="s">
        <v>47</v>
      </c>
      <c r="AX1175" s="15" t="s">
        <v>59</v>
      </c>
      <c r="AZ1175" s="15" t="s">
        <v>59</v>
      </c>
      <c r="BA1175" t="s">
        <v>47</v>
      </c>
      <c r="BB1175" s="15" t="s">
        <v>59</v>
      </c>
      <c r="BC1175" t="s">
        <v>47</v>
      </c>
      <c r="BD1175" s="15" t="s">
        <v>59</v>
      </c>
      <c r="BE1175" t="s">
        <v>47</v>
      </c>
      <c r="BF1175" s="15" t="s">
        <v>59</v>
      </c>
      <c r="BH1175" s="15" t="s">
        <v>59</v>
      </c>
      <c r="BJ1175" s="15" t="s">
        <v>59</v>
      </c>
      <c r="BL1175" s="15" t="s">
        <v>59</v>
      </c>
      <c r="BN1175" s="15" t="s">
        <v>59</v>
      </c>
      <c r="BP1175" s="15" t="s">
        <v>59</v>
      </c>
      <c r="BR1175" s="15" t="s">
        <v>59</v>
      </c>
      <c r="BT1175" s="15" t="s">
        <v>59</v>
      </c>
      <c r="BV1175" s="15" t="s">
        <v>59</v>
      </c>
      <c r="BX1175" s="15" t="s">
        <v>59</v>
      </c>
      <c r="BZ1175" s="15" t="s">
        <v>59</v>
      </c>
      <c r="CB1175" s="15" t="s">
        <v>59</v>
      </c>
      <c r="CD1175" s="15" t="s">
        <v>59</v>
      </c>
      <c r="CF1175" s="15" t="s">
        <v>59</v>
      </c>
      <c r="CH1175" s="15" t="s">
        <v>59</v>
      </c>
      <c r="CJ1175" s="15" t="s">
        <v>59</v>
      </c>
      <c r="CL1175" s="15" t="s">
        <v>59</v>
      </c>
      <c r="CN1175" s="15" t="s">
        <v>59</v>
      </c>
      <c r="CP1175" s="15" t="s">
        <v>59</v>
      </c>
      <c r="CR1175" s="15" t="s">
        <v>59</v>
      </c>
      <c r="CT1175" s="15" t="s">
        <v>59</v>
      </c>
      <c r="CV1175" s="15" t="s">
        <v>59</v>
      </c>
      <c r="CX1175" s="15" t="s">
        <v>59</v>
      </c>
      <c r="CZ1175" s="15" t="s">
        <v>59</v>
      </c>
      <c r="DB1175" s="15" t="s">
        <v>59</v>
      </c>
      <c r="DD1175" s="15" t="s">
        <v>59</v>
      </c>
      <c r="DF1175" s="15" t="s">
        <v>59</v>
      </c>
      <c r="DH1175" s="15" t="s">
        <v>59</v>
      </c>
      <c r="DJ1175" s="15" t="s">
        <v>59</v>
      </c>
      <c r="DL1175" s="15" t="s">
        <v>59</v>
      </c>
      <c r="DN1175" s="15" t="s">
        <v>59</v>
      </c>
      <c r="DP1175" s="15" t="s">
        <v>59</v>
      </c>
      <c r="DR1175" s="15" t="s">
        <v>59</v>
      </c>
      <c r="DT1175" s="15" t="s">
        <v>59</v>
      </c>
      <c r="DV1175" s="15" t="s">
        <v>59</v>
      </c>
      <c r="DX1175" s="15" t="s">
        <v>59</v>
      </c>
      <c r="DZ1175" s="15" t="s">
        <v>59</v>
      </c>
      <c r="EB1175" s="15" t="s">
        <v>59</v>
      </c>
      <c r="ED1175" s="15" t="s">
        <v>59</v>
      </c>
      <c r="EF1175" s="15" t="s">
        <v>59</v>
      </c>
      <c r="EH1175" s="15" t="s">
        <v>59</v>
      </c>
      <c r="EJ1175" s="15" t="s">
        <v>59</v>
      </c>
      <c r="EL1175" s="15" t="s">
        <v>59</v>
      </c>
      <c r="EN1175" s="15" t="s">
        <v>59</v>
      </c>
      <c r="EP1175" s="15" t="s">
        <v>59</v>
      </c>
      <c r="ER1175" s="15" t="s">
        <v>59</v>
      </c>
      <c r="ET1175" s="15" t="s">
        <v>59</v>
      </c>
      <c r="EV1175" s="15" t="s">
        <v>59</v>
      </c>
      <c r="EX1175" s="15" t="s">
        <v>59</v>
      </c>
      <c r="EZ1175" s="15" t="s">
        <v>59</v>
      </c>
      <c r="FB1175" s="15" t="s">
        <v>59</v>
      </c>
      <c r="FD1175" s="15" t="s">
        <v>59</v>
      </c>
      <c r="FF1175" s="15" t="s">
        <v>59</v>
      </c>
      <c r="FH1175" s="15" t="s">
        <v>59</v>
      </c>
      <c r="FJ1175" s="15" t="s">
        <v>59</v>
      </c>
      <c r="FL1175" s="15" t="s">
        <v>59</v>
      </c>
      <c r="FN1175" s="15" t="s">
        <v>59</v>
      </c>
      <c r="FP1175" s="15" t="s">
        <v>59</v>
      </c>
      <c r="FR1175" s="15" t="s">
        <v>59</v>
      </c>
      <c r="FT1175" s="15" t="s">
        <v>59</v>
      </c>
    </row>
    <row r="1176" spans="1:176" ht="15.95" customHeight="1">
      <c r="A1176" t="s">
        <v>1501</v>
      </c>
      <c r="B1176">
        <v>4</v>
      </c>
      <c r="D1176" s="39">
        <v>2502</v>
      </c>
      <c r="E1176" t="s">
        <v>1497</v>
      </c>
      <c r="G1176" s="48">
        <v>612.5</v>
      </c>
      <c r="H1176" s="15" t="s">
        <v>59</v>
      </c>
      <c r="I1176" s="48">
        <v>612.5</v>
      </c>
      <c r="J1176" s="15" t="s">
        <v>59</v>
      </c>
      <c r="K1176" t="s">
        <v>47</v>
      </c>
      <c r="L1176" s="15" t="s">
        <v>59</v>
      </c>
      <c r="M1176" s="3" t="s">
        <v>47</v>
      </c>
      <c r="N1176" s="12" t="s">
        <v>59</v>
      </c>
      <c r="O1176" t="s">
        <v>47</v>
      </c>
      <c r="P1176" s="15" t="s">
        <v>59</v>
      </c>
      <c r="Q1176" s="48">
        <v>105.6</v>
      </c>
      <c r="R1176" s="15" t="s">
        <v>59</v>
      </c>
      <c r="T1176" s="15" t="s">
        <v>59</v>
      </c>
      <c r="U1176" s="42">
        <v>180.5</v>
      </c>
      <c r="V1176" s="49" t="s">
        <v>59</v>
      </c>
      <c r="W1176" s="42">
        <v>177.2</v>
      </c>
      <c r="X1176" s="49" t="s">
        <v>59</v>
      </c>
      <c r="Y1176" s="42">
        <v>23.3</v>
      </c>
      <c r="Z1176" s="49" t="s">
        <v>59</v>
      </c>
      <c r="AA1176" s="42">
        <v>52.9</v>
      </c>
      <c r="AB1176" s="15" t="s">
        <v>59</v>
      </c>
      <c r="AC1176" t="s">
        <v>47</v>
      </c>
      <c r="AD1176" s="15" t="s">
        <v>59</v>
      </c>
      <c r="AE1176" t="s">
        <v>47</v>
      </c>
      <c r="AF1176" s="15" t="s">
        <v>59</v>
      </c>
      <c r="AG1176" s="42">
        <v>73.099999999999994</v>
      </c>
      <c r="AH1176" s="15" t="s">
        <v>59</v>
      </c>
      <c r="AI1176" t="s">
        <v>47</v>
      </c>
      <c r="AJ1176" s="15" t="s">
        <v>59</v>
      </c>
      <c r="AL1176" s="15" t="s">
        <v>59</v>
      </c>
      <c r="AM1176" t="s">
        <v>47</v>
      </c>
      <c r="AN1176" s="15" t="s">
        <v>59</v>
      </c>
      <c r="AO1176" t="s">
        <v>47</v>
      </c>
      <c r="AP1176" s="15" t="s">
        <v>59</v>
      </c>
      <c r="AQ1176" t="s">
        <v>47</v>
      </c>
      <c r="AR1176" s="15" t="s">
        <v>59</v>
      </c>
      <c r="AS1176" t="s">
        <v>47</v>
      </c>
      <c r="AT1176" s="15" t="s">
        <v>59</v>
      </c>
      <c r="AU1176" t="s">
        <v>47</v>
      </c>
      <c r="AV1176" s="15" t="s">
        <v>59</v>
      </c>
      <c r="AW1176" t="s">
        <v>47</v>
      </c>
      <c r="AX1176" s="15" t="s">
        <v>59</v>
      </c>
      <c r="AZ1176" s="15" t="s">
        <v>59</v>
      </c>
      <c r="BA1176" t="s">
        <v>47</v>
      </c>
      <c r="BB1176" s="15" t="s">
        <v>59</v>
      </c>
      <c r="BC1176" t="s">
        <v>47</v>
      </c>
      <c r="BD1176" s="15" t="s">
        <v>59</v>
      </c>
      <c r="BE1176" t="s">
        <v>47</v>
      </c>
      <c r="BF1176" s="15" t="s">
        <v>59</v>
      </c>
      <c r="BH1176" s="15" t="s">
        <v>59</v>
      </c>
      <c r="BJ1176" s="15" t="s">
        <v>59</v>
      </c>
      <c r="BL1176" s="15" t="s">
        <v>59</v>
      </c>
      <c r="BN1176" s="15" t="s">
        <v>59</v>
      </c>
      <c r="BP1176" s="15" t="s">
        <v>59</v>
      </c>
      <c r="BR1176" s="15" t="s">
        <v>59</v>
      </c>
      <c r="BT1176" s="15" t="s">
        <v>59</v>
      </c>
      <c r="BV1176" s="15" t="s">
        <v>59</v>
      </c>
      <c r="BX1176" s="15" t="s">
        <v>59</v>
      </c>
      <c r="BZ1176" s="15" t="s">
        <v>59</v>
      </c>
      <c r="CB1176" s="15" t="s">
        <v>59</v>
      </c>
      <c r="CD1176" s="15" t="s">
        <v>59</v>
      </c>
      <c r="CF1176" s="15" t="s">
        <v>59</v>
      </c>
      <c r="CH1176" s="15" t="s">
        <v>59</v>
      </c>
      <c r="CJ1176" s="15" t="s">
        <v>59</v>
      </c>
      <c r="CL1176" s="15" t="s">
        <v>59</v>
      </c>
      <c r="CN1176" s="15" t="s">
        <v>59</v>
      </c>
      <c r="CP1176" s="15" t="s">
        <v>59</v>
      </c>
      <c r="CR1176" s="15" t="s">
        <v>59</v>
      </c>
      <c r="CT1176" s="15" t="s">
        <v>59</v>
      </c>
      <c r="CV1176" s="15" t="s">
        <v>59</v>
      </c>
      <c r="CX1176" s="15" t="s">
        <v>59</v>
      </c>
      <c r="CZ1176" s="15" t="s">
        <v>59</v>
      </c>
      <c r="DB1176" s="15" t="s">
        <v>59</v>
      </c>
      <c r="DD1176" s="15" t="s">
        <v>59</v>
      </c>
      <c r="DF1176" s="15" t="s">
        <v>59</v>
      </c>
      <c r="DH1176" s="15" t="s">
        <v>59</v>
      </c>
      <c r="DJ1176" s="15" t="s">
        <v>59</v>
      </c>
      <c r="DL1176" s="15" t="s">
        <v>59</v>
      </c>
      <c r="DN1176" s="15" t="s">
        <v>59</v>
      </c>
      <c r="DP1176" s="15" t="s">
        <v>59</v>
      </c>
      <c r="DR1176" s="15" t="s">
        <v>59</v>
      </c>
      <c r="DT1176" s="15" t="s">
        <v>59</v>
      </c>
      <c r="DV1176" s="15" t="s">
        <v>59</v>
      </c>
      <c r="DX1176" s="15" t="s">
        <v>59</v>
      </c>
      <c r="DZ1176" s="15" t="s">
        <v>59</v>
      </c>
      <c r="EB1176" s="15" t="s">
        <v>59</v>
      </c>
      <c r="ED1176" s="15" t="s">
        <v>59</v>
      </c>
      <c r="EF1176" s="15" t="s">
        <v>59</v>
      </c>
      <c r="EH1176" s="15" t="s">
        <v>59</v>
      </c>
      <c r="EJ1176" s="15" t="s">
        <v>59</v>
      </c>
      <c r="EL1176" s="15" t="s">
        <v>59</v>
      </c>
      <c r="EN1176" s="15" t="s">
        <v>59</v>
      </c>
      <c r="EP1176" s="15" t="s">
        <v>59</v>
      </c>
      <c r="ER1176" s="15" t="s">
        <v>59</v>
      </c>
      <c r="ET1176" s="15" t="s">
        <v>59</v>
      </c>
      <c r="EV1176" s="15" t="s">
        <v>59</v>
      </c>
      <c r="EX1176" s="15" t="s">
        <v>59</v>
      </c>
      <c r="EZ1176" s="15" t="s">
        <v>59</v>
      </c>
      <c r="FB1176" s="15" t="s">
        <v>59</v>
      </c>
      <c r="FD1176" s="15" t="s">
        <v>59</v>
      </c>
      <c r="FF1176" s="15" t="s">
        <v>59</v>
      </c>
      <c r="FH1176" s="15" t="s">
        <v>59</v>
      </c>
      <c r="FJ1176" s="15" t="s">
        <v>59</v>
      </c>
      <c r="FL1176" s="15" t="s">
        <v>59</v>
      </c>
      <c r="FN1176" s="15" t="s">
        <v>59</v>
      </c>
      <c r="FP1176" s="15" t="s">
        <v>59</v>
      </c>
      <c r="FR1176" s="15" t="s">
        <v>59</v>
      </c>
      <c r="FT1176" s="15" t="s">
        <v>59</v>
      </c>
    </row>
    <row r="1177" spans="1:176" ht="15.95" customHeight="1">
      <c r="A1177" t="s">
        <v>1502</v>
      </c>
      <c r="B1177">
        <v>3</v>
      </c>
      <c r="D1177" s="39">
        <v>2206</v>
      </c>
      <c r="E1177" t="s">
        <v>1497</v>
      </c>
      <c r="G1177" s="48">
        <v>517.5</v>
      </c>
      <c r="H1177" s="15" t="s">
        <v>59</v>
      </c>
      <c r="I1177" s="48">
        <v>517.5</v>
      </c>
      <c r="J1177" s="15" t="s">
        <v>59</v>
      </c>
      <c r="K1177" t="s">
        <v>47</v>
      </c>
      <c r="L1177" s="15" t="s">
        <v>59</v>
      </c>
      <c r="M1177" s="3" t="s">
        <v>47</v>
      </c>
      <c r="N1177" s="12" t="s">
        <v>59</v>
      </c>
      <c r="O1177" t="s">
        <v>47</v>
      </c>
      <c r="P1177" s="15" t="s">
        <v>59</v>
      </c>
      <c r="Q1177" s="48">
        <v>169.6</v>
      </c>
      <c r="R1177" s="15" t="s">
        <v>59</v>
      </c>
      <c r="T1177" s="15" t="s">
        <v>59</v>
      </c>
      <c r="U1177" s="42">
        <v>118.6</v>
      </c>
      <c r="V1177" s="49" t="s">
        <v>59</v>
      </c>
      <c r="W1177" s="42">
        <v>144.80000000000001</v>
      </c>
      <c r="X1177" s="49" t="s">
        <v>59</v>
      </c>
      <c r="Y1177" s="42">
        <v>21.3</v>
      </c>
      <c r="Z1177" s="49" t="s">
        <v>59</v>
      </c>
      <c r="AA1177" s="42">
        <v>63</v>
      </c>
      <c r="AB1177" s="15" t="s">
        <v>59</v>
      </c>
      <c r="AC1177" t="s">
        <v>47</v>
      </c>
      <c r="AD1177" s="15" t="s">
        <v>59</v>
      </c>
      <c r="AE1177" t="s">
        <v>47</v>
      </c>
      <c r="AF1177" s="15" t="s">
        <v>59</v>
      </c>
      <c r="AG1177" s="42" t="s">
        <v>47</v>
      </c>
      <c r="AH1177" s="15" t="s">
        <v>59</v>
      </c>
      <c r="AI1177" t="s">
        <v>47</v>
      </c>
      <c r="AJ1177" s="15" t="s">
        <v>59</v>
      </c>
      <c r="AL1177" s="15" t="s">
        <v>59</v>
      </c>
      <c r="AM1177" t="s">
        <v>47</v>
      </c>
      <c r="AN1177" s="15" t="s">
        <v>59</v>
      </c>
      <c r="AO1177" t="s">
        <v>47</v>
      </c>
      <c r="AP1177" s="15" t="s">
        <v>59</v>
      </c>
      <c r="AQ1177" t="s">
        <v>47</v>
      </c>
      <c r="AR1177" s="15" t="s">
        <v>59</v>
      </c>
      <c r="AS1177" t="s">
        <v>47</v>
      </c>
      <c r="AT1177" s="15" t="s">
        <v>59</v>
      </c>
      <c r="AU1177" t="s">
        <v>47</v>
      </c>
      <c r="AV1177" s="15" t="s">
        <v>59</v>
      </c>
      <c r="AW1177" t="s">
        <v>47</v>
      </c>
      <c r="AX1177" s="15" t="s">
        <v>59</v>
      </c>
      <c r="AZ1177" s="15" t="s">
        <v>59</v>
      </c>
      <c r="BA1177" t="s">
        <v>47</v>
      </c>
      <c r="BB1177" s="15" t="s">
        <v>59</v>
      </c>
      <c r="BC1177" t="s">
        <v>47</v>
      </c>
      <c r="BD1177" s="15" t="s">
        <v>59</v>
      </c>
      <c r="BE1177" t="s">
        <v>47</v>
      </c>
      <c r="BF1177" s="15" t="s">
        <v>59</v>
      </c>
      <c r="BH1177" s="15" t="s">
        <v>59</v>
      </c>
      <c r="BJ1177" s="15" t="s">
        <v>59</v>
      </c>
      <c r="BL1177" s="15" t="s">
        <v>59</v>
      </c>
      <c r="BN1177" s="15" t="s">
        <v>59</v>
      </c>
      <c r="BP1177" s="15" t="s">
        <v>59</v>
      </c>
      <c r="BR1177" s="15" t="s">
        <v>59</v>
      </c>
      <c r="BT1177" s="15" t="s">
        <v>59</v>
      </c>
      <c r="BV1177" s="15" t="s">
        <v>59</v>
      </c>
      <c r="BX1177" s="15" t="s">
        <v>59</v>
      </c>
      <c r="BZ1177" s="15" t="s">
        <v>59</v>
      </c>
      <c r="CB1177" s="15" t="s">
        <v>59</v>
      </c>
      <c r="CD1177" s="15" t="s">
        <v>59</v>
      </c>
      <c r="CF1177" s="15" t="s">
        <v>59</v>
      </c>
      <c r="CH1177" s="15" t="s">
        <v>59</v>
      </c>
      <c r="CJ1177" s="15" t="s">
        <v>59</v>
      </c>
      <c r="CL1177" s="15" t="s">
        <v>59</v>
      </c>
      <c r="CN1177" s="15" t="s">
        <v>59</v>
      </c>
      <c r="CP1177" s="15" t="s">
        <v>59</v>
      </c>
      <c r="CR1177" s="15" t="s">
        <v>59</v>
      </c>
      <c r="CT1177" s="15" t="s">
        <v>59</v>
      </c>
      <c r="CV1177" s="15" t="s">
        <v>59</v>
      </c>
      <c r="CX1177" s="15" t="s">
        <v>59</v>
      </c>
      <c r="CZ1177" s="15" t="s">
        <v>59</v>
      </c>
      <c r="DB1177" s="15" t="s">
        <v>59</v>
      </c>
      <c r="DD1177" s="15" t="s">
        <v>59</v>
      </c>
      <c r="DF1177" s="15" t="s">
        <v>59</v>
      </c>
      <c r="DH1177" s="15" t="s">
        <v>59</v>
      </c>
      <c r="DJ1177" s="15" t="s">
        <v>59</v>
      </c>
      <c r="DL1177" s="15" t="s">
        <v>59</v>
      </c>
      <c r="DN1177" s="15" t="s">
        <v>59</v>
      </c>
      <c r="DP1177" s="15" t="s">
        <v>59</v>
      </c>
      <c r="DR1177" s="15" t="s">
        <v>59</v>
      </c>
      <c r="DT1177" s="15" t="s">
        <v>59</v>
      </c>
      <c r="DV1177" s="15" t="s">
        <v>59</v>
      </c>
      <c r="DX1177" s="15" t="s">
        <v>59</v>
      </c>
      <c r="DZ1177" s="15" t="s">
        <v>59</v>
      </c>
      <c r="EB1177" s="15" t="s">
        <v>59</v>
      </c>
      <c r="ED1177" s="15" t="s">
        <v>59</v>
      </c>
      <c r="EF1177" s="15" t="s">
        <v>59</v>
      </c>
      <c r="EH1177" s="15" t="s">
        <v>59</v>
      </c>
      <c r="EJ1177" s="15" t="s">
        <v>59</v>
      </c>
      <c r="EL1177" s="15" t="s">
        <v>59</v>
      </c>
      <c r="EN1177" s="15" t="s">
        <v>59</v>
      </c>
      <c r="EP1177" s="15" t="s">
        <v>59</v>
      </c>
      <c r="ER1177" s="15" t="s">
        <v>59</v>
      </c>
      <c r="ET1177" s="15" t="s">
        <v>59</v>
      </c>
      <c r="EV1177" s="15" t="s">
        <v>59</v>
      </c>
      <c r="EX1177" s="15" t="s">
        <v>59</v>
      </c>
      <c r="EZ1177" s="15" t="s">
        <v>59</v>
      </c>
      <c r="FB1177" s="15" t="s">
        <v>59</v>
      </c>
      <c r="FD1177" s="15" t="s">
        <v>59</v>
      </c>
      <c r="FF1177" s="15" t="s">
        <v>59</v>
      </c>
      <c r="FH1177" s="15" t="s">
        <v>59</v>
      </c>
      <c r="FJ1177" s="15" t="s">
        <v>59</v>
      </c>
      <c r="FL1177" s="15" t="s">
        <v>59</v>
      </c>
      <c r="FN1177" s="15" t="s">
        <v>59</v>
      </c>
      <c r="FP1177" s="15" t="s">
        <v>59</v>
      </c>
      <c r="FR1177" s="15" t="s">
        <v>59</v>
      </c>
      <c r="FT1177" s="15" t="s">
        <v>59</v>
      </c>
    </row>
    <row r="1178" spans="1:176" ht="15.95" customHeight="1">
      <c r="A1178" t="s">
        <v>1503</v>
      </c>
      <c r="B1178">
        <v>3</v>
      </c>
      <c r="D1178" s="39">
        <v>2206</v>
      </c>
      <c r="E1178" t="s">
        <v>1497</v>
      </c>
      <c r="G1178" s="48">
        <v>453.5</v>
      </c>
      <c r="H1178" s="15" t="s">
        <v>59</v>
      </c>
      <c r="I1178" s="48">
        <v>453.5</v>
      </c>
      <c r="J1178" s="15" t="s">
        <v>59</v>
      </c>
      <c r="K1178" t="s">
        <v>47</v>
      </c>
      <c r="L1178" s="15" t="s">
        <v>59</v>
      </c>
      <c r="M1178" s="3" t="s">
        <v>47</v>
      </c>
      <c r="N1178" s="12" t="s">
        <v>59</v>
      </c>
      <c r="O1178" t="s">
        <v>47</v>
      </c>
      <c r="P1178" s="15" t="s">
        <v>59</v>
      </c>
      <c r="Q1178" s="48">
        <v>149.5</v>
      </c>
      <c r="R1178" s="15" t="s">
        <v>59</v>
      </c>
      <c r="T1178" s="15" t="s">
        <v>59</v>
      </c>
      <c r="U1178" s="42">
        <v>106.4</v>
      </c>
      <c r="V1178" s="49" t="s">
        <v>59</v>
      </c>
      <c r="W1178" s="42">
        <v>136.80000000000001</v>
      </c>
      <c r="X1178" s="49" t="s">
        <v>59</v>
      </c>
      <c r="Y1178" s="42">
        <v>15.6</v>
      </c>
      <c r="Z1178" s="49" t="s">
        <v>59</v>
      </c>
      <c r="AA1178" s="42">
        <v>34.299999999999997</v>
      </c>
      <c r="AB1178" s="15" t="s">
        <v>59</v>
      </c>
      <c r="AC1178" t="s">
        <v>47</v>
      </c>
      <c r="AD1178" s="15" t="s">
        <v>59</v>
      </c>
      <c r="AE1178" t="s">
        <v>47</v>
      </c>
      <c r="AF1178" s="15" t="s">
        <v>59</v>
      </c>
      <c r="AG1178" s="42" t="s">
        <v>47</v>
      </c>
      <c r="AH1178" s="15" t="s">
        <v>59</v>
      </c>
      <c r="AI1178" t="s">
        <v>47</v>
      </c>
      <c r="AJ1178" s="15" t="s">
        <v>59</v>
      </c>
      <c r="AL1178" s="15" t="s">
        <v>59</v>
      </c>
      <c r="AM1178" t="s">
        <v>47</v>
      </c>
      <c r="AN1178" s="15" t="s">
        <v>59</v>
      </c>
      <c r="AO1178" t="s">
        <v>47</v>
      </c>
      <c r="AP1178" s="15" t="s">
        <v>59</v>
      </c>
      <c r="AQ1178" t="s">
        <v>47</v>
      </c>
      <c r="AR1178" s="15" t="s">
        <v>59</v>
      </c>
      <c r="AS1178" t="s">
        <v>47</v>
      </c>
      <c r="AT1178" s="15" t="s">
        <v>59</v>
      </c>
      <c r="AU1178" t="s">
        <v>47</v>
      </c>
      <c r="AV1178" s="15" t="s">
        <v>59</v>
      </c>
      <c r="AW1178" t="s">
        <v>47</v>
      </c>
      <c r="AX1178" s="15" t="s">
        <v>59</v>
      </c>
      <c r="AZ1178" s="15" t="s">
        <v>59</v>
      </c>
      <c r="BA1178" t="s">
        <v>47</v>
      </c>
      <c r="BB1178" s="15" t="s">
        <v>59</v>
      </c>
      <c r="BC1178" t="s">
        <v>47</v>
      </c>
      <c r="BD1178" s="15" t="s">
        <v>59</v>
      </c>
      <c r="BE1178" t="s">
        <v>47</v>
      </c>
      <c r="BF1178" s="15" t="s">
        <v>59</v>
      </c>
      <c r="BH1178" s="15" t="s">
        <v>59</v>
      </c>
      <c r="BJ1178" s="15" t="s">
        <v>59</v>
      </c>
      <c r="BL1178" s="15" t="s">
        <v>59</v>
      </c>
      <c r="BN1178" s="15" t="s">
        <v>59</v>
      </c>
      <c r="BP1178" s="15" t="s">
        <v>59</v>
      </c>
      <c r="BR1178" s="15" t="s">
        <v>59</v>
      </c>
      <c r="BT1178" s="15" t="s">
        <v>59</v>
      </c>
      <c r="BV1178" s="15" t="s">
        <v>59</v>
      </c>
      <c r="BX1178" s="15" t="s">
        <v>59</v>
      </c>
      <c r="BZ1178" s="15" t="s">
        <v>59</v>
      </c>
      <c r="CB1178" s="15" t="s">
        <v>59</v>
      </c>
      <c r="CD1178" s="15" t="s">
        <v>59</v>
      </c>
      <c r="CF1178" s="15" t="s">
        <v>59</v>
      </c>
      <c r="CH1178" s="15" t="s">
        <v>59</v>
      </c>
      <c r="CJ1178" s="15" t="s">
        <v>59</v>
      </c>
      <c r="CL1178" s="15" t="s">
        <v>59</v>
      </c>
      <c r="CN1178" s="15" t="s">
        <v>59</v>
      </c>
      <c r="CP1178" s="15" t="s">
        <v>59</v>
      </c>
      <c r="CR1178" s="15" t="s">
        <v>59</v>
      </c>
      <c r="CT1178" s="15" t="s">
        <v>59</v>
      </c>
      <c r="CV1178" s="15" t="s">
        <v>59</v>
      </c>
      <c r="CX1178" s="15" t="s">
        <v>59</v>
      </c>
      <c r="CZ1178" s="15" t="s">
        <v>59</v>
      </c>
      <c r="DB1178" s="15" t="s">
        <v>59</v>
      </c>
      <c r="DD1178" s="15" t="s">
        <v>59</v>
      </c>
      <c r="DF1178" s="15" t="s">
        <v>59</v>
      </c>
      <c r="DH1178" s="15" t="s">
        <v>59</v>
      </c>
      <c r="DJ1178" s="15" t="s">
        <v>59</v>
      </c>
      <c r="DL1178" s="15" t="s">
        <v>59</v>
      </c>
      <c r="DN1178" s="15" t="s">
        <v>59</v>
      </c>
      <c r="DP1178" s="15" t="s">
        <v>59</v>
      </c>
      <c r="DR1178" s="15" t="s">
        <v>59</v>
      </c>
      <c r="DT1178" s="15" t="s">
        <v>59</v>
      </c>
      <c r="DV1178" s="15" t="s">
        <v>59</v>
      </c>
      <c r="DX1178" s="15" t="s">
        <v>59</v>
      </c>
      <c r="DZ1178" s="15" t="s">
        <v>59</v>
      </c>
      <c r="EB1178" s="15" t="s">
        <v>59</v>
      </c>
      <c r="ED1178" s="15" t="s">
        <v>59</v>
      </c>
      <c r="EF1178" s="15" t="s">
        <v>59</v>
      </c>
      <c r="EH1178" s="15" t="s">
        <v>59</v>
      </c>
      <c r="EJ1178" s="15" t="s">
        <v>59</v>
      </c>
      <c r="EL1178" s="15" t="s">
        <v>59</v>
      </c>
      <c r="EN1178" s="15" t="s">
        <v>59</v>
      </c>
      <c r="EP1178" s="15" t="s">
        <v>59</v>
      </c>
      <c r="ER1178" s="15" t="s">
        <v>59</v>
      </c>
      <c r="ET1178" s="15" t="s">
        <v>59</v>
      </c>
      <c r="EV1178" s="15" t="s">
        <v>59</v>
      </c>
      <c r="EX1178" s="15" t="s">
        <v>59</v>
      </c>
      <c r="EZ1178" s="15" t="s">
        <v>59</v>
      </c>
      <c r="FB1178" s="15" t="s">
        <v>59</v>
      </c>
      <c r="FD1178" s="15" t="s">
        <v>59</v>
      </c>
      <c r="FF1178" s="15" t="s">
        <v>59</v>
      </c>
      <c r="FH1178" s="15" t="s">
        <v>59</v>
      </c>
      <c r="FJ1178" s="15" t="s">
        <v>59</v>
      </c>
      <c r="FL1178" s="15" t="s">
        <v>59</v>
      </c>
      <c r="FN1178" s="15" t="s">
        <v>59</v>
      </c>
      <c r="FP1178" s="15" t="s">
        <v>59</v>
      </c>
      <c r="FR1178" s="15" t="s">
        <v>59</v>
      </c>
      <c r="FT1178" s="15" t="s">
        <v>59</v>
      </c>
    </row>
    <row r="1179" spans="1:176" ht="15.95" customHeight="1">
      <c r="A1179" t="s">
        <v>1504</v>
      </c>
      <c r="B1179">
        <v>4</v>
      </c>
      <c r="D1179" s="39">
        <v>2502</v>
      </c>
      <c r="E1179" t="s">
        <v>1506</v>
      </c>
      <c r="G1179" s="9">
        <f t="shared" ref="G1179:G1221" si="46">SUM(O1179,Q1179,S1179,U1179,W1179,Y1179,AA1179,AE1179,AG1179,AI1179,AM1179,AO1179,AQ1179,AS1179,AU1179,AW1179,AY1179,BA1179,BC1179,BE1179,BG1179)</f>
        <v>37</v>
      </c>
      <c r="H1179" s="15" t="s">
        <v>59</v>
      </c>
      <c r="I1179" t="s">
        <v>47</v>
      </c>
      <c r="J1179" s="15" t="s">
        <v>59</v>
      </c>
      <c r="K1179" t="s">
        <v>47</v>
      </c>
      <c r="L1179" s="15" t="s">
        <v>59</v>
      </c>
      <c r="M1179" s="3" t="s">
        <v>47</v>
      </c>
      <c r="N1179" s="12" t="s">
        <v>59</v>
      </c>
      <c r="O1179" t="s">
        <v>47</v>
      </c>
      <c r="P1179" s="15" t="s">
        <v>59</v>
      </c>
      <c r="Q1179" t="s">
        <v>47</v>
      </c>
      <c r="R1179" s="15" t="s">
        <v>59</v>
      </c>
      <c r="T1179" s="15" t="s">
        <v>59</v>
      </c>
      <c r="U1179" t="s">
        <v>47</v>
      </c>
      <c r="V1179" s="15" t="s">
        <v>59</v>
      </c>
      <c r="W1179" t="s">
        <v>47</v>
      </c>
      <c r="X1179" s="15" t="s">
        <v>59</v>
      </c>
      <c r="Y1179" t="s">
        <v>47</v>
      </c>
      <c r="Z1179" s="15" t="s">
        <v>59</v>
      </c>
      <c r="AA1179" t="s">
        <v>47</v>
      </c>
      <c r="AB1179" s="15" t="s">
        <v>59</v>
      </c>
      <c r="AC1179" t="s">
        <v>47</v>
      </c>
      <c r="AD1179" s="15" t="s">
        <v>59</v>
      </c>
      <c r="AE1179" t="s">
        <v>47</v>
      </c>
      <c r="AF1179" s="15" t="s">
        <v>59</v>
      </c>
      <c r="AG1179" s="55" t="s">
        <v>47</v>
      </c>
      <c r="AH1179" s="15" t="s">
        <v>59</v>
      </c>
      <c r="AI1179" t="s">
        <v>47</v>
      </c>
      <c r="AJ1179" s="15" t="s">
        <v>59</v>
      </c>
      <c r="AL1179" s="15" t="s">
        <v>59</v>
      </c>
      <c r="AM1179" t="s">
        <v>47</v>
      </c>
      <c r="AN1179" s="15" t="s">
        <v>59</v>
      </c>
      <c r="AO1179" t="s">
        <v>47</v>
      </c>
      <c r="AP1179" s="15" t="s">
        <v>59</v>
      </c>
      <c r="AQ1179" t="s">
        <v>47</v>
      </c>
      <c r="AR1179" s="15" t="s">
        <v>59</v>
      </c>
      <c r="AS1179" t="s">
        <v>47</v>
      </c>
      <c r="AT1179" s="15" t="s">
        <v>59</v>
      </c>
      <c r="AU1179" t="s">
        <v>47</v>
      </c>
      <c r="AV1179" s="15" t="s">
        <v>59</v>
      </c>
      <c r="AW1179">
        <v>37</v>
      </c>
      <c r="AX1179" s="15">
        <v>2</v>
      </c>
      <c r="AZ1179" s="15" t="s">
        <v>59</v>
      </c>
      <c r="BA1179" t="s">
        <v>47</v>
      </c>
      <c r="BB1179" s="15" t="s">
        <v>59</v>
      </c>
      <c r="BC1179" t="s">
        <v>47</v>
      </c>
      <c r="BD1179" s="15" t="s">
        <v>59</v>
      </c>
      <c r="BE1179" t="s">
        <v>47</v>
      </c>
      <c r="BF1179" s="15" t="s">
        <v>59</v>
      </c>
      <c r="BH1179" s="15" t="s">
        <v>59</v>
      </c>
      <c r="BJ1179" s="15" t="s">
        <v>59</v>
      </c>
      <c r="BL1179" s="15" t="s">
        <v>59</v>
      </c>
      <c r="BN1179" s="15" t="s">
        <v>59</v>
      </c>
      <c r="BP1179" s="15" t="s">
        <v>59</v>
      </c>
      <c r="BR1179" s="15" t="s">
        <v>59</v>
      </c>
      <c r="BT1179" s="15" t="s">
        <v>59</v>
      </c>
      <c r="BV1179" s="15" t="s">
        <v>59</v>
      </c>
      <c r="BX1179" s="15" t="s">
        <v>59</v>
      </c>
      <c r="BZ1179" s="15" t="s">
        <v>59</v>
      </c>
      <c r="CB1179" s="15" t="s">
        <v>59</v>
      </c>
      <c r="CD1179" s="15" t="s">
        <v>59</v>
      </c>
      <c r="CF1179" s="15" t="s">
        <v>59</v>
      </c>
      <c r="CH1179" s="15" t="s">
        <v>59</v>
      </c>
      <c r="CJ1179" s="15" t="s">
        <v>59</v>
      </c>
      <c r="CL1179" s="15" t="s">
        <v>59</v>
      </c>
      <c r="CN1179" s="15" t="s">
        <v>59</v>
      </c>
      <c r="CP1179" s="15" t="s">
        <v>59</v>
      </c>
      <c r="CR1179" s="15" t="s">
        <v>59</v>
      </c>
      <c r="CT1179" s="15" t="s">
        <v>59</v>
      </c>
      <c r="CV1179" s="15" t="s">
        <v>59</v>
      </c>
      <c r="CX1179" s="15" t="s">
        <v>59</v>
      </c>
      <c r="CZ1179" s="15" t="s">
        <v>59</v>
      </c>
      <c r="DB1179" s="15" t="s">
        <v>59</v>
      </c>
      <c r="DD1179" s="15" t="s">
        <v>59</v>
      </c>
      <c r="DF1179" s="15" t="s">
        <v>59</v>
      </c>
      <c r="DH1179" s="15" t="s">
        <v>59</v>
      </c>
      <c r="DJ1179" s="15" t="s">
        <v>59</v>
      </c>
      <c r="DL1179" s="15" t="s">
        <v>59</v>
      </c>
      <c r="DN1179" s="15" t="s">
        <v>59</v>
      </c>
      <c r="DP1179" s="15" t="s">
        <v>59</v>
      </c>
      <c r="DR1179" s="15" t="s">
        <v>59</v>
      </c>
      <c r="DT1179" s="15" t="s">
        <v>59</v>
      </c>
      <c r="DV1179" s="15" t="s">
        <v>59</v>
      </c>
      <c r="DX1179" s="15" t="s">
        <v>59</v>
      </c>
      <c r="DZ1179" s="15" t="s">
        <v>59</v>
      </c>
      <c r="EB1179" s="15" t="s">
        <v>59</v>
      </c>
      <c r="ED1179" s="15" t="s">
        <v>59</v>
      </c>
      <c r="EF1179" s="15" t="s">
        <v>59</v>
      </c>
      <c r="EH1179" s="15" t="s">
        <v>59</v>
      </c>
      <c r="EJ1179" s="15" t="s">
        <v>59</v>
      </c>
      <c r="EL1179" s="15" t="s">
        <v>59</v>
      </c>
      <c r="EN1179" s="15" t="s">
        <v>59</v>
      </c>
      <c r="EP1179" s="15" t="s">
        <v>59</v>
      </c>
      <c r="ER1179" s="15" t="s">
        <v>59</v>
      </c>
      <c r="ET1179" s="15" t="s">
        <v>59</v>
      </c>
      <c r="EV1179" s="15" t="s">
        <v>59</v>
      </c>
      <c r="EX1179" s="15" t="s">
        <v>59</v>
      </c>
      <c r="EZ1179" s="15" t="s">
        <v>59</v>
      </c>
      <c r="FB1179" s="15" t="s">
        <v>59</v>
      </c>
      <c r="FD1179" s="15" t="s">
        <v>59</v>
      </c>
      <c r="FF1179" s="15" t="s">
        <v>59</v>
      </c>
      <c r="FH1179" s="15" t="s">
        <v>59</v>
      </c>
      <c r="FJ1179" s="15" t="s">
        <v>59</v>
      </c>
      <c r="FL1179" s="15" t="s">
        <v>59</v>
      </c>
      <c r="FN1179" s="15" t="s">
        <v>59</v>
      </c>
      <c r="FP1179" s="15" t="s">
        <v>59</v>
      </c>
      <c r="FR1179" s="15" t="s">
        <v>59</v>
      </c>
      <c r="FT1179" s="15" t="s">
        <v>59</v>
      </c>
    </row>
    <row r="1180" spans="1:176" ht="15.95" customHeight="1">
      <c r="A1180" t="s">
        <v>1504</v>
      </c>
      <c r="B1180">
        <v>4</v>
      </c>
      <c r="D1180" s="39">
        <v>2502</v>
      </c>
      <c r="E1180" t="s">
        <v>1506</v>
      </c>
      <c r="G1180" s="9">
        <f t="shared" si="46"/>
        <v>27</v>
      </c>
      <c r="H1180" s="15" t="s">
        <v>59</v>
      </c>
      <c r="I1180" t="s">
        <v>47</v>
      </c>
      <c r="J1180" s="15" t="s">
        <v>59</v>
      </c>
      <c r="K1180" t="s">
        <v>47</v>
      </c>
      <c r="L1180" s="15" t="s">
        <v>59</v>
      </c>
      <c r="M1180" s="3" t="s">
        <v>47</v>
      </c>
      <c r="N1180" s="12" t="s">
        <v>59</v>
      </c>
      <c r="O1180" t="s">
        <v>47</v>
      </c>
      <c r="P1180" s="15" t="s">
        <v>59</v>
      </c>
      <c r="Q1180" t="s">
        <v>47</v>
      </c>
      <c r="R1180" s="15" t="s">
        <v>59</v>
      </c>
      <c r="T1180" s="15" t="s">
        <v>59</v>
      </c>
      <c r="U1180" t="s">
        <v>47</v>
      </c>
      <c r="V1180" s="15" t="s">
        <v>59</v>
      </c>
      <c r="W1180" t="s">
        <v>47</v>
      </c>
      <c r="X1180" s="15" t="s">
        <v>59</v>
      </c>
      <c r="Y1180" t="s">
        <v>47</v>
      </c>
      <c r="Z1180" s="15" t="s">
        <v>59</v>
      </c>
      <c r="AA1180" t="s">
        <v>47</v>
      </c>
      <c r="AB1180" s="15" t="s">
        <v>59</v>
      </c>
      <c r="AC1180" t="s">
        <v>47</v>
      </c>
      <c r="AD1180" s="15" t="s">
        <v>59</v>
      </c>
      <c r="AE1180" t="s">
        <v>47</v>
      </c>
      <c r="AF1180" s="15" t="s">
        <v>59</v>
      </c>
      <c r="AG1180" s="42" t="s">
        <v>47</v>
      </c>
      <c r="AH1180" s="15" t="s">
        <v>59</v>
      </c>
      <c r="AI1180" t="s">
        <v>47</v>
      </c>
      <c r="AJ1180" s="15" t="s">
        <v>59</v>
      </c>
      <c r="AL1180" s="15" t="s">
        <v>59</v>
      </c>
      <c r="AM1180" t="s">
        <v>47</v>
      </c>
      <c r="AN1180" s="15" t="s">
        <v>59</v>
      </c>
      <c r="AO1180" t="s">
        <v>47</v>
      </c>
      <c r="AP1180" s="15" t="s">
        <v>59</v>
      </c>
      <c r="AQ1180" t="s">
        <v>47</v>
      </c>
      <c r="AR1180" s="15" t="s">
        <v>59</v>
      </c>
      <c r="AS1180" t="s">
        <v>47</v>
      </c>
      <c r="AT1180" s="15" t="s">
        <v>59</v>
      </c>
      <c r="AU1180" t="s">
        <v>47</v>
      </c>
      <c r="AV1180" s="15" t="s">
        <v>59</v>
      </c>
      <c r="AW1180">
        <v>27</v>
      </c>
      <c r="AX1180" s="15">
        <v>1</v>
      </c>
      <c r="AZ1180" s="15" t="s">
        <v>59</v>
      </c>
      <c r="BA1180" t="s">
        <v>47</v>
      </c>
      <c r="BB1180" s="15" t="s">
        <v>59</v>
      </c>
      <c r="BC1180" t="s">
        <v>47</v>
      </c>
      <c r="BD1180" s="15" t="s">
        <v>59</v>
      </c>
      <c r="BE1180" t="s">
        <v>47</v>
      </c>
      <c r="BF1180" s="15" t="s">
        <v>59</v>
      </c>
      <c r="BH1180" s="15" t="s">
        <v>59</v>
      </c>
      <c r="BJ1180" s="15" t="s">
        <v>59</v>
      </c>
      <c r="BL1180" s="15" t="s">
        <v>59</v>
      </c>
      <c r="BN1180" s="15" t="s">
        <v>59</v>
      </c>
      <c r="BP1180" s="15" t="s">
        <v>59</v>
      </c>
      <c r="BR1180" s="15" t="s">
        <v>59</v>
      </c>
      <c r="BT1180" s="15" t="s">
        <v>59</v>
      </c>
      <c r="BV1180" s="15" t="s">
        <v>59</v>
      </c>
      <c r="BX1180" s="15" t="s">
        <v>59</v>
      </c>
      <c r="BZ1180" s="15" t="s">
        <v>59</v>
      </c>
      <c r="CB1180" s="15" t="s">
        <v>59</v>
      </c>
      <c r="CD1180" s="15" t="s">
        <v>59</v>
      </c>
      <c r="CF1180" s="15" t="s">
        <v>59</v>
      </c>
      <c r="CH1180" s="15" t="s">
        <v>59</v>
      </c>
      <c r="CJ1180" s="15" t="s">
        <v>59</v>
      </c>
      <c r="CL1180" s="15" t="s">
        <v>59</v>
      </c>
      <c r="CN1180" s="15" t="s">
        <v>59</v>
      </c>
      <c r="CP1180" s="15" t="s">
        <v>59</v>
      </c>
      <c r="CR1180" s="15" t="s">
        <v>59</v>
      </c>
      <c r="CT1180" s="15" t="s">
        <v>59</v>
      </c>
      <c r="CV1180" s="15" t="s">
        <v>59</v>
      </c>
      <c r="CX1180" s="15" t="s">
        <v>59</v>
      </c>
      <c r="CZ1180" s="15" t="s">
        <v>59</v>
      </c>
      <c r="DB1180" s="15" t="s">
        <v>59</v>
      </c>
      <c r="DD1180" s="15" t="s">
        <v>59</v>
      </c>
      <c r="DF1180" s="15" t="s">
        <v>59</v>
      </c>
      <c r="DH1180" s="15" t="s">
        <v>59</v>
      </c>
      <c r="DJ1180" s="15" t="s">
        <v>59</v>
      </c>
      <c r="DL1180" s="15" t="s">
        <v>59</v>
      </c>
      <c r="DN1180" s="15" t="s">
        <v>59</v>
      </c>
      <c r="DP1180" s="15" t="s">
        <v>59</v>
      </c>
      <c r="DR1180" s="15" t="s">
        <v>59</v>
      </c>
      <c r="DT1180" s="15" t="s">
        <v>59</v>
      </c>
      <c r="DV1180" s="15" t="s">
        <v>59</v>
      </c>
      <c r="DX1180" s="15" t="s">
        <v>59</v>
      </c>
      <c r="DZ1180" s="15" t="s">
        <v>59</v>
      </c>
      <c r="EB1180" s="15" t="s">
        <v>59</v>
      </c>
      <c r="ED1180" s="15" t="s">
        <v>59</v>
      </c>
      <c r="EF1180" s="15" t="s">
        <v>59</v>
      </c>
      <c r="EH1180" s="15" t="s">
        <v>59</v>
      </c>
      <c r="EJ1180" s="15" t="s">
        <v>59</v>
      </c>
      <c r="EL1180" s="15" t="s">
        <v>59</v>
      </c>
      <c r="EN1180" s="15" t="s">
        <v>59</v>
      </c>
      <c r="EP1180" s="15" t="s">
        <v>59</v>
      </c>
      <c r="ER1180" s="15" t="s">
        <v>59</v>
      </c>
      <c r="ET1180" s="15" t="s">
        <v>59</v>
      </c>
      <c r="EV1180" s="15" t="s">
        <v>59</v>
      </c>
      <c r="EX1180" s="15" t="s">
        <v>59</v>
      </c>
      <c r="EZ1180" s="15" t="s">
        <v>59</v>
      </c>
      <c r="FB1180" s="15" t="s">
        <v>59</v>
      </c>
      <c r="FD1180" s="15" t="s">
        <v>59</v>
      </c>
      <c r="FF1180" s="15" t="s">
        <v>59</v>
      </c>
      <c r="FH1180" s="15" t="s">
        <v>59</v>
      </c>
      <c r="FJ1180" s="15" t="s">
        <v>59</v>
      </c>
      <c r="FL1180" s="15" t="s">
        <v>59</v>
      </c>
      <c r="FN1180" s="15" t="s">
        <v>59</v>
      </c>
      <c r="FP1180" s="15" t="s">
        <v>59</v>
      </c>
      <c r="FR1180" s="15" t="s">
        <v>59</v>
      </c>
      <c r="FT1180" s="15" t="s">
        <v>59</v>
      </c>
    </row>
    <row r="1181" spans="1:176" ht="15.95" customHeight="1">
      <c r="A1181" t="s">
        <v>1505</v>
      </c>
      <c r="B1181">
        <v>1</v>
      </c>
      <c r="D1181" s="39">
        <v>2502</v>
      </c>
      <c r="E1181" t="s">
        <v>1506</v>
      </c>
      <c r="G1181" s="9">
        <f t="shared" si="46"/>
        <v>0</v>
      </c>
      <c r="H1181" s="15" t="s">
        <v>59</v>
      </c>
      <c r="I1181" t="s">
        <v>47</v>
      </c>
      <c r="J1181" s="15" t="s">
        <v>59</v>
      </c>
      <c r="K1181" t="s">
        <v>47</v>
      </c>
      <c r="L1181" s="15" t="s">
        <v>59</v>
      </c>
      <c r="M1181" s="3" t="s">
        <v>47</v>
      </c>
      <c r="N1181" s="12" t="s">
        <v>59</v>
      </c>
      <c r="O1181" t="s">
        <v>47</v>
      </c>
      <c r="P1181" s="15" t="s">
        <v>59</v>
      </c>
      <c r="Q1181" t="s">
        <v>47</v>
      </c>
      <c r="R1181" s="15" t="s">
        <v>59</v>
      </c>
      <c r="T1181" s="15" t="s">
        <v>59</v>
      </c>
      <c r="U1181" t="s">
        <v>47</v>
      </c>
      <c r="V1181" s="15" t="s">
        <v>59</v>
      </c>
      <c r="W1181" t="s">
        <v>47</v>
      </c>
      <c r="X1181" s="15" t="s">
        <v>59</v>
      </c>
      <c r="Y1181" t="s">
        <v>47</v>
      </c>
      <c r="Z1181" s="15" t="s">
        <v>59</v>
      </c>
      <c r="AA1181" t="s">
        <v>47</v>
      </c>
      <c r="AB1181" s="15" t="s">
        <v>59</v>
      </c>
      <c r="AC1181" t="s">
        <v>47</v>
      </c>
      <c r="AD1181" s="15" t="s">
        <v>59</v>
      </c>
      <c r="AE1181" t="s">
        <v>47</v>
      </c>
      <c r="AF1181" s="15" t="s">
        <v>59</v>
      </c>
      <c r="AG1181" s="42" t="s">
        <v>47</v>
      </c>
      <c r="AH1181" s="15" t="s">
        <v>59</v>
      </c>
      <c r="AI1181" t="s">
        <v>47</v>
      </c>
      <c r="AJ1181" s="15" t="s">
        <v>59</v>
      </c>
      <c r="AL1181" s="15" t="s">
        <v>59</v>
      </c>
      <c r="AM1181" t="s">
        <v>47</v>
      </c>
      <c r="AN1181" s="15" t="s">
        <v>59</v>
      </c>
      <c r="AO1181" t="s">
        <v>47</v>
      </c>
      <c r="AP1181" s="15" t="s">
        <v>59</v>
      </c>
      <c r="AQ1181" t="s">
        <v>47</v>
      </c>
      <c r="AR1181" s="15" t="s">
        <v>59</v>
      </c>
      <c r="AS1181" t="s">
        <v>47</v>
      </c>
      <c r="AT1181" s="15" t="s">
        <v>59</v>
      </c>
      <c r="AU1181" t="s">
        <v>47</v>
      </c>
      <c r="AV1181" s="15" t="s">
        <v>59</v>
      </c>
      <c r="AW1181" t="s">
        <v>54</v>
      </c>
      <c r="AX1181" s="15" t="s">
        <v>59</v>
      </c>
      <c r="AZ1181" s="15" t="s">
        <v>59</v>
      </c>
      <c r="BA1181" t="s">
        <v>47</v>
      </c>
      <c r="BB1181" s="15" t="s">
        <v>59</v>
      </c>
      <c r="BC1181" t="s">
        <v>47</v>
      </c>
      <c r="BD1181" s="15" t="s">
        <v>59</v>
      </c>
      <c r="BE1181" t="s">
        <v>47</v>
      </c>
      <c r="BF1181" s="15" t="s">
        <v>59</v>
      </c>
      <c r="BH1181" s="15" t="s">
        <v>59</v>
      </c>
      <c r="BJ1181" s="15" t="s">
        <v>59</v>
      </c>
      <c r="BL1181" s="15" t="s">
        <v>59</v>
      </c>
      <c r="BN1181" s="15" t="s">
        <v>59</v>
      </c>
      <c r="BP1181" s="15" t="s">
        <v>59</v>
      </c>
      <c r="BR1181" s="15" t="s">
        <v>59</v>
      </c>
      <c r="BT1181" s="15" t="s">
        <v>59</v>
      </c>
      <c r="BV1181" s="15" t="s">
        <v>59</v>
      </c>
      <c r="BX1181" s="15" t="s">
        <v>59</v>
      </c>
      <c r="BZ1181" s="15" t="s">
        <v>59</v>
      </c>
      <c r="CB1181" s="15" t="s">
        <v>59</v>
      </c>
      <c r="CD1181" s="15" t="s">
        <v>59</v>
      </c>
      <c r="CF1181" s="15" t="s">
        <v>59</v>
      </c>
      <c r="CH1181" s="15" t="s">
        <v>59</v>
      </c>
      <c r="CJ1181" s="15" t="s">
        <v>59</v>
      </c>
      <c r="CL1181" s="15" t="s">
        <v>59</v>
      </c>
      <c r="CN1181" s="15" t="s">
        <v>59</v>
      </c>
      <c r="CP1181" s="15" t="s">
        <v>59</v>
      </c>
      <c r="CR1181" s="15" t="s">
        <v>59</v>
      </c>
      <c r="CT1181" s="15" t="s">
        <v>59</v>
      </c>
      <c r="CV1181" s="15" t="s">
        <v>59</v>
      </c>
      <c r="CX1181" s="15" t="s">
        <v>59</v>
      </c>
      <c r="CZ1181" s="15" t="s">
        <v>59</v>
      </c>
      <c r="DB1181" s="15" t="s">
        <v>59</v>
      </c>
      <c r="DD1181" s="15" t="s">
        <v>59</v>
      </c>
      <c r="DF1181" s="15" t="s">
        <v>59</v>
      </c>
      <c r="DH1181" s="15" t="s">
        <v>59</v>
      </c>
      <c r="DJ1181" s="15" t="s">
        <v>59</v>
      </c>
      <c r="DL1181" s="15" t="s">
        <v>59</v>
      </c>
      <c r="DN1181" s="15" t="s">
        <v>59</v>
      </c>
      <c r="DP1181" s="15" t="s">
        <v>59</v>
      </c>
      <c r="DR1181" s="15" t="s">
        <v>59</v>
      </c>
      <c r="DT1181" s="15" t="s">
        <v>59</v>
      </c>
      <c r="DV1181" s="15" t="s">
        <v>59</v>
      </c>
      <c r="DX1181" s="15" t="s">
        <v>59</v>
      </c>
      <c r="DZ1181" s="15" t="s">
        <v>59</v>
      </c>
      <c r="EB1181" s="15" t="s">
        <v>59</v>
      </c>
      <c r="ED1181" s="15" t="s">
        <v>59</v>
      </c>
      <c r="EF1181" s="15" t="s">
        <v>59</v>
      </c>
      <c r="EH1181" s="15" t="s">
        <v>59</v>
      </c>
      <c r="EJ1181" s="15" t="s">
        <v>59</v>
      </c>
      <c r="EL1181" s="15" t="s">
        <v>59</v>
      </c>
      <c r="EN1181" s="15" t="s">
        <v>59</v>
      </c>
      <c r="EP1181" s="15" t="s">
        <v>59</v>
      </c>
      <c r="ER1181" s="15" t="s">
        <v>59</v>
      </c>
      <c r="ET1181" s="15" t="s">
        <v>59</v>
      </c>
      <c r="EV1181" s="15" t="s">
        <v>59</v>
      </c>
      <c r="EX1181" s="15" t="s">
        <v>59</v>
      </c>
      <c r="EZ1181" s="15" t="s">
        <v>59</v>
      </c>
      <c r="FB1181" s="15" t="s">
        <v>59</v>
      </c>
      <c r="FD1181" s="15" t="s">
        <v>59</v>
      </c>
      <c r="FF1181" s="15" t="s">
        <v>59</v>
      </c>
      <c r="FH1181" s="15" t="s">
        <v>59</v>
      </c>
      <c r="FJ1181" s="15" t="s">
        <v>59</v>
      </c>
      <c r="FL1181" s="15" t="s">
        <v>59</v>
      </c>
      <c r="FN1181" s="15" t="s">
        <v>59</v>
      </c>
      <c r="FP1181" s="15" t="s">
        <v>59</v>
      </c>
      <c r="FR1181" s="15" t="s">
        <v>59</v>
      </c>
      <c r="FT1181" s="15" t="s">
        <v>59</v>
      </c>
    </row>
    <row r="1182" spans="1:176" ht="15.95" customHeight="1">
      <c r="A1182" t="s">
        <v>1507</v>
      </c>
      <c r="B1182">
        <v>1</v>
      </c>
      <c r="D1182" s="39">
        <v>2502</v>
      </c>
      <c r="E1182" t="s">
        <v>1506</v>
      </c>
      <c r="G1182" s="9">
        <f t="shared" si="46"/>
        <v>40</v>
      </c>
      <c r="H1182" s="15" t="s">
        <v>59</v>
      </c>
      <c r="I1182" t="s">
        <v>47</v>
      </c>
      <c r="J1182" s="15" t="s">
        <v>59</v>
      </c>
      <c r="K1182" t="s">
        <v>47</v>
      </c>
      <c r="L1182" s="15" t="s">
        <v>59</v>
      </c>
      <c r="M1182" s="3" t="s">
        <v>47</v>
      </c>
      <c r="N1182" s="12" t="s">
        <v>59</v>
      </c>
      <c r="O1182" t="s">
        <v>47</v>
      </c>
      <c r="P1182" s="15" t="s">
        <v>59</v>
      </c>
      <c r="Q1182" t="s">
        <v>47</v>
      </c>
      <c r="R1182" s="15" t="s">
        <v>59</v>
      </c>
      <c r="T1182" s="15" t="s">
        <v>59</v>
      </c>
      <c r="U1182" t="s">
        <v>47</v>
      </c>
      <c r="V1182" s="15" t="s">
        <v>59</v>
      </c>
      <c r="W1182" t="s">
        <v>47</v>
      </c>
      <c r="X1182" s="15" t="s">
        <v>59</v>
      </c>
      <c r="Y1182" t="s">
        <v>47</v>
      </c>
      <c r="Z1182" s="15" t="s">
        <v>59</v>
      </c>
      <c r="AA1182" t="s">
        <v>47</v>
      </c>
      <c r="AB1182" s="15" t="s">
        <v>59</v>
      </c>
      <c r="AC1182" t="s">
        <v>47</v>
      </c>
      <c r="AD1182" s="15" t="s">
        <v>59</v>
      </c>
      <c r="AE1182" t="s">
        <v>47</v>
      </c>
      <c r="AF1182" s="15" t="s">
        <v>59</v>
      </c>
      <c r="AG1182" s="42" t="s">
        <v>47</v>
      </c>
      <c r="AH1182" s="15" t="s">
        <v>59</v>
      </c>
      <c r="AI1182" t="s">
        <v>47</v>
      </c>
      <c r="AJ1182" s="15" t="s">
        <v>59</v>
      </c>
      <c r="AL1182" s="15" t="s">
        <v>59</v>
      </c>
      <c r="AM1182" t="s">
        <v>47</v>
      </c>
      <c r="AN1182" s="15" t="s">
        <v>59</v>
      </c>
      <c r="AO1182" t="s">
        <v>47</v>
      </c>
      <c r="AP1182" s="15" t="s">
        <v>59</v>
      </c>
      <c r="AQ1182" t="s">
        <v>47</v>
      </c>
      <c r="AR1182" s="15" t="s">
        <v>59</v>
      </c>
      <c r="AS1182" t="s">
        <v>47</v>
      </c>
      <c r="AT1182" s="15" t="s">
        <v>59</v>
      </c>
      <c r="AU1182" t="s">
        <v>47</v>
      </c>
      <c r="AV1182" s="15" t="s">
        <v>59</v>
      </c>
      <c r="AW1182">
        <v>40</v>
      </c>
      <c r="AX1182" s="15" t="s">
        <v>59</v>
      </c>
      <c r="AZ1182" s="15" t="s">
        <v>59</v>
      </c>
      <c r="BA1182" t="s">
        <v>47</v>
      </c>
      <c r="BB1182" s="15" t="s">
        <v>59</v>
      </c>
      <c r="BC1182" t="s">
        <v>47</v>
      </c>
      <c r="BD1182" s="15" t="s">
        <v>59</v>
      </c>
      <c r="BE1182" t="s">
        <v>47</v>
      </c>
      <c r="BF1182" s="15" t="s">
        <v>59</v>
      </c>
      <c r="BH1182" s="15" t="s">
        <v>59</v>
      </c>
      <c r="BJ1182" s="15" t="s">
        <v>59</v>
      </c>
      <c r="BL1182" s="15" t="s">
        <v>59</v>
      </c>
      <c r="BN1182" s="15" t="s">
        <v>59</v>
      </c>
      <c r="BP1182" s="15" t="s">
        <v>59</v>
      </c>
      <c r="BR1182" s="15" t="s">
        <v>59</v>
      </c>
      <c r="BT1182" s="15" t="s">
        <v>59</v>
      </c>
      <c r="BV1182" s="15" t="s">
        <v>59</v>
      </c>
      <c r="BX1182" s="15" t="s">
        <v>59</v>
      </c>
      <c r="BZ1182" s="15" t="s">
        <v>59</v>
      </c>
      <c r="CB1182" s="15" t="s">
        <v>59</v>
      </c>
      <c r="CD1182" s="15" t="s">
        <v>59</v>
      </c>
      <c r="CF1182" s="15" t="s">
        <v>59</v>
      </c>
      <c r="CH1182" s="15" t="s">
        <v>59</v>
      </c>
      <c r="CJ1182" s="15" t="s">
        <v>59</v>
      </c>
      <c r="CL1182" s="15" t="s">
        <v>59</v>
      </c>
      <c r="CN1182" s="15" t="s">
        <v>59</v>
      </c>
      <c r="CP1182" s="15" t="s">
        <v>59</v>
      </c>
      <c r="CR1182" s="15" t="s">
        <v>59</v>
      </c>
      <c r="CT1182" s="15" t="s">
        <v>59</v>
      </c>
      <c r="CV1182" s="15" t="s">
        <v>59</v>
      </c>
      <c r="CX1182" s="15" t="s">
        <v>59</v>
      </c>
      <c r="CZ1182" s="15" t="s">
        <v>59</v>
      </c>
      <c r="DB1182" s="15" t="s">
        <v>59</v>
      </c>
      <c r="DD1182" s="15" t="s">
        <v>59</v>
      </c>
      <c r="DF1182" s="15" t="s">
        <v>59</v>
      </c>
      <c r="DH1182" s="15" t="s">
        <v>59</v>
      </c>
      <c r="DJ1182" s="15" t="s">
        <v>59</v>
      </c>
      <c r="DL1182" s="15" t="s">
        <v>59</v>
      </c>
      <c r="DN1182" s="15" t="s">
        <v>59</v>
      </c>
      <c r="DP1182" s="15" t="s">
        <v>59</v>
      </c>
      <c r="DR1182" s="15" t="s">
        <v>59</v>
      </c>
      <c r="DT1182" s="15" t="s">
        <v>59</v>
      </c>
      <c r="DV1182" s="15" t="s">
        <v>59</v>
      </c>
      <c r="DX1182" s="15" t="s">
        <v>59</v>
      </c>
      <c r="DZ1182" s="15" t="s">
        <v>59</v>
      </c>
      <c r="EB1182" s="15" t="s">
        <v>59</v>
      </c>
      <c r="ED1182" s="15" t="s">
        <v>59</v>
      </c>
      <c r="EF1182" s="15" t="s">
        <v>59</v>
      </c>
      <c r="EH1182" s="15" t="s">
        <v>59</v>
      </c>
      <c r="EJ1182" s="15" t="s">
        <v>59</v>
      </c>
      <c r="EL1182" s="15" t="s">
        <v>59</v>
      </c>
      <c r="EN1182" s="15" t="s">
        <v>59</v>
      </c>
      <c r="EP1182" s="15" t="s">
        <v>59</v>
      </c>
      <c r="ER1182" s="15" t="s">
        <v>59</v>
      </c>
      <c r="ET1182" s="15" t="s">
        <v>59</v>
      </c>
      <c r="EV1182" s="15" t="s">
        <v>59</v>
      </c>
      <c r="EX1182" s="15" t="s">
        <v>59</v>
      </c>
      <c r="EZ1182" s="15" t="s">
        <v>59</v>
      </c>
      <c r="FB1182" s="15" t="s">
        <v>59</v>
      </c>
      <c r="FD1182" s="15" t="s">
        <v>59</v>
      </c>
      <c r="FF1182" s="15" t="s">
        <v>59</v>
      </c>
      <c r="FH1182" s="15" t="s">
        <v>59</v>
      </c>
      <c r="FJ1182" s="15" t="s">
        <v>59</v>
      </c>
      <c r="FL1182" s="15" t="s">
        <v>59</v>
      </c>
      <c r="FN1182" s="15" t="s">
        <v>59</v>
      </c>
      <c r="FP1182" s="15" t="s">
        <v>59</v>
      </c>
      <c r="FR1182" s="15" t="s">
        <v>59</v>
      </c>
      <c r="FT1182" s="15" t="s">
        <v>59</v>
      </c>
    </row>
    <row r="1183" spans="1:176" ht="15.95" customHeight="1">
      <c r="A1183" t="s">
        <v>1508</v>
      </c>
      <c r="B1183">
        <v>4</v>
      </c>
      <c r="D1183" s="39">
        <v>2502</v>
      </c>
      <c r="E1183" t="s">
        <v>1506</v>
      </c>
      <c r="G1183" s="9">
        <f t="shared" si="46"/>
        <v>18</v>
      </c>
      <c r="H1183" s="15" t="s">
        <v>59</v>
      </c>
      <c r="I1183" t="s">
        <v>47</v>
      </c>
      <c r="J1183" s="15" t="s">
        <v>59</v>
      </c>
      <c r="K1183" t="s">
        <v>47</v>
      </c>
      <c r="L1183" s="15" t="s">
        <v>59</v>
      </c>
      <c r="M1183" s="3" t="s">
        <v>47</v>
      </c>
      <c r="N1183" s="12" t="s">
        <v>59</v>
      </c>
      <c r="O1183" t="s">
        <v>47</v>
      </c>
      <c r="P1183" s="15" t="s">
        <v>59</v>
      </c>
      <c r="Q1183" t="s">
        <v>47</v>
      </c>
      <c r="R1183" s="15" t="s">
        <v>59</v>
      </c>
      <c r="T1183" s="15" t="s">
        <v>59</v>
      </c>
      <c r="U1183" t="s">
        <v>47</v>
      </c>
      <c r="V1183" s="15" t="s">
        <v>59</v>
      </c>
      <c r="W1183" t="s">
        <v>47</v>
      </c>
      <c r="X1183" s="15" t="s">
        <v>59</v>
      </c>
      <c r="Y1183" t="s">
        <v>47</v>
      </c>
      <c r="Z1183" s="15" t="s">
        <v>59</v>
      </c>
      <c r="AA1183" t="s">
        <v>47</v>
      </c>
      <c r="AB1183" s="15" t="s">
        <v>59</v>
      </c>
      <c r="AC1183" t="s">
        <v>47</v>
      </c>
      <c r="AD1183" s="15" t="s">
        <v>59</v>
      </c>
      <c r="AE1183" t="s">
        <v>47</v>
      </c>
      <c r="AF1183" s="15" t="s">
        <v>59</v>
      </c>
      <c r="AG1183" s="42" t="s">
        <v>47</v>
      </c>
      <c r="AH1183" s="15" t="s">
        <v>59</v>
      </c>
      <c r="AI1183" t="s">
        <v>47</v>
      </c>
      <c r="AJ1183" s="15" t="s">
        <v>59</v>
      </c>
      <c r="AL1183" s="15" t="s">
        <v>59</v>
      </c>
      <c r="AM1183" t="s">
        <v>47</v>
      </c>
      <c r="AN1183" s="15" t="s">
        <v>59</v>
      </c>
      <c r="AO1183" t="s">
        <v>47</v>
      </c>
      <c r="AP1183" s="15" t="s">
        <v>59</v>
      </c>
      <c r="AQ1183" t="s">
        <v>47</v>
      </c>
      <c r="AR1183" s="15" t="s">
        <v>59</v>
      </c>
      <c r="AS1183" t="s">
        <v>47</v>
      </c>
      <c r="AT1183" s="15" t="s">
        <v>59</v>
      </c>
      <c r="AU1183" t="s">
        <v>47</v>
      </c>
      <c r="AV1183" s="15" t="s">
        <v>59</v>
      </c>
      <c r="AW1183">
        <v>18</v>
      </c>
      <c r="AX1183" s="15" t="s">
        <v>59</v>
      </c>
      <c r="AZ1183" s="15" t="s">
        <v>59</v>
      </c>
      <c r="BA1183" t="s">
        <v>47</v>
      </c>
      <c r="BB1183" s="15" t="s">
        <v>59</v>
      </c>
      <c r="BC1183" t="s">
        <v>47</v>
      </c>
      <c r="BD1183" s="15" t="s">
        <v>59</v>
      </c>
      <c r="BE1183" t="s">
        <v>47</v>
      </c>
      <c r="BF1183" s="15" t="s">
        <v>59</v>
      </c>
      <c r="BH1183" s="15" t="s">
        <v>59</v>
      </c>
      <c r="BJ1183" s="15" t="s">
        <v>59</v>
      </c>
      <c r="BL1183" s="15" t="s">
        <v>59</v>
      </c>
      <c r="BN1183" s="15" t="s">
        <v>59</v>
      </c>
      <c r="BP1183" s="15" t="s">
        <v>59</v>
      </c>
      <c r="BR1183" s="15" t="s">
        <v>59</v>
      </c>
      <c r="BT1183" s="15" t="s">
        <v>59</v>
      </c>
      <c r="BV1183" s="15" t="s">
        <v>59</v>
      </c>
      <c r="BX1183" s="15" t="s">
        <v>59</v>
      </c>
      <c r="BZ1183" s="15" t="s">
        <v>59</v>
      </c>
      <c r="CB1183" s="15" t="s">
        <v>59</v>
      </c>
      <c r="CD1183" s="15" t="s">
        <v>59</v>
      </c>
      <c r="CF1183" s="15" t="s">
        <v>59</v>
      </c>
      <c r="CH1183" s="15" t="s">
        <v>59</v>
      </c>
      <c r="CJ1183" s="15" t="s">
        <v>59</v>
      </c>
      <c r="CL1183" s="15" t="s">
        <v>59</v>
      </c>
      <c r="CN1183" s="15" t="s">
        <v>59</v>
      </c>
      <c r="CP1183" s="15" t="s">
        <v>59</v>
      </c>
      <c r="CR1183" s="15" t="s">
        <v>59</v>
      </c>
      <c r="CT1183" s="15" t="s">
        <v>59</v>
      </c>
      <c r="CV1183" s="15" t="s">
        <v>59</v>
      </c>
      <c r="CX1183" s="15" t="s">
        <v>59</v>
      </c>
      <c r="CZ1183" s="15" t="s">
        <v>59</v>
      </c>
      <c r="DB1183" s="15" t="s">
        <v>59</v>
      </c>
      <c r="DD1183" s="15" t="s">
        <v>59</v>
      </c>
      <c r="DF1183" s="15" t="s">
        <v>59</v>
      </c>
      <c r="DH1183" s="15" t="s">
        <v>59</v>
      </c>
      <c r="DJ1183" s="15" t="s">
        <v>59</v>
      </c>
      <c r="DL1183" s="15" t="s">
        <v>59</v>
      </c>
      <c r="DN1183" s="15" t="s">
        <v>59</v>
      </c>
      <c r="DP1183" s="15" t="s">
        <v>59</v>
      </c>
      <c r="DR1183" s="15" t="s">
        <v>59</v>
      </c>
      <c r="DT1183" s="15" t="s">
        <v>59</v>
      </c>
      <c r="DV1183" s="15" t="s">
        <v>59</v>
      </c>
      <c r="DX1183" s="15" t="s">
        <v>59</v>
      </c>
      <c r="DZ1183" s="15" t="s">
        <v>59</v>
      </c>
      <c r="EB1183" s="15" t="s">
        <v>59</v>
      </c>
      <c r="ED1183" s="15" t="s">
        <v>59</v>
      </c>
      <c r="EF1183" s="15" t="s">
        <v>59</v>
      </c>
      <c r="EH1183" s="15" t="s">
        <v>59</v>
      </c>
      <c r="EJ1183" s="15" t="s">
        <v>59</v>
      </c>
      <c r="EL1183" s="15" t="s">
        <v>59</v>
      </c>
      <c r="EN1183" s="15" t="s">
        <v>59</v>
      </c>
      <c r="EP1183" s="15" t="s">
        <v>59</v>
      </c>
      <c r="ER1183" s="15" t="s">
        <v>59</v>
      </c>
      <c r="ET1183" s="15" t="s">
        <v>59</v>
      </c>
      <c r="EV1183" s="15" t="s">
        <v>59</v>
      </c>
      <c r="EX1183" s="15" t="s">
        <v>59</v>
      </c>
      <c r="EZ1183" s="15" t="s">
        <v>59</v>
      </c>
      <c r="FB1183" s="15" t="s">
        <v>59</v>
      </c>
      <c r="FD1183" s="15" t="s">
        <v>59</v>
      </c>
      <c r="FF1183" s="15" t="s">
        <v>59</v>
      </c>
      <c r="FH1183" s="15" t="s">
        <v>59</v>
      </c>
      <c r="FJ1183" s="15" t="s">
        <v>59</v>
      </c>
      <c r="FL1183" s="15" t="s">
        <v>59</v>
      </c>
      <c r="FN1183" s="15" t="s">
        <v>59</v>
      </c>
      <c r="FP1183" s="15" t="s">
        <v>59</v>
      </c>
      <c r="FR1183" s="15" t="s">
        <v>59</v>
      </c>
      <c r="FT1183" s="15" t="s">
        <v>59</v>
      </c>
    </row>
    <row r="1184" spans="1:176" ht="15.95" customHeight="1">
      <c r="A1184" t="s">
        <v>1509</v>
      </c>
      <c r="B1184">
        <v>4</v>
      </c>
      <c r="D1184" s="39">
        <v>2502</v>
      </c>
      <c r="E1184" t="s">
        <v>1506</v>
      </c>
      <c r="G1184" s="9">
        <f t="shared" si="46"/>
        <v>21</v>
      </c>
      <c r="H1184" s="15" t="s">
        <v>59</v>
      </c>
      <c r="I1184" t="s">
        <v>47</v>
      </c>
      <c r="J1184" s="15" t="s">
        <v>59</v>
      </c>
      <c r="K1184" t="s">
        <v>47</v>
      </c>
      <c r="L1184" s="15" t="s">
        <v>59</v>
      </c>
      <c r="M1184" s="3" t="s">
        <v>47</v>
      </c>
      <c r="N1184" s="12" t="s">
        <v>59</v>
      </c>
      <c r="O1184" t="s">
        <v>47</v>
      </c>
      <c r="P1184" s="15" t="s">
        <v>59</v>
      </c>
      <c r="Q1184" t="s">
        <v>47</v>
      </c>
      <c r="R1184" s="15" t="s">
        <v>59</v>
      </c>
      <c r="T1184" s="15" t="s">
        <v>59</v>
      </c>
      <c r="U1184" t="s">
        <v>47</v>
      </c>
      <c r="V1184" s="15" t="s">
        <v>59</v>
      </c>
      <c r="W1184" t="s">
        <v>47</v>
      </c>
      <c r="X1184" s="15" t="s">
        <v>59</v>
      </c>
      <c r="Y1184" t="s">
        <v>47</v>
      </c>
      <c r="Z1184" s="15" t="s">
        <v>59</v>
      </c>
      <c r="AA1184" t="s">
        <v>47</v>
      </c>
      <c r="AB1184" s="15" t="s">
        <v>59</v>
      </c>
      <c r="AC1184" t="s">
        <v>47</v>
      </c>
      <c r="AD1184" s="15" t="s">
        <v>59</v>
      </c>
      <c r="AE1184" t="s">
        <v>47</v>
      </c>
      <c r="AF1184" s="15" t="s">
        <v>59</v>
      </c>
      <c r="AG1184" s="42" t="s">
        <v>47</v>
      </c>
      <c r="AH1184" s="15" t="s">
        <v>59</v>
      </c>
      <c r="AI1184" t="s">
        <v>47</v>
      </c>
      <c r="AJ1184" s="15" t="s">
        <v>59</v>
      </c>
      <c r="AL1184" s="15" t="s">
        <v>59</v>
      </c>
      <c r="AM1184" t="s">
        <v>47</v>
      </c>
      <c r="AN1184" s="15" t="s">
        <v>59</v>
      </c>
      <c r="AO1184" t="s">
        <v>47</v>
      </c>
      <c r="AP1184" s="15" t="s">
        <v>59</v>
      </c>
      <c r="AQ1184" t="s">
        <v>47</v>
      </c>
      <c r="AR1184" s="15" t="s">
        <v>59</v>
      </c>
      <c r="AS1184" t="s">
        <v>47</v>
      </c>
      <c r="AT1184" s="15" t="s">
        <v>59</v>
      </c>
      <c r="AU1184" t="s">
        <v>47</v>
      </c>
      <c r="AV1184" s="15" t="s">
        <v>59</v>
      </c>
      <c r="AW1184">
        <v>21</v>
      </c>
      <c r="AX1184" s="15" t="s">
        <v>59</v>
      </c>
      <c r="AZ1184" s="15" t="s">
        <v>59</v>
      </c>
      <c r="BA1184" t="s">
        <v>47</v>
      </c>
      <c r="BB1184" s="15" t="s">
        <v>59</v>
      </c>
      <c r="BC1184" t="s">
        <v>47</v>
      </c>
      <c r="BD1184" s="15" t="s">
        <v>59</v>
      </c>
      <c r="BE1184" t="s">
        <v>47</v>
      </c>
      <c r="BF1184" s="15" t="s">
        <v>59</v>
      </c>
      <c r="BH1184" s="15" t="s">
        <v>59</v>
      </c>
      <c r="BJ1184" s="15" t="s">
        <v>59</v>
      </c>
      <c r="BL1184" s="15" t="s">
        <v>59</v>
      </c>
      <c r="BN1184" s="15" t="s">
        <v>59</v>
      </c>
      <c r="BP1184" s="15" t="s">
        <v>59</v>
      </c>
      <c r="BR1184" s="15" t="s">
        <v>59</v>
      </c>
      <c r="BT1184" s="15" t="s">
        <v>59</v>
      </c>
      <c r="BV1184" s="15" t="s">
        <v>59</v>
      </c>
      <c r="BX1184" s="15" t="s">
        <v>59</v>
      </c>
      <c r="BZ1184" s="15" t="s">
        <v>59</v>
      </c>
      <c r="CB1184" s="15" t="s">
        <v>59</v>
      </c>
      <c r="CD1184" s="15" t="s">
        <v>59</v>
      </c>
      <c r="CF1184" s="15" t="s">
        <v>59</v>
      </c>
      <c r="CH1184" s="15" t="s">
        <v>59</v>
      </c>
      <c r="CJ1184" s="15" t="s">
        <v>59</v>
      </c>
      <c r="CL1184" s="15" t="s">
        <v>59</v>
      </c>
      <c r="CN1184" s="15" t="s">
        <v>59</v>
      </c>
      <c r="CP1184" s="15" t="s">
        <v>59</v>
      </c>
      <c r="CR1184" s="15" t="s">
        <v>59</v>
      </c>
      <c r="CT1184" s="15" t="s">
        <v>59</v>
      </c>
      <c r="CV1184" s="15" t="s">
        <v>59</v>
      </c>
      <c r="CX1184" s="15" t="s">
        <v>59</v>
      </c>
      <c r="CZ1184" s="15" t="s">
        <v>59</v>
      </c>
      <c r="DB1184" s="15" t="s">
        <v>59</v>
      </c>
      <c r="DD1184" s="15" t="s">
        <v>59</v>
      </c>
      <c r="DF1184" s="15" t="s">
        <v>59</v>
      </c>
      <c r="DH1184" s="15" t="s">
        <v>59</v>
      </c>
      <c r="DJ1184" s="15" t="s">
        <v>59</v>
      </c>
      <c r="DL1184" s="15" t="s">
        <v>59</v>
      </c>
      <c r="DN1184" s="15" t="s">
        <v>59</v>
      </c>
      <c r="DP1184" s="15" t="s">
        <v>59</v>
      </c>
      <c r="DR1184" s="15" t="s">
        <v>59</v>
      </c>
      <c r="DT1184" s="15" t="s">
        <v>59</v>
      </c>
      <c r="DV1184" s="15" t="s">
        <v>59</v>
      </c>
      <c r="DX1184" s="15" t="s">
        <v>59</v>
      </c>
      <c r="DZ1184" s="15" t="s">
        <v>59</v>
      </c>
      <c r="EB1184" s="15" t="s">
        <v>59</v>
      </c>
      <c r="ED1184" s="15" t="s">
        <v>59</v>
      </c>
      <c r="EF1184" s="15" t="s">
        <v>59</v>
      </c>
      <c r="EH1184" s="15" t="s">
        <v>59</v>
      </c>
      <c r="EJ1184" s="15" t="s">
        <v>59</v>
      </c>
      <c r="EL1184" s="15" t="s">
        <v>59</v>
      </c>
      <c r="EN1184" s="15" t="s">
        <v>59</v>
      </c>
      <c r="EP1184" s="15" t="s">
        <v>59</v>
      </c>
      <c r="ER1184" s="15" t="s">
        <v>59</v>
      </c>
      <c r="ET1184" s="15" t="s">
        <v>59</v>
      </c>
      <c r="EV1184" s="15" t="s">
        <v>59</v>
      </c>
      <c r="EX1184" s="15" t="s">
        <v>59</v>
      </c>
      <c r="EZ1184" s="15" t="s">
        <v>59</v>
      </c>
      <c r="FB1184" s="15" t="s">
        <v>59</v>
      </c>
      <c r="FD1184" s="15" t="s">
        <v>59</v>
      </c>
      <c r="FF1184" s="15" t="s">
        <v>59</v>
      </c>
      <c r="FH1184" s="15" t="s">
        <v>59</v>
      </c>
      <c r="FJ1184" s="15" t="s">
        <v>59</v>
      </c>
      <c r="FL1184" s="15" t="s">
        <v>59</v>
      </c>
      <c r="FN1184" s="15" t="s">
        <v>59</v>
      </c>
      <c r="FP1184" s="15" t="s">
        <v>59</v>
      </c>
      <c r="FR1184" s="15" t="s">
        <v>59</v>
      </c>
      <c r="FT1184" s="15" t="s">
        <v>59</v>
      </c>
    </row>
    <row r="1185" spans="1:176" ht="15.95" customHeight="1">
      <c r="A1185" t="s">
        <v>1510</v>
      </c>
      <c r="B1185">
        <v>4</v>
      </c>
      <c r="D1185" s="39">
        <v>2502</v>
      </c>
      <c r="E1185" t="s">
        <v>1506</v>
      </c>
      <c r="G1185" s="9">
        <f t="shared" si="46"/>
        <v>33</v>
      </c>
      <c r="H1185" s="15" t="s">
        <v>59</v>
      </c>
      <c r="I1185" t="s">
        <v>47</v>
      </c>
      <c r="J1185" s="15" t="s">
        <v>59</v>
      </c>
      <c r="K1185" t="s">
        <v>47</v>
      </c>
      <c r="L1185" s="15" t="s">
        <v>59</v>
      </c>
      <c r="M1185" s="3" t="s">
        <v>47</v>
      </c>
      <c r="N1185" s="12" t="s">
        <v>59</v>
      </c>
      <c r="O1185" t="s">
        <v>47</v>
      </c>
      <c r="P1185" s="15" t="s">
        <v>59</v>
      </c>
      <c r="Q1185" t="s">
        <v>47</v>
      </c>
      <c r="R1185" s="15" t="s">
        <v>59</v>
      </c>
      <c r="T1185" s="15" t="s">
        <v>59</v>
      </c>
      <c r="U1185" t="s">
        <v>47</v>
      </c>
      <c r="V1185" s="15" t="s">
        <v>59</v>
      </c>
      <c r="W1185" t="s">
        <v>47</v>
      </c>
      <c r="X1185" s="15" t="s">
        <v>59</v>
      </c>
      <c r="Y1185" t="s">
        <v>47</v>
      </c>
      <c r="Z1185" s="15" t="s">
        <v>59</v>
      </c>
      <c r="AA1185" t="s">
        <v>47</v>
      </c>
      <c r="AB1185" s="15" t="s">
        <v>59</v>
      </c>
      <c r="AC1185" t="s">
        <v>47</v>
      </c>
      <c r="AD1185" s="15" t="s">
        <v>59</v>
      </c>
      <c r="AE1185" t="s">
        <v>47</v>
      </c>
      <c r="AF1185" s="15" t="s">
        <v>59</v>
      </c>
      <c r="AG1185" s="42" t="s">
        <v>47</v>
      </c>
      <c r="AH1185" s="15" t="s">
        <v>59</v>
      </c>
      <c r="AI1185" t="s">
        <v>47</v>
      </c>
      <c r="AJ1185" s="15" t="s">
        <v>59</v>
      </c>
      <c r="AL1185" s="15" t="s">
        <v>59</v>
      </c>
      <c r="AM1185" t="s">
        <v>47</v>
      </c>
      <c r="AN1185" s="15" t="s">
        <v>59</v>
      </c>
      <c r="AO1185" t="s">
        <v>47</v>
      </c>
      <c r="AP1185" s="15" t="s">
        <v>59</v>
      </c>
      <c r="AQ1185" t="s">
        <v>47</v>
      </c>
      <c r="AR1185" s="15" t="s">
        <v>59</v>
      </c>
      <c r="AS1185" t="s">
        <v>47</v>
      </c>
      <c r="AT1185" s="15" t="s">
        <v>59</v>
      </c>
      <c r="AU1185" t="s">
        <v>47</v>
      </c>
      <c r="AV1185" s="15" t="s">
        <v>59</v>
      </c>
      <c r="AW1185">
        <v>33</v>
      </c>
      <c r="AX1185" s="15" t="s">
        <v>59</v>
      </c>
      <c r="AZ1185" s="15" t="s">
        <v>59</v>
      </c>
      <c r="BA1185" t="s">
        <v>47</v>
      </c>
      <c r="BB1185" s="15" t="s">
        <v>59</v>
      </c>
      <c r="BC1185" t="s">
        <v>47</v>
      </c>
      <c r="BD1185" s="15" t="s">
        <v>59</v>
      </c>
      <c r="BE1185" t="s">
        <v>47</v>
      </c>
      <c r="BF1185" s="15" t="s">
        <v>59</v>
      </c>
      <c r="BH1185" s="15" t="s">
        <v>59</v>
      </c>
      <c r="BJ1185" s="15" t="s">
        <v>59</v>
      </c>
      <c r="BL1185" s="15" t="s">
        <v>59</v>
      </c>
      <c r="BN1185" s="15" t="s">
        <v>59</v>
      </c>
      <c r="BP1185" s="15" t="s">
        <v>59</v>
      </c>
      <c r="BR1185" s="15" t="s">
        <v>59</v>
      </c>
      <c r="BT1185" s="15" t="s">
        <v>59</v>
      </c>
      <c r="BV1185" s="15" t="s">
        <v>59</v>
      </c>
      <c r="BX1185" s="15" t="s">
        <v>59</v>
      </c>
      <c r="BZ1185" s="15" t="s">
        <v>59</v>
      </c>
      <c r="CB1185" s="15" t="s">
        <v>59</v>
      </c>
      <c r="CD1185" s="15" t="s">
        <v>59</v>
      </c>
      <c r="CF1185" s="15" t="s">
        <v>59</v>
      </c>
      <c r="CH1185" s="15" t="s">
        <v>59</v>
      </c>
      <c r="CJ1185" s="15" t="s">
        <v>59</v>
      </c>
      <c r="CL1185" s="15" t="s">
        <v>59</v>
      </c>
      <c r="CN1185" s="15" t="s">
        <v>59</v>
      </c>
      <c r="CP1185" s="15" t="s">
        <v>59</v>
      </c>
      <c r="CR1185" s="15" t="s">
        <v>59</v>
      </c>
      <c r="CT1185" s="15" t="s">
        <v>59</v>
      </c>
      <c r="CV1185" s="15" t="s">
        <v>59</v>
      </c>
      <c r="CX1185" s="15" t="s">
        <v>59</v>
      </c>
      <c r="CZ1185" s="15" t="s">
        <v>59</v>
      </c>
      <c r="DB1185" s="15" t="s">
        <v>59</v>
      </c>
      <c r="DD1185" s="15" t="s">
        <v>59</v>
      </c>
      <c r="DF1185" s="15" t="s">
        <v>59</v>
      </c>
      <c r="DH1185" s="15" t="s">
        <v>59</v>
      </c>
      <c r="DJ1185" s="15" t="s">
        <v>59</v>
      </c>
      <c r="DL1185" s="15" t="s">
        <v>59</v>
      </c>
      <c r="DN1185" s="15" t="s">
        <v>59</v>
      </c>
      <c r="DP1185" s="15" t="s">
        <v>59</v>
      </c>
      <c r="DR1185" s="15" t="s">
        <v>59</v>
      </c>
      <c r="DT1185" s="15" t="s">
        <v>59</v>
      </c>
      <c r="DV1185" s="15" t="s">
        <v>59</v>
      </c>
      <c r="DX1185" s="15" t="s">
        <v>59</v>
      </c>
      <c r="DZ1185" s="15" t="s">
        <v>59</v>
      </c>
      <c r="EB1185" s="15" t="s">
        <v>59</v>
      </c>
      <c r="ED1185" s="15" t="s">
        <v>59</v>
      </c>
      <c r="EF1185" s="15" t="s">
        <v>59</v>
      </c>
      <c r="EH1185" s="15" t="s">
        <v>59</v>
      </c>
      <c r="EJ1185" s="15" t="s">
        <v>59</v>
      </c>
      <c r="EL1185" s="15" t="s">
        <v>59</v>
      </c>
      <c r="EN1185" s="15" t="s">
        <v>59</v>
      </c>
      <c r="EP1185" s="15" t="s">
        <v>59</v>
      </c>
      <c r="ER1185" s="15" t="s">
        <v>59</v>
      </c>
      <c r="ET1185" s="15" t="s">
        <v>59</v>
      </c>
      <c r="EV1185" s="15" t="s">
        <v>59</v>
      </c>
      <c r="EX1185" s="15" t="s">
        <v>59</v>
      </c>
      <c r="EZ1185" s="15" t="s">
        <v>59</v>
      </c>
      <c r="FB1185" s="15" t="s">
        <v>59</v>
      </c>
      <c r="FD1185" s="15" t="s">
        <v>59</v>
      </c>
      <c r="FF1185" s="15" t="s">
        <v>59</v>
      </c>
      <c r="FH1185" s="15" t="s">
        <v>59</v>
      </c>
      <c r="FJ1185" s="15" t="s">
        <v>59</v>
      </c>
      <c r="FL1185" s="15" t="s">
        <v>59</v>
      </c>
      <c r="FN1185" s="15" t="s">
        <v>59</v>
      </c>
      <c r="FP1185" s="15" t="s">
        <v>59</v>
      </c>
      <c r="FR1185" s="15" t="s">
        <v>59</v>
      </c>
      <c r="FT1185" s="15" t="s">
        <v>59</v>
      </c>
    </row>
    <row r="1186" spans="1:176" ht="15.95" customHeight="1">
      <c r="A1186" t="s">
        <v>1511</v>
      </c>
      <c r="B1186">
        <v>4</v>
      </c>
      <c r="D1186" s="39">
        <v>2502</v>
      </c>
      <c r="E1186" t="s">
        <v>1506</v>
      </c>
      <c r="G1186" s="9">
        <f t="shared" si="46"/>
        <v>26</v>
      </c>
      <c r="H1186" s="15" t="s">
        <v>59</v>
      </c>
      <c r="I1186" t="s">
        <v>47</v>
      </c>
      <c r="J1186" s="15" t="s">
        <v>59</v>
      </c>
      <c r="K1186" t="s">
        <v>47</v>
      </c>
      <c r="L1186" s="15" t="s">
        <v>59</v>
      </c>
      <c r="M1186" s="3" t="s">
        <v>47</v>
      </c>
      <c r="N1186" s="12" t="s">
        <v>59</v>
      </c>
      <c r="O1186" t="s">
        <v>47</v>
      </c>
      <c r="P1186" s="15" t="s">
        <v>59</v>
      </c>
      <c r="Q1186" t="s">
        <v>47</v>
      </c>
      <c r="R1186" s="15" t="s">
        <v>59</v>
      </c>
      <c r="T1186" s="15" t="s">
        <v>59</v>
      </c>
      <c r="U1186" t="s">
        <v>47</v>
      </c>
      <c r="V1186" s="15" t="s">
        <v>59</v>
      </c>
      <c r="W1186" t="s">
        <v>47</v>
      </c>
      <c r="X1186" s="15" t="s">
        <v>59</v>
      </c>
      <c r="Y1186" t="s">
        <v>47</v>
      </c>
      <c r="Z1186" s="15" t="s">
        <v>59</v>
      </c>
      <c r="AA1186" t="s">
        <v>47</v>
      </c>
      <c r="AB1186" s="15" t="s">
        <v>59</v>
      </c>
      <c r="AC1186" t="s">
        <v>47</v>
      </c>
      <c r="AD1186" s="15" t="s">
        <v>59</v>
      </c>
      <c r="AE1186" t="s">
        <v>47</v>
      </c>
      <c r="AF1186" s="15" t="s">
        <v>59</v>
      </c>
      <c r="AG1186" s="42" t="s">
        <v>47</v>
      </c>
      <c r="AH1186" s="15" t="s">
        <v>59</v>
      </c>
      <c r="AI1186" t="s">
        <v>47</v>
      </c>
      <c r="AJ1186" s="15" t="s">
        <v>59</v>
      </c>
      <c r="AL1186" s="15" t="s">
        <v>59</v>
      </c>
      <c r="AM1186" t="s">
        <v>47</v>
      </c>
      <c r="AN1186" s="15" t="s">
        <v>59</v>
      </c>
      <c r="AO1186" t="s">
        <v>47</v>
      </c>
      <c r="AP1186" s="15" t="s">
        <v>59</v>
      </c>
      <c r="AQ1186" t="s">
        <v>47</v>
      </c>
      <c r="AR1186" s="15" t="s">
        <v>59</v>
      </c>
      <c r="AS1186" t="s">
        <v>47</v>
      </c>
      <c r="AT1186" s="15" t="s">
        <v>59</v>
      </c>
      <c r="AU1186" t="s">
        <v>47</v>
      </c>
      <c r="AV1186" s="15" t="s">
        <v>59</v>
      </c>
      <c r="AW1186">
        <v>26</v>
      </c>
      <c r="AX1186" s="15" t="s">
        <v>59</v>
      </c>
      <c r="AZ1186" s="15" t="s">
        <v>59</v>
      </c>
      <c r="BA1186" t="s">
        <v>47</v>
      </c>
      <c r="BB1186" s="15" t="s">
        <v>59</v>
      </c>
      <c r="BC1186" t="s">
        <v>47</v>
      </c>
      <c r="BD1186" s="15" t="s">
        <v>59</v>
      </c>
      <c r="BE1186" t="s">
        <v>47</v>
      </c>
      <c r="BF1186" s="15" t="s">
        <v>59</v>
      </c>
      <c r="BH1186" s="15" t="s">
        <v>59</v>
      </c>
      <c r="BJ1186" s="15" t="s">
        <v>59</v>
      </c>
      <c r="BL1186" s="15" t="s">
        <v>59</v>
      </c>
      <c r="BN1186" s="15" t="s">
        <v>59</v>
      </c>
      <c r="BP1186" s="15" t="s">
        <v>59</v>
      </c>
      <c r="BR1186" s="15" t="s">
        <v>59</v>
      </c>
      <c r="BT1186" s="15" t="s">
        <v>59</v>
      </c>
      <c r="BV1186" s="15" t="s">
        <v>59</v>
      </c>
      <c r="BX1186" s="15" t="s">
        <v>59</v>
      </c>
      <c r="BZ1186" s="15" t="s">
        <v>59</v>
      </c>
      <c r="CB1186" s="15" t="s">
        <v>59</v>
      </c>
      <c r="CD1186" s="15" t="s">
        <v>59</v>
      </c>
      <c r="CF1186" s="15" t="s">
        <v>59</v>
      </c>
      <c r="CH1186" s="15" t="s">
        <v>59</v>
      </c>
      <c r="CJ1186" s="15" t="s">
        <v>59</v>
      </c>
      <c r="CL1186" s="15" t="s">
        <v>59</v>
      </c>
      <c r="CN1186" s="15" t="s">
        <v>59</v>
      </c>
      <c r="CP1186" s="15" t="s">
        <v>59</v>
      </c>
      <c r="CR1186" s="15" t="s">
        <v>59</v>
      </c>
      <c r="CT1186" s="15" t="s">
        <v>59</v>
      </c>
      <c r="CV1186" s="15" t="s">
        <v>59</v>
      </c>
      <c r="CX1186" s="15" t="s">
        <v>59</v>
      </c>
      <c r="CZ1186" s="15" t="s">
        <v>59</v>
      </c>
      <c r="DB1186" s="15" t="s">
        <v>59</v>
      </c>
      <c r="DD1186" s="15" t="s">
        <v>59</v>
      </c>
      <c r="DF1186" s="15" t="s">
        <v>59</v>
      </c>
      <c r="DH1186" s="15" t="s">
        <v>59</v>
      </c>
      <c r="DJ1186" s="15" t="s">
        <v>59</v>
      </c>
      <c r="DL1186" s="15" t="s">
        <v>59</v>
      </c>
      <c r="DN1186" s="15" t="s">
        <v>59</v>
      </c>
      <c r="DP1186" s="15" t="s">
        <v>59</v>
      </c>
      <c r="DR1186" s="15" t="s">
        <v>59</v>
      </c>
      <c r="DT1186" s="15" t="s">
        <v>59</v>
      </c>
      <c r="DV1186" s="15" t="s">
        <v>59</v>
      </c>
      <c r="DX1186" s="15" t="s">
        <v>59</v>
      </c>
      <c r="DZ1186" s="15" t="s">
        <v>59</v>
      </c>
      <c r="EB1186" s="15" t="s">
        <v>59</v>
      </c>
      <c r="ED1186" s="15" t="s">
        <v>59</v>
      </c>
      <c r="EF1186" s="15" t="s">
        <v>59</v>
      </c>
      <c r="EH1186" s="15" t="s">
        <v>59</v>
      </c>
      <c r="EJ1186" s="15" t="s">
        <v>59</v>
      </c>
      <c r="EL1186" s="15" t="s">
        <v>59</v>
      </c>
      <c r="EN1186" s="15" t="s">
        <v>59</v>
      </c>
      <c r="EP1186" s="15" t="s">
        <v>59</v>
      </c>
      <c r="ER1186" s="15" t="s">
        <v>59</v>
      </c>
      <c r="ET1186" s="15" t="s">
        <v>59</v>
      </c>
      <c r="EV1186" s="15" t="s">
        <v>59</v>
      </c>
      <c r="EX1186" s="15" t="s">
        <v>59</v>
      </c>
      <c r="EZ1186" s="15" t="s">
        <v>59</v>
      </c>
      <c r="FB1186" s="15" t="s">
        <v>59</v>
      </c>
      <c r="FD1186" s="15" t="s">
        <v>59</v>
      </c>
      <c r="FF1186" s="15" t="s">
        <v>59</v>
      </c>
      <c r="FH1186" s="15" t="s">
        <v>59</v>
      </c>
      <c r="FJ1186" s="15" t="s">
        <v>59</v>
      </c>
      <c r="FL1186" s="15" t="s">
        <v>59</v>
      </c>
      <c r="FN1186" s="15" t="s">
        <v>59</v>
      </c>
      <c r="FP1186" s="15" t="s">
        <v>59</v>
      </c>
      <c r="FR1186" s="15" t="s">
        <v>59</v>
      </c>
      <c r="FT1186" s="15" t="s">
        <v>59</v>
      </c>
    </row>
    <row r="1187" spans="1:176" ht="15.95" customHeight="1">
      <c r="A1187" t="s">
        <v>1517</v>
      </c>
      <c r="B1187">
        <v>4</v>
      </c>
      <c r="D1187" s="39">
        <v>2502</v>
      </c>
      <c r="E1187" t="s">
        <v>1506</v>
      </c>
      <c r="G1187" s="9">
        <f t="shared" si="46"/>
        <v>35</v>
      </c>
      <c r="H1187" s="15" t="s">
        <v>59</v>
      </c>
      <c r="I1187" t="s">
        <v>47</v>
      </c>
      <c r="J1187" s="15" t="s">
        <v>59</v>
      </c>
      <c r="K1187" t="s">
        <v>47</v>
      </c>
      <c r="L1187" s="15" t="s">
        <v>59</v>
      </c>
      <c r="M1187" s="3" t="s">
        <v>47</v>
      </c>
      <c r="N1187" s="12" t="s">
        <v>59</v>
      </c>
      <c r="O1187" t="s">
        <v>47</v>
      </c>
      <c r="P1187" s="15" t="s">
        <v>59</v>
      </c>
      <c r="Q1187" t="s">
        <v>47</v>
      </c>
      <c r="R1187" s="15" t="s">
        <v>59</v>
      </c>
      <c r="T1187" s="15" t="s">
        <v>59</v>
      </c>
      <c r="U1187" t="s">
        <v>47</v>
      </c>
      <c r="V1187" s="15" t="s">
        <v>59</v>
      </c>
      <c r="W1187" t="s">
        <v>47</v>
      </c>
      <c r="X1187" s="15" t="s">
        <v>59</v>
      </c>
      <c r="Y1187" t="s">
        <v>47</v>
      </c>
      <c r="Z1187" s="15" t="s">
        <v>59</v>
      </c>
      <c r="AA1187" t="s">
        <v>47</v>
      </c>
      <c r="AB1187" s="15" t="s">
        <v>59</v>
      </c>
      <c r="AC1187" t="s">
        <v>47</v>
      </c>
      <c r="AD1187" s="15" t="s">
        <v>59</v>
      </c>
      <c r="AE1187" t="s">
        <v>47</v>
      </c>
      <c r="AF1187" s="15" t="s">
        <v>59</v>
      </c>
      <c r="AG1187" s="42" t="s">
        <v>47</v>
      </c>
      <c r="AH1187" s="15" t="s">
        <v>59</v>
      </c>
      <c r="AI1187" t="s">
        <v>47</v>
      </c>
      <c r="AJ1187" s="15" t="s">
        <v>59</v>
      </c>
      <c r="AL1187" s="15" t="s">
        <v>59</v>
      </c>
      <c r="AM1187" t="s">
        <v>47</v>
      </c>
      <c r="AN1187" s="15" t="s">
        <v>59</v>
      </c>
      <c r="AO1187" t="s">
        <v>47</v>
      </c>
      <c r="AP1187" s="15" t="s">
        <v>59</v>
      </c>
      <c r="AQ1187" t="s">
        <v>47</v>
      </c>
      <c r="AR1187" s="15" t="s">
        <v>59</v>
      </c>
      <c r="AS1187" t="s">
        <v>47</v>
      </c>
      <c r="AT1187" s="15" t="s">
        <v>59</v>
      </c>
      <c r="AU1187" t="s">
        <v>47</v>
      </c>
      <c r="AV1187" s="15" t="s">
        <v>59</v>
      </c>
      <c r="AW1187">
        <v>35</v>
      </c>
      <c r="AX1187" s="15" t="s">
        <v>59</v>
      </c>
      <c r="AZ1187" s="15" t="s">
        <v>59</v>
      </c>
      <c r="BA1187" t="s">
        <v>47</v>
      </c>
      <c r="BB1187" s="15" t="s">
        <v>59</v>
      </c>
      <c r="BC1187" t="s">
        <v>47</v>
      </c>
      <c r="BD1187" s="15" t="s">
        <v>59</v>
      </c>
      <c r="BE1187" t="s">
        <v>47</v>
      </c>
      <c r="BF1187" s="15" t="s">
        <v>59</v>
      </c>
      <c r="BH1187" s="15" t="s">
        <v>59</v>
      </c>
      <c r="BJ1187" s="15" t="s">
        <v>59</v>
      </c>
      <c r="BL1187" s="15" t="s">
        <v>59</v>
      </c>
      <c r="BN1187" s="15" t="s">
        <v>59</v>
      </c>
      <c r="BP1187" s="15" t="s">
        <v>59</v>
      </c>
      <c r="BR1187" s="15" t="s">
        <v>59</v>
      </c>
      <c r="BT1187" s="15" t="s">
        <v>59</v>
      </c>
      <c r="BV1187" s="15" t="s">
        <v>59</v>
      </c>
      <c r="BX1187" s="15" t="s">
        <v>59</v>
      </c>
      <c r="BZ1187" s="15" t="s">
        <v>59</v>
      </c>
      <c r="CB1187" s="15" t="s">
        <v>59</v>
      </c>
      <c r="CD1187" s="15" t="s">
        <v>59</v>
      </c>
      <c r="CF1187" s="15" t="s">
        <v>59</v>
      </c>
      <c r="CH1187" s="15" t="s">
        <v>59</v>
      </c>
      <c r="CJ1187" s="15" t="s">
        <v>59</v>
      </c>
      <c r="CL1187" s="15" t="s">
        <v>59</v>
      </c>
      <c r="CN1187" s="15" t="s">
        <v>59</v>
      </c>
      <c r="CP1187" s="15" t="s">
        <v>59</v>
      </c>
      <c r="CR1187" s="15" t="s">
        <v>59</v>
      </c>
      <c r="CT1187" s="15" t="s">
        <v>59</v>
      </c>
      <c r="CV1187" s="15" t="s">
        <v>59</v>
      </c>
      <c r="CX1187" s="15" t="s">
        <v>59</v>
      </c>
      <c r="CZ1187" s="15" t="s">
        <v>59</v>
      </c>
      <c r="DB1187" s="15" t="s">
        <v>59</v>
      </c>
      <c r="DD1187" s="15" t="s">
        <v>59</v>
      </c>
      <c r="DF1187" s="15" t="s">
        <v>59</v>
      </c>
      <c r="DH1187" s="15" t="s">
        <v>59</v>
      </c>
      <c r="DJ1187" s="15" t="s">
        <v>59</v>
      </c>
      <c r="DL1187" s="15" t="s">
        <v>59</v>
      </c>
      <c r="DN1187" s="15" t="s">
        <v>59</v>
      </c>
      <c r="DP1187" s="15" t="s">
        <v>59</v>
      </c>
      <c r="DR1187" s="15" t="s">
        <v>59</v>
      </c>
      <c r="DT1187" s="15" t="s">
        <v>59</v>
      </c>
      <c r="DV1187" s="15" t="s">
        <v>59</v>
      </c>
      <c r="DX1187" s="15" t="s">
        <v>59</v>
      </c>
      <c r="DZ1187" s="15" t="s">
        <v>59</v>
      </c>
      <c r="EB1187" s="15" t="s">
        <v>59</v>
      </c>
      <c r="ED1187" s="15" t="s">
        <v>59</v>
      </c>
      <c r="EF1187" s="15" t="s">
        <v>59</v>
      </c>
      <c r="EH1187" s="15" t="s">
        <v>59</v>
      </c>
      <c r="EJ1187" s="15" t="s">
        <v>59</v>
      </c>
      <c r="EL1187" s="15" t="s">
        <v>59</v>
      </c>
      <c r="EN1187" s="15" t="s">
        <v>59</v>
      </c>
      <c r="EP1187" s="15" t="s">
        <v>59</v>
      </c>
      <c r="ER1187" s="15" t="s">
        <v>59</v>
      </c>
      <c r="ET1187" s="15" t="s">
        <v>59</v>
      </c>
      <c r="EV1187" s="15" t="s">
        <v>59</v>
      </c>
      <c r="EX1187" s="15" t="s">
        <v>59</v>
      </c>
      <c r="EZ1187" s="15" t="s">
        <v>59</v>
      </c>
      <c r="FB1187" s="15" t="s">
        <v>59</v>
      </c>
      <c r="FD1187" s="15" t="s">
        <v>59</v>
      </c>
      <c r="FF1187" s="15" t="s">
        <v>59</v>
      </c>
      <c r="FH1187" s="15" t="s">
        <v>59</v>
      </c>
      <c r="FJ1187" s="15" t="s">
        <v>59</v>
      </c>
      <c r="FL1187" s="15" t="s">
        <v>59</v>
      </c>
      <c r="FN1187" s="15" t="s">
        <v>59</v>
      </c>
      <c r="FP1187" s="15" t="s">
        <v>59</v>
      </c>
      <c r="FR1187" s="15" t="s">
        <v>59</v>
      </c>
      <c r="FT1187" s="15" t="s">
        <v>59</v>
      </c>
    </row>
    <row r="1188" spans="1:176" ht="15.95" customHeight="1">
      <c r="A1188" t="s">
        <v>1512</v>
      </c>
      <c r="B1188">
        <v>4</v>
      </c>
      <c r="D1188" s="39">
        <v>2502</v>
      </c>
      <c r="E1188" t="s">
        <v>1506</v>
      </c>
      <c r="G1188" s="9">
        <f t="shared" si="46"/>
        <v>22</v>
      </c>
      <c r="H1188" s="15" t="s">
        <v>59</v>
      </c>
      <c r="I1188" t="s">
        <v>47</v>
      </c>
      <c r="J1188" s="15" t="s">
        <v>59</v>
      </c>
      <c r="K1188" t="s">
        <v>47</v>
      </c>
      <c r="L1188" s="15" t="s">
        <v>59</v>
      </c>
      <c r="M1188" s="3" t="s">
        <v>47</v>
      </c>
      <c r="N1188" s="12" t="s">
        <v>59</v>
      </c>
      <c r="O1188" t="s">
        <v>47</v>
      </c>
      <c r="P1188" s="15" t="s">
        <v>59</v>
      </c>
      <c r="Q1188" t="s">
        <v>47</v>
      </c>
      <c r="R1188" s="15" t="s">
        <v>59</v>
      </c>
      <c r="T1188" s="15" t="s">
        <v>59</v>
      </c>
      <c r="U1188" t="s">
        <v>47</v>
      </c>
      <c r="V1188" s="15" t="s">
        <v>59</v>
      </c>
      <c r="W1188" t="s">
        <v>47</v>
      </c>
      <c r="X1188" s="15" t="s">
        <v>59</v>
      </c>
      <c r="Y1188" t="s">
        <v>47</v>
      </c>
      <c r="Z1188" s="15" t="s">
        <v>59</v>
      </c>
      <c r="AA1188" t="s">
        <v>47</v>
      </c>
      <c r="AB1188" s="15" t="s">
        <v>59</v>
      </c>
      <c r="AC1188" t="s">
        <v>47</v>
      </c>
      <c r="AD1188" s="15" t="s">
        <v>59</v>
      </c>
      <c r="AE1188" t="s">
        <v>47</v>
      </c>
      <c r="AF1188" s="15" t="s">
        <v>59</v>
      </c>
      <c r="AG1188" s="42" t="s">
        <v>47</v>
      </c>
      <c r="AH1188" s="15" t="s">
        <v>59</v>
      </c>
      <c r="AI1188" t="s">
        <v>47</v>
      </c>
      <c r="AJ1188" s="15" t="s">
        <v>59</v>
      </c>
      <c r="AL1188" s="15" t="s">
        <v>59</v>
      </c>
      <c r="AM1188" t="s">
        <v>47</v>
      </c>
      <c r="AN1188" s="15" t="s">
        <v>59</v>
      </c>
      <c r="AO1188" t="s">
        <v>47</v>
      </c>
      <c r="AP1188" s="15" t="s">
        <v>59</v>
      </c>
      <c r="AQ1188" t="s">
        <v>47</v>
      </c>
      <c r="AR1188" s="15" t="s">
        <v>59</v>
      </c>
      <c r="AS1188" t="s">
        <v>47</v>
      </c>
      <c r="AT1188" s="15" t="s">
        <v>59</v>
      </c>
      <c r="AU1188" t="s">
        <v>47</v>
      </c>
      <c r="AV1188" s="15" t="s">
        <v>59</v>
      </c>
      <c r="AW1188">
        <v>22</v>
      </c>
      <c r="AX1188" s="15" t="s">
        <v>59</v>
      </c>
      <c r="AZ1188" s="15" t="s">
        <v>59</v>
      </c>
      <c r="BA1188" t="s">
        <v>47</v>
      </c>
      <c r="BB1188" s="15" t="s">
        <v>59</v>
      </c>
      <c r="BC1188" t="s">
        <v>47</v>
      </c>
      <c r="BD1188" s="15" t="s">
        <v>59</v>
      </c>
      <c r="BE1188" t="s">
        <v>47</v>
      </c>
      <c r="BF1188" s="15" t="s">
        <v>59</v>
      </c>
      <c r="BH1188" s="15" t="s">
        <v>59</v>
      </c>
      <c r="BJ1188" s="15" t="s">
        <v>59</v>
      </c>
      <c r="BL1188" s="15" t="s">
        <v>59</v>
      </c>
      <c r="BN1188" s="15" t="s">
        <v>59</v>
      </c>
      <c r="BP1188" s="15" t="s">
        <v>59</v>
      </c>
      <c r="BR1188" s="15" t="s">
        <v>59</v>
      </c>
      <c r="BT1188" s="15" t="s">
        <v>59</v>
      </c>
      <c r="BV1188" s="15" t="s">
        <v>59</v>
      </c>
      <c r="BX1188" s="15" t="s">
        <v>59</v>
      </c>
      <c r="BZ1188" s="15" t="s">
        <v>59</v>
      </c>
      <c r="CB1188" s="15" t="s">
        <v>59</v>
      </c>
      <c r="CD1188" s="15" t="s">
        <v>59</v>
      </c>
      <c r="CF1188" s="15" t="s">
        <v>59</v>
      </c>
      <c r="CH1188" s="15" t="s">
        <v>59</v>
      </c>
      <c r="CJ1188" s="15" t="s">
        <v>59</v>
      </c>
      <c r="CL1188" s="15" t="s">
        <v>59</v>
      </c>
      <c r="CN1188" s="15" t="s">
        <v>59</v>
      </c>
      <c r="CP1188" s="15" t="s">
        <v>59</v>
      </c>
      <c r="CR1188" s="15" t="s">
        <v>59</v>
      </c>
      <c r="CT1188" s="15" t="s">
        <v>59</v>
      </c>
      <c r="CV1188" s="15" t="s">
        <v>59</v>
      </c>
      <c r="CX1188" s="15" t="s">
        <v>59</v>
      </c>
      <c r="CZ1188" s="15" t="s">
        <v>59</v>
      </c>
      <c r="DB1188" s="15" t="s">
        <v>59</v>
      </c>
      <c r="DD1188" s="15" t="s">
        <v>59</v>
      </c>
      <c r="DF1188" s="15" t="s">
        <v>59</v>
      </c>
      <c r="DH1188" s="15" t="s">
        <v>59</v>
      </c>
      <c r="DJ1188" s="15" t="s">
        <v>59</v>
      </c>
      <c r="DL1188" s="15" t="s">
        <v>59</v>
      </c>
      <c r="DN1188" s="15" t="s">
        <v>59</v>
      </c>
      <c r="DP1188" s="15" t="s">
        <v>59</v>
      </c>
      <c r="DR1188" s="15" t="s">
        <v>59</v>
      </c>
      <c r="DT1188" s="15" t="s">
        <v>59</v>
      </c>
      <c r="DV1188" s="15" t="s">
        <v>59</v>
      </c>
      <c r="DX1188" s="15" t="s">
        <v>59</v>
      </c>
      <c r="DZ1188" s="15" t="s">
        <v>59</v>
      </c>
      <c r="EB1188" s="15" t="s">
        <v>59</v>
      </c>
      <c r="ED1188" s="15" t="s">
        <v>59</v>
      </c>
      <c r="EF1188" s="15" t="s">
        <v>59</v>
      </c>
      <c r="EH1188" s="15" t="s">
        <v>59</v>
      </c>
      <c r="EJ1188" s="15" t="s">
        <v>59</v>
      </c>
      <c r="EL1188" s="15" t="s">
        <v>59</v>
      </c>
      <c r="EN1188" s="15" t="s">
        <v>59</v>
      </c>
      <c r="EP1188" s="15" t="s">
        <v>59</v>
      </c>
      <c r="ER1188" s="15" t="s">
        <v>59</v>
      </c>
      <c r="ET1188" s="15" t="s">
        <v>59</v>
      </c>
      <c r="EV1188" s="15" t="s">
        <v>59</v>
      </c>
      <c r="EX1188" s="15" t="s">
        <v>59</v>
      </c>
      <c r="EZ1188" s="15" t="s">
        <v>59</v>
      </c>
      <c r="FB1188" s="15" t="s">
        <v>59</v>
      </c>
      <c r="FD1188" s="15" t="s">
        <v>59</v>
      </c>
      <c r="FF1188" s="15" t="s">
        <v>59</v>
      </c>
      <c r="FH1188" s="15" t="s">
        <v>59</v>
      </c>
      <c r="FJ1188" s="15" t="s">
        <v>59</v>
      </c>
      <c r="FL1188" s="15" t="s">
        <v>59</v>
      </c>
      <c r="FN1188" s="15" t="s">
        <v>59</v>
      </c>
      <c r="FP1188" s="15" t="s">
        <v>59</v>
      </c>
      <c r="FR1188" s="15" t="s">
        <v>59</v>
      </c>
      <c r="FT1188" s="15" t="s">
        <v>59</v>
      </c>
    </row>
    <row r="1189" spans="1:176" ht="15.95" customHeight="1">
      <c r="A1189" t="s">
        <v>1513</v>
      </c>
      <c r="B1189">
        <v>1</v>
      </c>
      <c r="D1189" s="39">
        <v>2502</v>
      </c>
      <c r="E1189" t="s">
        <v>1506</v>
      </c>
      <c r="G1189" s="9">
        <f t="shared" si="46"/>
        <v>0</v>
      </c>
      <c r="H1189" s="15" t="s">
        <v>59</v>
      </c>
      <c r="I1189" t="s">
        <v>47</v>
      </c>
      <c r="J1189" s="15" t="s">
        <v>59</v>
      </c>
      <c r="K1189" t="s">
        <v>47</v>
      </c>
      <c r="L1189" s="15" t="s">
        <v>59</v>
      </c>
      <c r="M1189" s="3" t="s">
        <v>47</v>
      </c>
      <c r="N1189" s="12" t="s">
        <v>59</v>
      </c>
      <c r="O1189" t="s">
        <v>47</v>
      </c>
      <c r="P1189" s="15" t="s">
        <v>59</v>
      </c>
      <c r="Q1189" t="s">
        <v>47</v>
      </c>
      <c r="R1189" s="15" t="s">
        <v>59</v>
      </c>
      <c r="T1189" s="15" t="s">
        <v>59</v>
      </c>
      <c r="U1189" t="s">
        <v>47</v>
      </c>
      <c r="V1189" s="15" t="s">
        <v>59</v>
      </c>
      <c r="W1189" t="s">
        <v>47</v>
      </c>
      <c r="X1189" s="15" t="s">
        <v>59</v>
      </c>
      <c r="Y1189" t="s">
        <v>47</v>
      </c>
      <c r="Z1189" s="15" t="s">
        <v>59</v>
      </c>
      <c r="AA1189" t="s">
        <v>47</v>
      </c>
      <c r="AB1189" s="15" t="s">
        <v>59</v>
      </c>
      <c r="AC1189" t="s">
        <v>47</v>
      </c>
      <c r="AD1189" s="15" t="s">
        <v>59</v>
      </c>
      <c r="AE1189" t="s">
        <v>47</v>
      </c>
      <c r="AF1189" s="15" t="s">
        <v>59</v>
      </c>
      <c r="AG1189" s="42" t="s">
        <v>47</v>
      </c>
      <c r="AH1189" s="15" t="s">
        <v>59</v>
      </c>
      <c r="AI1189" t="s">
        <v>47</v>
      </c>
      <c r="AJ1189" s="15" t="s">
        <v>59</v>
      </c>
      <c r="AL1189" s="15" t="s">
        <v>59</v>
      </c>
      <c r="AM1189" t="s">
        <v>47</v>
      </c>
      <c r="AN1189" s="15" t="s">
        <v>59</v>
      </c>
      <c r="AO1189" t="s">
        <v>47</v>
      </c>
      <c r="AP1189" s="15" t="s">
        <v>59</v>
      </c>
      <c r="AQ1189" t="s">
        <v>47</v>
      </c>
      <c r="AR1189" s="15" t="s">
        <v>59</v>
      </c>
      <c r="AS1189" t="s">
        <v>47</v>
      </c>
      <c r="AT1189" s="15" t="s">
        <v>59</v>
      </c>
      <c r="AU1189" t="s">
        <v>47</v>
      </c>
      <c r="AV1189" s="15" t="s">
        <v>59</v>
      </c>
      <c r="AW1189">
        <v>0</v>
      </c>
      <c r="AX1189" s="15" t="s">
        <v>59</v>
      </c>
      <c r="AZ1189" s="15" t="s">
        <v>59</v>
      </c>
      <c r="BA1189" t="s">
        <v>47</v>
      </c>
      <c r="BB1189" s="15" t="s">
        <v>59</v>
      </c>
      <c r="BC1189" t="s">
        <v>47</v>
      </c>
      <c r="BD1189" s="15" t="s">
        <v>59</v>
      </c>
      <c r="BE1189" t="s">
        <v>47</v>
      </c>
      <c r="BF1189" s="15" t="s">
        <v>59</v>
      </c>
      <c r="BH1189" s="15" t="s">
        <v>59</v>
      </c>
      <c r="BJ1189" s="15" t="s">
        <v>59</v>
      </c>
      <c r="BL1189" s="15" t="s">
        <v>59</v>
      </c>
      <c r="BN1189" s="15" t="s">
        <v>59</v>
      </c>
      <c r="BP1189" s="15" t="s">
        <v>59</v>
      </c>
      <c r="BR1189" s="15" t="s">
        <v>59</v>
      </c>
      <c r="BT1189" s="15" t="s">
        <v>59</v>
      </c>
      <c r="BV1189" s="15" t="s">
        <v>59</v>
      </c>
      <c r="BX1189" s="15" t="s">
        <v>59</v>
      </c>
      <c r="BZ1189" s="15" t="s">
        <v>59</v>
      </c>
      <c r="CB1189" s="15" t="s">
        <v>59</v>
      </c>
      <c r="CD1189" s="15" t="s">
        <v>59</v>
      </c>
      <c r="CF1189" s="15" t="s">
        <v>59</v>
      </c>
      <c r="CH1189" s="15" t="s">
        <v>59</v>
      </c>
      <c r="CJ1189" s="15" t="s">
        <v>59</v>
      </c>
      <c r="CL1189" s="15" t="s">
        <v>59</v>
      </c>
      <c r="CN1189" s="15" t="s">
        <v>59</v>
      </c>
      <c r="CP1189" s="15" t="s">
        <v>59</v>
      </c>
      <c r="CR1189" s="15" t="s">
        <v>59</v>
      </c>
      <c r="CT1189" s="15" t="s">
        <v>59</v>
      </c>
      <c r="CV1189" s="15" t="s">
        <v>59</v>
      </c>
      <c r="CX1189" s="15" t="s">
        <v>59</v>
      </c>
      <c r="CZ1189" s="15" t="s">
        <v>59</v>
      </c>
      <c r="DB1189" s="15" t="s">
        <v>59</v>
      </c>
      <c r="DD1189" s="15" t="s">
        <v>59</v>
      </c>
      <c r="DF1189" s="15" t="s">
        <v>59</v>
      </c>
      <c r="DH1189" s="15" t="s">
        <v>59</v>
      </c>
      <c r="DJ1189" s="15" t="s">
        <v>59</v>
      </c>
      <c r="DL1189" s="15" t="s">
        <v>59</v>
      </c>
      <c r="DN1189" s="15" t="s">
        <v>59</v>
      </c>
      <c r="DP1189" s="15" t="s">
        <v>59</v>
      </c>
      <c r="DR1189" s="15" t="s">
        <v>59</v>
      </c>
      <c r="DT1189" s="15" t="s">
        <v>59</v>
      </c>
      <c r="DV1189" s="15" t="s">
        <v>59</v>
      </c>
      <c r="DX1189" s="15" t="s">
        <v>59</v>
      </c>
      <c r="DZ1189" s="15" t="s">
        <v>59</v>
      </c>
      <c r="EB1189" s="15" t="s">
        <v>59</v>
      </c>
      <c r="ED1189" s="15" t="s">
        <v>59</v>
      </c>
      <c r="EF1189" s="15" t="s">
        <v>59</v>
      </c>
      <c r="EH1189" s="15" t="s">
        <v>59</v>
      </c>
      <c r="EJ1189" s="15" t="s">
        <v>59</v>
      </c>
      <c r="EL1189" s="15" t="s">
        <v>59</v>
      </c>
      <c r="EN1189" s="15" t="s">
        <v>59</v>
      </c>
      <c r="EP1189" s="15" t="s">
        <v>59</v>
      </c>
      <c r="ER1189" s="15" t="s">
        <v>59</v>
      </c>
      <c r="ET1189" s="15" t="s">
        <v>59</v>
      </c>
      <c r="EV1189" s="15" t="s">
        <v>59</v>
      </c>
      <c r="EX1189" s="15" t="s">
        <v>59</v>
      </c>
      <c r="EZ1189" s="15" t="s">
        <v>59</v>
      </c>
      <c r="FB1189" s="15" t="s">
        <v>59</v>
      </c>
      <c r="FD1189" s="15" t="s">
        <v>59</v>
      </c>
      <c r="FF1189" s="15" t="s">
        <v>59</v>
      </c>
      <c r="FH1189" s="15" t="s">
        <v>59</v>
      </c>
      <c r="FJ1189" s="15" t="s">
        <v>59</v>
      </c>
      <c r="FL1189" s="15" t="s">
        <v>59</v>
      </c>
      <c r="FN1189" s="15" t="s">
        <v>59</v>
      </c>
      <c r="FP1189" s="15" t="s">
        <v>59</v>
      </c>
      <c r="FR1189" s="15" t="s">
        <v>59</v>
      </c>
      <c r="FT1189" s="15" t="s">
        <v>59</v>
      </c>
    </row>
    <row r="1190" spans="1:176" ht="15.95" customHeight="1">
      <c r="A1190" t="s">
        <v>1514</v>
      </c>
      <c r="B1190">
        <v>4</v>
      </c>
      <c r="D1190" s="39">
        <v>2502</v>
      </c>
      <c r="E1190" t="s">
        <v>1506</v>
      </c>
      <c r="G1190" s="9">
        <f t="shared" si="46"/>
        <v>16</v>
      </c>
      <c r="H1190" s="15" t="s">
        <v>59</v>
      </c>
      <c r="I1190" t="s">
        <v>47</v>
      </c>
      <c r="J1190" s="15" t="s">
        <v>59</v>
      </c>
      <c r="K1190" t="s">
        <v>47</v>
      </c>
      <c r="L1190" s="15" t="s">
        <v>59</v>
      </c>
      <c r="M1190" s="3" t="s">
        <v>47</v>
      </c>
      <c r="N1190" s="12" t="s">
        <v>59</v>
      </c>
      <c r="O1190" t="s">
        <v>47</v>
      </c>
      <c r="P1190" s="15" t="s">
        <v>59</v>
      </c>
      <c r="Q1190" t="s">
        <v>47</v>
      </c>
      <c r="R1190" s="15" t="s">
        <v>59</v>
      </c>
      <c r="T1190" s="15" t="s">
        <v>59</v>
      </c>
      <c r="U1190" t="s">
        <v>47</v>
      </c>
      <c r="V1190" s="15" t="s">
        <v>59</v>
      </c>
      <c r="W1190" t="s">
        <v>47</v>
      </c>
      <c r="X1190" s="15" t="s">
        <v>59</v>
      </c>
      <c r="Y1190" t="s">
        <v>47</v>
      </c>
      <c r="Z1190" s="15" t="s">
        <v>59</v>
      </c>
      <c r="AA1190" t="s">
        <v>47</v>
      </c>
      <c r="AB1190" s="15" t="s">
        <v>59</v>
      </c>
      <c r="AC1190" t="s">
        <v>47</v>
      </c>
      <c r="AD1190" s="15" t="s">
        <v>59</v>
      </c>
      <c r="AE1190" t="s">
        <v>47</v>
      </c>
      <c r="AF1190" s="15" t="s">
        <v>59</v>
      </c>
      <c r="AG1190" s="42" t="s">
        <v>47</v>
      </c>
      <c r="AH1190" s="15" t="s">
        <v>59</v>
      </c>
      <c r="AI1190" t="s">
        <v>47</v>
      </c>
      <c r="AJ1190" s="15" t="s">
        <v>59</v>
      </c>
      <c r="AL1190" s="15" t="s">
        <v>59</v>
      </c>
      <c r="AM1190" t="s">
        <v>47</v>
      </c>
      <c r="AN1190" s="15" t="s">
        <v>59</v>
      </c>
      <c r="AO1190" t="s">
        <v>47</v>
      </c>
      <c r="AP1190" s="15" t="s">
        <v>59</v>
      </c>
      <c r="AQ1190" t="s">
        <v>47</v>
      </c>
      <c r="AR1190" s="15" t="s">
        <v>59</v>
      </c>
      <c r="AS1190" t="s">
        <v>47</v>
      </c>
      <c r="AT1190" s="15" t="s">
        <v>59</v>
      </c>
      <c r="AU1190" t="s">
        <v>47</v>
      </c>
      <c r="AV1190" s="15" t="s">
        <v>59</v>
      </c>
      <c r="AW1190">
        <v>16</v>
      </c>
      <c r="AX1190" s="15" t="s">
        <v>59</v>
      </c>
      <c r="AZ1190" s="15" t="s">
        <v>59</v>
      </c>
      <c r="BA1190" t="s">
        <v>47</v>
      </c>
      <c r="BB1190" s="15" t="s">
        <v>59</v>
      </c>
      <c r="BC1190" t="s">
        <v>47</v>
      </c>
      <c r="BD1190" s="15" t="s">
        <v>59</v>
      </c>
      <c r="BE1190" t="s">
        <v>47</v>
      </c>
      <c r="BF1190" s="15" t="s">
        <v>59</v>
      </c>
      <c r="BH1190" s="15" t="s">
        <v>59</v>
      </c>
      <c r="BJ1190" s="15" t="s">
        <v>59</v>
      </c>
      <c r="BL1190" s="15" t="s">
        <v>59</v>
      </c>
      <c r="BN1190" s="15" t="s">
        <v>59</v>
      </c>
      <c r="BP1190" s="15" t="s">
        <v>59</v>
      </c>
      <c r="BR1190" s="15" t="s">
        <v>59</v>
      </c>
      <c r="BT1190" s="15" t="s">
        <v>59</v>
      </c>
      <c r="BV1190" s="15" t="s">
        <v>59</v>
      </c>
      <c r="BX1190" s="15" t="s">
        <v>59</v>
      </c>
      <c r="BZ1190" s="15" t="s">
        <v>59</v>
      </c>
      <c r="CB1190" s="15" t="s">
        <v>59</v>
      </c>
      <c r="CD1190" s="15" t="s">
        <v>59</v>
      </c>
      <c r="CF1190" s="15" t="s">
        <v>59</v>
      </c>
      <c r="CH1190" s="15" t="s">
        <v>59</v>
      </c>
      <c r="CJ1190" s="15" t="s">
        <v>59</v>
      </c>
      <c r="CL1190" s="15" t="s">
        <v>59</v>
      </c>
      <c r="CN1190" s="15" t="s">
        <v>59</v>
      </c>
      <c r="CP1190" s="15" t="s">
        <v>59</v>
      </c>
      <c r="CR1190" s="15" t="s">
        <v>59</v>
      </c>
      <c r="CT1190" s="15" t="s">
        <v>59</v>
      </c>
      <c r="CV1190" s="15" t="s">
        <v>59</v>
      </c>
      <c r="CX1190" s="15" t="s">
        <v>59</v>
      </c>
      <c r="CZ1190" s="15" t="s">
        <v>59</v>
      </c>
      <c r="DB1190" s="15" t="s">
        <v>59</v>
      </c>
      <c r="DD1190" s="15" t="s">
        <v>59</v>
      </c>
      <c r="DF1190" s="15" t="s">
        <v>59</v>
      </c>
      <c r="DH1190" s="15" t="s">
        <v>59</v>
      </c>
      <c r="DJ1190" s="15" t="s">
        <v>59</v>
      </c>
      <c r="DL1190" s="15" t="s">
        <v>59</v>
      </c>
      <c r="DN1190" s="15" t="s">
        <v>59</v>
      </c>
      <c r="DP1190" s="15" t="s">
        <v>59</v>
      </c>
      <c r="DR1190" s="15" t="s">
        <v>59</v>
      </c>
      <c r="DT1190" s="15" t="s">
        <v>59</v>
      </c>
      <c r="DV1190" s="15" t="s">
        <v>59</v>
      </c>
      <c r="DX1190" s="15" t="s">
        <v>59</v>
      </c>
      <c r="DZ1190" s="15" t="s">
        <v>59</v>
      </c>
      <c r="EB1190" s="15" t="s">
        <v>59</v>
      </c>
      <c r="ED1190" s="15" t="s">
        <v>59</v>
      </c>
      <c r="EF1190" s="15" t="s">
        <v>59</v>
      </c>
      <c r="EH1190" s="15" t="s">
        <v>59</v>
      </c>
      <c r="EJ1190" s="15" t="s">
        <v>59</v>
      </c>
      <c r="EL1190" s="15" t="s">
        <v>59</v>
      </c>
      <c r="EN1190" s="15" t="s">
        <v>59</v>
      </c>
      <c r="EP1190" s="15" t="s">
        <v>59</v>
      </c>
      <c r="ER1190" s="15" t="s">
        <v>59</v>
      </c>
      <c r="ET1190" s="15" t="s">
        <v>59</v>
      </c>
      <c r="EV1190" s="15" t="s">
        <v>59</v>
      </c>
      <c r="EX1190" s="15" t="s">
        <v>59</v>
      </c>
      <c r="EZ1190" s="15" t="s">
        <v>59</v>
      </c>
      <c r="FB1190" s="15" t="s">
        <v>59</v>
      </c>
      <c r="FD1190" s="15" t="s">
        <v>59</v>
      </c>
      <c r="FF1190" s="15" t="s">
        <v>59</v>
      </c>
      <c r="FH1190" s="15" t="s">
        <v>59</v>
      </c>
      <c r="FJ1190" s="15" t="s">
        <v>59</v>
      </c>
      <c r="FL1190" s="15" t="s">
        <v>59</v>
      </c>
      <c r="FN1190" s="15" t="s">
        <v>59</v>
      </c>
      <c r="FP1190" s="15" t="s">
        <v>59</v>
      </c>
      <c r="FR1190" s="15" t="s">
        <v>59</v>
      </c>
      <c r="FT1190" s="15" t="s">
        <v>59</v>
      </c>
    </row>
    <row r="1191" spans="1:176" ht="15.95" customHeight="1">
      <c r="A1191" t="s">
        <v>1515</v>
      </c>
      <c r="B1191">
        <v>4</v>
      </c>
      <c r="D1191" s="39">
        <v>2502</v>
      </c>
      <c r="E1191" t="s">
        <v>1506</v>
      </c>
      <c r="G1191" s="9">
        <f t="shared" si="46"/>
        <v>19</v>
      </c>
      <c r="H1191" s="15" t="s">
        <v>59</v>
      </c>
      <c r="I1191" t="s">
        <v>47</v>
      </c>
      <c r="J1191" s="15" t="s">
        <v>59</v>
      </c>
      <c r="K1191" t="s">
        <v>47</v>
      </c>
      <c r="L1191" s="15" t="s">
        <v>59</v>
      </c>
      <c r="M1191" s="3" t="s">
        <v>47</v>
      </c>
      <c r="N1191" s="12" t="s">
        <v>59</v>
      </c>
      <c r="O1191" t="s">
        <v>47</v>
      </c>
      <c r="P1191" s="15" t="s">
        <v>59</v>
      </c>
      <c r="Q1191" t="s">
        <v>47</v>
      </c>
      <c r="R1191" s="15" t="s">
        <v>59</v>
      </c>
      <c r="T1191" s="15" t="s">
        <v>59</v>
      </c>
      <c r="U1191" t="s">
        <v>47</v>
      </c>
      <c r="V1191" s="15" t="s">
        <v>59</v>
      </c>
      <c r="W1191" t="s">
        <v>47</v>
      </c>
      <c r="X1191" s="15" t="s">
        <v>59</v>
      </c>
      <c r="Y1191" t="s">
        <v>47</v>
      </c>
      <c r="Z1191" s="15" t="s">
        <v>59</v>
      </c>
      <c r="AA1191" t="s">
        <v>47</v>
      </c>
      <c r="AB1191" s="15" t="s">
        <v>59</v>
      </c>
      <c r="AC1191" t="s">
        <v>47</v>
      </c>
      <c r="AD1191" s="15" t="s">
        <v>59</v>
      </c>
      <c r="AE1191" t="s">
        <v>47</v>
      </c>
      <c r="AF1191" s="15" t="s">
        <v>59</v>
      </c>
      <c r="AG1191" s="42" t="s">
        <v>47</v>
      </c>
      <c r="AH1191" s="15" t="s">
        <v>59</v>
      </c>
      <c r="AI1191" t="s">
        <v>47</v>
      </c>
      <c r="AJ1191" s="15" t="s">
        <v>59</v>
      </c>
      <c r="AL1191" s="15" t="s">
        <v>59</v>
      </c>
      <c r="AM1191" t="s">
        <v>47</v>
      </c>
      <c r="AN1191" s="15" t="s">
        <v>59</v>
      </c>
      <c r="AO1191" t="s">
        <v>47</v>
      </c>
      <c r="AP1191" s="15" t="s">
        <v>59</v>
      </c>
      <c r="AQ1191" t="s">
        <v>47</v>
      </c>
      <c r="AR1191" s="15" t="s">
        <v>59</v>
      </c>
      <c r="AS1191" t="s">
        <v>47</v>
      </c>
      <c r="AT1191" s="15" t="s">
        <v>59</v>
      </c>
      <c r="AU1191" t="s">
        <v>47</v>
      </c>
      <c r="AV1191" s="15" t="s">
        <v>59</v>
      </c>
      <c r="AW1191">
        <v>19</v>
      </c>
      <c r="AX1191" s="15" t="s">
        <v>59</v>
      </c>
      <c r="AZ1191" s="15" t="s">
        <v>59</v>
      </c>
      <c r="BA1191" t="s">
        <v>47</v>
      </c>
      <c r="BB1191" s="15" t="s">
        <v>59</v>
      </c>
      <c r="BC1191" t="s">
        <v>47</v>
      </c>
      <c r="BD1191" s="15" t="s">
        <v>59</v>
      </c>
      <c r="BE1191" t="s">
        <v>47</v>
      </c>
      <c r="BF1191" s="15" t="s">
        <v>59</v>
      </c>
      <c r="BH1191" s="15" t="s">
        <v>59</v>
      </c>
      <c r="BJ1191" s="15" t="s">
        <v>59</v>
      </c>
      <c r="BL1191" s="15" t="s">
        <v>59</v>
      </c>
      <c r="BN1191" s="15" t="s">
        <v>59</v>
      </c>
      <c r="BP1191" s="15" t="s">
        <v>59</v>
      </c>
      <c r="BR1191" s="15" t="s">
        <v>59</v>
      </c>
      <c r="BT1191" s="15" t="s">
        <v>59</v>
      </c>
      <c r="BV1191" s="15" t="s">
        <v>59</v>
      </c>
      <c r="BX1191" s="15" t="s">
        <v>59</v>
      </c>
      <c r="BZ1191" s="15" t="s">
        <v>59</v>
      </c>
      <c r="CB1191" s="15" t="s">
        <v>59</v>
      </c>
      <c r="CD1191" s="15" t="s">
        <v>59</v>
      </c>
      <c r="CF1191" s="15" t="s">
        <v>59</v>
      </c>
      <c r="CH1191" s="15" t="s">
        <v>59</v>
      </c>
      <c r="CJ1191" s="15" t="s">
        <v>59</v>
      </c>
      <c r="CL1191" s="15" t="s">
        <v>59</v>
      </c>
      <c r="CN1191" s="15" t="s">
        <v>59</v>
      </c>
      <c r="CP1191" s="15" t="s">
        <v>59</v>
      </c>
      <c r="CR1191" s="15" t="s">
        <v>59</v>
      </c>
      <c r="CT1191" s="15" t="s">
        <v>59</v>
      </c>
      <c r="CV1191" s="15" t="s">
        <v>59</v>
      </c>
      <c r="CX1191" s="15" t="s">
        <v>59</v>
      </c>
      <c r="CZ1191" s="15" t="s">
        <v>59</v>
      </c>
      <c r="DB1191" s="15" t="s">
        <v>59</v>
      </c>
      <c r="DD1191" s="15" t="s">
        <v>59</v>
      </c>
      <c r="DF1191" s="15" t="s">
        <v>59</v>
      </c>
      <c r="DH1191" s="15" t="s">
        <v>59</v>
      </c>
      <c r="DJ1191" s="15" t="s">
        <v>59</v>
      </c>
      <c r="DL1191" s="15" t="s">
        <v>59</v>
      </c>
      <c r="DN1191" s="15" t="s">
        <v>59</v>
      </c>
      <c r="DP1191" s="15" t="s">
        <v>59</v>
      </c>
      <c r="DR1191" s="15" t="s">
        <v>59</v>
      </c>
      <c r="DT1191" s="15" t="s">
        <v>59</v>
      </c>
      <c r="DV1191" s="15" t="s">
        <v>59</v>
      </c>
      <c r="DX1191" s="15" t="s">
        <v>59</v>
      </c>
      <c r="DZ1191" s="15" t="s">
        <v>59</v>
      </c>
      <c r="EB1191" s="15" t="s">
        <v>59</v>
      </c>
      <c r="ED1191" s="15" t="s">
        <v>59</v>
      </c>
      <c r="EF1191" s="15" t="s">
        <v>59</v>
      </c>
      <c r="EH1191" s="15" t="s">
        <v>59</v>
      </c>
      <c r="EJ1191" s="15" t="s">
        <v>59</v>
      </c>
      <c r="EL1191" s="15" t="s">
        <v>59</v>
      </c>
      <c r="EN1191" s="15" t="s">
        <v>59</v>
      </c>
      <c r="EP1191" s="15" t="s">
        <v>59</v>
      </c>
      <c r="ER1191" s="15" t="s">
        <v>59</v>
      </c>
      <c r="ET1191" s="15" t="s">
        <v>59</v>
      </c>
      <c r="EV1191" s="15" t="s">
        <v>59</v>
      </c>
      <c r="EX1191" s="15" t="s">
        <v>59</v>
      </c>
      <c r="EZ1191" s="15" t="s">
        <v>59</v>
      </c>
      <c r="FB1191" s="15" t="s">
        <v>59</v>
      </c>
      <c r="FD1191" s="15" t="s">
        <v>59</v>
      </c>
      <c r="FF1191" s="15" t="s">
        <v>59</v>
      </c>
      <c r="FH1191" s="15" t="s">
        <v>59</v>
      </c>
      <c r="FJ1191" s="15" t="s">
        <v>59</v>
      </c>
      <c r="FL1191" s="15" t="s">
        <v>59</v>
      </c>
      <c r="FN1191" s="15" t="s">
        <v>59</v>
      </c>
      <c r="FP1191" s="15" t="s">
        <v>59</v>
      </c>
      <c r="FR1191" s="15" t="s">
        <v>59</v>
      </c>
      <c r="FT1191" s="15" t="s">
        <v>59</v>
      </c>
    </row>
    <row r="1192" spans="1:176" ht="15.95" customHeight="1">
      <c r="A1192" t="s">
        <v>1516</v>
      </c>
      <c r="B1192">
        <v>4</v>
      </c>
      <c r="D1192" s="39">
        <v>2502</v>
      </c>
      <c r="E1192" t="s">
        <v>1506</v>
      </c>
      <c r="G1192" s="9">
        <f t="shared" si="46"/>
        <v>35</v>
      </c>
      <c r="H1192" s="15" t="s">
        <v>59</v>
      </c>
      <c r="I1192" t="s">
        <v>47</v>
      </c>
      <c r="J1192" s="15" t="s">
        <v>59</v>
      </c>
      <c r="K1192" t="s">
        <v>47</v>
      </c>
      <c r="L1192" s="15" t="s">
        <v>59</v>
      </c>
      <c r="M1192" s="3" t="s">
        <v>47</v>
      </c>
      <c r="N1192" s="12" t="s">
        <v>59</v>
      </c>
      <c r="O1192" t="s">
        <v>47</v>
      </c>
      <c r="P1192" s="15" t="s">
        <v>59</v>
      </c>
      <c r="Q1192" t="s">
        <v>47</v>
      </c>
      <c r="R1192" s="15" t="s">
        <v>59</v>
      </c>
      <c r="T1192" s="15" t="s">
        <v>59</v>
      </c>
      <c r="U1192" t="s">
        <v>47</v>
      </c>
      <c r="V1192" s="15" t="s">
        <v>59</v>
      </c>
      <c r="W1192" t="s">
        <v>47</v>
      </c>
      <c r="X1192" s="15" t="s">
        <v>59</v>
      </c>
      <c r="Y1192" t="s">
        <v>47</v>
      </c>
      <c r="Z1192" s="15" t="s">
        <v>59</v>
      </c>
      <c r="AA1192" t="s">
        <v>47</v>
      </c>
      <c r="AB1192" s="15" t="s">
        <v>59</v>
      </c>
      <c r="AC1192" t="s">
        <v>47</v>
      </c>
      <c r="AD1192" s="15" t="s">
        <v>59</v>
      </c>
      <c r="AE1192" t="s">
        <v>47</v>
      </c>
      <c r="AF1192" s="15" t="s">
        <v>59</v>
      </c>
      <c r="AG1192" s="42" t="s">
        <v>47</v>
      </c>
      <c r="AH1192" s="15" t="s">
        <v>59</v>
      </c>
      <c r="AI1192" t="s">
        <v>47</v>
      </c>
      <c r="AJ1192" s="15" t="s">
        <v>59</v>
      </c>
      <c r="AL1192" s="15" t="s">
        <v>59</v>
      </c>
      <c r="AM1192" t="s">
        <v>47</v>
      </c>
      <c r="AN1192" s="15" t="s">
        <v>59</v>
      </c>
      <c r="AO1192" t="s">
        <v>47</v>
      </c>
      <c r="AP1192" s="15" t="s">
        <v>59</v>
      </c>
      <c r="AQ1192" t="s">
        <v>47</v>
      </c>
      <c r="AR1192" s="15" t="s">
        <v>59</v>
      </c>
      <c r="AS1192" t="s">
        <v>47</v>
      </c>
      <c r="AT1192" s="15" t="s">
        <v>59</v>
      </c>
      <c r="AU1192" t="s">
        <v>47</v>
      </c>
      <c r="AV1192" s="15" t="s">
        <v>59</v>
      </c>
      <c r="AW1192">
        <v>35</v>
      </c>
      <c r="AX1192" s="15" t="s">
        <v>59</v>
      </c>
      <c r="AZ1192" s="15" t="s">
        <v>59</v>
      </c>
      <c r="BA1192" t="s">
        <v>47</v>
      </c>
      <c r="BB1192" s="15" t="s">
        <v>59</v>
      </c>
      <c r="BC1192" t="s">
        <v>47</v>
      </c>
      <c r="BD1192" s="15" t="s">
        <v>59</v>
      </c>
      <c r="BE1192" t="s">
        <v>47</v>
      </c>
      <c r="BF1192" s="15" t="s">
        <v>59</v>
      </c>
      <c r="BH1192" s="15" t="s">
        <v>59</v>
      </c>
      <c r="BJ1192" s="15" t="s">
        <v>59</v>
      </c>
      <c r="BL1192" s="15" t="s">
        <v>59</v>
      </c>
      <c r="BN1192" s="15" t="s">
        <v>59</v>
      </c>
      <c r="BP1192" s="15" t="s">
        <v>59</v>
      </c>
      <c r="BR1192" s="15" t="s">
        <v>59</v>
      </c>
      <c r="BT1192" s="15" t="s">
        <v>59</v>
      </c>
      <c r="BV1192" s="15" t="s">
        <v>59</v>
      </c>
      <c r="BX1192" s="15" t="s">
        <v>59</v>
      </c>
      <c r="BZ1192" s="15" t="s">
        <v>59</v>
      </c>
      <c r="CB1192" s="15" t="s">
        <v>59</v>
      </c>
      <c r="CD1192" s="15" t="s">
        <v>59</v>
      </c>
      <c r="CF1192" s="15" t="s">
        <v>59</v>
      </c>
      <c r="CH1192" s="15" t="s">
        <v>59</v>
      </c>
      <c r="CJ1192" s="15" t="s">
        <v>59</v>
      </c>
      <c r="CL1192" s="15" t="s">
        <v>59</v>
      </c>
      <c r="CN1192" s="15" t="s">
        <v>59</v>
      </c>
      <c r="CP1192" s="15" t="s">
        <v>59</v>
      </c>
      <c r="CR1192" s="15" t="s">
        <v>59</v>
      </c>
      <c r="CT1192" s="15" t="s">
        <v>59</v>
      </c>
      <c r="CV1192" s="15" t="s">
        <v>59</v>
      </c>
      <c r="CX1192" s="15" t="s">
        <v>59</v>
      </c>
      <c r="CZ1192" s="15" t="s">
        <v>59</v>
      </c>
      <c r="DB1192" s="15" t="s">
        <v>59</v>
      </c>
      <c r="DD1192" s="15" t="s">
        <v>59</v>
      </c>
      <c r="DF1192" s="15" t="s">
        <v>59</v>
      </c>
      <c r="DH1192" s="15" t="s">
        <v>59</v>
      </c>
      <c r="DJ1192" s="15" t="s">
        <v>59</v>
      </c>
      <c r="DL1192" s="15" t="s">
        <v>59</v>
      </c>
      <c r="DN1192" s="15" t="s">
        <v>59</v>
      </c>
      <c r="DP1192" s="15" t="s">
        <v>59</v>
      </c>
      <c r="DR1192" s="15" t="s">
        <v>59</v>
      </c>
      <c r="DT1192" s="15" t="s">
        <v>59</v>
      </c>
      <c r="DV1192" s="15" t="s">
        <v>59</v>
      </c>
      <c r="DX1192" s="15" t="s">
        <v>59</v>
      </c>
      <c r="DZ1192" s="15" t="s">
        <v>59</v>
      </c>
      <c r="EB1192" s="15" t="s">
        <v>59</v>
      </c>
      <c r="ED1192" s="15" t="s">
        <v>59</v>
      </c>
      <c r="EF1192" s="15" t="s">
        <v>59</v>
      </c>
      <c r="EH1192" s="15" t="s">
        <v>59</v>
      </c>
      <c r="EJ1192" s="15" t="s">
        <v>59</v>
      </c>
      <c r="EL1192" s="15" t="s">
        <v>59</v>
      </c>
      <c r="EN1192" s="15" t="s">
        <v>59</v>
      </c>
      <c r="EP1192" s="15" t="s">
        <v>59</v>
      </c>
      <c r="ER1192" s="15" t="s">
        <v>59</v>
      </c>
      <c r="ET1192" s="15" t="s">
        <v>59</v>
      </c>
      <c r="EV1192" s="15" t="s">
        <v>59</v>
      </c>
      <c r="EX1192" s="15" t="s">
        <v>59</v>
      </c>
      <c r="EZ1192" s="15" t="s">
        <v>59</v>
      </c>
      <c r="FB1192" s="15" t="s">
        <v>59</v>
      </c>
      <c r="FD1192" s="15" t="s">
        <v>59</v>
      </c>
      <c r="FF1192" s="15" t="s">
        <v>59</v>
      </c>
      <c r="FH1192" s="15" t="s">
        <v>59</v>
      </c>
      <c r="FJ1192" s="15" t="s">
        <v>59</v>
      </c>
      <c r="FL1192" s="15" t="s">
        <v>59</v>
      </c>
      <c r="FN1192" s="15" t="s">
        <v>59</v>
      </c>
      <c r="FP1192" s="15" t="s">
        <v>59</v>
      </c>
      <c r="FR1192" s="15" t="s">
        <v>59</v>
      </c>
      <c r="FT1192" s="15" t="s">
        <v>59</v>
      </c>
    </row>
    <row r="1193" spans="1:176" ht="15.95" customHeight="1">
      <c r="A1193" t="s">
        <v>1518</v>
      </c>
      <c r="B1193">
        <v>4</v>
      </c>
      <c r="D1193" s="39">
        <v>2502</v>
      </c>
      <c r="E1193" t="s">
        <v>1506</v>
      </c>
      <c r="G1193" s="9">
        <f t="shared" si="46"/>
        <v>7</v>
      </c>
      <c r="H1193" s="15" t="s">
        <v>59</v>
      </c>
      <c r="I1193" t="s">
        <v>47</v>
      </c>
      <c r="J1193" s="15" t="s">
        <v>59</v>
      </c>
      <c r="K1193" t="s">
        <v>47</v>
      </c>
      <c r="L1193" s="15" t="s">
        <v>59</v>
      </c>
      <c r="M1193" s="3" t="s">
        <v>47</v>
      </c>
      <c r="N1193" s="12" t="s">
        <v>59</v>
      </c>
      <c r="O1193" t="s">
        <v>47</v>
      </c>
      <c r="P1193" s="15" t="s">
        <v>59</v>
      </c>
      <c r="Q1193" t="s">
        <v>47</v>
      </c>
      <c r="R1193" s="15" t="s">
        <v>59</v>
      </c>
      <c r="T1193" s="15" t="s">
        <v>59</v>
      </c>
      <c r="U1193" t="s">
        <v>47</v>
      </c>
      <c r="V1193" s="15" t="s">
        <v>59</v>
      </c>
      <c r="W1193" t="s">
        <v>47</v>
      </c>
      <c r="X1193" s="15" t="s">
        <v>59</v>
      </c>
      <c r="Y1193" t="s">
        <v>47</v>
      </c>
      <c r="Z1193" s="15" t="s">
        <v>59</v>
      </c>
      <c r="AA1193" t="s">
        <v>47</v>
      </c>
      <c r="AB1193" s="15" t="s">
        <v>59</v>
      </c>
      <c r="AC1193" t="s">
        <v>47</v>
      </c>
      <c r="AD1193" s="15" t="s">
        <v>59</v>
      </c>
      <c r="AE1193" t="s">
        <v>47</v>
      </c>
      <c r="AF1193" s="15" t="s">
        <v>59</v>
      </c>
      <c r="AG1193" s="42" t="s">
        <v>47</v>
      </c>
      <c r="AH1193" s="15" t="s">
        <v>59</v>
      </c>
      <c r="AI1193" t="s">
        <v>47</v>
      </c>
      <c r="AJ1193" s="15" t="s">
        <v>59</v>
      </c>
      <c r="AL1193" s="15" t="s">
        <v>59</v>
      </c>
      <c r="AM1193" t="s">
        <v>47</v>
      </c>
      <c r="AN1193" s="15" t="s">
        <v>59</v>
      </c>
      <c r="AO1193" t="s">
        <v>47</v>
      </c>
      <c r="AP1193" s="15" t="s">
        <v>59</v>
      </c>
      <c r="AQ1193" t="s">
        <v>47</v>
      </c>
      <c r="AR1193" s="15" t="s">
        <v>59</v>
      </c>
      <c r="AS1193" t="s">
        <v>47</v>
      </c>
      <c r="AT1193" s="15" t="s">
        <v>59</v>
      </c>
      <c r="AU1193" t="s">
        <v>47</v>
      </c>
      <c r="AV1193" s="15" t="s">
        <v>59</v>
      </c>
      <c r="AW1193">
        <v>7</v>
      </c>
      <c r="AX1193" s="15" t="s">
        <v>59</v>
      </c>
      <c r="AZ1193" s="15" t="s">
        <v>59</v>
      </c>
      <c r="BA1193" t="s">
        <v>47</v>
      </c>
      <c r="BB1193" s="15" t="s">
        <v>59</v>
      </c>
      <c r="BC1193" t="s">
        <v>47</v>
      </c>
      <c r="BD1193" s="15" t="s">
        <v>59</v>
      </c>
      <c r="BE1193" t="s">
        <v>47</v>
      </c>
      <c r="BF1193" s="15" t="s">
        <v>59</v>
      </c>
      <c r="BH1193" s="15" t="s">
        <v>59</v>
      </c>
      <c r="BJ1193" s="15" t="s">
        <v>59</v>
      </c>
      <c r="BL1193" s="15" t="s">
        <v>59</v>
      </c>
      <c r="BN1193" s="15" t="s">
        <v>59</v>
      </c>
      <c r="BP1193" s="15" t="s">
        <v>59</v>
      </c>
      <c r="BR1193" s="15" t="s">
        <v>59</v>
      </c>
      <c r="BT1193" s="15" t="s">
        <v>59</v>
      </c>
      <c r="BV1193" s="15" t="s">
        <v>59</v>
      </c>
      <c r="BX1193" s="15" t="s">
        <v>59</v>
      </c>
      <c r="BZ1193" s="15" t="s">
        <v>59</v>
      </c>
      <c r="CB1193" s="15" t="s">
        <v>59</v>
      </c>
      <c r="CD1193" s="15" t="s">
        <v>59</v>
      </c>
      <c r="CF1193" s="15" t="s">
        <v>59</v>
      </c>
      <c r="CH1193" s="15" t="s">
        <v>59</v>
      </c>
      <c r="CJ1193" s="15" t="s">
        <v>59</v>
      </c>
      <c r="CL1193" s="15" t="s">
        <v>59</v>
      </c>
      <c r="CN1193" s="15" t="s">
        <v>59</v>
      </c>
      <c r="CP1193" s="15" t="s">
        <v>59</v>
      </c>
      <c r="CR1193" s="15" t="s">
        <v>59</v>
      </c>
      <c r="CT1193" s="15" t="s">
        <v>59</v>
      </c>
      <c r="CV1193" s="15" t="s">
        <v>59</v>
      </c>
      <c r="CX1193" s="15" t="s">
        <v>59</v>
      </c>
      <c r="CZ1193" s="15" t="s">
        <v>59</v>
      </c>
      <c r="DB1193" s="15" t="s">
        <v>59</v>
      </c>
      <c r="DD1193" s="15" t="s">
        <v>59</v>
      </c>
      <c r="DF1193" s="15" t="s">
        <v>59</v>
      </c>
      <c r="DH1193" s="15" t="s">
        <v>59</v>
      </c>
      <c r="DJ1193" s="15" t="s">
        <v>59</v>
      </c>
      <c r="DL1193" s="15" t="s">
        <v>59</v>
      </c>
      <c r="DN1193" s="15" t="s">
        <v>59</v>
      </c>
      <c r="DP1193" s="15" t="s">
        <v>59</v>
      </c>
      <c r="DR1193" s="15" t="s">
        <v>59</v>
      </c>
      <c r="DT1193" s="15" t="s">
        <v>59</v>
      </c>
      <c r="DV1193" s="15" t="s">
        <v>59</v>
      </c>
      <c r="DX1193" s="15" t="s">
        <v>59</v>
      </c>
      <c r="DZ1193" s="15" t="s">
        <v>59</v>
      </c>
      <c r="EB1193" s="15" t="s">
        <v>59</v>
      </c>
      <c r="ED1193" s="15" t="s">
        <v>59</v>
      </c>
      <c r="EF1193" s="15" t="s">
        <v>59</v>
      </c>
      <c r="EH1193" s="15" t="s">
        <v>59</v>
      </c>
      <c r="EJ1193" s="15" t="s">
        <v>59</v>
      </c>
      <c r="EL1193" s="15" t="s">
        <v>59</v>
      </c>
      <c r="EN1193" s="15" t="s">
        <v>59</v>
      </c>
      <c r="EP1193" s="15" t="s">
        <v>59</v>
      </c>
      <c r="ER1193" s="15" t="s">
        <v>59</v>
      </c>
      <c r="ET1193" s="15" t="s">
        <v>59</v>
      </c>
      <c r="EV1193" s="15" t="s">
        <v>59</v>
      </c>
      <c r="EX1193" s="15" t="s">
        <v>59</v>
      </c>
      <c r="EZ1193" s="15" t="s">
        <v>59</v>
      </c>
      <c r="FB1193" s="15" t="s">
        <v>59</v>
      </c>
      <c r="FD1193" s="15" t="s">
        <v>59</v>
      </c>
      <c r="FF1193" s="15" t="s">
        <v>59</v>
      </c>
      <c r="FH1193" s="15" t="s">
        <v>59</v>
      </c>
      <c r="FJ1193" s="15" t="s">
        <v>59</v>
      </c>
      <c r="FL1193" s="15" t="s">
        <v>59</v>
      </c>
      <c r="FN1193" s="15" t="s">
        <v>59</v>
      </c>
      <c r="FP1193" s="15" t="s">
        <v>59</v>
      </c>
      <c r="FR1193" s="15" t="s">
        <v>59</v>
      </c>
      <c r="FT1193" s="15" t="s">
        <v>59</v>
      </c>
    </row>
    <row r="1194" spans="1:176" ht="15.95" customHeight="1">
      <c r="A1194" t="str">
        <f>SUBSTITUTE(A1189,"fresh","storage 4 months")</f>
        <v>Egg yolk, spray-dried, storage 4 months</v>
      </c>
      <c r="B1194">
        <v>1</v>
      </c>
      <c r="D1194" s="39">
        <v>2502</v>
      </c>
      <c r="E1194" t="s">
        <v>1506</v>
      </c>
      <c r="G1194" s="9">
        <f t="shared" si="46"/>
        <v>6</v>
      </c>
      <c r="H1194" s="15" t="s">
        <v>59</v>
      </c>
      <c r="I1194" t="s">
        <v>47</v>
      </c>
      <c r="J1194" s="15" t="s">
        <v>59</v>
      </c>
      <c r="K1194" t="s">
        <v>47</v>
      </c>
      <c r="L1194" s="15" t="s">
        <v>59</v>
      </c>
      <c r="M1194" s="3" t="s">
        <v>47</v>
      </c>
      <c r="N1194" s="12" t="s">
        <v>59</v>
      </c>
      <c r="O1194" t="s">
        <v>47</v>
      </c>
      <c r="P1194" s="15" t="s">
        <v>59</v>
      </c>
      <c r="Q1194" t="s">
        <v>47</v>
      </c>
      <c r="R1194" s="15" t="s">
        <v>59</v>
      </c>
      <c r="T1194" s="15" t="s">
        <v>59</v>
      </c>
      <c r="U1194" t="s">
        <v>47</v>
      </c>
      <c r="V1194" s="15" t="s">
        <v>59</v>
      </c>
      <c r="W1194" t="s">
        <v>47</v>
      </c>
      <c r="X1194" s="15" t="s">
        <v>59</v>
      </c>
      <c r="Y1194" t="s">
        <v>47</v>
      </c>
      <c r="Z1194" s="15" t="s">
        <v>59</v>
      </c>
      <c r="AA1194" t="s">
        <v>47</v>
      </c>
      <c r="AB1194" s="15" t="s">
        <v>59</v>
      </c>
      <c r="AC1194" t="s">
        <v>47</v>
      </c>
      <c r="AD1194" s="15" t="s">
        <v>59</v>
      </c>
      <c r="AE1194" t="s">
        <v>47</v>
      </c>
      <c r="AF1194" s="15" t="s">
        <v>59</v>
      </c>
      <c r="AG1194" s="42" t="s">
        <v>47</v>
      </c>
      <c r="AH1194" s="15" t="s">
        <v>59</v>
      </c>
      <c r="AI1194" t="s">
        <v>47</v>
      </c>
      <c r="AJ1194" s="15" t="s">
        <v>59</v>
      </c>
      <c r="AL1194" s="15" t="s">
        <v>59</v>
      </c>
      <c r="AM1194" t="s">
        <v>47</v>
      </c>
      <c r="AN1194" s="15" t="s">
        <v>59</v>
      </c>
      <c r="AO1194" t="s">
        <v>47</v>
      </c>
      <c r="AP1194" s="15" t="s">
        <v>59</v>
      </c>
      <c r="AQ1194" t="s">
        <v>47</v>
      </c>
      <c r="AR1194" s="15" t="s">
        <v>59</v>
      </c>
      <c r="AS1194" t="s">
        <v>47</v>
      </c>
      <c r="AT1194" s="15" t="s">
        <v>59</v>
      </c>
      <c r="AU1194" t="s">
        <v>47</v>
      </c>
      <c r="AV1194" s="15" t="s">
        <v>59</v>
      </c>
      <c r="AW1194">
        <v>6</v>
      </c>
      <c r="AX1194" s="15" t="s">
        <v>59</v>
      </c>
      <c r="AZ1194" s="15" t="s">
        <v>59</v>
      </c>
      <c r="BA1194" t="s">
        <v>47</v>
      </c>
      <c r="BB1194" s="15" t="s">
        <v>59</v>
      </c>
      <c r="BC1194" t="s">
        <v>47</v>
      </c>
      <c r="BD1194" s="15" t="s">
        <v>59</v>
      </c>
      <c r="BE1194" t="s">
        <v>47</v>
      </c>
      <c r="BF1194" s="15" t="s">
        <v>59</v>
      </c>
      <c r="BH1194" s="15" t="s">
        <v>59</v>
      </c>
      <c r="BJ1194" s="15" t="s">
        <v>59</v>
      </c>
      <c r="BL1194" s="15" t="s">
        <v>59</v>
      </c>
      <c r="BN1194" s="15" t="s">
        <v>59</v>
      </c>
      <c r="BP1194" s="15" t="s">
        <v>59</v>
      </c>
      <c r="BR1194" s="15" t="s">
        <v>59</v>
      </c>
      <c r="BT1194" s="15" t="s">
        <v>59</v>
      </c>
      <c r="BV1194" s="15" t="s">
        <v>59</v>
      </c>
      <c r="BX1194" s="15" t="s">
        <v>59</v>
      </c>
      <c r="BZ1194" s="15" t="s">
        <v>59</v>
      </c>
      <c r="CB1194" s="15" t="s">
        <v>59</v>
      </c>
      <c r="CD1194" s="15" t="s">
        <v>59</v>
      </c>
      <c r="CF1194" s="15" t="s">
        <v>59</v>
      </c>
      <c r="CH1194" s="15" t="s">
        <v>59</v>
      </c>
      <c r="CJ1194" s="15" t="s">
        <v>59</v>
      </c>
      <c r="CL1194" s="15" t="s">
        <v>59</v>
      </c>
      <c r="CN1194" s="15" t="s">
        <v>59</v>
      </c>
      <c r="CP1194" s="15" t="s">
        <v>59</v>
      </c>
      <c r="CR1194" s="15" t="s">
        <v>59</v>
      </c>
      <c r="CT1194" s="15" t="s">
        <v>59</v>
      </c>
      <c r="CV1194" s="15" t="s">
        <v>59</v>
      </c>
      <c r="CX1194" s="15" t="s">
        <v>59</v>
      </c>
      <c r="CZ1194" s="15" t="s">
        <v>59</v>
      </c>
      <c r="DB1194" s="15" t="s">
        <v>59</v>
      </c>
      <c r="DD1194" s="15" t="s">
        <v>59</v>
      </c>
      <c r="DF1194" s="15" t="s">
        <v>59</v>
      </c>
      <c r="DH1194" s="15" t="s">
        <v>59</v>
      </c>
      <c r="DJ1194" s="15" t="s">
        <v>59</v>
      </c>
      <c r="DL1194" s="15" t="s">
        <v>59</v>
      </c>
      <c r="DN1194" s="15" t="s">
        <v>59</v>
      </c>
      <c r="DP1194" s="15" t="s">
        <v>59</v>
      </c>
      <c r="DR1194" s="15" t="s">
        <v>59</v>
      </c>
      <c r="DT1194" s="15" t="s">
        <v>59</v>
      </c>
      <c r="DV1194" s="15" t="s">
        <v>59</v>
      </c>
      <c r="DX1194" s="15" t="s">
        <v>59</v>
      </c>
      <c r="DZ1194" s="15" t="s">
        <v>59</v>
      </c>
      <c r="EB1194" s="15" t="s">
        <v>59</v>
      </c>
      <c r="ED1194" s="15" t="s">
        <v>59</v>
      </c>
      <c r="EF1194" s="15" t="s">
        <v>59</v>
      </c>
      <c r="EH1194" s="15" t="s">
        <v>59</v>
      </c>
      <c r="EJ1194" s="15" t="s">
        <v>59</v>
      </c>
      <c r="EL1194" s="15" t="s">
        <v>59</v>
      </c>
      <c r="EN1194" s="15" t="s">
        <v>59</v>
      </c>
      <c r="EP1194" s="15" t="s">
        <v>59</v>
      </c>
      <c r="ER1194" s="15" t="s">
        <v>59</v>
      </c>
      <c r="ET1194" s="15" t="s">
        <v>59</v>
      </c>
      <c r="EV1194" s="15" t="s">
        <v>59</v>
      </c>
      <c r="EX1194" s="15" t="s">
        <v>59</v>
      </c>
      <c r="EZ1194" s="15" t="s">
        <v>59</v>
      </c>
      <c r="FB1194" s="15" t="s">
        <v>59</v>
      </c>
      <c r="FD1194" s="15" t="s">
        <v>59</v>
      </c>
      <c r="FF1194" s="15" t="s">
        <v>59</v>
      </c>
      <c r="FH1194" s="15" t="s">
        <v>59</v>
      </c>
      <c r="FJ1194" s="15" t="s">
        <v>59</v>
      </c>
      <c r="FL1194" s="15" t="s">
        <v>59</v>
      </c>
      <c r="FN1194" s="15" t="s">
        <v>59</v>
      </c>
      <c r="FP1194" s="15" t="s">
        <v>59</v>
      </c>
      <c r="FR1194" s="15" t="s">
        <v>59</v>
      </c>
      <c r="FT1194" s="15" t="s">
        <v>59</v>
      </c>
    </row>
    <row r="1195" spans="1:176" ht="15.95" customHeight="1">
      <c r="A1195" t="str">
        <f>SUBSTITUTE(A1190,"fresh","storage 4 months")</f>
        <v>Egg yolk, spray-dried, 5% H2O2, storage 4 months</v>
      </c>
      <c r="B1195">
        <v>4</v>
      </c>
      <c r="D1195" s="39">
        <v>2502</v>
      </c>
      <c r="E1195" t="s">
        <v>1506</v>
      </c>
      <c r="G1195" s="9">
        <f t="shared" si="46"/>
        <v>123</v>
      </c>
      <c r="H1195" s="15" t="s">
        <v>59</v>
      </c>
      <c r="I1195" t="s">
        <v>47</v>
      </c>
      <c r="J1195" s="15" t="s">
        <v>59</v>
      </c>
      <c r="K1195" t="s">
        <v>47</v>
      </c>
      <c r="L1195" s="15" t="s">
        <v>59</v>
      </c>
      <c r="M1195" s="3" t="s">
        <v>47</v>
      </c>
      <c r="N1195" s="12" t="s">
        <v>59</v>
      </c>
      <c r="O1195" t="s">
        <v>47</v>
      </c>
      <c r="P1195" s="15" t="s">
        <v>59</v>
      </c>
      <c r="Q1195" t="s">
        <v>47</v>
      </c>
      <c r="R1195" s="15" t="s">
        <v>59</v>
      </c>
      <c r="T1195" s="15" t="s">
        <v>59</v>
      </c>
      <c r="U1195" t="s">
        <v>47</v>
      </c>
      <c r="V1195" s="15" t="s">
        <v>59</v>
      </c>
      <c r="W1195" t="s">
        <v>47</v>
      </c>
      <c r="X1195" s="15" t="s">
        <v>59</v>
      </c>
      <c r="Y1195" t="s">
        <v>47</v>
      </c>
      <c r="Z1195" s="15" t="s">
        <v>59</v>
      </c>
      <c r="AA1195" t="s">
        <v>47</v>
      </c>
      <c r="AB1195" s="15" t="s">
        <v>59</v>
      </c>
      <c r="AC1195" t="s">
        <v>47</v>
      </c>
      <c r="AD1195" s="15" t="s">
        <v>59</v>
      </c>
      <c r="AE1195" t="s">
        <v>47</v>
      </c>
      <c r="AF1195" s="15" t="s">
        <v>59</v>
      </c>
      <c r="AG1195" s="42" t="s">
        <v>47</v>
      </c>
      <c r="AH1195" s="15" t="s">
        <v>59</v>
      </c>
      <c r="AI1195" t="s">
        <v>47</v>
      </c>
      <c r="AJ1195" s="15" t="s">
        <v>59</v>
      </c>
      <c r="AL1195" s="15" t="s">
        <v>59</v>
      </c>
      <c r="AM1195" t="s">
        <v>47</v>
      </c>
      <c r="AN1195" s="15" t="s">
        <v>59</v>
      </c>
      <c r="AO1195" t="s">
        <v>47</v>
      </c>
      <c r="AP1195" s="15" t="s">
        <v>59</v>
      </c>
      <c r="AQ1195" t="s">
        <v>47</v>
      </c>
      <c r="AR1195" s="15" t="s">
        <v>59</v>
      </c>
      <c r="AS1195" t="s">
        <v>47</v>
      </c>
      <c r="AT1195" s="15" t="s">
        <v>59</v>
      </c>
      <c r="AU1195" t="s">
        <v>47</v>
      </c>
      <c r="AV1195" s="15" t="s">
        <v>59</v>
      </c>
      <c r="AW1195">
        <v>123</v>
      </c>
      <c r="AX1195" s="15" t="s">
        <v>59</v>
      </c>
      <c r="AZ1195" s="15" t="s">
        <v>59</v>
      </c>
      <c r="BA1195" t="s">
        <v>47</v>
      </c>
      <c r="BB1195" s="15" t="s">
        <v>59</v>
      </c>
      <c r="BC1195" t="s">
        <v>47</v>
      </c>
      <c r="BD1195" s="15" t="s">
        <v>59</v>
      </c>
      <c r="BE1195" t="s">
        <v>47</v>
      </c>
      <c r="BF1195" s="15" t="s">
        <v>59</v>
      </c>
      <c r="BH1195" s="15" t="s">
        <v>59</v>
      </c>
      <c r="BJ1195" s="15" t="s">
        <v>59</v>
      </c>
      <c r="BL1195" s="15" t="s">
        <v>59</v>
      </c>
      <c r="BN1195" s="15" t="s">
        <v>59</v>
      </c>
      <c r="BP1195" s="15" t="s">
        <v>59</v>
      </c>
      <c r="BR1195" s="15" t="s">
        <v>59</v>
      </c>
      <c r="BT1195" s="15" t="s">
        <v>59</v>
      </c>
      <c r="BV1195" s="15" t="s">
        <v>59</v>
      </c>
      <c r="BX1195" s="15" t="s">
        <v>59</v>
      </c>
      <c r="BZ1195" s="15" t="s">
        <v>59</v>
      </c>
      <c r="CB1195" s="15" t="s">
        <v>59</v>
      </c>
      <c r="CD1195" s="15" t="s">
        <v>59</v>
      </c>
      <c r="CF1195" s="15" t="s">
        <v>59</v>
      </c>
      <c r="CH1195" s="15" t="s">
        <v>59</v>
      </c>
      <c r="CJ1195" s="15" t="s">
        <v>59</v>
      </c>
      <c r="CL1195" s="15" t="s">
        <v>59</v>
      </c>
      <c r="CN1195" s="15" t="s">
        <v>59</v>
      </c>
      <c r="CP1195" s="15" t="s">
        <v>59</v>
      </c>
      <c r="CR1195" s="15" t="s">
        <v>59</v>
      </c>
      <c r="CT1195" s="15" t="s">
        <v>59</v>
      </c>
      <c r="CV1195" s="15" t="s">
        <v>59</v>
      </c>
      <c r="CX1195" s="15" t="s">
        <v>59</v>
      </c>
      <c r="CZ1195" s="15" t="s">
        <v>59</v>
      </c>
      <c r="DB1195" s="15" t="s">
        <v>59</v>
      </c>
      <c r="DD1195" s="15" t="s">
        <v>59</v>
      </c>
      <c r="DF1195" s="15" t="s">
        <v>59</v>
      </c>
      <c r="DH1195" s="15" t="s">
        <v>59</v>
      </c>
      <c r="DJ1195" s="15" t="s">
        <v>59</v>
      </c>
      <c r="DL1195" s="15" t="s">
        <v>59</v>
      </c>
      <c r="DN1195" s="15" t="s">
        <v>59</v>
      </c>
      <c r="DP1195" s="15" t="s">
        <v>59</v>
      </c>
      <c r="DR1195" s="15" t="s">
        <v>59</v>
      </c>
      <c r="DT1195" s="15" t="s">
        <v>59</v>
      </c>
      <c r="DV1195" s="15" t="s">
        <v>59</v>
      </c>
      <c r="DX1195" s="15" t="s">
        <v>59</v>
      </c>
      <c r="DZ1195" s="15" t="s">
        <v>59</v>
      </c>
      <c r="EB1195" s="15" t="s">
        <v>59</v>
      </c>
      <c r="ED1195" s="15" t="s">
        <v>59</v>
      </c>
      <c r="EF1195" s="15" t="s">
        <v>59</v>
      </c>
      <c r="EH1195" s="15" t="s">
        <v>59</v>
      </c>
      <c r="EJ1195" s="15" t="s">
        <v>59</v>
      </c>
      <c r="EL1195" s="15" t="s">
        <v>59</v>
      </c>
      <c r="EN1195" s="15" t="s">
        <v>59</v>
      </c>
      <c r="EP1195" s="15" t="s">
        <v>59</v>
      </c>
      <c r="ER1195" s="15" t="s">
        <v>59</v>
      </c>
      <c r="ET1195" s="15" t="s">
        <v>59</v>
      </c>
      <c r="EV1195" s="15" t="s">
        <v>59</v>
      </c>
      <c r="EX1195" s="15" t="s">
        <v>59</v>
      </c>
      <c r="EZ1195" s="15" t="s">
        <v>59</v>
      </c>
      <c r="FB1195" s="15" t="s">
        <v>59</v>
      </c>
      <c r="FD1195" s="15" t="s">
        <v>59</v>
      </c>
      <c r="FF1195" s="15" t="s">
        <v>59</v>
      </c>
      <c r="FH1195" s="15" t="s">
        <v>59</v>
      </c>
      <c r="FJ1195" s="15" t="s">
        <v>59</v>
      </c>
      <c r="FL1195" s="15" t="s">
        <v>59</v>
      </c>
      <c r="FN1195" s="15" t="s">
        <v>59</v>
      </c>
      <c r="FP1195" s="15" t="s">
        <v>59</v>
      </c>
      <c r="FR1195" s="15" t="s">
        <v>59</v>
      </c>
      <c r="FT1195" s="15" t="s">
        <v>59</v>
      </c>
    </row>
    <row r="1196" spans="1:176" ht="15.95" customHeight="1">
      <c r="A1196" t="str">
        <f>SUBSTITUTE(A1191,"fresh","storage 4 months")</f>
        <v>Egg yolk, spray-dried, 10% H2O2, storage 4 months</v>
      </c>
      <c r="B1196">
        <v>4</v>
      </c>
      <c r="D1196" s="39">
        <v>2502</v>
      </c>
      <c r="E1196" t="s">
        <v>1506</v>
      </c>
      <c r="G1196" s="9">
        <f t="shared" si="46"/>
        <v>1030</v>
      </c>
      <c r="H1196" s="15" t="s">
        <v>59</v>
      </c>
      <c r="I1196" t="s">
        <v>47</v>
      </c>
      <c r="J1196" s="15" t="s">
        <v>59</v>
      </c>
      <c r="K1196" t="s">
        <v>47</v>
      </c>
      <c r="L1196" s="15" t="s">
        <v>59</v>
      </c>
      <c r="M1196" s="3" t="s">
        <v>47</v>
      </c>
      <c r="N1196" s="12" t="s">
        <v>59</v>
      </c>
      <c r="O1196" t="s">
        <v>47</v>
      </c>
      <c r="P1196" s="15" t="s">
        <v>59</v>
      </c>
      <c r="Q1196" t="s">
        <v>47</v>
      </c>
      <c r="R1196" s="15" t="s">
        <v>59</v>
      </c>
      <c r="T1196" s="15" t="s">
        <v>59</v>
      </c>
      <c r="U1196" t="s">
        <v>47</v>
      </c>
      <c r="V1196" s="15" t="s">
        <v>59</v>
      </c>
      <c r="W1196" t="s">
        <v>47</v>
      </c>
      <c r="X1196" s="15" t="s">
        <v>59</v>
      </c>
      <c r="Y1196" t="s">
        <v>47</v>
      </c>
      <c r="Z1196" s="15" t="s">
        <v>59</v>
      </c>
      <c r="AA1196" t="s">
        <v>47</v>
      </c>
      <c r="AB1196" s="15" t="s">
        <v>59</v>
      </c>
      <c r="AC1196" t="s">
        <v>47</v>
      </c>
      <c r="AD1196" s="15" t="s">
        <v>59</v>
      </c>
      <c r="AE1196" t="s">
        <v>47</v>
      </c>
      <c r="AF1196" s="15" t="s">
        <v>59</v>
      </c>
      <c r="AG1196" s="42" t="s">
        <v>47</v>
      </c>
      <c r="AH1196" s="15" t="s">
        <v>59</v>
      </c>
      <c r="AI1196" t="s">
        <v>47</v>
      </c>
      <c r="AJ1196" s="15" t="s">
        <v>59</v>
      </c>
      <c r="AL1196" s="15" t="s">
        <v>59</v>
      </c>
      <c r="AM1196" t="s">
        <v>47</v>
      </c>
      <c r="AN1196" s="15" t="s">
        <v>59</v>
      </c>
      <c r="AO1196" t="s">
        <v>47</v>
      </c>
      <c r="AP1196" s="15" t="s">
        <v>59</v>
      </c>
      <c r="AQ1196" t="s">
        <v>47</v>
      </c>
      <c r="AR1196" s="15" t="s">
        <v>59</v>
      </c>
      <c r="AS1196" t="s">
        <v>47</v>
      </c>
      <c r="AT1196" s="15" t="s">
        <v>59</v>
      </c>
      <c r="AU1196" t="s">
        <v>47</v>
      </c>
      <c r="AV1196" s="15" t="s">
        <v>59</v>
      </c>
      <c r="AW1196">
        <v>1030</v>
      </c>
      <c r="AX1196" s="15" t="s">
        <v>59</v>
      </c>
      <c r="AZ1196" s="15" t="s">
        <v>59</v>
      </c>
      <c r="BA1196" t="s">
        <v>47</v>
      </c>
      <c r="BB1196" s="15" t="s">
        <v>59</v>
      </c>
      <c r="BC1196" t="s">
        <v>47</v>
      </c>
      <c r="BD1196" s="15" t="s">
        <v>59</v>
      </c>
      <c r="BE1196" t="s">
        <v>47</v>
      </c>
      <c r="BF1196" s="15" t="s">
        <v>59</v>
      </c>
      <c r="BH1196" s="15" t="s">
        <v>59</v>
      </c>
      <c r="BJ1196" s="15" t="s">
        <v>59</v>
      </c>
      <c r="BL1196" s="15" t="s">
        <v>59</v>
      </c>
      <c r="BN1196" s="15" t="s">
        <v>59</v>
      </c>
      <c r="BP1196" s="15" t="s">
        <v>59</v>
      </c>
      <c r="BR1196" s="15" t="s">
        <v>59</v>
      </c>
      <c r="BT1196" s="15" t="s">
        <v>59</v>
      </c>
      <c r="BV1196" s="15" t="s">
        <v>59</v>
      </c>
      <c r="BX1196" s="15" t="s">
        <v>59</v>
      </c>
      <c r="BZ1196" s="15" t="s">
        <v>59</v>
      </c>
      <c r="CB1196" s="15" t="s">
        <v>59</v>
      </c>
      <c r="CD1196" s="15" t="s">
        <v>59</v>
      </c>
      <c r="CF1196" s="15" t="s">
        <v>59</v>
      </c>
      <c r="CH1196" s="15" t="s">
        <v>59</v>
      </c>
      <c r="CJ1196" s="15" t="s">
        <v>59</v>
      </c>
      <c r="CL1196" s="15" t="s">
        <v>59</v>
      </c>
      <c r="CN1196" s="15" t="s">
        <v>59</v>
      </c>
      <c r="CP1196" s="15" t="s">
        <v>59</v>
      </c>
      <c r="CR1196" s="15" t="s">
        <v>59</v>
      </c>
      <c r="CT1196" s="15" t="s">
        <v>59</v>
      </c>
      <c r="CV1196" s="15" t="s">
        <v>59</v>
      </c>
      <c r="CX1196" s="15" t="s">
        <v>59</v>
      </c>
      <c r="CZ1196" s="15" t="s">
        <v>59</v>
      </c>
      <c r="DB1196" s="15" t="s">
        <v>59</v>
      </c>
      <c r="DD1196" s="15" t="s">
        <v>59</v>
      </c>
      <c r="DF1196" s="15" t="s">
        <v>59</v>
      </c>
      <c r="DH1196" s="15" t="s">
        <v>59</v>
      </c>
      <c r="DJ1196" s="15" t="s">
        <v>59</v>
      </c>
      <c r="DL1196" s="15" t="s">
        <v>59</v>
      </c>
      <c r="DN1196" s="15" t="s">
        <v>59</v>
      </c>
      <c r="DP1196" s="15" t="s">
        <v>59</v>
      </c>
      <c r="DR1196" s="15" t="s">
        <v>59</v>
      </c>
      <c r="DT1196" s="15" t="s">
        <v>59</v>
      </c>
      <c r="DV1196" s="15" t="s">
        <v>59</v>
      </c>
      <c r="DX1196" s="15" t="s">
        <v>59</v>
      </c>
      <c r="DZ1196" s="15" t="s">
        <v>59</v>
      </c>
      <c r="EB1196" s="15" t="s">
        <v>59</v>
      </c>
      <c r="ED1196" s="15" t="s">
        <v>59</v>
      </c>
      <c r="EF1196" s="15" t="s">
        <v>59</v>
      </c>
      <c r="EH1196" s="15" t="s">
        <v>59</v>
      </c>
      <c r="EJ1196" s="15" t="s">
        <v>59</v>
      </c>
      <c r="EL1196" s="15" t="s">
        <v>59</v>
      </c>
      <c r="EN1196" s="15" t="s">
        <v>59</v>
      </c>
      <c r="EP1196" s="15" t="s">
        <v>59</v>
      </c>
      <c r="ER1196" s="15" t="s">
        <v>59</v>
      </c>
      <c r="ET1196" s="15" t="s">
        <v>59</v>
      </c>
      <c r="EV1196" s="15" t="s">
        <v>59</v>
      </c>
      <c r="EX1196" s="15" t="s">
        <v>59</v>
      </c>
      <c r="EZ1196" s="15" t="s">
        <v>59</v>
      </c>
      <c r="FB1196" s="15" t="s">
        <v>59</v>
      </c>
      <c r="FD1196" s="15" t="s">
        <v>59</v>
      </c>
      <c r="FF1196" s="15" t="s">
        <v>59</v>
      </c>
      <c r="FH1196" s="15" t="s">
        <v>59</v>
      </c>
      <c r="FJ1196" s="15" t="s">
        <v>59</v>
      </c>
      <c r="FL1196" s="15" t="s">
        <v>59</v>
      </c>
      <c r="FN1196" s="15" t="s">
        <v>59</v>
      </c>
      <c r="FP1196" s="15" t="s">
        <v>59</v>
      </c>
      <c r="FR1196" s="15" t="s">
        <v>59</v>
      </c>
      <c r="FT1196" s="15" t="s">
        <v>59</v>
      </c>
    </row>
    <row r="1197" spans="1:176" ht="15.95" customHeight="1">
      <c r="A1197" t="str">
        <f>SUBSTITUTE(A1192,"fresh","storage 4 months")</f>
        <v>Egg yolk, spray-dried, 10% H2O2+67ppm, storage 4 months</v>
      </c>
      <c r="B1197">
        <v>4</v>
      </c>
      <c r="D1197" s="39">
        <v>2502</v>
      </c>
      <c r="E1197" t="s">
        <v>1506</v>
      </c>
      <c r="G1197" s="9">
        <f t="shared" si="46"/>
        <v>182</v>
      </c>
      <c r="H1197" s="15" t="s">
        <v>59</v>
      </c>
      <c r="I1197" t="s">
        <v>47</v>
      </c>
      <c r="J1197" s="15" t="s">
        <v>59</v>
      </c>
      <c r="K1197" t="s">
        <v>47</v>
      </c>
      <c r="L1197" s="15" t="s">
        <v>59</v>
      </c>
      <c r="M1197" s="3" t="s">
        <v>47</v>
      </c>
      <c r="N1197" s="12" t="s">
        <v>59</v>
      </c>
      <c r="O1197" t="s">
        <v>47</v>
      </c>
      <c r="P1197" s="15" t="s">
        <v>59</v>
      </c>
      <c r="Q1197" t="s">
        <v>47</v>
      </c>
      <c r="R1197" s="15" t="s">
        <v>59</v>
      </c>
      <c r="T1197" s="15" t="s">
        <v>59</v>
      </c>
      <c r="U1197" t="s">
        <v>47</v>
      </c>
      <c r="V1197" s="15" t="s">
        <v>59</v>
      </c>
      <c r="W1197" t="s">
        <v>47</v>
      </c>
      <c r="X1197" s="15" t="s">
        <v>59</v>
      </c>
      <c r="Y1197" t="s">
        <v>47</v>
      </c>
      <c r="Z1197" s="15" t="s">
        <v>59</v>
      </c>
      <c r="AA1197" t="s">
        <v>47</v>
      </c>
      <c r="AB1197" s="15" t="s">
        <v>59</v>
      </c>
      <c r="AC1197" t="s">
        <v>47</v>
      </c>
      <c r="AD1197" s="15" t="s">
        <v>59</v>
      </c>
      <c r="AE1197" t="s">
        <v>47</v>
      </c>
      <c r="AF1197" s="15" t="s">
        <v>59</v>
      </c>
      <c r="AG1197" s="42" t="s">
        <v>47</v>
      </c>
      <c r="AH1197" s="15" t="s">
        <v>59</v>
      </c>
      <c r="AI1197" t="s">
        <v>47</v>
      </c>
      <c r="AJ1197" s="15" t="s">
        <v>59</v>
      </c>
      <c r="AL1197" s="15" t="s">
        <v>59</v>
      </c>
      <c r="AM1197" t="s">
        <v>47</v>
      </c>
      <c r="AN1197" s="15" t="s">
        <v>59</v>
      </c>
      <c r="AO1197" t="s">
        <v>47</v>
      </c>
      <c r="AP1197" s="15" t="s">
        <v>59</v>
      </c>
      <c r="AQ1197" t="s">
        <v>47</v>
      </c>
      <c r="AR1197" s="15" t="s">
        <v>59</v>
      </c>
      <c r="AS1197" t="s">
        <v>47</v>
      </c>
      <c r="AT1197" s="15" t="s">
        <v>59</v>
      </c>
      <c r="AU1197" t="s">
        <v>47</v>
      </c>
      <c r="AV1197" s="15" t="s">
        <v>59</v>
      </c>
      <c r="AW1197">
        <v>182</v>
      </c>
      <c r="AX1197" s="15" t="s">
        <v>59</v>
      </c>
      <c r="AZ1197" s="15" t="s">
        <v>59</v>
      </c>
      <c r="BA1197" t="s">
        <v>47</v>
      </c>
      <c r="BB1197" s="15" t="s">
        <v>59</v>
      </c>
      <c r="BC1197" t="s">
        <v>47</v>
      </c>
      <c r="BD1197" s="15" t="s">
        <v>59</v>
      </c>
      <c r="BE1197" t="s">
        <v>47</v>
      </c>
      <c r="BF1197" s="15" t="s">
        <v>59</v>
      </c>
      <c r="BH1197" s="15" t="s">
        <v>59</v>
      </c>
      <c r="BJ1197" s="15" t="s">
        <v>59</v>
      </c>
      <c r="BL1197" s="15" t="s">
        <v>59</v>
      </c>
      <c r="BN1197" s="15" t="s">
        <v>59</v>
      </c>
      <c r="BP1197" s="15" t="s">
        <v>59</v>
      </c>
      <c r="BR1197" s="15" t="s">
        <v>59</v>
      </c>
      <c r="BT1197" s="15" t="s">
        <v>59</v>
      </c>
      <c r="BV1197" s="15" t="s">
        <v>59</v>
      </c>
      <c r="BX1197" s="15" t="s">
        <v>59</v>
      </c>
      <c r="BZ1197" s="15" t="s">
        <v>59</v>
      </c>
      <c r="CB1197" s="15" t="s">
        <v>59</v>
      </c>
      <c r="CD1197" s="15" t="s">
        <v>59</v>
      </c>
      <c r="CF1197" s="15" t="s">
        <v>59</v>
      </c>
      <c r="CH1197" s="15" t="s">
        <v>59</v>
      </c>
      <c r="CJ1197" s="15" t="s">
        <v>59</v>
      </c>
      <c r="CL1197" s="15" t="s">
        <v>59</v>
      </c>
      <c r="CN1197" s="15" t="s">
        <v>59</v>
      </c>
      <c r="CP1197" s="15" t="s">
        <v>59</v>
      </c>
      <c r="CR1197" s="15" t="s">
        <v>59</v>
      </c>
      <c r="CT1197" s="15" t="s">
        <v>59</v>
      </c>
      <c r="CV1197" s="15" t="s">
        <v>59</v>
      </c>
      <c r="CX1197" s="15" t="s">
        <v>59</v>
      </c>
      <c r="CZ1197" s="15" t="s">
        <v>59</v>
      </c>
      <c r="DB1197" s="15" t="s">
        <v>59</v>
      </c>
      <c r="DD1197" s="15" t="s">
        <v>59</v>
      </c>
      <c r="DF1197" s="15" t="s">
        <v>59</v>
      </c>
      <c r="DH1197" s="15" t="s">
        <v>59</v>
      </c>
      <c r="DJ1197" s="15" t="s">
        <v>59</v>
      </c>
      <c r="DL1197" s="15" t="s">
        <v>59</v>
      </c>
      <c r="DN1197" s="15" t="s">
        <v>59</v>
      </c>
      <c r="DP1197" s="15" t="s">
        <v>59</v>
      </c>
      <c r="DR1197" s="15" t="s">
        <v>59</v>
      </c>
      <c r="DT1197" s="15" t="s">
        <v>59</v>
      </c>
      <c r="DV1197" s="15" t="s">
        <v>59</v>
      </c>
      <c r="DX1197" s="15" t="s">
        <v>59</v>
      </c>
      <c r="DZ1197" s="15" t="s">
        <v>59</v>
      </c>
      <c r="EB1197" s="15" t="s">
        <v>59</v>
      </c>
      <c r="ED1197" s="15" t="s">
        <v>59</v>
      </c>
      <c r="EF1197" s="15" t="s">
        <v>59</v>
      </c>
      <c r="EH1197" s="15" t="s">
        <v>59</v>
      </c>
      <c r="EJ1197" s="15" t="s">
        <v>59</v>
      </c>
      <c r="EL1197" s="15" t="s">
        <v>59</v>
      </c>
      <c r="EN1197" s="15" t="s">
        <v>59</v>
      </c>
      <c r="EP1197" s="15" t="s">
        <v>59</v>
      </c>
      <c r="ER1197" s="15" t="s">
        <v>59</v>
      </c>
      <c r="ET1197" s="15" t="s">
        <v>59</v>
      </c>
      <c r="EV1197" s="15" t="s">
        <v>59</v>
      </c>
      <c r="EX1197" s="15" t="s">
        <v>59</v>
      </c>
      <c r="EZ1197" s="15" t="s">
        <v>59</v>
      </c>
      <c r="FB1197" s="15" t="s">
        <v>59</v>
      </c>
      <c r="FD1197" s="15" t="s">
        <v>59</v>
      </c>
      <c r="FF1197" s="15" t="s">
        <v>59</v>
      </c>
      <c r="FH1197" s="15" t="s">
        <v>59</v>
      </c>
      <c r="FJ1197" s="15" t="s">
        <v>59</v>
      </c>
      <c r="FL1197" s="15" t="s">
        <v>59</v>
      </c>
      <c r="FN1197" s="15" t="s">
        <v>59</v>
      </c>
      <c r="FP1197" s="15" t="s">
        <v>59</v>
      </c>
      <c r="FR1197" s="15" t="s">
        <v>59</v>
      </c>
      <c r="FT1197" s="15" t="s">
        <v>59</v>
      </c>
    </row>
    <row r="1198" spans="1:176" ht="15.95" customHeight="1">
      <c r="A1198" t="str">
        <f>SUBSTITUTE(A1193,"fresh","storage 4 months")</f>
        <v>Egg yolk, spray-dried, N2O, storage 4 months</v>
      </c>
      <c r="B1198">
        <v>4</v>
      </c>
      <c r="D1198" s="39">
        <v>2502</v>
      </c>
      <c r="E1198" t="s">
        <v>1506</v>
      </c>
      <c r="G1198" s="9">
        <f t="shared" si="46"/>
        <v>8</v>
      </c>
      <c r="H1198" s="15" t="s">
        <v>59</v>
      </c>
      <c r="I1198" t="s">
        <v>47</v>
      </c>
      <c r="J1198" s="15" t="s">
        <v>59</v>
      </c>
      <c r="K1198" t="s">
        <v>47</v>
      </c>
      <c r="L1198" s="15" t="s">
        <v>59</v>
      </c>
      <c r="M1198" s="3" t="s">
        <v>47</v>
      </c>
      <c r="N1198" s="12" t="s">
        <v>59</v>
      </c>
      <c r="O1198" t="s">
        <v>47</v>
      </c>
      <c r="P1198" s="15" t="s">
        <v>59</v>
      </c>
      <c r="Q1198" t="s">
        <v>47</v>
      </c>
      <c r="R1198" s="15" t="s">
        <v>59</v>
      </c>
      <c r="T1198" s="15" t="s">
        <v>59</v>
      </c>
      <c r="U1198" t="s">
        <v>47</v>
      </c>
      <c r="V1198" s="15" t="s">
        <v>59</v>
      </c>
      <c r="W1198" t="s">
        <v>47</v>
      </c>
      <c r="X1198" s="15" t="s">
        <v>59</v>
      </c>
      <c r="Y1198" t="s">
        <v>47</v>
      </c>
      <c r="Z1198" s="15" t="s">
        <v>59</v>
      </c>
      <c r="AA1198" t="s">
        <v>47</v>
      </c>
      <c r="AB1198" s="15" t="s">
        <v>59</v>
      </c>
      <c r="AC1198" t="s">
        <v>47</v>
      </c>
      <c r="AD1198" s="15" t="s">
        <v>59</v>
      </c>
      <c r="AE1198" t="s">
        <v>47</v>
      </c>
      <c r="AF1198" s="15" t="s">
        <v>59</v>
      </c>
      <c r="AG1198" s="42" t="s">
        <v>47</v>
      </c>
      <c r="AH1198" s="15" t="s">
        <v>59</v>
      </c>
      <c r="AI1198" t="s">
        <v>47</v>
      </c>
      <c r="AJ1198" s="15" t="s">
        <v>59</v>
      </c>
      <c r="AL1198" s="15" t="s">
        <v>59</v>
      </c>
      <c r="AM1198" t="s">
        <v>47</v>
      </c>
      <c r="AN1198" s="15" t="s">
        <v>59</v>
      </c>
      <c r="AO1198" t="s">
        <v>47</v>
      </c>
      <c r="AP1198" s="15" t="s">
        <v>59</v>
      </c>
      <c r="AQ1198" t="s">
        <v>47</v>
      </c>
      <c r="AR1198" s="15" t="s">
        <v>59</v>
      </c>
      <c r="AS1198" t="s">
        <v>47</v>
      </c>
      <c r="AT1198" s="15" t="s">
        <v>59</v>
      </c>
      <c r="AU1198" t="s">
        <v>47</v>
      </c>
      <c r="AV1198" s="15" t="s">
        <v>59</v>
      </c>
      <c r="AW1198">
        <v>8</v>
      </c>
      <c r="AX1198" s="15" t="s">
        <v>59</v>
      </c>
      <c r="AZ1198" s="15" t="s">
        <v>59</v>
      </c>
      <c r="BA1198" t="s">
        <v>47</v>
      </c>
      <c r="BB1198" s="15" t="s">
        <v>59</v>
      </c>
      <c r="BC1198" t="s">
        <v>47</v>
      </c>
      <c r="BD1198" s="15" t="s">
        <v>59</v>
      </c>
      <c r="BE1198" t="s">
        <v>47</v>
      </c>
      <c r="BF1198" s="15" t="s">
        <v>59</v>
      </c>
      <c r="BH1198" s="15" t="s">
        <v>59</v>
      </c>
      <c r="BJ1198" s="15" t="s">
        <v>59</v>
      </c>
      <c r="BL1198" s="15" t="s">
        <v>59</v>
      </c>
      <c r="BN1198" s="15" t="s">
        <v>59</v>
      </c>
      <c r="BP1198" s="15" t="s">
        <v>59</v>
      </c>
      <c r="BR1198" s="15" t="s">
        <v>59</v>
      </c>
      <c r="BT1198" s="15" t="s">
        <v>59</v>
      </c>
      <c r="BV1198" s="15" t="s">
        <v>59</v>
      </c>
      <c r="BX1198" s="15" t="s">
        <v>59</v>
      </c>
      <c r="BZ1198" s="15" t="s">
        <v>59</v>
      </c>
      <c r="CB1198" s="15" t="s">
        <v>59</v>
      </c>
      <c r="CD1198" s="15" t="s">
        <v>59</v>
      </c>
      <c r="CF1198" s="15" t="s">
        <v>59</v>
      </c>
      <c r="CH1198" s="15" t="s">
        <v>59</v>
      </c>
      <c r="CJ1198" s="15" t="s">
        <v>59</v>
      </c>
      <c r="CL1198" s="15" t="s">
        <v>59</v>
      </c>
      <c r="CN1198" s="15" t="s">
        <v>59</v>
      </c>
      <c r="CP1198" s="15" t="s">
        <v>59</v>
      </c>
      <c r="CR1198" s="15" t="s">
        <v>59</v>
      </c>
      <c r="CT1198" s="15" t="s">
        <v>59</v>
      </c>
      <c r="CV1198" s="15" t="s">
        <v>59</v>
      </c>
      <c r="CX1198" s="15" t="s">
        <v>59</v>
      </c>
      <c r="CZ1198" s="15" t="s">
        <v>59</v>
      </c>
      <c r="DB1198" s="15" t="s">
        <v>59</v>
      </c>
      <c r="DD1198" s="15" t="s">
        <v>59</v>
      </c>
      <c r="DF1198" s="15" t="s">
        <v>59</v>
      </c>
      <c r="DH1198" s="15" t="s">
        <v>59</v>
      </c>
      <c r="DJ1198" s="15" t="s">
        <v>59</v>
      </c>
      <c r="DL1198" s="15" t="s">
        <v>59</v>
      </c>
      <c r="DN1198" s="15" t="s">
        <v>59</v>
      </c>
      <c r="DP1198" s="15" t="s">
        <v>59</v>
      </c>
      <c r="DR1198" s="15" t="s">
        <v>59</v>
      </c>
      <c r="DT1198" s="15" t="s">
        <v>59</v>
      </c>
      <c r="DV1198" s="15" t="s">
        <v>59</v>
      </c>
      <c r="DX1198" s="15" t="s">
        <v>59</v>
      </c>
      <c r="DZ1198" s="15" t="s">
        <v>59</v>
      </c>
      <c r="EB1198" s="15" t="s">
        <v>59</v>
      </c>
      <c r="ED1198" s="15" t="s">
        <v>59</v>
      </c>
      <c r="EF1198" s="15" t="s">
        <v>59</v>
      </c>
      <c r="EH1198" s="15" t="s">
        <v>59</v>
      </c>
      <c r="EJ1198" s="15" t="s">
        <v>59</v>
      </c>
      <c r="EL1198" s="15" t="s">
        <v>59</v>
      </c>
      <c r="EN1198" s="15" t="s">
        <v>59</v>
      </c>
      <c r="EP1198" s="15" t="s">
        <v>59</v>
      </c>
      <c r="ER1198" s="15" t="s">
        <v>59</v>
      </c>
      <c r="ET1198" s="15" t="s">
        <v>59</v>
      </c>
      <c r="EV1198" s="15" t="s">
        <v>59</v>
      </c>
      <c r="EX1198" s="15" t="s">
        <v>59</v>
      </c>
      <c r="EZ1198" s="15" t="s">
        <v>59</v>
      </c>
      <c r="FB1198" s="15" t="s">
        <v>59</v>
      </c>
      <c r="FD1198" s="15" t="s">
        <v>59</v>
      </c>
      <c r="FF1198" s="15" t="s">
        <v>59</v>
      </c>
      <c r="FH1198" s="15" t="s">
        <v>59</v>
      </c>
      <c r="FJ1198" s="15" t="s">
        <v>59</v>
      </c>
      <c r="FL1198" s="15" t="s">
        <v>59</v>
      </c>
      <c r="FN1198" s="15" t="s">
        <v>59</v>
      </c>
      <c r="FP1198" s="15" t="s">
        <v>59</v>
      </c>
      <c r="FR1198" s="15" t="s">
        <v>59</v>
      </c>
      <c r="FT1198" s="15" t="s">
        <v>59</v>
      </c>
    </row>
    <row r="1199" spans="1:176" ht="15.95" customHeight="1">
      <c r="A1199" t="str">
        <f>SUBSTITUTE(A1194,"4","7")</f>
        <v>Egg yolk, spray-dried, storage 7 months</v>
      </c>
      <c r="B1199">
        <v>1</v>
      </c>
      <c r="D1199" s="39">
        <v>2502</v>
      </c>
      <c r="E1199" t="s">
        <v>1506</v>
      </c>
      <c r="G1199" s="9">
        <f t="shared" si="46"/>
        <v>20</v>
      </c>
      <c r="H1199" s="15" t="s">
        <v>59</v>
      </c>
      <c r="I1199" t="s">
        <v>47</v>
      </c>
      <c r="J1199" s="15" t="s">
        <v>59</v>
      </c>
      <c r="K1199" t="s">
        <v>47</v>
      </c>
      <c r="L1199" s="15" t="s">
        <v>59</v>
      </c>
      <c r="M1199" s="3" t="s">
        <v>47</v>
      </c>
      <c r="N1199" s="12" t="s">
        <v>59</v>
      </c>
      <c r="O1199" t="s">
        <v>47</v>
      </c>
      <c r="P1199" s="15" t="s">
        <v>59</v>
      </c>
      <c r="Q1199" t="s">
        <v>47</v>
      </c>
      <c r="R1199" s="15" t="s">
        <v>59</v>
      </c>
      <c r="T1199" s="15" t="s">
        <v>59</v>
      </c>
      <c r="U1199" t="s">
        <v>47</v>
      </c>
      <c r="V1199" s="15" t="s">
        <v>59</v>
      </c>
      <c r="W1199" t="s">
        <v>47</v>
      </c>
      <c r="X1199" s="15" t="s">
        <v>59</v>
      </c>
      <c r="Y1199" t="s">
        <v>47</v>
      </c>
      <c r="Z1199" s="15" t="s">
        <v>59</v>
      </c>
      <c r="AA1199" t="s">
        <v>47</v>
      </c>
      <c r="AB1199" s="15" t="s">
        <v>59</v>
      </c>
      <c r="AC1199" t="s">
        <v>47</v>
      </c>
      <c r="AD1199" s="15" t="s">
        <v>59</v>
      </c>
      <c r="AE1199" t="s">
        <v>47</v>
      </c>
      <c r="AF1199" s="15" t="s">
        <v>59</v>
      </c>
      <c r="AG1199" s="42" t="s">
        <v>47</v>
      </c>
      <c r="AH1199" s="15" t="s">
        <v>59</v>
      </c>
      <c r="AI1199" t="s">
        <v>47</v>
      </c>
      <c r="AJ1199" s="15" t="s">
        <v>59</v>
      </c>
      <c r="AL1199" s="15" t="s">
        <v>59</v>
      </c>
      <c r="AM1199" t="s">
        <v>47</v>
      </c>
      <c r="AN1199" s="15" t="s">
        <v>59</v>
      </c>
      <c r="AO1199" t="s">
        <v>47</v>
      </c>
      <c r="AP1199" s="15" t="s">
        <v>59</v>
      </c>
      <c r="AQ1199" t="s">
        <v>47</v>
      </c>
      <c r="AR1199" s="15" t="s">
        <v>59</v>
      </c>
      <c r="AS1199" t="s">
        <v>47</v>
      </c>
      <c r="AT1199" s="15" t="s">
        <v>59</v>
      </c>
      <c r="AU1199" t="s">
        <v>47</v>
      </c>
      <c r="AV1199" s="15" t="s">
        <v>59</v>
      </c>
      <c r="AW1199">
        <v>20</v>
      </c>
      <c r="AX1199" s="15" t="s">
        <v>59</v>
      </c>
      <c r="AZ1199" s="15" t="s">
        <v>59</v>
      </c>
      <c r="BA1199" t="s">
        <v>47</v>
      </c>
      <c r="BB1199" s="15" t="s">
        <v>59</v>
      </c>
      <c r="BC1199" t="s">
        <v>47</v>
      </c>
      <c r="BD1199" s="15" t="s">
        <v>59</v>
      </c>
      <c r="BE1199" t="s">
        <v>47</v>
      </c>
      <c r="BF1199" s="15" t="s">
        <v>59</v>
      </c>
      <c r="BH1199" s="15" t="s">
        <v>59</v>
      </c>
      <c r="BJ1199" s="15" t="s">
        <v>59</v>
      </c>
      <c r="BL1199" s="15" t="s">
        <v>59</v>
      </c>
      <c r="BN1199" s="15" t="s">
        <v>59</v>
      </c>
      <c r="BP1199" s="15" t="s">
        <v>59</v>
      </c>
      <c r="BR1199" s="15" t="s">
        <v>59</v>
      </c>
      <c r="BT1199" s="15" t="s">
        <v>59</v>
      </c>
      <c r="BV1199" s="15" t="s">
        <v>59</v>
      </c>
      <c r="BX1199" s="15" t="s">
        <v>59</v>
      </c>
      <c r="BZ1199" s="15" t="s">
        <v>59</v>
      </c>
      <c r="CB1199" s="15" t="s">
        <v>59</v>
      </c>
      <c r="CD1199" s="15" t="s">
        <v>59</v>
      </c>
      <c r="CF1199" s="15" t="s">
        <v>59</v>
      </c>
      <c r="CH1199" s="15" t="s">
        <v>59</v>
      </c>
      <c r="CJ1199" s="15" t="s">
        <v>59</v>
      </c>
      <c r="CL1199" s="15" t="s">
        <v>59</v>
      </c>
      <c r="CN1199" s="15" t="s">
        <v>59</v>
      </c>
      <c r="CP1199" s="15" t="s">
        <v>59</v>
      </c>
      <c r="CR1199" s="15" t="s">
        <v>59</v>
      </c>
      <c r="CT1199" s="15" t="s">
        <v>59</v>
      </c>
      <c r="CV1199" s="15" t="s">
        <v>59</v>
      </c>
      <c r="CX1199" s="15" t="s">
        <v>59</v>
      </c>
      <c r="CZ1199" s="15" t="s">
        <v>59</v>
      </c>
      <c r="DB1199" s="15" t="s">
        <v>59</v>
      </c>
      <c r="DD1199" s="15" t="s">
        <v>59</v>
      </c>
      <c r="DF1199" s="15" t="s">
        <v>59</v>
      </c>
      <c r="DH1199" s="15" t="s">
        <v>59</v>
      </c>
      <c r="DJ1199" s="15" t="s">
        <v>59</v>
      </c>
      <c r="DL1199" s="15" t="s">
        <v>59</v>
      </c>
      <c r="DN1199" s="15" t="s">
        <v>59</v>
      </c>
      <c r="DP1199" s="15" t="s">
        <v>59</v>
      </c>
      <c r="DR1199" s="15" t="s">
        <v>59</v>
      </c>
      <c r="DT1199" s="15" t="s">
        <v>59</v>
      </c>
      <c r="DV1199" s="15" t="s">
        <v>59</v>
      </c>
      <c r="DX1199" s="15" t="s">
        <v>59</v>
      </c>
      <c r="DZ1199" s="15" t="s">
        <v>59</v>
      </c>
      <c r="EB1199" s="15" t="s">
        <v>59</v>
      </c>
      <c r="ED1199" s="15" t="s">
        <v>59</v>
      </c>
      <c r="EF1199" s="15" t="s">
        <v>59</v>
      </c>
      <c r="EH1199" s="15" t="s">
        <v>59</v>
      </c>
      <c r="EJ1199" s="15" t="s">
        <v>59</v>
      </c>
      <c r="EL1199" s="15" t="s">
        <v>59</v>
      </c>
      <c r="EN1199" s="15" t="s">
        <v>59</v>
      </c>
      <c r="EP1199" s="15" t="s">
        <v>59</v>
      </c>
      <c r="ER1199" s="15" t="s">
        <v>59</v>
      </c>
      <c r="ET1199" s="15" t="s">
        <v>59</v>
      </c>
      <c r="EV1199" s="15" t="s">
        <v>59</v>
      </c>
      <c r="EX1199" s="15" t="s">
        <v>59</v>
      </c>
      <c r="EZ1199" s="15" t="s">
        <v>59</v>
      </c>
      <c r="FB1199" s="15" t="s">
        <v>59</v>
      </c>
      <c r="FD1199" s="15" t="s">
        <v>59</v>
      </c>
      <c r="FF1199" s="15" t="s">
        <v>59</v>
      </c>
      <c r="FH1199" s="15" t="s">
        <v>59</v>
      </c>
      <c r="FJ1199" s="15" t="s">
        <v>59</v>
      </c>
      <c r="FL1199" s="15" t="s">
        <v>59</v>
      </c>
      <c r="FN1199" s="15" t="s">
        <v>59</v>
      </c>
      <c r="FP1199" s="15" t="s">
        <v>59</v>
      </c>
      <c r="FR1199" s="15" t="s">
        <v>59</v>
      </c>
      <c r="FT1199" s="15" t="s">
        <v>59</v>
      </c>
    </row>
    <row r="1200" spans="1:176" ht="15.95" customHeight="1">
      <c r="A1200" t="str">
        <f>SUBSTITUTE(A1195,"4","7")</f>
        <v>Egg yolk, spray-dried, 5% H2O2, storage 7 months</v>
      </c>
      <c r="B1200">
        <v>4</v>
      </c>
      <c r="D1200" s="39">
        <v>2502</v>
      </c>
      <c r="E1200" t="s">
        <v>1506</v>
      </c>
      <c r="G1200" s="9">
        <f t="shared" si="46"/>
        <v>123</v>
      </c>
      <c r="H1200" s="15" t="s">
        <v>59</v>
      </c>
      <c r="I1200" t="s">
        <v>47</v>
      </c>
      <c r="J1200" s="15" t="s">
        <v>59</v>
      </c>
      <c r="K1200" t="s">
        <v>47</v>
      </c>
      <c r="L1200" s="15" t="s">
        <v>59</v>
      </c>
      <c r="M1200" s="3" t="s">
        <v>47</v>
      </c>
      <c r="N1200" s="12" t="s">
        <v>59</v>
      </c>
      <c r="O1200" t="s">
        <v>47</v>
      </c>
      <c r="P1200" s="15" t="s">
        <v>59</v>
      </c>
      <c r="Q1200" t="s">
        <v>47</v>
      </c>
      <c r="R1200" s="15" t="s">
        <v>59</v>
      </c>
      <c r="T1200" s="15" t="s">
        <v>59</v>
      </c>
      <c r="U1200" t="s">
        <v>47</v>
      </c>
      <c r="V1200" s="15" t="s">
        <v>59</v>
      </c>
      <c r="W1200" t="s">
        <v>47</v>
      </c>
      <c r="X1200" s="15" t="s">
        <v>59</v>
      </c>
      <c r="Y1200" t="s">
        <v>47</v>
      </c>
      <c r="Z1200" s="15" t="s">
        <v>59</v>
      </c>
      <c r="AA1200" t="s">
        <v>47</v>
      </c>
      <c r="AB1200" s="15" t="s">
        <v>59</v>
      </c>
      <c r="AC1200" t="s">
        <v>47</v>
      </c>
      <c r="AD1200" s="15" t="s">
        <v>59</v>
      </c>
      <c r="AE1200" t="s">
        <v>47</v>
      </c>
      <c r="AF1200" s="15" t="s">
        <v>59</v>
      </c>
      <c r="AG1200" s="42" t="s">
        <v>47</v>
      </c>
      <c r="AH1200" s="15" t="s">
        <v>59</v>
      </c>
      <c r="AI1200" t="s">
        <v>47</v>
      </c>
      <c r="AJ1200" s="15" t="s">
        <v>59</v>
      </c>
      <c r="AL1200" s="15" t="s">
        <v>59</v>
      </c>
      <c r="AM1200" t="s">
        <v>47</v>
      </c>
      <c r="AN1200" s="15" t="s">
        <v>59</v>
      </c>
      <c r="AO1200" t="s">
        <v>47</v>
      </c>
      <c r="AP1200" s="15" t="s">
        <v>59</v>
      </c>
      <c r="AQ1200" t="s">
        <v>47</v>
      </c>
      <c r="AR1200" s="15" t="s">
        <v>59</v>
      </c>
      <c r="AS1200" t="s">
        <v>47</v>
      </c>
      <c r="AT1200" s="15" t="s">
        <v>59</v>
      </c>
      <c r="AU1200" t="s">
        <v>47</v>
      </c>
      <c r="AV1200" s="15" t="s">
        <v>59</v>
      </c>
      <c r="AW1200">
        <v>123</v>
      </c>
      <c r="AX1200" s="15" t="s">
        <v>59</v>
      </c>
      <c r="AZ1200" s="15" t="s">
        <v>59</v>
      </c>
      <c r="BA1200" t="s">
        <v>47</v>
      </c>
      <c r="BB1200" s="15" t="s">
        <v>59</v>
      </c>
      <c r="BC1200" t="s">
        <v>47</v>
      </c>
      <c r="BD1200" s="15" t="s">
        <v>59</v>
      </c>
      <c r="BE1200" t="s">
        <v>47</v>
      </c>
      <c r="BF1200" s="15" t="s">
        <v>59</v>
      </c>
      <c r="BH1200" s="15" t="s">
        <v>59</v>
      </c>
      <c r="BJ1200" s="15" t="s">
        <v>59</v>
      </c>
      <c r="BL1200" s="15" t="s">
        <v>59</v>
      </c>
      <c r="BN1200" s="15" t="s">
        <v>59</v>
      </c>
      <c r="BP1200" s="15" t="s">
        <v>59</v>
      </c>
      <c r="BR1200" s="15" t="s">
        <v>59</v>
      </c>
      <c r="BT1200" s="15" t="s">
        <v>59</v>
      </c>
      <c r="BV1200" s="15" t="s">
        <v>59</v>
      </c>
      <c r="BX1200" s="15" t="s">
        <v>59</v>
      </c>
      <c r="BZ1200" s="15" t="s">
        <v>59</v>
      </c>
      <c r="CB1200" s="15" t="s">
        <v>59</v>
      </c>
      <c r="CD1200" s="15" t="s">
        <v>59</v>
      </c>
      <c r="CF1200" s="15" t="s">
        <v>59</v>
      </c>
      <c r="CH1200" s="15" t="s">
        <v>59</v>
      </c>
      <c r="CJ1200" s="15" t="s">
        <v>59</v>
      </c>
      <c r="CL1200" s="15" t="s">
        <v>59</v>
      </c>
      <c r="CN1200" s="15" t="s">
        <v>59</v>
      </c>
      <c r="CP1200" s="15" t="s">
        <v>59</v>
      </c>
      <c r="CR1200" s="15" t="s">
        <v>59</v>
      </c>
      <c r="CT1200" s="15" t="s">
        <v>59</v>
      </c>
      <c r="CV1200" s="15" t="s">
        <v>59</v>
      </c>
      <c r="CX1200" s="15" t="s">
        <v>59</v>
      </c>
      <c r="CZ1200" s="15" t="s">
        <v>59</v>
      </c>
      <c r="DB1200" s="15" t="s">
        <v>59</v>
      </c>
      <c r="DD1200" s="15" t="s">
        <v>59</v>
      </c>
      <c r="DF1200" s="15" t="s">
        <v>59</v>
      </c>
      <c r="DH1200" s="15" t="s">
        <v>59</v>
      </c>
      <c r="DJ1200" s="15" t="s">
        <v>59</v>
      </c>
      <c r="DL1200" s="15" t="s">
        <v>59</v>
      </c>
      <c r="DN1200" s="15" t="s">
        <v>59</v>
      </c>
      <c r="DP1200" s="15" t="s">
        <v>59</v>
      </c>
      <c r="DR1200" s="15" t="s">
        <v>59</v>
      </c>
      <c r="DT1200" s="15" t="s">
        <v>59</v>
      </c>
      <c r="DV1200" s="15" t="s">
        <v>59</v>
      </c>
      <c r="DX1200" s="15" t="s">
        <v>59</v>
      </c>
      <c r="DZ1200" s="15" t="s">
        <v>59</v>
      </c>
      <c r="EB1200" s="15" t="s">
        <v>59</v>
      </c>
      <c r="ED1200" s="15" t="s">
        <v>59</v>
      </c>
      <c r="EF1200" s="15" t="s">
        <v>59</v>
      </c>
      <c r="EH1200" s="15" t="s">
        <v>59</v>
      </c>
      <c r="EJ1200" s="15" t="s">
        <v>59</v>
      </c>
      <c r="EL1200" s="15" t="s">
        <v>59</v>
      </c>
      <c r="EN1200" s="15" t="s">
        <v>59</v>
      </c>
      <c r="EP1200" s="15" t="s">
        <v>59</v>
      </c>
      <c r="ER1200" s="15" t="s">
        <v>59</v>
      </c>
      <c r="ET1200" s="15" t="s">
        <v>59</v>
      </c>
      <c r="EV1200" s="15" t="s">
        <v>59</v>
      </c>
      <c r="EX1200" s="15" t="s">
        <v>59</v>
      </c>
      <c r="EZ1200" s="15" t="s">
        <v>59</v>
      </c>
      <c r="FB1200" s="15" t="s">
        <v>59</v>
      </c>
      <c r="FD1200" s="15" t="s">
        <v>59</v>
      </c>
      <c r="FF1200" s="15" t="s">
        <v>59</v>
      </c>
      <c r="FH1200" s="15" t="s">
        <v>59</v>
      </c>
      <c r="FJ1200" s="15" t="s">
        <v>59</v>
      </c>
      <c r="FL1200" s="15" t="s">
        <v>59</v>
      </c>
      <c r="FN1200" s="15" t="s">
        <v>59</v>
      </c>
      <c r="FP1200" s="15" t="s">
        <v>59</v>
      </c>
      <c r="FR1200" s="15" t="s">
        <v>59</v>
      </c>
      <c r="FT1200" s="15" t="s">
        <v>59</v>
      </c>
    </row>
    <row r="1201" spans="1:176" ht="15.95" customHeight="1">
      <c r="A1201" t="str">
        <f>SUBSTITUTE(A1196,"4","7")</f>
        <v>Egg yolk, spray-dried, 10% H2O2, storage 7 months</v>
      </c>
      <c r="B1201">
        <v>4</v>
      </c>
      <c r="D1201" s="39">
        <v>2502</v>
      </c>
      <c r="E1201" t="s">
        <v>1506</v>
      </c>
      <c r="G1201" s="9">
        <f t="shared" si="46"/>
        <v>1320</v>
      </c>
      <c r="H1201" s="15" t="s">
        <v>59</v>
      </c>
      <c r="I1201" t="s">
        <v>47</v>
      </c>
      <c r="J1201" s="15" t="s">
        <v>59</v>
      </c>
      <c r="K1201" t="s">
        <v>47</v>
      </c>
      <c r="L1201" s="15" t="s">
        <v>59</v>
      </c>
      <c r="M1201" s="3" t="s">
        <v>47</v>
      </c>
      <c r="N1201" s="12" t="s">
        <v>59</v>
      </c>
      <c r="O1201" t="s">
        <v>47</v>
      </c>
      <c r="P1201" s="15" t="s">
        <v>59</v>
      </c>
      <c r="Q1201" t="s">
        <v>47</v>
      </c>
      <c r="R1201" s="15" t="s">
        <v>59</v>
      </c>
      <c r="T1201" s="15" t="s">
        <v>59</v>
      </c>
      <c r="U1201" t="s">
        <v>47</v>
      </c>
      <c r="V1201" s="15" t="s">
        <v>59</v>
      </c>
      <c r="W1201" t="s">
        <v>47</v>
      </c>
      <c r="X1201" s="15" t="s">
        <v>59</v>
      </c>
      <c r="Y1201" t="s">
        <v>47</v>
      </c>
      <c r="Z1201" s="15" t="s">
        <v>59</v>
      </c>
      <c r="AA1201" t="s">
        <v>47</v>
      </c>
      <c r="AB1201" s="15" t="s">
        <v>59</v>
      </c>
      <c r="AC1201" t="s">
        <v>47</v>
      </c>
      <c r="AD1201" s="15" t="s">
        <v>59</v>
      </c>
      <c r="AE1201" t="s">
        <v>47</v>
      </c>
      <c r="AF1201" s="15" t="s">
        <v>59</v>
      </c>
      <c r="AG1201" s="42" t="s">
        <v>47</v>
      </c>
      <c r="AH1201" s="15" t="s">
        <v>59</v>
      </c>
      <c r="AI1201" t="s">
        <v>47</v>
      </c>
      <c r="AJ1201" s="15" t="s">
        <v>59</v>
      </c>
      <c r="AL1201" s="15" t="s">
        <v>59</v>
      </c>
      <c r="AM1201" t="s">
        <v>47</v>
      </c>
      <c r="AN1201" s="15" t="s">
        <v>59</v>
      </c>
      <c r="AO1201" t="s">
        <v>47</v>
      </c>
      <c r="AP1201" s="15" t="s">
        <v>59</v>
      </c>
      <c r="AQ1201" t="s">
        <v>47</v>
      </c>
      <c r="AR1201" s="15" t="s">
        <v>59</v>
      </c>
      <c r="AS1201" t="s">
        <v>47</v>
      </c>
      <c r="AT1201" s="15" t="s">
        <v>59</v>
      </c>
      <c r="AU1201" t="s">
        <v>47</v>
      </c>
      <c r="AV1201" s="15" t="s">
        <v>59</v>
      </c>
      <c r="AW1201">
        <v>1320</v>
      </c>
      <c r="AX1201" s="15" t="s">
        <v>59</v>
      </c>
      <c r="AZ1201" s="15" t="s">
        <v>59</v>
      </c>
      <c r="BA1201" t="s">
        <v>47</v>
      </c>
      <c r="BB1201" s="15" t="s">
        <v>59</v>
      </c>
      <c r="BC1201" t="s">
        <v>47</v>
      </c>
      <c r="BD1201" s="15" t="s">
        <v>59</v>
      </c>
      <c r="BE1201" t="s">
        <v>47</v>
      </c>
      <c r="BF1201" s="15" t="s">
        <v>59</v>
      </c>
      <c r="BH1201" s="15" t="s">
        <v>59</v>
      </c>
      <c r="BJ1201" s="15" t="s">
        <v>59</v>
      </c>
      <c r="BL1201" s="15" t="s">
        <v>59</v>
      </c>
      <c r="BN1201" s="15" t="s">
        <v>59</v>
      </c>
      <c r="BP1201" s="15" t="s">
        <v>59</v>
      </c>
      <c r="BR1201" s="15" t="s">
        <v>59</v>
      </c>
      <c r="BT1201" s="15" t="s">
        <v>59</v>
      </c>
      <c r="BV1201" s="15" t="s">
        <v>59</v>
      </c>
      <c r="BX1201" s="15" t="s">
        <v>59</v>
      </c>
      <c r="BZ1201" s="15" t="s">
        <v>59</v>
      </c>
      <c r="CB1201" s="15" t="s">
        <v>59</v>
      </c>
      <c r="CD1201" s="15" t="s">
        <v>59</v>
      </c>
      <c r="CF1201" s="15" t="s">
        <v>59</v>
      </c>
      <c r="CH1201" s="15" t="s">
        <v>59</v>
      </c>
      <c r="CJ1201" s="15" t="s">
        <v>59</v>
      </c>
      <c r="CL1201" s="15" t="s">
        <v>59</v>
      </c>
      <c r="CN1201" s="15" t="s">
        <v>59</v>
      </c>
      <c r="CP1201" s="15" t="s">
        <v>59</v>
      </c>
      <c r="CR1201" s="15" t="s">
        <v>59</v>
      </c>
      <c r="CT1201" s="15" t="s">
        <v>59</v>
      </c>
      <c r="CV1201" s="15" t="s">
        <v>59</v>
      </c>
      <c r="CX1201" s="15" t="s">
        <v>59</v>
      </c>
      <c r="CZ1201" s="15" t="s">
        <v>59</v>
      </c>
      <c r="DB1201" s="15" t="s">
        <v>59</v>
      </c>
      <c r="DD1201" s="15" t="s">
        <v>59</v>
      </c>
      <c r="DF1201" s="15" t="s">
        <v>59</v>
      </c>
      <c r="DH1201" s="15" t="s">
        <v>59</v>
      </c>
      <c r="DJ1201" s="15" t="s">
        <v>59</v>
      </c>
      <c r="DL1201" s="15" t="s">
        <v>59</v>
      </c>
      <c r="DN1201" s="15" t="s">
        <v>59</v>
      </c>
      <c r="DP1201" s="15" t="s">
        <v>59</v>
      </c>
      <c r="DR1201" s="15" t="s">
        <v>59</v>
      </c>
      <c r="DT1201" s="15" t="s">
        <v>59</v>
      </c>
      <c r="DV1201" s="15" t="s">
        <v>59</v>
      </c>
      <c r="DX1201" s="15" t="s">
        <v>59</v>
      </c>
      <c r="DZ1201" s="15" t="s">
        <v>59</v>
      </c>
      <c r="EB1201" s="15" t="s">
        <v>59</v>
      </c>
      <c r="ED1201" s="15" t="s">
        <v>59</v>
      </c>
      <c r="EF1201" s="15" t="s">
        <v>59</v>
      </c>
      <c r="EH1201" s="15" t="s">
        <v>59</v>
      </c>
      <c r="EJ1201" s="15" t="s">
        <v>59</v>
      </c>
      <c r="EL1201" s="15" t="s">
        <v>59</v>
      </c>
      <c r="EN1201" s="15" t="s">
        <v>59</v>
      </c>
      <c r="EP1201" s="15" t="s">
        <v>59</v>
      </c>
      <c r="ER1201" s="15" t="s">
        <v>59</v>
      </c>
      <c r="ET1201" s="15" t="s">
        <v>59</v>
      </c>
      <c r="EV1201" s="15" t="s">
        <v>59</v>
      </c>
      <c r="EX1201" s="15" t="s">
        <v>59</v>
      </c>
      <c r="EZ1201" s="15" t="s">
        <v>59</v>
      </c>
      <c r="FB1201" s="15" t="s">
        <v>59</v>
      </c>
      <c r="FD1201" s="15" t="s">
        <v>59</v>
      </c>
      <c r="FF1201" s="15" t="s">
        <v>59</v>
      </c>
      <c r="FH1201" s="15" t="s">
        <v>59</v>
      </c>
      <c r="FJ1201" s="15" t="s">
        <v>59</v>
      </c>
      <c r="FL1201" s="15" t="s">
        <v>59</v>
      </c>
      <c r="FN1201" s="15" t="s">
        <v>59</v>
      </c>
      <c r="FP1201" s="15" t="s">
        <v>59</v>
      </c>
      <c r="FR1201" s="15" t="s">
        <v>59</v>
      </c>
      <c r="FT1201" s="15" t="s">
        <v>59</v>
      </c>
    </row>
    <row r="1202" spans="1:176" ht="15.95" customHeight="1">
      <c r="A1202" t="str">
        <f>SUBSTITUTE(A1197,"4","7")</f>
        <v>Egg yolk, spray-dried, 10% H2O2+67ppm, storage 7 months</v>
      </c>
      <c r="B1202">
        <v>4</v>
      </c>
      <c r="D1202" s="39">
        <v>2502</v>
      </c>
      <c r="E1202" t="s">
        <v>1506</v>
      </c>
      <c r="G1202" s="9">
        <f t="shared" si="46"/>
        <v>223</v>
      </c>
      <c r="H1202" s="15" t="s">
        <v>59</v>
      </c>
      <c r="I1202" t="s">
        <v>47</v>
      </c>
      <c r="J1202" s="15" t="s">
        <v>59</v>
      </c>
      <c r="K1202" t="s">
        <v>47</v>
      </c>
      <c r="L1202" s="15" t="s">
        <v>59</v>
      </c>
      <c r="M1202" s="3" t="s">
        <v>47</v>
      </c>
      <c r="N1202" s="12" t="s">
        <v>59</v>
      </c>
      <c r="O1202" t="s">
        <v>47</v>
      </c>
      <c r="P1202" s="15" t="s">
        <v>59</v>
      </c>
      <c r="Q1202" t="s">
        <v>47</v>
      </c>
      <c r="R1202" s="15" t="s">
        <v>59</v>
      </c>
      <c r="T1202" s="15" t="s">
        <v>59</v>
      </c>
      <c r="U1202" t="s">
        <v>47</v>
      </c>
      <c r="V1202" s="15" t="s">
        <v>59</v>
      </c>
      <c r="W1202" t="s">
        <v>47</v>
      </c>
      <c r="X1202" s="15" t="s">
        <v>59</v>
      </c>
      <c r="Y1202" t="s">
        <v>47</v>
      </c>
      <c r="Z1202" s="15" t="s">
        <v>59</v>
      </c>
      <c r="AA1202" t="s">
        <v>47</v>
      </c>
      <c r="AB1202" s="15" t="s">
        <v>59</v>
      </c>
      <c r="AC1202" t="s">
        <v>47</v>
      </c>
      <c r="AD1202" s="15" t="s">
        <v>59</v>
      </c>
      <c r="AE1202" t="s">
        <v>47</v>
      </c>
      <c r="AF1202" s="15" t="s">
        <v>59</v>
      </c>
      <c r="AG1202" s="42" t="s">
        <v>47</v>
      </c>
      <c r="AH1202" s="15" t="s">
        <v>59</v>
      </c>
      <c r="AI1202" t="s">
        <v>47</v>
      </c>
      <c r="AJ1202" s="15" t="s">
        <v>59</v>
      </c>
      <c r="AL1202" s="15" t="s">
        <v>59</v>
      </c>
      <c r="AM1202" t="s">
        <v>47</v>
      </c>
      <c r="AN1202" s="15" t="s">
        <v>59</v>
      </c>
      <c r="AO1202" t="s">
        <v>47</v>
      </c>
      <c r="AP1202" s="15" t="s">
        <v>59</v>
      </c>
      <c r="AQ1202" t="s">
        <v>47</v>
      </c>
      <c r="AR1202" s="15" t="s">
        <v>59</v>
      </c>
      <c r="AS1202" t="s">
        <v>47</v>
      </c>
      <c r="AT1202" s="15" t="s">
        <v>59</v>
      </c>
      <c r="AU1202" t="s">
        <v>47</v>
      </c>
      <c r="AV1202" s="15" t="s">
        <v>59</v>
      </c>
      <c r="AW1202">
        <v>223</v>
      </c>
      <c r="AX1202" s="15" t="s">
        <v>59</v>
      </c>
      <c r="AZ1202" s="15" t="s">
        <v>59</v>
      </c>
      <c r="BA1202" t="s">
        <v>47</v>
      </c>
      <c r="BB1202" s="15" t="s">
        <v>59</v>
      </c>
      <c r="BC1202" t="s">
        <v>47</v>
      </c>
      <c r="BD1202" s="15" t="s">
        <v>59</v>
      </c>
      <c r="BE1202" t="s">
        <v>47</v>
      </c>
      <c r="BF1202" s="15" t="s">
        <v>59</v>
      </c>
      <c r="BH1202" s="15" t="s">
        <v>59</v>
      </c>
      <c r="BJ1202" s="15" t="s">
        <v>59</v>
      </c>
      <c r="BL1202" s="15" t="s">
        <v>59</v>
      </c>
      <c r="BN1202" s="15" t="s">
        <v>59</v>
      </c>
      <c r="BP1202" s="15" t="s">
        <v>59</v>
      </c>
      <c r="BR1202" s="15" t="s">
        <v>59</v>
      </c>
      <c r="BT1202" s="15" t="s">
        <v>59</v>
      </c>
      <c r="BV1202" s="15" t="s">
        <v>59</v>
      </c>
      <c r="BX1202" s="15" t="s">
        <v>59</v>
      </c>
      <c r="BZ1202" s="15" t="s">
        <v>59</v>
      </c>
      <c r="CB1202" s="15" t="s">
        <v>59</v>
      </c>
      <c r="CD1202" s="15" t="s">
        <v>59</v>
      </c>
      <c r="CF1202" s="15" t="s">
        <v>59</v>
      </c>
      <c r="CH1202" s="15" t="s">
        <v>59</v>
      </c>
      <c r="CJ1202" s="15" t="s">
        <v>59</v>
      </c>
      <c r="CL1202" s="15" t="s">
        <v>59</v>
      </c>
      <c r="CN1202" s="15" t="s">
        <v>59</v>
      </c>
      <c r="CP1202" s="15" t="s">
        <v>59</v>
      </c>
      <c r="CR1202" s="15" t="s">
        <v>59</v>
      </c>
      <c r="CT1202" s="15" t="s">
        <v>59</v>
      </c>
      <c r="CV1202" s="15" t="s">
        <v>59</v>
      </c>
      <c r="CX1202" s="15" t="s">
        <v>59</v>
      </c>
      <c r="CZ1202" s="15" t="s">
        <v>59</v>
      </c>
      <c r="DB1202" s="15" t="s">
        <v>59</v>
      </c>
      <c r="DD1202" s="15" t="s">
        <v>59</v>
      </c>
      <c r="DF1202" s="15" t="s">
        <v>59</v>
      </c>
      <c r="DH1202" s="15" t="s">
        <v>59</v>
      </c>
      <c r="DJ1202" s="15" t="s">
        <v>59</v>
      </c>
      <c r="DL1202" s="15" t="s">
        <v>59</v>
      </c>
      <c r="DN1202" s="15" t="s">
        <v>59</v>
      </c>
      <c r="DP1202" s="15" t="s">
        <v>59</v>
      </c>
      <c r="DR1202" s="15" t="s">
        <v>59</v>
      </c>
      <c r="DT1202" s="15" t="s">
        <v>59</v>
      </c>
      <c r="DV1202" s="15" t="s">
        <v>59</v>
      </c>
      <c r="DX1202" s="15" t="s">
        <v>59</v>
      </c>
      <c r="DZ1202" s="15" t="s">
        <v>59</v>
      </c>
      <c r="EB1202" s="15" t="s">
        <v>59</v>
      </c>
      <c r="ED1202" s="15" t="s">
        <v>59</v>
      </c>
      <c r="EF1202" s="15" t="s">
        <v>59</v>
      </c>
      <c r="EH1202" s="15" t="s">
        <v>59</v>
      </c>
      <c r="EJ1202" s="15" t="s">
        <v>59</v>
      </c>
      <c r="EL1202" s="15" t="s">
        <v>59</v>
      </c>
      <c r="EN1202" s="15" t="s">
        <v>59</v>
      </c>
      <c r="EP1202" s="15" t="s">
        <v>59</v>
      </c>
      <c r="ER1202" s="15" t="s">
        <v>59</v>
      </c>
      <c r="ET1202" s="15" t="s">
        <v>59</v>
      </c>
      <c r="EV1202" s="15" t="s">
        <v>59</v>
      </c>
      <c r="EX1202" s="15" t="s">
        <v>59</v>
      </c>
      <c r="EZ1202" s="15" t="s">
        <v>59</v>
      </c>
      <c r="FB1202" s="15" t="s">
        <v>59</v>
      </c>
      <c r="FD1202" s="15" t="s">
        <v>59</v>
      </c>
      <c r="FF1202" s="15" t="s">
        <v>59</v>
      </c>
      <c r="FH1202" s="15" t="s">
        <v>59</v>
      </c>
      <c r="FJ1202" s="15" t="s">
        <v>59</v>
      </c>
      <c r="FL1202" s="15" t="s">
        <v>59</v>
      </c>
      <c r="FN1202" s="15" t="s">
        <v>59</v>
      </c>
      <c r="FP1202" s="15" t="s">
        <v>59</v>
      </c>
      <c r="FR1202" s="15" t="s">
        <v>59</v>
      </c>
      <c r="FT1202" s="15" t="s">
        <v>59</v>
      </c>
    </row>
    <row r="1203" spans="1:176" ht="15.95" customHeight="1">
      <c r="A1203" t="str">
        <f>SUBSTITUTE(A1198,"4","7")</f>
        <v>Egg yolk, spray-dried, N2O, storage 7 months</v>
      </c>
      <c r="B1203">
        <v>4</v>
      </c>
      <c r="D1203" s="39">
        <v>2502</v>
      </c>
      <c r="E1203" t="s">
        <v>1506</v>
      </c>
      <c r="G1203" s="9">
        <f t="shared" si="46"/>
        <v>0</v>
      </c>
      <c r="H1203" s="15" t="s">
        <v>59</v>
      </c>
      <c r="I1203" t="s">
        <v>47</v>
      </c>
      <c r="J1203" s="15" t="s">
        <v>59</v>
      </c>
      <c r="K1203" t="s">
        <v>47</v>
      </c>
      <c r="L1203" s="15" t="s">
        <v>59</v>
      </c>
      <c r="M1203" s="3" t="s">
        <v>47</v>
      </c>
      <c r="N1203" s="12" t="s">
        <v>59</v>
      </c>
      <c r="O1203" t="s">
        <v>47</v>
      </c>
      <c r="P1203" s="15" t="s">
        <v>59</v>
      </c>
      <c r="Q1203" t="s">
        <v>47</v>
      </c>
      <c r="R1203" s="15" t="s">
        <v>59</v>
      </c>
      <c r="T1203" s="15" t="s">
        <v>59</v>
      </c>
      <c r="U1203" t="s">
        <v>47</v>
      </c>
      <c r="V1203" s="15" t="s">
        <v>59</v>
      </c>
      <c r="W1203" t="s">
        <v>47</v>
      </c>
      <c r="X1203" s="15" t="s">
        <v>59</v>
      </c>
      <c r="Y1203" t="s">
        <v>47</v>
      </c>
      <c r="Z1203" s="15" t="s">
        <v>59</v>
      </c>
      <c r="AA1203" t="s">
        <v>47</v>
      </c>
      <c r="AB1203" s="15" t="s">
        <v>59</v>
      </c>
      <c r="AC1203" t="s">
        <v>47</v>
      </c>
      <c r="AD1203" s="15" t="s">
        <v>59</v>
      </c>
      <c r="AE1203" t="s">
        <v>47</v>
      </c>
      <c r="AF1203" s="15" t="s">
        <v>59</v>
      </c>
      <c r="AG1203" s="42" t="s">
        <v>47</v>
      </c>
      <c r="AH1203" s="15" t="s">
        <v>59</v>
      </c>
      <c r="AI1203" t="s">
        <v>47</v>
      </c>
      <c r="AJ1203" s="15" t="s">
        <v>59</v>
      </c>
      <c r="AL1203" s="15" t="s">
        <v>59</v>
      </c>
      <c r="AM1203" t="s">
        <v>47</v>
      </c>
      <c r="AN1203" s="15" t="s">
        <v>59</v>
      </c>
      <c r="AO1203" t="s">
        <v>47</v>
      </c>
      <c r="AP1203" s="15" t="s">
        <v>59</v>
      </c>
      <c r="AQ1203" t="s">
        <v>47</v>
      </c>
      <c r="AR1203" s="15" t="s">
        <v>59</v>
      </c>
      <c r="AS1203" t="s">
        <v>47</v>
      </c>
      <c r="AT1203" s="15" t="s">
        <v>59</v>
      </c>
      <c r="AU1203" t="s">
        <v>47</v>
      </c>
      <c r="AV1203" s="15" t="s">
        <v>59</v>
      </c>
      <c r="AW1203" t="s">
        <v>47</v>
      </c>
      <c r="AX1203" s="15" t="s">
        <v>59</v>
      </c>
      <c r="AZ1203" s="15" t="s">
        <v>59</v>
      </c>
      <c r="BA1203" t="s">
        <v>47</v>
      </c>
      <c r="BB1203" s="15" t="s">
        <v>59</v>
      </c>
      <c r="BC1203" t="s">
        <v>47</v>
      </c>
      <c r="BD1203" s="15" t="s">
        <v>59</v>
      </c>
      <c r="BE1203" t="s">
        <v>47</v>
      </c>
      <c r="BF1203" s="15" t="s">
        <v>59</v>
      </c>
      <c r="BH1203" s="15" t="s">
        <v>59</v>
      </c>
      <c r="BJ1203" s="15" t="s">
        <v>59</v>
      </c>
      <c r="BL1203" s="15" t="s">
        <v>59</v>
      </c>
      <c r="BN1203" s="15" t="s">
        <v>59</v>
      </c>
      <c r="BP1203" s="15" t="s">
        <v>59</v>
      </c>
      <c r="BR1203" s="15" t="s">
        <v>59</v>
      </c>
      <c r="BT1203" s="15" t="s">
        <v>59</v>
      </c>
      <c r="BV1203" s="15" t="s">
        <v>59</v>
      </c>
      <c r="BX1203" s="15" t="s">
        <v>59</v>
      </c>
      <c r="BZ1203" s="15" t="s">
        <v>59</v>
      </c>
      <c r="CB1203" s="15" t="s">
        <v>59</v>
      </c>
      <c r="CD1203" s="15" t="s">
        <v>59</v>
      </c>
      <c r="CF1203" s="15" t="s">
        <v>59</v>
      </c>
      <c r="CH1203" s="15" t="s">
        <v>59</v>
      </c>
      <c r="CJ1203" s="15" t="s">
        <v>59</v>
      </c>
      <c r="CL1203" s="15" t="s">
        <v>59</v>
      </c>
      <c r="CN1203" s="15" t="s">
        <v>59</v>
      </c>
      <c r="CP1203" s="15" t="s">
        <v>59</v>
      </c>
      <c r="CR1203" s="15" t="s">
        <v>59</v>
      </c>
      <c r="CT1203" s="15" t="s">
        <v>59</v>
      </c>
      <c r="CV1203" s="15" t="s">
        <v>59</v>
      </c>
      <c r="CX1203" s="15" t="s">
        <v>59</v>
      </c>
      <c r="CZ1203" s="15" t="s">
        <v>59</v>
      </c>
      <c r="DB1203" s="15" t="s">
        <v>59</v>
      </c>
      <c r="DD1203" s="15" t="s">
        <v>59</v>
      </c>
      <c r="DF1203" s="15" t="s">
        <v>59</v>
      </c>
      <c r="DH1203" s="15" t="s">
        <v>59</v>
      </c>
      <c r="DJ1203" s="15" t="s">
        <v>59</v>
      </c>
      <c r="DL1203" s="15" t="s">
        <v>59</v>
      </c>
      <c r="DN1203" s="15" t="s">
        <v>59</v>
      </c>
      <c r="DP1203" s="15" t="s">
        <v>59</v>
      </c>
      <c r="DR1203" s="15" t="s">
        <v>59</v>
      </c>
      <c r="DT1203" s="15" t="s">
        <v>59</v>
      </c>
      <c r="DV1203" s="15" t="s">
        <v>59</v>
      </c>
      <c r="DX1203" s="15" t="s">
        <v>59</v>
      </c>
      <c r="DZ1203" s="15" t="s">
        <v>59</v>
      </c>
      <c r="EB1203" s="15" t="s">
        <v>59</v>
      </c>
      <c r="ED1203" s="15" t="s">
        <v>59</v>
      </c>
      <c r="EF1203" s="15" t="s">
        <v>59</v>
      </c>
      <c r="EH1203" s="15" t="s">
        <v>59</v>
      </c>
      <c r="EJ1203" s="15" t="s">
        <v>59</v>
      </c>
      <c r="EL1203" s="15" t="s">
        <v>59</v>
      </c>
      <c r="EN1203" s="15" t="s">
        <v>59</v>
      </c>
      <c r="EP1203" s="15" t="s">
        <v>59</v>
      </c>
      <c r="ER1203" s="15" t="s">
        <v>59</v>
      </c>
      <c r="ET1203" s="15" t="s">
        <v>59</v>
      </c>
      <c r="EV1203" s="15" t="s">
        <v>59</v>
      </c>
      <c r="EX1203" s="15" t="s">
        <v>59</v>
      </c>
      <c r="EZ1203" s="15" t="s">
        <v>59</v>
      </c>
      <c r="FB1203" s="15" t="s">
        <v>59</v>
      </c>
      <c r="FD1203" s="15" t="s">
        <v>59</v>
      </c>
      <c r="FF1203" s="15" t="s">
        <v>59</v>
      </c>
      <c r="FH1203" s="15" t="s">
        <v>59</v>
      </c>
      <c r="FJ1203" s="15" t="s">
        <v>59</v>
      </c>
      <c r="FL1203" s="15" t="s">
        <v>59</v>
      </c>
      <c r="FN1203" s="15" t="s">
        <v>59</v>
      </c>
      <c r="FP1203" s="15" t="s">
        <v>59</v>
      </c>
      <c r="FR1203" s="15" t="s">
        <v>59</v>
      </c>
      <c r="FT1203" s="15" t="s">
        <v>59</v>
      </c>
    </row>
    <row r="1204" spans="1:176" ht="15.95" customHeight="1">
      <c r="A1204" t="s">
        <v>1519</v>
      </c>
      <c r="B1204">
        <v>4</v>
      </c>
      <c r="D1204" s="39">
        <v>2502</v>
      </c>
      <c r="E1204" t="s">
        <v>1522</v>
      </c>
      <c r="G1204" s="9">
        <f t="shared" si="46"/>
        <v>75.099999999999994</v>
      </c>
      <c r="H1204" s="15" t="s">
        <v>59</v>
      </c>
      <c r="I1204" t="s">
        <v>47</v>
      </c>
      <c r="J1204" s="15" t="s">
        <v>59</v>
      </c>
      <c r="K1204" t="s">
        <v>47</v>
      </c>
      <c r="L1204" s="15" t="s">
        <v>59</v>
      </c>
      <c r="M1204" s="3" t="s">
        <v>47</v>
      </c>
      <c r="N1204" s="12" t="s">
        <v>59</v>
      </c>
      <c r="O1204" t="s">
        <v>47</v>
      </c>
      <c r="P1204" s="15" t="s">
        <v>59</v>
      </c>
      <c r="Q1204">
        <v>22.3</v>
      </c>
      <c r="R1204" s="15" t="s">
        <v>59</v>
      </c>
      <c r="T1204" s="15" t="s">
        <v>59</v>
      </c>
      <c r="U1204">
        <v>10.4</v>
      </c>
      <c r="V1204" s="15" t="s">
        <v>59</v>
      </c>
      <c r="W1204">
        <v>10.9</v>
      </c>
      <c r="X1204" s="15" t="s">
        <v>59</v>
      </c>
      <c r="Y1204">
        <v>7.5</v>
      </c>
      <c r="Z1204" s="15" t="s">
        <v>59</v>
      </c>
      <c r="AA1204">
        <v>24</v>
      </c>
      <c r="AB1204" s="15" t="s">
        <v>59</v>
      </c>
      <c r="AC1204" t="s">
        <v>47</v>
      </c>
      <c r="AD1204" s="15" t="s">
        <v>59</v>
      </c>
      <c r="AE1204" t="s">
        <v>47</v>
      </c>
      <c r="AF1204" s="15" t="s">
        <v>59</v>
      </c>
      <c r="AG1204" s="42" t="s">
        <v>47</v>
      </c>
      <c r="AH1204" s="15" t="s">
        <v>59</v>
      </c>
      <c r="AI1204" t="s">
        <v>47</v>
      </c>
      <c r="AJ1204" s="15" t="s">
        <v>59</v>
      </c>
      <c r="AL1204" s="15" t="s">
        <v>59</v>
      </c>
      <c r="AM1204" t="s">
        <v>47</v>
      </c>
      <c r="AN1204" s="15" t="s">
        <v>59</v>
      </c>
      <c r="AO1204" t="s">
        <v>47</v>
      </c>
      <c r="AP1204" s="15" t="s">
        <v>59</v>
      </c>
      <c r="AQ1204" t="s">
        <v>47</v>
      </c>
      <c r="AR1204" s="15" t="s">
        <v>59</v>
      </c>
      <c r="AS1204" t="s">
        <v>47</v>
      </c>
      <c r="AT1204" s="15" t="s">
        <v>59</v>
      </c>
      <c r="AU1204" t="s">
        <v>47</v>
      </c>
      <c r="AV1204" s="15" t="s">
        <v>59</v>
      </c>
      <c r="AW1204" t="s">
        <v>47</v>
      </c>
      <c r="AX1204" s="15" t="s">
        <v>59</v>
      </c>
      <c r="AZ1204" s="15" t="s">
        <v>59</v>
      </c>
      <c r="BA1204" t="s">
        <v>47</v>
      </c>
      <c r="BB1204" s="15" t="s">
        <v>59</v>
      </c>
      <c r="BC1204" t="s">
        <v>47</v>
      </c>
      <c r="BD1204" s="15" t="s">
        <v>59</v>
      </c>
      <c r="BE1204" t="s">
        <v>47</v>
      </c>
      <c r="BF1204" s="15" t="s">
        <v>59</v>
      </c>
      <c r="BH1204" s="15" t="s">
        <v>59</v>
      </c>
      <c r="BJ1204" s="15" t="s">
        <v>59</v>
      </c>
      <c r="BL1204" s="15" t="s">
        <v>59</v>
      </c>
      <c r="BN1204" s="15" t="s">
        <v>59</v>
      </c>
      <c r="BP1204" s="15" t="s">
        <v>59</v>
      </c>
      <c r="BR1204" s="15" t="s">
        <v>59</v>
      </c>
      <c r="BT1204" s="15" t="s">
        <v>59</v>
      </c>
      <c r="BV1204" s="15" t="s">
        <v>59</v>
      </c>
      <c r="BX1204" s="15" t="s">
        <v>59</v>
      </c>
      <c r="BZ1204" s="15" t="s">
        <v>59</v>
      </c>
      <c r="CB1204" s="15" t="s">
        <v>59</v>
      </c>
      <c r="CD1204" s="15" t="s">
        <v>59</v>
      </c>
      <c r="CF1204" s="15" t="s">
        <v>59</v>
      </c>
      <c r="CH1204" s="15" t="s">
        <v>59</v>
      </c>
      <c r="CJ1204" s="15" t="s">
        <v>59</v>
      </c>
      <c r="CL1204" s="15" t="s">
        <v>59</v>
      </c>
      <c r="CN1204" s="15" t="s">
        <v>59</v>
      </c>
      <c r="CP1204" s="15" t="s">
        <v>59</v>
      </c>
      <c r="CR1204" s="15" t="s">
        <v>59</v>
      </c>
      <c r="CT1204" s="15" t="s">
        <v>59</v>
      </c>
      <c r="CV1204" s="15" t="s">
        <v>59</v>
      </c>
      <c r="CX1204" s="15" t="s">
        <v>59</v>
      </c>
      <c r="CZ1204" s="15" t="s">
        <v>59</v>
      </c>
      <c r="DB1204" s="15" t="s">
        <v>59</v>
      </c>
      <c r="DD1204" s="15" t="s">
        <v>59</v>
      </c>
      <c r="DF1204" s="15" t="s">
        <v>59</v>
      </c>
      <c r="DH1204" s="15" t="s">
        <v>59</v>
      </c>
      <c r="DJ1204" s="15" t="s">
        <v>59</v>
      </c>
      <c r="DL1204" s="15" t="s">
        <v>59</v>
      </c>
      <c r="DN1204" s="15" t="s">
        <v>59</v>
      </c>
      <c r="DP1204" s="15" t="s">
        <v>59</v>
      </c>
      <c r="DR1204" s="15" t="s">
        <v>59</v>
      </c>
      <c r="DT1204" s="15" t="s">
        <v>59</v>
      </c>
      <c r="DV1204" s="15" t="s">
        <v>59</v>
      </c>
      <c r="DX1204" s="15" t="s">
        <v>59</v>
      </c>
      <c r="DZ1204" s="15" t="s">
        <v>59</v>
      </c>
      <c r="EB1204" s="15" t="s">
        <v>59</v>
      </c>
      <c r="ED1204" s="15" t="s">
        <v>59</v>
      </c>
      <c r="EF1204" s="15" t="s">
        <v>59</v>
      </c>
      <c r="EH1204" s="15" t="s">
        <v>59</v>
      </c>
      <c r="EJ1204" s="15" t="s">
        <v>59</v>
      </c>
      <c r="EL1204" s="15" t="s">
        <v>59</v>
      </c>
      <c r="EN1204" s="15" t="s">
        <v>59</v>
      </c>
      <c r="EP1204" s="15" t="s">
        <v>59</v>
      </c>
      <c r="ER1204" s="15" t="s">
        <v>59</v>
      </c>
      <c r="ET1204" s="15" t="s">
        <v>59</v>
      </c>
      <c r="EV1204" s="15" t="s">
        <v>59</v>
      </c>
      <c r="EX1204" s="15" t="s">
        <v>59</v>
      </c>
      <c r="EZ1204" s="15" t="s">
        <v>59</v>
      </c>
      <c r="FB1204" s="15" t="s">
        <v>59</v>
      </c>
      <c r="FD1204" s="15" t="s">
        <v>59</v>
      </c>
      <c r="FF1204" s="15" t="s">
        <v>59</v>
      </c>
      <c r="FH1204" s="15" t="s">
        <v>59</v>
      </c>
      <c r="FJ1204" s="15" t="s">
        <v>59</v>
      </c>
      <c r="FL1204" s="15" t="s">
        <v>59</v>
      </c>
      <c r="FN1204" s="15" t="s">
        <v>59</v>
      </c>
      <c r="FP1204" s="15" t="s">
        <v>59</v>
      </c>
      <c r="FR1204" s="15" t="s">
        <v>59</v>
      </c>
      <c r="FT1204" s="15" t="s">
        <v>59</v>
      </c>
    </row>
    <row r="1205" spans="1:176" ht="15.95" customHeight="1">
      <c r="A1205" t="s">
        <v>1520</v>
      </c>
      <c r="B1205">
        <v>4</v>
      </c>
      <c r="D1205" s="39">
        <v>2502</v>
      </c>
      <c r="E1205" t="s">
        <v>1522</v>
      </c>
      <c r="G1205" s="9">
        <f t="shared" si="46"/>
        <v>32.4</v>
      </c>
      <c r="H1205" s="15" t="s">
        <v>59</v>
      </c>
      <c r="I1205" t="s">
        <v>47</v>
      </c>
      <c r="J1205" s="15" t="s">
        <v>59</v>
      </c>
      <c r="K1205" t="s">
        <v>47</v>
      </c>
      <c r="L1205" s="15" t="s">
        <v>59</v>
      </c>
      <c r="M1205" s="3" t="s">
        <v>47</v>
      </c>
      <c r="N1205" s="12" t="s">
        <v>59</v>
      </c>
      <c r="O1205" t="s">
        <v>47</v>
      </c>
      <c r="P1205" s="15" t="s">
        <v>59</v>
      </c>
      <c r="Q1205">
        <v>10.9</v>
      </c>
      <c r="R1205" s="15" t="s">
        <v>59</v>
      </c>
      <c r="T1205" s="15" t="s">
        <v>59</v>
      </c>
      <c r="U1205">
        <v>4</v>
      </c>
      <c r="V1205" s="15" t="s">
        <v>59</v>
      </c>
      <c r="W1205">
        <v>3.7</v>
      </c>
      <c r="X1205" s="15" t="s">
        <v>59</v>
      </c>
      <c r="Y1205">
        <v>2.9</v>
      </c>
      <c r="Z1205" s="15" t="s">
        <v>59</v>
      </c>
      <c r="AA1205">
        <v>10.9</v>
      </c>
      <c r="AB1205" s="15" t="s">
        <v>59</v>
      </c>
      <c r="AC1205" t="s">
        <v>47</v>
      </c>
      <c r="AD1205" s="15" t="s">
        <v>59</v>
      </c>
      <c r="AE1205" t="s">
        <v>47</v>
      </c>
      <c r="AF1205" s="15" t="s">
        <v>59</v>
      </c>
      <c r="AG1205" s="42" t="s">
        <v>47</v>
      </c>
      <c r="AH1205" s="15" t="s">
        <v>59</v>
      </c>
      <c r="AI1205" t="s">
        <v>47</v>
      </c>
      <c r="AJ1205" s="15" t="s">
        <v>59</v>
      </c>
      <c r="AL1205" s="15" t="s">
        <v>59</v>
      </c>
      <c r="AM1205" t="s">
        <v>47</v>
      </c>
      <c r="AN1205" s="15" t="s">
        <v>59</v>
      </c>
      <c r="AO1205" t="s">
        <v>47</v>
      </c>
      <c r="AP1205" s="15" t="s">
        <v>59</v>
      </c>
      <c r="AQ1205" t="s">
        <v>47</v>
      </c>
      <c r="AR1205" s="15" t="s">
        <v>59</v>
      </c>
      <c r="AS1205" t="s">
        <v>47</v>
      </c>
      <c r="AT1205" s="15" t="s">
        <v>59</v>
      </c>
      <c r="AU1205" t="s">
        <v>47</v>
      </c>
      <c r="AV1205" s="15" t="s">
        <v>59</v>
      </c>
      <c r="AW1205" t="s">
        <v>47</v>
      </c>
      <c r="AX1205" s="15" t="s">
        <v>59</v>
      </c>
      <c r="AZ1205" s="15" t="s">
        <v>59</v>
      </c>
      <c r="BA1205" t="s">
        <v>47</v>
      </c>
      <c r="BB1205" s="15" t="s">
        <v>59</v>
      </c>
      <c r="BC1205" t="s">
        <v>47</v>
      </c>
      <c r="BD1205" s="15" t="s">
        <v>59</v>
      </c>
      <c r="BE1205" t="s">
        <v>47</v>
      </c>
      <c r="BF1205" s="15" t="s">
        <v>59</v>
      </c>
      <c r="BH1205" s="15" t="s">
        <v>59</v>
      </c>
      <c r="BJ1205" s="15" t="s">
        <v>59</v>
      </c>
      <c r="BL1205" s="15" t="s">
        <v>59</v>
      </c>
      <c r="BN1205" s="15" t="s">
        <v>59</v>
      </c>
      <c r="BP1205" s="15" t="s">
        <v>59</v>
      </c>
      <c r="BR1205" s="15" t="s">
        <v>59</v>
      </c>
      <c r="BT1205" s="15" t="s">
        <v>59</v>
      </c>
      <c r="BV1205" s="15" t="s">
        <v>59</v>
      </c>
      <c r="BX1205" s="15" t="s">
        <v>59</v>
      </c>
      <c r="BZ1205" s="15" t="s">
        <v>59</v>
      </c>
      <c r="CB1205" s="15" t="s">
        <v>59</v>
      </c>
      <c r="CD1205" s="15" t="s">
        <v>59</v>
      </c>
      <c r="CF1205" s="15" t="s">
        <v>59</v>
      </c>
      <c r="CH1205" s="15" t="s">
        <v>59</v>
      </c>
      <c r="CJ1205" s="15" t="s">
        <v>59</v>
      </c>
      <c r="CL1205" s="15" t="s">
        <v>59</v>
      </c>
      <c r="CN1205" s="15" t="s">
        <v>59</v>
      </c>
      <c r="CP1205" s="15" t="s">
        <v>59</v>
      </c>
      <c r="CR1205" s="15" t="s">
        <v>59</v>
      </c>
      <c r="CT1205" s="15" t="s">
        <v>59</v>
      </c>
      <c r="CV1205" s="15" t="s">
        <v>59</v>
      </c>
      <c r="CX1205" s="15" t="s">
        <v>59</v>
      </c>
      <c r="CZ1205" s="15" t="s">
        <v>59</v>
      </c>
      <c r="DB1205" s="15" t="s">
        <v>59</v>
      </c>
      <c r="DD1205" s="15" t="s">
        <v>59</v>
      </c>
      <c r="DF1205" s="15" t="s">
        <v>59</v>
      </c>
      <c r="DH1205" s="15" t="s">
        <v>59</v>
      </c>
      <c r="DJ1205" s="15" t="s">
        <v>59</v>
      </c>
      <c r="DL1205" s="15" t="s">
        <v>59</v>
      </c>
      <c r="DN1205" s="15" t="s">
        <v>59</v>
      </c>
      <c r="DP1205" s="15" t="s">
        <v>59</v>
      </c>
      <c r="DR1205" s="15" t="s">
        <v>59</v>
      </c>
      <c r="DT1205" s="15" t="s">
        <v>59</v>
      </c>
      <c r="DV1205" s="15" t="s">
        <v>59</v>
      </c>
      <c r="DX1205" s="15" t="s">
        <v>59</v>
      </c>
      <c r="DZ1205" s="15" t="s">
        <v>59</v>
      </c>
      <c r="EB1205" s="15" t="s">
        <v>59</v>
      </c>
      <c r="ED1205" s="15" t="s">
        <v>59</v>
      </c>
      <c r="EF1205" s="15" t="s">
        <v>59</v>
      </c>
      <c r="EH1205" s="15" t="s">
        <v>59</v>
      </c>
      <c r="EJ1205" s="15" t="s">
        <v>59</v>
      </c>
      <c r="EL1205" s="15" t="s">
        <v>59</v>
      </c>
      <c r="EN1205" s="15" t="s">
        <v>59</v>
      </c>
      <c r="EP1205" s="15" t="s">
        <v>59</v>
      </c>
      <c r="ER1205" s="15" t="s">
        <v>59</v>
      </c>
      <c r="ET1205" s="15" t="s">
        <v>59</v>
      </c>
      <c r="EV1205" s="15" t="s">
        <v>59</v>
      </c>
      <c r="EX1205" s="15" t="s">
        <v>59</v>
      </c>
      <c r="EZ1205" s="15" t="s">
        <v>59</v>
      </c>
      <c r="FB1205" s="15" t="s">
        <v>59</v>
      </c>
      <c r="FD1205" s="15" t="s">
        <v>59</v>
      </c>
      <c r="FF1205" s="15" t="s">
        <v>59</v>
      </c>
      <c r="FH1205" s="15" t="s">
        <v>59</v>
      </c>
      <c r="FJ1205" s="15" t="s">
        <v>59</v>
      </c>
      <c r="FL1205" s="15" t="s">
        <v>59</v>
      </c>
      <c r="FN1205" s="15" t="s">
        <v>59</v>
      </c>
      <c r="FP1205" s="15" t="s">
        <v>59</v>
      </c>
      <c r="FR1205" s="15" t="s">
        <v>59</v>
      </c>
      <c r="FT1205" s="15" t="s">
        <v>59</v>
      </c>
    </row>
    <row r="1206" spans="1:176" ht="15.95" customHeight="1">
      <c r="A1206" t="s">
        <v>1521</v>
      </c>
      <c r="B1206">
        <v>4</v>
      </c>
      <c r="D1206" s="39">
        <v>2502</v>
      </c>
      <c r="E1206" t="s">
        <v>1522</v>
      </c>
      <c r="G1206" s="9">
        <f t="shared" si="46"/>
        <v>20.5</v>
      </c>
      <c r="H1206" s="15" t="s">
        <v>59</v>
      </c>
      <c r="I1206" t="s">
        <v>47</v>
      </c>
      <c r="J1206" s="15" t="s">
        <v>59</v>
      </c>
      <c r="K1206" t="s">
        <v>47</v>
      </c>
      <c r="L1206" s="15" t="s">
        <v>59</v>
      </c>
      <c r="M1206" s="3" t="s">
        <v>47</v>
      </c>
      <c r="N1206" s="12" t="s">
        <v>59</v>
      </c>
      <c r="O1206" t="s">
        <v>47</v>
      </c>
      <c r="P1206" s="15" t="s">
        <v>59</v>
      </c>
      <c r="Q1206">
        <v>6.5</v>
      </c>
      <c r="R1206" s="15" t="s">
        <v>59</v>
      </c>
      <c r="T1206" s="15" t="s">
        <v>59</v>
      </c>
      <c r="U1206">
        <v>2.6</v>
      </c>
      <c r="V1206" s="15" t="s">
        <v>59</v>
      </c>
      <c r="W1206">
        <v>1.7</v>
      </c>
      <c r="X1206" s="15" t="s">
        <v>59</v>
      </c>
      <c r="Y1206">
        <v>1.8</v>
      </c>
      <c r="Z1206" s="15" t="s">
        <v>59</v>
      </c>
      <c r="AA1206">
        <v>7.9</v>
      </c>
      <c r="AB1206" s="15" t="s">
        <v>59</v>
      </c>
      <c r="AC1206" t="s">
        <v>47</v>
      </c>
      <c r="AD1206" s="15" t="s">
        <v>59</v>
      </c>
      <c r="AE1206" t="s">
        <v>47</v>
      </c>
      <c r="AF1206" s="15" t="s">
        <v>59</v>
      </c>
      <c r="AG1206" s="42" t="s">
        <v>47</v>
      </c>
      <c r="AH1206" s="15" t="s">
        <v>59</v>
      </c>
      <c r="AI1206" t="s">
        <v>47</v>
      </c>
      <c r="AJ1206" s="15" t="s">
        <v>59</v>
      </c>
      <c r="AL1206" s="15" t="s">
        <v>59</v>
      </c>
      <c r="AM1206" t="s">
        <v>47</v>
      </c>
      <c r="AN1206" s="15" t="s">
        <v>59</v>
      </c>
      <c r="AO1206" t="s">
        <v>47</v>
      </c>
      <c r="AP1206" s="15" t="s">
        <v>59</v>
      </c>
      <c r="AQ1206" t="s">
        <v>47</v>
      </c>
      <c r="AR1206" s="15" t="s">
        <v>59</v>
      </c>
      <c r="AS1206" t="s">
        <v>47</v>
      </c>
      <c r="AT1206" s="15" t="s">
        <v>59</v>
      </c>
      <c r="AU1206" t="s">
        <v>47</v>
      </c>
      <c r="AV1206" s="15" t="s">
        <v>59</v>
      </c>
      <c r="AW1206" t="s">
        <v>47</v>
      </c>
      <c r="AX1206" s="15" t="s">
        <v>59</v>
      </c>
      <c r="AZ1206" s="15" t="s">
        <v>59</v>
      </c>
      <c r="BA1206" t="s">
        <v>47</v>
      </c>
      <c r="BB1206" s="15" t="s">
        <v>59</v>
      </c>
      <c r="BC1206" t="s">
        <v>47</v>
      </c>
      <c r="BD1206" s="15" t="s">
        <v>59</v>
      </c>
      <c r="BE1206" t="s">
        <v>47</v>
      </c>
      <c r="BF1206" s="15" t="s">
        <v>59</v>
      </c>
      <c r="BH1206" s="15" t="s">
        <v>59</v>
      </c>
      <c r="BJ1206" s="15" t="s">
        <v>59</v>
      </c>
      <c r="BL1206" s="15" t="s">
        <v>59</v>
      </c>
      <c r="BN1206" s="15" t="s">
        <v>59</v>
      </c>
      <c r="BP1206" s="15" t="s">
        <v>59</v>
      </c>
      <c r="BR1206" s="15" t="s">
        <v>59</v>
      </c>
      <c r="BT1206" s="15" t="s">
        <v>59</v>
      </c>
      <c r="BV1206" s="15" t="s">
        <v>59</v>
      </c>
      <c r="BX1206" s="15" t="s">
        <v>59</v>
      </c>
      <c r="BZ1206" s="15" t="s">
        <v>59</v>
      </c>
      <c r="CB1206" s="15" t="s">
        <v>59</v>
      </c>
      <c r="CD1206" s="15" t="s">
        <v>59</v>
      </c>
      <c r="CF1206" s="15" t="s">
        <v>59</v>
      </c>
      <c r="CH1206" s="15" t="s">
        <v>59</v>
      </c>
      <c r="CJ1206" s="15" t="s">
        <v>59</v>
      </c>
      <c r="CL1206" s="15" t="s">
        <v>59</v>
      </c>
      <c r="CN1206" s="15" t="s">
        <v>59</v>
      </c>
      <c r="CP1206" s="15" t="s">
        <v>59</v>
      </c>
      <c r="CR1206" s="15" t="s">
        <v>59</v>
      </c>
      <c r="CT1206" s="15" t="s">
        <v>59</v>
      </c>
      <c r="CV1206" s="15" t="s">
        <v>59</v>
      </c>
      <c r="CX1206" s="15" t="s">
        <v>59</v>
      </c>
      <c r="CZ1206" s="15" t="s">
        <v>59</v>
      </c>
      <c r="DB1206" s="15" t="s">
        <v>59</v>
      </c>
      <c r="DD1206" s="15" t="s">
        <v>59</v>
      </c>
      <c r="DF1206" s="15" t="s">
        <v>59</v>
      </c>
      <c r="DH1206" s="15" t="s">
        <v>59</v>
      </c>
      <c r="DJ1206" s="15" t="s">
        <v>59</v>
      </c>
      <c r="DL1206" s="15" t="s">
        <v>59</v>
      </c>
      <c r="DN1206" s="15" t="s">
        <v>59</v>
      </c>
      <c r="DP1206" s="15" t="s">
        <v>59</v>
      </c>
      <c r="DR1206" s="15" t="s">
        <v>59</v>
      </c>
      <c r="DT1206" s="15" t="s">
        <v>59</v>
      </c>
      <c r="DV1206" s="15" t="s">
        <v>59</v>
      </c>
      <c r="DX1206" s="15" t="s">
        <v>59</v>
      </c>
      <c r="DZ1206" s="15" t="s">
        <v>59</v>
      </c>
      <c r="EB1206" s="15" t="s">
        <v>59</v>
      </c>
      <c r="ED1206" s="15" t="s">
        <v>59</v>
      </c>
      <c r="EF1206" s="15" t="s">
        <v>59</v>
      </c>
      <c r="EH1206" s="15" t="s">
        <v>59</v>
      </c>
      <c r="EJ1206" s="15" t="s">
        <v>59</v>
      </c>
      <c r="EL1206" s="15" t="s">
        <v>59</v>
      </c>
      <c r="EN1206" s="15" t="s">
        <v>59</v>
      </c>
      <c r="EP1206" s="15" t="s">
        <v>59</v>
      </c>
      <c r="ER1206" s="15" t="s">
        <v>59</v>
      </c>
      <c r="ET1206" s="15" t="s">
        <v>59</v>
      </c>
      <c r="EV1206" s="15" t="s">
        <v>59</v>
      </c>
      <c r="EX1206" s="15" t="s">
        <v>59</v>
      </c>
      <c r="EZ1206" s="15" t="s">
        <v>59</v>
      </c>
      <c r="FB1206" s="15" t="s">
        <v>59</v>
      </c>
      <c r="FD1206" s="15" t="s">
        <v>59</v>
      </c>
      <c r="FF1206" s="15" t="s">
        <v>59</v>
      </c>
      <c r="FH1206" s="15" t="s">
        <v>59</v>
      </c>
      <c r="FJ1206" s="15" t="s">
        <v>59</v>
      </c>
      <c r="FL1206" s="15" t="s">
        <v>59</v>
      </c>
      <c r="FN1206" s="15" t="s">
        <v>59</v>
      </c>
      <c r="FP1206" s="15" t="s">
        <v>59</v>
      </c>
      <c r="FR1206" s="15" t="s">
        <v>59</v>
      </c>
      <c r="FT1206" s="15" t="s">
        <v>59</v>
      </c>
    </row>
    <row r="1207" spans="1:176" ht="15.95" customHeight="1">
      <c r="A1207" t="str">
        <f>SUBSTITUTE(A1204,"5","50",1)</f>
        <v>Egg yolk powder, spray-dried, 50 ppm Nox, outlet temp 150°C</v>
      </c>
      <c r="B1207">
        <v>4</v>
      </c>
      <c r="D1207" s="39">
        <v>2502</v>
      </c>
      <c r="E1207" t="s">
        <v>1522</v>
      </c>
      <c r="G1207" s="9">
        <f t="shared" si="46"/>
        <v>123.8</v>
      </c>
      <c r="H1207" s="15" t="s">
        <v>59</v>
      </c>
      <c r="I1207" t="s">
        <v>47</v>
      </c>
      <c r="J1207" s="15" t="s">
        <v>59</v>
      </c>
      <c r="K1207" t="s">
        <v>47</v>
      </c>
      <c r="L1207" s="15" t="s">
        <v>59</v>
      </c>
      <c r="M1207" s="3" t="s">
        <v>47</v>
      </c>
      <c r="N1207" s="12" t="s">
        <v>59</v>
      </c>
      <c r="O1207" t="s">
        <v>47</v>
      </c>
      <c r="P1207" s="15" t="s">
        <v>59</v>
      </c>
      <c r="Q1207">
        <v>29.6</v>
      </c>
      <c r="R1207" s="15" t="s">
        <v>59</v>
      </c>
      <c r="T1207" s="15" t="s">
        <v>59</v>
      </c>
      <c r="U1207">
        <v>15</v>
      </c>
      <c r="V1207" s="15" t="s">
        <v>59</v>
      </c>
      <c r="W1207">
        <v>17.399999999999999</v>
      </c>
      <c r="X1207" s="15" t="s">
        <v>59</v>
      </c>
      <c r="Y1207">
        <v>10.1</v>
      </c>
      <c r="Z1207" s="15" t="s">
        <v>59</v>
      </c>
      <c r="AA1207">
        <v>51.7</v>
      </c>
      <c r="AB1207" s="15" t="s">
        <v>59</v>
      </c>
      <c r="AC1207" t="s">
        <v>47</v>
      </c>
      <c r="AD1207" s="15" t="s">
        <v>59</v>
      </c>
      <c r="AE1207" t="s">
        <v>47</v>
      </c>
      <c r="AF1207" s="15" t="s">
        <v>59</v>
      </c>
      <c r="AG1207" s="42" t="s">
        <v>47</v>
      </c>
      <c r="AH1207" s="15" t="s">
        <v>59</v>
      </c>
      <c r="AI1207" t="s">
        <v>47</v>
      </c>
      <c r="AJ1207" s="15" t="s">
        <v>59</v>
      </c>
      <c r="AL1207" s="15" t="s">
        <v>59</v>
      </c>
      <c r="AM1207" t="s">
        <v>47</v>
      </c>
      <c r="AN1207" s="15" t="s">
        <v>59</v>
      </c>
      <c r="AO1207" t="s">
        <v>47</v>
      </c>
      <c r="AP1207" s="15" t="s">
        <v>59</v>
      </c>
      <c r="AQ1207" t="s">
        <v>47</v>
      </c>
      <c r="AR1207" s="15" t="s">
        <v>59</v>
      </c>
      <c r="AS1207" t="s">
        <v>47</v>
      </c>
      <c r="AT1207" s="15" t="s">
        <v>59</v>
      </c>
      <c r="AU1207" t="s">
        <v>47</v>
      </c>
      <c r="AV1207" s="15" t="s">
        <v>59</v>
      </c>
      <c r="AW1207" t="s">
        <v>47</v>
      </c>
      <c r="AX1207" s="15" t="s">
        <v>59</v>
      </c>
      <c r="AZ1207" s="15" t="s">
        <v>59</v>
      </c>
      <c r="BA1207" t="s">
        <v>47</v>
      </c>
      <c r="BB1207" s="15" t="s">
        <v>59</v>
      </c>
      <c r="BC1207" t="s">
        <v>47</v>
      </c>
      <c r="BD1207" s="15" t="s">
        <v>59</v>
      </c>
      <c r="BE1207" t="s">
        <v>47</v>
      </c>
      <c r="BF1207" s="15" t="s">
        <v>59</v>
      </c>
      <c r="BH1207" s="15" t="s">
        <v>59</v>
      </c>
      <c r="BJ1207" s="15" t="s">
        <v>59</v>
      </c>
      <c r="BL1207" s="15" t="s">
        <v>59</v>
      </c>
      <c r="BN1207" s="15" t="s">
        <v>59</v>
      </c>
      <c r="BP1207" s="15" t="s">
        <v>59</v>
      </c>
      <c r="BR1207" s="15" t="s">
        <v>59</v>
      </c>
      <c r="BT1207" s="15" t="s">
        <v>59</v>
      </c>
      <c r="BV1207" s="15" t="s">
        <v>59</v>
      </c>
      <c r="BX1207" s="15" t="s">
        <v>59</v>
      </c>
      <c r="BZ1207" s="15" t="s">
        <v>59</v>
      </c>
      <c r="CB1207" s="15" t="s">
        <v>59</v>
      </c>
      <c r="CD1207" s="15" t="s">
        <v>59</v>
      </c>
      <c r="CF1207" s="15" t="s">
        <v>59</v>
      </c>
      <c r="CH1207" s="15" t="s">
        <v>59</v>
      </c>
      <c r="CJ1207" s="15" t="s">
        <v>59</v>
      </c>
      <c r="CL1207" s="15" t="s">
        <v>59</v>
      </c>
      <c r="CN1207" s="15" t="s">
        <v>59</v>
      </c>
      <c r="CP1207" s="15" t="s">
        <v>59</v>
      </c>
      <c r="CR1207" s="15" t="s">
        <v>59</v>
      </c>
      <c r="CT1207" s="15" t="s">
        <v>59</v>
      </c>
      <c r="CV1207" s="15" t="s">
        <v>59</v>
      </c>
      <c r="CX1207" s="15" t="s">
        <v>59</v>
      </c>
      <c r="CZ1207" s="15" t="s">
        <v>59</v>
      </c>
      <c r="DB1207" s="15" t="s">
        <v>59</v>
      </c>
      <c r="DD1207" s="15" t="s">
        <v>59</v>
      </c>
      <c r="DF1207" s="15" t="s">
        <v>59</v>
      </c>
      <c r="DH1207" s="15" t="s">
        <v>59</v>
      </c>
      <c r="DJ1207" s="15" t="s">
        <v>59</v>
      </c>
      <c r="DL1207" s="15" t="s">
        <v>59</v>
      </c>
      <c r="DN1207" s="15" t="s">
        <v>59</v>
      </c>
      <c r="DP1207" s="15" t="s">
        <v>59</v>
      </c>
      <c r="DR1207" s="15" t="s">
        <v>59</v>
      </c>
      <c r="DT1207" s="15" t="s">
        <v>59</v>
      </c>
      <c r="DV1207" s="15" t="s">
        <v>59</v>
      </c>
      <c r="DX1207" s="15" t="s">
        <v>59</v>
      </c>
      <c r="DZ1207" s="15" t="s">
        <v>59</v>
      </c>
      <c r="EB1207" s="15" t="s">
        <v>59</v>
      </c>
      <c r="ED1207" s="15" t="s">
        <v>59</v>
      </c>
      <c r="EF1207" s="15" t="s">
        <v>59</v>
      </c>
      <c r="EH1207" s="15" t="s">
        <v>59</v>
      </c>
      <c r="EJ1207" s="15" t="s">
        <v>59</v>
      </c>
      <c r="EL1207" s="15" t="s">
        <v>59</v>
      </c>
      <c r="EN1207" s="15" t="s">
        <v>59</v>
      </c>
      <c r="EP1207" s="15" t="s">
        <v>59</v>
      </c>
      <c r="ER1207" s="15" t="s">
        <v>59</v>
      </c>
      <c r="ET1207" s="15" t="s">
        <v>59</v>
      </c>
      <c r="EV1207" s="15" t="s">
        <v>59</v>
      </c>
      <c r="EX1207" s="15" t="s">
        <v>59</v>
      </c>
      <c r="EZ1207" s="15" t="s">
        <v>59</v>
      </c>
      <c r="FB1207" s="15" t="s">
        <v>59</v>
      </c>
      <c r="FD1207" s="15" t="s">
        <v>59</v>
      </c>
      <c r="FF1207" s="15" t="s">
        <v>59</v>
      </c>
      <c r="FH1207" s="15" t="s">
        <v>59</v>
      </c>
      <c r="FJ1207" s="15" t="s">
        <v>59</v>
      </c>
      <c r="FL1207" s="15" t="s">
        <v>59</v>
      </c>
      <c r="FN1207" s="15" t="s">
        <v>59</v>
      </c>
      <c r="FP1207" s="15" t="s">
        <v>59</v>
      </c>
      <c r="FR1207" s="15" t="s">
        <v>59</v>
      </c>
      <c r="FT1207" s="15" t="s">
        <v>59</v>
      </c>
    </row>
    <row r="1208" spans="1:176" ht="15.95" customHeight="1">
      <c r="A1208" t="str">
        <f>SUBSTITUTE(A1205,"5","50",1)</f>
        <v>Egg yolk powder, spray-dried, 50 ppm Nox, outlet temp 100°C</v>
      </c>
      <c r="B1208">
        <v>4</v>
      </c>
      <c r="D1208" s="39">
        <v>2502</v>
      </c>
      <c r="E1208" t="s">
        <v>1522</v>
      </c>
      <c r="G1208" s="9">
        <f t="shared" si="46"/>
        <v>38</v>
      </c>
      <c r="H1208" s="15" t="s">
        <v>59</v>
      </c>
      <c r="I1208" t="s">
        <v>47</v>
      </c>
      <c r="J1208" s="15" t="s">
        <v>59</v>
      </c>
      <c r="K1208" t="s">
        <v>47</v>
      </c>
      <c r="L1208" s="15" t="s">
        <v>59</v>
      </c>
      <c r="M1208" s="3" t="s">
        <v>47</v>
      </c>
      <c r="N1208" s="12" t="s">
        <v>59</v>
      </c>
      <c r="O1208" t="s">
        <v>47</v>
      </c>
      <c r="P1208" s="15" t="s">
        <v>59</v>
      </c>
      <c r="Q1208">
        <v>8.5</v>
      </c>
      <c r="R1208" s="15" t="s">
        <v>59</v>
      </c>
      <c r="T1208" s="15" t="s">
        <v>59</v>
      </c>
      <c r="U1208">
        <v>6.1</v>
      </c>
      <c r="V1208" s="15" t="s">
        <v>59</v>
      </c>
      <c r="W1208">
        <v>4.5</v>
      </c>
      <c r="X1208" s="15" t="s">
        <v>59</v>
      </c>
      <c r="Y1208">
        <v>3</v>
      </c>
      <c r="Z1208" s="15" t="s">
        <v>59</v>
      </c>
      <c r="AA1208">
        <v>15.9</v>
      </c>
      <c r="AB1208" s="15" t="s">
        <v>59</v>
      </c>
      <c r="AC1208" t="s">
        <v>47</v>
      </c>
      <c r="AD1208" s="15" t="s">
        <v>59</v>
      </c>
      <c r="AE1208" t="s">
        <v>47</v>
      </c>
      <c r="AF1208" s="15" t="s">
        <v>59</v>
      </c>
      <c r="AG1208" s="42" t="s">
        <v>47</v>
      </c>
      <c r="AH1208" s="15" t="s">
        <v>59</v>
      </c>
      <c r="AI1208" t="s">
        <v>47</v>
      </c>
      <c r="AJ1208" s="15" t="s">
        <v>59</v>
      </c>
      <c r="AL1208" s="15" t="s">
        <v>59</v>
      </c>
      <c r="AM1208" t="s">
        <v>47</v>
      </c>
      <c r="AN1208" s="15" t="s">
        <v>59</v>
      </c>
      <c r="AO1208" t="s">
        <v>47</v>
      </c>
      <c r="AP1208" s="15" t="s">
        <v>59</v>
      </c>
      <c r="AQ1208" t="s">
        <v>47</v>
      </c>
      <c r="AR1208" s="15" t="s">
        <v>59</v>
      </c>
      <c r="AS1208" t="s">
        <v>47</v>
      </c>
      <c r="AT1208" s="15" t="s">
        <v>59</v>
      </c>
      <c r="AU1208" t="s">
        <v>47</v>
      </c>
      <c r="AV1208" s="15" t="s">
        <v>59</v>
      </c>
      <c r="AW1208" t="s">
        <v>47</v>
      </c>
      <c r="AX1208" s="15" t="s">
        <v>59</v>
      </c>
      <c r="AZ1208" s="15" t="s">
        <v>59</v>
      </c>
      <c r="BA1208" t="s">
        <v>47</v>
      </c>
      <c r="BB1208" s="15" t="s">
        <v>59</v>
      </c>
      <c r="BC1208" t="s">
        <v>47</v>
      </c>
      <c r="BD1208" s="15" t="s">
        <v>59</v>
      </c>
      <c r="BE1208" t="s">
        <v>47</v>
      </c>
      <c r="BF1208" s="15" t="s">
        <v>59</v>
      </c>
      <c r="BH1208" s="15" t="s">
        <v>59</v>
      </c>
      <c r="BJ1208" s="15" t="s">
        <v>59</v>
      </c>
      <c r="BL1208" s="15" t="s">
        <v>59</v>
      </c>
      <c r="BN1208" s="15" t="s">
        <v>59</v>
      </c>
      <c r="BP1208" s="15" t="s">
        <v>59</v>
      </c>
      <c r="BR1208" s="15" t="s">
        <v>59</v>
      </c>
      <c r="BT1208" s="15" t="s">
        <v>59</v>
      </c>
      <c r="BV1208" s="15" t="s">
        <v>59</v>
      </c>
      <c r="BX1208" s="15" t="s">
        <v>59</v>
      </c>
      <c r="BZ1208" s="15" t="s">
        <v>59</v>
      </c>
      <c r="CB1208" s="15" t="s">
        <v>59</v>
      </c>
      <c r="CD1208" s="15" t="s">
        <v>59</v>
      </c>
      <c r="CF1208" s="15" t="s">
        <v>59</v>
      </c>
      <c r="CH1208" s="15" t="s">
        <v>59</v>
      </c>
      <c r="CJ1208" s="15" t="s">
        <v>59</v>
      </c>
      <c r="CL1208" s="15" t="s">
        <v>59</v>
      </c>
      <c r="CN1208" s="15" t="s">
        <v>59</v>
      </c>
      <c r="CP1208" s="15" t="s">
        <v>59</v>
      </c>
      <c r="CR1208" s="15" t="s">
        <v>59</v>
      </c>
      <c r="CT1208" s="15" t="s">
        <v>59</v>
      </c>
      <c r="CV1208" s="15" t="s">
        <v>59</v>
      </c>
      <c r="CX1208" s="15" t="s">
        <v>59</v>
      </c>
      <c r="CZ1208" s="15" t="s">
        <v>59</v>
      </c>
      <c r="DB1208" s="15" t="s">
        <v>59</v>
      </c>
      <c r="DD1208" s="15" t="s">
        <v>59</v>
      </c>
      <c r="DF1208" s="15" t="s">
        <v>59</v>
      </c>
      <c r="DH1208" s="15" t="s">
        <v>59</v>
      </c>
      <c r="DJ1208" s="15" t="s">
        <v>59</v>
      </c>
      <c r="DL1208" s="15" t="s">
        <v>59</v>
      </c>
      <c r="DN1208" s="15" t="s">
        <v>59</v>
      </c>
      <c r="DP1208" s="15" t="s">
        <v>59</v>
      </c>
      <c r="DR1208" s="15" t="s">
        <v>59</v>
      </c>
      <c r="DT1208" s="15" t="s">
        <v>59</v>
      </c>
      <c r="DV1208" s="15" t="s">
        <v>59</v>
      </c>
      <c r="DX1208" s="15" t="s">
        <v>59</v>
      </c>
      <c r="DZ1208" s="15" t="s">
        <v>59</v>
      </c>
      <c r="EB1208" s="15" t="s">
        <v>59</v>
      </c>
      <c r="ED1208" s="15" t="s">
        <v>59</v>
      </c>
      <c r="EF1208" s="15" t="s">
        <v>59</v>
      </c>
      <c r="EH1208" s="15" t="s">
        <v>59</v>
      </c>
      <c r="EJ1208" s="15" t="s">
        <v>59</v>
      </c>
      <c r="EL1208" s="15" t="s">
        <v>59</v>
      </c>
      <c r="EN1208" s="15" t="s">
        <v>59</v>
      </c>
      <c r="EP1208" s="15" t="s">
        <v>59</v>
      </c>
      <c r="ER1208" s="15" t="s">
        <v>59</v>
      </c>
      <c r="ET1208" s="15" t="s">
        <v>59</v>
      </c>
      <c r="EV1208" s="15" t="s">
        <v>59</v>
      </c>
      <c r="EX1208" s="15" t="s">
        <v>59</v>
      </c>
      <c r="EZ1208" s="15" t="s">
        <v>59</v>
      </c>
      <c r="FB1208" s="15" t="s">
        <v>59</v>
      </c>
      <c r="FD1208" s="15" t="s">
        <v>59</v>
      </c>
      <c r="FF1208" s="15" t="s">
        <v>59</v>
      </c>
      <c r="FH1208" s="15" t="s">
        <v>59</v>
      </c>
      <c r="FJ1208" s="15" t="s">
        <v>59</v>
      </c>
      <c r="FL1208" s="15" t="s">
        <v>59</v>
      </c>
      <c r="FN1208" s="15" t="s">
        <v>59</v>
      </c>
      <c r="FP1208" s="15" t="s">
        <v>59</v>
      </c>
      <c r="FR1208" s="15" t="s">
        <v>59</v>
      </c>
      <c r="FT1208" s="15" t="s">
        <v>59</v>
      </c>
    </row>
    <row r="1209" spans="1:176" ht="15.95" customHeight="1">
      <c r="A1209" t="str">
        <f>SUBSTITUTE(A1206,"5","50",1)</f>
        <v>Egg yolk powder, spray-dried, 50 ppm Nox, outlet temp 75°C</v>
      </c>
      <c r="B1209">
        <v>4</v>
      </c>
      <c r="D1209" s="39">
        <v>2502</v>
      </c>
      <c r="E1209" t="s">
        <v>1522</v>
      </c>
      <c r="G1209" s="9">
        <f t="shared" si="46"/>
        <v>37.200000000000003</v>
      </c>
      <c r="H1209" s="15" t="s">
        <v>59</v>
      </c>
      <c r="I1209" t="s">
        <v>47</v>
      </c>
      <c r="J1209" s="15" t="s">
        <v>59</v>
      </c>
      <c r="K1209" t="s">
        <v>47</v>
      </c>
      <c r="L1209" s="15" t="s">
        <v>59</v>
      </c>
      <c r="M1209" s="3" t="s">
        <v>47</v>
      </c>
      <c r="N1209" s="12" t="s">
        <v>59</v>
      </c>
      <c r="O1209" t="s">
        <v>47</v>
      </c>
      <c r="P1209" s="15" t="s">
        <v>59</v>
      </c>
      <c r="Q1209">
        <v>12.7</v>
      </c>
      <c r="R1209" s="15" t="s">
        <v>59</v>
      </c>
      <c r="T1209" s="15" t="s">
        <v>59</v>
      </c>
      <c r="U1209">
        <v>7.2</v>
      </c>
      <c r="V1209" s="15" t="s">
        <v>59</v>
      </c>
      <c r="W1209">
        <v>4.2</v>
      </c>
      <c r="X1209" s="15" t="s">
        <v>59</v>
      </c>
      <c r="Y1209">
        <v>2.8</v>
      </c>
      <c r="Z1209" s="15" t="s">
        <v>59</v>
      </c>
      <c r="AA1209">
        <v>10.3</v>
      </c>
      <c r="AB1209" s="15" t="s">
        <v>59</v>
      </c>
      <c r="AC1209" t="s">
        <v>47</v>
      </c>
      <c r="AD1209" s="15" t="s">
        <v>59</v>
      </c>
      <c r="AE1209" t="s">
        <v>47</v>
      </c>
      <c r="AF1209" s="15" t="s">
        <v>59</v>
      </c>
      <c r="AG1209" s="42" t="s">
        <v>47</v>
      </c>
      <c r="AH1209" s="15" t="s">
        <v>59</v>
      </c>
      <c r="AI1209" t="s">
        <v>47</v>
      </c>
      <c r="AJ1209" s="15" t="s">
        <v>59</v>
      </c>
      <c r="AL1209" s="15" t="s">
        <v>59</v>
      </c>
      <c r="AM1209" t="s">
        <v>47</v>
      </c>
      <c r="AN1209" s="15" t="s">
        <v>59</v>
      </c>
      <c r="AO1209" t="s">
        <v>47</v>
      </c>
      <c r="AP1209" s="15" t="s">
        <v>59</v>
      </c>
      <c r="AQ1209" t="s">
        <v>47</v>
      </c>
      <c r="AR1209" s="15" t="s">
        <v>59</v>
      </c>
      <c r="AS1209" t="s">
        <v>47</v>
      </c>
      <c r="AT1209" s="15" t="s">
        <v>59</v>
      </c>
      <c r="AU1209" t="s">
        <v>47</v>
      </c>
      <c r="AV1209" s="15" t="s">
        <v>59</v>
      </c>
      <c r="AW1209" t="s">
        <v>47</v>
      </c>
      <c r="AX1209" s="15" t="s">
        <v>59</v>
      </c>
      <c r="AZ1209" s="15" t="s">
        <v>59</v>
      </c>
      <c r="BA1209" t="s">
        <v>47</v>
      </c>
      <c r="BB1209" s="15" t="s">
        <v>59</v>
      </c>
      <c r="BC1209" t="s">
        <v>47</v>
      </c>
      <c r="BD1209" s="15" t="s">
        <v>59</v>
      </c>
      <c r="BE1209" t="s">
        <v>47</v>
      </c>
      <c r="BF1209" s="15" t="s">
        <v>59</v>
      </c>
      <c r="BH1209" s="15" t="s">
        <v>59</v>
      </c>
      <c r="BJ1209" s="15" t="s">
        <v>59</v>
      </c>
      <c r="BL1209" s="15" t="s">
        <v>59</v>
      </c>
      <c r="BN1209" s="15" t="s">
        <v>59</v>
      </c>
      <c r="BP1209" s="15" t="s">
        <v>59</v>
      </c>
      <c r="BR1209" s="15" t="s">
        <v>59</v>
      </c>
      <c r="BT1209" s="15" t="s">
        <v>59</v>
      </c>
      <c r="BV1209" s="15" t="s">
        <v>59</v>
      </c>
      <c r="BX1209" s="15" t="s">
        <v>59</v>
      </c>
      <c r="BZ1209" s="15" t="s">
        <v>59</v>
      </c>
      <c r="CB1209" s="15" t="s">
        <v>59</v>
      </c>
      <c r="CD1209" s="15" t="s">
        <v>59</v>
      </c>
      <c r="CF1209" s="15" t="s">
        <v>59</v>
      </c>
      <c r="CH1209" s="15" t="s">
        <v>59</v>
      </c>
      <c r="CJ1209" s="15" t="s">
        <v>59</v>
      </c>
      <c r="CL1209" s="15" t="s">
        <v>59</v>
      </c>
      <c r="CN1209" s="15" t="s">
        <v>59</v>
      </c>
      <c r="CP1209" s="15" t="s">
        <v>59</v>
      </c>
      <c r="CR1209" s="15" t="s">
        <v>59</v>
      </c>
      <c r="CT1209" s="15" t="s">
        <v>59</v>
      </c>
      <c r="CV1209" s="15" t="s">
        <v>59</v>
      </c>
      <c r="CX1209" s="15" t="s">
        <v>59</v>
      </c>
      <c r="CZ1209" s="15" t="s">
        <v>59</v>
      </c>
      <c r="DB1209" s="15" t="s">
        <v>59</v>
      </c>
      <c r="DD1209" s="15" t="s">
        <v>59</v>
      </c>
      <c r="DF1209" s="15" t="s">
        <v>59</v>
      </c>
      <c r="DH1209" s="15" t="s">
        <v>59</v>
      </c>
      <c r="DJ1209" s="15" t="s">
        <v>59</v>
      </c>
      <c r="DL1209" s="15" t="s">
        <v>59</v>
      </c>
      <c r="DN1209" s="15" t="s">
        <v>59</v>
      </c>
      <c r="DP1209" s="15" t="s">
        <v>59</v>
      </c>
      <c r="DR1209" s="15" t="s">
        <v>59</v>
      </c>
      <c r="DT1209" s="15" t="s">
        <v>59</v>
      </c>
      <c r="DV1209" s="15" t="s">
        <v>59</v>
      </c>
      <c r="DX1209" s="15" t="s">
        <v>59</v>
      </c>
      <c r="DZ1209" s="15" t="s">
        <v>59</v>
      </c>
      <c r="EB1209" s="15" t="s">
        <v>59</v>
      </c>
      <c r="ED1209" s="15" t="s">
        <v>59</v>
      </c>
      <c r="EF1209" s="15" t="s">
        <v>59</v>
      </c>
      <c r="EH1209" s="15" t="s">
        <v>59</v>
      </c>
      <c r="EJ1209" s="15" t="s">
        <v>59</v>
      </c>
      <c r="EL1209" s="15" t="s">
        <v>59</v>
      </c>
      <c r="EN1209" s="15" t="s">
        <v>59</v>
      </c>
      <c r="EP1209" s="15" t="s">
        <v>59</v>
      </c>
      <c r="ER1209" s="15" t="s">
        <v>59</v>
      </c>
      <c r="ET1209" s="15" t="s">
        <v>59</v>
      </c>
      <c r="EV1209" s="15" t="s">
        <v>59</v>
      </c>
      <c r="EX1209" s="15" t="s">
        <v>59</v>
      </c>
      <c r="EZ1209" s="15" t="s">
        <v>59</v>
      </c>
      <c r="FB1209" s="15" t="s">
        <v>59</v>
      </c>
      <c r="FD1209" s="15" t="s">
        <v>59</v>
      </c>
      <c r="FF1209" s="15" t="s">
        <v>59</v>
      </c>
      <c r="FH1209" s="15" t="s">
        <v>59</v>
      </c>
      <c r="FJ1209" s="15" t="s">
        <v>59</v>
      </c>
      <c r="FL1209" s="15" t="s">
        <v>59</v>
      </c>
      <c r="FN1209" s="15" t="s">
        <v>59</v>
      </c>
      <c r="FP1209" s="15" t="s">
        <v>59</v>
      </c>
      <c r="FR1209" s="15" t="s">
        <v>59</v>
      </c>
      <c r="FT1209" s="15" t="s">
        <v>59</v>
      </c>
    </row>
    <row r="1210" spans="1:176" ht="15.95" customHeight="1">
      <c r="A1210" t="str">
        <f>SUBSTITUTE(A1204,"5","150",1)</f>
        <v>Egg yolk powder, spray-dried, 150 ppm Nox, outlet temp 150°C</v>
      </c>
      <c r="B1210">
        <v>4</v>
      </c>
      <c r="D1210" s="39">
        <v>2502</v>
      </c>
      <c r="E1210" t="s">
        <v>1522</v>
      </c>
      <c r="G1210" s="9">
        <f t="shared" si="46"/>
        <v>87.7</v>
      </c>
      <c r="H1210" s="15" t="s">
        <v>59</v>
      </c>
      <c r="I1210" t="s">
        <v>47</v>
      </c>
      <c r="J1210" s="15" t="s">
        <v>59</v>
      </c>
      <c r="K1210" t="s">
        <v>47</v>
      </c>
      <c r="L1210" s="15" t="s">
        <v>59</v>
      </c>
      <c r="M1210" s="3" t="s">
        <v>47</v>
      </c>
      <c r="N1210" s="12" t="s">
        <v>59</v>
      </c>
      <c r="O1210" t="s">
        <v>47</v>
      </c>
      <c r="P1210" s="15" t="s">
        <v>59</v>
      </c>
      <c r="Q1210">
        <v>20.6</v>
      </c>
      <c r="R1210" s="15" t="s">
        <v>59</v>
      </c>
      <c r="T1210" s="15" t="s">
        <v>59</v>
      </c>
      <c r="U1210">
        <v>9.1999999999999993</v>
      </c>
      <c r="V1210" s="15" t="s">
        <v>59</v>
      </c>
      <c r="W1210">
        <v>10.9</v>
      </c>
      <c r="X1210" s="15" t="s">
        <v>59</v>
      </c>
      <c r="Y1210">
        <v>10.9</v>
      </c>
      <c r="Z1210" s="15" t="s">
        <v>59</v>
      </c>
      <c r="AA1210">
        <v>36.1</v>
      </c>
      <c r="AB1210" s="15" t="s">
        <v>59</v>
      </c>
      <c r="AC1210" t="s">
        <v>47</v>
      </c>
      <c r="AD1210" s="15" t="s">
        <v>59</v>
      </c>
      <c r="AE1210" t="s">
        <v>47</v>
      </c>
      <c r="AF1210" s="15" t="s">
        <v>59</v>
      </c>
      <c r="AG1210" s="42" t="s">
        <v>47</v>
      </c>
      <c r="AH1210" s="15" t="s">
        <v>59</v>
      </c>
      <c r="AI1210" t="s">
        <v>47</v>
      </c>
      <c r="AJ1210" s="15" t="s">
        <v>59</v>
      </c>
      <c r="AL1210" s="15" t="s">
        <v>59</v>
      </c>
      <c r="AM1210" t="s">
        <v>47</v>
      </c>
      <c r="AN1210" s="15" t="s">
        <v>59</v>
      </c>
      <c r="AO1210" t="s">
        <v>47</v>
      </c>
      <c r="AP1210" s="15" t="s">
        <v>59</v>
      </c>
      <c r="AQ1210" t="s">
        <v>47</v>
      </c>
      <c r="AR1210" s="15" t="s">
        <v>59</v>
      </c>
      <c r="AS1210" t="s">
        <v>47</v>
      </c>
      <c r="AT1210" s="15" t="s">
        <v>59</v>
      </c>
      <c r="AU1210" t="s">
        <v>47</v>
      </c>
      <c r="AV1210" s="15" t="s">
        <v>59</v>
      </c>
      <c r="AW1210" t="s">
        <v>47</v>
      </c>
      <c r="AX1210" s="15" t="s">
        <v>59</v>
      </c>
      <c r="AZ1210" s="15" t="s">
        <v>59</v>
      </c>
      <c r="BA1210" t="s">
        <v>47</v>
      </c>
      <c r="BB1210" s="15" t="s">
        <v>59</v>
      </c>
      <c r="BC1210" t="s">
        <v>47</v>
      </c>
      <c r="BD1210" s="15" t="s">
        <v>59</v>
      </c>
      <c r="BE1210" t="s">
        <v>47</v>
      </c>
      <c r="BF1210" s="15" t="s">
        <v>59</v>
      </c>
      <c r="BH1210" s="15" t="s">
        <v>59</v>
      </c>
      <c r="BJ1210" s="15" t="s">
        <v>59</v>
      </c>
      <c r="BL1210" s="15" t="s">
        <v>59</v>
      </c>
      <c r="BN1210" s="15" t="s">
        <v>59</v>
      </c>
      <c r="BP1210" s="15" t="s">
        <v>59</v>
      </c>
      <c r="BR1210" s="15" t="s">
        <v>59</v>
      </c>
      <c r="BT1210" s="15" t="s">
        <v>59</v>
      </c>
      <c r="BV1210" s="15" t="s">
        <v>59</v>
      </c>
      <c r="BX1210" s="15" t="s">
        <v>59</v>
      </c>
      <c r="BZ1210" s="15" t="s">
        <v>59</v>
      </c>
      <c r="CB1210" s="15" t="s">
        <v>59</v>
      </c>
      <c r="CD1210" s="15" t="s">
        <v>59</v>
      </c>
      <c r="CF1210" s="15" t="s">
        <v>59</v>
      </c>
      <c r="CH1210" s="15" t="s">
        <v>59</v>
      </c>
      <c r="CJ1210" s="15" t="s">
        <v>59</v>
      </c>
      <c r="CL1210" s="15" t="s">
        <v>59</v>
      </c>
      <c r="CN1210" s="15" t="s">
        <v>59</v>
      </c>
      <c r="CP1210" s="15" t="s">
        <v>59</v>
      </c>
      <c r="CR1210" s="15" t="s">
        <v>59</v>
      </c>
      <c r="CT1210" s="15" t="s">
        <v>59</v>
      </c>
      <c r="CV1210" s="15" t="s">
        <v>59</v>
      </c>
      <c r="CX1210" s="15" t="s">
        <v>59</v>
      </c>
      <c r="CZ1210" s="15" t="s">
        <v>59</v>
      </c>
      <c r="DB1210" s="15" t="s">
        <v>59</v>
      </c>
      <c r="DD1210" s="15" t="s">
        <v>59</v>
      </c>
      <c r="DF1210" s="15" t="s">
        <v>59</v>
      </c>
      <c r="DH1210" s="15" t="s">
        <v>59</v>
      </c>
      <c r="DJ1210" s="15" t="s">
        <v>59</v>
      </c>
      <c r="DL1210" s="15" t="s">
        <v>59</v>
      </c>
      <c r="DN1210" s="15" t="s">
        <v>59</v>
      </c>
      <c r="DP1210" s="15" t="s">
        <v>59</v>
      </c>
      <c r="DR1210" s="15" t="s">
        <v>59</v>
      </c>
      <c r="DT1210" s="15" t="s">
        <v>59</v>
      </c>
      <c r="DV1210" s="15" t="s">
        <v>59</v>
      </c>
      <c r="DX1210" s="15" t="s">
        <v>59</v>
      </c>
      <c r="DZ1210" s="15" t="s">
        <v>59</v>
      </c>
      <c r="EB1210" s="15" t="s">
        <v>59</v>
      </c>
      <c r="ED1210" s="15" t="s">
        <v>59</v>
      </c>
      <c r="EF1210" s="15" t="s">
        <v>59</v>
      </c>
      <c r="EH1210" s="15" t="s">
        <v>59</v>
      </c>
      <c r="EJ1210" s="15" t="s">
        <v>59</v>
      </c>
      <c r="EL1210" s="15" t="s">
        <v>59</v>
      </c>
      <c r="EN1210" s="15" t="s">
        <v>59</v>
      </c>
      <c r="EP1210" s="15" t="s">
        <v>59</v>
      </c>
      <c r="ER1210" s="15" t="s">
        <v>59</v>
      </c>
      <c r="ET1210" s="15" t="s">
        <v>59</v>
      </c>
      <c r="EV1210" s="15" t="s">
        <v>59</v>
      </c>
      <c r="EX1210" s="15" t="s">
        <v>59</v>
      </c>
      <c r="EZ1210" s="15" t="s">
        <v>59</v>
      </c>
      <c r="FB1210" s="15" t="s">
        <v>59</v>
      </c>
      <c r="FD1210" s="15" t="s">
        <v>59</v>
      </c>
      <c r="FF1210" s="15" t="s">
        <v>59</v>
      </c>
      <c r="FH1210" s="15" t="s">
        <v>59</v>
      </c>
      <c r="FJ1210" s="15" t="s">
        <v>59</v>
      </c>
      <c r="FL1210" s="15" t="s">
        <v>59</v>
      </c>
      <c r="FN1210" s="15" t="s">
        <v>59</v>
      </c>
      <c r="FP1210" s="15" t="s">
        <v>59</v>
      </c>
      <c r="FR1210" s="15" t="s">
        <v>59</v>
      </c>
      <c r="FT1210" s="15" t="s">
        <v>59</v>
      </c>
    </row>
    <row r="1211" spans="1:176" ht="15.95" customHeight="1">
      <c r="A1211" t="str">
        <f>SUBSTITUTE(A1205,"5","150",1)</f>
        <v>Egg yolk powder, spray-dried, 150 ppm Nox, outlet temp 100°C</v>
      </c>
      <c r="B1211">
        <v>4</v>
      </c>
      <c r="D1211" s="39">
        <v>2502</v>
      </c>
      <c r="E1211" t="s">
        <v>1522</v>
      </c>
      <c r="G1211" s="9">
        <f t="shared" si="46"/>
        <v>24.4</v>
      </c>
      <c r="H1211" s="15" t="s">
        <v>59</v>
      </c>
      <c r="I1211" t="s">
        <v>47</v>
      </c>
      <c r="J1211" s="15" t="s">
        <v>59</v>
      </c>
      <c r="K1211" t="s">
        <v>47</v>
      </c>
      <c r="L1211" s="15" t="s">
        <v>59</v>
      </c>
      <c r="M1211" s="3" t="s">
        <v>47</v>
      </c>
      <c r="N1211" s="12" t="s">
        <v>59</v>
      </c>
      <c r="O1211" t="s">
        <v>47</v>
      </c>
      <c r="P1211" s="15" t="s">
        <v>59</v>
      </c>
      <c r="Q1211">
        <v>7</v>
      </c>
      <c r="R1211" s="15" t="s">
        <v>59</v>
      </c>
      <c r="T1211" s="15" t="s">
        <v>59</v>
      </c>
      <c r="U1211">
        <v>2.4</v>
      </c>
      <c r="V1211" s="15" t="s">
        <v>59</v>
      </c>
      <c r="W1211">
        <v>1.7</v>
      </c>
      <c r="X1211" s="15" t="s">
        <v>59</v>
      </c>
      <c r="Y1211">
        <v>2.4</v>
      </c>
      <c r="Z1211" s="15" t="s">
        <v>59</v>
      </c>
      <c r="AA1211">
        <v>10.9</v>
      </c>
      <c r="AB1211" s="15" t="s">
        <v>59</v>
      </c>
      <c r="AC1211" t="s">
        <v>47</v>
      </c>
      <c r="AD1211" s="15" t="s">
        <v>59</v>
      </c>
      <c r="AE1211" t="s">
        <v>47</v>
      </c>
      <c r="AF1211" s="15" t="s">
        <v>59</v>
      </c>
      <c r="AG1211" s="42" t="s">
        <v>47</v>
      </c>
      <c r="AH1211" s="15" t="s">
        <v>59</v>
      </c>
      <c r="AI1211" t="s">
        <v>47</v>
      </c>
      <c r="AJ1211" s="15" t="s">
        <v>59</v>
      </c>
      <c r="AL1211" s="15" t="s">
        <v>59</v>
      </c>
      <c r="AM1211" t="s">
        <v>47</v>
      </c>
      <c r="AN1211" s="15" t="s">
        <v>59</v>
      </c>
      <c r="AO1211" t="s">
        <v>47</v>
      </c>
      <c r="AP1211" s="15" t="s">
        <v>59</v>
      </c>
      <c r="AQ1211" t="s">
        <v>47</v>
      </c>
      <c r="AR1211" s="15" t="s">
        <v>59</v>
      </c>
      <c r="AS1211" t="s">
        <v>47</v>
      </c>
      <c r="AT1211" s="15" t="s">
        <v>59</v>
      </c>
      <c r="AU1211" t="s">
        <v>47</v>
      </c>
      <c r="AV1211" s="15" t="s">
        <v>59</v>
      </c>
      <c r="AW1211" t="s">
        <v>47</v>
      </c>
      <c r="AX1211" s="15" t="s">
        <v>59</v>
      </c>
      <c r="AZ1211" s="15" t="s">
        <v>59</v>
      </c>
      <c r="BA1211" t="s">
        <v>47</v>
      </c>
      <c r="BB1211" s="15" t="s">
        <v>59</v>
      </c>
      <c r="BC1211" t="s">
        <v>47</v>
      </c>
      <c r="BD1211" s="15" t="s">
        <v>59</v>
      </c>
      <c r="BE1211" t="s">
        <v>47</v>
      </c>
      <c r="BF1211" s="15" t="s">
        <v>59</v>
      </c>
      <c r="BH1211" s="15" t="s">
        <v>59</v>
      </c>
      <c r="BJ1211" s="15" t="s">
        <v>59</v>
      </c>
      <c r="BL1211" s="15" t="s">
        <v>59</v>
      </c>
      <c r="BN1211" s="15" t="s">
        <v>59</v>
      </c>
      <c r="BP1211" s="15" t="s">
        <v>59</v>
      </c>
      <c r="BR1211" s="15" t="s">
        <v>59</v>
      </c>
      <c r="BT1211" s="15" t="s">
        <v>59</v>
      </c>
      <c r="BV1211" s="15" t="s">
        <v>59</v>
      </c>
      <c r="BX1211" s="15" t="s">
        <v>59</v>
      </c>
      <c r="BZ1211" s="15" t="s">
        <v>59</v>
      </c>
      <c r="CB1211" s="15" t="s">
        <v>59</v>
      </c>
      <c r="CD1211" s="15" t="s">
        <v>59</v>
      </c>
      <c r="CF1211" s="15" t="s">
        <v>59</v>
      </c>
      <c r="CH1211" s="15" t="s">
        <v>59</v>
      </c>
      <c r="CJ1211" s="15" t="s">
        <v>59</v>
      </c>
      <c r="CL1211" s="15" t="s">
        <v>59</v>
      </c>
      <c r="CN1211" s="15" t="s">
        <v>59</v>
      </c>
      <c r="CP1211" s="15" t="s">
        <v>59</v>
      </c>
      <c r="CR1211" s="15" t="s">
        <v>59</v>
      </c>
      <c r="CT1211" s="15" t="s">
        <v>59</v>
      </c>
      <c r="CV1211" s="15" t="s">
        <v>59</v>
      </c>
      <c r="CX1211" s="15" t="s">
        <v>59</v>
      </c>
      <c r="CZ1211" s="15" t="s">
        <v>59</v>
      </c>
      <c r="DB1211" s="15" t="s">
        <v>59</v>
      </c>
      <c r="DD1211" s="15" t="s">
        <v>59</v>
      </c>
      <c r="DF1211" s="15" t="s">
        <v>59</v>
      </c>
      <c r="DH1211" s="15" t="s">
        <v>59</v>
      </c>
      <c r="DJ1211" s="15" t="s">
        <v>59</v>
      </c>
      <c r="DL1211" s="15" t="s">
        <v>59</v>
      </c>
      <c r="DN1211" s="15" t="s">
        <v>59</v>
      </c>
      <c r="DP1211" s="15" t="s">
        <v>59</v>
      </c>
      <c r="DR1211" s="15" t="s">
        <v>59</v>
      </c>
      <c r="DT1211" s="15" t="s">
        <v>59</v>
      </c>
      <c r="DV1211" s="15" t="s">
        <v>59</v>
      </c>
      <c r="DX1211" s="15" t="s">
        <v>59</v>
      </c>
      <c r="DZ1211" s="15" t="s">
        <v>59</v>
      </c>
      <c r="EB1211" s="15" t="s">
        <v>59</v>
      </c>
      <c r="ED1211" s="15" t="s">
        <v>59</v>
      </c>
      <c r="EF1211" s="15" t="s">
        <v>59</v>
      </c>
      <c r="EH1211" s="15" t="s">
        <v>59</v>
      </c>
      <c r="EJ1211" s="15" t="s">
        <v>59</v>
      </c>
      <c r="EL1211" s="15" t="s">
        <v>59</v>
      </c>
      <c r="EN1211" s="15" t="s">
        <v>59</v>
      </c>
      <c r="EP1211" s="15" t="s">
        <v>59</v>
      </c>
      <c r="ER1211" s="15" t="s">
        <v>59</v>
      </c>
      <c r="ET1211" s="15" t="s">
        <v>59</v>
      </c>
      <c r="EV1211" s="15" t="s">
        <v>59</v>
      </c>
      <c r="EX1211" s="15" t="s">
        <v>59</v>
      </c>
      <c r="EZ1211" s="15" t="s">
        <v>59</v>
      </c>
      <c r="FB1211" s="15" t="s">
        <v>59</v>
      </c>
      <c r="FD1211" s="15" t="s">
        <v>59</v>
      </c>
      <c r="FF1211" s="15" t="s">
        <v>59</v>
      </c>
      <c r="FH1211" s="15" t="s">
        <v>59</v>
      </c>
      <c r="FJ1211" s="15" t="s">
        <v>59</v>
      </c>
      <c r="FL1211" s="15" t="s">
        <v>59</v>
      </c>
      <c r="FN1211" s="15" t="s">
        <v>59</v>
      </c>
      <c r="FP1211" s="15" t="s">
        <v>59</v>
      </c>
      <c r="FR1211" s="15" t="s">
        <v>59</v>
      </c>
      <c r="FT1211" s="15" t="s">
        <v>59</v>
      </c>
    </row>
    <row r="1212" spans="1:176" ht="15.95" customHeight="1">
      <c r="A1212" t="str">
        <f>SUBSTITUTE(A1206,"5","150",1)</f>
        <v>Egg yolk powder, spray-dried, 150 ppm Nox, outlet temp 75°C</v>
      </c>
      <c r="B1212">
        <v>4</v>
      </c>
      <c r="D1212" s="39">
        <v>2502</v>
      </c>
      <c r="E1212" t="s">
        <v>1522</v>
      </c>
      <c r="G1212" s="9">
        <f t="shared" si="46"/>
        <v>21</v>
      </c>
      <c r="H1212" s="15" t="s">
        <v>59</v>
      </c>
      <c r="I1212" t="s">
        <v>47</v>
      </c>
      <c r="J1212" s="15" t="s">
        <v>59</v>
      </c>
      <c r="K1212" t="s">
        <v>47</v>
      </c>
      <c r="L1212" s="15" t="s">
        <v>59</v>
      </c>
      <c r="M1212" s="3" t="s">
        <v>47</v>
      </c>
      <c r="N1212" s="12" t="s">
        <v>59</v>
      </c>
      <c r="O1212" t="s">
        <v>47</v>
      </c>
      <c r="P1212" s="15" t="s">
        <v>59</v>
      </c>
      <c r="Q1212">
        <v>7.8</v>
      </c>
      <c r="R1212" s="15" t="s">
        <v>59</v>
      </c>
      <c r="T1212" s="15" t="s">
        <v>59</v>
      </c>
      <c r="U1212">
        <v>2.6</v>
      </c>
      <c r="V1212" s="15" t="s">
        <v>59</v>
      </c>
      <c r="W1212">
        <v>1.7</v>
      </c>
      <c r="X1212" s="15" t="s">
        <v>59</v>
      </c>
      <c r="Y1212">
        <v>2</v>
      </c>
      <c r="Z1212" s="15" t="s">
        <v>59</v>
      </c>
      <c r="AA1212">
        <v>6.9</v>
      </c>
      <c r="AB1212" s="15" t="s">
        <v>59</v>
      </c>
      <c r="AC1212" t="s">
        <v>47</v>
      </c>
      <c r="AD1212" s="15" t="s">
        <v>59</v>
      </c>
      <c r="AE1212" t="s">
        <v>47</v>
      </c>
      <c r="AF1212" s="15" t="s">
        <v>59</v>
      </c>
      <c r="AG1212" s="42" t="s">
        <v>47</v>
      </c>
      <c r="AH1212" s="15" t="s">
        <v>59</v>
      </c>
      <c r="AI1212" t="s">
        <v>47</v>
      </c>
      <c r="AJ1212" s="15" t="s">
        <v>59</v>
      </c>
      <c r="AL1212" s="15" t="s">
        <v>59</v>
      </c>
      <c r="AM1212" t="s">
        <v>47</v>
      </c>
      <c r="AN1212" s="15" t="s">
        <v>59</v>
      </c>
      <c r="AO1212" t="s">
        <v>47</v>
      </c>
      <c r="AP1212" s="15" t="s">
        <v>59</v>
      </c>
      <c r="AQ1212" t="s">
        <v>47</v>
      </c>
      <c r="AR1212" s="15" t="s">
        <v>59</v>
      </c>
      <c r="AS1212" t="s">
        <v>47</v>
      </c>
      <c r="AT1212" s="15" t="s">
        <v>59</v>
      </c>
      <c r="AU1212" t="s">
        <v>47</v>
      </c>
      <c r="AV1212" s="15" t="s">
        <v>59</v>
      </c>
      <c r="AW1212" t="s">
        <v>47</v>
      </c>
      <c r="AX1212" s="15" t="s">
        <v>59</v>
      </c>
      <c r="AZ1212" s="15" t="s">
        <v>59</v>
      </c>
      <c r="BA1212" t="s">
        <v>47</v>
      </c>
      <c r="BB1212" s="15" t="s">
        <v>59</v>
      </c>
      <c r="BC1212" t="s">
        <v>47</v>
      </c>
      <c r="BD1212" s="15" t="s">
        <v>59</v>
      </c>
      <c r="BE1212" t="s">
        <v>47</v>
      </c>
      <c r="BF1212" s="15" t="s">
        <v>59</v>
      </c>
      <c r="BH1212" s="15" t="s">
        <v>59</v>
      </c>
      <c r="BJ1212" s="15" t="s">
        <v>59</v>
      </c>
      <c r="BL1212" s="15" t="s">
        <v>59</v>
      </c>
      <c r="BN1212" s="15" t="s">
        <v>59</v>
      </c>
      <c r="BP1212" s="15" t="s">
        <v>59</v>
      </c>
      <c r="BR1212" s="15" t="s">
        <v>59</v>
      </c>
      <c r="BT1212" s="15" t="s">
        <v>59</v>
      </c>
      <c r="BV1212" s="15" t="s">
        <v>59</v>
      </c>
      <c r="BX1212" s="15" t="s">
        <v>59</v>
      </c>
      <c r="BZ1212" s="15" t="s">
        <v>59</v>
      </c>
      <c r="CB1212" s="15" t="s">
        <v>59</v>
      </c>
      <c r="CD1212" s="15" t="s">
        <v>59</v>
      </c>
      <c r="CF1212" s="15" t="s">
        <v>59</v>
      </c>
      <c r="CH1212" s="15" t="s">
        <v>59</v>
      </c>
      <c r="CJ1212" s="15" t="s">
        <v>59</v>
      </c>
      <c r="CL1212" s="15" t="s">
        <v>59</v>
      </c>
      <c r="CN1212" s="15" t="s">
        <v>59</v>
      </c>
      <c r="CP1212" s="15" t="s">
        <v>59</v>
      </c>
      <c r="CR1212" s="15" t="s">
        <v>59</v>
      </c>
      <c r="CT1212" s="15" t="s">
        <v>59</v>
      </c>
      <c r="CV1212" s="15" t="s">
        <v>59</v>
      </c>
      <c r="CX1212" s="15" t="s">
        <v>59</v>
      </c>
      <c r="CZ1212" s="15" t="s">
        <v>59</v>
      </c>
      <c r="DB1212" s="15" t="s">
        <v>59</v>
      </c>
      <c r="DD1212" s="15" t="s">
        <v>59</v>
      </c>
      <c r="DF1212" s="15" t="s">
        <v>59</v>
      </c>
      <c r="DH1212" s="15" t="s">
        <v>59</v>
      </c>
      <c r="DJ1212" s="15" t="s">
        <v>59</v>
      </c>
      <c r="DL1212" s="15" t="s">
        <v>59</v>
      </c>
      <c r="DN1212" s="15" t="s">
        <v>59</v>
      </c>
      <c r="DP1212" s="15" t="s">
        <v>59</v>
      </c>
      <c r="DR1212" s="15" t="s">
        <v>59</v>
      </c>
      <c r="DT1212" s="15" t="s">
        <v>59</v>
      </c>
      <c r="DV1212" s="15" t="s">
        <v>59</v>
      </c>
      <c r="DX1212" s="15" t="s">
        <v>59</v>
      </c>
      <c r="DZ1212" s="15" t="s">
        <v>59</v>
      </c>
      <c r="EB1212" s="15" t="s">
        <v>59</v>
      </c>
      <c r="ED1212" s="15" t="s">
        <v>59</v>
      </c>
      <c r="EF1212" s="15" t="s">
        <v>59</v>
      </c>
      <c r="EH1212" s="15" t="s">
        <v>59</v>
      </c>
      <c r="EJ1212" s="15" t="s">
        <v>59</v>
      </c>
      <c r="EL1212" s="15" t="s">
        <v>59</v>
      </c>
      <c r="EN1212" s="15" t="s">
        <v>59</v>
      </c>
      <c r="EP1212" s="15" t="s">
        <v>59</v>
      </c>
      <c r="ER1212" s="15" t="s">
        <v>59</v>
      </c>
      <c r="ET1212" s="15" t="s">
        <v>59</v>
      </c>
      <c r="EV1212" s="15" t="s">
        <v>59</v>
      </c>
      <c r="EX1212" s="15" t="s">
        <v>59</v>
      </c>
      <c r="EZ1212" s="15" t="s">
        <v>59</v>
      </c>
      <c r="FB1212" s="15" t="s">
        <v>59</v>
      </c>
      <c r="FD1212" s="15" t="s">
        <v>59</v>
      </c>
      <c r="FF1212" s="15" t="s">
        <v>59</v>
      </c>
      <c r="FH1212" s="15" t="s">
        <v>59</v>
      </c>
      <c r="FJ1212" s="15" t="s">
        <v>59</v>
      </c>
      <c r="FL1212" s="15" t="s">
        <v>59</v>
      </c>
      <c r="FN1212" s="15" t="s">
        <v>59</v>
      </c>
      <c r="FP1212" s="15" t="s">
        <v>59</v>
      </c>
      <c r="FR1212" s="15" t="s">
        <v>59</v>
      </c>
      <c r="FT1212" s="15" t="s">
        <v>59</v>
      </c>
    </row>
    <row r="1213" spans="1:176" ht="15.95" customHeight="1">
      <c r="A1213" t="str">
        <f>SUBSTITUTE(A1204,"5","300",1)</f>
        <v>Egg yolk powder, spray-dried, 300 ppm Nox, outlet temp 150°C</v>
      </c>
      <c r="B1213">
        <v>4</v>
      </c>
      <c r="D1213" s="39">
        <v>2502</v>
      </c>
      <c r="E1213" t="s">
        <v>1522</v>
      </c>
      <c r="G1213" s="9">
        <f t="shared" si="46"/>
        <v>212.60000000000002</v>
      </c>
      <c r="H1213" s="15" t="s">
        <v>59</v>
      </c>
      <c r="I1213" t="s">
        <v>47</v>
      </c>
      <c r="J1213" s="15" t="s">
        <v>59</v>
      </c>
      <c r="K1213" t="s">
        <v>47</v>
      </c>
      <c r="L1213" s="15" t="s">
        <v>59</v>
      </c>
      <c r="M1213" s="3" t="s">
        <v>47</v>
      </c>
      <c r="N1213" s="12" t="s">
        <v>59</v>
      </c>
      <c r="O1213" t="s">
        <v>47</v>
      </c>
      <c r="P1213" s="15" t="s">
        <v>59</v>
      </c>
      <c r="Q1213">
        <v>30.5</v>
      </c>
      <c r="R1213" s="15" t="s">
        <v>59</v>
      </c>
      <c r="T1213" s="15" t="s">
        <v>59</v>
      </c>
      <c r="U1213">
        <v>23.4</v>
      </c>
      <c r="V1213" s="15" t="s">
        <v>59</v>
      </c>
      <c r="W1213">
        <v>28.5</v>
      </c>
      <c r="X1213" s="15" t="s">
        <v>59</v>
      </c>
      <c r="Y1213">
        <v>20.2</v>
      </c>
      <c r="Z1213" s="15" t="s">
        <v>59</v>
      </c>
      <c r="AA1213">
        <v>110</v>
      </c>
      <c r="AB1213" s="15" t="s">
        <v>59</v>
      </c>
      <c r="AC1213" t="s">
        <v>47</v>
      </c>
      <c r="AD1213" s="15" t="s">
        <v>59</v>
      </c>
      <c r="AE1213" t="s">
        <v>47</v>
      </c>
      <c r="AF1213" s="15" t="s">
        <v>59</v>
      </c>
      <c r="AG1213" s="42" t="s">
        <v>47</v>
      </c>
      <c r="AH1213" s="15" t="s">
        <v>59</v>
      </c>
      <c r="AI1213" t="s">
        <v>47</v>
      </c>
      <c r="AJ1213" s="15" t="s">
        <v>59</v>
      </c>
      <c r="AL1213" s="15" t="s">
        <v>59</v>
      </c>
      <c r="AM1213" t="s">
        <v>47</v>
      </c>
      <c r="AN1213" s="15" t="s">
        <v>59</v>
      </c>
      <c r="AO1213" t="s">
        <v>47</v>
      </c>
      <c r="AP1213" s="15" t="s">
        <v>59</v>
      </c>
      <c r="AQ1213" t="s">
        <v>47</v>
      </c>
      <c r="AR1213" s="15" t="s">
        <v>59</v>
      </c>
      <c r="AS1213" t="s">
        <v>47</v>
      </c>
      <c r="AT1213" s="15" t="s">
        <v>59</v>
      </c>
      <c r="AU1213" t="s">
        <v>47</v>
      </c>
      <c r="AV1213" s="15" t="s">
        <v>59</v>
      </c>
      <c r="AW1213" t="s">
        <v>47</v>
      </c>
      <c r="AX1213" s="15" t="s">
        <v>59</v>
      </c>
      <c r="AZ1213" s="15" t="s">
        <v>59</v>
      </c>
      <c r="BA1213" t="s">
        <v>47</v>
      </c>
      <c r="BB1213" s="15" t="s">
        <v>59</v>
      </c>
      <c r="BC1213" t="s">
        <v>47</v>
      </c>
      <c r="BD1213" s="15" t="s">
        <v>59</v>
      </c>
      <c r="BE1213" t="s">
        <v>47</v>
      </c>
      <c r="BF1213" s="15" t="s">
        <v>59</v>
      </c>
      <c r="BH1213" s="15" t="s">
        <v>59</v>
      </c>
      <c r="BJ1213" s="15" t="s">
        <v>59</v>
      </c>
      <c r="BL1213" s="15" t="s">
        <v>59</v>
      </c>
      <c r="BN1213" s="15" t="s">
        <v>59</v>
      </c>
      <c r="BP1213" s="15" t="s">
        <v>59</v>
      </c>
      <c r="BR1213" s="15" t="s">
        <v>59</v>
      </c>
      <c r="BT1213" s="15" t="s">
        <v>59</v>
      </c>
      <c r="BV1213" s="15" t="s">
        <v>59</v>
      </c>
      <c r="BX1213" s="15" t="s">
        <v>59</v>
      </c>
      <c r="BZ1213" s="15" t="s">
        <v>59</v>
      </c>
      <c r="CB1213" s="15" t="s">
        <v>59</v>
      </c>
      <c r="CD1213" s="15" t="s">
        <v>59</v>
      </c>
      <c r="CF1213" s="15" t="s">
        <v>59</v>
      </c>
      <c r="CH1213" s="15" t="s">
        <v>59</v>
      </c>
      <c r="CJ1213" s="15" t="s">
        <v>59</v>
      </c>
      <c r="CL1213" s="15" t="s">
        <v>59</v>
      </c>
      <c r="CN1213" s="15" t="s">
        <v>59</v>
      </c>
      <c r="CP1213" s="15" t="s">
        <v>59</v>
      </c>
      <c r="CR1213" s="15" t="s">
        <v>59</v>
      </c>
      <c r="CT1213" s="15" t="s">
        <v>59</v>
      </c>
      <c r="CV1213" s="15" t="s">
        <v>59</v>
      </c>
      <c r="CX1213" s="15" t="s">
        <v>59</v>
      </c>
      <c r="CZ1213" s="15" t="s">
        <v>59</v>
      </c>
      <c r="DB1213" s="15" t="s">
        <v>59</v>
      </c>
      <c r="DD1213" s="15" t="s">
        <v>59</v>
      </c>
      <c r="DF1213" s="15" t="s">
        <v>59</v>
      </c>
      <c r="DH1213" s="15" t="s">
        <v>59</v>
      </c>
      <c r="DJ1213" s="15" t="s">
        <v>59</v>
      </c>
      <c r="DL1213" s="15" t="s">
        <v>59</v>
      </c>
      <c r="DN1213" s="15" t="s">
        <v>59</v>
      </c>
      <c r="DP1213" s="15" t="s">
        <v>59</v>
      </c>
      <c r="DR1213" s="15" t="s">
        <v>59</v>
      </c>
      <c r="DT1213" s="15" t="s">
        <v>59</v>
      </c>
      <c r="DV1213" s="15" t="s">
        <v>59</v>
      </c>
      <c r="DX1213" s="15" t="s">
        <v>59</v>
      </c>
      <c r="DZ1213" s="15" t="s">
        <v>59</v>
      </c>
      <c r="EB1213" s="15" t="s">
        <v>59</v>
      </c>
      <c r="ED1213" s="15" t="s">
        <v>59</v>
      </c>
      <c r="EF1213" s="15" t="s">
        <v>59</v>
      </c>
      <c r="EH1213" s="15" t="s">
        <v>59</v>
      </c>
      <c r="EJ1213" s="15" t="s">
        <v>59</v>
      </c>
      <c r="EL1213" s="15" t="s">
        <v>59</v>
      </c>
      <c r="EN1213" s="15" t="s">
        <v>59</v>
      </c>
      <c r="EP1213" s="15" t="s">
        <v>59</v>
      </c>
      <c r="ER1213" s="15" t="s">
        <v>59</v>
      </c>
      <c r="ET1213" s="15" t="s">
        <v>59</v>
      </c>
      <c r="EV1213" s="15" t="s">
        <v>59</v>
      </c>
      <c r="EX1213" s="15" t="s">
        <v>59</v>
      </c>
      <c r="EZ1213" s="15" t="s">
        <v>59</v>
      </c>
      <c r="FB1213" s="15" t="s">
        <v>59</v>
      </c>
      <c r="FD1213" s="15" t="s">
        <v>59</v>
      </c>
      <c r="FF1213" s="15" t="s">
        <v>59</v>
      </c>
      <c r="FH1213" s="15" t="s">
        <v>59</v>
      </c>
      <c r="FJ1213" s="15" t="s">
        <v>59</v>
      </c>
      <c r="FL1213" s="15" t="s">
        <v>59</v>
      </c>
      <c r="FN1213" s="15" t="s">
        <v>59</v>
      </c>
      <c r="FP1213" s="15" t="s">
        <v>59</v>
      </c>
      <c r="FR1213" s="15" t="s">
        <v>59</v>
      </c>
      <c r="FT1213" s="15" t="s">
        <v>59</v>
      </c>
    </row>
    <row r="1214" spans="1:176" ht="15.95" customHeight="1">
      <c r="A1214" t="str">
        <f>SUBSTITUTE(A1205,"5","300",1)</f>
        <v>Egg yolk powder, spray-dried, 300 ppm Nox, outlet temp 100°C</v>
      </c>
      <c r="B1214">
        <v>4</v>
      </c>
      <c r="D1214" s="39">
        <v>2502</v>
      </c>
      <c r="E1214" t="s">
        <v>1522</v>
      </c>
      <c r="G1214" s="9">
        <f t="shared" si="46"/>
        <v>72.3</v>
      </c>
      <c r="H1214" s="15" t="s">
        <v>59</v>
      </c>
      <c r="I1214" t="s">
        <v>47</v>
      </c>
      <c r="J1214" s="15" t="s">
        <v>59</v>
      </c>
      <c r="K1214" t="s">
        <v>47</v>
      </c>
      <c r="L1214" s="15" t="s">
        <v>59</v>
      </c>
      <c r="M1214" s="3" t="s">
        <v>47</v>
      </c>
      <c r="N1214" s="12" t="s">
        <v>59</v>
      </c>
      <c r="O1214" t="s">
        <v>47</v>
      </c>
      <c r="P1214" s="15" t="s">
        <v>59</v>
      </c>
      <c r="Q1214">
        <v>12.2</v>
      </c>
      <c r="R1214" s="15" t="s">
        <v>59</v>
      </c>
      <c r="T1214" s="15" t="s">
        <v>59</v>
      </c>
      <c r="U1214">
        <v>9</v>
      </c>
      <c r="V1214" s="15" t="s">
        <v>59</v>
      </c>
      <c r="W1214">
        <v>6.5</v>
      </c>
      <c r="X1214" s="15" t="s">
        <v>59</v>
      </c>
      <c r="Y1214">
        <v>6.2</v>
      </c>
      <c r="Z1214" s="15" t="s">
        <v>59</v>
      </c>
      <c r="AA1214">
        <v>38.4</v>
      </c>
      <c r="AB1214" s="15" t="s">
        <v>59</v>
      </c>
      <c r="AC1214" t="s">
        <v>47</v>
      </c>
      <c r="AD1214" s="15" t="s">
        <v>59</v>
      </c>
      <c r="AE1214" t="s">
        <v>47</v>
      </c>
      <c r="AF1214" s="15" t="s">
        <v>59</v>
      </c>
      <c r="AG1214" s="42" t="s">
        <v>47</v>
      </c>
      <c r="AH1214" s="15" t="s">
        <v>59</v>
      </c>
      <c r="AI1214" t="s">
        <v>47</v>
      </c>
      <c r="AJ1214" s="15" t="s">
        <v>59</v>
      </c>
      <c r="AL1214" s="15" t="s">
        <v>59</v>
      </c>
      <c r="AM1214" t="s">
        <v>47</v>
      </c>
      <c r="AN1214" s="15" t="s">
        <v>59</v>
      </c>
      <c r="AO1214" t="s">
        <v>47</v>
      </c>
      <c r="AP1214" s="15" t="s">
        <v>59</v>
      </c>
      <c r="AQ1214" t="s">
        <v>47</v>
      </c>
      <c r="AR1214" s="15" t="s">
        <v>59</v>
      </c>
      <c r="AS1214" t="s">
        <v>47</v>
      </c>
      <c r="AT1214" s="15" t="s">
        <v>59</v>
      </c>
      <c r="AU1214" t="s">
        <v>47</v>
      </c>
      <c r="AV1214" s="15" t="s">
        <v>59</v>
      </c>
      <c r="AW1214" t="s">
        <v>47</v>
      </c>
      <c r="AX1214" s="15" t="s">
        <v>59</v>
      </c>
      <c r="AZ1214" s="15" t="s">
        <v>59</v>
      </c>
      <c r="BA1214" t="s">
        <v>47</v>
      </c>
      <c r="BB1214" s="15" t="s">
        <v>59</v>
      </c>
      <c r="BC1214" t="s">
        <v>47</v>
      </c>
      <c r="BD1214" s="15" t="s">
        <v>59</v>
      </c>
      <c r="BE1214" t="s">
        <v>47</v>
      </c>
      <c r="BF1214" s="15" t="s">
        <v>59</v>
      </c>
      <c r="BH1214" s="15" t="s">
        <v>59</v>
      </c>
      <c r="BJ1214" s="15" t="s">
        <v>59</v>
      </c>
      <c r="BL1214" s="15" t="s">
        <v>59</v>
      </c>
      <c r="BN1214" s="15" t="s">
        <v>59</v>
      </c>
      <c r="BP1214" s="15" t="s">
        <v>59</v>
      </c>
      <c r="BR1214" s="15" t="s">
        <v>59</v>
      </c>
      <c r="BT1214" s="15" t="s">
        <v>59</v>
      </c>
      <c r="BV1214" s="15" t="s">
        <v>59</v>
      </c>
      <c r="BX1214" s="15" t="s">
        <v>59</v>
      </c>
      <c r="BZ1214" s="15" t="s">
        <v>59</v>
      </c>
      <c r="CB1214" s="15" t="s">
        <v>59</v>
      </c>
      <c r="CD1214" s="15" t="s">
        <v>59</v>
      </c>
      <c r="CF1214" s="15" t="s">
        <v>59</v>
      </c>
      <c r="CH1214" s="15" t="s">
        <v>59</v>
      </c>
      <c r="CJ1214" s="15" t="s">
        <v>59</v>
      </c>
      <c r="CL1214" s="15" t="s">
        <v>59</v>
      </c>
      <c r="CN1214" s="15" t="s">
        <v>59</v>
      </c>
      <c r="CP1214" s="15" t="s">
        <v>59</v>
      </c>
      <c r="CR1214" s="15" t="s">
        <v>59</v>
      </c>
      <c r="CT1214" s="15" t="s">
        <v>59</v>
      </c>
      <c r="CV1214" s="15" t="s">
        <v>59</v>
      </c>
      <c r="CX1214" s="15" t="s">
        <v>59</v>
      </c>
      <c r="CZ1214" s="15" t="s">
        <v>59</v>
      </c>
      <c r="DB1214" s="15" t="s">
        <v>59</v>
      </c>
      <c r="DD1214" s="15" t="s">
        <v>59</v>
      </c>
      <c r="DF1214" s="15" t="s">
        <v>59</v>
      </c>
      <c r="DH1214" s="15" t="s">
        <v>59</v>
      </c>
      <c r="DJ1214" s="15" t="s">
        <v>59</v>
      </c>
      <c r="DL1214" s="15" t="s">
        <v>59</v>
      </c>
      <c r="DN1214" s="15" t="s">
        <v>59</v>
      </c>
      <c r="DP1214" s="15" t="s">
        <v>59</v>
      </c>
      <c r="DR1214" s="15" t="s">
        <v>59</v>
      </c>
      <c r="DT1214" s="15" t="s">
        <v>59</v>
      </c>
      <c r="DV1214" s="15" t="s">
        <v>59</v>
      </c>
      <c r="DX1214" s="15" t="s">
        <v>59</v>
      </c>
      <c r="DZ1214" s="15" t="s">
        <v>59</v>
      </c>
      <c r="EB1214" s="15" t="s">
        <v>59</v>
      </c>
      <c r="ED1214" s="15" t="s">
        <v>59</v>
      </c>
      <c r="EF1214" s="15" t="s">
        <v>59</v>
      </c>
      <c r="EH1214" s="15" t="s">
        <v>59</v>
      </c>
      <c r="EJ1214" s="15" t="s">
        <v>59</v>
      </c>
      <c r="EL1214" s="15" t="s">
        <v>59</v>
      </c>
      <c r="EN1214" s="15" t="s">
        <v>59</v>
      </c>
      <c r="EP1214" s="15" t="s">
        <v>59</v>
      </c>
      <c r="ER1214" s="15" t="s">
        <v>59</v>
      </c>
      <c r="ET1214" s="15" t="s">
        <v>59</v>
      </c>
      <c r="EV1214" s="15" t="s">
        <v>59</v>
      </c>
      <c r="EX1214" s="15" t="s">
        <v>59</v>
      </c>
      <c r="EZ1214" s="15" t="s">
        <v>59</v>
      </c>
      <c r="FB1214" s="15" t="s">
        <v>59</v>
      </c>
      <c r="FD1214" s="15" t="s">
        <v>59</v>
      </c>
      <c r="FF1214" s="15" t="s">
        <v>59</v>
      </c>
      <c r="FH1214" s="15" t="s">
        <v>59</v>
      </c>
      <c r="FJ1214" s="15" t="s">
        <v>59</v>
      </c>
      <c r="FL1214" s="15" t="s">
        <v>59</v>
      </c>
      <c r="FN1214" s="15" t="s">
        <v>59</v>
      </c>
      <c r="FP1214" s="15" t="s">
        <v>59</v>
      </c>
      <c r="FR1214" s="15" t="s">
        <v>59</v>
      </c>
      <c r="FT1214" s="15" t="s">
        <v>59</v>
      </c>
    </row>
    <row r="1215" spans="1:176" ht="15.95" customHeight="1">
      <c r="A1215" t="str">
        <f>SUBSTITUTE(A1206,"5","300",1)</f>
        <v>Egg yolk powder, spray-dried, 300 ppm Nox, outlet temp 75°C</v>
      </c>
      <c r="B1215">
        <v>4</v>
      </c>
      <c r="D1215" s="39">
        <v>2502</v>
      </c>
      <c r="E1215" t="s">
        <v>1522</v>
      </c>
      <c r="G1215" s="9">
        <f t="shared" si="46"/>
        <v>58.4</v>
      </c>
      <c r="H1215" s="15" t="s">
        <v>59</v>
      </c>
      <c r="I1215" t="s">
        <v>47</v>
      </c>
      <c r="J1215" s="15" t="s">
        <v>59</v>
      </c>
      <c r="K1215" t="s">
        <v>47</v>
      </c>
      <c r="L1215" s="15" t="s">
        <v>59</v>
      </c>
      <c r="M1215" s="3" t="s">
        <v>47</v>
      </c>
      <c r="N1215" s="12" t="s">
        <v>59</v>
      </c>
      <c r="O1215" t="s">
        <v>47</v>
      </c>
      <c r="P1215" s="15" t="s">
        <v>59</v>
      </c>
      <c r="Q1215">
        <v>14.3</v>
      </c>
      <c r="R1215" s="15" t="s">
        <v>59</v>
      </c>
      <c r="T1215" s="15" t="s">
        <v>59</v>
      </c>
      <c r="U1215">
        <v>9.8000000000000007</v>
      </c>
      <c r="V1215" s="15" t="s">
        <v>59</v>
      </c>
      <c r="W1215">
        <v>4.8</v>
      </c>
      <c r="X1215" s="15" t="s">
        <v>59</v>
      </c>
      <c r="Y1215">
        <v>5.0999999999999996</v>
      </c>
      <c r="Z1215" s="15" t="s">
        <v>59</v>
      </c>
      <c r="AA1215">
        <v>24.4</v>
      </c>
      <c r="AB1215" s="15" t="s">
        <v>59</v>
      </c>
      <c r="AC1215" t="s">
        <v>47</v>
      </c>
      <c r="AD1215" s="15" t="s">
        <v>59</v>
      </c>
      <c r="AE1215" t="s">
        <v>47</v>
      </c>
      <c r="AF1215" s="15" t="s">
        <v>59</v>
      </c>
      <c r="AG1215" s="42" t="s">
        <v>47</v>
      </c>
      <c r="AH1215" s="15" t="s">
        <v>59</v>
      </c>
      <c r="AI1215" t="s">
        <v>47</v>
      </c>
      <c r="AJ1215" s="15" t="s">
        <v>59</v>
      </c>
      <c r="AL1215" s="15" t="s">
        <v>59</v>
      </c>
      <c r="AM1215" t="s">
        <v>47</v>
      </c>
      <c r="AN1215" s="15" t="s">
        <v>59</v>
      </c>
      <c r="AO1215" t="s">
        <v>47</v>
      </c>
      <c r="AP1215" s="15" t="s">
        <v>59</v>
      </c>
      <c r="AQ1215" t="s">
        <v>47</v>
      </c>
      <c r="AR1215" s="15" t="s">
        <v>59</v>
      </c>
      <c r="AS1215" t="s">
        <v>47</v>
      </c>
      <c r="AT1215" s="15" t="s">
        <v>59</v>
      </c>
      <c r="AU1215" t="s">
        <v>47</v>
      </c>
      <c r="AV1215" s="15" t="s">
        <v>59</v>
      </c>
      <c r="AW1215" t="s">
        <v>47</v>
      </c>
      <c r="AX1215" s="15" t="s">
        <v>59</v>
      </c>
      <c r="AZ1215" s="15" t="s">
        <v>59</v>
      </c>
      <c r="BA1215" t="s">
        <v>47</v>
      </c>
      <c r="BB1215" s="15" t="s">
        <v>59</v>
      </c>
      <c r="BC1215" t="s">
        <v>47</v>
      </c>
      <c r="BD1215" s="15" t="s">
        <v>59</v>
      </c>
      <c r="BE1215" t="s">
        <v>47</v>
      </c>
      <c r="BF1215" s="15" t="s">
        <v>59</v>
      </c>
      <c r="BH1215" s="15" t="s">
        <v>59</v>
      </c>
      <c r="BJ1215" s="15" t="s">
        <v>59</v>
      </c>
      <c r="BL1215" s="15" t="s">
        <v>59</v>
      </c>
      <c r="BN1215" s="15" t="s">
        <v>59</v>
      </c>
      <c r="BP1215" s="15" t="s">
        <v>59</v>
      </c>
      <c r="BR1215" s="15" t="s">
        <v>59</v>
      </c>
      <c r="BT1215" s="15" t="s">
        <v>59</v>
      </c>
      <c r="BV1215" s="15" t="s">
        <v>59</v>
      </c>
      <c r="BX1215" s="15" t="s">
        <v>59</v>
      </c>
      <c r="BZ1215" s="15" t="s">
        <v>59</v>
      </c>
      <c r="CB1215" s="15" t="s">
        <v>59</v>
      </c>
      <c r="CD1215" s="15" t="s">
        <v>59</v>
      </c>
      <c r="CF1215" s="15" t="s">
        <v>59</v>
      </c>
      <c r="CH1215" s="15" t="s">
        <v>59</v>
      </c>
      <c r="CJ1215" s="15" t="s">
        <v>59</v>
      </c>
      <c r="CL1215" s="15" t="s">
        <v>59</v>
      </c>
      <c r="CN1215" s="15" t="s">
        <v>59</v>
      </c>
      <c r="CP1215" s="15" t="s">
        <v>59</v>
      </c>
      <c r="CR1215" s="15" t="s">
        <v>59</v>
      </c>
      <c r="CT1215" s="15" t="s">
        <v>59</v>
      </c>
      <c r="CV1215" s="15" t="s">
        <v>59</v>
      </c>
      <c r="CX1215" s="15" t="s">
        <v>59</v>
      </c>
      <c r="CZ1215" s="15" t="s">
        <v>59</v>
      </c>
      <c r="DB1215" s="15" t="s">
        <v>59</v>
      </c>
      <c r="DD1215" s="15" t="s">
        <v>59</v>
      </c>
      <c r="DF1215" s="15" t="s">
        <v>59</v>
      </c>
      <c r="DH1215" s="15" t="s">
        <v>59</v>
      </c>
      <c r="DJ1215" s="15" t="s">
        <v>59</v>
      </c>
      <c r="DL1215" s="15" t="s">
        <v>59</v>
      </c>
      <c r="DN1215" s="15" t="s">
        <v>59</v>
      </c>
      <c r="DP1215" s="15" t="s">
        <v>59</v>
      </c>
      <c r="DR1215" s="15" t="s">
        <v>59</v>
      </c>
      <c r="DT1215" s="15" t="s">
        <v>59</v>
      </c>
      <c r="DV1215" s="15" t="s">
        <v>59</v>
      </c>
      <c r="DX1215" s="15" t="s">
        <v>59</v>
      </c>
      <c r="DZ1215" s="15" t="s">
        <v>59</v>
      </c>
      <c r="EB1215" s="15" t="s">
        <v>59</v>
      </c>
      <c r="ED1215" s="15" t="s">
        <v>59</v>
      </c>
      <c r="EF1215" s="15" t="s">
        <v>59</v>
      </c>
      <c r="EH1215" s="15" t="s">
        <v>59</v>
      </c>
      <c r="EJ1215" s="15" t="s">
        <v>59</v>
      </c>
      <c r="EL1215" s="15" t="s">
        <v>59</v>
      </c>
      <c r="EN1215" s="15" t="s">
        <v>59</v>
      </c>
      <c r="EP1215" s="15" t="s">
        <v>59</v>
      </c>
      <c r="ER1215" s="15" t="s">
        <v>59</v>
      </c>
      <c r="ET1215" s="15" t="s">
        <v>59</v>
      </c>
      <c r="EV1215" s="15" t="s">
        <v>59</v>
      </c>
      <c r="EX1215" s="15" t="s">
        <v>59</v>
      </c>
      <c r="EZ1215" s="15" t="s">
        <v>59</v>
      </c>
      <c r="FB1215" s="15" t="s">
        <v>59</v>
      </c>
      <c r="FD1215" s="15" t="s">
        <v>59</v>
      </c>
      <c r="FF1215" s="15" t="s">
        <v>59</v>
      </c>
      <c r="FH1215" s="15" t="s">
        <v>59</v>
      </c>
      <c r="FJ1215" s="15" t="s">
        <v>59</v>
      </c>
      <c r="FL1215" s="15" t="s">
        <v>59</v>
      </c>
      <c r="FN1215" s="15" t="s">
        <v>59</v>
      </c>
      <c r="FP1215" s="15" t="s">
        <v>59</v>
      </c>
      <c r="FR1215" s="15" t="s">
        <v>59</v>
      </c>
      <c r="FT1215" s="15" t="s">
        <v>59</v>
      </c>
    </row>
    <row r="1216" spans="1:176" ht="15.95" customHeight="1">
      <c r="A1216" t="s">
        <v>1523</v>
      </c>
      <c r="B1216">
        <v>1</v>
      </c>
      <c r="D1216" s="39">
        <v>2502</v>
      </c>
      <c r="E1216" t="s">
        <v>1527</v>
      </c>
      <c r="G1216" s="9">
        <f t="shared" si="46"/>
        <v>40</v>
      </c>
      <c r="H1216" s="15" t="s">
        <v>59</v>
      </c>
      <c r="I1216" t="s">
        <v>47</v>
      </c>
      <c r="J1216" s="15" t="s">
        <v>59</v>
      </c>
      <c r="K1216" t="s">
        <v>47</v>
      </c>
      <c r="L1216" s="15" t="s">
        <v>59</v>
      </c>
      <c r="M1216" s="3" t="s">
        <v>47</v>
      </c>
      <c r="N1216" s="12" t="s">
        <v>59</v>
      </c>
      <c r="O1216">
        <v>40</v>
      </c>
      <c r="P1216" s="15" t="s">
        <v>59</v>
      </c>
      <c r="Q1216" t="s">
        <v>47</v>
      </c>
      <c r="R1216" s="15" t="s">
        <v>59</v>
      </c>
      <c r="T1216" s="15" t="s">
        <v>59</v>
      </c>
      <c r="U1216" t="s">
        <v>47</v>
      </c>
      <c r="V1216" s="15" t="s">
        <v>59</v>
      </c>
      <c r="W1216" t="s">
        <v>47</v>
      </c>
      <c r="X1216" s="15" t="s">
        <v>59</v>
      </c>
      <c r="Y1216" t="s">
        <v>47</v>
      </c>
      <c r="Z1216" s="15" t="s">
        <v>59</v>
      </c>
      <c r="AA1216" t="s">
        <v>47</v>
      </c>
      <c r="AB1216" s="15" t="s">
        <v>59</v>
      </c>
      <c r="AC1216" t="s">
        <v>47</v>
      </c>
      <c r="AD1216" s="15" t="s">
        <v>59</v>
      </c>
      <c r="AE1216" t="s">
        <v>47</v>
      </c>
      <c r="AF1216" s="15" t="s">
        <v>59</v>
      </c>
      <c r="AG1216" s="42" t="s">
        <v>47</v>
      </c>
      <c r="AH1216" s="15" t="s">
        <v>59</v>
      </c>
      <c r="AI1216" t="s">
        <v>47</v>
      </c>
      <c r="AJ1216" s="15" t="s">
        <v>59</v>
      </c>
      <c r="AL1216" s="15" t="s">
        <v>59</v>
      </c>
      <c r="AM1216" t="s">
        <v>47</v>
      </c>
      <c r="AN1216" s="15" t="s">
        <v>59</v>
      </c>
      <c r="AO1216" t="s">
        <v>47</v>
      </c>
      <c r="AP1216" s="15" t="s">
        <v>59</v>
      </c>
      <c r="AQ1216" t="s">
        <v>47</v>
      </c>
      <c r="AR1216" s="15" t="s">
        <v>59</v>
      </c>
      <c r="AS1216" t="s">
        <v>47</v>
      </c>
      <c r="AT1216" s="15" t="s">
        <v>59</v>
      </c>
      <c r="AU1216" t="s">
        <v>47</v>
      </c>
      <c r="AV1216" s="15" t="s">
        <v>59</v>
      </c>
      <c r="AW1216" t="s">
        <v>47</v>
      </c>
      <c r="AX1216" s="15" t="s">
        <v>59</v>
      </c>
      <c r="AZ1216" s="15" t="s">
        <v>59</v>
      </c>
      <c r="BA1216" t="s">
        <v>47</v>
      </c>
      <c r="BB1216" s="15" t="s">
        <v>59</v>
      </c>
      <c r="BC1216" t="s">
        <v>47</v>
      </c>
      <c r="BD1216" s="15" t="s">
        <v>59</v>
      </c>
      <c r="BE1216" t="s">
        <v>47</v>
      </c>
      <c r="BF1216" s="15" t="s">
        <v>59</v>
      </c>
      <c r="BH1216" s="15" t="s">
        <v>59</v>
      </c>
      <c r="BJ1216" s="15" t="s">
        <v>59</v>
      </c>
      <c r="BL1216" s="15" t="s">
        <v>59</v>
      </c>
      <c r="BN1216" s="15" t="s">
        <v>59</v>
      </c>
      <c r="BP1216" s="15" t="s">
        <v>59</v>
      </c>
      <c r="BR1216" s="15" t="s">
        <v>59</v>
      </c>
      <c r="BT1216" s="15" t="s">
        <v>59</v>
      </c>
      <c r="BV1216" s="15" t="s">
        <v>59</v>
      </c>
      <c r="BX1216" s="15" t="s">
        <v>59</v>
      </c>
      <c r="BZ1216" s="15" t="s">
        <v>59</v>
      </c>
      <c r="CB1216" s="15" t="s">
        <v>59</v>
      </c>
      <c r="CD1216" s="15" t="s">
        <v>59</v>
      </c>
      <c r="CF1216" s="15" t="s">
        <v>59</v>
      </c>
      <c r="CH1216" s="15" t="s">
        <v>59</v>
      </c>
      <c r="CJ1216" s="15" t="s">
        <v>59</v>
      </c>
      <c r="CL1216" s="15" t="s">
        <v>59</v>
      </c>
      <c r="CN1216" s="15" t="s">
        <v>59</v>
      </c>
      <c r="CP1216" s="15" t="s">
        <v>59</v>
      </c>
      <c r="CR1216" s="15" t="s">
        <v>59</v>
      </c>
      <c r="CT1216" s="15" t="s">
        <v>59</v>
      </c>
      <c r="CV1216" s="15" t="s">
        <v>59</v>
      </c>
      <c r="CX1216" s="15" t="s">
        <v>59</v>
      </c>
      <c r="CZ1216" s="15" t="s">
        <v>59</v>
      </c>
      <c r="DB1216" s="15" t="s">
        <v>59</v>
      </c>
      <c r="DD1216" s="15" t="s">
        <v>59</v>
      </c>
      <c r="DF1216" s="15" t="s">
        <v>59</v>
      </c>
      <c r="DH1216" s="15" t="s">
        <v>59</v>
      </c>
      <c r="DJ1216" s="15" t="s">
        <v>59</v>
      </c>
      <c r="DL1216" s="15" t="s">
        <v>59</v>
      </c>
      <c r="DN1216" s="15" t="s">
        <v>59</v>
      </c>
      <c r="DP1216" s="15" t="s">
        <v>59</v>
      </c>
      <c r="DR1216" s="15" t="s">
        <v>59</v>
      </c>
      <c r="DT1216" s="15" t="s">
        <v>59</v>
      </c>
      <c r="DV1216" s="15" t="s">
        <v>59</v>
      </c>
      <c r="DX1216" s="15" t="s">
        <v>59</v>
      </c>
      <c r="DZ1216" s="15" t="s">
        <v>59</v>
      </c>
      <c r="EB1216" s="15" t="s">
        <v>59</v>
      </c>
      <c r="ED1216" s="15" t="s">
        <v>59</v>
      </c>
      <c r="EF1216" s="15" t="s">
        <v>59</v>
      </c>
      <c r="EH1216" s="15" t="s">
        <v>59</v>
      </c>
      <c r="EJ1216" s="15" t="s">
        <v>59</v>
      </c>
      <c r="EL1216" s="15" t="s">
        <v>59</v>
      </c>
      <c r="EN1216" s="15" t="s">
        <v>59</v>
      </c>
      <c r="EP1216" s="15" t="s">
        <v>59</v>
      </c>
      <c r="ER1216" s="15" t="s">
        <v>59</v>
      </c>
      <c r="ET1216" s="15" t="s">
        <v>59</v>
      </c>
      <c r="EV1216" s="15" t="s">
        <v>59</v>
      </c>
      <c r="EX1216" s="15" t="s">
        <v>59</v>
      </c>
      <c r="EZ1216" s="15" t="s">
        <v>59</v>
      </c>
      <c r="FB1216" s="15" t="s">
        <v>59</v>
      </c>
      <c r="FD1216" s="15" t="s">
        <v>59</v>
      </c>
      <c r="FF1216" s="15" t="s">
        <v>59</v>
      </c>
      <c r="FH1216" s="15" t="s">
        <v>59</v>
      </c>
      <c r="FJ1216" s="15" t="s">
        <v>59</v>
      </c>
      <c r="FL1216" s="15" t="s">
        <v>59</v>
      </c>
      <c r="FN1216" s="15" t="s">
        <v>59</v>
      </c>
      <c r="FP1216" s="15" t="s">
        <v>59</v>
      </c>
      <c r="FR1216" s="15" t="s">
        <v>59</v>
      </c>
      <c r="FT1216" s="15" t="s">
        <v>59</v>
      </c>
    </row>
    <row r="1217" spans="1:176" ht="15.95" customHeight="1">
      <c r="A1217" t="s">
        <v>1524</v>
      </c>
      <c r="B1217">
        <v>1</v>
      </c>
      <c r="D1217" s="39">
        <v>2502</v>
      </c>
      <c r="E1217" t="s">
        <v>1527</v>
      </c>
      <c r="G1217" s="9">
        <f t="shared" si="46"/>
        <v>220</v>
      </c>
      <c r="H1217" s="15" t="s">
        <v>59</v>
      </c>
      <c r="I1217" t="s">
        <v>47</v>
      </c>
      <c r="J1217" s="15" t="s">
        <v>59</v>
      </c>
      <c r="K1217" t="s">
        <v>47</v>
      </c>
      <c r="L1217" s="15" t="s">
        <v>59</v>
      </c>
      <c r="M1217" s="3" t="s">
        <v>47</v>
      </c>
      <c r="N1217" s="12" t="s">
        <v>59</v>
      </c>
      <c r="O1217">
        <v>220</v>
      </c>
      <c r="P1217" s="15" t="s">
        <v>59</v>
      </c>
      <c r="Q1217" t="s">
        <v>47</v>
      </c>
      <c r="R1217" s="15" t="s">
        <v>59</v>
      </c>
      <c r="T1217" s="15" t="s">
        <v>59</v>
      </c>
      <c r="U1217" t="s">
        <v>47</v>
      </c>
      <c r="V1217" s="15" t="s">
        <v>59</v>
      </c>
      <c r="W1217" t="s">
        <v>47</v>
      </c>
      <c r="X1217" s="15" t="s">
        <v>59</v>
      </c>
      <c r="Y1217" t="s">
        <v>47</v>
      </c>
      <c r="Z1217" s="15" t="s">
        <v>59</v>
      </c>
      <c r="AA1217" t="s">
        <v>47</v>
      </c>
      <c r="AB1217" s="15" t="s">
        <v>59</v>
      </c>
      <c r="AC1217" t="s">
        <v>47</v>
      </c>
      <c r="AD1217" s="15" t="s">
        <v>59</v>
      </c>
      <c r="AE1217" t="s">
        <v>47</v>
      </c>
      <c r="AF1217" s="15" t="s">
        <v>59</v>
      </c>
      <c r="AG1217" s="42" t="s">
        <v>47</v>
      </c>
      <c r="AH1217" s="15" t="s">
        <v>59</v>
      </c>
      <c r="AI1217" t="s">
        <v>47</v>
      </c>
      <c r="AJ1217" s="15" t="s">
        <v>59</v>
      </c>
      <c r="AL1217" s="15" t="s">
        <v>59</v>
      </c>
      <c r="AM1217" t="s">
        <v>47</v>
      </c>
      <c r="AN1217" s="15" t="s">
        <v>59</v>
      </c>
      <c r="AO1217" t="s">
        <v>47</v>
      </c>
      <c r="AP1217" s="15" t="s">
        <v>59</v>
      </c>
      <c r="AQ1217" t="s">
        <v>47</v>
      </c>
      <c r="AR1217" s="15" t="s">
        <v>59</v>
      </c>
      <c r="AS1217" t="s">
        <v>47</v>
      </c>
      <c r="AT1217" s="15" t="s">
        <v>59</v>
      </c>
      <c r="AU1217" t="s">
        <v>47</v>
      </c>
      <c r="AV1217" s="15" t="s">
        <v>59</v>
      </c>
      <c r="AW1217" t="s">
        <v>47</v>
      </c>
      <c r="AX1217" s="15" t="s">
        <v>59</v>
      </c>
      <c r="AZ1217" s="15" t="s">
        <v>59</v>
      </c>
      <c r="BA1217" t="s">
        <v>47</v>
      </c>
      <c r="BB1217" s="15" t="s">
        <v>59</v>
      </c>
      <c r="BC1217" t="s">
        <v>47</v>
      </c>
      <c r="BD1217" s="15" t="s">
        <v>59</v>
      </c>
      <c r="BE1217" t="s">
        <v>47</v>
      </c>
      <c r="BF1217" s="15" t="s">
        <v>59</v>
      </c>
      <c r="BH1217" s="15" t="s">
        <v>59</v>
      </c>
      <c r="BJ1217" s="15" t="s">
        <v>59</v>
      </c>
      <c r="BL1217" s="15" t="s">
        <v>59</v>
      </c>
      <c r="BN1217" s="15" t="s">
        <v>59</v>
      </c>
      <c r="BP1217" s="15" t="s">
        <v>59</v>
      </c>
      <c r="BR1217" s="15" t="s">
        <v>59</v>
      </c>
      <c r="BT1217" s="15" t="s">
        <v>59</v>
      </c>
      <c r="BV1217" s="15" t="s">
        <v>59</v>
      </c>
      <c r="BX1217" s="15" t="s">
        <v>59</v>
      </c>
      <c r="BZ1217" s="15" t="s">
        <v>59</v>
      </c>
      <c r="CB1217" s="15" t="s">
        <v>59</v>
      </c>
      <c r="CD1217" s="15" t="s">
        <v>59</v>
      </c>
      <c r="CF1217" s="15" t="s">
        <v>59</v>
      </c>
      <c r="CH1217" s="15" t="s">
        <v>59</v>
      </c>
      <c r="CJ1217" s="15" t="s">
        <v>59</v>
      </c>
      <c r="CL1217" s="15" t="s">
        <v>59</v>
      </c>
      <c r="CN1217" s="15" t="s">
        <v>59</v>
      </c>
      <c r="CP1217" s="15" t="s">
        <v>59</v>
      </c>
      <c r="CR1217" s="15" t="s">
        <v>59</v>
      </c>
      <c r="CT1217" s="15" t="s">
        <v>59</v>
      </c>
      <c r="CV1217" s="15" t="s">
        <v>59</v>
      </c>
      <c r="CX1217" s="15" t="s">
        <v>59</v>
      </c>
      <c r="CZ1217" s="15" t="s">
        <v>59</v>
      </c>
      <c r="DB1217" s="15" t="s">
        <v>59</v>
      </c>
      <c r="DD1217" s="15" t="s">
        <v>59</v>
      </c>
      <c r="DF1217" s="15" t="s">
        <v>59</v>
      </c>
      <c r="DH1217" s="15" t="s">
        <v>59</v>
      </c>
      <c r="DJ1217" s="15" t="s">
        <v>59</v>
      </c>
      <c r="DL1217" s="15" t="s">
        <v>59</v>
      </c>
      <c r="DN1217" s="15" t="s">
        <v>59</v>
      </c>
      <c r="DP1217" s="15" t="s">
        <v>59</v>
      </c>
      <c r="DR1217" s="15" t="s">
        <v>59</v>
      </c>
      <c r="DT1217" s="15" t="s">
        <v>59</v>
      </c>
      <c r="DV1217" s="15" t="s">
        <v>59</v>
      </c>
      <c r="DX1217" s="15" t="s">
        <v>59</v>
      </c>
      <c r="DZ1217" s="15" t="s">
        <v>59</v>
      </c>
      <c r="EB1217" s="15" t="s">
        <v>59</v>
      </c>
      <c r="ED1217" s="15" t="s">
        <v>59</v>
      </c>
      <c r="EF1217" s="15" t="s">
        <v>59</v>
      </c>
      <c r="EH1217" s="15" t="s">
        <v>59</v>
      </c>
      <c r="EJ1217" s="15" t="s">
        <v>59</v>
      </c>
      <c r="EL1217" s="15" t="s">
        <v>59</v>
      </c>
      <c r="EN1217" s="15" t="s">
        <v>59</v>
      </c>
      <c r="EP1217" s="15" t="s">
        <v>59</v>
      </c>
      <c r="ER1217" s="15" t="s">
        <v>59</v>
      </c>
      <c r="ET1217" s="15" t="s">
        <v>59</v>
      </c>
      <c r="EV1217" s="15" t="s">
        <v>59</v>
      </c>
      <c r="EX1217" s="15" t="s">
        <v>59</v>
      </c>
      <c r="EZ1217" s="15" t="s">
        <v>59</v>
      </c>
      <c r="FB1217" s="15" t="s">
        <v>59</v>
      </c>
      <c r="FD1217" s="15" t="s">
        <v>59</v>
      </c>
      <c r="FF1217" s="15" t="s">
        <v>59</v>
      </c>
      <c r="FH1217" s="15" t="s">
        <v>59</v>
      </c>
      <c r="FJ1217" s="15" t="s">
        <v>59</v>
      </c>
      <c r="FL1217" s="15" t="s">
        <v>59</v>
      </c>
      <c r="FN1217" s="15" t="s">
        <v>59</v>
      </c>
      <c r="FP1217" s="15" t="s">
        <v>59</v>
      </c>
      <c r="FR1217" s="15" t="s">
        <v>59</v>
      </c>
      <c r="FT1217" s="15" t="s">
        <v>59</v>
      </c>
    </row>
    <row r="1218" spans="1:176" ht="15.95" customHeight="1">
      <c r="A1218" t="s">
        <v>1525</v>
      </c>
      <c r="B1218">
        <v>1</v>
      </c>
      <c r="D1218" s="39">
        <v>2502</v>
      </c>
      <c r="E1218" t="s">
        <v>1527</v>
      </c>
      <c r="G1218" s="9">
        <f t="shared" si="46"/>
        <v>40</v>
      </c>
      <c r="H1218" s="15" t="s">
        <v>59</v>
      </c>
      <c r="I1218" t="s">
        <v>47</v>
      </c>
      <c r="J1218" s="15" t="s">
        <v>59</v>
      </c>
      <c r="K1218" t="s">
        <v>47</v>
      </c>
      <c r="L1218" s="15" t="s">
        <v>59</v>
      </c>
      <c r="M1218" s="3" t="s">
        <v>47</v>
      </c>
      <c r="N1218" s="12" t="s">
        <v>59</v>
      </c>
      <c r="O1218">
        <v>40</v>
      </c>
      <c r="P1218" s="15" t="s">
        <v>59</v>
      </c>
      <c r="Q1218" t="s">
        <v>47</v>
      </c>
      <c r="R1218" s="15" t="s">
        <v>59</v>
      </c>
      <c r="T1218" s="15" t="s">
        <v>59</v>
      </c>
      <c r="U1218" t="s">
        <v>47</v>
      </c>
      <c r="V1218" s="15" t="s">
        <v>59</v>
      </c>
      <c r="W1218" t="s">
        <v>47</v>
      </c>
      <c r="X1218" s="15" t="s">
        <v>59</v>
      </c>
      <c r="Y1218" t="s">
        <v>47</v>
      </c>
      <c r="Z1218" s="15" t="s">
        <v>59</v>
      </c>
      <c r="AA1218" t="s">
        <v>47</v>
      </c>
      <c r="AB1218" s="15" t="s">
        <v>59</v>
      </c>
      <c r="AC1218" t="s">
        <v>47</v>
      </c>
      <c r="AD1218" s="15" t="s">
        <v>59</v>
      </c>
      <c r="AE1218" t="s">
        <v>47</v>
      </c>
      <c r="AF1218" s="15" t="s">
        <v>59</v>
      </c>
      <c r="AG1218" s="42" t="s">
        <v>47</v>
      </c>
      <c r="AH1218" s="15" t="s">
        <v>59</v>
      </c>
      <c r="AI1218" t="s">
        <v>47</v>
      </c>
      <c r="AJ1218" s="15" t="s">
        <v>59</v>
      </c>
      <c r="AL1218" s="15" t="s">
        <v>59</v>
      </c>
      <c r="AM1218" t="s">
        <v>47</v>
      </c>
      <c r="AN1218" s="15" t="s">
        <v>59</v>
      </c>
      <c r="AO1218" t="s">
        <v>47</v>
      </c>
      <c r="AP1218" s="15" t="s">
        <v>59</v>
      </c>
      <c r="AQ1218" t="s">
        <v>47</v>
      </c>
      <c r="AR1218" s="15" t="s">
        <v>59</v>
      </c>
      <c r="AS1218" t="s">
        <v>47</v>
      </c>
      <c r="AT1218" s="15" t="s">
        <v>59</v>
      </c>
      <c r="AU1218" t="s">
        <v>47</v>
      </c>
      <c r="AV1218" s="15" t="s">
        <v>59</v>
      </c>
      <c r="AW1218" t="s">
        <v>47</v>
      </c>
      <c r="AX1218" s="15" t="s">
        <v>59</v>
      </c>
      <c r="AZ1218" s="15" t="s">
        <v>59</v>
      </c>
      <c r="BA1218" t="s">
        <v>47</v>
      </c>
      <c r="BB1218" s="15" t="s">
        <v>59</v>
      </c>
      <c r="BC1218" t="s">
        <v>47</v>
      </c>
      <c r="BD1218" s="15" t="s">
        <v>59</v>
      </c>
      <c r="BE1218" t="s">
        <v>47</v>
      </c>
      <c r="BF1218" s="15" t="s">
        <v>59</v>
      </c>
      <c r="BH1218" s="15" t="s">
        <v>59</v>
      </c>
      <c r="BJ1218" s="15" t="s">
        <v>59</v>
      </c>
      <c r="BL1218" s="15" t="s">
        <v>59</v>
      </c>
      <c r="BN1218" s="15" t="s">
        <v>59</v>
      </c>
      <c r="BP1218" s="15" t="s">
        <v>59</v>
      </c>
      <c r="BR1218" s="15" t="s">
        <v>59</v>
      </c>
      <c r="BT1218" s="15" t="s">
        <v>59</v>
      </c>
      <c r="BV1218" s="15" t="s">
        <v>59</v>
      </c>
      <c r="BX1218" s="15" t="s">
        <v>59</v>
      </c>
      <c r="BZ1218" s="15" t="s">
        <v>59</v>
      </c>
      <c r="CB1218" s="15" t="s">
        <v>59</v>
      </c>
      <c r="CD1218" s="15" t="s">
        <v>59</v>
      </c>
      <c r="CF1218" s="15" t="s">
        <v>59</v>
      </c>
      <c r="CH1218" s="15" t="s">
        <v>59</v>
      </c>
      <c r="CJ1218" s="15" t="s">
        <v>59</v>
      </c>
      <c r="CL1218" s="15" t="s">
        <v>59</v>
      </c>
      <c r="CN1218" s="15" t="s">
        <v>59</v>
      </c>
      <c r="CP1218" s="15" t="s">
        <v>59</v>
      </c>
      <c r="CR1218" s="15" t="s">
        <v>59</v>
      </c>
      <c r="CT1218" s="15" t="s">
        <v>59</v>
      </c>
      <c r="CV1218" s="15" t="s">
        <v>59</v>
      </c>
      <c r="CX1218" s="15" t="s">
        <v>59</v>
      </c>
      <c r="CZ1218" s="15" t="s">
        <v>59</v>
      </c>
      <c r="DB1218" s="15" t="s">
        <v>59</v>
      </c>
      <c r="DD1218" s="15" t="s">
        <v>59</v>
      </c>
      <c r="DF1218" s="15" t="s">
        <v>59</v>
      </c>
      <c r="DH1218" s="15" t="s">
        <v>59</v>
      </c>
      <c r="DJ1218" s="15" t="s">
        <v>59</v>
      </c>
      <c r="DL1218" s="15" t="s">
        <v>59</v>
      </c>
      <c r="DN1218" s="15" t="s">
        <v>59</v>
      </c>
      <c r="DP1218" s="15" t="s">
        <v>59</v>
      </c>
      <c r="DR1218" s="15" t="s">
        <v>59</v>
      </c>
      <c r="DT1218" s="15" t="s">
        <v>59</v>
      </c>
      <c r="DV1218" s="15" t="s">
        <v>59</v>
      </c>
      <c r="DX1218" s="15" t="s">
        <v>59</v>
      </c>
      <c r="DZ1218" s="15" t="s">
        <v>59</v>
      </c>
      <c r="EB1218" s="15" t="s">
        <v>59</v>
      </c>
      <c r="ED1218" s="15" t="s">
        <v>59</v>
      </c>
      <c r="EF1218" s="15" t="s">
        <v>59</v>
      </c>
      <c r="EH1218" s="15" t="s">
        <v>59</v>
      </c>
      <c r="EJ1218" s="15" t="s">
        <v>59</v>
      </c>
      <c r="EL1218" s="15" t="s">
        <v>59</v>
      </c>
      <c r="EN1218" s="15" t="s">
        <v>59</v>
      </c>
      <c r="EP1218" s="15" t="s">
        <v>59</v>
      </c>
      <c r="ER1218" s="15" t="s">
        <v>59</v>
      </c>
      <c r="ET1218" s="15" t="s">
        <v>59</v>
      </c>
      <c r="EV1218" s="15" t="s">
        <v>59</v>
      </c>
      <c r="EX1218" s="15" t="s">
        <v>59</v>
      </c>
      <c r="EZ1218" s="15" t="s">
        <v>59</v>
      </c>
      <c r="FB1218" s="15" t="s">
        <v>59</v>
      </c>
      <c r="FD1218" s="15" t="s">
        <v>59</v>
      </c>
      <c r="FF1218" s="15" t="s">
        <v>59</v>
      </c>
      <c r="FH1218" s="15" t="s">
        <v>59</v>
      </c>
      <c r="FJ1218" s="15" t="s">
        <v>59</v>
      </c>
      <c r="FL1218" s="15" t="s">
        <v>59</v>
      </c>
      <c r="FN1218" s="15" t="s">
        <v>59</v>
      </c>
      <c r="FP1218" s="15" t="s">
        <v>59</v>
      </c>
      <c r="FR1218" s="15" t="s">
        <v>59</v>
      </c>
      <c r="FT1218" s="15" t="s">
        <v>59</v>
      </c>
    </row>
    <row r="1219" spans="1:176" ht="15.95" customHeight="1">
      <c r="A1219" t="s">
        <v>1526</v>
      </c>
      <c r="B1219">
        <v>1</v>
      </c>
      <c r="D1219" s="39">
        <v>2502</v>
      </c>
      <c r="E1219" t="s">
        <v>1527</v>
      </c>
      <c r="G1219" s="9">
        <f t="shared" si="46"/>
        <v>60</v>
      </c>
      <c r="H1219" s="15" t="s">
        <v>59</v>
      </c>
      <c r="I1219" t="s">
        <v>47</v>
      </c>
      <c r="J1219" s="15" t="s">
        <v>59</v>
      </c>
      <c r="K1219" t="s">
        <v>47</v>
      </c>
      <c r="L1219" s="15" t="s">
        <v>59</v>
      </c>
      <c r="M1219" s="3" t="s">
        <v>47</v>
      </c>
      <c r="N1219" s="12" t="s">
        <v>59</v>
      </c>
      <c r="O1219">
        <v>60</v>
      </c>
      <c r="P1219" s="15" t="s">
        <v>59</v>
      </c>
      <c r="Q1219" t="s">
        <v>47</v>
      </c>
      <c r="R1219" s="15" t="s">
        <v>59</v>
      </c>
      <c r="T1219" s="15" t="s">
        <v>59</v>
      </c>
      <c r="U1219" t="s">
        <v>47</v>
      </c>
      <c r="V1219" s="15" t="s">
        <v>59</v>
      </c>
      <c r="W1219" t="s">
        <v>47</v>
      </c>
      <c r="X1219" s="15" t="s">
        <v>59</v>
      </c>
      <c r="Y1219" t="s">
        <v>47</v>
      </c>
      <c r="Z1219" s="15" t="s">
        <v>59</v>
      </c>
      <c r="AA1219" t="s">
        <v>47</v>
      </c>
      <c r="AB1219" s="15" t="s">
        <v>59</v>
      </c>
      <c r="AC1219" t="s">
        <v>47</v>
      </c>
      <c r="AD1219" s="15" t="s">
        <v>59</v>
      </c>
      <c r="AE1219" t="s">
        <v>47</v>
      </c>
      <c r="AF1219" s="15" t="s">
        <v>59</v>
      </c>
      <c r="AG1219" s="42" t="s">
        <v>47</v>
      </c>
      <c r="AH1219" s="15" t="s">
        <v>59</v>
      </c>
      <c r="AI1219" t="s">
        <v>47</v>
      </c>
      <c r="AJ1219" s="15" t="s">
        <v>59</v>
      </c>
      <c r="AL1219" s="15" t="s">
        <v>59</v>
      </c>
      <c r="AM1219" t="s">
        <v>47</v>
      </c>
      <c r="AN1219" s="15" t="s">
        <v>59</v>
      </c>
      <c r="AO1219" t="s">
        <v>47</v>
      </c>
      <c r="AP1219" s="15" t="s">
        <v>59</v>
      </c>
      <c r="AQ1219" t="s">
        <v>47</v>
      </c>
      <c r="AR1219" s="15" t="s">
        <v>59</v>
      </c>
      <c r="AS1219" t="s">
        <v>47</v>
      </c>
      <c r="AT1219" s="15" t="s">
        <v>59</v>
      </c>
      <c r="AU1219" t="s">
        <v>47</v>
      </c>
      <c r="AV1219" s="15" t="s">
        <v>59</v>
      </c>
      <c r="AW1219" t="s">
        <v>47</v>
      </c>
      <c r="AX1219" s="15" t="s">
        <v>59</v>
      </c>
      <c r="AZ1219" s="15" t="s">
        <v>59</v>
      </c>
      <c r="BA1219" t="s">
        <v>47</v>
      </c>
      <c r="BB1219" s="15" t="s">
        <v>59</v>
      </c>
      <c r="BC1219" t="s">
        <v>47</v>
      </c>
      <c r="BD1219" s="15" t="s">
        <v>59</v>
      </c>
      <c r="BE1219" t="s">
        <v>47</v>
      </c>
      <c r="BF1219" s="15" t="s">
        <v>59</v>
      </c>
      <c r="BH1219" s="15" t="s">
        <v>59</v>
      </c>
      <c r="BJ1219" s="15" t="s">
        <v>59</v>
      </c>
      <c r="BL1219" s="15" t="s">
        <v>59</v>
      </c>
      <c r="BN1219" s="15" t="s">
        <v>59</v>
      </c>
      <c r="BP1219" s="15" t="s">
        <v>59</v>
      </c>
      <c r="BR1219" s="15" t="s">
        <v>59</v>
      </c>
      <c r="BT1219" s="15" t="s">
        <v>59</v>
      </c>
      <c r="BV1219" s="15" t="s">
        <v>59</v>
      </c>
      <c r="BX1219" s="15" t="s">
        <v>59</v>
      </c>
      <c r="BZ1219" s="15" t="s">
        <v>59</v>
      </c>
      <c r="CB1219" s="15" t="s">
        <v>59</v>
      </c>
      <c r="CD1219" s="15" t="s">
        <v>59</v>
      </c>
      <c r="CF1219" s="15" t="s">
        <v>59</v>
      </c>
      <c r="CH1219" s="15" t="s">
        <v>59</v>
      </c>
      <c r="CJ1219" s="15" t="s">
        <v>59</v>
      </c>
      <c r="CL1219" s="15" t="s">
        <v>59</v>
      </c>
      <c r="CN1219" s="15" t="s">
        <v>59</v>
      </c>
      <c r="CP1219" s="15" t="s">
        <v>59</v>
      </c>
      <c r="CR1219" s="15" t="s">
        <v>59</v>
      </c>
      <c r="CT1219" s="15" t="s">
        <v>59</v>
      </c>
      <c r="CV1219" s="15" t="s">
        <v>59</v>
      </c>
      <c r="CX1219" s="15" t="s">
        <v>59</v>
      </c>
      <c r="CZ1219" s="15" t="s">
        <v>59</v>
      </c>
      <c r="DB1219" s="15" t="s">
        <v>59</v>
      </c>
      <c r="DD1219" s="15" t="s">
        <v>59</v>
      </c>
      <c r="DF1219" s="15" t="s">
        <v>59</v>
      </c>
      <c r="DH1219" s="15" t="s">
        <v>59</v>
      </c>
      <c r="DJ1219" s="15" t="s">
        <v>59</v>
      </c>
      <c r="DL1219" s="15" t="s">
        <v>59</v>
      </c>
      <c r="DN1219" s="15" t="s">
        <v>59</v>
      </c>
      <c r="DP1219" s="15" t="s">
        <v>59</v>
      </c>
      <c r="DR1219" s="15" t="s">
        <v>59</v>
      </c>
      <c r="DT1219" s="15" t="s">
        <v>59</v>
      </c>
      <c r="DV1219" s="15" t="s">
        <v>59</v>
      </c>
      <c r="DX1219" s="15" t="s">
        <v>59</v>
      </c>
      <c r="DZ1219" s="15" t="s">
        <v>59</v>
      </c>
      <c r="EB1219" s="15" t="s">
        <v>59</v>
      </c>
      <c r="ED1219" s="15" t="s">
        <v>59</v>
      </c>
      <c r="EF1219" s="15" t="s">
        <v>59</v>
      </c>
      <c r="EH1219" s="15" t="s">
        <v>59</v>
      </c>
      <c r="EJ1219" s="15" t="s">
        <v>59</v>
      </c>
      <c r="EL1219" s="15" t="s">
        <v>59</v>
      </c>
      <c r="EN1219" s="15" t="s">
        <v>59</v>
      </c>
      <c r="EP1219" s="15" t="s">
        <v>59</v>
      </c>
      <c r="ER1219" s="15" t="s">
        <v>59</v>
      </c>
      <c r="ET1219" s="15" t="s">
        <v>59</v>
      </c>
      <c r="EV1219" s="15" t="s">
        <v>59</v>
      </c>
      <c r="EX1219" s="15" t="s">
        <v>59</v>
      </c>
      <c r="EZ1219" s="15" t="s">
        <v>59</v>
      </c>
      <c r="FB1219" s="15" t="s">
        <v>59</v>
      </c>
      <c r="FD1219" s="15" t="s">
        <v>59</v>
      </c>
      <c r="FF1219" s="15" t="s">
        <v>59</v>
      </c>
      <c r="FH1219" s="15" t="s">
        <v>59</v>
      </c>
      <c r="FJ1219" s="15" t="s">
        <v>59</v>
      </c>
      <c r="FL1219" s="15" t="s">
        <v>59</v>
      </c>
      <c r="FN1219" s="15" t="s">
        <v>59</v>
      </c>
      <c r="FP1219" s="15" t="s">
        <v>59</v>
      </c>
      <c r="FR1219" s="15" t="s">
        <v>59</v>
      </c>
      <c r="FT1219" s="15" t="s">
        <v>59</v>
      </c>
    </row>
    <row r="1220" spans="1:176" ht="15.95" customHeight="1">
      <c r="A1220" t="str">
        <f>SUBSTITUTE(A1218,"air","vacuum")</f>
        <v>Egg powder, vacuum-packed laminated foil package, 2 kGy radiation</v>
      </c>
      <c r="B1220">
        <v>1</v>
      </c>
      <c r="D1220" s="39">
        <v>2502</v>
      </c>
      <c r="E1220" t="s">
        <v>1527</v>
      </c>
      <c r="G1220" s="9">
        <f t="shared" si="46"/>
        <v>7</v>
      </c>
      <c r="H1220" s="15" t="s">
        <v>59</v>
      </c>
      <c r="I1220" t="s">
        <v>47</v>
      </c>
      <c r="J1220" s="15" t="s">
        <v>59</v>
      </c>
      <c r="K1220" t="s">
        <v>47</v>
      </c>
      <c r="L1220" s="15" t="s">
        <v>59</v>
      </c>
      <c r="M1220" s="3" t="s">
        <v>47</v>
      </c>
      <c r="N1220" s="12" t="s">
        <v>59</v>
      </c>
      <c r="O1220">
        <v>7</v>
      </c>
      <c r="P1220" s="15" t="s">
        <v>59</v>
      </c>
      <c r="Q1220" t="s">
        <v>47</v>
      </c>
      <c r="R1220" s="15" t="s">
        <v>59</v>
      </c>
      <c r="T1220" s="15" t="s">
        <v>59</v>
      </c>
      <c r="U1220" t="s">
        <v>47</v>
      </c>
      <c r="V1220" s="15" t="s">
        <v>59</v>
      </c>
      <c r="W1220" t="s">
        <v>47</v>
      </c>
      <c r="X1220" s="15" t="s">
        <v>59</v>
      </c>
      <c r="Y1220" t="s">
        <v>47</v>
      </c>
      <c r="Z1220" s="15" t="s">
        <v>59</v>
      </c>
      <c r="AA1220" t="s">
        <v>47</v>
      </c>
      <c r="AB1220" s="15" t="s">
        <v>59</v>
      </c>
      <c r="AC1220" t="s">
        <v>47</v>
      </c>
      <c r="AD1220" s="15" t="s">
        <v>59</v>
      </c>
      <c r="AE1220" t="s">
        <v>47</v>
      </c>
      <c r="AF1220" s="15" t="s">
        <v>59</v>
      </c>
      <c r="AG1220" s="42" t="s">
        <v>47</v>
      </c>
      <c r="AH1220" s="15" t="s">
        <v>59</v>
      </c>
      <c r="AI1220" t="s">
        <v>47</v>
      </c>
      <c r="AJ1220" s="15" t="s">
        <v>59</v>
      </c>
      <c r="AL1220" s="15" t="s">
        <v>59</v>
      </c>
      <c r="AM1220" t="s">
        <v>47</v>
      </c>
      <c r="AN1220" s="15" t="s">
        <v>59</v>
      </c>
      <c r="AO1220" t="s">
        <v>47</v>
      </c>
      <c r="AP1220" s="15" t="s">
        <v>59</v>
      </c>
      <c r="AQ1220" t="s">
        <v>47</v>
      </c>
      <c r="AR1220" s="15" t="s">
        <v>59</v>
      </c>
      <c r="AS1220" t="s">
        <v>47</v>
      </c>
      <c r="AT1220" s="15" t="s">
        <v>59</v>
      </c>
      <c r="AU1220" t="s">
        <v>47</v>
      </c>
      <c r="AV1220" s="15" t="s">
        <v>59</v>
      </c>
      <c r="AW1220" t="s">
        <v>47</v>
      </c>
      <c r="AX1220" s="15" t="s">
        <v>59</v>
      </c>
      <c r="AZ1220" s="15" t="s">
        <v>59</v>
      </c>
      <c r="BA1220" t="s">
        <v>47</v>
      </c>
      <c r="BB1220" s="15" t="s">
        <v>59</v>
      </c>
      <c r="BC1220" t="s">
        <v>47</v>
      </c>
      <c r="BD1220" s="15" t="s">
        <v>59</v>
      </c>
      <c r="BE1220" t="s">
        <v>47</v>
      </c>
      <c r="BF1220" s="15" t="s">
        <v>59</v>
      </c>
      <c r="BH1220" s="15" t="s">
        <v>59</v>
      </c>
      <c r="BJ1220" s="15" t="s">
        <v>59</v>
      </c>
      <c r="BL1220" s="15" t="s">
        <v>59</v>
      </c>
      <c r="BN1220" s="15" t="s">
        <v>59</v>
      </c>
      <c r="BP1220" s="15" t="s">
        <v>59</v>
      </c>
      <c r="BR1220" s="15" t="s">
        <v>59</v>
      </c>
      <c r="BT1220" s="15" t="s">
        <v>59</v>
      </c>
      <c r="BV1220" s="15" t="s">
        <v>59</v>
      </c>
      <c r="BX1220" s="15" t="s">
        <v>59</v>
      </c>
      <c r="BZ1220" s="15" t="s">
        <v>59</v>
      </c>
      <c r="CB1220" s="15" t="s">
        <v>59</v>
      </c>
      <c r="CD1220" s="15" t="s">
        <v>59</v>
      </c>
      <c r="CF1220" s="15" t="s">
        <v>59</v>
      </c>
      <c r="CH1220" s="15" t="s">
        <v>59</v>
      </c>
      <c r="CJ1220" s="15" t="s">
        <v>59</v>
      </c>
      <c r="CL1220" s="15" t="s">
        <v>59</v>
      </c>
      <c r="CN1220" s="15" t="s">
        <v>59</v>
      </c>
      <c r="CP1220" s="15" t="s">
        <v>59</v>
      </c>
      <c r="CR1220" s="15" t="s">
        <v>59</v>
      </c>
      <c r="CT1220" s="15" t="s">
        <v>59</v>
      </c>
      <c r="CV1220" s="15" t="s">
        <v>59</v>
      </c>
      <c r="CX1220" s="15" t="s">
        <v>59</v>
      </c>
      <c r="CZ1220" s="15" t="s">
        <v>59</v>
      </c>
      <c r="DB1220" s="15" t="s">
        <v>59</v>
      </c>
      <c r="DD1220" s="15" t="s">
        <v>59</v>
      </c>
      <c r="DF1220" s="15" t="s">
        <v>59</v>
      </c>
      <c r="DH1220" s="15" t="s">
        <v>59</v>
      </c>
      <c r="DJ1220" s="15" t="s">
        <v>59</v>
      </c>
      <c r="DL1220" s="15" t="s">
        <v>59</v>
      </c>
      <c r="DN1220" s="15" t="s">
        <v>59</v>
      </c>
      <c r="DP1220" s="15" t="s">
        <v>59</v>
      </c>
      <c r="DR1220" s="15" t="s">
        <v>59</v>
      </c>
      <c r="DT1220" s="15" t="s">
        <v>59</v>
      </c>
      <c r="DV1220" s="15" t="s">
        <v>59</v>
      </c>
      <c r="DX1220" s="15" t="s">
        <v>59</v>
      </c>
      <c r="DZ1220" s="15" t="s">
        <v>59</v>
      </c>
      <c r="EB1220" s="15" t="s">
        <v>59</v>
      </c>
      <c r="ED1220" s="15" t="s">
        <v>59</v>
      </c>
      <c r="EF1220" s="15" t="s">
        <v>59</v>
      </c>
      <c r="EH1220" s="15" t="s">
        <v>59</v>
      </c>
      <c r="EJ1220" s="15" t="s">
        <v>59</v>
      </c>
      <c r="EL1220" s="15" t="s">
        <v>59</v>
      </c>
      <c r="EN1220" s="15" t="s">
        <v>59</v>
      </c>
      <c r="EP1220" s="15" t="s">
        <v>59</v>
      </c>
      <c r="ER1220" s="15" t="s">
        <v>59</v>
      </c>
      <c r="ET1220" s="15" t="s">
        <v>59</v>
      </c>
      <c r="EV1220" s="15" t="s">
        <v>59</v>
      </c>
      <c r="EX1220" s="15" t="s">
        <v>59</v>
      </c>
      <c r="EZ1220" s="15" t="s">
        <v>59</v>
      </c>
      <c r="FB1220" s="15" t="s">
        <v>59</v>
      </c>
      <c r="FD1220" s="15" t="s">
        <v>59</v>
      </c>
      <c r="FF1220" s="15" t="s">
        <v>59</v>
      </c>
      <c r="FH1220" s="15" t="s">
        <v>59</v>
      </c>
      <c r="FJ1220" s="15" t="s">
        <v>59</v>
      </c>
      <c r="FL1220" s="15" t="s">
        <v>59</v>
      </c>
      <c r="FN1220" s="15" t="s">
        <v>59</v>
      </c>
      <c r="FP1220" s="15" t="s">
        <v>59</v>
      </c>
      <c r="FR1220" s="15" t="s">
        <v>59</v>
      </c>
      <c r="FT1220" s="15" t="s">
        <v>59</v>
      </c>
    </row>
    <row r="1221" spans="1:176" ht="15.95" customHeight="1">
      <c r="A1221" t="str">
        <f>SUBSTITUTE(A1219,"air","vacuum")</f>
        <v>Egg powder, vacuum-packed laminated foil package, 4 kGy radiation</v>
      </c>
      <c r="B1221">
        <v>1</v>
      </c>
      <c r="D1221" s="39">
        <v>2502</v>
      </c>
      <c r="E1221" t="s">
        <v>1527</v>
      </c>
      <c r="G1221" s="9">
        <f t="shared" si="46"/>
        <v>11</v>
      </c>
      <c r="H1221" s="15" t="s">
        <v>59</v>
      </c>
      <c r="I1221" t="s">
        <v>47</v>
      </c>
      <c r="J1221" s="15" t="s">
        <v>59</v>
      </c>
      <c r="K1221" t="s">
        <v>47</v>
      </c>
      <c r="L1221" s="15" t="s">
        <v>59</v>
      </c>
      <c r="M1221" s="3" t="s">
        <v>47</v>
      </c>
      <c r="N1221" s="12" t="s">
        <v>59</v>
      </c>
      <c r="O1221">
        <v>11</v>
      </c>
      <c r="P1221" s="15" t="s">
        <v>59</v>
      </c>
      <c r="Q1221" t="s">
        <v>47</v>
      </c>
      <c r="R1221" s="15" t="s">
        <v>59</v>
      </c>
      <c r="T1221" s="15" t="s">
        <v>59</v>
      </c>
      <c r="U1221" t="s">
        <v>47</v>
      </c>
      <c r="V1221" s="15" t="s">
        <v>59</v>
      </c>
      <c r="W1221" t="s">
        <v>47</v>
      </c>
      <c r="X1221" s="15" t="s">
        <v>59</v>
      </c>
      <c r="Y1221" t="s">
        <v>47</v>
      </c>
      <c r="Z1221" s="15" t="s">
        <v>59</v>
      </c>
      <c r="AA1221" t="s">
        <v>47</v>
      </c>
      <c r="AB1221" s="15" t="s">
        <v>59</v>
      </c>
      <c r="AC1221" t="s">
        <v>47</v>
      </c>
      <c r="AD1221" s="15" t="s">
        <v>59</v>
      </c>
      <c r="AE1221" t="s">
        <v>47</v>
      </c>
      <c r="AF1221" s="15" t="s">
        <v>59</v>
      </c>
      <c r="AG1221" s="42" t="s">
        <v>47</v>
      </c>
      <c r="AH1221" s="15" t="s">
        <v>59</v>
      </c>
      <c r="AI1221" t="s">
        <v>47</v>
      </c>
      <c r="AJ1221" s="15" t="s">
        <v>59</v>
      </c>
      <c r="AL1221" s="15" t="s">
        <v>59</v>
      </c>
      <c r="AM1221" t="s">
        <v>47</v>
      </c>
      <c r="AN1221" s="15" t="s">
        <v>59</v>
      </c>
      <c r="AO1221" t="s">
        <v>47</v>
      </c>
      <c r="AP1221" s="15" t="s">
        <v>59</v>
      </c>
      <c r="AQ1221" t="s">
        <v>47</v>
      </c>
      <c r="AR1221" s="15" t="s">
        <v>59</v>
      </c>
      <c r="AS1221" t="s">
        <v>47</v>
      </c>
      <c r="AT1221" s="15" t="s">
        <v>59</v>
      </c>
      <c r="AU1221" t="s">
        <v>47</v>
      </c>
      <c r="AV1221" s="15" t="s">
        <v>59</v>
      </c>
      <c r="AW1221" t="s">
        <v>47</v>
      </c>
      <c r="AX1221" s="15" t="s">
        <v>59</v>
      </c>
      <c r="AZ1221" s="15" t="s">
        <v>59</v>
      </c>
      <c r="BA1221" t="s">
        <v>47</v>
      </c>
      <c r="BB1221" s="15" t="s">
        <v>59</v>
      </c>
      <c r="BC1221" t="s">
        <v>47</v>
      </c>
      <c r="BD1221" s="15" t="s">
        <v>59</v>
      </c>
      <c r="BE1221" t="s">
        <v>47</v>
      </c>
      <c r="BF1221" s="15" t="s">
        <v>59</v>
      </c>
      <c r="BH1221" s="15" t="s">
        <v>59</v>
      </c>
      <c r="BJ1221" s="15" t="s">
        <v>59</v>
      </c>
      <c r="BL1221" s="15" t="s">
        <v>59</v>
      </c>
      <c r="BN1221" s="15" t="s">
        <v>59</v>
      </c>
      <c r="BP1221" s="15" t="s">
        <v>59</v>
      </c>
      <c r="BR1221" s="15" t="s">
        <v>59</v>
      </c>
      <c r="BT1221" s="15" t="s">
        <v>59</v>
      </c>
      <c r="BV1221" s="15" t="s">
        <v>59</v>
      </c>
      <c r="BX1221" s="15" t="s">
        <v>59</v>
      </c>
      <c r="BZ1221" s="15" t="s">
        <v>59</v>
      </c>
      <c r="CB1221" s="15" t="s">
        <v>59</v>
      </c>
      <c r="CD1221" s="15" t="s">
        <v>59</v>
      </c>
      <c r="CF1221" s="15" t="s">
        <v>59</v>
      </c>
      <c r="CH1221" s="15" t="s">
        <v>59</v>
      </c>
      <c r="CJ1221" s="15" t="s">
        <v>59</v>
      </c>
      <c r="CL1221" s="15" t="s">
        <v>59</v>
      </c>
      <c r="CN1221" s="15" t="s">
        <v>59</v>
      </c>
      <c r="CP1221" s="15" t="s">
        <v>59</v>
      </c>
      <c r="CR1221" s="15" t="s">
        <v>59</v>
      </c>
      <c r="CT1221" s="15" t="s">
        <v>59</v>
      </c>
      <c r="CV1221" s="15" t="s">
        <v>59</v>
      </c>
      <c r="CX1221" s="15" t="s">
        <v>59</v>
      </c>
      <c r="CZ1221" s="15" t="s">
        <v>59</v>
      </c>
      <c r="DB1221" s="15" t="s">
        <v>59</v>
      </c>
      <c r="DD1221" s="15" t="s">
        <v>59</v>
      </c>
      <c r="DF1221" s="15" t="s">
        <v>59</v>
      </c>
      <c r="DH1221" s="15" t="s">
        <v>59</v>
      </c>
      <c r="DJ1221" s="15" t="s">
        <v>59</v>
      </c>
      <c r="DL1221" s="15" t="s">
        <v>59</v>
      </c>
      <c r="DN1221" s="15" t="s">
        <v>59</v>
      </c>
      <c r="DP1221" s="15" t="s">
        <v>59</v>
      </c>
      <c r="DR1221" s="15" t="s">
        <v>59</v>
      </c>
      <c r="DT1221" s="15" t="s">
        <v>59</v>
      </c>
      <c r="DV1221" s="15" t="s">
        <v>59</v>
      </c>
      <c r="DX1221" s="15" t="s">
        <v>59</v>
      </c>
      <c r="DZ1221" s="15" t="s">
        <v>59</v>
      </c>
      <c r="EB1221" s="15" t="s">
        <v>59</v>
      </c>
      <c r="ED1221" s="15" t="s">
        <v>59</v>
      </c>
      <c r="EF1221" s="15" t="s">
        <v>59</v>
      </c>
      <c r="EH1221" s="15" t="s">
        <v>59</v>
      </c>
      <c r="EJ1221" s="15" t="s">
        <v>59</v>
      </c>
      <c r="EL1221" s="15" t="s">
        <v>59</v>
      </c>
      <c r="EN1221" s="15" t="s">
        <v>59</v>
      </c>
      <c r="EP1221" s="15" t="s">
        <v>59</v>
      </c>
      <c r="ER1221" s="15" t="s">
        <v>59</v>
      </c>
      <c r="ET1221" s="15" t="s">
        <v>59</v>
      </c>
      <c r="EV1221" s="15" t="s">
        <v>59</v>
      </c>
      <c r="EX1221" s="15" t="s">
        <v>59</v>
      </c>
      <c r="EZ1221" s="15" t="s">
        <v>59</v>
      </c>
      <c r="FB1221" s="15" t="s">
        <v>59</v>
      </c>
      <c r="FD1221" s="15" t="s">
        <v>59</v>
      </c>
      <c r="FF1221" s="15" t="s">
        <v>59</v>
      </c>
      <c r="FH1221" s="15" t="s">
        <v>59</v>
      </c>
      <c r="FJ1221" s="15" t="s">
        <v>59</v>
      </c>
      <c r="FL1221" s="15" t="s">
        <v>59</v>
      </c>
      <c r="FN1221" s="15" t="s">
        <v>59</v>
      </c>
      <c r="FP1221" s="15" t="s">
        <v>59</v>
      </c>
      <c r="FR1221" s="15" t="s">
        <v>59</v>
      </c>
      <c r="FT1221" s="15" t="s">
        <v>59</v>
      </c>
    </row>
    <row r="1222" spans="1:176" ht="15.95" customHeight="1">
      <c r="O1222" t="s">
        <v>47</v>
      </c>
      <c r="P1222" s="15" t="s">
        <v>59</v>
      </c>
      <c r="Q1222" t="s">
        <v>47</v>
      </c>
      <c r="R1222" s="15" t="s">
        <v>59</v>
      </c>
      <c r="T1222" s="15" t="s">
        <v>59</v>
      </c>
      <c r="U1222" t="s">
        <v>47</v>
      </c>
      <c r="V1222" s="15" t="s">
        <v>59</v>
      </c>
      <c r="W1222" t="s">
        <v>47</v>
      </c>
      <c r="X1222" s="15" t="s">
        <v>59</v>
      </c>
      <c r="Y1222" t="s">
        <v>47</v>
      </c>
      <c r="Z1222" s="15" t="s">
        <v>59</v>
      </c>
      <c r="AA1222" t="s">
        <v>47</v>
      </c>
      <c r="AB1222" s="15" t="s">
        <v>59</v>
      </c>
      <c r="AC1222" t="s">
        <v>47</v>
      </c>
      <c r="AD1222" s="15" t="s">
        <v>59</v>
      </c>
      <c r="AE1222" t="s">
        <v>47</v>
      </c>
      <c r="AF1222" s="15" t="s">
        <v>59</v>
      </c>
      <c r="AG1222" t="s">
        <v>47</v>
      </c>
      <c r="AH1222" s="15" t="s">
        <v>59</v>
      </c>
      <c r="AI1222" t="s">
        <v>47</v>
      </c>
      <c r="AJ1222" s="15" t="s">
        <v>59</v>
      </c>
      <c r="AK1222" t="s">
        <v>47</v>
      </c>
      <c r="AL1222" s="15" t="s">
        <v>59</v>
      </c>
      <c r="AM1222" t="s">
        <v>47</v>
      </c>
      <c r="AN1222" s="15" t="s">
        <v>59</v>
      </c>
      <c r="AO1222" t="s">
        <v>47</v>
      </c>
      <c r="AP1222" s="15" t="s">
        <v>59</v>
      </c>
      <c r="AQ1222" t="s">
        <v>47</v>
      </c>
      <c r="AR1222" s="15" t="s">
        <v>59</v>
      </c>
      <c r="AS1222" t="s">
        <v>47</v>
      </c>
      <c r="AT1222" s="15" t="s">
        <v>59</v>
      </c>
      <c r="AU1222" t="s">
        <v>47</v>
      </c>
      <c r="AV1222" s="15" t="s">
        <v>59</v>
      </c>
      <c r="AW1222" t="s">
        <v>47</v>
      </c>
      <c r="AX1222" s="15" t="s">
        <v>59</v>
      </c>
      <c r="AY1222" t="s">
        <v>47</v>
      </c>
      <c r="AZ1222" s="15" t="s">
        <v>59</v>
      </c>
      <c r="BA1222" t="s">
        <v>47</v>
      </c>
      <c r="BB1222" s="15" t="s">
        <v>59</v>
      </c>
      <c r="BC1222" t="s">
        <v>47</v>
      </c>
      <c r="BD1222" s="15" t="s">
        <v>59</v>
      </c>
      <c r="BE1222" t="s">
        <v>47</v>
      </c>
      <c r="BF1222" s="15" t="s">
        <v>59</v>
      </c>
      <c r="BG1222" t="s">
        <v>47</v>
      </c>
      <c r="BH1222" s="15" t="s">
        <v>59</v>
      </c>
      <c r="BI1222" t="s">
        <v>47</v>
      </c>
      <c r="BJ1222" s="15" t="s">
        <v>59</v>
      </c>
      <c r="BK1222" t="s">
        <v>47</v>
      </c>
      <c r="BL1222" s="15" t="s">
        <v>59</v>
      </c>
      <c r="BM1222" t="s">
        <v>47</v>
      </c>
      <c r="BN1222" s="15" t="s">
        <v>59</v>
      </c>
      <c r="BO1222" t="s">
        <v>47</v>
      </c>
      <c r="BP1222" s="15" t="s">
        <v>59</v>
      </c>
      <c r="BQ1222" t="s">
        <v>47</v>
      </c>
      <c r="BR1222" s="15" t="s">
        <v>59</v>
      </c>
      <c r="BS1222" t="s">
        <v>47</v>
      </c>
      <c r="BT1222" s="15" t="s">
        <v>59</v>
      </c>
      <c r="BU1222" t="s">
        <v>47</v>
      </c>
      <c r="BV1222" s="15" t="s">
        <v>59</v>
      </c>
      <c r="BW1222" t="s">
        <v>47</v>
      </c>
      <c r="BX1222" s="15" t="s">
        <v>59</v>
      </c>
      <c r="BY1222" t="s">
        <v>47</v>
      </c>
      <c r="BZ1222" s="15" t="s">
        <v>59</v>
      </c>
      <c r="CA1222" t="s">
        <v>47</v>
      </c>
      <c r="CB1222" s="15" t="s">
        <v>59</v>
      </c>
      <c r="CC1222" t="s">
        <v>47</v>
      </c>
      <c r="CD1222" s="15" t="s">
        <v>59</v>
      </c>
      <c r="CE1222" t="s">
        <v>47</v>
      </c>
      <c r="CF1222" s="15" t="s">
        <v>59</v>
      </c>
      <c r="CG1222" t="s">
        <v>47</v>
      </c>
      <c r="CH1222" s="15" t="s">
        <v>59</v>
      </c>
      <c r="CI1222" t="s">
        <v>47</v>
      </c>
      <c r="CJ1222" s="15" t="s">
        <v>59</v>
      </c>
      <c r="CK1222" t="s">
        <v>47</v>
      </c>
      <c r="CL1222" s="15" t="s">
        <v>59</v>
      </c>
      <c r="CM1222" t="s">
        <v>47</v>
      </c>
      <c r="CN1222" s="15" t="s">
        <v>59</v>
      </c>
      <c r="CO1222" t="s">
        <v>47</v>
      </c>
      <c r="CP1222" s="15" t="s">
        <v>59</v>
      </c>
      <c r="CQ1222" t="s">
        <v>47</v>
      </c>
      <c r="CR1222" s="15" t="s">
        <v>59</v>
      </c>
      <c r="CS1222" t="s">
        <v>47</v>
      </c>
      <c r="CT1222" s="15" t="s">
        <v>59</v>
      </c>
      <c r="CU1222" t="s">
        <v>47</v>
      </c>
      <c r="CV1222" s="15" t="s">
        <v>59</v>
      </c>
      <c r="CW1222" t="s">
        <v>47</v>
      </c>
      <c r="CX1222" s="15" t="s">
        <v>59</v>
      </c>
      <c r="CY1222" t="s">
        <v>47</v>
      </c>
      <c r="CZ1222" s="15" t="s">
        <v>59</v>
      </c>
      <c r="DA1222" t="s">
        <v>47</v>
      </c>
      <c r="DB1222" s="15" t="s">
        <v>59</v>
      </c>
      <c r="DC1222" t="s">
        <v>47</v>
      </c>
      <c r="DD1222" s="15" t="s">
        <v>59</v>
      </c>
      <c r="DE1222" t="s">
        <v>47</v>
      </c>
      <c r="DF1222" s="15" t="s">
        <v>59</v>
      </c>
      <c r="DG1222" t="s">
        <v>47</v>
      </c>
      <c r="DH1222" s="15" t="s">
        <v>59</v>
      </c>
      <c r="DI1222" t="s">
        <v>47</v>
      </c>
      <c r="DJ1222" s="15" t="s">
        <v>59</v>
      </c>
      <c r="DK1222" t="s">
        <v>47</v>
      </c>
      <c r="DL1222" s="15" t="s">
        <v>59</v>
      </c>
      <c r="DM1222" t="s">
        <v>47</v>
      </c>
      <c r="DN1222" s="15" t="s">
        <v>59</v>
      </c>
      <c r="DO1222" t="s">
        <v>47</v>
      </c>
      <c r="DP1222" s="15" t="s">
        <v>59</v>
      </c>
      <c r="DQ1222" t="s">
        <v>47</v>
      </c>
      <c r="DR1222" s="15" t="s">
        <v>59</v>
      </c>
      <c r="DS1222" t="s">
        <v>47</v>
      </c>
      <c r="DT1222" s="15" t="s">
        <v>59</v>
      </c>
      <c r="DU1222" t="s">
        <v>47</v>
      </c>
      <c r="DV1222" s="15" t="s">
        <v>59</v>
      </c>
      <c r="DW1222" t="s">
        <v>47</v>
      </c>
      <c r="DX1222" s="15" t="s">
        <v>59</v>
      </c>
      <c r="DY1222" t="s">
        <v>47</v>
      </c>
      <c r="DZ1222" s="15" t="s">
        <v>59</v>
      </c>
      <c r="EA1222" t="s">
        <v>47</v>
      </c>
      <c r="EB1222" s="15" t="s">
        <v>59</v>
      </c>
      <c r="EC1222" t="s">
        <v>47</v>
      </c>
      <c r="ED1222" s="15" t="s">
        <v>59</v>
      </c>
      <c r="EE1222" t="s">
        <v>47</v>
      </c>
      <c r="EF1222" s="15" t="s">
        <v>59</v>
      </c>
      <c r="EG1222" t="s">
        <v>47</v>
      </c>
      <c r="EH1222" s="15" t="s">
        <v>59</v>
      </c>
      <c r="EI1222" t="s">
        <v>47</v>
      </c>
      <c r="EJ1222" s="15" t="s">
        <v>59</v>
      </c>
      <c r="EK1222" t="s">
        <v>47</v>
      </c>
      <c r="EL1222" s="15" t="s">
        <v>59</v>
      </c>
      <c r="EM1222" t="s">
        <v>47</v>
      </c>
      <c r="EN1222" s="15" t="s">
        <v>59</v>
      </c>
      <c r="EO1222" t="s">
        <v>47</v>
      </c>
      <c r="EP1222" s="15" t="s">
        <v>59</v>
      </c>
      <c r="EQ1222" t="s">
        <v>47</v>
      </c>
      <c r="ER1222" s="15" t="s">
        <v>59</v>
      </c>
      <c r="ES1222" t="s">
        <v>47</v>
      </c>
      <c r="ET1222" s="15" t="s">
        <v>59</v>
      </c>
      <c r="EU1222" t="s">
        <v>47</v>
      </c>
      <c r="EV1222" s="15" t="s">
        <v>59</v>
      </c>
      <c r="EW1222" t="s">
        <v>47</v>
      </c>
      <c r="EX1222" s="15" t="s">
        <v>59</v>
      </c>
      <c r="EY1222" t="s">
        <v>47</v>
      </c>
      <c r="EZ1222" s="15" t="s">
        <v>59</v>
      </c>
      <c r="FA1222" t="s">
        <v>47</v>
      </c>
      <c r="FB1222" s="15" t="s">
        <v>59</v>
      </c>
      <c r="FC1222" t="s">
        <v>47</v>
      </c>
      <c r="FD1222" s="15" t="s">
        <v>59</v>
      </c>
      <c r="FE1222" t="s">
        <v>47</v>
      </c>
      <c r="FF1222" s="15" t="s">
        <v>59</v>
      </c>
      <c r="FG1222" t="s">
        <v>47</v>
      </c>
      <c r="FH1222" s="15" t="s">
        <v>59</v>
      </c>
      <c r="FI1222" t="s">
        <v>47</v>
      </c>
      <c r="FJ1222" s="15" t="s">
        <v>59</v>
      </c>
      <c r="FK1222" t="s">
        <v>47</v>
      </c>
      <c r="FL1222" s="15" t="s">
        <v>59</v>
      </c>
      <c r="FM1222" t="s">
        <v>47</v>
      </c>
      <c r="FN1222" s="15" t="s">
        <v>59</v>
      </c>
      <c r="FO1222" t="s">
        <v>47</v>
      </c>
      <c r="FP1222" s="15" t="s">
        <v>59</v>
      </c>
      <c r="FQ1222" t="s">
        <v>47</v>
      </c>
      <c r="FR1222" s="15" t="s">
        <v>59</v>
      </c>
      <c r="FS1222" t="s">
        <v>47</v>
      </c>
      <c r="FT1222" s="15" t="s">
        <v>59</v>
      </c>
    </row>
  </sheetData>
  <autoFilter ref="A1:FW1" xr:uid="{1637EFFC-D52A-4B4F-8549-7F41D5B9A241}"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  <filterColumn colId="56" showButton="0"/>
    <filterColumn colId="58" showButton="0"/>
    <filterColumn colId="60" showButton="0"/>
    <filterColumn colId="62" showButton="0"/>
    <filterColumn colId="64" showButton="0"/>
    <filterColumn colId="66" showButton="0"/>
    <filterColumn colId="68" showButton="0"/>
    <filterColumn colId="70" showButton="0"/>
    <filterColumn colId="72" showButton="0"/>
    <filterColumn colId="74" showButton="0"/>
    <filterColumn colId="76" showButton="0"/>
    <filterColumn colId="78" showButton="0"/>
    <filterColumn colId="80" showButton="0"/>
    <filterColumn colId="82" showButton="0"/>
    <filterColumn colId="84" showButton="0"/>
    <filterColumn colId="86" showButton="0"/>
    <filterColumn colId="88" showButton="0"/>
    <filterColumn colId="90" showButton="0"/>
    <filterColumn colId="92" showButton="0"/>
    <filterColumn colId="94" showButton="0"/>
    <filterColumn colId="96" showButton="0"/>
    <filterColumn colId="98" showButton="0"/>
    <filterColumn colId="100" showButton="0"/>
    <filterColumn colId="102" showButton="0"/>
    <filterColumn colId="104" showButton="0"/>
    <filterColumn colId="106" showButton="0"/>
    <filterColumn colId="108" showButton="0"/>
    <filterColumn colId="110" showButton="0"/>
    <filterColumn colId="112" showButton="0"/>
    <filterColumn colId="114" showButton="0"/>
    <filterColumn colId="116" showButton="0"/>
    <filterColumn colId="118" showButton="0"/>
    <filterColumn colId="120" showButton="0"/>
    <filterColumn colId="122" showButton="0"/>
    <filterColumn colId="124" showButton="0"/>
    <filterColumn colId="126" showButton="0"/>
    <filterColumn colId="128" showButton="0"/>
    <filterColumn colId="130" showButton="0"/>
    <filterColumn colId="132" showButton="0"/>
    <filterColumn colId="134" showButton="0"/>
    <filterColumn colId="136" showButton="0"/>
    <filterColumn colId="138" showButton="0"/>
    <filterColumn colId="140" showButton="0"/>
    <filterColumn colId="142" showButton="0"/>
    <filterColumn colId="144" showButton="0"/>
    <filterColumn colId="146" showButton="0"/>
    <filterColumn colId="148" showButton="0"/>
    <filterColumn colId="150" showButton="0"/>
    <filterColumn colId="152" showButton="0"/>
    <filterColumn colId="154" showButton="0"/>
    <filterColumn colId="156" showButton="0"/>
    <filterColumn colId="158" showButton="0"/>
    <filterColumn colId="160" showButton="0"/>
    <filterColumn colId="162" showButton="0"/>
    <filterColumn colId="164" showButton="0"/>
    <filterColumn colId="166" showButton="0"/>
    <filterColumn colId="168" showButton="0"/>
    <filterColumn colId="170" showButton="0"/>
    <filterColumn colId="172" showButton="0"/>
    <filterColumn colId="174" showButton="0"/>
  </autoFilter>
  <mergeCells count="85">
    <mergeCell ref="G1:H1"/>
    <mergeCell ref="CM1:CN1"/>
    <mergeCell ref="CC1:CD1"/>
    <mergeCell ref="FI1:FJ1"/>
    <mergeCell ref="FK1:FL1"/>
    <mergeCell ref="DG1:DH1"/>
    <mergeCell ref="DO1:DP1"/>
    <mergeCell ref="DS1:DT1"/>
    <mergeCell ref="DU1:DV1"/>
    <mergeCell ref="EA1:EB1"/>
    <mergeCell ref="DQ1:DR1"/>
    <mergeCell ref="CU1:CV1"/>
    <mergeCell ref="CW1:CX1"/>
    <mergeCell ref="CY1:CZ1"/>
    <mergeCell ref="DC1:DD1"/>
    <mergeCell ref="DE1:DF1"/>
    <mergeCell ref="FS1:FT1"/>
    <mergeCell ref="EW1:EX1"/>
    <mergeCell ref="DW1:DX1"/>
    <mergeCell ref="DY1:DZ1"/>
    <mergeCell ref="FA1:FB1"/>
    <mergeCell ref="FE1:FF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CK1:CL1"/>
    <mergeCell ref="CO1:CP1"/>
    <mergeCell ref="CQ1:CR1"/>
    <mergeCell ref="CS1:CT1"/>
    <mergeCell ref="O1:P1"/>
    <mergeCell ref="AA1:AB1"/>
    <mergeCell ref="AE1:AF1"/>
    <mergeCell ref="AM1:AN1"/>
    <mergeCell ref="AI1:AJ1"/>
    <mergeCell ref="AK1:AL1"/>
    <mergeCell ref="AC1:AD1"/>
    <mergeCell ref="AG1:AH1"/>
    <mergeCell ref="AU1:AV1"/>
    <mergeCell ref="AO1:AP1"/>
    <mergeCell ref="CE1:CF1"/>
    <mergeCell ref="CG1:CH1"/>
    <mergeCell ref="FQ1:FR1"/>
    <mergeCell ref="BQ1:BR1"/>
    <mergeCell ref="BS1:BT1"/>
    <mergeCell ref="BU1:BV1"/>
    <mergeCell ref="BY1:BZ1"/>
    <mergeCell ref="BW1:BX1"/>
    <mergeCell ref="CI1:CJ1"/>
    <mergeCell ref="DA1:DB1"/>
    <mergeCell ref="DI1:DJ1"/>
    <mergeCell ref="DK1:DL1"/>
    <mergeCell ref="FG1:FH1"/>
    <mergeCell ref="FM1:FN1"/>
    <mergeCell ref="FO1:FP1"/>
    <mergeCell ref="FC1:FD1"/>
    <mergeCell ref="EY1:EZ1"/>
    <mergeCell ref="DM1:DN1"/>
    <mergeCell ref="I1:J1"/>
    <mergeCell ref="Q1:R1"/>
    <mergeCell ref="U1:V1"/>
    <mergeCell ref="W1:X1"/>
    <mergeCell ref="Y1:Z1"/>
    <mergeCell ref="S1:T1"/>
    <mergeCell ref="M1:N1"/>
    <mergeCell ref="K1:L1"/>
    <mergeCell ref="CA1:CB1"/>
    <mergeCell ref="AQ1:AR1"/>
    <mergeCell ref="AS1:AT1"/>
    <mergeCell ref="AY1:AZ1"/>
    <mergeCell ref="BO1:BP1"/>
    <mergeCell ref="BA1:BB1"/>
    <mergeCell ref="BC1:BD1"/>
    <mergeCell ref="BK1:BL1"/>
    <mergeCell ref="BE1:BF1"/>
    <mergeCell ref="BG1:BH1"/>
    <mergeCell ref="AW1:AX1"/>
    <mergeCell ref="BI1:BJ1"/>
    <mergeCell ref="BM1:BN1"/>
  </mergeCells>
  <phoneticPr fontId="3" type="noConversion"/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B5F-9F4D-784B-BD00-58EA76592FF9}">
  <dimension ref="A1:GL46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87" sqref="A487"/>
    </sheetView>
  </sheetViews>
  <sheetFormatPr defaultColWidth="10.625" defaultRowHeight="15.75"/>
  <cols>
    <col min="1" max="1" width="74.125" customWidth="1"/>
    <col min="2" max="2" width="12.125" style="43" bestFit="1" customWidth="1"/>
    <col min="3" max="3" width="13.875" style="43" bestFit="1" customWidth="1"/>
    <col min="4" max="4" width="17" style="43" bestFit="1" customWidth="1"/>
    <col min="5" max="5" width="22.5" customWidth="1"/>
    <col min="6" max="6" width="14.875" customWidth="1"/>
    <col min="7" max="7" width="7.875" customWidth="1"/>
    <col min="8" max="8" width="9.125" style="15" customWidth="1"/>
    <col min="9" max="9" width="10.875" customWidth="1"/>
    <col min="10" max="10" width="10.875" style="15" customWidth="1"/>
    <col min="11" max="11" width="11.625" customWidth="1"/>
    <col min="12" max="12" width="12.375" style="15" customWidth="1"/>
    <col min="13" max="13" width="12.375" customWidth="1"/>
    <col min="14" max="14" width="12.375" style="15" customWidth="1"/>
    <col min="15" max="15" width="12.375" customWidth="1"/>
    <col min="16" max="16" width="12.375" style="15" customWidth="1"/>
    <col min="17" max="17" width="12.375" customWidth="1"/>
    <col min="18" max="18" width="12.375" style="15" customWidth="1"/>
    <col min="19" max="19" width="12.375" customWidth="1"/>
    <col min="20" max="20" width="12.375" style="15" customWidth="1"/>
    <col min="21" max="21" width="12.375" customWidth="1"/>
    <col min="22" max="22" width="12.375" style="15" customWidth="1"/>
    <col min="23" max="23" width="12.375" customWidth="1"/>
    <col min="24" max="24" width="12.375" style="15" customWidth="1"/>
    <col min="25" max="25" width="12.375" customWidth="1"/>
    <col min="26" max="26" width="12.375" style="15" customWidth="1"/>
    <col min="27" max="27" width="12.375" customWidth="1"/>
    <col min="28" max="28" width="12.375" style="15" customWidth="1"/>
    <col min="29" max="29" width="12.375" customWidth="1"/>
    <col min="30" max="30" width="12.375" style="15" customWidth="1"/>
    <col min="31" max="31" width="12.375" customWidth="1"/>
    <col min="32" max="32" width="12.375" style="15" customWidth="1"/>
    <col min="33" max="33" width="12.375" customWidth="1"/>
    <col min="34" max="34" width="12.375" style="15" customWidth="1"/>
    <col min="35" max="35" width="12.375" customWidth="1"/>
    <col min="36" max="36" width="12.375" style="15" customWidth="1"/>
    <col min="37" max="37" width="12.375" customWidth="1"/>
    <col min="38" max="38" width="12.375" style="15" customWidth="1"/>
    <col min="39" max="39" width="12.375" customWidth="1"/>
    <col min="40" max="40" width="12.375" style="15" customWidth="1"/>
    <col min="41" max="41" width="12.375" customWidth="1"/>
    <col min="42" max="42" width="12.375" style="15" customWidth="1"/>
    <col min="43" max="43" width="12.375" customWidth="1"/>
    <col min="44" max="44" width="12.375" style="15" customWidth="1"/>
    <col min="45" max="45" width="12.375" customWidth="1"/>
    <col min="46" max="46" width="12.375" style="15" customWidth="1"/>
    <col min="47" max="47" width="12.375" customWidth="1"/>
    <col min="48" max="48" width="12.375" style="15" customWidth="1"/>
    <col min="49" max="49" width="12.375" customWidth="1"/>
    <col min="50" max="50" width="12.375" style="15" customWidth="1"/>
    <col min="51" max="51" width="12.375" customWidth="1"/>
    <col min="52" max="52" width="12.375" style="15" customWidth="1"/>
    <col min="53" max="53" width="12.375" customWidth="1"/>
    <col min="54" max="54" width="12.375" style="15" customWidth="1"/>
    <col min="55" max="55" width="12.375" customWidth="1"/>
    <col min="56" max="56" width="12.375" style="15" customWidth="1"/>
    <col min="57" max="57" width="12.375" customWidth="1"/>
    <col min="58" max="58" width="12.375" style="15" customWidth="1"/>
    <col min="59" max="59" width="9" customWidth="1"/>
    <col min="60" max="60" width="9" style="15" customWidth="1"/>
    <col min="61" max="61" width="10.875" customWidth="1"/>
    <col min="62" max="62" width="10.875" style="15" customWidth="1"/>
    <col min="63" max="63" width="10.875" customWidth="1"/>
    <col min="64" max="64" width="10.875" style="15" customWidth="1"/>
    <col min="65" max="65" width="10.875" customWidth="1"/>
    <col min="66" max="66" width="10.875" style="15" customWidth="1"/>
    <col min="67" max="67" width="10.875" customWidth="1"/>
    <col min="68" max="68" width="11.625" style="15" customWidth="1"/>
    <col min="69" max="69" width="10.875" customWidth="1"/>
    <col min="70" max="70" width="10.875" style="15" customWidth="1"/>
    <col min="71" max="71" width="10.875" customWidth="1"/>
    <col min="72" max="72" width="10.875" style="15" customWidth="1"/>
    <col min="73" max="73" width="10.875" customWidth="1"/>
    <col min="74" max="74" width="10.875" style="15" customWidth="1"/>
    <col min="75" max="75" width="10.875" customWidth="1"/>
    <col min="76" max="76" width="10.875" style="15" customWidth="1"/>
    <col min="77" max="77" width="10.875" customWidth="1"/>
    <col min="78" max="78" width="10.875" style="15" customWidth="1"/>
    <col min="79" max="79" width="10.875" customWidth="1"/>
    <col min="80" max="80" width="10.875" style="15" customWidth="1"/>
    <col min="81" max="81" width="15.875" customWidth="1"/>
    <col min="82" max="82" width="15.875" style="15" customWidth="1"/>
    <col min="83" max="83" width="10.875" customWidth="1"/>
    <col min="84" max="84" width="10.875" style="15" customWidth="1"/>
    <col min="85" max="85" width="10.875" customWidth="1"/>
    <col min="86" max="86" width="10.875" style="15" customWidth="1"/>
    <col min="87" max="87" width="10.875" customWidth="1"/>
    <col min="88" max="88" width="10.875" style="15" customWidth="1"/>
    <col min="89" max="89" width="10.875" customWidth="1"/>
    <col min="90" max="90" width="10.875" style="15" customWidth="1"/>
    <col min="91" max="91" width="10.875" customWidth="1"/>
    <col min="92" max="92" width="10.875" style="15" customWidth="1"/>
    <col min="93" max="93" width="10.875" customWidth="1"/>
    <col min="94" max="94" width="10.875" style="15" customWidth="1"/>
    <col min="95" max="95" width="10.875" customWidth="1"/>
    <col min="96" max="96" width="10.875" style="15" customWidth="1"/>
    <col min="97" max="97" width="10.875" customWidth="1"/>
    <col min="98" max="98" width="10.875" style="15" customWidth="1"/>
    <col min="99" max="99" width="10.875" customWidth="1"/>
    <col min="100" max="100" width="10.875" style="15" customWidth="1"/>
    <col min="101" max="101" width="15.875" customWidth="1"/>
    <col min="102" max="102" width="15.875" style="15" customWidth="1"/>
    <col min="103" max="103" width="15.875" customWidth="1"/>
    <col min="104" max="104" width="15.875" style="15" customWidth="1"/>
    <col min="105" max="105" width="15.875" customWidth="1"/>
    <col min="106" max="106" width="15.875" style="15" customWidth="1"/>
    <col min="107" max="107" width="15.875" customWidth="1"/>
    <col min="108" max="108" width="15.875" style="15" customWidth="1"/>
    <col min="109" max="109" width="15.875" customWidth="1"/>
    <col min="110" max="110" width="15.875" style="15" customWidth="1"/>
    <col min="111" max="111" width="15.875" customWidth="1"/>
    <col min="112" max="112" width="15.875" style="15" customWidth="1"/>
    <col min="113" max="113" width="15.875" customWidth="1"/>
    <col min="114" max="114" width="15.875" style="15" customWidth="1"/>
    <col min="115" max="115" width="15.875" customWidth="1"/>
    <col min="116" max="116" width="15.875" style="15" customWidth="1"/>
    <col min="117" max="117" width="15.875" customWidth="1"/>
    <col min="118" max="118" width="15.875" style="15" customWidth="1"/>
    <col min="119" max="119" width="15.875" customWidth="1"/>
    <col min="120" max="120" width="15.875" style="15" customWidth="1"/>
    <col min="121" max="121" width="15.875" customWidth="1"/>
    <col min="122" max="122" width="15.875" style="15" customWidth="1"/>
    <col min="123" max="123" width="15.875" customWidth="1"/>
    <col min="124" max="124" width="15.875" style="15" customWidth="1"/>
    <col min="125" max="125" width="15.875" customWidth="1"/>
    <col min="126" max="126" width="15.875" style="15" customWidth="1"/>
    <col min="127" max="127" width="15.875" customWidth="1"/>
    <col min="128" max="128" width="15.875" style="15" customWidth="1"/>
    <col min="129" max="129" width="15.875" customWidth="1"/>
    <col min="130" max="130" width="15.875" style="15" customWidth="1"/>
    <col min="131" max="131" width="15.875" customWidth="1"/>
    <col min="132" max="132" width="15.875" style="15" customWidth="1"/>
    <col min="133" max="133" width="15.875" customWidth="1"/>
    <col min="134" max="134" width="15.875" style="15" customWidth="1"/>
    <col min="135" max="135" width="15.875" customWidth="1"/>
    <col min="136" max="136" width="15.875" style="15" customWidth="1"/>
    <col min="137" max="137" width="15.875" customWidth="1"/>
    <col min="138" max="138" width="15.875" style="15" customWidth="1"/>
    <col min="139" max="139" width="15.875" customWidth="1"/>
    <col min="140" max="140" width="15.875" style="15" customWidth="1"/>
    <col min="141" max="141" width="15.875" customWidth="1"/>
    <col min="142" max="142" width="15.875" style="15" customWidth="1"/>
    <col min="143" max="143" width="15.875" customWidth="1"/>
    <col min="144" max="144" width="15.875" style="15" customWidth="1"/>
    <col min="145" max="145" width="15.875" customWidth="1"/>
    <col min="146" max="146" width="15.875" style="15" customWidth="1"/>
    <col min="147" max="147" width="15.875" customWidth="1"/>
    <col min="148" max="148" width="15.875" style="15" customWidth="1"/>
    <col min="149" max="149" width="15.875" customWidth="1"/>
    <col min="150" max="150" width="15.875" style="15" customWidth="1"/>
    <col min="151" max="151" width="15.875" customWidth="1"/>
    <col min="152" max="152" width="15.875" style="15" customWidth="1"/>
    <col min="153" max="153" width="12.875" customWidth="1"/>
    <col min="154" max="154" width="12.875" style="15" customWidth="1"/>
    <col min="155" max="155" width="12.875" customWidth="1"/>
    <col min="156" max="156" width="12.875" style="15" customWidth="1"/>
    <col min="157" max="157" width="12.875" customWidth="1"/>
    <col min="158" max="158" width="12.875" style="15" customWidth="1"/>
    <col min="159" max="159" width="12.875" customWidth="1"/>
    <col min="160" max="160" width="12.875" style="15" customWidth="1"/>
    <col min="161" max="161" width="12.875" customWidth="1"/>
    <col min="162" max="162" width="12.875" style="15" customWidth="1"/>
    <col min="163" max="163" width="12.875" customWidth="1"/>
    <col min="164" max="164" width="12.875" style="15" customWidth="1"/>
    <col min="165" max="165" width="12.875" customWidth="1"/>
    <col min="166" max="166" width="12.875" style="15" customWidth="1"/>
    <col min="167" max="167" width="12.875" customWidth="1"/>
    <col min="168" max="168" width="12.875" style="15" customWidth="1"/>
    <col min="170" max="170" width="10.875" style="15"/>
    <col min="172" max="172" width="10.875" style="15"/>
    <col min="174" max="174" width="10.875" style="15"/>
  </cols>
  <sheetData>
    <row r="1" spans="1:194" ht="15.95" customHeight="1">
      <c r="A1" s="4" t="s">
        <v>1</v>
      </c>
      <c r="B1" s="22" t="s">
        <v>1539</v>
      </c>
      <c r="C1" s="22" t="s">
        <v>1555</v>
      </c>
      <c r="D1" s="22" t="s">
        <v>1556</v>
      </c>
      <c r="E1" s="4" t="s">
        <v>0</v>
      </c>
      <c r="F1" s="4" t="s">
        <v>153</v>
      </c>
      <c r="G1" s="58" t="s">
        <v>49</v>
      </c>
      <c r="H1" s="58"/>
      <c r="I1" s="58" t="s">
        <v>393</v>
      </c>
      <c r="J1" s="58"/>
      <c r="K1" s="58" t="s">
        <v>352</v>
      </c>
      <c r="L1" s="58"/>
      <c r="M1" s="58" t="s">
        <v>1026</v>
      </c>
      <c r="N1" s="58"/>
      <c r="O1" s="58" t="s">
        <v>3</v>
      </c>
      <c r="P1" s="58"/>
      <c r="Q1" s="58" t="s">
        <v>37</v>
      </c>
      <c r="R1" s="58"/>
      <c r="S1" s="58" t="s">
        <v>4</v>
      </c>
      <c r="T1" s="58"/>
      <c r="U1" s="58" t="s">
        <v>5</v>
      </c>
      <c r="V1" s="58"/>
      <c r="W1" s="58" t="s">
        <v>6</v>
      </c>
      <c r="X1" s="58"/>
      <c r="Y1" s="58" t="s">
        <v>7</v>
      </c>
      <c r="Z1" s="58"/>
      <c r="AA1" s="58" t="s">
        <v>283</v>
      </c>
      <c r="AB1" s="58"/>
      <c r="AC1" s="58" t="s">
        <v>94</v>
      </c>
      <c r="AD1" s="58"/>
      <c r="AE1" s="58" t="s">
        <v>8</v>
      </c>
      <c r="AF1" s="58"/>
      <c r="AG1" s="58" t="s">
        <v>807</v>
      </c>
      <c r="AH1" s="58"/>
      <c r="AI1" s="58" t="s">
        <v>38</v>
      </c>
      <c r="AJ1" s="58"/>
      <c r="AK1" s="58" t="s">
        <v>780</v>
      </c>
      <c r="AL1" s="58"/>
      <c r="AM1" s="58" t="s">
        <v>779</v>
      </c>
      <c r="AN1" s="58"/>
      <c r="AO1" s="58" t="s">
        <v>284</v>
      </c>
      <c r="AP1" s="58"/>
      <c r="AQ1" s="58" t="s">
        <v>290</v>
      </c>
      <c r="AR1" s="58"/>
      <c r="AS1" s="58" t="s">
        <v>744</v>
      </c>
      <c r="AT1" s="58"/>
      <c r="AU1" s="58" t="s">
        <v>1545</v>
      </c>
      <c r="AV1" s="58"/>
      <c r="AW1" s="58" t="s">
        <v>782</v>
      </c>
      <c r="AX1" s="58"/>
      <c r="AY1" s="58" t="s">
        <v>783</v>
      </c>
      <c r="AZ1" s="58"/>
      <c r="BA1" s="58" t="s">
        <v>784</v>
      </c>
      <c r="BB1" s="58"/>
      <c r="BC1" s="58" t="s">
        <v>1077</v>
      </c>
      <c r="BD1" s="58"/>
      <c r="BE1" s="58" t="s">
        <v>1129</v>
      </c>
      <c r="BF1" s="58"/>
      <c r="BG1" s="58" t="s">
        <v>394</v>
      </c>
      <c r="BH1" s="58"/>
      <c r="BI1" s="58" t="s">
        <v>395</v>
      </c>
      <c r="BJ1" s="58"/>
      <c r="BK1" s="58" t="s">
        <v>396</v>
      </c>
      <c r="BL1" s="58"/>
      <c r="BM1" s="58" t="s">
        <v>397</v>
      </c>
      <c r="BN1" s="58"/>
      <c r="BO1" s="58" t="s">
        <v>398</v>
      </c>
      <c r="BP1" s="58"/>
      <c r="BQ1" s="58" t="s">
        <v>399</v>
      </c>
      <c r="BR1" s="58"/>
      <c r="BS1" s="58" t="s">
        <v>402</v>
      </c>
      <c r="BT1" s="58"/>
      <c r="BU1" s="58" t="s">
        <v>403</v>
      </c>
      <c r="BV1" s="58"/>
      <c r="BW1" s="58" t="s">
        <v>401</v>
      </c>
      <c r="BX1" s="58"/>
      <c r="BY1" s="58" t="s">
        <v>400</v>
      </c>
      <c r="BZ1" s="58"/>
      <c r="CA1" s="58" t="s">
        <v>728</v>
      </c>
      <c r="CB1" s="58"/>
      <c r="CC1" s="58" t="s">
        <v>897</v>
      </c>
      <c r="CD1" s="58"/>
      <c r="CE1" s="58" t="s">
        <v>812</v>
      </c>
      <c r="CF1" s="58"/>
      <c r="CG1" s="58" t="s">
        <v>895</v>
      </c>
      <c r="CH1" s="58"/>
      <c r="CI1" s="58" t="s">
        <v>523</v>
      </c>
      <c r="CJ1" s="58"/>
      <c r="CK1" s="58" t="s">
        <v>811</v>
      </c>
      <c r="CL1" s="58"/>
      <c r="CM1" s="58" t="s">
        <v>382</v>
      </c>
      <c r="CN1" s="58"/>
      <c r="CO1" s="58" t="s">
        <v>383</v>
      </c>
      <c r="CP1" s="58"/>
      <c r="CQ1" s="58" t="s">
        <v>1546</v>
      </c>
      <c r="CR1" s="58"/>
      <c r="CS1" s="58" t="s">
        <v>659</v>
      </c>
      <c r="CT1" s="58"/>
      <c r="CU1" s="58" t="s">
        <v>660</v>
      </c>
      <c r="CV1" s="58"/>
      <c r="CW1" s="58" t="s">
        <v>920</v>
      </c>
      <c r="CX1" s="58"/>
      <c r="CY1" s="58" t="s">
        <v>689</v>
      </c>
      <c r="CZ1" s="58"/>
      <c r="DA1" s="58" t="s">
        <v>921</v>
      </c>
      <c r="DB1" s="58"/>
      <c r="DC1" s="58" t="s">
        <v>697</v>
      </c>
      <c r="DD1" s="58"/>
      <c r="DE1" s="58" t="s">
        <v>914</v>
      </c>
      <c r="DF1" s="58"/>
      <c r="DG1" s="58" t="s">
        <v>638</v>
      </c>
      <c r="DH1" s="58"/>
      <c r="DI1" s="58" t="s">
        <v>639</v>
      </c>
      <c r="DJ1" s="58"/>
      <c r="DK1" s="58" t="s">
        <v>696</v>
      </c>
      <c r="DL1" s="58"/>
      <c r="DM1" s="58" t="s">
        <v>637</v>
      </c>
      <c r="DN1" s="58"/>
      <c r="DO1" s="59" t="s">
        <v>640</v>
      </c>
      <c r="DP1" s="59"/>
      <c r="DQ1" s="59" t="s">
        <v>641</v>
      </c>
      <c r="DR1" s="59"/>
      <c r="DS1" s="59" t="s">
        <v>698</v>
      </c>
      <c r="DT1" s="59"/>
      <c r="DU1" s="59" t="s">
        <v>713</v>
      </c>
      <c r="DV1" s="59"/>
      <c r="DW1" s="59" t="s">
        <v>714</v>
      </c>
      <c r="DX1" s="59"/>
      <c r="DY1" s="59" t="s">
        <v>916</v>
      </c>
      <c r="DZ1" s="59"/>
      <c r="EA1" s="59" t="s">
        <v>917</v>
      </c>
      <c r="EB1" s="59"/>
      <c r="EC1" s="59" t="s">
        <v>642</v>
      </c>
      <c r="ED1" s="59"/>
      <c r="EE1" s="59" t="s">
        <v>643</v>
      </c>
      <c r="EF1" s="59"/>
      <c r="EG1" s="59" t="s">
        <v>644</v>
      </c>
      <c r="EH1" s="59"/>
      <c r="EI1" s="59" t="s">
        <v>915</v>
      </c>
      <c r="EJ1" s="59"/>
      <c r="EK1" s="59" t="s">
        <v>645</v>
      </c>
      <c r="EL1" s="59"/>
      <c r="EM1" s="59" t="s">
        <v>686</v>
      </c>
      <c r="EN1" s="59"/>
      <c r="EO1" s="59" t="s">
        <v>646</v>
      </c>
      <c r="EP1" s="59"/>
      <c r="EQ1" s="59" t="s">
        <v>647</v>
      </c>
      <c r="ER1" s="59"/>
      <c r="ES1" s="59" t="s">
        <v>648</v>
      </c>
      <c r="ET1" s="59"/>
      <c r="EU1" s="59" t="s">
        <v>649</v>
      </c>
      <c r="EV1" s="59"/>
      <c r="EW1" s="59" t="s">
        <v>715</v>
      </c>
      <c r="EX1" s="59"/>
      <c r="EY1" s="59" t="s">
        <v>716</v>
      </c>
      <c r="EZ1" s="59"/>
      <c r="FA1" s="59" t="s">
        <v>717</v>
      </c>
      <c r="FB1" s="59"/>
      <c r="FC1" s="59" t="s">
        <v>922</v>
      </c>
      <c r="FD1" s="59"/>
      <c r="FE1" s="59" t="s">
        <v>650</v>
      </c>
      <c r="FF1" s="59"/>
      <c r="FG1" s="59" t="s">
        <v>651</v>
      </c>
      <c r="FH1" s="59"/>
      <c r="FI1" s="59" t="s">
        <v>690</v>
      </c>
      <c r="FJ1" s="59"/>
      <c r="FK1" s="59" t="s">
        <v>652</v>
      </c>
      <c r="FL1" s="59"/>
      <c r="FM1" s="58" t="s">
        <v>665</v>
      </c>
      <c r="FN1" s="58"/>
      <c r="FO1" s="58" t="s">
        <v>666</v>
      </c>
      <c r="FP1" s="58"/>
      <c r="FQ1" s="58" t="s">
        <v>704</v>
      </c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</row>
    <row r="2" spans="1:194" ht="15.95" customHeight="1">
      <c r="A2" s="4"/>
      <c r="B2" s="51"/>
      <c r="C2" s="51"/>
      <c r="D2" s="51"/>
      <c r="E2" s="4"/>
      <c r="F2" s="4"/>
      <c r="G2" t="s">
        <v>212</v>
      </c>
      <c r="H2" s="15" t="s">
        <v>39</v>
      </c>
      <c r="I2" t="s">
        <v>212</v>
      </c>
      <c r="J2" s="15" t="s">
        <v>39</v>
      </c>
      <c r="K2" t="s">
        <v>212</v>
      </c>
      <c r="L2" s="10" t="s">
        <v>39</v>
      </c>
      <c r="M2" t="s">
        <v>212</v>
      </c>
      <c r="N2" s="10" t="s">
        <v>39</v>
      </c>
      <c r="O2" t="s">
        <v>212</v>
      </c>
      <c r="P2" s="10" t="s">
        <v>39</v>
      </c>
      <c r="Q2" t="s">
        <v>212</v>
      </c>
      <c r="R2" s="10" t="s">
        <v>39</v>
      </c>
      <c r="S2" t="s">
        <v>212</v>
      </c>
      <c r="T2" s="10" t="s">
        <v>39</v>
      </c>
      <c r="U2" t="s">
        <v>212</v>
      </c>
      <c r="V2" s="10" t="s">
        <v>39</v>
      </c>
      <c r="W2" t="s">
        <v>212</v>
      </c>
      <c r="X2" s="10" t="s">
        <v>39</v>
      </c>
      <c r="Y2" t="s">
        <v>212</v>
      </c>
      <c r="Z2" s="10" t="s">
        <v>39</v>
      </c>
      <c r="AA2" t="s">
        <v>212</v>
      </c>
      <c r="AB2" s="10" t="s">
        <v>39</v>
      </c>
      <c r="AC2" t="s">
        <v>212</v>
      </c>
      <c r="AD2" s="10" t="s">
        <v>39</v>
      </c>
      <c r="AE2" t="s">
        <v>212</v>
      </c>
      <c r="AF2" s="10" t="s">
        <v>39</v>
      </c>
      <c r="AG2" t="s">
        <v>212</v>
      </c>
      <c r="AH2" s="10" t="s">
        <v>39</v>
      </c>
      <c r="AI2" t="s">
        <v>212</v>
      </c>
      <c r="AJ2" s="10" t="s">
        <v>39</v>
      </c>
      <c r="AK2" t="s">
        <v>212</v>
      </c>
      <c r="AL2" s="10" t="s">
        <v>39</v>
      </c>
      <c r="AM2" t="s">
        <v>212</v>
      </c>
      <c r="AN2" s="10" t="s">
        <v>39</v>
      </c>
      <c r="AO2" t="s">
        <v>212</v>
      </c>
      <c r="AP2" s="10" t="s">
        <v>39</v>
      </c>
      <c r="AQ2" t="s">
        <v>212</v>
      </c>
      <c r="AR2" s="10" t="s">
        <v>39</v>
      </c>
      <c r="AS2" t="s">
        <v>212</v>
      </c>
      <c r="AT2" s="10" t="s">
        <v>39</v>
      </c>
      <c r="AU2" t="s">
        <v>212</v>
      </c>
      <c r="AV2" s="10" t="s">
        <v>39</v>
      </c>
      <c r="AW2" s="2"/>
      <c r="AX2" s="10"/>
      <c r="AY2" s="2"/>
      <c r="AZ2" s="10"/>
      <c r="BA2" s="2"/>
      <c r="BB2" s="10"/>
      <c r="BC2" s="2"/>
      <c r="BD2" s="10"/>
      <c r="BE2" s="2"/>
      <c r="BF2" s="10"/>
      <c r="BG2" t="s">
        <v>212</v>
      </c>
      <c r="BH2" s="15" t="s">
        <v>39</v>
      </c>
      <c r="BI2" t="s">
        <v>212</v>
      </c>
      <c r="BJ2" s="10" t="s">
        <v>39</v>
      </c>
      <c r="BK2" t="s">
        <v>212</v>
      </c>
      <c r="BL2" s="10" t="s">
        <v>39</v>
      </c>
      <c r="BM2" t="s">
        <v>212</v>
      </c>
      <c r="BN2" s="10" t="s">
        <v>39</v>
      </c>
      <c r="BO2" t="s">
        <v>212</v>
      </c>
      <c r="BP2" s="10" t="s">
        <v>39</v>
      </c>
      <c r="BQ2" t="s">
        <v>212</v>
      </c>
      <c r="BR2" s="10" t="s">
        <v>39</v>
      </c>
      <c r="BS2" t="s">
        <v>212</v>
      </c>
      <c r="BT2" s="10" t="s">
        <v>39</v>
      </c>
      <c r="BU2" t="s">
        <v>212</v>
      </c>
      <c r="BV2" s="10" t="s">
        <v>39</v>
      </c>
      <c r="BW2" t="s">
        <v>212</v>
      </c>
      <c r="BX2" s="10" t="s">
        <v>39</v>
      </c>
      <c r="BY2" t="s">
        <v>212</v>
      </c>
      <c r="BZ2" s="10" t="s">
        <v>39</v>
      </c>
      <c r="CA2" t="s">
        <v>212</v>
      </c>
      <c r="CB2" s="10" t="s">
        <v>39</v>
      </c>
      <c r="CC2" t="s">
        <v>212</v>
      </c>
      <c r="CD2" s="10" t="s">
        <v>39</v>
      </c>
      <c r="CE2" t="s">
        <v>212</v>
      </c>
      <c r="CF2" s="10" t="s">
        <v>39</v>
      </c>
      <c r="CG2" t="s">
        <v>212</v>
      </c>
      <c r="CH2" s="10" t="s">
        <v>39</v>
      </c>
      <c r="CI2" t="s">
        <v>212</v>
      </c>
      <c r="CJ2" s="10" t="s">
        <v>39</v>
      </c>
      <c r="CK2" t="s">
        <v>212</v>
      </c>
      <c r="CL2" s="10" t="s">
        <v>39</v>
      </c>
      <c r="CM2" t="s">
        <v>212</v>
      </c>
      <c r="CN2" s="10" t="s">
        <v>39</v>
      </c>
      <c r="CO2" t="s">
        <v>212</v>
      </c>
      <c r="CP2" s="10" t="s">
        <v>39</v>
      </c>
      <c r="CQ2" t="s">
        <v>212</v>
      </c>
      <c r="CR2" s="10" t="s">
        <v>39</v>
      </c>
      <c r="CS2" t="s">
        <v>212</v>
      </c>
      <c r="CT2" s="10" t="s">
        <v>39</v>
      </c>
      <c r="CU2" t="s">
        <v>212</v>
      </c>
      <c r="CV2" s="10" t="s">
        <v>39</v>
      </c>
      <c r="CW2" t="s">
        <v>212</v>
      </c>
      <c r="CX2" s="10" t="s">
        <v>39</v>
      </c>
      <c r="CY2" t="s">
        <v>212</v>
      </c>
      <c r="CZ2" s="10" t="s">
        <v>39</v>
      </c>
      <c r="DA2" t="s">
        <v>212</v>
      </c>
      <c r="DB2" s="10" t="s">
        <v>39</v>
      </c>
      <c r="DC2" t="s">
        <v>212</v>
      </c>
      <c r="DD2" s="10" t="s">
        <v>39</v>
      </c>
      <c r="DE2" t="s">
        <v>212</v>
      </c>
      <c r="DF2" s="10" t="s">
        <v>39</v>
      </c>
      <c r="DG2" t="s">
        <v>212</v>
      </c>
      <c r="DH2" s="10" t="s">
        <v>39</v>
      </c>
      <c r="DI2" t="s">
        <v>212</v>
      </c>
      <c r="DJ2" s="10" t="s">
        <v>39</v>
      </c>
      <c r="DK2" t="s">
        <v>212</v>
      </c>
      <c r="DL2" s="10" t="s">
        <v>39</v>
      </c>
      <c r="DM2" t="s">
        <v>212</v>
      </c>
      <c r="DN2" s="10" t="s">
        <v>39</v>
      </c>
      <c r="DO2" t="s">
        <v>212</v>
      </c>
      <c r="DP2" s="10" t="s">
        <v>39</v>
      </c>
      <c r="DQ2" t="s">
        <v>212</v>
      </c>
      <c r="DR2" s="10" t="s">
        <v>39</v>
      </c>
      <c r="DS2" t="s">
        <v>212</v>
      </c>
      <c r="DT2" s="10" t="s">
        <v>39</v>
      </c>
      <c r="DU2" t="s">
        <v>212</v>
      </c>
      <c r="DV2" s="10" t="s">
        <v>39</v>
      </c>
      <c r="DW2" t="s">
        <v>212</v>
      </c>
      <c r="DX2" s="10" t="s">
        <v>39</v>
      </c>
      <c r="DY2" t="s">
        <v>212</v>
      </c>
      <c r="DZ2" s="10" t="s">
        <v>39</v>
      </c>
      <c r="EA2" s="2"/>
      <c r="EB2" s="10"/>
      <c r="EC2" t="s">
        <v>212</v>
      </c>
      <c r="ED2" s="10" t="s">
        <v>39</v>
      </c>
      <c r="EE2" t="s">
        <v>212</v>
      </c>
      <c r="EF2" s="10" t="s">
        <v>39</v>
      </c>
      <c r="EG2" t="s">
        <v>212</v>
      </c>
      <c r="EH2" s="10" t="s">
        <v>39</v>
      </c>
      <c r="EI2" t="s">
        <v>212</v>
      </c>
      <c r="EJ2" s="10" t="s">
        <v>39</v>
      </c>
      <c r="EK2" t="s">
        <v>212</v>
      </c>
      <c r="EL2" s="10" t="s">
        <v>39</v>
      </c>
      <c r="EM2" t="s">
        <v>212</v>
      </c>
      <c r="EN2" s="10" t="s">
        <v>39</v>
      </c>
      <c r="EO2" t="s">
        <v>212</v>
      </c>
      <c r="EP2" s="10" t="s">
        <v>39</v>
      </c>
      <c r="EQ2" t="s">
        <v>212</v>
      </c>
      <c r="ER2" s="10" t="s">
        <v>39</v>
      </c>
      <c r="ES2" t="s">
        <v>212</v>
      </c>
      <c r="ET2" s="10" t="s">
        <v>39</v>
      </c>
      <c r="EU2" t="s">
        <v>212</v>
      </c>
      <c r="EV2" s="10" t="s">
        <v>39</v>
      </c>
      <c r="EW2" t="s">
        <v>212</v>
      </c>
      <c r="EX2" s="10" t="s">
        <v>39</v>
      </c>
      <c r="EY2" t="s">
        <v>212</v>
      </c>
      <c r="EZ2" s="10" t="s">
        <v>39</v>
      </c>
      <c r="FA2" t="s">
        <v>212</v>
      </c>
      <c r="FB2" s="10" t="s">
        <v>39</v>
      </c>
      <c r="FC2" t="s">
        <v>212</v>
      </c>
      <c r="FD2" s="10" t="s">
        <v>39</v>
      </c>
      <c r="FE2" t="s">
        <v>212</v>
      </c>
      <c r="FF2" s="10" t="s">
        <v>39</v>
      </c>
      <c r="FG2" t="s">
        <v>212</v>
      </c>
      <c r="FH2" s="10" t="s">
        <v>39</v>
      </c>
      <c r="FI2" t="s">
        <v>212</v>
      </c>
      <c r="FJ2" s="10" t="s">
        <v>39</v>
      </c>
      <c r="FK2" t="s">
        <v>212</v>
      </c>
      <c r="FL2" s="10" t="s">
        <v>39</v>
      </c>
      <c r="FM2" t="s">
        <v>212</v>
      </c>
      <c r="FN2" s="10" t="s">
        <v>39</v>
      </c>
      <c r="FO2" t="s">
        <v>212</v>
      </c>
      <c r="FP2" s="10" t="s">
        <v>39</v>
      </c>
      <c r="FQ2" t="s">
        <v>212</v>
      </c>
      <c r="FR2" s="10" t="s">
        <v>39</v>
      </c>
    </row>
    <row r="3" spans="1:194" ht="15.95" customHeight="1">
      <c r="A3" t="s">
        <v>50</v>
      </c>
      <c r="B3" s="43">
        <v>2</v>
      </c>
      <c r="D3" s="43">
        <v>9999</v>
      </c>
      <c r="E3" s="3" t="s">
        <v>75</v>
      </c>
      <c r="F3" s="3"/>
      <c r="G3">
        <v>8.8169999999999998E-2</v>
      </c>
      <c r="H3" s="15">
        <v>2.81E-3</v>
      </c>
      <c r="O3">
        <v>2.3940000000000003E-2</v>
      </c>
      <c r="P3" s="15">
        <v>5.8E-4</v>
      </c>
      <c r="Q3">
        <v>1.804E-2</v>
      </c>
      <c r="R3" s="15">
        <v>1.0300000000000001E-3</v>
      </c>
      <c r="S3" t="s">
        <v>47</v>
      </c>
      <c r="T3" s="15" t="s">
        <v>59</v>
      </c>
      <c r="U3">
        <v>3.8539999999999998E-2</v>
      </c>
      <c r="V3" s="15">
        <v>1.01E-3</v>
      </c>
      <c r="W3">
        <v>3.9399999999999999E-3</v>
      </c>
      <c r="X3" s="15">
        <v>5.0000000000000002E-5</v>
      </c>
      <c r="Y3">
        <v>3.6099999999999999E-3</v>
      </c>
      <c r="Z3" s="15">
        <v>1.1999999999999999E-4</v>
      </c>
      <c r="AE3">
        <v>1.1E-4</v>
      </c>
      <c r="AF3" s="15">
        <v>1.0000000000000001E-5</v>
      </c>
      <c r="AI3">
        <v>2.1579999999999998E-2</v>
      </c>
      <c r="AJ3" s="15">
        <v>8.5999999999999998E-4</v>
      </c>
      <c r="BO3" s="5"/>
      <c r="BP3" s="27"/>
      <c r="BQ3" s="5"/>
      <c r="BR3" s="27"/>
      <c r="BS3" s="5"/>
      <c r="BT3" s="27"/>
      <c r="BU3" s="5"/>
      <c r="BV3" s="27"/>
      <c r="BW3" s="5"/>
      <c r="BX3" s="27"/>
      <c r="BY3" s="5"/>
      <c r="BZ3" s="27"/>
      <c r="CA3" s="5"/>
      <c r="CM3" s="5"/>
    </row>
    <row r="4" spans="1:194" ht="15.95" customHeight="1">
      <c r="A4" t="s">
        <v>51</v>
      </c>
      <c r="B4" s="43">
        <v>2</v>
      </c>
      <c r="D4" s="43">
        <v>9999</v>
      </c>
      <c r="E4" s="3" t="s">
        <v>75</v>
      </c>
      <c r="F4" s="3"/>
      <c r="G4">
        <v>0.16250000000000001</v>
      </c>
      <c r="H4" s="15">
        <v>3.7099999999999998E-3</v>
      </c>
      <c r="O4">
        <v>4.4469999999999996E-2</v>
      </c>
      <c r="P4" s="15">
        <v>6.0999999999999997E-4</v>
      </c>
      <c r="Q4">
        <v>2.6519999999999998E-2</v>
      </c>
      <c r="R4" s="15">
        <v>8.9999999999999998E-4</v>
      </c>
      <c r="S4" t="s">
        <v>47</v>
      </c>
      <c r="T4" s="15" t="s">
        <v>59</v>
      </c>
      <c r="U4">
        <v>7.9780000000000004E-2</v>
      </c>
      <c r="V4" s="15">
        <v>1.65E-3</v>
      </c>
      <c r="W4">
        <v>6.0699999999999999E-3</v>
      </c>
      <c r="X4" s="15">
        <v>3.3E-4</v>
      </c>
      <c r="Y4">
        <v>5.5700000000000003E-3</v>
      </c>
      <c r="Z4" s="15">
        <v>2.3000000000000001E-4</v>
      </c>
      <c r="AE4">
        <v>8.9999999999999992E-5</v>
      </c>
      <c r="AF4" s="15">
        <v>1.0000000000000001E-5</v>
      </c>
      <c r="AI4">
        <v>4.5159999999999999E-2</v>
      </c>
      <c r="AJ4" s="15">
        <v>2.16E-3</v>
      </c>
      <c r="BO4" s="6"/>
    </row>
    <row r="5" spans="1:194" ht="15.95" customHeight="1">
      <c r="A5" t="s">
        <v>52</v>
      </c>
      <c r="B5" s="43">
        <v>2</v>
      </c>
      <c r="D5" s="43">
        <v>2806</v>
      </c>
      <c r="E5" s="3" t="s">
        <v>75</v>
      </c>
      <c r="F5" s="3"/>
      <c r="G5">
        <v>0.10385999999999999</v>
      </c>
      <c r="H5" s="15">
        <v>3.8E-3</v>
      </c>
      <c r="O5">
        <v>3.984E-2</v>
      </c>
      <c r="P5" s="15">
        <v>1.75E-3</v>
      </c>
      <c r="Q5">
        <v>1.06E-2</v>
      </c>
      <c r="R5" s="15">
        <v>5.0000000000000001E-4</v>
      </c>
      <c r="S5" t="s">
        <v>47</v>
      </c>
      <c r="T5" s="15" t="s">
        <v>59</v>
      </c>
      <c r="U5">
        <v>4.8159999999999994E-2</v>
      </c>
      <c r="V5" s="15">
        <v>1.34E-3</v>
      </c>
      <c r="W5">
        <v>4.13E-3</v>
      </c>
      <c r="X5" s="15">
        <v>1.6000000000000001E-4</v>
      </c>
      <c r="Y5">
        <v>9.3000000000000005E-4</v>
      </c>
      <c r="Z5" s="15">
        <v>2.9999999999999997E-5</v>
      </c>
      <c r="AE5">
        <v>2.0000000000000001E-4</v>
      </c>
      <c r="AF5" s="15">
        <v>1.0000000000000001E-5</v>
      </c>
      <c r="AI5">
        <v>9.8900000000000012E-3</v>
      </c>
      <c r="AJ5" s="15">
        <v>4.6000000000000001E-4</v>
      </c>
      <c r="BO5" s="7"/>
      <c r="BP5" s="28"/>
      <c r="BQ5" s="7"/>
      <c r="BR5" s="28"/>
      <c r="BS5" s="7"/>
      <c r="BT5" s="28"/>
      <c r="BU5" s="7"/>
      <c r="BV5" s="28"/>
      <c r="BW5" s="7"/>
      <c r="BX5" s="28"/>
      <c r="BY5" s="7"/>
      <c r="BZ5" s="28"/>
      <c r="CA5" s="7"/>
      <c r="CB5" s="28"/>
      <c r="CC5" s="7"/>
      <c r="CD5" s="28"/>
      <c r="CE5" s="7"/>
      <c r="CF5" s="28"/>
      <c r="CG5" s="7"/>
      <c r="CH5" s="28"/>
      <c r="CM5" s="7"/>
      <c r="CN5" s="28"/>
    </row>
    <row r="6" spans="1:194">
      <c r="A6" t="s">
        <v>422</v>
      </c>
      <c r="B6" s="43">
        <v>2</v>
      </c>
      <c r="D6" s="43">
        <v>8012</v>
      </c>
      <c r="E6" s="18" t="s">
        <v>353</v>
      </c>
      <c r="I6" t="s">
        <v>47</v>
      </c>
      <c r="J6" s="15" t="s">
        <v>59</v>
      </c>
      <c r="K6" t="s">
        <v>47</v>
      </c>
      <c r="L6" s="15" t="s">
        <v>59</v>
      </c>
      <c r="BG6" t="s">
        <v>47</v>
      </c>
      <c r="BH6" s="15" t="s">
        <v>59</v>
      </c>
      <c r="BI6" t="s">
        <v>47</v>
      </c>
      <c r="BJ6" s="15" t="s">
        <v>59</v>
      </c>
      <c r="BK6" t="s">
        <v>47</v>
      </c>
      <c r="BL6" s="15" t="s">
        <v>59</v>
      </c>
      <c r="BM6" t="s">
        <v>47</v>
      </c>
      <c r="BN6" s="15" t="s">
        <v>59</v>
      </c>
      <c r="BO6">
        <v>0.34</v>
      </c>
      <c r="BP6" s="15">
        <v>0</v>
      </c>
      <c r="BQ6" t="s">
        <v>47</v>
      </c>
      <c r="BR6" s="15" t="s">
        <v>59</v>
      </c>
      <c r="BS6">
        <v>0.32</v>
      </c>
      <c r="BT6" s="15">
        <v>0</v>
      </c>
      <c r="BU6" t="s">
        <v>47</v>
      </c>
      <c r="BV6" s="15" t="s">
        <v>59</v>
      </c>
      <c r="BW6">
        <v>2.33</v>
      </c>
      <c r="BX6" s="15">
        <v>0.04</v>
      </c>
      <c r="BY6">
        <v>0.12</v>
      </c>
      <c r="BZ6" s="15">
        <v>0</v>
      </c>
      <c r="CA6" t="s">
        <v>47</v>
      </c>
      <c r="CB6" s="15" t="s">
        <v>59</v>
      </c>
      <c r="CI6" t="s">
        <v>47</v>
      </c>
      <c r="CJ6" s="15" t="s">
        <v>59</v>
      </c>
      <c r="CM6" t="s">
        <v>47</v>
      </c>
      <c r="CN6" s="15" t="s">
        <v>59</v>
      </c>
      <c r="CO6" t="s">
        <v>47</v>
      </c>
      <c r="CP6" s="15" t="s">
        <v>59</v>
      </c>
      <c r="CQ6" t="s">
        <v>47</v>
      </c>
      <c r="CR6" s="15" t="s">
        <v>59</v>
      </c>
      <c r="CS6" t="s">
        <v>47</v>
      </c>
      <c r="CT6" s="15" t="s">
        <v>59</v>
      </c>
      <c r="CU6" t="s">
        <v>47</v>
      </c>
      <c r="CV6" s="15" t="s">
        <v>59</v>
      </c>
      <c r="CY6" t="s">
        <v>47</v>
      </c>
      <c r="CZ6" s="15" t="s">
        <v>59</v>
      </c>
      <c r="DC6" t="s">
        <v>47</v>
      </c>
      <c r="DD6" s="15" t="s">
        <v>59</v>
      </c>
      <c r="DG6" t="s">
        <v>47</v>
      </c>
      <c r="DH6" s="15" t="s">
        <v>59</v>
      </c>
      <c r="DI6" t="s">
        <v>47</v>
      </c>
      <c r="DJ6" s="15" t="s">
        <v>59</v>
      </c>
      <c r="DK6" t="s">
        <v>47</v>
      </c>
      <c r="DL6" s="15" t="s">
        <v>59</v>
      </c>
      <c r="DM6" t="s">
        <v>47</v>
      </c>
      <c r="DN6" s="15" t="s">
        <v>59</v>
      </c>
      <c r="DO6" t="s">
        <v>47</v>
      </c>
      <c r="DP6" s="15" t="s">
        <v>59</v>
      </c>
      <c r="DQ6" t="s">
        <v>47</v>
      </c>
      <c r="DR6" s="15" t="s">
        <v>59</v>
      </c>
      <c r="DS6" t="s">
        <v>47</v>
      </c>
      <c r="DT6" s="15" t="s">
        <v>59</v>
      </c>
      <c r="DU6" t="s">
        <v>47</v>
      </c>
      <c r="DV6" s="15" t="s">
        <v>59</v>
      </c>
      <c r="DW6" t="s">
        <v>47</v>
      </c>
      <c r="DX6" s="15" t="s">
        <v>59</v>
      </c>
      <c r="EC6" t="s">
        <v>47</v>
      </c>
      <c r="ED6" s="15" t="s">
        <v>59</v>
      </c>
      <c r="EE6" t="s">
        <v>47</v>
      </c>
      <c r="EF6" s="15" t="s">
        <v>59</v>
      </c>
      <c r="EG6" t="s">
        <v>47</v>
      </c>
      <c r="EH6" s="15" t="s">
        <v>59</v>
      </c>
      <c r="EK6" t="s">
        <v>47</v>
      </c>
      <c r="EL6" s="15" t="s">
        <v>59</v>
      </c>
      <c r="EM6" t="s">
        <v>47</v>
      </c>
      <c r="EN6" s="15" t="s">
        <v>59</v>
      </c>
      <c r="EO6" t="s">
        <v>47</v>
      </c>
      <c r="EP6" s="15" t="s">
        <v>59</v>
      </c>
      <c r="EQ6" t="s">
        <v>47</v>
      </c>
      <c r="ER6" s="15" t="s">
        <v>59</v>
      </c>
      <c r="ES6" t="s">
        <v>47</v>
      </c>
      <c r="ET6" s="15" t="s">
        <v>59</v>
      </c>
      <c r="EU6" t="s">
        <v>47</v>
      </c>
      <c r="EV6" s="15" t="s">
        <v>59</v>
      </c>
      <c r="EW6" t="s">
        <v>47</v>
      </c>
      <c r="EX6" s="15" t="s">
        <v>59</v>
      </c>
      <c r="EY6" t="s">
        <v>47</v>
      </c>
      <c r="EZ6" s="15" t="s">
        <v>59</v>
      </c>
      <c r="FA6" t="s">
        <v>47</v>
      </c>
      <c r="FB6" s="15" t="s">
        <v>59</v>
      </c>
      <c r="FE6" t="s">
        <v>47</v>
      </c>
      <c r="FF6" s="15" t="s">
        <v>59</v>
      </c>
      <c r="FG6" t="s">
        <v>47</v>
      </c>
      <c r="FH6" s="15" t="s">
        <v>59</v>
      </c>
      <c r="FI6" t="s">
        <v>47</v>
      </c>
      <c r="FJ6" s="15" t="s">
        <v>59</v>
      </c>
      <c r="FK6" t="s">
        <v>47</v>
      </c>
      <c r="FL6" s="15" t="s">
        <v>59</v>
      </c>
      <c r="FM6" t="s">
        <v>47</v>
      </c>
      <c r="FN6" s="15" t="s">
        <v>59</v>
      </c>
      <c r="FO6" t="s">
        <v>47</v>
      </c>
      <c r="FP6" s="15" t="s">
        <v>59</v>
      </c>
      <c r="FQ6" t="s">
        <v>47</v>
      </c>
      <c r="FR6" s="15" t="s">
        <v>59</v>
      </c>
    </row>
    <row r="7" spans="1:194">
      <c r="A7" t="s">
        <v>451</v>
      </c>
      <c r="B7" s="43">
        <v>2</v>
      </c>
      <c r="D7" s="43">
        <v>8012</v>
      </c>
      <c r="E7" s="18" t="s">
        <v>353</v>
      </c>
      <c r="I7" t="s">
        <v>47</v>
      </c>
      <c r="J7" s="15" t="s">
        <v>59</v>
      </c>
      <c r="K7" t="s">
        <v>47</v>
      </c>
      <c r="L7" s="15" t="s">
        <v>59</v>
      </c>
      <c r="BG7" t="s">
        <v>47</v>
      </c>
      <c r="BH7" s="15" t="s">
        <v>59</v>
      </c>
      <c r="BI7" t="s">
        <v>47</v>
      </c>
      <c r="BJ7" s="15" t="s">
        <v>59</v>
      </c>
      <c r="BK7" t="s">
        <v>47</v>
      </c>
      <c r="BL7" s="15" t="s">
        <v>59</v>
      </c>
      <c r="BM7">
        <v>0.83</v>
      </c>
      <c r="BN7" s="15">
        <v>0.02</v>
      </c>
      <c r="BO7">
        <v>2.9</v>
      </c>
      <c r="BP7" s="15">
        <v>0.1</v>
      </c>
      <c r="BQ7" t="s">
        <v>47</v>
      </c>
      <c r="BR7" s="15" t="s">
        <v>59</v>
      </c>
      <c r="BS7" t="s">
        <v>47</v>
      </c>
      <c r="BT7" s="15" t="s">
        <v>59</v>
      </c>
      <c r="BU7" t="s">
        <v>47</v>
      </c>
      <c r="BV7" s="15" t="s">
        <v>59</v>
      </c>
      <c r="BW7">
        <v>3.78</v>
      </c>
      <c r="BX7" s="15">
        <v>0.13</v>
      </c>
      <c r="BY7">
        <v>0.59</v>
      </c>
      <c r="BZ7" s="15">
        <v>0.01</v>
      </c>
      <c r="CA7" t="s">
        <v>47</v>
      </c>
      <c r="CB7" s="15" t="s">
        <v>59</v>
      </c>
      <c r="CI7" t="s">
        <v>47</v>
      </c>
      <c r="CJ7" s="15" t="s">
        <v>59</v>
      </c>
      <c r="CM7" t="s">
        <v>47</v>
      </c>
      <c r="CN7" s="15" t="s">
        <v>59</v>
      </c>
      <c r="CO7" t="s">
        <v>47</v>
      </c>
      <c r="CP7" s="15" t="s">
        <v>59</v>
      </c>
      <c r="CQ7" t="s">
        <v>47</v>
      </c>
      <c r="CR7" s="15" t="s">
        <v>59</v>
      </c>
      <c r="CS7" t="s">
        <v>47</v>
      </c>
      <c r="CT7" s="15" t="s">
        <v>59</v>
      </c>
      <c r="CU7" t="s">
        <v>47</v>
      </c>
      <c r="CV7" s="15" t="s">
        <v>59</v>
      </c>
      <c r="CY7" t="s">
        <v>47</v>
      </c>
      <c r="CZ7" s="15" t="s">
        <v>59</v>
      </c>
      <c r="DC7" t="s">
        <v>47</v>
      </c>
      <c r="DD7" s="15" t="s">
        <v>59</v>
      </c>
      <c r="DG7" t="s">
        <v>47</v>
      </c>
      <c r="DH7" s="15" t="s">
        <v>59</v>
      </c>
      <c r="DI7" t="s">
        <v>47</v>
      </c>
      <c r="DJ7" s="15" t="s">
        <v>59</v>
      </c>
      <c r="DK7" t="s">
        <v>47</v>
      </c>
      <c r="DL7" s="15" t="s">
        <v>59</v>
      </c>
      <c r="DM7" t="s">
        <v>47</v>
      </c>
      <c r="DN7" s="15" t="s">
        <v>59</v>
      </c>
      <c r="DO7" t="s">
        <v>47</v>
      </c>
      <c r="DP7" s="15" t="s">
        <v>59</v>
      </c>
      <c r="DQ7" t="s">
        <v>47</v>
      </c>
      <c r="DR7" s="15" t="s">
        <v>59</v>
      </c>
      <c r="DS7" t="s">
        <v>47</v>
      </c>
      <c r="DT7" s="15" t="s">
        <v>59</v>
      </c>
      <c r="DU7" t="s">
        <v>47</v>
      </c>
      <c r="DV7" s="15" t="s">
        <v>59</v>
      </c>
      <c r="DW7" t="s">
        <v>47</v>
      </c>
      <c r="DX7" s="15" t="s">
        <v>59</v>
      </c>
      <c r="EC7" t="s">
        <v>47</v>
      </c>
      <c r="ED7" s="15" t="s">
        <v>59</v>
      </c>
      <c r="EE7" t="s">
        <v>47</v>
      </c>
      <c r="EF7" s="15" t="s">
        <v>59</v>
      </c>
      <c r="EG7" t="s">
        <v>47</v>
      </c>
      <c r="EH7" s="15" t="s">
        <v>59</v>
      </c>
      <c r="EK7" t="s">
        <v>47</v>
      </c>
      <c r="EL7" s="15" t="s">
        <v>59</v>
      </c>
      <c r="EM7" t="s">
        <v>47</v>
      </c>
      <c r="EN7" s="15" t="s">
        <v>59</v>
      </c>
      <c r="EO7" t="s">
        <v>47</v>
      </c>
      <c r="EP7" s="15" t="s">
        <v>59</v>
      </c>
      <c r="EQ7" t="s">
        <v>47</v>
      </c>
      <c r="ER7" s="15" t="s">
        <v>59</v>
      </c>
      <c r="ES7" t="s">
        <v>47</v>
      </c>
      <c r="ET7" s="15" t="s">
        <v>59</v>
      </c>
      <c r="EU7" t="s">
        <v>47</v>
      </c>
      <c r="EV7" s="15" t="s">
        <v>59</v>
      </c>
      <c r="EW7" t="s">
        <v>47</v>
      </c>
      <c r="EX7" s="15" t="s">
        <v>59</v>
      </c>
      <c r="EY7" t="s">
        <v>47</v>
      </c>
      <c r="EZ7" s="15" t="s">
        <v>59</v>
      </c>
      <c r="FA7" t="s">
        <v>47</v>
      </c>
      <c r="FB7" s="15" t="s">
        <v>59</v>
      </c>
      <c r="FE7" t="s">
        <v>47</v>
      </c>
      <c r="FF7" s="15" t="s">
        <v>59</v>
      </c>
      <c r="FG7" t="s">
        <v>47</v>
      </c>
      <c r="FH7" s="15" t="s">
        <v>59</v>
      </c>
      <c r="FI7" t="s">
        <v>47</v>
      </c>
      <c r="FJ7" s="15" t="s">
        <v>59</v>
      </c>
      <c r="FK7" t="s">
        <v>47</v>
      </c>
      <c r="FL7" s="15" t="s">
        <v>59</v>
      </c>
      <c r="FM7" t="s">
        <v>47</v>
      </c>
      <c r="FN7" s="15" t="s">
        <v>59</v>
      </c>
      <c r="FO7" t="s">
        <v>47</v>
      </c>
      <c r="FP7" s="15" t="s">
        <v>59</v>
      </c>
      <c r="FQ7" t="s">
        <v>47</v>
      </c>
      <c r="FR7" s="15" t="s">
        <v>59</v>
      </c>
    </row>
    <row r="8" spans="1:194">
      <c r="A8" t="s">
        <v>355</v>
      </c>
      <c r="B8" s="43">
        <v>4</v>
      </c>
      <c r="D8" s="43">
        <v>8004</v>
      </c>
      <c r="E8" s="18" t="s">
        <v>353</v>
      </c>
      <c r="I8" t="s">
        <v>47</v>
      </c>
      <c r="J8" s="15" t="s">
        <v>59</v>
      </c>
      <c r="K8" t="s">
        <v>47</v>
      </c>
      <c r="L8" s="15" t="s">
        <v>59</v>
      </c>
      <c r="O8" s="3"/>
      <c r="P8" s="12"/>
      <c r="Q8" s="3"/>
      <c r="R8" s="12"/>
      <c r="S8" s="3"/>
      <c r="T8" s="12"/>
      <c r="U8" s="3"/>
      <c r="V8" s="12"/>
      <c r="W8" s="3"/>
      <c r="X8" s="12"/>
      <c r="Y8" s="3"/>
      <c r="Z8" s="12"/>
      <c r="AA8" s="3"/>
      <c r="AB8" s="12"/>
      <c r="AC8" s="3"/>
      <c r="AD8" s="12"/>
      <c r="AI8" s="3"/>
      <c r="BG8" t="s">
        <v>47</v>
      </c>
      <c r="BH8" s="15" t="s">
        <v>59</v>
      </c>
      <c r="BI8" t="s">
        <v>47</v>
      </c>
      <c r="BJ8" s="15" t="s">
        <v>59</v>
      </c>
      <c r="BK8" t="s">
        <v>47</v>
      </c>
      <c r="BL8" s="15" t="s">
        <v>59</v>
      </c>
      <c r="BM8">
        <v>0.24</v>
      </c>
      <c r="BN8" s="15">
        <v>0.01</v>
      </c>
      <c r="BO8">
        <v>1.03</v>
      </c>
      <c r="BP8" s="15">
        <v>0.05</v>
      </c>
      <c r="BQ8" t="s">
        <v>47</v>
      </c>
      <c r="BR8" s="15" t="s">
        <v>59</v>
      </c>
      <c r="BS8">
        <v>7.0000000000000007E-2</v>
      </c>
      <c r="BT8" s="15">
        <v>0</v>
      </c>
      <c r="BU8" t="s">
        <v>47</v>
      </c>
      <c r="BV8" s="15" t="s">
        <v>59</v>
      </c>
      <c r="BW8">
        <v>1.58</v>
      </c>
      <c r="BX8" s="15">
        <v>0.08</v>
      </c>
      <c r="BY8">
        <v>0.19</v>
      </c>
      <c r="BZ8" s="15">
        <v>0.01</v>
      </c>
      <c r="CA8" t="s">
        <v>47</v>
      </c>
      <c r="CB8" s="15" t="s">
        <v>59</v>
      </c>
      <c r="CI8" t="s">
        <v>47</v>
      </c>
      <c r="CJ8" s="15" t="s">
        <v>59</v>
      </c>
      <c r="CM8" t="s">
        <v>47</v>
      </c>
      <c r="CN8" s="15" t="s">
        <v>59</v>
      </c>
      <c r="CO8" t="s">
        <v>47</v>
      </c>
      <c r="CP8" s="15" t="s">
        <v>59</v>
      </c>
      <c r="CQ8" t="s">
        <v>47</v>
      </c>
      <c r="CR8" s="15" t="s">
        <v>59</v>
      </c>
      <c r="CS8" t="s">
        <v>47</v>
      </c>
      <c r="CT8" s="15" t="s">
        <v>59</v>
      </c>
      <c r="CU8" t="s">
        <v>47</v>
      </c>
      <c r="CV8" s="15" t="s">
        <v>59</v>
      </c>
      <c r="CY8" t="s">
        <v>47</v>
      </c>
      <c r="CZ8" s="15" t="s">
        <v>59</v>
      </c>
      <c r="DC8" t="s">
        <v>47</v>
      </c>
      <c r="DD8" s="15" t="s">
        <v>59</v>
      </c>
      <c r="DG8" t="s">
        <v>47</v>
      </c>
      <c r="DH8" s="15" t="s">
        <v>59</v>
      </c>
      <c r="DI8" t="s">
        <v>47</v>
      </c>
      <c r="DJ8" s="15" t="s">
        <v>59</v>
      </c>
      <c r="DK8" t="s">
        <v>47</v>
      </c>
      <c r="DL8" s="15" t="s">
        <v>59</v>
      </c>
      <c r="DM8" t="s">
        <v>47</v>
      </c>
      <c r="DN8" s="15" t="s">
        <v>59</v>
      </c>
      <c r="DO8" t="s">
        <v>47</v>
      </c>
      <c r="DP8" s="15" t="s">
        <v>59</v>
      </c>
      <c r="DQ8" t="s">
        <v>47</v>
      </c>
      <c r="DR8" s="15" t="s">
        <v>59</v>
      </c>
      <c r="DS8" t="s">
        <v>47</v>
      </c>
      <c r="DT8" s="15" t="s">
        <v>59</v>
      </c>
      <c r="DU8" t="s">
        <v>47</v>
      </c>
      <c r="DV8" s="15" t="s">
        <v>59</v>
      </c>
      <c r="DW8" t="s">
        <v>47</v>
      </c>
      <c r="DX8" s="15" t="s">
        <v>59</v>
      </c>
      <c r="EC8" t="s">
        <v>47</v>
      </c>
      <c r="ED8" s="15" t="s">
        <v>59</v>
      </c>
      <c r="EE8" t="s">
        <v>47</v>
      </c>
      <c r="EF8" s="15" t="s">
        <v>59</v>
      </c>
      <c r="EG8" t="s">
        <v>47</v>
      </c>
      <c r="EH8" s="15" t="s">
        <v>59</v>
      </c>
      <c r="EK8" t="s">
        <v>47</v>
      </c>
      <c r="EL8" s="15" t="s">
        <v>59</v>
      </c>
      <c r="EM8" t="s">
        <v>47</v>
      </c>
      <c r="EN8" s="15" t="s">
        <v>59</v>
      </c>
      <c r="EO8" t="s">
        <v>47</v>
      </c>
      <c r="EP8" s="15" t="s">
        <v>59</v>
      </c>
      <c r="EQ8" t="s">
        <v>47</v>
      </c>
      <c r="ER8" s="15" t="s">
        <v>59</v>
      </c>
      <c r="ES8" t="s">
        <v>47</v>
      </c>
      <c r="ET8" s="15" t="s">
        <v>59</v>
      </c>
      <c r="EU8" t="s">
        <v>47</v>
      </c>
      <c r="EV8" s="15" t="s">
        <v>59</v>
      </c>
      <c r="EW8" t="s">
        <v>47</v>
      </c>
      <c r="EX8" s="15" t="s">
        <v>59</v>
      </c>
      <c r="EY8" t="s">
        <v>47</v>
      </c>
      <c r="EZ8" s="15" t="s">
        <v>59</v>
      </c>
      <c r="FA8" t="s">
        <v>47</v>
      </c>
      <c r="FB8" s="15" t="s">
        <v>59</v>
      </c>
      <c r="FE8" t="s">
        <v>47</v>
      </c>
      <c r="FF8" s="15" t="s">
        <v>59</v>
      </c>
      <c r="FG8" t="s">
        <v>47</v>
      </c>
      <c r="FH8" s="15" t="s">
        <v>59</v>
      </c>
      <c r="FI8" t="s">
        <v>47</v>
      </c>
      <c r="FJ8" s="15" t="s">
        <v>59</v>
      </c>
      <c r="FK8" t="s">
        <v>47</v>
      </c>
      <c r="FL8" s="15" t="s">
        <v>59</v>
      </c>
      <c r="FM8" t="s">
        <v>47</v>
      </c>
      <c r="FN8" s="15" t="s">
        <v>59</v>
      </c>
      <c r="FO8" t="s">
        <v>47</v>
      </c>
      <c r="FP8" s="15" t="s">
        <v>59</v>
      </c>
      <c r="FQ8" t="s">
        <v>47</v>
      </c>
      <c r="FR8" s="15" t="s">
        <v>59</v>
      </c>
    </row>
    <row r="9" spans="1:194">
      <c r="A9" t="s">
        <v>356</v>
      </c>
      <c r="B9" s="43">
        <v>4</v>
      </c>
      <c r="D9" s="43">
        <v>8004</v>
      </c>
      <c r="E9" s="18" t="s">
        <v>353</v>
      </c>
      <c r="I9" t="s">
        <v>47</v>
      </c>
      <c r="J9" s="15" t="s">
        <v>59</v>
      </c>
      <c r="K9" t="s">
        <v>47</v>
      </c>
      <c r="L9" s="15" t="s">
        <v>59</v>
      </c>
      <c r="O9" s="3"/>
      <c r="P9" s="12"/>
      <c r="Q9" s="3"/>
      <c r="R9" s="12"/>
      <c r="S9" s="3"/>
      <c r="T9" s="12"/>
      <c r="U9" s="3"/>
      <c r="V9" s="12"/>
      <c r="W9" s="3"/>
      <c r="X9" s="12"/>
      <c r="Y9" s="3"/>
      <c r="Z9" s="12"/>
      <c r="AA9" s="3"/>
      <c r="AB9" s="12"/>
      <c r="AC9" s="3"/>
      <c r="AD9" s="12"/>
      <c r="AI9" s="3"/>
      <c r="BG9" t="s">
        <v>47</v>
      </c>
      <c r="BH9" s="15" t="s">
        <v>59</v>
      </c>
      <c r="BI9" t="s">
        <v>47</v>
      </c>
      <c r="BJ9" s="15" t="s">
        <v>59</v>
      </c>
      <c r="BK9" t="s">
        <v>47</v>
      </c>
      <c r="BL9" s="15" t="s">
        <v>59</v>
      </c>
      <c r="BM9">
        <v>1.57</v>
      </c>
      <c r="BN9" s="15">
        <v>0.06</v>
      </c>
      <c r="BO9">
        <v>10.199999999999999</v>
      </c>
      <c r="BP9" s="15">
        <v>0.38</v>
      </c>
      <c r="BQ9">
        <v>0.63</v>
      </c>
      <c r="BR9" s="15">
        <v>0.1</v>
      </c>
      <c r="BS9">
        <v>0.54</v>
      </c>
      <c r="BT9" s="15">
        <v>0.08</v>
      </c>
      <c r="BU9" t="s">
        <v>47</v>
      </c>
      <c r="BV9" s="15" t="s">
        <v>59</v>
      </c>
      <c r="BW9">
        <v>45.47</v>
      </c>
      <c r="BX9" s="15">
        <v>2.12</v>
      </c>
      <c r="BY9">
        <v>6.88</v>
      </c>
      <c r="BZ9" s="15">
        <v>0.32</v>
      </c>
      <c r="CA9" t="s">
        <v>47</v>
      </c>
      <c r="CB9" s="15" t="s">
        <v>59</v>
      </c>
      <c r="CI9" t="s">
        <v>47</v>
      </c>
      <c r="CJ9" s="15" t="s">
        <v>59</v>
      </c>
      <c r="CM9" t="s">
        <v>47</v>
      </c>
      <c r="CN9" s="15" t="s">
        <v>59</v>
      </c>
      <c r="CO9" t="s">
        <v>47</v>
      </c>
      <c r="CP9" s="15" t="s">
        <v>59</v>
      </c>
      <c r="CQ9" t="s">
        <v>47</v>
      </c>
      <c r="CR9" s="15" t="s">
        <v>59</v>
      </c>
      <c r="CS9" t="s">
        <v>47</v>
      </c>
      <c r="CT9" s="15" t="s">
        <v>59</v>
      </c>
      <c r="CU9" t="s">
        <v>47</v>
      </c>
      <c r="CV9" s="15" t="s">
        <v>59</v>
      </c>
      <c r="CY9" t="s">
        <v>47</v>
      </c>
      <c r="CZ9" s="15" t="s">
        <v>59</v>
      </c>
      <c r="DC9" t="s">
        <v>47</v>
      </c>
      <c r="DD9" s="15" t="s">
        <v>59</v>
      </c>
      <c r="DG9" t="s">
        <v>47</v>
      </c>
      <c r="DH9" s="15" t="s">
        <v>59</v>
      </c>
      <c r="DI9" t="s">
        <v>47</v>
      </c>
      <c r="DJ9" s="15" t="s">
        <v>59</v>
      </c>
      <c r="DK9" t="s">
        <v>47</v>
      </c>
      <c r="DL9" s="15" t="s">
        <v>59</v>
      </c>
      <c r="DM9" t="s">
        <v>47</v>
      </c>
      <c r="DN9" s="15" t="s">
        <v>59</v>
      </c>
      <c r="DO9" t="s">
        <v>47</v>
      </c>
      <c r="DP9" s="15" t="s">
        <v>59</v>
      </c>
      <c r="DQ9" t="s">
        <v>47</v>
      </c>
      <c r="DR9" s="15" t="s">
        <v>59</v>
      </c>
      <c r="DS9" t="s">
        <v>47</v>
      </c>
      <c r="DT9" s="15" t="s">
        <v>59</v>
      </c>
      <c r="DU9" t="s">
        <v>47</v>
      </c>
      <c r="DV9" s="15" t="s">
        <v>59</v>
      </c>
      <c r="DW9" t="s">
        <v>47</v>
      </c>
      <c r="DX9" s="15" t="s">
        <v>59</v>
      </c>
      <c r="EC9" t="s">
        <v>47</v>
      </c>
      <c r="ED9" s="15" t="s">
        <v>59</v>
      </c>
      <c r="EE9" t="s">
        <v>47</v>
      </c>
      <c r="EF9" s="15" t="s">
        <v>59</v>
      </c>
      <c r="EG9" t="s">
        <v>47</v>
      </c>
      <c r="EH9" s="15" t="s">
        <v>59</v>
      </c>
      <c r="EK9" t="s">
        <v>47</v>
      </c>
      <c r="EL9" s="15" t="s">
        <v>59</v>
      </c>
      <c r="EM9" t="s">
        <v>47</v>
      </c>
      <c r="EN9" s="15" t="s">
        <v>59</v>
      </c>
      <c r="EO9" t="s">
        <v>47</v>
      </c>
      <c r="EP9" s="15" t="s">
        <v>59</v>
      </c>
      <c r="EQ9" t="s">
        <v>47</v>
      </c>
      <c r="ER9" s="15" t="s">
        <v>59</v>
      </c>
      <c r="ES9" t="s">
        <v>47</v>
      </c>
      <c r="ET9" s="15" t="s">
        <v>59</v>
      </c>
      <c r="EU9" t="s">
        <v>47</v>
      </c>
      <c r="EV9" s="15" t="s">
        <v>59</v>
      </c>
      <c r="EW9" t="s">
        <v>47</v>
      </c>
      <c r="EX9" s="15" t="s">
        <v>59</v>
      </c>
      <c r="EY9" t="s">
        <v>47</v>
      </c>
      <c r="EZ9" s="15" t="s">
        <v>59</v>
      </c>
      <c r="FA9" t="s">
        <v>47</v>
      </c>
      <c r="FB9" s="15" t="s">
        <v>59</v>
      </c>
      <c r="FE9" t="s">
        <v>47</v>
      </c>
      <c r="FF9" s="15" t="s">
        <v>59</v>
      </c>
      <c r="FG9" t="s">
        <v>47</v>
      </c>
      <c r="FH9" s="15" t="s">
        <v>59</v>
      </c>
      <c r="FI9" t="s">
        <v>47</v>
      </c>
      <c r="FJ9" s="15" t="s">
        <v>59</v>
      </c>
      <c r="FK9" t="s">
        <v>47</v>
      </c>
      <c r="FL9" s="15" t="s">
        <v>59</v>
      </c>
      <c r="FM9" t="s">
        <v>47</v>
      </c>
      <c r="FN9" s="15" t="s">
        <v>59</v>
      </c>
      <c r="FO9" t="s">
        <v>47</v>
      </c>
      <c r="FP9" s="15" t="s">
        <v>59</v>
      </c>
      <c r="FQ9" t="s">
        <v>47</v>
      </c>
      <c r="FR9" s="15" t="s">
        <v>59</v>
      </c>
    </row>
    <row r="10" spans="1:194">
      <c r="A10" t="s">
        <v>357</v>
      </c>
      <c r="B10" s="43">
        <v>4</v>
      </c>
      <c r="D10" s="43">
        <v>8004</v>
      </c>
      <c r="E10" s="18" t="s">
        <v>353</v>
      </c>
      <c r="I10" t="s">
        <v>47</v>
      </c>
      <c r="J10" s="15" t="s">
        <v>59</v>
      </c>
      <c r="K10" t="s">
        <v>47</v>
      </c>
      <c r="L10" s="15" t="s">
        <v>59</v>
      </c>
      <c r="BG10" t="s">
        <v>47</v>
      </c>
      <c r="BH10" s="15" t="s">
        <v>59</v>
      </c>
      <c r="BI10" t="s">
        <v>47</v>
      </c>
      <c r="BJ10" s="15" t="s">
        <v>59</v>
      </c>
      <c r="BK10" t="s">
        <v>47</v>
      </c>
      <c r="BL10" s="15" t="s">
        <v>59</v>
      </c>
      <c r="BM10">
        <v>0.16</v>
      </c>
      <c r="BN10" s="15">
        <v>0</v>
      </c>
      <c r="BO10">
        <v>0.92</v>
      </c>
      <c r="BP10" s="15">
        <v>0.01</v>
      </c>
      <c r="BQ10" t="s">
        <v>47</v>
      </c>
      <c r="BR10" s="15" t="s">
        <v>59</v>
      </c>
      <c r="BS10">
        <v>0.17</v>
      </c>
      <c r="BT10" s="15">
        <v>0.01</v>
      </c>
      <c r="BU10" t="s">
        <v>47</v>
      </c>
      <c r="BV10" s="15" t="s">
        <v>59</v>
      </c>
      <c r="BW10">
        <v>1.96</v>
      </c>
      <c r="BX10" s="15">
        <v>0.06</v>
      </c>
      <c r="BY10">
        <v>0.16</v>
      </c>
      <c r="BZ10" s="15">
        <v>0.01</v>
      </c>
      <c r="CA10" t="s">
        <v>47</v>
      </c>
      <c r="CB10" s="15" t="s">
        <v>59</v>
      </c>
      <c r="CI10" t="s">
        <v>47</v>
      </c>
      <c r="CJ10" s="15" t="s">
        <v>59</v>
      </c>
      <c r="CM10" t="s">
        <v>47</v>
      </c>
      <c r="CN10" s="15" t="s">
        <v>59</v>
      </c>
      <c r="CO10" t="s">
        <v>47</v>
      </c>
      <c r="CP10" s="15" t="s">
        <v>59</v>
      </c>
      <c r="CQ10" t="s">
        <v>47</v>
      </c>
      <c r="CR10" s="15" t="s">
        <v>59</v>
      </c>
      <c r="CS10" t="s">
        <v>47</v>
      </c>
      <c r="CT10" s="15" t="s">
        <v>59</v>
      </c>
      <c r="CU10" t="s">
        <v>47</v>
      </c>
      <c r="CV10" s="15" t="s">
        <v>59</v>
      </c>
      <c r="CY10" t="s">
        <v>47</v>
      </c>
      <c r="CZ10" s="15" t="s">
        <v>59</v>
      </c>
      <c r="DC10" t="s">
        <v>47</v>
      </c>
      <c r="DD10" s="15" t="s">
        <v>59</v>
      </c>
      <c r="DG10" t="s">
        <v>47</v>
      </c>
      <c r="DH10" s="15" t="s">
        <v>59</v>
      </c>
      <c r="DI10" t="s">
        <v>47</v>
      </c>
      <c r="DJ10" s="15" t="s">
        <v>59</v>
      </c>
      <c r="DK10" t="s">
        <v>47</v>
      </c>
      <c r="DL10" s="15" t="s">
        <v>59</v>
      </c>
      <c r="DM10" t="s">
        <v>47</v>
      </c>
      <c r="DN10" s="15" t="s">
        <v>59</v>
      </c>
      <c r="DO10" t="s">
        <v>47</v>
      </c>
      <c r="DP10" s="15" t="s">
        <v>59</v>
      </c>
      <c r="DQ10" t="s">
        <v>47</v>
      </c>
      <c r="DR10" s="15" t="s">
        <v>59</v>
      </c>
      <c r="DS10" t="s">
        <v>47</v>
      </c>
      <c r="DT10" s="15" t="s">
        <v>59</v>
      </c>
      <c r="DU10" t="s">
        <v>47</v>
      </c>
      <c r="DV10" s="15" t="s">
        <v>59</v>
      </c>
      <c r="DW10" t="s">
        <v>47</v>
      </c>
      <c r="DX10" s="15" t="s">
        <v>59</v>
      </c>
      <c r="EC10" t="s">
        <v>47</v>
      </c>
      <c r="ED10" s="15" t="s">
        <v>59</v>
      </c>
      <c r="EE10" t="s">
        <v>47</v>
      </c>
      <c r="EF10" s="15" t="s">
        <v>59</v>
      </c>
      <c r="EG10" t="s">
        <v>47</v>
      </c>
      <c r="EH10" s="15" t="s">
        <v>59</v>
      </c>
      <c r="EK10" t="s">
        <v>47</v>
      </c>
      <c r="EL10" s="15" t="s">
        <v>59</v>
      </c>
      <c r="EM10" t="s">
        <v>47</v>
      </c>
      <c r="EN10" s="15" t="s">
        <v>59</v>
      </c>
      <c r="EO10" t="s">
        <v>47</v>
      </c>
      <c r="EP10" s="15" t="s">
        <v>59</v>
      </c>
      <c r="EQ10" t="s">
        <v>47</v>
      </c>
      <c r="ER10" s="15" t="s">
        <v>59</v>
      </c>
      <c r="ES10" t="s">
        <v>47</v>
      </c>
      <c r="ET10" s="15" t="s">
        <v>59</v>
      </c>
      <c r="EU10" t="s">
        <v>47</v>
      </c>
      <c r="EV10" s="15" t="s">
        <v>59</v>
      </c>
      <c r="EW10" t="s">
        <v>47</v>
      </c>
      <c r="EX10" s="15" t="s">
        <v>59</v>
      </c>
      <c r="EY10" t="s">
        <v>47</v>
      </c>
      <c r="EZ10" s="15" t="s">
        <v>59</v>
      </c>
      <c r="FA10" t="s">
        <v>47</v>
      </c>
      <c r="FB10" s="15" t="s">
        <v>59</v>
      </c>
      <c r="FE10" t="s">
        <v>47</v>
      </c>
      <c r="FF10" s="15" t="s">
        <v>59</v>
      </c>
      <c r="FG10" t="s">
        <v>47</v>
      </c>
      <c r="FH10" s="15" t="s">
        <v>59</v>
      </c>
      <c r="FI10" t="s">
        <v>47</v>
      </c>
      <c r="FJ10" s="15" t="s">
        <v>59</v>
      </c>
      <c r="FK10" t="s">
        <v>47</v>
      </c>
      <c r="FL10" s="15" t="s">
        <v>59</v>
      </c>
      <c r="FM10" t="s">
        <v>47</v>
      </c>
      <c r="FN10" s="15" t="s">
        <v>59</v>
      </c>
      <c r="FO10" t="s">
        <v>47</v>
      </c>
      <c r="FP10" s="15" t="s">
        <v>59</v>
      </c>
      <c r="FQ10" t="s">
        <v>47</v>
      </c>
      <c r="FR10" s="15" t="s">
        <v>59</v>
      </c>
    </row>
    <row r="11" spans="1:194">
      <c r="A11" t="s">
        <v>358</v>
      </c>
      <c r="B11" s="43">
        <v>4</v>
      </c>
      <c r="D11" s="43">
        <v>8004</v>
      </c>
      <c r="E11" s="18" t="s">
        <v>353</v>
      </c>
      <c r="I11" t="s">
        <v>47</v>
      </c>
      <c r="J11" s="15" t="s">
        <v>59</v>
      </c>
      <c r="K11" t="s">
        <v>47</v>
      </c>
      <c r="L11" s="15" t="s">
        <v>59</v>
      </c>
      <c r="BG11" t="s">
        <v>47</v>
      </c>
      <c r="BH11" s="15" t="s">
        <v>59</v>
      </c>
      <c r="BI11" t="s">
        <v>47</v>
      </c>
      <c r="BJ11" s="15" t="s">
        <v>59</v>
      </c>
      <c r="BK11" t="s">
        <v>47</v>
      </c>
      <c r="BL11" s="15" t="s">
        <v>59</v>
      </c>
      <c r="BM11">
        <v>2.0299999999999998</v>
      </c>
      <c r="BN11" s="15">
        <v>0.12</v>
      </c>
      <c r="BO11">
        <v>11.96</v>
      </c>
      <c r="BP11" s="15">
        <v>0.48</v>
      </c>
      <c r="BQ11">
        <v>0.79</v>
      </c>
      <c r="BR11" s="15">
        <v>0.01</v>
      </c>
      <c r="BS11">
        <v>1.02</v>
      </c>
      <c r="BT11" s="15">
        <v>0.03</v>
      </c>
      <c r="BU11" t="s">
        <v>47</v>
      </c>
      <c r="BV11" s="15" t="s">
        <v>59</v>
      </c>
      <c r="BW11">
        <v>55.4</v>
      </c>
      <c r="BX11" s="15">
        <v>2.29</v>
      </c>
      <c r="BY11">
        <v>8.24</v>
      </c>
      <c r="BZ11" s="15">
        <v>0.28999999999999998</v>
      </c>
      <c r="CA11" t="s">
        <v>47</v>
      </c>
      <c r="CB11" s="15" t="s">
        <v>59</v>
      </c>
      <c r="CI11" t="s">
        <v>47</v>
      </c>
      <c r="CJ11" s="15" t="s">
        <v>59</v>
      </c>
      <c r="CM11" t="s">
        <v>47</v>
      </c>
      <c r="CN11" s="15" t="s">
        <v>59</v>
      </c>
      <c r="CO11" t="s">
        <v>47</v>
      </c>
      <c r="CP11" s="15" t="s">
        <v>59</v>
      </c>
      <c r="CQ11" t="s">
        <v>47</v>
      </c>
      <c r="CR11" s="15" t="s">
        <v>59</v>
      </c>
      <c r="CS11" t="s">
        <v>47</v>
      </c>
      <c r="CT11" s="15" t="s">
        <v>59</v>
      </c>
      <c r="CU11" t="s">
        <v>47</v>
      </c>
      <c r="CV11" s="15" t="s">
        <v>59</v>
      </c>
      <c r="CY11" t="s">
        <v>47</v>
      </c>
      <c r="CZ11" s="15" t="s">
        <v>59</v>
      </c>
      <c r="DC11" t="s">
        <v>47</v>
      </c>
      <c r="DD11" s="15" t="s">
        <v>59</v>
      </c>
      <c r="DG11" t="s">
        <v>47</v>
      </c>
      <c r="DH11" s="15" t="s">
        <v>59</v>
      </c>
      <c r="DI11" t="s">
        <v>47</v>
      </c>
      <c r="DJ11" s="15" t="s">
        <v>59</v>
      </c>
      <c r="DK11" t="s">
        <v>47</v>
      </c>
      <c r="DL11" s="15" t="s">
        <v>59</v>
      </c>
      <c r="DM11" t="s">
        <v>47</v>
      </c>
      <c r="DN11" s="15" t="s">
        <v>59</v>
      </c>
      <c r="DO11" t="s">
        <v>47</v>
      </c>
      <c r="DP11" s="15" t="s">
        <v>59</v>
      </c>
      <c r="DQ11" t="s">
        <v>47</v>
      </c>
      <c r="DR11" s="15" t="s">
        <v>59</v>
      </c>
      <c r="DS11" t="s">
        <v>47</v>
      </c>
      <c r="DT11" s="15" t="s">
        <v>59</v>
      </c>
      <c r="DU11" t="s">
        <v>47</v>
      </c>
      <c r="DV11" s="15" t="s">
        <v>59</v>
      </c>
      <c r="DW11" t="s">
        <v>47</v>
      </c>
      <c r="DX11" s="15" t="s">
        <v>59</v>
      </c>
      <c r="EC11" t="s">
        <v>47</v>
      </c>
      <c r="ED11" s="15" t="s">
        <v>59</v>
      </c>
      <c r="EE11" t="s">
        <v>47</v>
      </c>
      <c r="EF11" s="15" t="s">
        <v>59</v>
      </c>
      <c r="EG11" t="s">
        <v>47</v>
      </c>
      <c r="EH11" s="15" t="s">
        <v>59</v>
      </c>
      <c r="EK11" t="s">
        <v>47</v>
      </c>
      <c r="EL11" s="15" t="s">
        <v>59</v>
      </c>
      <c r="EM11" t="s">
        <v>47</v>
      </c>
      <c r="EN11" s="15" t="s">
        <v>59</v>
      </c>
      <c r="EO11" t="s">
        <v>47</v>
      </c>
      <c r="EP11" s="15" t="s">
        <v>59</v>
      </c>
      <c r="EQ11" t="s">
        <v>47</v>
      </c>
      <c r="ER11" s="15" t="s">
        <v>59</v>
      </c>
      <c r="ES11" t="s">
        <v>47</v>
      </c>
      <c r="ET11" s="15" t="s">
        <v>59</v>
      </c>
      <c r="EU11" t="s">
        <v>47</v>
      </c>
      <c r="EV11" s="15" t="s">
        <v>59</v>
      </c>
      <c r="EW11" t="s">
        <v>47</v>
      </c>
      <c r="EX11" s="15" t="s">
        <v>59</v>
      </c>
      <c r="EY11" t="s">
        <v>47</v>
      </c>
      <c r="EZ11" s="15" t="s">
        <v>59</v>
      </c>
      <c r="FA11" t="s">
        <v>47</v>
      </c>
      <c r="FB11" s="15" t="s">
        <v>59</v>
      </c>
      <c r="FE11" t="s">
        <v>47</v>
      </c>
      <c r="FF11" s="15" t="s">
        <v>59</v>
      </c>
      <c r="FG11" t="s">
        <v>47</v>
      </c>
      <c r="FH11" s="15" t="s">
        <v>59</v>
      </c>
      <c r="FI11" t="s">
        <v>47</v>
      </c>
      <c r="FJ11" s="15" t="s">
        <v>59</v>
      </c>
      <c r="FK11" t="s">
        <v>47</v>
      </c>
      <c r="FL11" s="15" t="s">
        <v>59</v>
      </c>
      <c r="FM11" t="s">
        <v>47</v>
      </c>
      <c r="FN11" s="15" t="s">
        <v>59</v>
      </c>
      <c r="FO11" t="s">
        <v>47</v>
      </c>
      <c r="FP11" s="15" t="s">
        <v>59</v>
      </c>
      <c r="FQ11" t="s">
        <v>47</v>
      </c>
      <c r="FR11" s="15" t="s">
        <v>59</v>
      </c>
    </row>
    <row r="12" spans="1:194">
      <c r="A12" s="18" t="s">
        <v>378</v>
      </c>
      <c r="B12" s="52">
        <v>2</v>
      </c>
      <c r="C12" s="52"/>
      <c r="D12" s="43">
        <v>8012</v>
      </c>
      <c r="E12" s="18" t="s">
        <v>353</v>
      </c>
      <c r="F12" t="s">
        <v>1561</v>
      </c>
      <c r="I12" t="s">
        <v>47</v>
      </c>
      <c r="J12" s="15" t="s">
        <v>59</v>
      </c>
      <c r="K12">
        <v>3.2500000000000003E-3</v>
      </c>
      <c r="L12" s="15">
        <v>5.0000000000000002E-5</v>
      </c>
      <c r="BG12" t="s">
        <v>47</v>
      </c>
      <c r="BH12" s="15" t="s">
        <v>59</v>
      </c>
      <c r="BI12" t="s">
        <v>47</v>
      </c>
      <c r="BJ12" s="15" t="s">
        <v>59</v>
      </c>
      <c r="BK12" t="s">
        <v>47</v>
      </c>
      <c r="BL12" s="15" t="s">
        <v>59</v>
      </c>
      <c r="BM12" t="s">
        <v>47</v>
      </c>
      <c r="BN12" s="15" t="s">
        <v>59</v>
      </c>
      <c r="BO12" t="s">
        <v>47</v>
      </c>
      <c r="BP12" s="15" t="s">
        <v>59</v>
      </c>
      <c r="BQ12" t="s">
        <v>47</v>
      </c>
      <c r="BR12" s="15" t="s">
        <v>59</v>
      </c>
      <c r="BS12" t="s">
        <v>47</v>
      </c>
      <c r="BT12" s="15" t="s">
        <v>59</v>
      </c>
      <c r="BU12" t="s">
        <v>47</v>
      </c>
      <c r="BV12" s="15" t="s">
        <v>59</v>
      </c>
      <c r="BW12" t="s">
        <v>47</v>
      </c>
      <c r="BX12" s="15" t="s">
        <v>59</v>
      </c>
      <c r="BY12" t="s">
        <v>47</v>
      </c>
      <c r="BZ12" s="15" t="s">
        <v>59</v>
      </c>
      <c r="CA12" t="s">
        <v>47</v>
      </c>
      <c r="CB12" s="15" t="s">
        <v>59</v>
      </c>
      <c r="CI12" t="s">
        <v>47</v>
      </c>
      <c r="CJ12" s="15" t="s">
        <v>59</v>
      </c>
      <c r="CM12">
        <v>13.75</v>
      </c>
      <c r="CN12" s="15">
        <v>0.25</v>
      </c>
      <c r="CO12">
        <v>2.5</v>
      </c>
      <c r="CP12" s="15">
        <v>0</v>
      </c>
      <c r="CQ12" t="s">
        <v>47</v>
      </c>
      <c r="CR12" s="15" t="s">
        <v>59</v>
      </c>
      <c r="CS12" t="s">
        <v>47</v>
      </c>
      <c r="CT12" s="15" t="s">
        <v>59</v>
      </c>
      <c r="CU12" t="s">
        <v>47</v>
      </c>
      <c r="CV12" s="15" t="s">
        <v>59</v>
      </c>
      <c r="CY12" t="s">
        <v>47</v>
      </c>
      <c r="CZ12" s="15" t="s">
        <v>59</v>
      </c>
      <c r="DC12" t="s">
        <v>47</v>
      </c>
      <c r="DD12" s="15" t="s">
        <v>59</v>
      </c>
      <c r="DG12" t="s">
        <v>47</v>
      </c>
      <c r="DH12" s="15" t="s">
        <v>59</v>
      </c>
      <c r="DI12" t="s">
        <v>47</v>
      </c>
      <c r="DJ12" s="15" t="s">
        <v>59</v>
      </c>
      <c r="DK12" t="s">
        <v>47</v>
      </c>
      <c r="DL12" s="15" t="s">
        <v>59</v>
      </c>
      <c r="DM12" t="s">
        <v>47</v>
      </c>
      <c r="DN12" s="15" t="s">
        <v>59</v>
      </c>
      <c r="DO12" t="s">
        <v>47</v>
      </c>
      <c r="DP12" s="15" t="s">
        <v>59</v>
      </c>
      <c r="DQ12" t="s">
        <v>47</v>
      </c>
      <c r="DR12" s="15" t="s">
        <v>59</v>
      </c>
      <c r="DS12" t="s">
        <v>47</v>
      </c>
      <c r="DT12" s="15" t="s">
        <v>59</v>
      </c>
      <c r="DU12" t="s">
        <v>47</v>
      </c>
      <c r="DV12" s="15" t="s">
        <v>59</v>
      </c>
      <c r="DW12" t="s">
        <v>47</v>
      </c>
      <c r="DX12" s="15" t="s">
        <v>59</v>
      </c>
      <c r="EC12" t="s">
        <v>47</v>
      </c>
      <c r="ED12" s="15" t="s">
        <v>59</v>
      </c>
      <c r="EE12" t="s">
        <v>47</v>
      </c>
      <c r="EF12" s="15" t="s">
        <v>59</v>
      </c>
      <c r="EG12" t="s">
        <v>47</v>
      </c>
      <c r="EH12" s="15" t="s">
        <v>59</v>
      </c>
      <c r="EK12" t="s">
        <v>47</v>
      </c>
      <c r="EL12" s="15" t="s">
        <v>59</v>
      </c>
      <c r="EM12" t="s">
        <v>47</v>
      </c>
      <c r="EN12" s="15" t="s">
        <v>59</v>
      </c>
      <c r="EO12" t="s">
        <v>47</v>
      </c>
      <c r="EP12" s="15" t="s">
        <v>59</v>
      </c>
      <c r="EQ12" t="s">
        <v>47</v>
      </c>
      <c r="ER12" s="15" t="s">
        <v>59</v>
      </c>
      <c r="ES12" t="s">
        <v>47</v>
      </c>
      <c r="ET12" s="15" t="s">
        <v>59</v>
      </c>
      <c r="EU12" t="s">
        <v>47</v>
      </c>
      <c r="EV12" s="15" t="s">
        <v>59</v>
      </c>
      <c r="EW12" t="s">
        <v>47</v>
      </c>
      <c r="EX12" s="15" t="s">
        <v>59</v>
      </c>
      <c r="EY12" t="s">
        <v>47</v>
      </c>
      <c r="EZ12" s="15" t="s">
        <v>59</v>
      </c>
      <c r="FA12" t="s">
        <v>47</v>
      </c>
      <c r="FB12" s="15" t="s">
        <v>59</v>
      </c>
      <c r="FE12" t="s">
        <v>47</v>
      </c>
      <c r="FF12" s="15" t="s">
        <v>59</v>
      </c>
      <c r="FG12" t="s">
        <v>47</v>
      </c>
      <c r="FH12" s="15" t="s">
        <v>59</v>
      </c>
      <c r="FI12" t="s">
        <v>47</v>
      </c>
      <c r="FJ12" s="15" t="s">
        <v>59</v>
      </c>
      <c r="FK12" t="s">
        <v>47</v>
      </c>
      <c r="FL12" s="15" t="s">
        <v>59</v>
      </c>
      <c r="FM12" t="s">
        <v>47</v>
      </c>
      <c r="FN12" s="15" t="s">
        <v>59</v>
      </c>
      <c r="FO12" t="s">
        <v>47</v>
      </c>
      <c r="FP12" s="15" t="s">
        <v>59</v>
      </c>
      <c r="FQ12" t="s">
        <v>47</v>
      </c>
      <c r="FR12" s="15" t="s">
        <v>59</v>
      </c>
    </row>
    <row r="13" spans="1:194">
      <c r="A13" t="s">
        <v>359</v>
      </c>
      <c r="B13" s="52">
        <v>2</v>
      </c>
      <c r="C13" s="52"/>
      <c r="D13" s="43">
        <v>8012</v>
      </c>
      <c r="E13" s="18" t="s">
        <v>353</v>
      </c>
      <c r="F13" t="s">
        <v>1561</v>
      </c>
      <c r="I13" t="s">
        <v>47</v>
      </c>
      <c r="J13" s="15" t="s">
        <v>59</v>
      </c>
      <c r="K13">
        <v>1.1666666666666668E-3</v>
      </c>
      <c r="L13" s="15">
        <v>5.0000000000000002E-5</v>
      </c>
      <c r="BG13" t="s">
        <v>47</v>
      </c>
      <c r="BH13" s="15" t="s">
        <v>59</v>
      </c>
      <c r="BI13" t="s">
        <v>47</v>
      </c>
      <c r="BJ13" s="15" t="s">
        <v>59</v>
      </c>
      <c r="BK13" t="s">
        <v>47</v>
      </c>
      <c r="BL13" s="15" t="s">
        <v>59</v>
      </c>
      <c r="BM13" t="s">
        <v>47</v>
      </c>
      <c r="BN13" s="15" t="s">
        <v>59</v>
      </c>
      <c r="BO13" t="s">
        <v>47</v>
      </c>
      <c r="BP13" s="15" t="s">
        <v>59</v>
      </c>
      <c r="BQ13" t="s">
        <v>47</v>
      </c>
      <c r="BR13" s="15" t="s">
        <v>59</v>
      </c>
      <c r="BS13" t="s">
        <v>47</v>
      </c>
      <c r="BT13" s="15" t="s">
        <v>59</v>
      </c>
      <c r="BU13" t="s">
        <v>47</v>
      </c>
      <c r="BV13" s="15" t="s">
        <v>59</v>
      </c>
      <c r="BW13" t="s">
        <v>47</v>
      </c>
      <c r="BX13" s="15" t="s">
        <v>59</v>
      </c>
      <c r="BY13" t="s">
        <v>47</v>
      </c>
      <c r="BZ13" s="15" t="s">
        <v>59</v>
      </c>
      <c r="CA13" t="s">
        <v>47</v>
      </c>
      <c r="CB13" s="15" t="s">
        <v>59</v>
      </c>
      <c r="CI13" t="s">
        <v>47</v>
      </c>
      <c r="CJ13" s="15" t="s">
        <v>59</v>
      </c>
      <c r="CM13">
        <v>14.75</v>
      </c>
      <c r="CN13" s="15">
        <v>0.5</v>
      </c>
      <c r="CO13">
        <v>3</v>
      </c>
      <c r="CP13" s="15">
        <v>0.25</v>
      </c>
      <c r="CQ13" t="s">
        <v>47</v>
      </c>
      <c r="CR13" s="15" t="s">
        <v>59</v>
      </c>
      <c r="CS13" t="s">
        <v>47</v>
      </c>
      <c r="CT13" s="15" t="s">
        <v>59</v>
      </c>
      <c r="CU13" t="s">
        <v>47</v>
      </c>
      <c r="CV13" s="15" t="s">
        <v>59</v>
      </c>
      <c r="CY13" t="s">
        <v>47</v>
      </c>
      <c r="CZ13" s="15" t="s">
        <v>59</v>
      </c>
      <c r="DC13" t="s">
        <v>47</v>
      </c>
      <c r="DD13" s="15" t="s">
        <v>59</v>
      </c>
      <c r="DG13" t="s">
        <v>47</v>
      </c>
      <c r="DH13" s="15" t="s">
        <v>59</v>
      </c>
      <c r="DI13" t="s">
        <v>47</v>
      </c>
      <c r="DJ13" s="15" t="s">
        <v>59</v>
      </c>
      <c r="DK13" t="s">
        <v>47</v>
      </c>
      <c r="DL13" s="15" t="s">
        <v>59</v>
      </c>
      <c r="DM13" t="s">
        <v>47</v>
      </c>
      <c r="DN13" s="15" t="s">
        <v>59</v>
      </c>
      <c r="DO13" t="s">
        <v>47</v>
      </c>
      <c r="DP13" s="15" t="s">
        <v>59</v>
      </c>
      <c r="DQ13" t="s">
        <v>47</v>
      </c>
      <c r="DR13" s="15" t="s">
        <v>59</v>
      </c>
      <c r="DS13" t="s">
        <v>47</v>
      </c>
      <c r="DT13" s="15" t="s">
        <v>59</v>
      </c>
      <c r="DU13" t="s">
        <v>47</v>
      </c>
      <c r="DV13" s="15" t="s">
        <v>59</v>
      </c>
      <c r="DW13" t="s">
        <v>47</v>
      </c>
      <c r="DX13" s="15" t="s">
        <v>59</v>
      </c>
      <c r="EC13" t="s">
        <v>47</v>
      </c>
      <c r="ED13" s="15" t="s">
        <v>59</v>
      </c>
      <c r="EE13" t="s">
        <v>47</v>
      </c>
      <c r="EF13" s="15" t="s">
        <v>59</v>
      </c>
      <c r="EG13" t="s">
        <v>47</v>
      </c>
      <c r="EH13" s="15" t="s">
        <v>59</v>
      </c>
      <c r="EK13" t="s">
        <v>47</v>
      </c>
      <c r="EL13" s="15" t="s">
        <v>59</v>
      </c>
      <c r="EM13" t="s">
        <v>47</v>
      </c>
      <c r="EN13" s="15" t="s">
        <v>59</v>
      </c>
      <c r="EO13" t="s">
        <v>47</v>
      </c>
      <c r="EP13" s="15" t="s">
        <v>59</v>
      </c>
      <c r="EQ13" t="s">
        <v>47</v>
      </c>
      <c r="ER13" s="15" t="s">
        <v>59</v>
      </c>
      <c r="ES13" t="s">
        <v>47</v>
      </c>
      <c r="ET13" s="15" t="s">
        <v>59</v>
      </c>
      <c r="EU13" t="s">
        <v>47</v>
      </c>
      <c r="EV13" s="15" t="s">
        <v>59</v>
      </c>
      <c r="EW13" t="s">
        <v>47</v>
      </c>
      <c r="EX13" s="15" t="s">
        <v>59</v>
      </c>
      <c r="EY13" t="s">
        <v>47</v>
      </c>
      <c r="EZ13" s="15" t="s">
        <v>59</v>
      </c>
      <c r="FA13" t="s">
        <v>47</v>
      </c>
      <c r="FB13" s="15" t="s">
        <v>59</v>
      </c>
      <c r="FE13" t="s">
        <v>47</v>
      </c>
      <c r="FF13" s="15" t="s">
        <v>59</v>
      </c>
      <c r="FG13" t="s">
        <v>47</v>
      </c>
      <c r="FH13" s="15" t="s">
        <v>59</v>
      </c>
      <c r="FI13" t="s">
        <v>47</v>
      </c>
      <c r="FJ13" s="15" t="s">
        <v>59</v>
      </c>
      <c r="FK13" t="s">
        <v>47</v>
      </c>
      <c r="FL13" s="15" t="s">
        <v>59</v>
      </c>
      <c r="FM13" t="s">
        <v>47</v>
      </c>
      <c r="FN13" s="15" t="s">
        <v>59</v>
      </c>
      <c r="FO13" t="s">
        <v>47</v>
      </c>
      <c r="FP13" s="15" t="s">
        <v>59</v>
      </c>
      <c r="FQ13" t="s">
        <v>47</v>
      </c>
      <c r="FR13" s="15" t="s">
        <v>59</v>
      </c>
    </row>
    <row r="14" spans="1:194">
      <c r="A14" t="s">
        <v>360</v>
      </c>
      <c r="B14" s="52">
        <v>2</v>
      </c>
      <c r="C14" s="52"/>
      <c r="D14" s="43">
        <v>8012</v>
      </c>
      <c r="E14" s="18" t="s">
        <v>353</v>
      </c>
      <c r="F14" t="s">
        <v>1561</v>
      </c>
      <c r="I14" t="s">
        <v>47</v>
      </c>
      <c r="J14" s="15" t="s">
        <v>59</v>
      </c>
      <c r="K14">
        <v>1.2333333333333335E-3</v>
      </c>
      <c r="L14" s="15">
        <v>3.3333333333333335E-5</v>
      </c>
      <c r="BG14" t="s">
        <v>47</v>
      </c>
      <c r="BH14" s="15" t="s">
        <v>59</v>
      </c>
      <c r="BI14" t="s">
        <v>47</v>
      </c>
      <c r="BJ14" s="15" t="s">
        <v>59</v>
      </c>
      <c r="BK14" t="s">
        <v>47</v>
      </c>
      <c r="BL14" s="15" t="s">
        <v>59</v>
      </c>
      <c r="BM14" t="s">
        <v>47</v>
      </c>
      <c r="BN14" s="15" t="s">
        <v>59</v>
      </c>
      <c r="BO14" t="s">
        <v>47</v>
      </c>
      <c r="BP14" s="15" t="s">
        <v>59</v>
      </c>
      <c r="BQ14" t="s">
        <v>47</v>
      </c>
      <c r="BR14" s="15" t="s">
        <v>59</v>
      </c>
      <c r="BS14" t="s">
        <v>47</v>
      </c>
      <c r="BT14" s="15" t="s">
        <v>59</v>
      </c>
      <c r="BU14" t="s">
        <v>47</v>
      </c>
      <c r="BV14" s="15" t="s">
        <v>59</v>
      </c>
      <c r="BW14" t="s">
        <v>47</v>
      </c>
      <c r="BX14" s="15" t="s">
        <v>59</v>
      </c>
      <c r="BY14" t="s">
        <v>47</v>
      </c>
      <c r="BZ14" s="15" t="s">
        <v>59</v>
      </c>
      <c r="CA14" t="s">
        <v>47</v>
      </c>
      <c r="CB14" s="15" t="s">
        <v>59</v>
      </c>
      <c r="CI14" t="s">
        <v>47</v>
      </c>
      <c r="CJ14" s="15" t="s">
        <v>59</v>
      </c>
      <c r="CM14">
        <v>15.75</v>
      </c>
      <c r="CN14" s="15">
        <v>0.5</v>
      </c>
      <c r="CO14">
        <v>3</v>
      </c>
      <c r="CP14" s="15">
        <v>0.25</v>
      </c>
      <c r="CQ14" t="s">
        <v>47</v>
      </c>
      <c r="CR14" s="15" t="s">
        <v>59</v>
      </c>
      <c r="CS14" t="s">
        <v>47</v>
      </c>
      <c r="CT14" s="15" t="s">
        <v>59</v>
      </c>
      <c r="CU14" t="s">
        <v>47</v>
      </c>
      <c r="CV14" s="15" t="s">
        <v>59</v>
      </c>
      <c r="CY14" t="s">
        <v>47</v>
      </c>
      <c r="CZ14" s="15" t="s">
        <v>59</v>
      </c>
      <c r="DC14" t="s">
        <v>47</v>
      </c>
      <c r="DD14" s="15" t="s">
        <v>59</v>
      </c>
      <c r="DG14" t="s">
        <v>47</v>
      </c>
      <c r="DH14" s="15" t="s">
        <v>59</v>
      </c>
      <c r="DI14" t="s">
        <v>47</v>
      </c>
      <c r="DJ14" s="15" t="s">
        <v>59</v>
      </c>
      <c r="DK14" t="s">
        <v>47</v>
      </c>
      <c r="DL14" s="15" t="s">
        <v>59</v>
      </c>
      <c r="DM14" t="s">
        <v>47</v>
      </c>
      <c r="DN14" s="15" t="s">
        <v>59</v>
      </c>
      <c r="DO14" t="s">
        <v>47</v>
      </c>
      <c r="DP14" s="15" t="s">
        <v>59</v>
      </c>
      <c r="DQ14" t="s">
        <v>47</v>
      </c>
      <c r="DR14" s="15" t="s">
        <v>59</v>
      </c>
      <c r="DS14" t="s">
        <v>47</v>
      </c>
      <c r="DT14" s="15" t="s">
        <v>59</v>
      </c>
      <c r="DU14" t="s">
        <v>47</v>
      </c>
      <c r="DV14" s="15" t="s">
        <v>59</v>
      </c>
      <c r="DW14" t="s">
        <v>47</v>
      </c>
      <c r="DX14" s="15" t="s">
        <v>59</v>
      </c>
      <c r="EC14" t="s">
        <v>47</v>
      </c>
      <c r="ED14" s="15" t="s">
        <v>59</v>
      </c>
      <c r="EE14" t="s">
        <v>47</v>
      </c>
      <c r="EF14" s="15" t="s">
        <v>59</v>
      </c>
      <c r="EG14" t="s">
        <v>47</v>
      </c>
      <c r="EH14" s="15" t="s">
        <v>59</v>
      </c>
      <c r="EK14" t="s">
        <v>47</v>
      </c>
      <c r="EL14" s="15" t="s">
        <v>59</v>
      </c>
      <c r="EM14" t="s">
        <v>47</v>
      </c>
      <c r="EN14" s="15" t="s">
        <v>59</v>
      </c>
      <c r="EO14" t="s">
        <v>47</v>
      </c>
      <c r="EP14" s="15" t="s">
        <v>59</v>
      </c>
      <c r="EQ14" t="s">
        <v>47</v>
      </c>
      <c r="ER14" s="15" t="s">
        <v>59</v>
      </c>
      <c r="ES14" t="s">
        <v>47</v>
      </c>
      <c r="ET14" s="15" t="s">
        <v>59</v>
      </c>
      <c r="EU14" t="s">
        <v>47</v>
      </c>
      <c r="EV14" s="15" t="s">
        <v>59</v>
      </c>
      <c r="EW14" t="s">
        <v>47</v>
      </c>
      <c r="EX14" s="15" t="s">
        <v>59</v>
      </c>
      <c r="EY14" t="s">
        <v>47</v>
      </c>
      <c r="EZ14" s="15" t="s">
        <v>59</v>
      </c>
      <c r="FA14" t="s">
        <v>47</v>
      </c>
      <c r="FB14" s="15" t="s">
        <v>59</v>
      </c>
      <c r="FE14" t="s">
        <v>47</v>
      </c>
      <c r="FF14" s="15" t="s">
        <v>59</v>
      </c>
      <c r="FG14" t="s">
        <v>47</v>
      </c>
      <c r="FH14" s="15" t="s">
        <v>59</v>
      </c>
      <c r="FI14" t="s">
        <v>47</v>
      </c>
      <c r="FJ14" s="15" t="s">
        <v>59</v>
      </c>
      <c r="FK14" t="s">
        <v>47</v>
      </c>
      <c r="FL14" s="15" t="s">
        <v>59</v>
      </c>
      <c r="FM14" t="s">
        <v>47</v>
      </c>
      <c r="FN14" s="15" t="s">
        <v>59</v>
      </c>
      <c r="FO14" t="s">
        <v>47</v>
      </c>
      <c r="FP14" s="15" t="s">
        <v>59</v>
      </c>
      <c r="FQ14" t="s">
        <v>47</v>
      </c>
      <c r="FR14" s="15" t="s">
        <v>59</v>
      </c>
    </row>
    <row r="15" spans="1:194">
      <c r="A15" t="s">
        <v>361</v>
      </c>
      <c r="B15" s="52">
        <v>2</v>
      </c>
      <c r="C15" s="52"/>
      <c r="D15" s="43">
        <v>8012</v>
      </c>
      <c r="E15" s="18" t="s">
        <v>353</v>
      </c>
      <c r="F15" t="s">
        <v>1561</v>
      </c>
      <c r="I15" t="s">
        <v>47</v>
      </c>
      <c r="J15" s="15" t="s">
        <v>59</v>
      </c>
      <c r="K15">
        <v>1.4E-3</v>
      </c>
      <c r="L15" s="15">
        <v>5.0000000000000002E-5</v>
      </c>
      <c r="BG15" t="s">
        <v>47</v>
      </c>
      <c r="BH15" s="15" t="s">
        <v>59</v>
      </c>
      <c r="BI15" t="s">
        <v>47</v>
      </c>
      <c r="BJ15" s="15" t="s">
        <v>59</v>
      </c>
      <c r="BK15" t="s">
        <v>47</v>
      </c>
      <c r="BL15" s="15" t="s">
        <v>59</v>
      </c>
      <c r="BM15" t="s">
        <v>47</v>
      </c>
      <c r="BN15" s="15" t="s">
        <v>59</v>
      </c>
      <c r="BO15" t="s">
        <v>47</v>
      </c>
      <c r="BP15" s="15" t="s">
        <v>59</v>
      </c>
      <c r="BQ15" t="s">
        <v>47</v>
      </c>
      <c r="BR15" s="15" t="s">
        <v>59</v>
      </c>
      <c r="BS15" t="s">
        <v>47</v>
      </c>
      <c r="BT15" s="15" t="s">
        <v>59</v>
      </c>
      <c r="BU15" t="s">
        <v>47</v>
      </c>
      <c r="BV15" s="15" t="s">
        <v>59</v>
      </c>
      <c r="BW15" t="s">
        <v>47</v>
      </c>
      <c r="BX15" s="15" t="s">
        <v>59</v>
      </c>
      <c r="BY15" t="s">
        <v>47</v>
      </c>
      <c r="BZ15" s="15" t="s">
        <v>59</v>
      </c>
      <c r="CA15" t="s">
        <v>47</v>
      </c>
      <c r="CB15" s="15" t="s">
        <v>59</v>
      </c>
      <c r="CI15" t="s">
        <v>47</v>
      </c>
      <c r="CJ15" s="15" t="s">
        <v>59</v>
      </c>
      <c r="CM15">
        <v>18</v>
      </c>
      <c r="CN15" s="15">
        <v>0.5</v>
      </c>
      <c r="CO15">
        <v>3</v>
      </c>
      <c r="CP15" s="15">
        <v>0.25</v>
      </c>
      <c r="CQ15" t="s">
        <v>47</v>
      </c>
      <c r="CR15" s="15" t="s">
        <v>59</v>
      </c>
      <c r="CS15" t="s">
        <v>47</v>
      </c>
      <c r="CT15" s="15" t="s">
        <v>59</v>
      </c>
      <c r="CU15" t="s">
        <v>47</v>
      </c>
      <c r="CV15" s="15" t="s">
        <v>59</v>
      </c>
      <c r="CY15" t="s">
        <v>47</v>
      </c>
      <c r="CZ15" s="15" t="s">
        <v>59</v>
      </c>
      <c r="DC15" t="s">
        <v>47</v>
      </c>
      <c r="DD15" s="15" t="s">
        <v>59</v>
      </c>
      <c r="DG15" t="s">
        <v>47</v>
      </c>
      <c r="DH15" s="15" t="s">
        <v>59</v>
      </c>
      <c r="DI15" t="s">
        <v>47</v>
      </c>
      <c r="DJ15" s="15" t="s">
        <v>59</v>
      </c>
      <c r="DK15" t="s">
        <v>47</v>
      </c>
      <c r="DL15" s="15" t="s">
        <v>59</v>
      </c>
      <c r="DM15" t="s">
        <v>47</v>
      </c>
      <c r="DN15" s="15" t="s">
        <v>59</v>
      </c>
      <c r="DO15" t="s">
        <v>47</v>
      </c>
      <c r="DP15" s="15" t="s">
        <v>59</v>
      </c>
      <c r="DQ15" t="s">
        <v>47</v>
      </c>
      <c r="DR15" s="15" t="s">
        <v>59</v>
      </c>
      <c r="DS15" t="s">
        <v>47</v>
      </c>
      <c r="DT15" s="15" t="s">
        <v>59</v>
      </c>
      <c r="DU15" t="s">
        <v>47</v>
      </c>
      <c r="DV15" s="15" t="s">
        <v>59</v>
      </c>
      <c r="DW15" t="s">
        <v>47</v>
      </c>
      <c r="DX15" s="15" t="s">
        <v>59</v>
      </c>
      <c r="EC15" t="s">
        <v>47</v>
      </c>
      <c r="ED15" s="15" t="s">
        <v>59</v>
      </c>
      <c r="EE15" t="s">
        <v>47</v>
      </c>
      <c r="EF15" s="15" t="s">
        <v>59</v>
      </c>
      <c r="EG15" t="s">
        <v>47</v>
      </c>
      <c r="EH15" s="15" t="s">
        <v>59</v>
      </c>
      <c r="EK15" t="s">
        <v>47</v>
      </c>
      <c r="EL15" s="15" t="s">
        <v>59</v>
      </c>
      <c r="EM15" t="s">
        <v>47</v>
      </c>
      <c r="EN15" s="15" t="s">
        <v>59</v>
      </c>
      <c r="EO15" t="s">
        <v>47</v>
      </c>
      <c r="EP15" s="15" t="s">
        <v>59</v>
      </c>
      <c r="EQ15" t="s">
        <v>47</v>
      </c>
      <c r="ER15" s="15" t="s">
        <v>59</v>
      </c>
      <c r="ES15" t="s">
        <v>47</v>
      </c>
      <c r="ET15" s="15" t="s">
        <v>59</v>
      </c>
      <c r="EU15" t="s">
        <v>47</v>
      </c>
      <c r="EV15" s="15" t="s">
        <v>59</v>
      </c>
      <c r="EW15" t="s">
        <v>47</v>
      </c>
      <c r="EX15" s="15" t="s">
        <v>59</v>
      </c>
      <c r="EY15" t="s">
        <v>47</v>
      </c>
      <c r="EZ15" s="15" t="s">
        <v>59</v>
      </c>
      <c r="FA15" t="s">
        <v>47</v>
      </c>
      <c r="FB15" s="15" t="s">
        <v>59</v>
      </c>
      <c r="FE15" t="s">
        <v>47</v>
      </c>
      <c r="FF15" s="15" t="s">
        <v>59</v>
      </c>
      <c r="FG15" t="s">
        <v>47</v>
      </c>
      <c r="FH15" s="15" t="s">
        <v>59</v>
      </c>
      <c r="FI15" t="s">
        <v>47</v>
      </c>
      <c r="FJ15" s="15" t="s">
        <v>59</v>
      </c>
      <c r="FK15" t="s">
        <v>47</v>
      </c>
      <c r="FL15" s="15" t="s">
        <v>59</v>
      </c>
      <c r="FM15" t="s">
        <v>47</v>
      </c>
      <c r="FN15" s="15" t="s">
        <v>59</v>
      </c>
      <c r="FO15" t="s">
        <v>47</v>
      </c>
      <c r="FP15" s="15" t="s">
        <v>59</v>
      </c>
      <c r="FQ15" t="s">
        <v>47</v>
      </c>
      <c r="FR15" s="15" t="s">
        <v>59</v>
      </c>
    </row>
    <row r="16" spans="1:194">
      <c r="A16" t="s">
        <v>363</v>
      </c>
      <c r="B16" s="52">
        <v>2</v>
      </c>
      <c r="C16" s="52"/>
      <c r="D16" s="43">
        <v>8012</v>
      </c>
      <c r="E16" s="18" t="s">
        <v>353</v>
      </c>
      <c r="F16" t="s">
        <v>1561</v>
      </c>
      <c r="I16" t="s">
        <v>47</v>
      </c>
      <c r="J16" s="15" t="s">
        <v>59</v>
      </c>
      <c r="K16">
        <v>1.4166666666666668E-3</v>
      </c>
      <c r="L16" s="15">
        <v>5.0000000000000002E-5</v>
      </c>
      <c r="BG16" t="s">
        <v>47</v>
      </c>
      <c r="BH16" s="15" t="s">
        <v>59</v>
      </c>
      <c r="BI16" t="s">
        <v>47</v>
      </c>
      <c r="BJ16" s="15" t="s">
        <v>59</v>
      </c>
      <c r="BK16" t="s">
        <v>47</v>
      </c>
      <c r="BL16" s="15" t="s">
        <v>59</v>
      </c>
      <c r="BM16" t="s">
        <v>47</v>
      </c>
      <c r="BN16" s="15" t="s">
        <v>59</v>
      </c>
      <c r="BO16" t="s">
        <v>47</v>
      </c>
      <c r="BP16" s="15" t="s">
        <v>59</v>
      </c>
      <c r="BQ16" t="s">
        <v>47</v>
      </c>
      <c r="BR16" s="15" t="s">
        <v>59</v>
      </c>
      <c r="BS16" t="s">
        <v>47</v>
      </c>
      <c r="BT16" s="15" t="s">
        <v>59</v>
      </c>
      <c r="BU16" t="s">
        <v>47</v>
      </c>
      <c r="BV16" s="15" t="s">
        <v>59</v>
      </c>
      <c r="BW16" t="s">
        <v>47</v>
      </c>
      <c r="BX16" s="15" t="s">
        <v>59</v>
      </c>
      <c r="BY16" t="s">
        <v>47</v>
      </c>
      <c r="BZ16" s="15" t="s">
        <v>59</v>
      </c>
      <c r="CA16" t="s">
        <v>47</v>
      </c>
      <c r="CB16" s="15" t="s">
        <v>59</v>
      </c>
      <c r="CI16" t="s">
        <v>47</v>
      </c>
      <c r="CJ16" s="15" t="s">
        <v>59</v>
      </c>
      <c r="CM16">
        <v>18.25</v>
      </c>
      <c r="CN16" s="15">
        <v>0.75</v>
      </c>
      <c r="CO16">
        <v>3.25</v>
      </c>
      <c r="CP16" s="15">
        <v>0.25</v>
      </c>
      <c r="CQ16" t="s">
        <v>47</v>
      </c>
      <c r="CR16" s="15" t="s">
        <v>59</v>
      </c>
      <c r="CS16" t="s">
        <v>47</v>
      </c>
      <c r="CT16" s="15" t="s">
        <v>59</v>
      </c>
      <c r="CU16" t="s">
        <v>47</v>
      </c>
      <c r="CV16" s="15" t="s">
        <v>59</v>
      </c>
      <c r="CY16" t="s">
        <v>47</v>
      </c>
      <c r="CZ16" s="15" t="s">
        <v>59</v>
      </c>
      <c r="DC16" t="s">
        <v>47</v>
      </c>
      <c r="DD16" s="15" t="s">
        <v>59</v>
      </c>
      <c r="DG16" t="s">
        <v>47</v>
      </c>
      <c r="DH16" s="15" t="s">
        <v>59</v>
      </c>
      <c r="DI16" t="s">
        <v>47</v>
      </c>
      <c r="DJ16" s="15" t="s">
        <v>59</v>
      </c>
      <c r="DK16" t="s">
        <v>47</v>
      </c>
      <c r="DL16" s="15" t="s">
        <v>59</v>
      </c>
      <c r="DM16" t="s">
        <v>47</v>
      </c>
      <c r="DN16" s="15" t="s">
        <v>59</v>
      </c>
      <c r="DO16" t="s">
        <v>47</v>
      </c>
      <c r="DP16" s="15" t="s">
        <v>59</v>
      </c>
      <c r="DQ16" t="s">
        <v>47</v>
      </c>
      <c r="DR16" s="15" t="s">
        <v>59</v>
      </c>
      <c r="DS16" t="s">
        <v>47</v>
      </c>
      <c r="DT16" s="15" t="s">
        <v>59</v>
      </c>
      <c r="DU16" t="s">
        <v>47</v>
      </c>
      <c r="DV16" s="15" t="s">
        <v>59</v>
      </c>
      <c r="DW16" t="s">
        <v>47</v>
      </c>
      <c r="DX16" s="15" t="s">
        <v>59</v>
      </c>
      <c r="EC16" t="s">
        <v>47</v>
      </c>
      <c r="ED16" s="15" t="s">
        <v>59</v>
      </c>
      <c r="EE16" t="s">
        <v>47</v>
      </c>
      <c r="EF16" s="15" t="s">
        <v>59</v>
      </c>
      <c r="EG16" t="s">
        <v>47</v>
      </c>
      <c r="EH16" s="15" t="s">
        <v>59</v>
      </c>
      <c r="EK16" t="s">
        <v>47</v>
      </c>
      <c r="EL16" s="15" t="s">
        <v>59</v>
      </c>
      <c r="EM16" t="s">
        <v>47</v>
      </c>
      <c r="EN16" s="15" t="s">
        <v>59</v>
      </c>
      <c r="EO16" t="s">
        <v>47</v>
      </c>
      <c r="EP16" s="15" t="s">
        <v>59</v>
      </c>
      <c r="EQ16" t="s">
        <v>47</v>
      </c>
      <c r="ER16" s="15" t="s">
        <v>59</v>
      </c>
      <c r="ES16" t="s">
        <v>47</v>
      </c>
      <c r="ET16" s="15" t="s">
        <v>59</v>
      </c>
      <c r="EU16" t="s">
        <v>47</v>
      </c>
      <c r="EV16" s="15" t="s">
        <v>59</v>
      </c>
      <c r="EW16" t="s">
        <v>47</v>
      </c>
      <c r="EX16" s="15" t="s">
        <v>59</v>
      </c>
      <c r="EY16" t="s">
        <v>47</v>
      </c>
      <c r="EZ16" s="15" t="s">
        <v>59</v>
      </c>
      <c r="FA16" t="s">
        <v>47</v>
      </c>
      <c r="FB16" s="15" t="s">
        <v>59</v>
      </c>
      <c r="FE16" t="s">
        <v>47</v>
      </c>
      <c r="FF16" s="15" t="s">
        <v>59</v>
      </c>
      <c r="FG16" t="s">
        <v>47</v>
      </c>
      <c r="FH16" s="15" t="s">
        <v>59</v>
      </c>
      <c r="FI16" t="s">
        <v>47</v>
      </c>
      <c r="FJ16" s="15" t="s">
        <v>59</v>
      </c>
      <c r="FK16" t="s">
        <v>47</v>
      </c>
      <c r="FL16" s="15" t="s">
        <v>59</v>
      </c>
      <c r="FM16" t="s">
        <v>47</v>
      </c>
      <c r="FN16" s="15" t="s">
        <v>59</v>
      </c>
      <c r="FO16" t="s">
        <v>47</v>
      </c>
      <c r="FP16" s="15" t="s">
        <v>59</v>
      </c>
      <c r="FQ16" t="s">
        <v>47</v>
      </c>
      <c r="FR16" s="15" t="s">
        <v>59</v>
      </c>
    </row>
    <row r="17" spans="1:174">
      <c r="A17" t="s">
        <v>364</v>
      </c>
      <c r="B17" s="52">
        <v>2</v>
      </c>
      <c r="C17" s="52"/>
      <c r="D17" s="43">
        <v>8012</v>
      </c>
      <c r="E17" s="18" t="s">
        <v>353</v>
      </c>
      <c r="F17" t="s">
        <v>1561</v>
      </c>
      <c r="I17" t="s">
        <v>47</v>
      </c>
      <c r="J17" s="15" t="s">
        <v>59</v>
      </c>
      <c r="K17">
        <v>1.6166666666666664E-3</v>
      </c>
      <c r="L17" s="15">
        <v>5.0000000000000002E-5</v>
      </c>
      <c r="BG17" t="s">
        <v>47</v>
      </c>
      <c r="BH17" s="15" t="s">
        <v>59</v>
      </c>
      <c r="BI17" t="s">
        <v>47</v>
      </c>
      <c r="BJ17" s="15" t="s">
        <v>59</v>
      </c>
      <c r="BK17" t="s">
        <v>47</v>
      </c>
      <c r="BL17" s="15" t="s">
        <v>59</v>
      </c>
      <c r="BM17" t="s">
        <v>47</v>
      </c>
      <c r="BN17" s="15" t="s">
        <v>59</v>
      </c>
      <c r="BO17" t="s">
        <v>47</v>
      </c>
      <c r="BP17" s="15" t="s">
        <v>59</v>
      </c>
      <c r="BQ17" t="s">
        <v>47</v>
      </c>
      <c r="BR17" s="15" t="s">
        <v>59</v>
      </c>
      <c r="BS17" t="s">
        <v>47</v>
      </c>
      <c r="BT17" s="15" t="s">
        <v>59</v>
      </c>
      <c r="BU17" t="s">
        <v>47</v>
      </c>
      <c r="BV17" s="15" t="s">
        <v>59</v>
      </c>
      <c r="BW17" t="s">
        <v>47</v>
      </c>
      <c r="BX17" s="15" t="s">
        <v>59</v>
      </c>
      <c r="BY17" t="s">
        <v>47</v>
      </c>
      <c r="BZ17" s="15" t="s">
        <v>59</v>
      </c>
      <c r="CA17" t="s">
        <v>47</v>
      </c>
      <c r="CB17" s="15" t="s">
        <v>59</v>
      </c>
      <c r="CI17" t="s">
        <v>47</v>
      </c>
      <c r="CJ17" s="15" t="s">
        <v>59</v>
      </c>
      <c r="CM17">
        <v>20.75</v>
      </c>
      <c r="CN17" s="15">
        <v>0.75</v>
      </c>
      <c r="CO17">
        <v>3.5</v>
      </c>
      <c r="CP17" s="15">
        <v>0.25</v>
      </c>
      <c r="CQ17" t="s">
        <v>47</v>
      </c>
      <c r="CR17" s="15" t="s">
        <v>59</v>
      </c>
      <c r="CS17" t="s">
        <v>47</v>
      </c>
      <c r="CT17" s="15" t="s">
        <v>59</v>
      </c>
      <c r="CU17" t="s">
        <v>47</v>
      </c>
      <c r="CV17" s="15" t="s">
        <v>59</v>
      </c>
      <c r="CY17" t="s">
        <v>47</v>
      </c>
      <c r="CZ17" s="15" t="s">
        <v>59</v>
      </c>
      <c r="DC17" t="s">
        <v>47</v>
      </c>
      <c r="DD17" s="15" t="s">
        <v>59</v>
      </c>
      <c r="DG17" t="s">
        <v>47</v>
      </c>
      <c r="DH17" s="15" t="s">
        <v>59</v>
      </c>
      <c r="DI17" t="s">
        <v>47</v>
      </c>
      <c r="DJ17" s="15" t="s">
        <v>59</v>
      </c>
      <c r="DK17" t="s">
        <v>47</v>
      </c>
      <c r="DL17" s="15" t="s">
        <v>59</v>
      </c>
      <c r="DM17" t="s">
        <v>47</v>
      </c>
      <c r="DN17" s="15" t="s">
        <v>59</v>
      </c>
      <c r="DO17" t="s">
        <v>47</v>
      </c>
      <c r="DP17" s="15" t="s">
        <v>59</v>
      </c>
      <c r="DQ17" t="s">
        <v>47</v>
      </c>
      <c r="DR17" s="15" t="s">
        <v>59</v>
      </c>
      <c r="DS17" t="s">
        <v>47</v>
      </c>
      <c r="DT17" s="15" t="s">
        <v>59</v>
      </c>
      <c r="DU17" t="s">
        <v>47</v>
      </c>
      <c r="DV17" s="15" t="s">
        <v>59</v>
      </c>
      <c r="DW17" t="s">
        <v>47</v>
      </c>
      <c r="DX17" s="15" t="s">
        <v>59</v>
      </c>
      <c r="EC17" t="s">
        <v>47</v>
      </c>
      <c r="ED17" s="15" t="s">
        <v>59</v>
      </c>
      <c r="EE17" t="s">
        <v>47</v>
      </c>
      <c r="EF17" s="15" t="s">
        <v>59</v>
      </c>
      <c r="EG17" t="s">
        <v>47</v>
      </c>
      <c r="EH17" s="15" t="s">
        <v>59</v>
      </c>
      <c r="EK17" t="s">
        <v>47</v>
      </c>
      <c r="EL17" s="15" t="s">
        <v>59</v>
      </c>
      <c r="EM17" t="s">
        <v>47</v>
      </c>
      <c r="EN17" s="15" t="s">
        <v>59</v>
      </c>
      <c r="EO17" t="s">
        <v>47</v>
      </c>
      <c r="EP17" s="15" t="s">
        <v>59</v>
      </c>
      <c r="EQ17" t="s">
        <v>47</v>
      </c>
      <c r="ER17" s="15" t="s">
        <v>59</v>
      </c>
      <c r="ES17" t="s">
        <v>47</v>
      </c>
      <c r="ET17" s="15" t="s">
        <v>59</v>
      </c>
      <c r="EU17" t="s">
        <v>47</v>
      </c>
      <c r="EV17" s="15" t="s">
        <v>59</v>
      </c>
      <c r="EW17" t="s">
        <v>47</v>
      </c>
      <c r="EX17" s="15" t="s">
        <v>59</v>
      </c>
      <c r="EY17" t="s">
        <v>47</v>
      </c>
      <c r="EZ17" s="15" t="s">
        <v>59</v>
      </c>
      <c r="FA17" t="s">
        <v>47</v>
      </c>
      <c r="FB17" s="15" t="s">
        <v>59</v>
      </c>
      <c r="FE17" t="s">
        <v>47</v>
      </c>
      <c r="FF17" s="15" t="s">
        <v>59</v>
      </c>
      <c r="FG17" t="s">
        <v>47</v>
      </c>
      <c r="FH17" s="15" t="s">
        <v>59</v>
      </c>
      <c r="FI17" t="s">
        <v>47</v>
      </c>
      <c r="FJ17" s="15" t="s">
        <v>59</v>
      </c>
      <c r="FK17" t="s">
        <v>47</v>
      </c>
      <c r="FL17" s="15" t="s">
        <v>59</v>
      </c>
      <c r="FM17" t="s">
        <v>47</v>
      </c>
      <c r="FN17" s="15" t="s">
        <v>59</v>
      </c>
      <c r="FO17" t="s">
        <v>47</v>
      </c>
      <c r="FP17" s="15" t="s">
        <v>59</v>
      </c>
      <c r="FQ17" t="s">
        <v>47</v>
      </c>
      <c r="FR17" s="15" t="s">
        <v>59</v>
      </c>
    </row>
    <row r="18" spans="1:174">
      <c r="A18" t="s">
        <v>365</v>
      </c>
      <c r="B18" s="52">
        <v>2</v>
      </c>
      <c r="C18" s="52"/>
      <c r="D18" s="43">
        <v>8012</v>
      </c>
      <c r="E18" s="18" t="s">
        <v>353</v>
      </c>
      <c r="F18" t="s">
        <v>1561</v>
      </c>
      <c r="I18" t="s">
        <v>47</v>
      </c>
      <c r="J18" s="15" t="s">
        <v>59</v>
      </c>
      <c r="K18">
        <v>1.8666666666666664E-3</v>
      </c>
      <c r="L18" s="15">
        <v>3.3333333333333335E-5</v>
      </c>
      <c r="BG18" t="s">
        <v>47</v>
      </c>
      <c r="BH18" s="15" t="s">
        <v>59</v>
      </c>
      <c r="BI18" t="s">
        <v>47</v>
      </c>
      <c r="BJ18" s="15" t="s">
        <v>59</v>
      </c>
      <c r="BK18" t="s">
        <v>47</v>
      </c>
      <c r="BL18" s="15" t="s">
        <v>59</v>
      </c>
      <c r="BM18" t="s">
        <v>47</v>
      </c>
      <c r="BN18" s="15" t="s">
        <v>59</v>
      </c>
      <c r="BO18" t="s">
        <v>47</v>
      </c>
      <c r="BP18" s="15" t="s">
        <v>59</v>
      </c>
      <c r="BQ18" t="s">
        <v>47</v>
      </c>
      <c r="BR18" s="15" t="s">
        <v>59</v>
      </c>
      <c r="BS18" t="s">
        <v>47</v>
      </c>
      <c r="BT18" s="15" t="s">
        <v>59</v>
      </c>
      <c r="BU18" t="s">
        <v>47</v>
      </c>
      <c r="BV18" s="15" t="s">
        <v>59</v>
      </c>
      <c r="BW18" t="s">
        <v>47</v>
      </c>
      <c r="BX18" s="15" t="s">
        <v>59</v>
      </c>
      <c r="BY18" t="s">
        <v>47</v>
      </c>
      <c r="BZ18" s="15" t="s">
        <v>59</v>
      </c>
      <c r="CA18" t="s">
        <v>47</v>
      </c>
      <c r="CB18" s="15" t="s">
        <v>59</v>
      </c>
      <c r="CI18" t="s">
        <v>47</v>
      </c>
      <c r="CJ18" s="15" t="s">
        <v>59</v>
      </c>
      <c r="CM18">
        <v>23.75</v>
      </c>
      <c r="CN18" s="15">
        <v>0.25</v>
      </c>
      <c r="CO18">
        <v>4.5</v>
      </c>
      <c r="CP18" s="15">
        <v>0</v>
      </c>
      <c r="CQ18" t="s">
        <v>47</v>
      </c>
      <c r="CR18" s="15" t="s">
        <v>59</v>
      </c>
      <c r="CS18" t="s">
        <v>47</v>
      </c>
      <c r="CT18" s="15" t="s">
        <v>59</v>
      </c>
      <c r="CU18" t="s">
        <v>47</v>
      </c>
      <c r="CV18" s="15" t="s">
        <v>59</v>
      </c>
      <c r="CY18" t="s">
        <v>47</v>
      </c>
      <c r="CZ18" s="15" t="s">
        <v>59</v>
      </c>
      <c r="DC18" t="s">
        <v>47</v>
      </c>
      <c r="DD18" s="15" t="s">
        <v>59</v>
      </c>
      <c r="DG18" t="s">
        <v>47</v>
      </c>
      <c r="DH18" s="15" t="s">
        <v>59</v>
      </c>
      <c r="DI18" t="s">
        <v>47</v>
      </c>
      <c r="DJ18" s="15" t="s">
        <v>59</v>
      </c>
      <c r="DK18" t="s">
        <v>47</v>
      </c>
      <c r="DL18" s="15" t="s">
        <v>59</v>
      </c>
      <c r="DM18" t="s">
        <v>47</v>
      </c>
      <c r="DN18" s="15" t="s">
        <v>59</v>
      </c>
      <c r="DO18" t="s">
        <v>47</v>
      </c>
      <c r="DP18" s="15" t="s">
        <v>59</v>
      </c>
      <c r="DQ18" t="s">
        <v>47</v>
      </c>
      <c r="DR18" s="15" t="s">
        <v>59</v>
      </c>
      <c r="DS18" t="s">
        <v>47</v>
      </c>
      <c r="DT18" s="15" t="s">
        <v>59</v>
      </c>
      <c r="DU18" t="s">
        <v>47</v>
      </c>
      <c r="DV18" s="15" t="s">
        <v>59</v>
      </c>
      <c r="DW18" t="s">
        <v>47</v>
      </c>
      <c r="DX18" s="15" t="s">
        <v>59</v>
      </c>
      <c r="EC18" t="s">
        <v>47</v>
      </c>
      <c r="ED18" s="15" t="s">
        <v>59</v>
      </c>
      <c r="EE18" t="s">
        <v>47</v>
      </c>
      <c r="EF18" s="15" t="s">
        <v>59</v>
      </c>
      <c r="EG18" t="s">
        <v>47</v>
      </c>
      <c r="EH18" s="15" t="s">
        <v>59</v>
      </c>
      <c r="EK18" t="s">
        <v>47</v>
      </c>
      <c r="EL18" s="15" t="s">
        <v>59</v>
      </c>
      <c r="EM18" t="s">
        <v>47</v>
      </c>
      <c r="EN18" s="15" t="s">
        <v>59</v>
      </c>
      <c r="EO18" t="s">
        <v>47</v>
      </c>
      <c r="EP18" s="15" t="s">
        <v>59</v>
      </c>
      <c r="EQ18" t="s">
        <v>47</v>
      </c>
      <c r="ER18" s="15" t="s">
        <v>59</v>
      </c>
      <c r="ES18" t="s">
        <v>47</v>
      </c>
      <c r="ET18" s="15" t="s">
        <v>59</v>
      </c>
      <c r="EU18" t="s">
        <v>47</v>
      </c>
      <c r="EV18" s="15" t="s">
        <v>59</v>
      </c>
      <c r="EW18" t="s">
        <v>47</v>
      </c>
      <c r="EX18" s="15" t="s">
        <v>59</v>
      </c>
      <c r="EY18" t="s">
        <v>47</v>
      </c>
      <c r="EZ18" s="15" t="s">
        <v>59</v>
      </c>
      <c r="FA18" t="s">
        <v>47</v>
      </c>
      <c r="FB18" s="15" t="s">
        <v>59</v>
      </c>
      <c r="FE18" t="s">
        <v>47</v>
      </c>
      <c r="FF18" s="15" t="s">
        <v>59</v>
      </c>
      <c r="FG18" t="s">
        <v>47</v>
      </c>
      <c r="FH18" s="15" t="s">
        <v>59</v>
      </c>
      <c r="FI18" t="s">
        <v>47</v>
      </c>
      <c r="FJ18" s="15" t="s">
        <v>59</v>
      </c>
      <c r="FK18" t="s">
        <v>47</v>
      </c>
      <c r="FL18" s="15" t="s">
        <v>59</v>
      </c>
      <c r="FM18" t="s">
        <v>47</v>
      </c>
      <c r="FN18" s="15" t="s">
        <v>59</v>
      </c>
      <c r="FO18" t="s">
        <v>47</v>
      </c>
      <c r="FP18" s="15" t="s">
        <v>59</v>
      </c>
      <c r="FQ18" t="s">
        <v>47</v>
      </c>
      <c r="FR18" s="15" t="s">
        <v>59</v>
      </c>
    </row>
    <row r="19" spans="1:174">
      <c r="A19" t="s">
        <v>366</v>
      </c>
      <c r="B19" s="52">
        <v>2</v>
      </c>
      <c r="C19" s="52"/>
      <c r="D19" s="43">
        <v>8012</v>
      </c>
      <c r="E19" s="18" t="s">
        <v>353</v>
      </c>
      <c r="F19" t="s">
        <v>1561</v>
      </c>
      <c r="I19" t="s">
        <v>47</v>
      </c>
      <c r="J19" s="15" t="s">
        <v>59</v>
      </c>
      <c r="K19">
        <v>1.5833333333333333E-3</v>
      </c>
      <c r="L19" s="15">
        <v>3.3333333333333335E-5</v>
      </c>
      <c r="BG19" t="s">
        <v>47</v>
      </c>
      <c r="BH19" s="15" t="s">
        <v>59</v>
      </c>
      <c r="BI19" t="s">
        <v>47</v>
      </c>
      <c r="BJ19" s="15" t="s">
        <v>59</v>
      </c>
      <c r="BK19" t="s">
        <v>47</v>
      </c>
      <c r="BL19" s="15" t="s">
        <v>59</v>
      </c>
      <c r="BM19" t="s">
        <v>47</v>
      </c>
      <c r="BN19" s="15" t="s">
        <v>59</v>
      </c>
      <c r="BO19" t="s">
        <v>47</v>
      </c>
      <c r="BP19" s="15" t="s">
        <v>59</v>
      </c>
      <c r="BQ19" t="s">
        <v>47</v>
      </c>
      <c r="BR19" s="15" t="s">
        <v>59</v>
      </c>
      <c r="BS19" t="s">
        <v>47</v>
      </c>
      <c r="BT19" s="15" t="s">
        <v>59</v>
      </c>
      <c r="BU19" t="s">
        <v>47</v>
      </c>
      <c r="BV19" s="15" t="s">
        <v>59</v>
      </c>
      <c r="BW19" t="s">
        <v>47</v>
      </c>
      <c r="BX19" s="15" t="s">
        <v>59</v>
      </c>
      <c r="BY19" t="s">
        <v>47</v>
      </c>
      <c r="BZ19" s="15" t="s">
        <v>59</v>
      </c>
      <c r="CA19" t="s">
        <v>47</v>
      </c>
      <c r="CB19" s="15" t="s">
        <v>59</v>
      </c>
      <c r="CI19" t="s">
        <v>47</v>
      </c>
      <c r="CJ19" s="15" t="s">
        <v>59</v>
      </c>
      <c r="CM19">
        <v>19.75</v>
      </c>
      <c r="CN19" s="15">
        <v>0.5</v>
      </c>
      <c r="CO19">
        <v>4</v>
      </c>
      <c r="CP19" s="15">
        <v>0</v>
      </c>
      <c r="CQ19" t="s">
        <v>47</v>
      </c>
      <c r="CR19" s="15" t="s">
        <v>59</v>
      </c>
      <c r="CS19" t="s">
        <v>47</v>
      </c>
      <c r="CT19" s="15" t="s">
        <v>59</v>
      </c>
      <c r="CU19" t="s">
        <v>47</v>
      </c>
      <c r="CV19" s="15" t="s">
        <v>59</v>
      </c>
      <c r="CY19" t="s">
        <v>47</v>
      </c>
      <c r="CZ19" s="15" t="s">
        <v>59</v>
      </c>
      <c r="DC19" t="s">
        <v>47</v>
      </c>
      <c r="DD19" s="15" t="s">
        <v>59</v>
      </c>
      <c r="DG19" t="s">
        <v>47</v>
      </c>
      <c r="DH19" s="15" t="s">
        <v>59</v>
      </c>
      <c r="DI19" t="s">
        <v>47</v>
      </c>
      <c r="DJ19" s="15" t="s">
        <v>59</v>
      </c>
      <c r="DK19" t="s">
        <v>47</v>
      </c>
      <c r="DL19" s="15" t="s">
        <v>59</v>
      </c>
      <c r="DM19" t="s">
        <v>47</v>
      </c>
      <c r="DN19" s="15" t="s">
        <v>59</v>
      </c>
      <c r="DO19" t="s">
        <v>47</v>
      </c>
      <c r="DP19" s="15" t="s">
        <v>59</v>
      </c>
      <c r="DQ19" t="s">
        <v>47</v>
      </c>
      <c r="DR19" s="15" t="s">
        <v>59</v>
      </c>
      <c r="DS19" t="s">
        <v>47</v>
      </c>
      <c r="DT19" s="15" t="s">
        <v>59</v>
      </c>
      <c r="DU19" t="s">
        <v>47</v>
      </c>
      <c r="DV19" s="15" t="s">
        <v>59</v>
      </c>
      <c r="DW19" t="s">
        <v>47</v>
      </c>
      <c r="DX19" s="15" t="s">
        <v>59</v>
      </c>
      <c r="EC19" t="s">
        <v>47</v>
      </c>
      <c r="ED19" s="15" t="s">
        <v>59</v>
      </c>
      <c r="EE19" t="s">
        <v>47</v>
      </c>
      <c r="EF19" s="15" t="s">
        <v>59</v>
      </c>
      <c r="EG19" t="s">
        <v>47</v>
      </c>
      <c r="EH19" s="15" t="s">
        <v>59</v>
      </c>
      <c r="EK19" t="s">
        <v>47</v>
      </c>
      <c r="EL19" s="15" t="s">
        <v>59</v>
      </c>
      <c r="EM19" t="s">
        <v>47</v>
      </c>
      <c r="EN19" s="15" t="s">
        <v>59</v>
      </c>
      <c r="EO19" t="s">
        <v>47</v>
      </c>
      <c r="EP19" s="15" t="s">
        <v>59</v>
      </c>
      <c r="EQ19" t="s">
        <v>47</v>
      </c>
      <c r="ER19" s="15" t="s">
        <v>59</v>
      </c>
      <c r="ES19" t="s">
        <v>47</v>
      </c>
      <c r="ET19" s="15" t="s">
        <v>59</v>
      </c>
      <c r="EU19" t="s">
        <v>47</v>
      </c>
      <c r="EV19" s="15" t="s">
        <v>59</v>
      </c>
      <c r="EW19" t="s">
        <v>47</v>
      </c>
      <c r="EX19" s="15" t="s">
        <v>59</v>
      </c>
      <c r="EY19" t="s">
        <v>47</v>
      </c>
      <c r="EZ19" s="15" t="s">
        <v>59</v>
      </c>
      <c r="FA19" t="s">
        <v>47</v>
      </c>
      <c r="FB19" s="15" t="s">
        <v>59</v>
      </c>
      <c r="FE19" t="s">
        <v>47</v>
      </c>
      <c r="FF19" s="15" t="s">
        <v>59</v>
      </c>
      <c r="FG19" t="s">
        <v>47</v>
      </c>
      <c r="FH19" s="15" t="s">
        <v>59</v>
      </c>
      <c r="FI19" t="s">
        <v>47</v>
      </c>
      <c r="FJ19" s="15" t="s">
        <v>59</v>
      </c>
      <c r="FK19" t="s">
        <v>47</v>
      </c>
      <c r="FL19" s="15" t="s">
        <v>59</v>
      </c>
      <c r="FM19" t="s">
        <v>47</v>
      </c>
      <c r="FN19" s="15" t="s">
        <v>59</v>
      </c>
      <c r="FO19" t="s">
        <v>47</v>
      </c>
      <c r="FP19" s="15" t="s">
        <v>59</v>
      </c>
      <c r="FQ19" t="s">
        <v>47</v>
      </c>
      <c r="FR19" s="15" t="s">
        <v>59</v>
      </c>
    </row>
    <row r="20" spans="1:174">
      <c r="A20" t="s">
        <v>367</v>
      </c>
      <c r="B20" s="52">
        <v>2</v>
      </c>
      <c r="C20" s="52"/>
      <c r="D20" s="43">
        <v>8012</v>
      </c>
      <c r="E20" s="18" t="s">
        <v>353</v>
      </c>
      <c r="F20" t="s">
        <v>1561</v>
      </c>
      <c r="I20" t="s">
        <v>47</v>
      </c>
      <c r="J20" s="15" t="s">
        <v>59</v>
      </c>
      <c r="K20">
        <v>1.7833333333333334E-3</v>
      </c>
      <c r="L20" s="15">
        <v>1.1666666666666665E-4</v>
      </c>
      <c r="BG20" t="s">
        <v>47</v>
      </c>
      <c r="BH20" s="15" t="s">
        <v>59</v>
      </c>
      <c r="BI20" t="s">
        <v>47</v>
      </c>
      <c r="BJ20" s="15" t="s">
        <v>59</v>
      </c>
      <c r="BK20" t="s">
        <v>47</v>
      </c>
      <c r="BL20" s="15" t="s">
        <v>59</v>
      </c>
      <c r="BM20" t="s">
        <v>47</v>
      </c>
      <c r="BN20" s="15" t="s">
        <v>59</v>
      </c>
      <c r="BO20" t="s">
        <v>47</v>
      </c>
      <c r="BP20" s="15" t="s">
        <v>59</v>
      </c>
      <c r="BQ20" t="s">
        <v>47</v>
      </c>
      <c r="BR20" s="15" t="s">
        <v>59</v>
      </c>
      <c r="BS20" t="s">
        <v>47</v>
      </c>
      <c r="BT20" s="15" t="s">
        <v>59</v>
      </c>
      <c r="BU20" t="s">
        <v>47</v>
      </c>
      <c r="BV20" s="15" t="s">
        <v>59</v>
      </c>
      <c r="BW20" t="s">
        <v>47</v>
      </c>
      <c r="BX20" s="15" t="s">
        <v>59</v>
      </c>
      <c r="BY20" t="s">
        <v>47</v>
      </c>
      <c r="BZ20" s="15" t="s">
        <v>59</v>
      </c>
      <c r="CA20" t="s">
        <v>47</v>
      </c>
      <c r="CB20" s="15" t="s">
        <v>59</v>
      </c>
      <c r="CI20" t="s">
        <v>47</v>
      </c>
      <c r="CJ20" s="15" t="s">
        <v>59</v>
      </c>
      <c r="CM20">
        <v>22</v>
      </c>
      <c r="CN20" s="15">
        <v>1.5</v>
      </c>
      <c r="CO20">
        <v>4.75</v>
      </c>
      <c r="CP20" s="15">
        <v>0</v>
      </c>
      <c r="CQ20" t="s">
        <v>47</v>
      </c>
      <c r="CR20" s="15" t="s">
        <v>59</v>
      </c>
      <c r="CS20" t="s">
        <v>47</v>
      </c>
      <c r="CT20" s="15" t="s">
        <v>59</v>
      </c>
      <c r="CU20" t="s">
        <v>47</v>
      </c>
      <c r="CV20" s="15" t="s">
        <v>59</v>
      </c>
      <c r="CY20" t="s">
        <v>47</v>
      </c>
      <c r="CZ20" s="15" t="s">
        <v>59</v>
      </c>
      <c r="DC20" t="s">
        <v>47</v>
      </c>
      <c r="DD20" s="15" t="s">
        <v>59</v>
      </c>
      <c r="DG20" t="s">
        <v>47</v>
      </c>
      <c r="DH20" s="15" t="s">
        <v>59</v>
      </c>
      <c r="DI20" t="s">
        <v>47</v>
      </c>
      <c r="DJ20" s="15" t="s">
        <v>59</v>
      </c>
      <c r="DK20" t="s">
        <v>47</v>
      </c>
      <c r="DL20" s="15" t="s">
        <v>59</v>
      </c>
      <c r="DM20" t="s">
        <v>47</v>
      </c>
      <c r="DN20" s="15" t="s">
        <v>59</v>
      </c>
      <c r="DO20" t="s">
        <v>47</v>
      </c>
      <c r="DP20" s="15" t="s">
        <v>59</v>
      </c>
      <c r="DQ20" t="s">
        <v>47</v>
      </c>
      <c r="DR20" s="15" t="s">
        <v>59</v>
      </c>
      <c r="DS20" t="s">
        <v>47</v>
      </c>
      <c r="DT20" s="15" t="s">
        <v>59</v>
      </c>
      <c r="DU20" t="s">
        <v>47</v>
      </c>
      <c r="DV20" s="15" t="s">
        <v>59</v>
      </c>
      <c r="DW20" t="s">
        <v>47</v>
      </c>
      <c r="DX20" s="15" t="s">
        <v>59</v>
      </c>
      <c r="EC20" t="s">
        <v>47</v>
      </c>
      <c r="ED20" s="15" t="s">
        <v>59</v>
      </c>
      <c r="EE20" t="s">
        <v>47</v>
      </c>
      <c r="EF20" s="15" t="s">
        <v>59</v>
      </c>
      <c r="EG20" t="s">
        <v>47</v>
      </c>
      <c r="EH20" s="15" t="s">
        <v>59</v>
      </c>
      <c r="EK20" t="s">
        <v>47</v>
      </c>
      <c r="EL20" s="15" t="s">
        <v>59</v>
      </c>
      <c r="EM20" t="s">
        <v>47</v>
      </c>
      <c r="EN20" s="15" t="s">
        <v>59</v>
      </c>
      <c r="EO20" t="s">
        <v>47</v>
      </c>
      <c r="EP20" s="15" t="s">
        <v>59</v>
      </c>
      <c r="EQ20" t="s">
        <v>47</v>
      </c>
      <c r="ER20" s="15" t="s">
        <v>59</v>
      </c>
      <c r="ES20" t="s">
        <v>47</v>
      </c>
      <c r="ET20" s="15" t="s">
        <v>59</v>
      </c>
      <c r="EU20" t="s">
        <v>47</v>
      </c>
      <c r="EV20" s="15" t="s">
        <v>59</v>
      </c>
      <c r="EW20" t="s">
        <v>47</v>
      </c>
      <c r="EX20" s="15" t="s">
        <v>59</v>
      </c>
      <c r="EY20" t="s">
        <v>47</v>
      </c>
      <c r="EZ20" s="15" t="s">
        <v>59</v>
      </c>
      <c r="FA20" t="s">
        <v>47</v>
      </c>
      <c r="FB20" s="15" t="s">
        <v>59</v>
      </c>
      <c r="FE20" t="s">
        <v>47</v>
      </c>
      <c r="FF20" s="15" t="s">
        <v>59</v>
      </c>
      <c r="FG20" t="s">
        <v>47</v>
      </c>
      <c r="FH20" s="15" t="s">
        <v>59</v>
      </c>
      <c r="FI20" t="s">
        <v>47</v>
      </c>
      <c r="FJ20" s="15" t="s">
        <v>59</v>
      </c>
      <c r="FK20" t="s">
        <v>47</v>
      </c>
      <c r="FL20" s="15" t="s">
        <v>59</v>
      </c>
      <c r="FM20" t="s">
        <v>47</v>
      </c>
      <c r="FN20" s="15" t="s">
        <v>59</v>
      </c>
      <c r="FO20" t="s">
        <v>47</v>
      </c>
      <c r="FP20" s="15" t="s">
        <v>59</v>
      </c>
      <c r="FQ20" t="s">
        <v>47</v>
      </c>
      <c r="FR20" s="15" t="s">
        <v>59</v>
      </c>
    </row>
    <row r="21" spans="1:174">
      <c r="A21" t="s">
        <v>368</v>
      </c>
      <c r="B21" s="52">
        <v>2</v>
      </c>
      <c r="C21" s="52"/>
      <c r="D21" s="43">
        <v>8012</v>
      </c>
      <c r="E21" s="18" t="s">
        <v>353</v>
      </c>
      <c r="F21" t="s">
        <v>1561</v>
      </c>
      <c r="I21" t="s">
        <v>47</v>
      </c>
      <c r="J21" s="15" t="s">
        <v>59</v>
      </c>
      <c r="K21">
        <v>2.0666666666666667E-3</v>
      </c>
      <c r="L21" s="15">
        <v>1E-4</v>
      </c>
      <c r="BG21" t="s">
        <v>47</v>
      </c>
      <c r="BH21" s="15" t="s">
        <v>59</v>
      </c>
      <c r="BI21" t="s">
        <v>47</v>
      </c>
      <c r="BJ21" s="15" t="s">
        <v>59</v>
      </c>
      <c r="BK21" t="s">
        <v>47</v>
      </c>
      <c r="BL21" s="15" t="s">
        <v>59</v>
      </c>
      <c r="BM21" t="s">
        <v>47</v>
      </c>
      <c r="BN21" s="15" t="s">
        <v>59</v>
      </c>
      <c r="BO21" t="s">
        <v>47</v>
      </c>
      <c r="BP21" s="15" t="s">
        <v>59</v>
      </c>
      <c r="BQ21" t="s">
        <v>47</v>
      </c>
      <c r="BR21" s="15" t="s">
        <v>59</v>
      </c>
      <c r="BS21" t="s">
        <v>47</v>
      </c>
      <c r="BT21" s="15" t="s">
        <v>59</v>
      </c>
      <c r="BU21" t="s">
        <v>47</v>
      </c>
      <c r="BV21" s="15" t="s">
        <v>59</v>
      </c>
      <c r="BW21" t="s">
        <v>47</v>
      </c>
      <c r="BX21" s="15" t="s">
        <v>59</v>
      </c>
      <c r="BY21" t="s">
        <v>47</v>
      </c>
      <c r="BZ21" s="15" t="s">
        <v>59</v>
      </c>
      <c r="CA21" t="s">
        <v>47</v>
      </c>
      <c r="CB21" s="15" t="s">
        <v>59</v>
      </c>
      <c r="CI21" t="s">
        <v>47</v>
      </c>
      <c r="CJ21" s="15" t="s">
        <v>59</v>
      </c>
      <c r="CM21">
        <v>25.75</v>
      </c>
      <c r="CN21" s="15">
        <v>1</v>
      </c>
      <c r="CO21">
        <v>5.25</v>
      </c>
      <c r="CP21" s="15">
        <v>0.25</v>
      </c>
      <c r="CQ21" t="s">
        <v>47</v>
      </c>
      <c r="CR21" s="15" t="s">
        <v>59</v>
      </c>
      <c r="CS21" t="s">
        <v>47</v>
      </c>
      <c r="CT21" s="15" t="s">
        <v>59</v>
      </c>
      <c r="CU21" t="s">
        <v>47</v>
      </c>
      <c r="CV21" s="15" t="s">
        <v>59</v>
      </c>
      <c r="CY21" t="s">
        <v>47</v>
      </c>
      <c r="CZ21" s="15" t="s">
        <v>59</v>
      </c>
      <c r="DC21" t="s">
        <v>47</v>
      </c>
      <c r="DD21" s="15" t="s">
        <v>59</v>
      </c>
      <c r="DG21" t="s">
        <v>47</v>
      </c>
      <c r="DH21" s="15" t="s">
        <v>59</v>
      </c>
      <c r="DI21" t="s">
        <v>47</v>
      </c>
      <c r="DJ21" s="15" t="s">
        <v>59</v>
      </c>
      <c r="DK21" t="s">
        <v>47</v>
      </c>
      <c r="DL21" s="15" t="s">
        <v>59</v>
      </c>
      <c r="DM21" t="s">
        <v>47</v>
      </c>
      <c r="DN21" s="15" t="s">
        <v>59</v>
      </c>
      <c r="DO21" t="s">
        <v>47</v>
      </c>
      <c r="DP21" s="15" t="s">
        <v>59</v>
      </c>
      <c r="DQ21" t="s">
        <v>47</v>
      </c>
      <c r="DR21" s="15" t="s">
        <v>59</v>
      </c>
      <c r="DS21" t="s">
        <v>47</v>
      </c>
      <c r="DT21" s="15" t="s">
        <v>59</v>
      </c>
      <c r="DU21" t="s">
        <v>47</v>
      </c>
      <c r="DV21" s="15" t="s">
        <v>59</v>
      </c>
      <c r="DW21" t="s">
        <v>47</v>
      </c>
      <c r="DX21" s="15" t="s">
        <v>59</v>
      </c>
      <c r="EC21" t="s">
        <v>47</v>
      </c>
      <c r="ED21" s="15" t="s">
        <v>59</v>
      </c>
      <c r="EE21" t="s">
        <v>47</v>
      </c>
      <c r="EF21" s="15" t="s">
        <v>59</v>
      </c>
      <c r="EG21" t="s">
        <v>47</v>
      </c>
      <c r="EH21" s="15" t="s">
        <v>59</v>
      </c>
      <c r="EK21" t="s">
        <v>47</v>
      </c>
      <c r="EL21" s="15" t="s">
        <v>59</v>
      </c>
      <c r="EM21" t="s">
        <v>47</v>
      </c>
      <c r="EN21" s="15" t="s">
        <v>59</v>
      </c>
      <c r="EO21" t="s">
        <v>47</v>
      </c>
      <c r="EP21" s="15" t="s">
        <v>59</v>
      </c>
      <c r="EQ21" t="s">
        <v>47</v>
      </c>
      <c r="ER21" s="15" t="s">
        <v>59</v>
      </c>
      <c r="ES21" t="s">
        <v>47</v>
      </c>
      <c r="ET21" s="15" t="s">
        <v>59</v>
      </c>
      <c r="EU21" t="s">
        <v>47</v>
      </c>
      <c r="EV21" s="15" t="s">
        <v>59</v>
      </c>
      <c r="EW21" t="s">
        <v>47</v>
      </c>
      <c r="EX21" s="15" t="s">
        <v>59</v>
      </c>
      <c r="EY21" t="s">
        <v>47</v>
      </c>
      <c r="EZ21" s="15" t="s">
        <v>59</v>
      </c>
      <c r="FA21" t="s">
        <v>47</v>
      </c>
      <c r="FB21" s="15" t="s">
        <v>59</v>
      </c>
      <c r="FE21" t="s">
        <v>47</v>
      </c>
      <c r="FF21" s="15" t="s">
        <v>59</v>
      </c>
      <c r="FG21" t="s">
        <v>47</v>
      </c>
      <c r="FH21" s="15" t="s">
        <v>59</v>
      </c>
      <c r="FI21" t="s">
        <v>47</v>
      </c>
      <c r="FJ21" s="15" t="s">
        <v>59</v>
      </c>
      <c r="FK21" t="s">
        <v>47</v>
      </c>
      <c r="FL21" s="15" t="s">
        <v>59</v>
      </c>
      <c r="FM21" t="s">
        <v>47</v>
      </c>
      <c r="FN21" s="15" t="s">
        <v>59</v>
      </c>
      <c r="FO21" t="s">
        <v>47</v>
      </c>
      <c r="FP21" s="15" t="s">
        <v>59</v>
      </c>
      <c r="FQ21" t="s">
        <v>47</v>
      </c>
      <c r="FR21" s="15" t="s">
        <v>59</v>
      </c>
    </row>
    <row r="22" spans="1:174">
      <c r="A22" s="18" t="s">
        <v>379</v>
      </c>
      <c r="B22" s="52">
        <v>2</v>
      </c>
      <c r="C22" s="52"/>
      <c r="D22" s="43">
        <v>8012</v>
      </c>
      <c r="E22" s="18" t="s">
        <v>353</v>
      </c>
      <c r="F22" t="s">
        <v>1561</v>
      </c>
      <c r="I22" t="s">
        <v>47</v>
      </c>
      <c r="J22" s="15" t="s">
        <v>59</v>
      </c>
      <c r="K22">
        <v>6.9999999999999988E-4</v>
      </c>
      <c r="L22" s="15">
        <v>0</v>
      </c>
      <c r="BG22" t="s">
        <v>47</v>
      </c>
      <c r="BH22" s="15" t="s">
        <v>59</v>
      </c>
      <c r="BI22" t="s">
        <v>47</v>
      </c>
      <c r="BJ22" s="15" t="s">
        <v>59</v>
      </c>
      <c r="BK22" t="s">
        <v>47</v>
      </c>
      <c r="BL22" s="15" t="s">
        <v>59</v>
      </c>
      <c r="BM22" t="s">
        <v>47</v>
      </c>
      <c r="BN22" s="15" t="s">
        <v>59</v>
      </c>
      <c r="BO22" t="s">
        <v>47</v>
      </c>
      <c r="BP22" s="15" t="s">
        <v>59</v>
      </c>
      <c r="BQ22" t="s">
        <v>47</v>
      </c>
      <c r="BR22" s="15" t="s">
        <v>59</v>
      </c>
      <c r="BS22" t="s">
        <v>47</v>
      </c>
      <c r="BT22" s="15" t="s">
        <v>59</v>
      </c>
      <c r="BU22" t="s">
        <v>47</v>
      </c>
      <c r="BV22" s="15" t="s">
        <v>59</v>
      </c>
      <c r="BW22" t="s">
        <v>47</v>
      </c>
      <c r="BX22" s="15" t="s">
        <v>59</v>
      </c>
      <c r="BY22" t="s">
        <v>47</v>
      </c>
      <c r="BZ22" s="15" t="s">
        <v>59</v>
      </c>
      <c r="CA22" t="s">
        <v>47</v>
      </c>
      <c r="CB22" s="15" t="s">
        <v>59</v>
      </c>
      <c r="CI22" t="s">
        <v>47</v>
      </c>
      <c r="CJ22" s="15" t="s">
        <v>59</v>
      </c>
      <c r="CM22">
        <v>1.75</v>
      </c>
      <c r="CN22" s="15">
        <v>0</v>
      </c>
      <c r="CO22">
        <v>1.75</v>
      </c>
      <c r="CP22" s="15">
        <v>0</v>
      </c>
      <c r="CQ22" t="s">
        <v>47</v>
      </c>
      <c r="CR22" s="15" t="s">
        <v>59</v>
      </c>
      <c r="CS22" t="s">
        <v>47</v>
      </c>
      <c r="CT22" s="15" t="s">
        <v>59</v>
      </c>
      <c r="CU22" t="s">
        <v>47</v>
      </c>
      <c r="CV22" s="15" t="s">
        <v>59</v>
      </c>
      <c r="CY22" t="s">
        <v>47</v>
      </c>
      <c r="CZ22" s="15" t="s">
        <v>59</v>
      </c>
      <c r="DC22" t="s">
        <v>47</v>
      </c>
      <c r="DD22" s="15" t="s">
        <v>59</v>
      </c>
      <c r="DG22" t="s">
        <v>47</v>
      </c>
      <c r="DH22" s="15" t="s">
        <v>59</v>
      </c>
      <c r="DI22" t="s">
        <v>47</v>
      </c>
      <c r="DJ22" s="15" t="s">
        <v>59</v>
      </c>
      <c r="DK22" t="s">
        <v>47</v>
      </c>
      <c r="DL22" s="15" t="s">
        <v>59</v>
      </c>
      <c r="DM22" t="s">
        <v>47</v>
      </c>
      <c r="DN22" s="15" t="s">
        <v>59</v>
      </c>
      <c r="DO22" t="s">
        <v>47</v>
      </c>
      <c r="DP22" s="15" t="s">
        <v>59</v>
      </c>
      <c r="DQ22" t="s">
        <v>47</v>
      </c>
      <c r="DR22" s="15" t="s">
        <v>59</v>
      </c>
      <c r="DS22" t="s">
        <v>47</v>
      </c>
      <c r="DT22" s="15" t="s">
        <v>59</v>
      </c>
      <c r="DU22" t="s">
        <v>47</v>
      </c>
      <c r="DV22" s="15" t="s">
        <v>59</v>
      </c>
      <c r="DW22" t="s">
        <v>47</v>
      </c>
      <c r="DX22" s="15" t="s">
        <v>59</v>
      </c>
      <c r="EC22" t="s">
        <v>47</v>
      </c>
      <c r="ED22" s="15" t="s">
        <v>59</v>
      </c>
      <c r="EE22" t="s">
        <v>47</v>
      </c>
      <c r="EF22" s="15" t="s">
        <v>59</v>
      </c>
      <c r="EG22" t="s">
        <v>47</v>
      </c>
      <c r="EH22" s="15" t="s">
        <v>59</v>
      </c>
      <c r="EK22" t="s">
        <v>47</v>
      </c>
      <c r="EL22" s="15" t="s">
        <v>59</v>
      </c>
      <c r="EM22" t="s">
        <v>47</v>
      </c>
      <c r="EN22" s="15" t="s">
        <v>59</v>
      </c>
      <c r="EO22" t="s">
        <v>47</v>
      </c>
      <c r="EP22" s="15" t="s">
        <v>59</v>
      </c>
      <c r="EQ22" t="s">
        <v>47</v>
      </c>
      <c r="ER22" s="15" t="s">
        <v>59</v>
      </c>
      <c r="ES22" t="s">
        <v>47</v>
      </c>
      <c r="ET22" s="15" t="s">
        <v>59</v>
      </c>
      <c r="EU22" t="s">
        <v>47</v>
      </c>
      <c r="EV22" s="15" t="s">
        <v>59</v>
      </c>
      <c r="EW22" t="s">
        <v>47</v>
      </c>
      <c r="EX22" s="15" t="s">
        <v>59</v>
      </c>
      <c r="EY22" t="s">
        <v>47</v>
      </c>
      <c r="EZ22" s="15" t="s">
        <v>59</v>
      </c>
      <c r="FA22" t="s">
        <v>47</v>
      </c>
      <c r="FB22" s="15" t="s">
        <v>59</v>
      </c>
      <c r="FE22" t="s">
        <v>47</v>
      </c>
      <c r="FF22" s="15" t="s">
        <v>59</v>
      </c>
      <c r="FG22" t="s">
        <v>47</v>
      </c>
      <c r="FH22" s="15" t="s">
        <v>59</v>
      </c>
      <c r="FI22" t="s">
        <v>47</v>
      </c>
      <c r="FJ22" s="15" t="s">
        <v>59</v>
      </c>
      <c r="FK22" t="s">
        <v>47</v>
      </c>
      <c r="FL22" s="15" t="s">
        <v>59</v>
      </c>
      <c r="FM22" t="s">
        <v>47</v>
      </c>
      <c r="FN22" s="15" t="s">
        <v>59</v>
      </c>
      <c r="FO22" t="s">
        <v>47</v>
      </c>
      <c r="FP22" s="15" t="s">
        <v>59</v>
      </c>
      <c r="FQ22" t="s">
        <v>47</v>
      </c>
      <c r="FR22" s="15" t="s">
        <v>59</v>
      </c>
    </row>
    <row r="23" spans="1:174">
      <c r="A23" t="s">
        <v>362</v>
      </c>
      <c r="B23" s="52">
        <v>2</v>
      </c>
      <c r="C23" s="52"/>
      <c r="D23" s="43">
        <v>8012</v>
      </c>
      <c r="E23" s="18" t="s">
        <v>353</v>
      </c>
      <c r="F23" t="s">
        <v>1561</v>
      </c>
      <c r="I23" t="s">
        <v>47</v>
      </c>
      <c r="J23" s="15" t="s">
        <v>59</v>
      </c>
      <c r="K23">
        <v>3.5E-4</v>
      </c>
      <c r="L23" s="15">
        <v>1.6666666666666667E-5</v>
      </c>
      <c r="BG23" t="s">
        <v>47</v>
      </c>
      <c r="BH23" s="15" t="s">
        <v>59</v>
      </c>
      <c r="BI23" t="s">
        <v>47</v>
      </c>
      <c r="BJ23" s="15" t="s">
        <v>59</v>
      </c>
      <c r="BK23" t="s">
        <v>47</v>
      </c>
      <c r="BL23" s="15" t="s">
        <v>59</v>
      </c>
      <c r="BM23" t="s">
        <v>47</v>
      </c>
      <c r="BN23" s="15" t="s">
        <v>59</v>
      </c>
      <c r="BO23" t="s">
        <v>47</v>
      </c>
      <c r="BP23" s="15" t="s">
        <v>59</v>
      </c>
      <c r="BQ23" t="s">
        <v>47</v>
      </c>
      <c r="BR23" s="15" t="s">
        <v>59</v>
      </c>
      <c r="BS23" t="s">
        <v>47</v>
      </c>
      <c r="BT23" s="15" t="s">
        <v>59</v>
      </c>
      <c r="BU23" t="s">
        <v>47</v>
      </c>
      <c r="BV23" s="15" t="s">
        <v>59</v>
      </c>
      <c r="BW23" t="s">
        <v>47</v>
      </c>
      <c r="BX23" s="15" t="s">
        <v>59</v>
      </c>
      <c r="BY23" t="s">
        <v>47</v>
      </c>
      <c r="BZ23" s="15" t="s">
        <v>59</v>
      </c>
      <c r="CA23" t="s">
        <v>47</v>
      </c>
      <c r="CB23" s="15" t="s">
        <v>59</v>
      </c>
      <c r="CI23" t="s">
        <v>47</v>
      </c>
      <c r="CJ23" s="15" t="s">
        <v>59</v>
      </c>
      <c r="CM23">
        <v>2.75</v>
      </c>
      <c r="CN23" s="15">
        <v>0.25</v>
      </c>
      <c r="CO23">
        <v>2.75</v>
      </c>
      <c r="CP23" s="15">
        <v>0.25</v>
      </c>
      <c r="CQ23" t="s">
        <v>47</v>
      </c>
      <c r="CR23" s="15" t="s">
        <v>59</v>
      </c>
      <c r="CS23" t="s">
        <v>47</v>
      </c>
      <c r="CT23" s="15" t="s">
        <v>59</v>
      </c>
      <c r="CU23" t="s">
        <v>47</v>
      </c>
      <c r="CV23" s="15" t="s">
        <v>59</v>
      </c>
      <c r="CY23" t="s">
        <v>47</v>
      </c>
      <c r="CZ23" s="15" t="s">
        <v>59</v>
      </c>
      <c r="DC23" t="s">
        <v>47</v>
      </c>
      <c r="DD23" s="15" t="s">
        <v>59</v>
      </c>
      <c r="DG23" t="s">
        <v>47</v>
      </c>
      <c r="DH23" s="15" t="s">
        <v>59</v>
      </c>
      <c r="DI23" t="s">
        <v>47</v>
      </c>
      <c r="DJ23" s="15" t="s">
        <v>59</v>
      </c>
      <c r="DK23" t="s">
        <v>47</v>
      </c>
      <c r="DL23" s="15" t="s">
        <v>59</v>
      </c>
      <c r="DM23" t="s">
        <v>47</v>
      </c>
      <c r="DN23" s="15" t="s">
        <v>59</v>
      </c>
      <c r="DO23" t="s">
        <v>47</v>
      </c>
      <c r="DP23" s="15" t="s">
        <v>59</v>
      </c>
      <c r="DQ23" t="s">
        <v>47</v>
      </c>
      <c r="DR23" s="15" t="s">
        <v>59</v>
      </c>
      <c r="DS23" t="s">
        <v>47</v>
      </c>
      <c r="DT23" s="15" t="s">
        <v>59</v>
      </c>
      <c r="DU23" t="s">
        <v>47</v>
      </c>
      <c r="DV23" s="15" t="s">
        <v>59</v>
      </c>
      <c r="DW23" t="s">
        <v>47</v>
      </c>
      <c r="DX23" s="15" t="s">
        <v>59</v>
      </c>
      <c r="EC23" t="s">
        <v>47</v>
      </c>
      <c r="ED23" s="15" t="s">
        <v>59</v>
      </c>
      <c r="EE23" t="s">
        <v>47</v>
      </c>
      <c r="EF23" s="15" t="s">
        <v>59</v>
      </c>
      <c r="EG23" t="s">
        <v>47</v>
      </c>
      <c r="EH23" s="15" t="s">
        <v>59</v>
      </c>
      <c r="EK23" t="s">
        <v>47</v>
      </c>
      <c r="EL23" s="15" t="s">
        <v>59</v>
      </c>
      <c r="EM23" t="s">
        <v>47</v>
      </c>
      <c r="EN23" s="15" t="s">
        <v>59</v>
      </c>
      <c r="EO23" t="s">
        <v>47</v>
      </c>
      <c r="EP23" s="15" t="s">
        <v>59</v>
      </c>
      <c r="EQ23" t="s">
        <v>47</v>
      </c>
      <c r="ER23" s="15" t="s">
        <v>59</v>
      </c>
      <c r="ES23" t="s">
        <v>47</v>
      </c>
      <c r="ET23" s="15" t="s">
        <v>59</v>
      </c>
      <c r="EU23" t="s">
        <v>47</v>
      </c>
      <c r="EV23" s="15" t="s">
        <v>59</v>
      </c>
      <c r="EW23" t="s">
        <v>47</v>
      </c>
      <c r="EX23" s="15" t="s">
        <v>59</v>
      </c>
      <c r="EY23" t="s">
        <v>47</v>
      </c>
      <c r="EZ23" s="15" t="s">
        <v>59</v>
      </c>
      <c r="FA23" t="s">
        <v>47</v>
      </c>
      <c r="FB23" s="15" t="s">
        <v>59</v>
      </c>
      <c r="FE23" t="s">
        <v>47</v>
      </c>
      <c r="FF23" s="15" t="s">
        <v>59</v>
      </c>
      <c r="FG23" t="s">
        <v>47</v>
      </c>
      <c r="FH23" s="15" t="s">
        <v>59</v>
      </c>
      <c r="FI23" t="s">
        <v>47</v>
      </c>
      <c r="FJ23" s="15" t="s">
        <v>59</v>
      </c>
      <c r="FK23" t="s">
        <v>47</v>
      </c>
      <c r="FL23" s="15" t="s">
        <v>59</v>
      </c>
      <c r="FM23" t="s">
        <v>47</v>
      </c>
      <c r="FN23" s="15" t="s">
        <v>59</v>
      </c>
      <c r="FO23" t="s">
        <v>47</v>
      </c>
      <c r="FP23" s="15" t="s">
        <v>59</v>
      </c>
      <c r="FQ23" t="s">
        <v>47</v>
      </c>
      <c r="FR23" s="15" t="s">
        <v>59</v>
      </c>
    </row>
    <row r="24" spans="1:174">
      <c r="A24" t="s">
        <v>369</v>
      </c>
      <c r="B24" s="52">
        <v>2</v>
      </c>
      <c r="C24" s="52"/>
      <c r="D24" s="43">
        <v>8012</v>
      </c>
      <c r="E24" s="18" t="s">
        <v>353</v>
      </c>
      <c r="F24" t="s">
        <v>1561</v>
      </c>
      <c r="I24" t="s">
        <v>47</v>
      </c>
      <c r="J24" s="15" t="s">
        <v>59</v>
      </c>
      <c r="K24">
        <v>4.5000000000000004E-4</v>
      </c>
      <c r="L24" s="15">
        <v>1.6666666666666667E-5</v>
      </c>
      <c r="BG24" t="s">
        <v>47</v>
      </c>
      <c r="BH24" s="15" t="s">
        <v>59</v>
      </c>
      <c r="BI24" t="s">
        <v>47</v>
      </c>
      <c r="BJ24" s="15" t="s">
        <v>59</v>
      </c>
      <c r="BK24" t="s">
        <v>47</v>
      </c>
      <c r="BL24" s="15" t="s">
        <v>59</v>
      </c>
      <c r="BM24" t="s">
        <v>47</v>
      </c>
      <c r="BN24" s="15" t="s">
        <v>59</v>
      </c>
      <c r="BO24" t="s">
        <v>47</v>
      </c>
      <c r="BP24" s="15" t="s">
        <v>59</v>
      </c>
      <c r="BQ24" t="s">
        <v>47</v>
      </c>
      <c r="BR24" s="15" t="s">
        <v>59</v>
      </c>
      <c r="BS24" t="s">
        <v>47</v>
      </c>
      <c r="BT24" s="15" t="s">
        <v>59</v>
      </c>
      <c r="BU24" t="s">
        <v>47</v>
      </c>
      <c r="BV24" s="15" t="s">
        <v>59</v>
      </c>
      <c r="BW24" t="s">
        <v>47</v>
      </c>
      <c r="BX24" s="15" t="s">
        <v>59</v>
      </c>
      <c r="BY24" t="s">
        <v>47</v>
      </c>
      <c r="BZ24" s="15" t="s">
        <v>59</v>
      </c>
      <c r="CA24" t="s">
        <v>47</v>
      </c>
      <c r="CB24" s="15" t="s">
        <v>59</v>
      </c>
      <c r="CI24" t="s">
        <v>47</v>
      </c>
      <c r="CJ24" s="15" t="s">
        <v>59</v>
      </c>
      <c r="CM24">
        <v>3.25</v>
      </c>
      <c r="CN24" s="15">
        <v>0</v>
      </c>
      <c r="CO24">
        <v>3.25</v>
      </c>
      <c r="CP24" s="15">
        <v>0</v>
      </c>
      <c r="CQ24" t="s">
        <v>47</v>
      </c>
      <c r="CR24" s="15" t="s">
        <v>59</v>
      </c>
      <c r="CS24" t="s">
        <v>47</v>
      </c>
      <c r="CT24" s="15" t="s">
        <v>59</v>
      </c>
      <c r="CU24" t="s">
        <v>47</v>
      </c>
      <c r="CV24" s="15" t="s">
        <v>59</v>
      </c>
      <c r="CY24" t="s">
        <v>47</v>
      </c>
      <c r="CZ24" s="15" t="s">
        <v>59</v>
      </c>
      <c r="DC24" t="s">
        <v>47</v>
      </c>
      <c r="DD24" s="15" t="s">
        <v>59</v>
      </c>
      <c r="DG24" t="s">
        <v>47</v>
      </c>
      <c r="DH24" s="15" t="s">
        <v>59</v>
      </c>
      <c r="DI24" t="s">
        <v>47</v>
      </c>
      <c r="DJ24" s="15" t="s">
        <v>59</v>
      </c>
      <c r="DK24" t="s">
        <v>47</v>
      </c>
      <c r="DL24" s="15" t="s">
        <v>59</v>
      </c>
      <c r="DM24" t="s">
        <v>47</v>
      </c>
      <c r="DN24" s="15" t="s">
        <v>59</v>
      </c>
      <c r="DO24" t="s">
        <v>47</v>
      </c>
      <c r="DP24" s="15" t="s">
        <v>59</v>
      </c>
      <c r="DQ24" t="s">
        <v>47</v>
      </c>
      <c r="DR24" s="15" t="s">
        <v>59</v>
      </c>
      <c r="DS24" t="s">
        <v>47</v>
      </c>
      <c r="DT24" s="15" t="s">
        <v>59</v>
      </c>
      <c r="DU24" t="s">
        <v>47</v>
      </c>
      <c r="DV24" s="15" t="s">
        <v>59</v>
      </c>
      <c r="DW24" t="s">
        <v>47</v>
      </c>
      <c r="DX24" s="15" t="s">
        <v>59</v>
      </c>
      <c r="EC24" t="s">
        <v>47</v>
      </c>
      <c r="ED24" s="15" t="s">
        <v>59</v>
      </c>
      <c r="EE24" t="s">
        <v>47</v>
      </c>
      <c r="EF24" s="15" t="s">
        <v>59</v>
      </c>
      <c r="EG24" t="s">
        <v>47</v>
      </c>
      <c r="EH24" s="15" t="s">
        <v>59</v>
      </c>
      <c r="EK24" t="s">
        <v>47</v>
      </c>
      <c r="EL24" s="15" t="s">
        <v>59</v>
      </c>
      <c r="EM24" t="s">
        <v>47</v>
      </c>
      <c r="EN24" s="15" t="s">
        <v>59</v>
      </c>
      <c r="EO24" t="s">
        <v>47</v>
      </c>
      <c r="EP24" s="15" t="s">
        <v>59</v>
      </c>
      <c r="EQ24" t="s">
        <v>47</v>
      </c>
      <c r="ER24" s="15" t="s">
        <v>59</v>
      </c>
      <c r="ES24" t="s">
        <v>47</v>
      </c>
      <c r="ET24" s="15" t="s">
        <v>59</v>
      </c>
      <c r="EU24" t="s">
        <v>47</v>
      </c>
      <c r="EV24" s="15" t="s">
        <v>59</v>
      </c>
      <c r="EW24" t="s">
        <v>47</v>
      </c>
      <c r="EX24" s="15" t="s">
        <v>59</v>
      </c>
      <c r="EY24" t="s">
        <v>47</v>
      </c>
      <c r="EZ24" s="15" t="s">
        <v>59</v>
      </c>
      <c r="FA24" t="s">
        <v>47</v>
      </c>
      <c r="FB24" s="15" t="s">
        <v>59</v>
      </c>
      <c r="FE24" t="s">
        <v>47</v>
      </c>
      <c r="FF24" s="15" t="s">
        <v>59</v>
      </c>
      <c r="FG24" t="s">
        <v>47</v>
      </c>
      <c r="FH24" s="15" t="s">
        <v>59</v>
      </c>
      <c r="FI24" t="s">
        <v>47</v>
      </c>
      <c r="FJ24" s="15" t="s">
        <v>59</v>
      </c>
      <c r="FK24" t="s">
        <v>47</v>
      </c>
      <c r="FL24" s="15" t="s">
        <v>59</v>
      </c>
      <c r="FM24" t="s">
        <v>47</v>
      </c>
      <c r="FN24" s="15" t="s">
        <v>59</v>
      </c>
      <c r="FO24" t="s">
        <v>47</v>
      </c>
      <c r="FP24" s="15" t="s">
        <v>59</v>
      </c>
      <c r="FQ24" t="s">
        <v>47</v>
      </c>
      <c r="FR24" s="15" t="s">
        <v>59</v>
      </c>
    </row>
    <row r="25" spans="1:174">
      <c r="A25" t="s">
        <v>370</v>
      </c>
      <c r="B25" s="52">
        <v>2</v>
      </c>
      <c r="C25" s="52"/>
      <c r="D25" s="43">
        <v>8012</v>
      </c>
      <c r="E25" s="18" t="s">
        <v>353</v>
      </c>
      <c r="F25" t="s">
        <v>1561</v>
      </c>
      <c r="I25" t="s">
        <v>47</v>
      </c>
      <c r="J25" s="15" t="s">
        <v>59</v>
      </c>
      <c r="K25">
        <v>6.0000000000000006E-4</v>
      </c>
      <c r="L25" s="15">
        <v>1.6666666666666667E-5</v>
      </c>
      <c r="BG25" t="s">
        <v>47</v>
      </c>
      <c r="BH25" s="15" t="s">
        <v>59</v>
      </c>
      <c r="BI25" t="s">
        <v>47</v>
      </c>
      <c r="BJ25" s="15" t="s">
        <v>59</v>
      </c>
      <c r="BK25" t="s">
        <v>47</v>
      </c>
      <c r="BL25" s="15" t="s">
        <v>59</v>
      </c>
      <c r="BM25" t="s">
        <v>47</v>
      </c>
      <c r="BN25" s="15" t="s">
        <v>59</v>
      </c>
      <c r="BO25" t="s">
        <v>47</v>
      </c>
      <c r="BP25" s="15" t="s">
        <v>59</v>
      </c>
      <c r="BQ25" t="s">
        <v>47</v>
      </c>
      <c r="BR25" s="15" t="s">
        <v>59</v>
      </c>
      <c r="BS25" t="s">
        <v>47</v>
      </c>
      <c r="BT25" s="15" t="s">
        <v>59</v>
      </c>
      <c r="BU25" t="s">
        <v>47</v>
      </c>
      <c r="BV25" s="15" t="s">
        <v>59</v>
      </c>
      <c r="BW25" t="s">
        <v>47</v>
      </c>
      <c r="BX25" s="15" t="s">
        <v>59</v>
      </c>
      <c r="BY25" t="s">
        <v>47</v>
      </c>
      <c r="BZ25" s="15" t="s">
        <v>59</v>
      </c>
      <c r="CA25" t="s">
        <v>47</v>
      </c>
      <c r="CB25" s="15" t="s">
        <v>59</v>
      </c>
      <c r="CI25" t="s">
        <v>47</v>
      </c>
      <c r="CJ25" s="15" t="s">
        <v>59</v>
      </c>
      <c r="CM25">
        <v>4.5</v>
      </c>
      <c r="CN25" s="15">
        <v>0</v>
      </c>
      <c r="CO25">
        <v>4.5</v>
      </c>
      <c r="CP25" s="15">
        <v>0</v>
      </c>
      <c r="CQ25" t="s">
        <v>47</v>
      </c>
      <c r="CR25" s="15" t="s">
        <v>59</v>
      </c>
      <c r="CS25" t="s">
        <v>47</v>
      </c>
      <c r="CT25" s="15" t="s">
        <v>59</v>
      </c>
      <c r="CU25" t="s">
        <v>47</v>
      </c>
      <c r="CV25" s="15" t="s">
        <v>59</v>
      </c>
      <c r="CY25" t="s">
        <v>47</v>
      </c>
      <c r="CZ25" s="15" t="s">
        <v>59</v>
      </c>
      <c r="DC25" t="s">
        <v>47</v>
      </c>
      <c r="DD25" s="15" t="s">
        <v>59</v>
      </c>
      <c r="DG25" t="s">
        <v>47</v>
      </c>
      <c r="DH25" s="15" t="s">
        <v>59</v>
      </c>
      <c r="DI25" t="s">
        <v>47</v>
      </c>
      <c r="DJ25" s="15" t="s">
        <v>59</v>
      </c>
      <c r="DK25" t="s">
        <v>47</v>
      </c>
      <c r="DL25" s="15" t="s">
        <v>59</v>
      </c>
      <c r="DM25" t="s">
        <v>47</v>
      </c>
      <c r="DN25" s="15" t="s">
        <v>59</v>
      </c>
      <c r="DO25" t="s">
        <v>47</v>
      </c>
      <c r="DP25" s="15" t="s">
        <v>59</v>
      </c>
      <c r="DQ25" t="s">
        <v>47</v>
      </c>
      <c r="DR25" s="15" t="s">
        <v>59</v>
      </c>
      <c r="DS25" t="s">
        <v>47</v>
      </c>
      <c r="DT25" s="15" t="s">
        <v>59</v>
      </c>
      <c r="DU25" t="s">
        <v>47</v>
      </c>
      <c r="DV25" s="15" t="s">
        <v>59</v>
      </c>
      <c r="DW25" t="s">
        <v>47</v>
      </c>
      <c r="DX25" s="15" t="s">
        <v>59</v>
      </c>
      <c r="EC25" t="s">
        <v>47</v>
      </c>
      <c r="ED25" s="15" t="s">
        <v>59</v>
      </c>
      <c r="EE25" t="s">
        <v>47</v>
      </c>
      <c r="EF25" s="15" t="s">
        <v>59</v>
      </c>
      <c r="EG25" t="s">
        <v>47</v>
      </c>
      <c r="EH25" s="15" t="s">
        <v>59</v>
      </c>
      <c r="EK25" t="s">
        <v>47</v>
      </c>
      <c r="EL25" s="15" t="s">
        <v>59</v>
      </c>
      <c r="EM25" t="s">
        <v>47</v>
      </c>
      <c r="EN25" s="15" t="s">
        <v>59</v>
      </c>
      <c r="EO25" t="s">
        <v>47</v>
      </c>
      <c r="EP25" s="15" t="s">
        <v>59</v>
      </c>
      <c r="EQ25" t="s">
        <v>47</v>
      </c>
      <c r="ER25" s="15" t="s">
        <v>59</v>
      </c>
      <c r="ES25" t="s">
        <v>47</v>
      </c>
      <c r="ET25" s="15" t="s">
        <v>59</v>
      </c>
      <c r="EU25" t="s">
        <v>47</v>
      </c>
      <c r="EV25" s="15" t="s">
        <v>59</v>
      </c>
      <c r="EW25" t="s">
        <v>47</v>
      </c>
      <c r="EX25" s="15" t="s">
        <v>59</v>
      </c>
      <c r="EY25" t="s">
        <v>47</v>
      </c>
      <c r="EZ25" s="15" t="s">
        <v>59</v>
      </c>
      <c r="FA25" t="s">
        <v>47</v>
      </c>
      <c r="FB25" s="15" t="s">
        <v>59</v>
      </c>
      <c r="FE25" t="s">
        <v>47</v>
      </c>
      <c r="FF25" s="15" t="s">
        <v>59</v>
      </c>
      <c r="FG25" t="s">
        <v>47</v>
      </c>
      <c r="FH25" s="15" t="s">
        <v>59</v>
      </c>
      <c r="FI25" t="s">
        <v>47</v>
      </c>
      <c r="FJ25" s="15" t="s">
        <v>59</v>
      </c>
      <c r="FK25" t="s">
        <v>47</v>
      </c>
      <c r="FL25" s="15" t="s">
        <v>59</v>
      </c>
      <c r="FM25" t="s">
        <v>47</v>
      </c>
      <c r="FN25" s="15" t="s">
        <v>59</v>
      </c>
      <c r="FO25" t="s">
        <v>47</v>
      </c>
      <c r="FP25" s="15" t="s">
        <v>59</v>
      </c>
      <c r="FQ25" t="s">
        <v>47</v>
      </c>
      <c r="FR25" s="15" t="s">
        <v>59</v>
      </c>
    </row>
    <row r="26" spans="1:174">
      <c r="A26" t="s">
        <v>371</v>
      </c>
      <c r="B26" s="52">
        <v>2</v>
      </c>
      <c r="C26" s="52"/>
      <c r="D26" s="43">
        <v>8012</v>
      </c>
      <c r="E26" s="18" t="s">
        <v>353</v>
      </c>
      <c r="F26" t="s">
        <v>1561</v>
      </c>
      <c r="I26" t="s">
        <v>47</v>
      </c>
      <c r="J26" s="15" t="s">
        <v>59</v>
      </c>
      <c r="K26">
        <v>1.0666666666666667E-3</v>
      </c>
      <c r="L26" s="15">
        <v>1.6666666666666667E-5</v>
      </c>
      <c r="BG26" t="s">
        <v>47</v>
      </c>
      <c r="BH26" s="15" t="s">
        <v>59</v>
      </c>
      <c r="BI26" t="s">
        <v>47</v>
      </c>
      <c r="BJ26" s="15" t="s">
        <v>59</v>
      </c>
      <c r="BK26" t="s">
        <v>47</v>
      </c>
      <c r="BL26" s="15" t="s">
        <v>59</v>
      </c>
      <c r="BM26" t="s">
        <v>47</v>
      </c>
      <c r="BN26" s="15" t="s">
        <v>59</v>
      </c>
      <c r="BO26" t="s">
        <v>47</v>
      </c>
      <c r="BP26" s="15" t="s">
        <v>59</v>
      </c>
      <c r="BQ26" t="s">
        <v>47</v>
      </c>
      <c r="BR26" s="15" t="s">
        <v>59</v>
      </c>
      <c r="BS26" t="s">
        <v>47</v>
      </c>
      <c r="BT26" s="15" t="s">
        <v>59</v>
      </c>
      <c r="BU26" t="s">
        <v>47</v>
      </c>
      <c r="BV26" s="15" t="s">
        <v>59</v>
      </c>
      <c r="BW26" t="s">
        <v>47</v>
      </c>
      <c r="BX26" s="15" t="s">
        <v>59</v>
      </c>
      <c r="BY26" t="s">
        <v>47</v>
      </c>
      <c r="BZ26" s="15" t="s">
        <v>59</v>
      </c>
      <c r="CA26" t="s">
        <v>47</v>
      </c>
      <c r="CB26" s="15" t="s">
        <v>59</v>
      </c>
      <c r="CI26" t="s">
        <v>47</v>
      </c>
      <c r="CJ26" s="15" t="s">
        <v>59</v>
      </c>
      <c r="CM26">
        <v>8.5</v>
      </c>
      <c r="CN26" s="15">
        <v>0.25</v>
      </c>
      <c r="CO26">
        <v>7.5</v>
      </c>
      <c r="CP26" s="15">
        <v>0.5</v>
      </c>
      <c r="CQ26" t="s">
        <v>47</v>
      </c>
      <c r="CR26" s="15" t="s">
        <v>59</v>
      </c>
      <c r="CS26" t="s">
        <v>47</v>
      </c>
      <c r="CT26" s="15" t="s">
        <v>59</v>
      </c>
      <c r="CU26" t="s">
        <v>47</v>
      </c>
      <c r="CV26" s="15" t="s">
        <v>59</v>
      </c>
      <c r="CY26" t="s">
        <v>47</v>
      </c>
      <c r="CZ26" s="15" t="s">
        <v>59</v>
      </c>
      <c r="DC26" t="s">
        <v>47</v>
      </c>
      <c r="DD26" s="15" t="s">
        <v>59</v>
      </c>
      <c r="DG26" t="s">
        <v>47</v>
      </c>
      <c r="DH26" s="15" t="s">
        <v>59</v>
      </c>
      <c r="DI26" t="s">
        <v>47</v>
      </c>
      <c r="DJ26" s="15" t="s">
        <v>59</v>
      </c>
      <c r="DK26" t="s">
        <v>47</v>
      </c>
      <c r="DL26" s="15" t="s">
        <v>59</v>
      </c>
      <c r="DM26" t="s">
        <v>47</v>
      </c>
      <c r="DN26" s="15" t="s">
        <v>59</v>
      </c>
      <c r="DO26" t="s">
        <v>47</v>
      </c>
      <c r="DP26" s="15" t="s">
        <v>59</v>
      </c>
      <c r="DQ26" t="s">
        <v>47</v>
      </c>
      <c r="DR26" s="15" t="s">
        <v>59</v>
      </c>
      <c r="DS26" t="s">
        <v>47</v>
      </c>
      <c r="DT26" s="15" t="s">
        <v>59</v>
      </c>
      <c r="DU26" t="s">
        <v>47</v>
      </c>
      <c r="DV26" s="15" t="s">
        <v>59</v>
      </c>
      <c r="DW26" t="s">
        <v>47</v>
      </c>
      <c r="DX26" s="15" t="s">
        <v>59</v>
      </c>
      <c r="EC26" t="s">
        <v>47</v>
      </c>
      <c r="ED26" s="15" t="s">
        <v>59</v>
      </c>
      <c r="EE26" t="s">
        <v>47</v>
      </c>
      <c r="EF26" s="15" t="s">
        <v>59</v>
      </c>
      <c r="EG26" t="s">
        <v>47</v>
      </c>
      <c r="EH26" s="15" t="s">
        <v>59</v>
      </c>
      <c r="EK26" t="s">
        <v>47</v>
      </c>
      <c r="EL26" s="15" t="s">
        <v>59</v>
      </c>
      <c r="EM26" t="s">
        <v>47</v>
      </c>
      <c r="EN26" s="15" t="s">
        <v>59</v>
      </c>
      <c r="EO26" t="s">
        <v>47</v>
      </c>
      <c r="EP26" s="15" t="s">
        <v>59</v>
      </c>
      <c r="EQ26" t="s">
        <v>47</v>
      </c>
      <c r="ER26" s="15" t="s">
        <v>59</v>
      </c>
      <c r="ES26" t="s">
        <v>47</v>
      </c>
      <c r="ET26" s="15" t="s">
        <v>59</v>
      </c>
      <c r="EU26" t="s">
        <v>47</v>
      </c>
      <c r="EV26" s="15" t="s">
        <v>59</v>
      </c>
      <c r="EW26" t="s">
        <v>47</v>
      </c>
      <c r="EX26" s="15" t="s">
        <v>59</v>
      </c>
      <c r="EY26" t="s">
        <v>47</v>
      </c>
      <c r="EZ26" s="15" t="s">
        <v>59</v>
      </c>
      <c r="FA26" t="s">
        <v>47</v>
      </c>
      <c r="FB26" s="15" t="s">
        <v>59</v>
      </c>
      <c r="FE26" t="s">
        <v>47</v>
      </c>
      <c r="FF26" s="15" t="s">
        <v>59</v>
      </c>
      <c r="FG26" t="s">
        <v>47</v>
      </c>
      <c r="FH26" s="15" t="s">
        <v>59</v>
      </c>
      <c r="FI26" t="s">
        <v>47</v>
      </c>
      <c r="FJ26" s="15" t="s">
        <v>59</v>
      </c>
      <c r="FK26" t="s">
        <v>47</v>
      </c>
      <c r="FL26" s="15" t="s">
        <v>59</v>
      </c>
      <c r="FM26" t="s">
        <v>47</v>
      </c>
      <c r="FN26" s="15" t="s">
        <v>59</v>
      </c>
      <c r="FO26" t="s">
        <v>47</v>
      </c>
      <c r="FP26" s="15" t="s">
        <v>59</v>
      </c>
      <c r="FQ26" t="s">
        <v>47</v>
      </c>
      <c r="FR26" s="15" t="s">
        <v>59</v>
      </c>
    </row>
    <row r="27" spans="1:174">
      <c r="A27" t="s">
        <v>372</v>
      </c>
      <c r="B27" s="52">
        <v>2</v>
      </c>
      <c r="C27" s="52"/>
      <c r="D27" s="43">
        <v>8012</v>
      </c>
      <c r="E27" s="18" t="s">
        <v>353</v>
      </c>
      <c r="F27" t="s">
        <v>1561</v>
      </c>
      <c r="I27" t="s">
        <v>47</v>
      </c>
      <c r="J27" s="15" t="s">
        <v>59</v>
      </c>
      <c r="K27">
        <v>1.5833333333333333E-3</v>
      </c>
      <c r="L27" s="15">
        <v>1E-4</v>
      </c>
      <c r="BG27" t="s">
        <v>47</v>
      </c>
      <c r="BH27" s="15" t="s">
        <v>59</v>
      </c>
      <c r="BI27" t="s">
        <v>47</v>
      </c>
      <c r="BJ27" s="15" t="s">
        <v>59</v>
      </c>
      <c r="BK27" t="s">
        <v>47</v>
      </c>
      <c r="BL27" s="15" t="s">
        <v>59</v>
      </c>
      <c r="BM27" t="s">
        <v>47</v>
      </c>
      <c r="BN27" s="15" t="s">
        <v>59</v>
      </c>
      <c r="BO27" t="s">
        <v>47</v>
      </c>
      <c r="BP27" s="15" t="s">
        <v>59</v>
      </c>
      <c r="BQ27" t="s">
        <v>47</v>
      </c>
      <c r="BR27" s="15" t="s">
        <v>59</v>
      </c>
      <c r="BS27" t="s">
        <v>47</v>
      </c>
      <c r="BT27" s="15" t="s">
        <v>59</v>
      </c>
      <c r="BU27" t="s">
        <v>47</v>
      </c>
      <c r="BV27" s="15" t="s">
        <v>59</v>
      </c>
      <c r="BW27" t="s">
        <v>47</v>
      </c>
      <c r="BX27" s="15" t="s">
        <v>59</v>
      </c>
      <c r="BY27" t="s">
        <v>47</v>
      </c>
      <c r="BZ27" s="15" t="s">
        <v>59</v>
      </c>
      <c r="CA27" t="s">
        <v>47</v>
      </c>
      <c r="CB27" s="15" t="s">
        <v>59</v>
      </c>
      <c r="CI27" t="s">
        <v>47</v>
      </c>
      <c r="CJ27" s="15" t="s">
        <v>59</v>
      </c>
      <c r="CM27">
        <v>12.75</v>
      </c>
      <c r="CN27" s="15">
        <v>0.5</v>
      </c>
      <c r="CO27">
        <v>11</v>
      </c>
      <c r="CP27" s="15">
        <v>1</v>
      </c>
      <c r="CQ27" t="s">
        <v>47</v>
      </c>
      <c r="CR27" s="15" t="s">
        <v>59</v>
      </c>
      <c r="CS27" t="s">
        <v>47</v>
      </c>
      <c r="CT27" s="15" t="s">
        <v>59</v>
      </c>
      <c r="CU27" t="s">
        <v>47</v>
      </c>
      <c r="CV27" s="15" t="s">
        <v>59</v>
      </c>
      <c r="CY27" t="s">
        <v>47</v>
      </c>
      <c r="CZ27" s="15" t="s">
        <v>59</v>
      </c>
      <c r="DC27" t="s">
        <v>47</v>
      </c>
      <c r="DD27" s="15" t="s">
        <v>59</v>
      </c>
      <c r="DG27" t="s">
        <v>47</v>
      </c>
      <c r="DH27" s="15" t="s">
        <v>59</v>
      </c>
      <c r="DI27" t="s">
        <v>47</v>
      </c>
      <c r="DJ27" s="15" t="s">
        <v>59</v>
      </c>
      <c r="DK27" t="s">
        <v>47</v>
      </c>
      <c r="DL27" s="15" t="s">
        <v>59</v>
      </c>
      <c r="DM27" t="s">
        <v>47</v>
      </c>
      <c r="DN27" s="15" t="s">
        <v>59</v>
      </c>
      <c r="DO27" t="s">
        <v>47</v>
      </c>
      <c r="DP27" s="15" t="s">
        <v>59</v>
      </c>
      <c r="DQ27" t="s">
        <v>47</v>
      </c>
      <c r="DR27" s="15" t="s">
        <v>59</v>
      </c>
      <c r="DS27" t="s">
        <v>47</v>
      </c>
      <c r="DT27" s="15" t="s">
        <v>59</v>
      </c>
      <c r="DU27" t="s">
        <v>47</v>
      </c>
      <c r="DV27" s="15" t="s">
        <v>59</v>
      </c>
      <c r="DW27" t="s">
        <v>47</v>
      </c>
      <c r="DX27" s="15" t="s">
        <v>59</v>
      </c>
      <c r="EC27" t="s">
        <v>47</v>
      </c>
      <c r="ED27" s="15" t="s">
        <v>59</v>
      </c>
      <c r="EE27" t="s">
        <v>47</v>
      </c>
      <c r="EF27" s="15" t="s">
        <v>59</v>
      </c>
      <c r="EG27" t="s">
        <v>47</v>
      </c>
      <c r="EH27" s="15" t="s">
        <v>59</v>
      </c>
      <c r="EK27" t="s">
        <v>47</v>
      </c>
      <c r="EL27" s="15" t="s">
        <v>59</v>
      </c>
      <c r="EM27" t="s">
        <v>47</v>
      </c>
      <c r="EN27" s="15" t="s">
        <v>59</v>
      </c>
      <c r="EO27" t="s">
        <v>47</v>
      </c>
      <c r="EP27" s="15" t="s">
        <v>59</v>
      </c>
      <c r="EQ27" t="s">
        <v>47</v>
      </c>
      <c r="ER27" s="15" t="s">
        <v>59</v>
      </c>
      <c r="ES27" t="s">
        <v>47</v>
      </c>
      <c r="ET27" s="15" t="s">
        <v>59</v>
      </c>
      <c r="EU27" t="s">
        <v>47</v>
      </c>
      <c r="EV27" s="15" t="s">
        <v>59</v>
      </c>
      <c r="EW27" t="s">
        <v>47</v>
      </c>
      <c r="EX27" s="15" t="s">
        <v>59</v>
      </c>
      <c r="EY27" t="s">
        <v>47</v>
      </c>
      <c r="EZ27" s="15" t="s">
        <v>59</v>
      </c>
      <c r="FA27" t="s">
        <v>47</v>
      </c>
      <c r="FB27" s="15" t="s">
        <v>59</v>
      </c>
      <c r="FE27" t="s">
        <v>47</v>
      </c>
      <c r="FF27" s="15" t="s">
        <v>59</v>
      </c>
      <c r="FG27" t="s">
        <v>47</v>
      </c>
      <c r="FH27" s="15" t="s">
        <v>59</v>
      </c>
      <c r="FI27" t="s">
        <v>47</v>
      </c>
      <c r="FJ27" s="15" t="s">
        <v>59</v>
      </c>
      <c r="FK27" t="s">
        <v>47</v>
      </c>
      <c r="FL27" s="15" t="s">
        <v>59</v>
      </c>
      <c r="FM27" t="s">
        <v>47</v>
      </c>
      <c r="FN27" s="15" t="s">
        <v>59</v>
      </c>
      <c r="FO27" t="s">
        <v>47</v>
      </c>
      <c r="FP27" s="15" t="s">
        <v>59</v>
      </c>
      <c r="FQ27" t="s">
        <v>47</v>
      </c>
      <c r="FR27" s="15" t="s">
        <v>59</v>
      </c>
    </row>
    <row r="28" spans="1:174">
      <c r="A28" t="s">
        <v>373</v>
      </c>
      <c r="B28" s="52">
        <v>2</v>
      </c>
      <c r="C28" s="52"/>
      <c r="D28" s="43">
        <v>8012</v>
      </c>
      <c r="E28" s="18" t="s">
        <v>353</v>
      </c>
      <c r="F28" t="s">
        <v>1561</v>
      </c>
      <c r="I28" t="s">
        <v>47</v>
      </c>
      <c r="J28" s="15" t="s">
        <v>59</v>
      </c>
      <c r="K28">
        <v>2.15E-3</v>
      </c>
      <c r="L28" s="15">
        <v>8.3333333333333331E-5</v>
      </c>
      <c r="BG28" t="s">
        <v>47</v>
      </c>
      <c r="BH28" s="15" t="s">
        <v>59</v>
      </c>
      <c r="BI28" t="s">
        <v>47</v>
      </c>
      <c r="BJ28" s="15" t="s">
        <v>59</v>
      </c>
      <c r="BK28" t="s">
        <v>47</v>
      </c>
      <c r="BL28" s="15" t="s">
        <v>59</v>
      </c>
      <c r="BM28" t="s">
        <v>47</v>
      </c>
      <c r="BN28" s="15" t="s">
        <v>59</v>
      </c>
      <c r="BO28" t="s">
        <v>47</v>
      </c>
      <c r="BP28" s="15" t="s">
        <v>59</v>
      </c>
      <c r="BQ28" t="s">
        <v>47</v>
      </c>
      <c r="BR28" s="15" t="s">
        <v>59</v>
      </c>
      <c r="BS28" t="s">
        <v>47</v>
      </c>
      <c r="BT28" s="15" t="s">
        <v>59</v>
      </c>
      <c r="BU28" t="s">
        <v>47</v>
      </c>
      <c r="BV28" s="15" t="s">
        <v>59</v>
      </c>
      <c r="BW28" t="s">
        <v>47</v>
      </c>
      <c r="BX28" s="15" t="s">
        <v>59</v>
      </c>
      <c r="BY28" t="s">
        <v>47</v>
      </c>
      <c r="BZ28" s="15" t="s">
        <v>59</v>
      </c>
      <c r="CA28" t="s">
        <v>47</v>
      </c>
      <c r="CB28" s="15" t="s">
        <v>59</v>
      </c>
      <c r="CI28" t="s">
        <v>47</v>
      </c>
      <c r="CJ28" s="15" t="s">
        <v>59</v>
      </c>
      <c r="CM28">
        <v>17.25</v>
      </c>
      <c r="CN28" s="15">
        <v>0.5</v>
      </c>
      <c r="CO28">
        <v>15</v>
      </c>
      <c r="CP28" s="15">
        <v>1</v>
      </c>
      <c r="CQ28" t="s">
        <v>47</v>
      </c>
      <c r="CR28" s="15" t="s">
        <v>59</v>
      </c>
      <c r="CS28" t="s">
        <v>47</v>
      </c>
      <c r="CT28" s="15" t="s">
        <v>59</v>
      </c>
      <c r="CU28" t="s">
        <v>47</v>
      </c>
      <c r="CV28" s="15" t="s">
        <v>59</v>
      </c>
      <c r="CY28" t="s">
        <v>47</v>
      </c>
      <c r="CZ28" s="15" t="s">
        <v>59</v>
      </c>
      <c r="DC28" t="s">
        <v>47</v>
      </c>
      <c r="DD28" s="15" t="s">
        <v>59</v>
      </c>
      <c r="DG28" t="s">
        <v>47</v>
      </c>
      <c r="DH28" s="15" t="s">
        <v>59</v>
      </c>
      <c r="DI28" t="s">
        <v>47</v>
      </c>
      <c r="DJ28" s="15" t="s">
        <v>59</v>
      </c>
      <c r="DK28" t="s">
        <v>47</v>
      </c>
      <c r="DL28" s="15" t="s">
        <v>59</v>
      </c>
      <c r="DM28" t="s">
        <v>47</v>
      </c>
      <c r="DN28" s="15" t="s">
        <v>59</v>
      </c>
      <c r="DO28" t="s">
        <v>47</v>
      </c>
      <c r="DP28" s="15" t="s">
        <v>59</v>
      </c>
      <c r="DQ28" t="s">
        <v>47</v>
      </c>
      <c r="DR28" s="15" t="s">
        <v>59</v>
      </c>
      <c r="DS28" t="s">
        <v>47</v>
      </c>
      <c r="DT28" s="15" t="s">
        <v>59</v>
      </c>
      <c r="DU28" t="s">
        <v>47</v>
      </c>
      <c r="DV28" s="15" t="s">
        <v>59</v>
      </c>
      <c r="DW28" t="s">
        <v>47</v>
      </c>
      <c r="DX28" s="15" t="s">
        <v>59</v>
      </c>
      <c r="EC28" t="s">
        <v>47</v>
      </c>
      <c r="ED28" s="15" t="s">
        <v>59</v>
      </c>
      <c r="EE28" t="s">
        <v>47</v>
      </c>
      <c r="EF28" s="15" t="s">
        <v>59</v>
      </c>
      <c r="EG28" t="s">
        <v>47</v>
      </c>
      <c r="EH28" s="15" t="s">
        <v>59</v>
      </c>
      <c r="EK28" t="s">
        <v>47</v>
      </c>
      <c r="EL28" s="15" t="s">
        <v>59</v>
      </c>
      <c r="EM28" t="s">
        <v>47</v>
      </c>
      <c r="EN28" s="15" t="s">
        <v>59</v>
      </c>
      <c r="EO28" t="s">
        <v>47</v>
      </c>
      <c r="EP28" s="15" t="s">
        <v>59</v>
      </c>
      <c r="EQ28" t="s">
        <v>47</v>
      </c>
      <c r="ER28" s="15" t="s">
        <v>59</v>
      </c>
      <c r="ES28" t="s">
        <v>47</v>
      </c>
      <c r="ET28" s="15" t="s">
        <v>59</v>
      </c>
      <c r="EU28" t="s">
        <v>47</v>
      </c>
      <c r="EV28" s="15" t="s">
        <v>59</v>
      </c>
      <c r="EW28" t="s">
        <v>47</v>
      </c>
      <c r="EX28" s="15" t="s">
        <v>59</v>
      </c>
      <c r="EY28" t="s">
        <v>47</v>
      </c>
      <c r="EZ28" s="15" t="s">
        <v>59</v>
      </c>
      <c r="FA28" t="s">
        <v>47</v>
      </c>
      <c r="FB28" s="15" t="s">
        <v>59</v>
      </c>
      <c r="FE28" t="s">
        <v>47</v>
      </c>
      <c r="FF28" s="15" t="s">
        <v>59</v>
      </c>
      <c r="FG28" t="s">
        <v>47</v>
      </c>
      <c r="FH28" s="15" t="s">
        <v>59</v>
      </c>
      <c r="FI28" t="s">
        <v>47</v>
      </c>
      <c r="FJ28" s="15" t="s">
        <v>59</v>
      </c>
      <c r="FK28" t="s">
        <v>47</v>
      </c>
      <c r="FL28" s="15" t="s">
        <v>59</v>
      </c>
      <c r="FM28" t="s">
        <v>47</v>
      </c>
      <c r="FN28" s="15" t="s">
        <v>59</v>
      </c>
      <c r="FO28" t="s">
        <v>47</v>
      </c>
      <c r="FP28" s="15" t="s">
        <v>59</v>
      </c>
      <c r="FQ28" t="s">
        <v>47</v>
      </c>
      <c r="FR28" s="15" t="s">
        <v>59</v>
      </c>
    </row>
    <row r="29" spans="1:174">
      <c r="A29" t="s">
        <v>374</v>
      </c>
      <c r="B29" s="52">
        <v>2</v>
      </c>
      <c r="C29" s="52"/>
      <c r="D29" s="43">
        <v>8012</v>
      </c>
      <c r="E29" s="18" t="s">
        <v>353</v>
      </c>
      <c r="F29" t="s">
        <v>1561</v>
      </c>
      <c r="I29" t="s">
        <v>47</v>
      </c>
      <c r="J29" s="15" t="s">
        <v>59</v>
      </c>
      <c r="K29">
        <v>1.5166666666666666E-3</v>
      </c>
      <c r="L29" s="15">
        <v>5.0000000000000002E-5</v>
      </c>
      <c r="BG29" t="s">
        <v>47</v>
      </c>
      <c r="BH29" s="15" t="s">
        <v>59</v>
      </c>
      <c r="BI29" t="s">
        <v>47</v>
      </c>
      <c r="BJ29" s="15" t="s">
        <v>59</v>
      </c>
      <c r="BK29" t="s">
        <v>47</v>
      </c>
      <c r="BL29" s="15" t="s">
        <v>59</v>
      </c>
      <c r="BM29" t="s">
        <v>47</v>
      </c>
      <c r="BN29" s="15" t="s">
        <v>59</v>
      </c>
      <c r="BO29" t="s">
        <v>47</v>
      </c>
      <c r="BP29" s="15" t="s">
        <v>59</v>
      </c>
      <c r="BQ29" t="s">
        <v>47</v>
      </c>
      <c r="BR29" s="15" t="s">
        <v>59</v>
      </c>
      <c r="BS29" t="s">
        <v>47</v>
      </c>
      <c r="BT29" s="15" t="s">
        <v>59</v>
      </c>
      <c r="BU29" t="s">
        <v>47</v>
      </c>
      <c r="BV29" s="15" t="s">
        <v>59</v>
      </c>
      <c r="BW29" t="s">
        <v>47</v>
      </c>
      <c r="BX29" s="15" t="s">
        <v>59</v>
      </c>
      <c r="BY29" t="s">
        <v>47</v>
      </c>
      <c r="BZ29" s="15" t="s">
        <v>59</v>
      </c>
      <c r="CA29" t="s">
        <v>47</v>
      </c>
      <c r="CB29" s="15" t="s">
        <v>59</v>
      </c>
      <c r="CI29" t="s">
        <v>47</v>
      </c>
      <c r="CJ29" s="15" t="s">
        <v>59</v>
      </c>
      <c r="CM29">
        <v>12</v>
      </c>
      <c r="CN29" s="15">
        <v>0.25</v>
      </c>
      <c r="CO29">
        <v>10.75</v>
      </c>
      <c r="CP29" s="15">
        <v>0.5</v>
      </c>
      <c r="CQ29" t="s">
        <v>47</v>
      </c>
      <c r="CR29" s="15" t="s">
        <v>59</v>
      </c>
      <c r="CS29" t="s">
        <v>47</v>
      </c>
      <c r="CT29" s="15" t="s">
        <v>59</v>
      </c>
      <c r="CU29" t="s">
        <v>47</v>
      </c>
      <c r="CV29" s="15" t="s">
        <v>59</v>
      </c>
      <c r="CY29" t="s">
        <v>47</v>
      </c>
      <c r="CZ29" s="15" t="s">
        <v>59</v>
      </c>
      <c r="DC29" t="s">
        <v>47</v>
      </c>
      <c r="DD29" s="15" t="s">
        <v>59</v>
      </c>
      <c r="DG29" t="s">
        <v>47</v>
      </c>
      <c r="DH29" s="15" t="s">
        <v>59</v>
      </c>
      <c r="DI29" t="s">
        <v>47</v>
      </c>
      <c r="DJ29" s="15" t="s">
        <v>59</v>
      </c>
      <c r="DK29" t="s">
        <v>47</v>
      </c>
      <c r="DL29" s="15" t="s">
        <v>59</v>
      </c>
      <c r="DM29" t="s">
        <v>47</v>
      </c>
      <c r="DN29" s="15" t="s">
        <v>59</v>
      </c>
      <c r="DO29" t="s">
        <v>47</v>
      </c>
      <c r="DP29" s="15" t="s">
        <v>59</v>
      </c>
      <c r="DQ29" t="s">
        <v>47</v>
      </c>
      <c r="DR29" s="15" t="s">
        <v>59</v>
      </c>
      <c r="DS29" t="s">
        <v>47</v>
      </c>
      <c r="DT29" s="15" t="s">
        <v>59</v>
      </c>
      <c r="DU29" t="s">
        <v>47</v>
      </c>
      <c r="DV29" s="15" t="s">
        <v>59</v>
      </c>
      <c r="DW29" t="s">
        <v>47</v>
      </c>
      <c r="DX29" s="15" t="s">
        <v>59</v>
      </c>
      <c r="EC29" t="s">
        <v>47</v>
      </c>
      <c r="ED29" s="15" t="s">
        <v>59</v>
      </c>
      <c r="EE29" t="s">
        <v>47</v>
      </c>
      <c r="EF29" s="15" t="s">
        <v>59</v>
      </c>
      <c r="EG29" t="s">
        <v>47</v>
      </c>
      <c r="EH29" s="15" t="s">
        <v>59</v>
      </c>
      <c r="EK29" t="s">
        <v>47</v>
      </c>
      <c r="EL29" s="15" t="s">
        <v>59</v>
      </c>
      <c r="EM29" t="s">
        <v>47</v>
      </c>
      <c r="EN29" s="15" t="s">
        <v>59</v>
      </c>
      <c r="EO29" t="s">
        <v>47</v>
      </c>
      <c r="EP29" s="15" t="s">
        <v>59</v>
      </c>
      <c r="EQ29" t="s">
        <v>47</v>
      </c>
      <c r="ER29" s="15" t="s">
        <v>59</v>
      </c>
      <c r="ES29" t="s">
        <v>47</v>
      </c>
      <c r="ET29" s="15" t="s">
        <v>59</v>
      </c>
      <c r="EU29" t="s">
        <v>47</v>
      </c>
      <c r="EV29" s="15" t="s">
        <v>59</v>
      </c>
      <c r="EW29" t="s">
        <v>47</v>
      </c>
      <c r="EX29" s="15" t="s">
        <v>59</v>
      </c>
      <c r="EY29" t="s">
        <v>47</v>
      </c>
      <c r="EZ29" s="15" t="s">
        <v>59</v>
      </c>
      <c r="FA29" t="s">
        <v>47</v>
      </c>
      <c r="FB29" s="15" t="s">
        <v>59</v>
      </c>
      <c r="FE29" t="s">
        <v>47</v>
      </c>
      <c r="FF29" s="15" t="s">
        <v>59</v>
      </c>
      <c r="FG29" t="s">
        <v>47</v>
      </c>
      <c r="FH29" s="15" t="s">
        <v>59</v>
      </c>
      <c r="FI29" t="s">
        <v>47</v>
      </c>
      <c r="FJ29" s="15" t="s">
        <v>59</v>
      </c>
      <c r="FK29" t="s">
        <v>47</v>
      </c>
      <c r="FL29" s="15" t="s">
        <v>59</v>
      </c>
      <c r="FM29" t="s">
        <v>47</v>
      </c>
      <c r="FN29" s="15" t="s">
        <v>59</v>
      </c>
      <c r="FO29" t="s">
        <v>47</v>
      </c>
      <c r="FP29" s="15" t="s">
        <v>59</v>
      </c>
      <c r="FQ29" t="s">
        <v>47</v>
      </c>
      <c r="FR29" s="15" t="s">
        <v>59</v>
      </c>
    </row>
    <row r="30" spans="1:174">
      <c r="A30" t="s">
        <v>375</v>
      </c>
      <c r="B30" s="52">
        <v>2</v>
      </c>
      <c r="C30" s="52"/>
      <c r="D30" s="43">
        <v>8012</v>
      </c>
      <c r="E30" s="18" t="s">
        <v>353</v>
      </c>
      <c r="F30" t="s">
        <v>1561</v>
      </c>
      <c r="I30" t="s">
        <v>47</v>
      </c>
      <c r="J30" s="15" t="s">
        <v>59</v>
      </c>
      <c r="K30">
        <v>2.2000000000000001E-3</v>
      </c>
      <c r="L30" s="15">
        <v>1.1666666666666665E-4</v>
      </c>
      <c r="BG30" t="s">
        <v>47</v>
      </c>
      <c r="BH30" s="15" t="s">
        <v>59</v>
      </c>
      <c r="BI30" t="s">
        <v>47</v>
      </c>
      <c r="BJ30" s="15" t="s">
        <v>59</v>
      </c>
      <c r="BK30" t="s">
        <v>47</v>
      </c>
      <c r="BL30" s="15" t="s">
        <v>59</v>
      </c>
      <c r="BM30" t="s">
        <v>47</v>
      </c>
      <c r="BN30" s="15" t="s">
        <v>59</v>
      </c>
      <c r="BO30" t="s">
        <v>47</v>
      </c>
      <c r="BP30" s="15" t="s">
        <v>59</v>
      </c>
      <c r="BQ30" t="s">
        <v>47</v>
      </c>
      <c r="BR30" s="15" t="s">
        <v>59</v>
      </c>
      <c r="BS30" t="s">
        <v>47</v>
      </c>
      <c r="BT30" s="15" t="s">
        <v>59</v>
      </c>
      <c r="BU30" t="s">
        <v>47</v>
      </c>
      <c r="BV30" s="15" t="s">
        <v>59</v>
      </c>
      <c r="BW30" t="s">
        <v>47</v>
      </c>
      <c r="BX30" s="15" t="s">
        <v>59</v>
      </c>
      <c r="BY30" t="s">
        <v>47</v>
      </c>
      <c r="BZ30" s="15" t="s">
        <v>59</v>
      </c>
      <c r="CA30" t="s">
        <v>47</v>
      </c>
      <c r="CB30" s="15" t="s">
        <v>59</v>
      </c>
      <c r="CI30" t="s">
        <v>47</v>
      </c>
      <c r="CJ30" s="15" t="s">
        <v>59</v>
      </c>
      <c r="CM30">
        <v>17.75</v>
      </c>
      <c r="CN30" s="15">
        <v>0.75</v>
      </c>
      <c r="CO30">
        <v>15</v>
      </c>
      <c r="CP30" s="15">
        <v>0.75</v>
      </c>
      <c r="CQ30" t="s">
        <v>47</v>
      </c>
      <c r="CR30" s="15" t="s">
        <v>59</v>
      </c>
      <c r="CS30" t="s">
        <v>47</v>
      </c>
      <c r="CT30" s="15" t="s">
        <v>59</v>
      </c>
      <c r="CU30" t="s">
        <v>47</v>
      </c>
      <c r="CV30" s="15" t="s">
        <v>59</v>
      </c>
      <c r="CY30" t="s">
        <v>47</v>
      </c>
      <c r="CZ30" s="15" t="s">
        <v>59</v>
      </c>
      <c r="DC30" t="s">
        <v>47</v>
      </c>
      <c r="DD30" s="15" t="s">
        <v>59</v>
      </c>
      <c r="DG30" t="s">
        <v>47</v>
      </c>
      <c r="DH30" s="15" t="s">
        <v>59</v>
      </c>
      <c r="DI30" t="s">
        <v>47</v>
      </c>
      <c r="DJ30" s="15" t="s">
        <v>59</v>
      </c>
      <c r="DK30" t="s">
        <v>47</v>
      </c>
      <c r="DL30" s="15" t="s">
        <v>59</v>
      </c>
      <c r="DM30" t="s">
        <v>47</v>
      </c>
      <c r="DN30" s="15" t="s">
        <v>59</v>
      </c>
      <c r="DO30" t="s">
        <v>47</v>
      </c>
      <c r="DP30" s="15" t="s">
        <v>59</v>
      </c>
      <c r="DQ30" t="s">
        <v>47</v>
      </c>
      <c r="DR30" s="15" t="s">
        <v>59</v>
      </c>
      <c r="DS30" t="s">
        <v>47</v>
      </c>
      <c r="DT30" s="15" t="s">
        <v>59</v>
      </c>
      <c r="DU30" t="s">
        <v>47</v>
      </c>
      <c r="DV30" s="15" t="s">
        <v>59</v>
      </c>
      <c r="DW30" t="s">
        <v>47</v>
      </c>
      <c r="DX30" s="15" t="s">
        <v>59</v>
      </c>
      <c r="EC30" t="s">
        <v>47</v>
      </c>
      <c r="ED30" s="15" t="s">
        <v>59</v>
      </c>
      <c r="EE30" t="s">
        <v>47</v>
      </c>
      <c r="EF30" s="15" t="s">
        <v>59</v>
      </c>
      <c r="EG30" t="s">
        <v>47</v>
      </c>
      <c r="EH30" s="15" t="s">
        <v>59</v>
      </c>
      <c r="EK30" t="s">
        <v>47</v>
      </c>
      <c r="EL30" s="15" t="s">
        <v>59</v>
      </c>
      <c r="EM30" t="s">
        <v>47</v>
      </c>
      <c r="EN30" s="15" t="s">
        <v>59</v>
      </c>
      <c r="EO30" t="s">
        <v>47</v>
      </c>
      <c r="EP30" s="15" t="s">
        <v>59</v>
      </c>
      <c r="EQ30" t="s">
        <v>47</v>
      </c>
      <c r="ER30" s="15" t="s">
        <v>59</v>
      </c>
      <c r="ES30" t="s">
        <v>47</v>
      </c>
      <c r="ET30" s="15" t="s">
        <v>59</v>
      </c>
      <c r="EU30" t="s">
        <v>47</v>
      </c>
      <c r="EV30" s="15" t="s">
        <v>59</v>
      </c>
      <c r="EW30" t="s">
        <v>47</v>
      </c>
      <c r="EX30" s="15" t="s">
        <v>59</v>
      </c>
      <c r="EY30" t="s">
        <v>47</v>
      </c>
      <c r="EZ30" s="15" t="s">
        <v>59</v>
      </c>
      <c r="FA30" t="s">
        <v>47</v>
      </c>
      <c r="FB30" s="15" t="s">
        <v>59</v>
      </c>
      <c r="FE30" t="s">
        <v>47</v>
      </c>
      <c r="FF30" s="15" t="s">
        <v>59</v>
      </c>
      <c r="FG30" t="s">
        <v>47</v>
      </c>
      <c r="FH30" s="15" t="s">
        <v>59</v>
      </c>
      <c r="FI30" t="s">
        <v>47</v>
      </c>
      <c r="FJ30" s="15" t="s">
        <v>59</v>
      </c>
      <c r="FK30" t="s">
        <v>47</v>
      </c>
      <c r="FL30" s="15" t="s">
        <v>59</v>
      </c>
      <c r="FM30" t="s">
        <v>47</v>
      </c>
      <c r="FN30" s="15" t="s">
        <v>59</v>
      </c>
      <c r="FO30" t="s">
        <v>47</v>
      </c>
      <c r="FP30" s="15" t="s">
        <v>59</v>
      </c>
      <c r="FQ30" t="s">
        <v>47</v>
      </c>
      <c r="FR30" s="15" t="s">
        <v>59</v>
      </c>
    </row>
    <row r="31" spans="1:174">
      <c r="A31" t="s">
        <v>376</v>
      </c>
      <c r="B31" s="52">
        <v>2</v>
      </c>
      <c r="C31" s="52"/>
      <c r="D31" s="43">
        <v>8012</v>
      </c>
      <c r="E31" s="18" t="s">
        <v>353</v>
      </c>
      <c r="F31" t="s">
        <v>1561</v>
      </c>
      <c r="I31" t="s">
        <v>47</v>
      </c>
      <c r="J31" s="15" t="s">
        <v>59</v>
      </c>
      <c r="K31">
        <v>2.8E-3</v>
      </c>
      <c r="L31" s="15">
        <v>3.3333333333333335E-5</v>
      </c>
      <c r="BG31" t="s">
        <v>47</v>
      </c>
      <c r="BH31" s="15" t="s">
        <v>59</v>
      </c>
      <c r="BI31" t="s">
        <v>47</v>
      </c>
      <c r="BJ31" s="15" t="s">
        <v>59</v>
      </c>
      <c r="BK31" t="s">
        <v>47</v>
      </c>
      <c r="BL31" s="15" t="s">
        <v>59</v>
      </c>
      <c r="BM31" t="s">
        <v>47</v>
      </c>
      <c r="BN31" s="15" t="s">
        <v>59</v>
      </c>
      <c r="BO31" t="s">
        <v>47</v>
      </c>
      <c r="BP31" s="15" t="s">
        <v>59</v>
      </c>
      <c r="BQ31" t="s">
        <v>47</v>
      </c>
      <c r="BR31" s="15" t="s">
        <v>59</v>
      </c>
      <c r="BS31" t="s">
        <v>47</v>
      </c>
      <c r="BT31" s="15" t="s">
        <v>59</v>
      </c>
      <c r="BU31" t="s">
        <v>47</v>
      </c>
      <c r="BV31" s="15" t="s">
        <v>59</v>
      </c>
      <c r="BW31" t="s">
        <v>47</v>
      </c>
      <c r="BX31" s="15" t="s">
        <v>59</v>
      </c>
      <c r="BY31" t="s">
        <v>47</v>
      </c>
      <c r="BZ31" s="15" t="s">
        <v>59</v>
      </c>
      <c r="CA31" t="s">
        <v>47</v>
      </c>
      <c r="CB31" s="15" t="s">
        <v>59</v>
      </c>
      <c r="CI31" t="s">
        <v>47</v>
      </c>
      <c r="CJ31" s="15" t="s">
        <v>59</v>
      </c>
      <c r="CM31">
        <v>23</v>
      </c>
      <c r="CN31" s="15">
        <v>0.25</v>
      </c>
      <c r="CO31">
        <v>19</v>
      </c>
      <c r="CP31" s="15">
        <v>0.25</v>
      </c>
      <c r="CQ31" t="s">
        <v>47</v>
      </c>
      <c r="CR31" s="15" t="s">
        <v>59</v>
      </c>
      <c r="CS31" t="s">
        <v>47</v>
      </c>
      <c r="CT31" s="15" t="s">
        <v>59</v>
      </c>
      <c r="CU31" t="s">
        <v>47</v>
      </c>
      <c r="CV31" s="15" t="s">
        <v>59</v>
      </c>
      <c r="CY31" t="s">
        <v>47</v>
      </c>
      <c r="CZ31" s="15" t="s">
        <v>59</v>
      </c>
      <c r="DC31" t="s">
        <v>47</v>
      </c>
      <c r="DD31" s="15" t="s">
        <v>59</v>
      </c>
      <c r="DG31" t="s">
        <v>47</v>
      </c>
      <c r="DH31" s="15" t="s">
        <v>59</v>
      </c>
      <c r="DI31" t="s">
        <v>47</v>
      </c>
      <c r="DJ31" s="15" t="s">
        <v>59</v>
      </c>
      <c r="DK31" t="s">
        <v>47</v>
      </c>
      <c r="DL31" s="15" t="s">
        <v>59</v>
      </c>
      <c r="DM31" t="s">
        <v>47</v>
      </c>
      <c r="DN31" s="15" t="s">
        <v>59</v>
      </c>
      <c r="DO31" t="s">
        <v>47</v>
      </c>
      <c r="DP31" s="15" t="s">
        <v>59</v>
      </c>
      <c r="DQ31" t="s">
        <v>47</v>
      </c>
      <c r="DR31" s="15" t="s">
        <v>59</v>
      </c>
      <c r="DS31" t="s">
        <v>47</v>
      </c>
      <c r="DT31" s="15" t="s">
        <v>59</v>
      </c>
      <c r="DU31" t="s">
        <v>47</v>
      </c>
      <c r="DV31" s="15" t="s">
        <v>59</v>
      </c>
      <c r="DW31" t="s">
        <v>47</v>
      </c>
      <c r="DX31" s="15" t="s">
        <v>59</v>
      </c>
      <c r="EC31" t="s">
        <v>47</v>
      </c>
      <c r="ED31" s="15" t="s">
        <v>59</v>
      </c>
      <c r="EE31" t="s">
        <v>47</v>
      </c>
      <c r="EF31" s="15" t="s">
        <v>59</v>
      </c>
      <c r="EG31" t="s">
        <v>47</v>
      </c>
      <c r="EH31" s="15" t="s">
        <v>59</v>
      </c>
      <c r="EK31" t="s">
        <v>47</v>
      </c>
      <c r="EL31" s="15" t="s">
        <v>59</v>
      </c>
      <c r="EM31" t="s">
        <v>47</v>
      </c>
      <c r="EN31" s="15" t="s">
        <v>59</v>
      </c>
      <c r="EO31" t="s">
        <v>47</v>
      </c>
      <c r="EP31" s="15" t="s">
        <v>59</v>
      </c>
      <c r="EQ31" t="s">
        <v>47</v>
      </c>
      <c r="ER31" s="15" t="s">
        <v>59</v>
      </c>
      <c r="ES31" t="s">
        <v>47</v>
      </c>
      <c r="ET31" s="15" t="s">
        <v>59</v>
      </c>
      <c r="EU31" t="s">
        <v>47</v>
      </c>
      <c r="EV31" s="15" t="s">
        <v>59</v>
      </c>
      <c r="EW31" t="s">
        <v>47</v>
      </c>
      <c r="EX31" s="15" t="s">
        <v>59</v>
      </c>
      <c r="EY31" t="s">
        <v>47</v>
      </c>
      <c r="EZ31" s="15" t="s">
        <v>59</v>
      </c>
      <c r="FA31" t="s">
        <v>47</v>
      </c>
      <c r="FB31" s="15" t="s">
        <v>59</v>
      </c>
      <c r="FE31" t="s">
        <v>47</v>
      </c>
      <c r="FF31" s="15" t="s">
        <v>59</v>
      </c>
      <c r="FG31" t="s">
        <v>47</v>
      </c>
      <c r="FH31" s="15" t="s">
        <v>59</v>
      </c>
      <c r="FI31" t="s">
        <v>47</v>
      </c>
      <c r="FJ31" s="15" t="s">
        <v>59</v>
      </c>
      <c r="FK31" t="s">
        <v>47</v>
      </c>
      <c r="FL31" s="15" t="s">
        <v>59</v>
      </c>
      <c r="FM31" t="s">
        <v>47</v>
      </c>
      <c r="FN31" s="15" t="s">
        <v>59</v>
      </c>
      <c r="FO31" t="s">
        <v>47</v>
      </c>
      <c r="FP31" s="15" t="s">
        <v>59</v>
      </c>
      <c r="FQ31" t="s">
        <v>47</v>
      </c>
      <c r="FR31" s="15" t="s">
        <v>59</v>
      </c>
    </row>
    <row r="32" spans="1:174">
      <c r="A32" s="18" t="s">
        <v>380</v>
      </c>
      <c r="B32" s="52">
        <v>4</v>
      </c>
      <c r="C32" s="52"/>
      <c r="D32" s="43">
        <v>8004</v>
      </c>
      <c r="E32" s="18" t="s">
        <v>353</v>
      </c>
      <c r="F32" t="s">
        <v>1562</v>
      </c>
      <c r="I32" t="s">
        <v>47</v>
      </c>
      <c r="J32" s="15" t="s">
        <v>59</v>
      </c>
      <c r="K32">
        <v>8.0000000000000004E-4</v>
      </c>
      <c r="L32" s="15">
        <v>5.0000000000000002E-5</v>
      </c>
      <c r="BG32" t="s">
        <v>47</v>
      </c>
      <c r="BH32" s="15" t="s">
        <v>59</v>
      </c>
      <c r="BI32" t="s">
        <v>47</v>
      </c>
      <c r="BJ32" s="15" t="s">
        <v>59</v>
      </c>
      <c r="BK32" t="s">
        <v>47</v>
      </c>
      <c r="BL32" s="15" t="s">
        <v>59</v>
      </c>
      <c r="BM32" t="s">
        <v>47</v>
      </c>
      <c r="BN32" s="15" t="s">
        <v>59</v>
      </c>
      <c r="BO32" t="s">
        <v>47</v>
      </c>
      <c r="BP32" s="15" t="s">
        <v>59</v>
      </c>
      <c r="BQ32" t="s">
        <v>47</v>
      </c>
      <c r="BR32" s="15" t="s">
        <v>59</v>
      </c>
      <c r="BS32" t="s">
        <v>47</v>
      </c>
      <c r="BT32" s="15" t="s">
        <v>59</v>
      </c>
      <c r="BU32" t="s">
        <v>47</v>
      </c>
      <c r="BV32" s="15" t="s">
        <v>59</v>
      </c>
      <c r="BW32" t="s">
        <v>47</v>
      </c>
      <c r="BX32" s="15" t="s">
        <v>59</v>
      </c>
      <c r="BY32" t="s">
        <v>47</v>
      </c>
      <c r="BZ32" s="15" t="s">
        <v>59</v>
      </c>
      <c r="CA32" t="s">
        <v>47</v>
      </c>
      <c r="CB32" s="15" t="s">
        <v>59</v>
      </c>
      <c r="CI32" t="s">
        <v>47</v>
      </c>
      <c r="CJ32" s="15" t="s">
        <v>59</v>
      </c>
      <c r="CM32">
        <v>2</v>
      </c>
      <c r="CN32" s="15">
        <v>0.25</v>
      </c>
      <c r="CO32">
        <v>2</v>
      </c>
      <c r="CP32" s="15">
        <v>0.25</v>
      </c>
      <c r="CQ32" t="s">
        <v>47</v>
      </c>
      <c r="CR32" s="15" t="s">
        <v>59</v>
      </c>
      <c r="CS32" t="s">
        <v>47</v>
      </c>
      <c r="CT32" s="15" t="s">
        <v>59</v>
      </c>
      <c r="CU32" t="s">
        <v>47</v>
      </c>
      <c r="CV32" s="15" t="s">
        <v>59</v>
      </c>
      <c r="CY32" t="s">
        <v>47</v>
      </c>
      <c r="CZ32" s="15" t="s">
        <v>59</v>
      </c>
      <c r="DC32" t="s">
        <v>47</v>
      </c>
      <c r="DD32" s="15" t="s">
        <v>59</v>
      </c>
      <c r="DG32" t="s">
        <v>47</v>
      </c>
      <c r="DH32" s="15" t="s">
        <v>59</v>
      </c>
      <c r="DI32" t="s">
        <v>47</v>
      </c>
      <c r="DJ32" s="15" t="s">
        <v>59</v>
      </c>
      <c r="DK32" t="s">
        <v>47</v>
      </c>
      <c r="DL32" s="15" t="s">
        <v>59</v>
      </c>
      <c r="DM32" t="s">
        <v>47</v>
      </c>
      <c r="DN32" s="15" t="s">
        <v>59</v>
      </c>
      <c r="DO32" t="s">
        <v>47</v>
      </c>
      <c r="DP32" s="15" t="s">
        <v>59</v>
      </c>
      <c r="DQ32" t="s">
        <v>47</v>
      </c>
      <c r="DR32" s="15" t="s">
        <v>59</v>
      </c>
      <c r="DS32" t="s">
        <v>47</v>
      </c>
      <c r="DT32" s="15" t="s">
        <v>59</v>
      </c>
      <c r="DU32" t="s">
        <v>47</v>
      </c>
      <c r="DV32" s="15" t="s">
        <v>59</v>
      </c>
      <c r="DW32" t="s">
        <v>47</v>
      </c>
      <c r="DX32" s="15" t="s">
        <v>59</v>
      </c>
      <c r="EC32" t="s">
        <v>47</v>
      </c>
      <c r="ED32" s="15" t="s">
        <v>59</v>
      </c>
      <c r="EE32" t="s">
        <v>47</v>
      </c>
      <c r="EF32" s="15" t="s">
        <v>59</v>
      </c>
      <c r="EG32" t="s">
        <v>47</v>
      </c>
      <c r="EH32" s="15" t="s">
        <v>59</v>
      </c>
      <c r="EK32" t="s">
        <v>47</v>
      </c>
      <c r="EL32" s="15" t="s">
        <v>59</v>
      </c>
      <c r="EM32" t="s">
        <v>47</v>
      </c>
      <c r="EN32" s="15" t="s">
        <v>59</v>
      </c>
      <c r="EO32" t="s">
        <v>47</v>
      </c>
      <c r="EP32" s="15" t="s">
        <v>59</v>
      </c>
      <c r="EQ32" t="s">
        <v>47</v>
      </c>
      <c r="ER32" s="15" t="s">
        <v>59</v>
      </c>
      <c r="ES32" t="s">
        <v>47</v>
      </c>
      <c r="ET32" s="15" t="s">
        <v>59</v>
      </c>
      <c r="EU32" t="s">
        <v>47</v>
      </c>
      <c r="EV32" s="15" t="s">
        <v>59</v>
      </c>
      <c r="EW32" t="s">
        <v>47</v>
      </c>
      <c r="EX32" s="15" t="s">
        <v>59</v>
      </c>
      <c r="EY32" t="s">
        <v>47</v>
      </c>
      <c r="EZ32" s="15" t="s">
        <v>59</v>
      </c>
      <c r="FA32" t="s">
        <v>47</v>
      </c>
      <c r="FB32" s="15" t="s">
        <v>59</v>
      </c>
      <c r="FE32" t="s">
        <v>47</v>
      </c>
      <c r="FF32" s="15" t="s">
        <v>59</v>
      </c>
      <c r="FG32" t="s">
        <v>47</v>
      </c>
      <c r="FH32" s="15" t="s">
        <v>59</v>
      </c>
      <c r="FI32" t="s">
        <v>47</v>
      </c>
      <c r="FJ32" s="15" t="s">
        <v>59</v>
      </c>
      <c r="FK32" t="s">
        <v>47</v>
      </c>
      <c r="FL32" s="15" t="s">
        <v>59</v>
      </c>
      <c r="FM32" t="s">
        <v>47</v>
      </c>
      <c r="FN32" s="15" t="s">
        <v>59</v>
      </c>
      <c r="FO32" t="s">
        <v>47</v>
      </c>
      <c r="FP32" s="15" t="s">
        <v>59</v>
      </c>
      <c r="FQ32" t="s">
        <v>47</v>
      </c>
      <c r="FR32" s="15" t="s">
        <v>59</v>
      </c>
    </row>
    <row r="33" spans="1:174">
      <c r="A33" t="s">
        <v>377</v>
      </c>
      <c r="B33" s="52">
        <v>4</v>
      </c>
      <c r="C33" s="52"/>
      <c r="D33" s="43">
        <v>8004</v>
      </c>
      <c r="E33" s="18" t="s">
        <v>353</v>
      </c>
      <c r="F33" t="s">
        <v>1563</v>
      </c>
      <c r="I33" t="s">
        <v>47</v>
      </c>
      <c r="J33" s="15" t="s">
        <v>59</v>
      </c>
      <c r="K33">
        <v>1.6497461928934013E-4</v>
      </c>
      <c r="L33" s="15">
        <v>1.269035532994924E-5</v>
      </c>
      <c r="BG33" t="s">
        <v>47</v>
      </c>
      <c r="BH33" s="15" t="s">
        <v>59</v>
      </c>
      <c r="BI33" t="s">
        <v>47</v>
      </c>
      <c r="BJ33" s="15" t="s">
        <v>59</v>
      </c>
      <c r="BK33" t="s">
        <v>47</v>
      </c>
      <c r="BL33" s="15" t="s">
        <v>59</v>
      </c>
      <c r="BM33" t="s">
        <v>47</v>
      </c>
      <c r="BN33" s="15" t="s">
        <v>59</v>
      </c>
      <c r="BO33" t="s">
        <v>47</v>
      </c>
      <c r="BP33" s="15" t="s">
        <v>59</v>
      </c>
      <c r="BQ33" t="s">
        <v>47</v>
      </c>
      <c r="BR33" s="15" t="s">
        <v>59</v>
      </c>
      <c r="BS33" t="s">
        <v>47</v>
      </c>
      <c r="BT33" s="15" t="s">
        <v>59</v>
      </c>
      <c r="BU33" t="s">
        <v>47</v>
      </c>
      <c r="BV33" s="15" t="s">
        <v>59</v>
      </c>
      <c r="BW33" t="s">
        <v>47</v>
      </c>
      <c r="BX33" s="15" t="s">
        <v>59</v>
      </c>
      <c r="BY33" t="s">
        <v>47</v>
      </c>
      <c r="BZ33" s="15" t="s">
        <v>59</v>
      </c>
      <c r="CA33" t="s">
        <v>47</v>
      </c>
      <c r="CB33" s="15" t="s">
        <v>59</v>
      </c>
      <c r="CI33" t="s">
        <v>47</v>
      </c>
      <c r="CJ33" s="15" t="s">
        <v>59</v>
      </c>
      <c r="CM33">
        <v>1.75</v>
      </c>
      <c r="CN33" s="15">
        <v>0</v>
      </c>
      <c r="CO33">
        <v>1.5</v>
      </c>
      <c r="CP33" s="15">
        <v>0.25</v>
      </c>
      <c r="CQ33" t="s">
        <v>47</v>
      </c>
      <c r="CR33" s="15" t="s">
        <v>59</v>
      </c>
      <c r="CS33" t="s">
        <v>47</v>
      </c>
      <c r="CT33" s="15" t="s">
        <v>59</v>
      </c>
      <c r="CU33" t="s">
        <v>47</v>
      </c>
      <c r="CV33" s="15" t="s">
        <v>59</v>
      </c>
      <c r="CY33" t="s">
        <v>47</v>
      </c>
      <c r="CZ33" s="15" t="s">
        <v>59</v>
      </c>
      <c r="DC33" t="s">
        <v>47</v>
      </c>
      <c r="DD33" s="15" t="s">
        <v>59</v>
      </c>
      <c r="DG33" t="s">
        <v>47</v>
      </c>
      <c r="DH33" s="15" t="s">
        <v>59</v>
      </c>
      <c r="DI33" t="s">
        <v>47</v>
      </c>
      <c r="DJ33" s="15" t="s">
        <v>59</v>
      </c>
      <c r="DK33" t="s">
        <v>47</v>
      </c>
      <c r="DL33" s="15" t="s">
        <v>59</v>
      </c>
      <c r="DM33" t="s">
        <v>47</v>
      </c>
      <c r="DN33" s="15" t="s">
        <v>59</v>
      </c>
      <c r="DO33" t="s">
        <v>47</v>
      </c>
      <c r="DP33" s="15" t="s">
        <v>59</v>
      </c>
      <c r="DQ33" t="s">
        <v>47</v>
      </c>
      <c r="DR33" s="15" t="s">
        <v>59</v>
      </c>
      <c r="DS33" t="s">
        <v>47</v>
      </c>
      <c r="DT33" s="15" t="s">
        <v>59</v>
      </c>
      <c r="DU33" t="s">
        <v>47</v>
      </c>
      <c r="DV33" s="15" t="s">
        <v>59</v>
      </c>
      <c r="DW33" t="s">
        <v>47</v>
      </c>
      <c r="DX33" s="15" t="s">
        <v>59</v>
      </c>
      <c r="EC33" t="s">
        <v>47</v>
      </c>
      <c r="ED33" s="15" t="s">
        <v>59</v>
      </c>
      <c r="EE33" t="s">
        <v>47</v>
      </c>
      <c r="EF33" s="15" t="s">
        <v>59</v>
      </c>
      <c r="EG33" t="s">
        <v>47</v>
      </c>
      <c r="EH33" s="15" t="s">
        <v>59</v>
      </c>
      <c r="EK33" t="s">
        <v>47</v>
      </c>
      <c r="EL33" s="15" t="s">
        <v>59</v>
      </c>
      <c r="EM33" t="s">
        <v>47</v>
      </c>
      <c r="EN33" s="15" t="s">
        <v>59</v>
      </c>
      <c r="EO33" t="s">
        <v>47</v>
      </c>
      <c r="EP33" s="15" t="s">
        <v>59</v>
      </c>
      <c r="EQ33" t="s">
        <v>47</v>
      </c>
      <c r="ER33" s="15" t="s">
        <v>59</v>
      </c>
      <c r="ES33" t="s">
        <v>47</v>
      </c>
      <c r="ET33" s="15" t="s">
        <v>59</v>
      </c>
      <c r="EU33" t="s">
        <v>47</v>
      </c>
      <c r="EV33" s="15" t="s">
        <v>59</v>
      </c>
      <c r="EW33" t="s">
        <v>47</v>
      </c>
      <c r="EX33" s="15" t="s">
        <v>59</v>
      </c>
      <c r="EY33" t="s">
        <v>47</v>
      </c>
      <c r="EZ33" s="15" t="s">
        <v>59</v>
      </c>
      <c r="FA33" t="s">
        <v>47</v>
      </c>
      <c r="FB33" s="15" t="s">
        <v>59</v>
      </c>
      <c r="FE33" t="s">
        <v>47</v>
      </c>
      <c r="FF33" s="15" t="s">
        <v>59</v>
      </c>
      <c r="FG33" t="s">
        <v>47</v>
      </c>
      <c r="FH33" s="15" t="s">
        <v>59</v>
      </c>
      <c r="FI33" t="s">
        <v>47</v>
      </c>
      <c r="FJ33" s="15" t="s">
        <v>59</v>
      </c>
      <c r="FK33" t="s">
        <v>47</v>
      </c>
      <c r="FL33" s="15" t="s">
        <v>59</v>
      </c>
      <c r="FM33" t="s">
        <v>47</v>
      </c>
      <c r="FN33" s="15" t="s">
        <v>59</v>
      </c>
      <c r="FO33" t="s">
        <v>47</v>
      </c>
      <c r="FP33" s="15" t="s">
        <v>59</v>
      </c>
      <c r="FQ33" t="s">
        <v>47</v>
      </c>
      <c r="FR33" s="15" t="s">
        <v>59</v>
      </c>
    </row>
    <row r="34" spans="1:174">
      <c r="A34" t="str">
        <f>SUBSTITUTE(A24, "Rapeseed oil", "Margarine, brick")</f>
        <v>Margarine, brick, heating for 12 min at 150°C</v>
      </c>
      <c r="B34" s="52">
        <v>4</v>
      </c>
      <c r="C34" s="52"/>
      <c r="D34" s="43">
        <v>8004</v>
      </c>
      <c r="E34" s="18" t="s">
        <v>353</v>
      </c>
      <c r="F34" t="s">
        <v>1563</v>
      </c>
      <c r="I34" t="s">
        <v>47</v>
      </c>
      <c r="J34" s="15" t="s">
        <v>59</v>
      </c>
      <c r="K34">
        <v>1.7766497461928934E-4</v>
      </c>
      <c r="L34" s="15">
        <v>1.269035532994924E-5</v>
      </c>
      <c r="BG34" t="s">
        <v>47</v>
      </c>
      <c r="BH34" s="15" t="s">
        <v>59</v>
      </c>
      <c r="BI34" t="s">
        <v>47</v>
      </c>
      <c r="BJ34" s="15" t="s">
        <v>59</v>
      </c>
      <c r="BK34" t="s">
        <v>47</v>
      </c>
      <c r="BL34" s="15" t="s">
        <v>59</v>
      </c>
      <c r="BM34" t="s">
        <v>47</v>
      </c>
      <c r="BN34" s="15" t="s">
        <v>59</v>
      </c>
      <c r="BO34" t="s">
        <v>47</v>
      </c>
      <c r="BP34" s="15" t="s">
        <v>59</v>
      </c>
      <c r="BQ34" t="s">
        <v>47</v>
      </c>
      <c r="BR34" s="15" t="s">
        <v>59</v>
      </c>
      <c r="BS34" t="s">
        <v>47</v>
      </c>
      <c r="BT34" s="15" t="s">
        <v>59</v>
      </c>
      <c r="BU34" t="s">
        <v>47</v>
      </c>
      <c r="BV34" s="15" t="s">
        <v>59</v>
      </c>
      <c r="BW34" t="s">
        <v>47</v>
      </c>
      <c r="BX34" s="15" t="s">
        <v>59</v>
      </c>
      <c r="BY34" t="s">
        <v>47</v>
      </c>
      <c r="BZ34" s="15" t="s">
        <v>59</v>
      </c>
      <c r="CA34" t="s">
        <v>47</v>
      </c>
      <c r="CB34" s="15" t="s">
        <v>59</v>
      </c>
      <c r="CI34" t="s">
        <v>47</v>
      </c>
      <c r="CJ34" s="15" t="s">
        <v>59</v>
      </c>
      <c r="CM34">
        <v>2</v>
      </c>
      <c r="CN34" s="15">
        <v>0.25</v>
      </c>
      <c r="CO34">
        <v>1.5</v>
      </c>
      <c r="CP34" s="15">
        <v>0.25</v>
      </c>
      <c r="CQ34" t="s">
        <v>47</v>
      </c>
      <c r="CR34" s="15" t="s">
        <v>59</v>
      </c>
      <c r="CS34" t="s">
        <v>47</v>
      </c>
      <c r="CT34" s="15" t="s">
        <v>59</v>
      </c>
      <c r="CU34" t="s">
        <v>47</v>
      </c>
      <c r="CV34" s="15" t="s">
        <v>59</v>
      </c>
      <c r="CY34" t="s">
        <v>47</v>
      </c>
      <c r="CZ34" s="15" t="s">
        <v>59</v>
      </c>
      <c r="DC34" t="s">
        <v>47</v>
      </c>
      <c r="DD34" s="15" t="s">
        <v>59</v>
      </c>
      <c r="DG34" t="s">
        <v>47</v>
      </c>
      <c r="DH34" s="15" t="s">
        <v>59</v>
      </c>
      <c r="DI34" t="s">
        <v>47</v>
      </c>
      <c r="DJ34" s="15" t="s">
        <v>59</v>
      </c>
      <c r="DK34" t="s">
        <v>47</v>
      </c>
      <c r="DL34" s="15" t="s">
        <v>59</v>
      </c>
      <c r="DM34" t="s">
        <v>47</v>
      </c>
      <c r="DN34" s="15" t="s">
        <v>59</v>
      </c>
      <c r="DO34" t="s">
        <v>47</v>
      </c>
      <c r="DP34" s="15" t="s">
        <v>59</v>
      </c>
      <c r="DQ34" t="s">
        <v>47</v>
      </c>
      <c r="DR34" s="15" t="s">
        <v>59</v>
      </c>
      <c r="DS34" t="s">
        <v>47</v>
      </c>
      <c r="DT34" s="15" t="s">
        <v>59</v>
      </c>
      <c r="DU34" t="s">
        <v>47</v>
      </c>
      <c r="DV34" s="15" t="s">
        <v>59</v>
      </c>
      <c r="DW34" t="s">
        <v>47</v>
      </c>
      <c r="DX34" s="15" t="s">
        <v>59</v>
      </c>
      <c r="EC34" t="s">
        <v>47</v>
      </c>
      <c r="ED34" s="15" t="s">
        <v>59</v>
      </c>
      <c r="EE34" t="s">
        <v>47</v>
      </c>
      <c r="EF34" s="15" t="s">
        <v>59</v>
      </c>
      <c r="EG34" t="s">
        <v>47</v>
      </c>
      <c r="EH34" s="15" t="s">
        <v>59</v>
      </c>
      <c r="EK34" t="s">
        <v>47</v>
      </c>
      <c r="EL34" s="15" t="s">
        <v>59</v>
      </c>
      <c r="EM34" t="s">
        <v>47</v>
      </c>
      <c r="EN34" s="15" t="s">
        <v>59</v>
      </c>
      <c r="EO34" t="s">
        <v>47</v>
      </c>
      <c r="EP34" s="15" t="s">
        <v>59</v>
      </c>
      <c r="EQ34" t="s">
        <v>47</v>
      </c>
      <c r="ER34" s="15" t="s">
        <v>59</v>
      </c>
      <c r="ES34" t="s">
        <v>47</v>
      </c>
      <c r="ET34" s="15" t="s">
        <v>59</v>
      </c>
      <c r="EU34" t="s">
        <v>47</v>
      </c>
      <c r="EV34" s="15" t="s">
        <v>59</v>
      </c>
      <c r="EW34" t="s">
        <v>47</v>
      </c>
      <c r="EX34" s="15" t="s">
        <v>59</v>
      </c>
      <c r="EY34" t="s">
        <v>47</v>
      </c>
      <c r="EZ34" s="15" t="s">
        <v>59</v>
      </c>
      <c r="FA34" t="s">
        <v>47</v>
      </c>
      <c r="FB34" s="15" t="s">
        <v>59</v>
      </c>
      <c r="FE34" t="s">
        <v>47</v>
      </c>
      <c r="FF34" s="15" t="s">
        <v>59</v>
      </c>
      <c r="FG34" t="s">
        <v>47</v>
      </c>
      <c r="FH34" s="15" t="s">
        <v>59</v>
      </c>
      <c r="FI34" t="s">
        <v>47</v>
      </c>
      <c r="FJ34" s="15" t="s">
        <v>59</v>
      </c>
      <c r="FK34" t="s">
        <v>47</v>
      </c>
      <c r="FL34" s="15" t="s">
        <v>59</v>
      </c>
      <c r="FM34" t="s">
        <v>47</v>
      </c>
      <c r="FN34" s="15" t="s">
        <v>59</v>
      </c>
      <c r="FO34" t="s">
        <v>47</v>
      </c>
      <c r="FP34" s="15" t="s">
        <v>59</v>
      </c>
      <c r="FQ34" t="s">
        <v>47</v>
      </c>
      <c r="FR34" s="15" t="s">
        <v>59</v>
      </c>
    </row>
    <row r="35" spans="1:174">
      <c r="A35" t="str">
        <f t="shared" ref="A35:A41" si="0">SUBSTITUTE(A25, "Rapeseed oil", "Margarine, brick")</f>
        <v>Margarine, brick, heating for 16 min at 150°C</v>
      </c>
      <c r="B35" s="52">
        <v>4</v>
      </c>
      <c r="C35" s="52"/>
      <c r="D35" s="43">
        <v>8004</v>
      </c>
      <c r="E35" s="18" t="s">
        <v>353</v>
      </c>
      <c r="F35" t="s">
        <v>1563</v>
      </c>
      <c r="I35" t="s">
        <v>47</v>
      </c>
      <c r="J35" s="15" t="s">
        <v>59</v>
      </c>
      <c r="K35">
        <v>1.9035532994923857E-4</v>
      </c>
      <c r="L35" s="15">
        <v>3.8071065989847716E-5</v>
      </c>
      <c r="BG35" t="s">
        <v>47</v>
      </c>
      <c r="BH35" s="15" t="s">
        <v>59</v>
      </c>
      <c r="BI35" t="s">
        <v>47</v>
      </c>
      <c r="BJ35" s="15" t="s">
        <v>59</v>
      </c>
      <c r="BK35" t="s">
        <v>47</v>
      </c>
      <c r="BL35" s="15" t="s">
        <v>59</v>
      </c>
      <c r="BM35" t="s">
        <v>47</v>
      </c>
      <c r="BN35" s="15" t="s">
        <v>59</v>
      </c>
      <c r="BO35" t="s">
        <v>47</v>
      </c>
      <c r="BP35" s="15" t="s">
        <v>59</v>
      </c>
      <c r="BQ35" t="s">
        <v>47</v>
      </c>
      <c r="BR35" s="15" t="s">
        <v>59</v>
      </c>
      <c r="BS35" t="s">
        <v>47</v>
      </c>
      <c r="BT35" s="15" t="s">
        <v>59</v>
      </c>
      <c r="BU35" t="s">
        <v>47</v>
      </c>
      <c r="BV35" s="15" t="s">
        <v>59</v>
      </c>
      <c r="BW35" t="s">
        <v>47</v>
      </c>
      <c r="BX35" s="15" t="s">
        <v>59</v>
      </c>
      <c r="BY35" t="s">
        <v>47</v>
      </c>
      <c r="BZ35" s="15" t="s">
        <v>59</v>
      </c>
      <c r="CA35" t="s">
        <v>47</v>
      </c>
      <c r="CB35" s="15" t="s">
        <v>59</v>
      </c>
      <c r="CI35" t="s">
        <v>47</v>
      </c>
      <c r="CJ35" s="15" t="s">
        <v>59</v>
      </c>
      <c r="CM35">
        <v>2</v>
      </c>
      <c r="CN35" s="15">
        <v>0.25</v>
      </c>
      <c r="CO35">
        <v>1.75</v>
      </c>
      <c r="CP35" s="15">
        <v>0.5</v>
      </c>
      <c r="CQ35" t="s">
        <v>47</v>
      </c>
      <c r="CR35" s="15" t="s">
        <v>59</v>
      </c>
      <c r="CS35" t="s">
        <v>47</v>
      </c>
      <c r="CT35" s="15" t="s">
        <v>59</v>
      </c>
      <c r="CU35" t="s">
        <v>47</v>
      </c>
      <c r="CV35" s="15" t="s">
        <v>59</v>
      </c>
      <c r="CY35" t="s">
        <v>47</v>
      </c>
      <c r="CZ35" s="15" t="s">
        <v>59</v>
      </c>
      <c r="DC35" t="s">
        <v>47</v>
      </c>
      <c r="DD35" s="15" t="s">
        <v>59</v>
      </c>
      <c r="DG35" t="s">
        <v>47</v>
      </c>
      <c r="DH35" s="15" t="s">
        <v>59</v>
      </c>
      <c r="DI35" t="s">
        <v>47</v>
      </c>
      <c r="DJ35" s="15" t="s">
        <v>59</v>
      </c>
      <c r="DK35" t="s">
        <v>47</v>
      </c>
      <c r="DL35" s="15" t="s">
        <v>59</v>
      </c>
      <c r="DM35" t="s">
        <v>47</v>
      </c>
      <c r="DN35" s="15" t="s">
        <v>59</v>
      </c>
      <c r="DO35" t="s">
        <v>47</v>
      </c>
      <c r="DP35" s="15" t="s">
        <v>59</v>
      </c>
      <c r="DQ35" t="s">
        <v>47</v>
      </c>
      <c r="DR35" s="15" t="s">
        <v>59</v>
      </c>
      <c r="DS35" t="s">
        <v>47</v>
      </c>
      <c r="DT35" s="15" t="s">
        <v>59</v>
      </c>
      <c r="DU35" t="s">
        <v>47</v>
      </c>
      <c r="DV35" s="15" t="s">
        <v>59</v>
      </c>
      <c r="DW35" t="s">
        <v>47</v>
      </c>
      <c r="DX35" s="15" t="s">
        <v>59</v>
      </c>
      <c r="EC35" t="s">
        <v>47</v>
      </c>
      <c r="ED35" s="15" t="s">
        <v>59</v>
      </c>
      <c r="EE35" t="s">
        <v>47</v>
      </c>
      <c r="EF35" s="15" t="s">
        <v>59</v>
      </c>
      <c r="EG35" t="s">
        <v>47</v>
      </c>
      <c r="EH35" s="15" t="s">
        <v>59</v>
      </c>
      <c r="EK35" t="s">
        <v>47</v>
      </c>
      <c r="EL35" s="15" t="s">
        <v>59</v>
      </c>
      <c r="EM35" t="s">
        <v>47</v>
      </c>
      <c r="EN35" s="15" t="s">
        <v>59</v>
      </c>
      <c r="EO35" t="s">
        <v>47</v>
      </c>
      <c r="EP35" s="15" t="s">
        <v>59</v>
      </c>
      <c r="EQ35" t="s">
        <v>47</v>
      </c>
      <c r="ER35" s="15" t="s">
        <v>59</v>
      </c>
      <c r="ES35" t="s">
        <v>47</v>
      </c>
      <c r="ET35" s="15" t="s">
        <v>59</v>
      </c>
      <c r="EU35" t="s">
        <v>47</v>
      </c>
      <c r="EV35" s="15" t="s">
        <v>59</v>
      </c>
      <c r="EW35" t="s">
        <v>47</v>
      </c>
      <c r="EX35" s="15" t="s">
        <v>59</v>
      </c>
      <c r="EY35" t="s">
        <v>47</v>
      </c>
      <c r="EZ35" s="15" t="s">
        <v>59</v>
      </c>
      <c r="FA35" t="s">
        <v>47</v>
      </c>
      <c r="FB35" s="15" t="s">
        <v>59</v>
      </c>
      <c r="FE35" t="s">
        <v>47</v>
      </c>
      <c r="FF35" s="15" t="s">
        <v>59</v>
      </c>
      <c r="FG35" t="s">
        <v>47</v>
      </c>
      <c r="FH35" s="15" t="s">
        <v>59</v>
      </c>
      <c r="FI35" t="s">
        <v>47</v>
      </c>
      <c r="FJ35" s="15" t="s">
        <v>59</v>
      </c>
      <c r="FK35" t="s">
        <v>47</v>
      </c>
      <c r="FL35" s="15" t="s">
        <v>59</v>
      </c>
      <c r="FM35" t="s">
        <v>47</v>
      </c>
      <c r="FN35" s="15" t="s">
        <v>59</v>
      </c>
      <c r="FO35" t="s">
        <v>47</v>
      </c>
      <c r="FP35" s="15" t="s">
        <v>59</v>
      </c>
      <c r="FQ35" t="s">
        <v>47</v>
      </c>
      <c r="FR35" s="15" t="s">
        <v>59</v>
      </c>
    </row>
    <row r="36" spans="1:174">
      <c r="A36" t="str">
        <f t="shared" si="0"/>
        <v>Margarine, brick, heating for 8 min at 180°C</v>
      </c>
      <c r="B36" s="52">
        <v>4</v>
      </c>
      <c r="C36" s="52"/>
      <c r="D36" s="43">
        <v>8004</v>
      </c>
      <c r="E36" s="18" t="s">
        <v>353</v>
      </c>
      <c r="F36" t="s">
        <v>1563</v>
      </c>
      <c r="I36" t="s">
        <v>47</v>
      </c>
      <c r="J36" s="15" t="s">
        <v>59</v>
      </c>
      <c r="K36">
        <v>2.1573604060913707E-4</v>
      </c>
      <c r="L36" s="15">
        <v>1.269035532994924E-5</v>
      </c>
      <c r="BG36" t="s">
        <v>47</v>
      </c>
      <c r="BH36" s="15" t="s">
        <v>59</v>
      </c>
      <c r="BI36" t="s">
        <v>47</v>
      </c>
      <c r="BJ36" s="15" t="s">
        <v>59</v>
      </c>
      <c r="BK36" t="s">
        <v>47</v>
      </c>
      <c r="BL36" s="15" t="s">
        <v>59</v>
      </c>
      <c r="BM36" t="s">
        <v>47</v>
      </c>
      <c r="BN36" s="15" t="s">
        <v>59</v>
      </c>
      <c r="BO36" t="s">
        <v>47</v>
      </c>
      <c r="BP36" s="15" t="s">
        <v>59</v>
      </c>
      <c r="BQ36" t="s">
        <v>47</v>
      </c>
      <c r="BR36" s="15" t="s">
        <v>59</v>
      </c>
      <c r="BS36" t="s">
        <v>47</v>
      </c>
      <c r="BT36" s="15" t="s">
        <v>59</v>
      </c>
      <c r="BU36" t="s">
        <v>47</v>
      </c>
      <c r="BV36" s="15" t="s">
        <v>59</v>
      </c>
      <c r="BW36" t="s">
        <v>47</v>
      </c>
      <c r="BX36" s="15" t="s">
        <v>59</v>
      </c>
      <c r="BY36" t="s">
        <v>47</v>
      </c>
      <c r="BZ36" s="15" t="s">
        <v>59</v>
      </c>
      <c r="CA36" t="s">
        <v>47</v>
      </c>
      <c r="CB36" s="15" t="s">
        <v>59</v>
      </c>
      <c r="CI36" t="s">
        <v>47</v>
      </c>
      <c r="CJ36" s="15" t="s">
        <v>59</v>
      </c>
      <c r="CM36">
        <v>2.25</v>
      </c>
      <c r="CN36" s="15">
        <v>0</v>
      </c>
      <c r="CO36">
        <v>2</v>
      </c>
      <c r="CP36" s="15">
        <v>0.25</v>
      </c>
      <c r="CQ36" t="s">
        <v>47</v>
      </c>
      <c r="CR36" s="15" t="s">
        <v>59</v>
      </c>
      <c r="CS36" t="s">
        <v>47</v>
      </c>
      <c r="CT36" s="15" t="s">
        <v>59</v>
      </c>
      <c r="CU36" t="s">
        <v>47</v>
      </c>
      <c r="CV36" s="15" t="s">
        <v>59</v>
      </c>
      <c r="CY36" t="s">
        <v>47</v>
      </c>
      <c r="CZ36" s="15" t="s">
        <v>59</v>
      </c>
      <c r="DC36" t="s">
        <v>47</v>
      </c>
      <c r="DD36" s="15" t="s">
        <v>59</v>
      </c>
      <c r="DG36" t="s">
        <v>47</v>
      </c>
      <c r="DH36" s="15" t="s">
        <v>59</v>
      </c>
      <c r="DI36" t="s">
        <v>47</v>
      </c>
      <c r="DJ36" s="15" t="s">
        <v>59</v>
      </c>
      <c r="DK36" t="s">
        <v>47</v>
      </c>
      <c r="DL36" s="15" t="s">
        <v>59</v>
      </c>
      <c r="DM36" t="s">
        <v>47</v>
      </c>
      <c r="DN36" s="15" t="s">
        <v>59</v>
      </c>
      <c r="DO36" t="s">
        <v>47</v>
      </c>
      <c r="DP36" s="15" t="s">
        <v>59</v>
      </c>
      <c r="DQ36" t="s">
        <v>47</v>
      </c>
      <c r="DR36" s="15" t="s">
        <v>59</v>
      </c>
      <c r="DS36" t="s">
        <v>47</v>
      </c>
      <c r="DT36" s="15" t="s">
        <v>59</v>
      </c>
      <c r="DU36" t="s">
        <v>47</v>
      </c>
      <c r="DV36" s="15" t="s">
        <v>59</v>
      </c>
      <c r="DW36" t="s">
        <v>47</v>
      </c>
      <c r="DX36" s="15" t="s">
        <v>59</v>
      </c>
      <c r="EC36" t="s">
        <v>47</v>
      </c>
      <c r="ED36" s="15" t="s">
        <v>59</v>
      </c>
      <c r="EE36" t="s">
        <v>47</v>
      </c>
      <c r="EF36" s="15" t="s">
        <v>59</v>
      </c>
      <c r="EG36" t="s">
        <v>47</v>
      </c>
      <c r="EH36" s="15" t="s">
        <v>59</v>
      </c>
      <c r="EK36" t="s">
        <v>47</v>
      </c>
      <c r="EL36" s="15" t="s">
        <v>59</v>
      </c>
      <c r="EM36" t="s">
        <v>47</v>
      </c>
      <c r="EN36" s="15" t="s">
        <v>59</v>
      </c>
      <c r="EO36" t="s">
        <v>47</v>
      </c>
      <c r="EP36" s="15" t="s">
        <v>59</v>
      </c>
      <c r="EQ36" t="s">
        <v>47</v>
      </c>
      <c r="ER36" s="15" t="s">
        <v>59</v>
      </c>
      <c r="ES36" t="s">
        <v>47</v>
      </c>
      <c r="ET36" s="15" t="s">
        <v>59</v>
      </c>
      <c r="EU36" t="s">
        <v>47</v>
      </c>
      <c r="EV36" s="15" t="s">
        <v>59</v>
      </c>
      <c r="EW36" t="s">
        <v>47</v>
      </c>
      <c r="EX36" s="15" t="s">
        <v>59</v>
      </c>
      <c r="EY36" t="s">
        <v>47</v>
      </c>
      <c r="EZ36" s="15" t="s">
        <v>59</v>
      </c>
      <c r="FA36" t="s">
        <v>47</v>
      </c>
      <c r="FB36" s="15" t="s">
        <v>59</v>
      </c>
      <c r="FE36" t="s">
        <v>47</v>
      </c>
      <c r="FF36" s="15" t="s">
        <v>59</v>
      </c>
      <c r="FG36" t="s">
        <v>47</v>
      </c>
      <c r="FH36" s="15" t="s">
        <v>59</v>
      </c>
      <c r="FI36" t="s">
        <v>47</v>
      </c>
      <c r="FJ36" s="15" t="s">
        <v>59</v>
      </c>
      <c r="FK36" t="s">
        <v>47</v>
      </c>
      <c r="FL36" s="15" t="s">
        <v>59</v>
      </c>
      <c r="FM36" t="s">
        <v>47</v>
      </c>
      <c r="FN36" s="15" t="s">
        <v>59</v>
      </c>
      <c r="FO36" t="s">
        <v>47</v>
      </c>
      <c r="FP36" s="15" t="s">
        <v>59</v>
      </c>
      <c r="FQ36" t="s">
        <v>47</v>
      </c>
      <c r="FR36" s="15" t="s">
        <v>59</v>
      </c>
    </row>
    <row r="37" spans="1:174">
      <c r="A37" t="str">
        <f t="shared" si="0"/>
        <v>Margarine, brick, heating for 12 min at 180°C</v>
      </c>
      <c r="B37" s="52">
        <v>4</v>
      </c>
      <c r="C37" s="52"/>
      <c r="D37" s="43">
        <v>8004</v>
      </c>
      <c r="E37" s="18" t="s">
        <v>353</v>
      </c>
      <c r="F37" t="s">
        <v>1563</v>
      </c>
      <c r="I37" t="s">
        <v>47</v>
      </c>
      <c r="J37" s="15" t="s">
        <v>59</v>
      </c>
      <c r="K37">
        <v>2.5380710659898478E-4</v>
      </c>
      <c r="L37" s="15">
        <v>2.538071065989848E-5</v>
      </c>
      <c r="BG37" t="s">
        <v>47</v>
      </c>
      <c r="BH37" s="15" t="s">
        <v>59</v>
      </c>
      <c r="BI37" t="s">
        <v>47</v>
      </c>
      <c r="BJ37" s="15" t="s">
        <v>59</v>
      </c>
      <c r="BK37" t="s">
        <v>47</v>
      </c>
      <c r="BL37" s="15" t="s">
        <v>59</v>
      </c>
      <c r="BM37" t="s">
        <v>47</v>
      </c>
      <c r="BN37" s="15" t="s">
        <v>59</v>
      </c>
      <c r="BO37" t="s">
        <v>47</v>
      </c>
      <c r="BP37" s="15" t="s">
        <v>59</v>
      </c>
      <c r="BQ37" t="s">
        <v>47</v>
      </c>
      <c r="BR37" s="15" t="s">
        <v>59</v>
      </c>
      <c r="BS37" t="s">
        <v>47</v>
      </c>
      <c r="BT37" s="15" t="s">
        <v>59</v>
      </c>
      <c r="BU37" t="s">
        <v>47</v>
      </c>
      <c r="BV37" s="15" t="s">
        <v>59</v>
      </c>
      <c r="BW37" t="s">
        <v>47</v>
      </c>
      <c r="BX37" s="15" t="s">
        <v>59</v>
      </c>
      <c r="BY37" t="s">
        <v>47</v>
      </c>
      <c r="BZ37" s="15" t="s">
        <v>59</v>
      </c>
      <c r="CA37" t="s">
        <v>47</v>
      </c>
      <c r="CB37" s="15" t="s">
        <v>59</v>
      </c>
      <c r="CI37" t="s">
        <v>47</v>
      </c>
      <c r="CJ37" s="15" t="s">
        <v>59</v>
      </c>
      <c r="CM37">
        <v>3</v>
      </c>
      <c r="CN37" s="15">
        <v>0.5</v>
      </c>
      <c r="CO37">
        <v>2.25</v>
      </c>
      <c r="CP37" s="15">
        <v>0.25</v>
      </c>
      <c r="CQ37" t="s">
        <v>47</v>
      </c>
      <c r="CR37" s="15" t="s">
        <v>59</v>
      </c>
      <c r="CS37" t="s">
        <v>47</v>
      </c>
      <c r="CT37" s="15" t="s">
        <v>59</v>
      </c>
      <c r="CU37" t="s">
        <v>47</v>
      </c>
      <c r="CV37" s="15" t="s">
        <v>59</v>
      </c>
      <c r="CY37" t="s">
        <v>47</v>
      </c>
      <c r="CZ37" s="15" t="s">
        <v>59</v>
      </c>
      <c r="DC37" t="s">
        <v>47</v>
      </c>
      <c r="DD37" s="15" t="s">
        <v>59</v>
      </c>
      <c r="DG37" t="s">
        <v>47</v>
      </c>
      <c r="DH37" s="15" t="s">
        <v>59</v>
      </c>
      <c r="DI37" t="s">
        <v>47</v>
      </c>
      <c r="DJ37" s="15" t="s">
        <v>59</v>
      </c>
      <c r="DK37" t="s">
        <v>47</v>
      </c>
      <c r="DL37" s="15" t="s">
        <v>59</v>
      </c>
      <c r="DM37" t="s">
        <v>47</v>
      </c>
      <c r="DN37" s="15" t="s">
        <v>59</v>
      </c>
      <c r="DO37" t="s">
        <v>47</v>
      </c>
      <c r="DP37" s="15" t="s">
        <v>59</v>
      </c>
      <c r="DQ37" t="s">
        <v>47</v>
      </c>
      <c r="DR37" s="15" t="s">
        <v>59</v>
      </c>
      <c r="DS37" t="s">
        <v>47</v>
      </c>
      <c r="DT37" s="15" t="s">
        <v>59</v>
      </c>
      <c r="DU37" t="s">
        <v>47</v>
      </c>
      <c r="DV37" s="15" t="s">
        <v>59</v>
      </c>
      <c r="DW37" t="s">
        <v>47</v>
      </c>
      <c r="DX37" s="15" t="s">
        <v>59</v>
      </c>
      <c r="EC37" t="s">
        <v>47</v>
      </c>
      <c r="ED37" s="15" t="s">
        <v>59</v>
      </c>
      <c r="EE37" t="s">
        <v>47</v>
      </c>
      <c r="EF37" s="15" t="s">
        <v>59</v>
      </c>
      <c r="EG37" t="s">
        <v>47</v>
      </c>
      <c r="EH37" s="15" t="s">
        <v>59</v>
      </c>
      <c r="EK37" t="s">
        <v>47</v>
      </c>
      <c r="EL37" s="15" t="s">
        <v>59</v>
      </c>
      <c r="EM37" t="s">
        <v>47</v>
      </c>
      <c r="EN37" s="15" t="s">
        <v>59</v>
      </c>
      <c r="EO37" t="s">
        <v>47</v>
      </c>
      <c r="EP37" s="15" t="s">
        <v>59</v>
      </c>
      <c r="EQ37" t="s">
        <v>47</v>
      </c>
      <c r="ER37" s="15" t="s">
        <v>59</v>
      </c>
      <c r="ES37" t="s">
        <v>47</v>
      </c>
      <c r="ET37" s="15" t="s">
        <v>59</v>
      </c>
      <c r="EU37" t="s">
        <v>47</v>
      </c>
      <c r="EV37" s="15" t="s">
        <v>59</v>
      </c>
      <c r="EW37" t="s">
        <v>47</v>
      </c>
      <c r="EX37" s="15" t="s">
        <v>59</v>
      </c>
      <c r="EY37" t="s">
        <v>47</v>
      </c>
      <c r="EZ37" s="15" t="s">
        <v>59</v>
      </c>
      <c r="FA37" t="s">
        <v>47</v>
      </c>
      <c r="FB37" s="15" t="s">
        <v>59</v>
      </c>
      <c r="FE37" t="s">
        <v>47</v>
      </c>
      <c r="FF37" s="15" t="s">
        <v>59</v>
      </c>
      <c r="FG37" t="s">
        <v>47</v>
      </c>
      <c r="FH37" s="15" t="s">
        <v>59</v>
      </c>
      <c r="FI37" t="s">
        <v>47</v>
      </c>
      <c r="FJ37" s="15" t="s">
        <v>59</v>
      </c>
      <c r="FK37" t="s">
        <v>47</v>
      </c>
      <c r="FL37" s="15" t="s">
        <v>59</v>
      </c>
      <c r="FM37" t="s">
        <v>47</v>
      </c>
      <c r="FN37" s="15" t="s">
        <v>59</v>
      </c>
      <c r="FO37" t="s">
        <v>47</v>
      </c>
      <c r="FP37" s="15" t="s">
        <v>59</v>
      </c>
      <c r="FQ37" t="s">
        <v>47</v>
      </c>
      <c r="FR37" s="15" t="s">
        <v>59</v>
      </c>
    </row>
    <row r="38" spans="1:174">
      <c r="A38" t="str">
        <f t="shared" si="0"/>
        <v>Margarine, brick, heating for 16 min at 180°C</v>
      </c>
      <c r="B38" s="52">
        <v>4</v>
      </c>
      <c r="C38" s="52"/>
      <c r="D38" s="43">
        <v>8004</v>
      </c>
      <c r="E38" s="18" t="s">
        <v>353</v>
      </c>
      <c r="F38" t="s">
        <v>1563</v>
      </c>
      <c r="I38" t="s">
        <v>47</v>
      </c>
      <c r="J38" s="15" t="s">
        <v>59</v>
      </c>
      <c r="K38">
        <v>2.9187817258883247E-4</v>
      </c>
      <c r="L38" s="15">
        <v>1.269035532994924E-5</v>
      </c>
      <c r="BG38" t="s">
        <v>47</v>
      </c>
      <c r="BH38" s="15" t="s">
        <v>59</v>
      </c>
      <c r="BI38" t="s">
        <v>47</v>
      </c>
      <c r="BJ38" s="15" t="s">
        <v>59</v>
      </c>
      <c r="BK38" t="s">
        <v>47</v>
      </c>
      <c r="BL38" s="15" t="s">
        <v>59</v>
      </c>
      <c r="BM38" t="s">
        <v>47</v>
      </c>
      <c r="BN38" s="15" t="s">
        <v>59</v>
      </c>
      <c r="BO38" t="s">
        <v>47</v>
      </c>
      <c r="BP38" s="15" t="s">
        <v>59</v>
      </c>
      <c r="BQ38" t="s">
        <v>47</v>
      </c>
      <c r="BR38" s="15" t="s">
        <v>59</v>
      </c>
      <c r="BS38" t="s">
        <v>47</v>
      </c>
      <c r="BT38" s="15" t="s">
        <v>59</v>
      </c>
      <c r="BU38" t="s">
        <v>47</v>
      </c>
      <c r="BV38" s="15" t="s">
        <v>59</v>
      </c>
      <c r="BW38" t="s">
        <v>47</v>
      </c>
      <c r="BX38" s="15" t="s">
        <v>59</v>
      </c>
      <c r="BY38" t="s">
        <v>47</v>
      </c>
      <c r="BZ38" s="15" t="s">
        <v>59</v>
      </c>
      <c r="CA38" t="s">
        <v>47</v>
      </c>
      <c r="CB38" s="15" t="s">
        <v>59</v>
      </c>
      <c r="CI38" t="s">
        <v>47</v>
      </c>
      <c r="CJ38" s="15" t="s">
        <v>59</v>
      </c>
      <c r="CM38">
        <v>3.25</v>
      </c>
      <c r="CN38" s="15">
        <v>0.25</v>
      </c>
      <c r="CO38">
        <v>2.5</v>
      </c>
      <c r="CP38" s="15">
        <v>0.25</v>
      </c>
      <c r="CQ38" t="s">
        <v>47</v>
      </c>
      <c r="CR38" s="15" t="s">
        <v>59</v>
      </c>
      <c r="CS38" t="s">
        <v>47</v>
      </c>
      <c r="CT38" s="15" t="s">
        <v>59</v>
      </c>
      <c r="CU38" t="s">
        <v>47</v>
      </c>
      <c r="CV38" s="15" t="s">
        <v>59</v>
      </c>
      <c r="CY38" t="s">
        <v>47</v>
      </c>
      <c r="CZ38" s="15" t="s">
        <v>59</v>
      </c>
      <c r="DC38" t="s">
        <v>47</v>
      </c>
      <c r="DD38" s="15" t="s">
        <v>59</v>
      </c>
      <c r="DG38" t="s">
        <v>47</v>
      </c>
      <c r="DH38" s="15" t="s">
        <v>59</v>
      </c>
      <c r="DI38" t="s">
        <v>47</v>
      </c>
      <c r="DJ38" s="15" t="s">
        <v>59</v>
      </c>
      <c r="DK38" t="s">
        <v>47</v>
      </c>
      <c r="DL38" s="15" t="s">
        <v>59</v>
      </c>
      <c r="DM38" t="s">
        <v>47</v>
      </c>
      <c r="DN38" s="15" t="s">
        <v>59</v>
      </c>
      <c r="DO38" t="s">
        <v>47</v>
      </c>
      <c r="DP38" s="15" t="s">
        <v>59</v>
      </c>
      <c r="DQ38" t="s">
        <v>47</v>
      </c>
      <c r="DR38" s="15" t="s">
        <v>59</v>
      </c>
      <c r="DS38" t="s">
        <v>47</v>
      </c>
      <c r="DT38" s="15" t="s">
        <v>59</v>
      </c>
      <c r="DU38" t="s">
        <v>47</v>
      </c>
      <c r="DV38" s="15" t="s">
        <v>59</v>
      </c>
      <c r="DW38" t="s">
        <v>47</v>
      </c>
      <c r="DX38" s="15" t="s">
        <v>59</v>
      </c>
      <c r="EC38" t="s">
        <v>47</v>
      </c>
      <c r="ED38" s="15" t="s">
        <v>59</v>
      </c>
      <c r="EE38" t="s">
        <v>47</v>
      </c>
      <c r="EF38" s="15" t="s">
        <v>59</v>
      </c>
      <c r="EG38" t="s">
        <v>47</v>
      </c>
      <c r="EH38" s="15" t="s">
        <v>59</v>
      </c>
      <c r="EK38" t="s">
        <v>47</v>
      </c>
      <c r="EL38" s="15" t="s">
        <v>59</v>
      </c>
      <c r="EM38" t="s">
        <v>47</v>
      </c>
      <c r="EN38" s="15" t="s">
        <v>59</v>
      </c>
      <c r="EO38" t="s">
        <v>47</v>
      </c>
      <c r="EP38" s="15" t="s">
        <v>59</v>
      </c>
      <c r="EQ38" t="s">
        <v>47</v>
      </c>
      <c r="ER38" s="15" t="s">
        <v>59</v>
      </c>
      <c r="ES38" t="s">
        <v>47</v>
      </c>
      <c r="ET38" s="15" t="s">
        <v>59</v>
      </c>
      <c r="EU38" t="s">
        <v>47</v>
      </c>
      <c r="EV38" s="15" t="s">
        <v>59</v>
      </c>
      <c r="EW38" t="s">
        <v>47</v>
      </c>
      <c r="EX38" s="15" t="s">
        <v>59</v>
      </c>
      <c r="EY38" t="s">
        <v>47</v>
      </c>
      <c r="EZ38" s="15" t="s">
        <v>59</v>
      </c>
      <c r="FA38" t="s">
        <v>47</v>
      </c>
      <c r="FB38" s="15" t="s">
        <v>59</v>
      </c>
      <c r="FE38" t="s">
        <v>47</v>
      </c>
      <c r="FF38" s="15" t="s">
        <v>59</v>
      </c>
      <c r="FG38" t="s">
        <v>47</v>
      </c>
      <c r="FH38" s="15" t="s">
        <v>59</v>
      </c>
      <c r="FI38" t="s">
        <v>47</v>
      </c>
      <c r="FJ38" s="15" t="s">
        <v>59</v>
      </c>
      <c r="FK38" t="s">
        <v>47</v>
      </c>
      <c r="FL38" s="15" t="s">
        <v>59</v>
      </c>
      <c r="FM38" t="s">
        <v>47</v>
      </c>
      <c r="FN38" s="15" t="s">
        <v>59</v>
      </c>
      <c r="FO38" t="s">
        <v>47</v>
      </c>
      <c r="FP38" s="15" t="s">
        <v>59</v>
      </c>
      <c r="FQ38" t="s">
        <v>47</v>
      </c>
      <c r="FR38" s="15" t="s">
        <v>59</v>
      </c>
    </row>
    <row r="39" spans="1:174">
      <c r="A39" t="str">
        <f t="shared" si="0"/>
        <v>Margarine, brick, heating for 8 min at 210°C</v>
      </c>
      <c r="B39" s="52">
        <v>4</v>
      </c>
      <c r="C39" s="52"/>
      <c r="D39" s="43">
        <v>8004</v>
      </c>
      <c r="E39" s="18" t="s">
        <v>353</v>
      </c>
      <c r="F39" t="s">
        <v>1563</v>
      </c>
      <c r="I39" t="s">
        <v>47</v>
      </c>
      <c r="J39" s="15" t="s">
        <v>59</v>
      </c>
      <c r="K39">
        <v>3.6802030456852789E-4</v>
      </c>
      <c r="L39" s="15">
        <v>1.1421319796954317E-4</v>
      </c>
      <c r="BG39" t="s">
        <v>47</v>
      </c>
      <c r="BH39" s="15" t="s">
        <v>59</v>
      </c>
      <c r="BI39" t="s">
        <v>47</v>
      </c>
      <c r="BJ39" s="15" t="s">
        <v>59</v>
      </c>
      <c r="BK39" t="s">
        <v>47</v>
      </c>
      <c r="BL39" s="15" t="s">
        <v>59</v>
      </c>
      <c r="BM39" t="s">
        <v>47</v>
      </c>
      <c r="BN39" s="15" t="s">
        <v>59</v>
      </c>
      <c r="BO39" t="s">
        <v>47</v>
      </c>
      <c r="BP39" s="15" t="s">
        <v>59</v>
      </c>
      <c r="BQ39" t="s">
        <v>47</v>
      </c>
      <c r="BR39" s="15" t="s">
        <v>59</v>
      </c>
      <c r="BS39" t="s">
        <v>47</v>
      </c>
      <c r="BT39" s="15" t="s">
        <v>59</v>
      </c>
      <c r="BU39" t="s">
        <v>47</v>
      </c>
      <c r="BV39" s="15" t="s">
        <v>59</v>
      </c>
      <c r="BW39" t="s">
        <v>47</v>
      </c>
      <c r="BX39" s="15" t="s">
        <v>59</v>
      </c>
      <c r="BY39" t="s">
        <v>47</v>
      </c>
      <c r="BZ39" s="15" t="s">
        <v>59</v>
      </c>
      <c r="CA39" t="s">
        <v>47</v>
      </c>
      <c r="CB39" s="15" t="s">
        <v>59</v>
      </c>
      <c r="CI39" t="s">
        <v>47</v>
      </c>
      <c r="CJ39" s="15" t="s">
        <v>59</v>
      </c>
      <c r="CM39">
        <v>4</v>
      </c>
      <c r="CN39" s="15">
        <v>1</v>
      </c>
      <c r="CO39">
        <v>3.5</v>
      </c>
      <c r="CP39" s="15">
        <v>1.25</v>
      </c>
      <c r="CQ39" t="s">
        <v>47</v>
      </c>
      <c r="CR39" s="15" t="s">
        <v>59</v>
      </c>
      <c r="CS39" t="s">
        <v>47</v>
      </c>
      <c r="CT39" s="15" t="s">
        <v>59</v>
      </c>
      <c r="CU39" t="s">
        <v>47</v>
      </c>
      <c r="CV39" s="15" t="s">
        <v>59</v>
      </c>
      <c r="CY39" t="s">
        <v>47</v>
      </c>
      <c r="CZ39" s="15" t="s">
        <v>59</v>
      </c>
      <c r="DC39" t="s">
        <v>47</v>
      </c>
      <c r="DD39" s="15" t="s">
        <v>59</v>
      </c>
      <c r="DG39" t="s">
        <v>47</v>
      </c>
      <c r="DH39" s="15" t="s">
        <v>59</v>
      </c>
      <c r="DI39" t="s">
        <v>47</v>
      </c>
      <c r="DJ39" s="15" t="s">
        <v>59</v>
      </c>
      <c r="DK39" t="s">
        <v>47</v>
      </c>
      <c r="DL39" s="15" t="s">
        <v>59</v>
      </c>
      <c r="DM39" t="s">
        <v>47</v>
      </c>
      <c r="DN39" s="15" t="s">
        <v>59</v>
      </c>
      <c r="DO39" t="s">
        <v>47</v>
      </c>
      <c r="DP39" s="15" t="s">
        <v>59</v>
      </c>
      <c r="DQ39" t="s">
        <v>47</v>
      </c>
      <c r="DR39" s="15" t="s">
        <v>59</v>
      </c>
      <c r="DS39" t="s">
        <v>47</v>
      </c>
      <c r="DT39" s="15" t="s">
        <v>59</v>
      </c>
      <c r="DU39" t="s">
        <v>47</v>
      </c>
      <c r="DV39" s="15" t="s">
        <v>59</v>
      </c>
      <c r="DW39" t="s">
        <v>47</v>
      </c>
      <c r="DX39" s="15" t="s">
        <v>59</v>
      </c>
      <c r="EC39" t="s">
        <v>47</v>
      </c>
      <c r="ED39" s="15" t="s">
        <v>59</v>
      </c>
      <c r="EE39" t="s">
        <v>47</v>
      </c>
      <c r="EF39" s="15" t="s">
        <v>59</v>
      </c>
      <c r="EG39" t="s">
        <v>47</v>
      </c>
      <c r="EH39" s="15" t="s">
        <v>59</v>
      </c>
      <c r="EK39" t="s">
        <v>47</v>
      </c>
      <c r="EL39" s="15" t="s">
        <v>59</v>
      </c>
      <c r="EM39" t="s">
        <v>47</v>
      </c>
      <c r="EN39" s="15" t="s">
        <v>59</v>
      </c>
      <c r="EO39" t="s">
        <v>47</v>
      </c>
      <c r="EP39" s="15" t="s">
        <v>59</v>
      </c>
      <c r="EQ39" t="s">
        <v>47</v>
      </c>
      <c r="ER39" s="15" t="s">
        <v>59</v>
      </c>
      <c r="ES39" t="s">
        <v>47</v>
      </c>
      <c r="ET39" s="15" t="s">
        <v>59</v>
      </c>
      <c r="EU39" t="s">
        <v>47</v>
      </c>
      <c r="EV39" s="15" t="s">
        <v>59</v>
      </c>
      <c r="EW39" t="s">
        <v>47</v>
      </c>
      <c r="EX39" s="15" t="s">
        <v>59</v>
      </c>
      <c r="EY39" t="s">
        <v>47</v>
      </c>
      <c r="EZ39" s="15" t="s">
        <v>59</v>
      </c>
      <c r="FA39" t="s">
        <v>47</v>
      </c>
      <c r="FB39" s="15" t="s">
        <v>59</v>
      </c>
      <c r="FE39" t="s">
        <v>47</v>
      </c>
      <c r="FF39" s="15" t="s">
        <v>59</v>
      </c>
      <c r="FG39" t="s">
        <v>47</v>
      </c>
      <c r="FH39" s="15" t="s">
        <v>59</v>
      </c>
      <c r="FI39" t="s">
        <v>47</v>
      </c>
      <c r="FJ39" s="15" t="s">
        <v>59</v>
      </c>
      <c r="FK39" t="s">
        <v>47</v>
      </c>
      <c r="FL39" s="15" t="s">
        <v>59</v>
      </c>
      <c r="FM39" t="s">
        <v>47</v>
      </c>
      <c r="FN39" s="15" t="s">
        <v>59</v>
      </c>
      <c r="FO39" t="s">
        <v>47</v>
      </c>
      <c r="FP39" s="15" t="s">
        <v>59</v>
      </c>
      <c r="FQ39" t="s">
        <v>47</v>
      </c>
      <c r="FR39" s="15" t="s">
        <v>59</v>
      </c>
    </row>
    <row r="40" spans="1:174">
      <c r="A40" t="str">
        <f t="shared" si="0"/>
        <v>Margarine, brick, heating for 12 min at 210°C</v>
      </c>
      <c r="B40" s="52">
        <v>4</v>
      </c>
      <c r="C40" s="52"/>
      <c r="D40" s="43">
        <v>8004</v>
      </c>
      <c r="E40" s="18" t="s">
        <v>353</v>
      </c>
      <c r="F40" t="s">
        <v>1563</v>
      </c>
      <c r="I40" t="s">
        <v>47</v>
      </c>
      <c r="J40" s="15" t="s">
        <v>59</v>
      </c>
      <c r="K40">
        <v>5.2030456852791872E-4</v>
      </c>
      <c r="L40" s="15">
        <v>3.8071065989847716E-5</v>
      </c>
      <c r="BG40" t="s">
        <v>47</v>
      </c>
      <c r="BH40" s="15" t="s">
        <v>59</v>
      </c>
      <c r="BI40" t="s">
        <v>47</v>
      </c>
      <c r="BJ40" s="15" t="s">
        <v>59</v>
      </c>
      <c r="BK40" t="s">
        <v>47</v>
      </c>
      <c r="BL40" s="15" t="s">
        <v>59</v>
      </c>
      <c r="BM40" t="s">
        <v>47</v>
      </c>
      <c r="BN40" s="15" t="s">
        <v>59</v>
      </c>
      <c r="BO40" t="s">
        <v>47</v>
      </c>
      <c r="BP40" s="15" t="s">
        <v>59</v>
      </c>
      <c r="BQ40" t="s">
        <v>47</v>
      </c>
      <c r="BR40" s="15" t="s">
        <v>59</v>
      </c>
      <c r="BS40" t="s">
        <v>47</v>
      </c>
      <c r="BT40" s="15" t="s">
        <v>59</v>
      </c>
      <c r="BU40" t="s">
        <v>47</v>
      </c>
      <c r="BV40" s="15" t="s">
        <v>59</v>
      </c>
      <c r="BW40" t="s">
        <v>47</v>
      </c>
      <c r="BX40" s="15" t="s">
        <v>59</v>
      </c>
      <c r="BY40" t="s">
        <v>47</v>
      </c>
      <c r="BZ40" s="15" t="s">
        <v>59</v>
      </c>
      <c r="CA40" t="s">
        <v>47</v>
      </c>
      <c r="CB40" s="15" t="s">
        <v>59</v>
      </c>
      <c r="CI40" t="s">
        <v>47</v>
      </c>
      <c r="CJ40" s="15" t="s">
        <v>59</v>
      </c>
      <c r="CM40">
        <v>5.75</v>
      </c>
      <c r="CN40" s="15">
        <v>0.5</v>
      </c>
      <c r="CO40">
        <v>4.5</v>
      </c>
      <c r="CP40" s="15">
        <v>0.5</v>
      </c>
      <c r="CQ40" t="s">
        <v>47</v>
      </c>
      <c r="CR40" s="15" t="s">
        <v>59</v>
      </c>
      <c r="CS40" t="s">
        <v>47</v>
      </c>
      <c r="CT40" s="15" t="s">
        <v>59</v>
      </c>
      <c r="CU40" t="s">
        <v>47</v>
      </c>
      <c r="CV40" s="15" t="s">
        <v>59</v>
      </c>
      <c r="CY40" t="s">
        <v>47</v>
      </c>
      <c r="CZ40" s="15" t="s">
        <v>59</v>
      </c>
      <c r="DC40" t="s">
        <v>47</v>
      </c>
      <c r="DD40" s="15" t="s">
        <v>59</v>
      </c>
      <c r="DG40" t="s">
        <v>47</v>
      </c>
      <c r="DH40" s="15" t="s">
        <v>59</v>
      </c>
      <c r="DI40" t="s">
        <v>47</v>
      </c>
      <c r="DJ40" s="15" t="s">
        <v>59</v>
      </c>
      <c r="DK40" t="s">
        <v>47</v>
      </c>
      <c r="DL40" s="15" t="s">
        <v>59</v>
      </c>
      <c r="DM40" t="s">
        <v>47</v>
      </c>
      <c r="DN40" s="15" t="s">
        <v>59</v>
      </c>
      <c r="DO40" t="s">
        <v>47</v>
      </c>
      <c r="DP40" s="15" t="s">
        <v>59</v>
      </c>
      <c r="DQ40" t="s">
        <v>47</v>
      </c>
      <c r="DR40" s="15" t="s">
        <v>59</v>
      </c>
      <c r="DS40" t="s">
        <v>47</v>
      </c>
      <c r="DT40" s="15" t="s">
        <v>59</v>
      </c>
      <c r="DU40" t="s">
        <v>47</v>
      </c>
      <c r="DV40" s="15" t="s">
        <v>59</v>
      </c>
      <c r="DW40" t="s">
        <v>47</v>
      </c>
      <c r="DX40" s="15" t="s">
        <v>59</v>
      </c>
      <c r="EC40" t="s">
        <v>47</v>
      </c>
      <c r="ED40" s="15" t="s">
        <v>59</v>
      </c>
      <c r="EE40" t="s">
        <v>47</v>
      </c>
      <c r="EF40" s="15" t="s">
        <v>59</v>
      </c>
      <c r="EG40" t="s">
        <v>47</v>
      </c>
      <c r="EH40" s="15" t="s">
        <v>59</v>
      </c>
      <c r="EK40" t="s">
        <v>47</v>
      </c>
      <c r="EL40" s="15" t="s">
        <v>59</v>
      </c>
      <c r="EM40" t="s">
        <v>47</v>
      </c>
      <c r="EN40" s="15" t="s">
        <v>59</v>
      </c>
      <c r="EO40" t="s">
        <v>47</v>
      </c>
      <c r="EP40" s="15" t="s">
        <v>59</v>
      </c>
      <c r="EQ40" t="s">
        <v>47</v>
      </c>
      <c r="ER40" s="15" t="s">
        <v>59</v>
      </c>
      <c r="ES40" t="s">
        <v>47</v>
      </c>
      <c r="ET40" s="15" t="s">
        <v>59</v>
      </c>
      <c r="EU40" t="s">
        <v>47</v>
      </c>
      <c r="EV40" s="15" t="s">
        <v>59</v>
      </c>
      <c r="EW40" t="s">
        <v>47</v>
      </c>
      <c r="EX40" s="15" t="s">
        <v>59</v>
      </c>
      <c r="EY40" t="s">
        <v>47</v>
      </c>
      <c r="EZ40" s="15" t="s">
        <v>59</v>
      </c>
      <c r="FA40" t="s">
        <v>47</v>
      </c>
      <c r="FB40" s="15" t="s">
        <v>59</v>
      </c>
      <c r="FE40" t="s">
        <v>47</v>
      </c>
      <c r="FF40" s="15" t="s">
        <v>59</v>
      </c>
      <c r="FG40" t="s">
        <v>47</v>
      </c>
      <c r="FH40" s="15" t="s">
        <v>59</v>
      </c>
      <c r="FI40" t="s">
        <v>47</v>
      </c>
      <c r="FJ40" s="15" t="s">
        <v>59</v>
      </c>
      <c r="FK40" t="s">
        <v>47</v>
      </c>
      <c r="FL40" s="15" t="s">
        <v>59</v>
      </c>
      <c r="FM40" t="s">
        <v>47</v>
      </c>
      <c r="FN40" s="15" t="s">
        <v>59</v>
      </c>
      <c r="FO40" t="s">
        <v>47</v>
      </c>
      <c r="FP40" s="15" t="s">
        <v>59</v>
      </c>
      <c r="FQ40" t="s">
        <v>47</v>
      </c>
      <c r="FR40" s="15" t="s">
        <v>59</v>
      </c>
    </row>
    <row r="41" spans="1:174">
      <c r="A41" t="str">
        <f t="shared" si="0"/>
        <v>Margarine, brick, heating for 16 min at 210°C</v>
      </c>
      <c r="B41" s="52">
        <v>4</v>
      </c>
      <c r="C41" s="52"/>
      <c r="D41" s="43">
        <v>8004</v>
      </c>
      <c r="E41" s="18" t="s">
        <v>353</v>
      </c>
      <c r="F41" t="s">
        <v>1563</v>
      </c>
      <c r="I41" t="s">
        <v>47</v>
      </c>
      <c r="J41" s="15" t="s">
        <v>59</v>
      </c>
      <c r="K41">
        <v>9.5177664974619293E-4</v>
      </c>
      <c r="L41" s="15">
        <v>7.6142131979695433E-5</v>
      </c>
      <c r="BG41" t="s">
        <v>47</v>
      </c>
      <c r="BH41" s="15" t="s">
        <v>59</v>
      </c>
      <c r="BI41" t="s">
        <v>47</v>
      </c>
      <c r="BJ41" s="15" t="s">
        <v>59</v>
      </c>
      <c r="BK41" t="s">
        <v>47</v>
      </c>
      <c r="BL41" s="15" t="s">
        <v>59</v>
      </c>
      <c r="BM41" t="s">
        <v>47</v>
      </c>
      <c r="BN41" s="15" t="s">
        <v>59</v>
      </c>
      <c r="BO41" t="s">
        <v>47</v>
      </c>
      <c r="BP41" s="15" t="s">
        <v>59</v>
      </c>
      <c r="BQ41" t="s">
        <v>47</v>
      </c>
      <c r="BR41" s="15" t="s">
        <v>59</v>
      </c>
      <c r="BS41" t="s">
        <v>47</v>
      </c>
      <c r="BT41" s="15" t="s">
        <v>59</v>
      </c>
      <c r="BU41" t="s">
        <v>47</v>
      </c>
      <c r="BV41" s="15" t="s">
        <v>59</v>
      </c>
      <c r="BW41" t="s">
        <v>47</v>
      </c>
      <c r="BX41" s="15" t="s">
        <v>59</v>
      </c>
      <c r="BY41" t="s">
        <v>47</v>
      </c>
      <c r="BZ41" s="15" t="s">
        <v>59</v>
      </c>
      <c r="CA41" t="s">
        <v>47</v>
      </c>
      <c r="CB41" s="15" t="s">
        <v>59</v>
      </c>
      <c r="CI41" t="s">
        <v>47</v>
      </c>
      <c r="CJ41" s="15" t="s">
        <v>59</v>
      </c>
      <c r="CM41">
        <v>10.75</v>
      </c>
      <c r="CN41" s="15">
        <v>0.75</v>
      </c>
      <c r="CO41">
        <v>8</v>
      </c>
      <c r="CP41" s="15">
        <v>0.75</v>
      </c>
      <c r="CQ41" t="s">
        <v>47</v>
      </c>
      <c r="CR41" s="15" t="s">
        <v>59</v>
      </c>
      <c r="CS41" t="s">
        <v>47</v>
      </c>
      <c r="CT41" s="15" t="s">
        <v>59</v>
      </c>
      <c r="CU41" t="s">
        <v>47</v>
      </c>
      <c r="CV41" s="15" t="s">
        <v>59</v>
      </c>
      <c r="CY41" t="s">
        <v>47</v>
      </c>
      <c r="CZ41" s="15" t="s">
        <v>59</v>
      </c>
      <c r="DC41" t="s">
        <v>47</v>
      </c>
      <c r="DD41" s="15" t="s">
        <v>59</v>
      </c>
      <c r="DG41" t="s">
        <v>47</v>
      </c>
      <c r="DH41" s="15" t="s">
        <v>59</v>
      </c>
      <c r="DI41" t="s">
        <v>47</v>
      </c>
      <c r="DJ41" s="15" t="s">
        <v>59</v>
      </c>
      <c r="DK41" t="s">
        <v>47</v>
      </c>
      <c r="DL41" s="15" t="s">
        <v>59</v>
      </c>
      <c r="DM41" t="s">
        <v>47</v>
      </c>
      <c r="DN41" s="15" t="s">
        <v>59</v>
      </c>
      <c r="DO41" t="s">
        <v>47</v>
      </c>
      <c r="DP41" s="15" t="s">
        <v>59</v>
      </c>
      <c r="DQ41" t="s">
        <v>47</v>
      </c>
      <c r="DR41" s="15" t="s">
        <v>59</v>
      </c>
      <c r="DS41" t="s">
        <v>47</v>
      </c>
      <c r="DT41" s="15" t="s">
        <v>59</v>
      </c>
      <c r="DU41" t="s">
        <v>47</v>
      </c>
      <c r="DV41" s="15" t="s">
        <v>59</v>
      </c>
      <c r="DW41" t="s">
        <v>47</v>
      </c>
      <c r="DX41" s="15" t="s">
        <v>59</v>
      </c>
      <c r="EC41" t="s">
        <v>47</v>
      </c>
      <c r="ED41" s="15" t="s">
        <v>59</v>
      </c>
      <c r="EE41" t="s">
        <v>47</v>
      </c>
      <c r="EF41" s="15" t="s">
        <v>59</v>
      </c>
      <c r="EG41" t="s">
        <v>47</v>
      </c>
      <c r="EH41" s="15" t="s">
        <v>59</v>
      </c>
      <c r="EK41" t="s">
        <v>47</v>
      </c>
      <c r="EL41" s="15" t="s">
        <v>59</v>
      </c>
      <c r="EM41" t="s">
        <v>47</v>
      </c>
      <c r="EN41" s="15" t="s">
        <v>59</v>
      </c>
      <c r="EO41" t="s">
        <v>47</v>
      </c>
      <c r="EP41" s="15" t="s">
        <v>59</v>
      </c>
      <c r="EQ41" t="s">
        <v>47</v>
      </c>
      <c r="ER41" s="15" t="s">
        <v>59</v>
      </c>
      <c r="ES41" t="s">
        <v>47</v>
      </c>
      <c r="ET41" s="15" t="s">
        <v>59</v>
      </c>
      <c r="EU41" t="s">
        <v>47</v>
      </c>
      <c r="EV41" s="15" t="s">
        <v>59</v>
      </c>
      <c r="EW41" t="s">
        <v>47</v>
      </c>
      <c r="EX41" s="15" t="s">
        <v>59</v>
      </c>
      <c r="EY41" t="s">
        <v>47</v>
      </c>
      <c r="EZ41" s="15" t="s">
        <v>59</v>
      </c>
      <c r="FA41" t="s">
        <v>47</v>
      </c>
      <c r="FB41" s="15" t="s">
        <v>59</v>
      </c>
      <c r="FE41" t="s">
        <v>47</v>
      </c>
      <c r="FF41" s="15" t="s">
        <v>59</v>
      </c>
      <c r="FG41" t="s">
        <v>47</v>
      </c>
      <c r="FH41" s="15" t="s">
        <v>59</v>
      </c>
      <c r="FI41" t="s">
        <v>47</v>
      </c>
      <c r="FJ41" s="15" t="s">
        <v>59</v>
      </c>
      <c r="FK41" t="s">
        <v>47</v>
      </c>
      <c r="FL41" s="15" t="s">
        <v>59</v>
      </c>
      <c r="FM41" t="s">
        <v>47</v>
      </c>
      <c r="FN41" s="15" t="s">
        <v>59</v>
      </c>
      <c r="FO41" t="s">
        <v>47</v>
      </c>
      <c r="FP41" s="15" t="s">
        <v>59</v>
      </c>
      <c r="FQ41" t="s">
        <v>47</v>
      </c>
      <c r="FR41" s="15" t="s">
        <v>59</v>
      </c>
    </row>
    <row r="42" spans="1:174">
      <c r="A42" s="18" t="s">
        <v>381</v>
      </c>
      <c r="B42" s="52">
        <v>4</v>
      </c>
      <c r="C42" s="52"/>
      <c r="D42" s="43">
        <v>8004</v>
      </c>
      <c r="E42" s="18" t="s">
        <v>353</v>
      </c>
      <c r="F42" t="s">
        <v>1562</v>
      </c>
      <c r="I42" t="s">
        <v>47</v>
      </c>
      <c r="J42" s="15" t="s">
        <v>59</v>
      </c>
      <c r="K42">
        <v>6.5500000000000003E-3</v>
      </c>
      <c r="L42" s="15">
        <v>6.0000000000000006E-4</v>
      </c>
      <c r="BG42" t="s">
        <v>47</v>
      </c>
      <c r="BH42" s="15" t="s">
        <v>59</v>
      </c>
      <c r="BI42" t="s">
        <v>47</v>
      </c>
      <c r="BJ42" s="15" t="s">
        <v>59</v>
      </c>
      <c r="BK42" t="s">
        <v>47</v>
      </c>
      <c r="BL42" s="15" t="s">
        <v>59</v>
      </c>
      <c r="BM42" t="s">
        <v>47</v>
      </c>
      <c r="BN42" s="15" t="s">
        <v>59</v>
      </c>
      <c r="BO42" t="s">
        <v>47</v>
      </c>
      <c r="BP42" s="15" t="s">
        <v>59</v>
      </c>
      <c r="BQ42" t="s">
        <v>47</v>
      </c>
      <c r="BR42" s="15" t="s">
        <v>59</v>
      </c>
      <c r="BS42" t="s">
        <v>47</v>
      </c>
      <c r="BT42" s="15" t="s">
        <v>59</v>
      </c>
      <c r="BU42" t="s">
        <v>47</v>
      </c>
      <c r="BV42" s="15" t="s">
        <v>59</v>
      </c>
      <c r="BW42" t="s">
        <v>47</v>
      </c>
      <c r="BX42" s="15" t="s">
        <v>59</v>
      </c>
      <c r="BY42" t="s">
        <v>47</v>
      </c>
      <c r="BZ42" s="15" t="s">
        <v>59</v>
      </c>
      <c r="CA42" t="s">
        <v>47</v>
      </c>
      <c r="CB42" s="15" t="s">
        <v>59</v>
      </c>
      <c r="CI42" t="s">
        <v>47</v>
      </c>
      <c r="CJ42" s="15" t="s">
        <v>59</v>
      </c>
      <c r="CM42">
        <v>19.25</v>
      </c>
      <c r="CN42" s="15">
        <v>2</v>
      </c>
      <c r="CO42">
        <v>13.5</v>
      </c>
      <c r="CP42" s="15">
        <v>1.25</v>
      </c>
      <c r="CQ42" t="s">
        <v>47</v>
      </c>
      <c r="CR42" s="15" t="s">
        <v>59</v>
      </c>
      <c r="CS42" t="s">
        <v>47</v>
      </c>
      <c r="CT42" s="15" t="s">
        <v>59</v>
      </c>
      <c r="CU42" t="s">
        <v>47</v>
      </c>
      <c r="CV42" s="15" t="s">
        <v>59</v>
      </c>
      <c r="CY42" t="s">
        <v>47</v>
      </c>
      <c r="CZ42" s="15" t="s">
        <v>59</v>
      </c>
      <c r="DC42" t="s">
        <v>47</v>
      </c>
      <c r="DD42" s="15" t="s">
        <v>59</v>
      </c>
      <c r="DG42" t="s">
        <v>47</v>
      </c>
      <c r="DH42" s="15" t="s">
        <v>59</v>
      </c>
      <c r="DI42" t="s">
        <v>47</v>
      </c>
      <c r="DJ42" s="15" t="s">
        <v>59</v>
      </c>
      <c r="DK42" t="s">
        <v>47</v>
      </c>
      <c r="DL42" s="15" t="s">
        <v>59</v>
      </c>
      <c r="DM42" t="s">
        <v>47</v>
      </c>
      <c r="DN42" s="15" t="s">
        <v>59</v>
      </c>
      <c r="DO42" t="s">
        <v>47</v>
      </c>
      <c r="DP42" s="15" t="s">
        <v>59</v>
      </c>
      <c r="DQ42" t="s">
        <v>47</v>
      </c>
      <c r="DR42" s="15" t="s">
        <v>59</v>
      </c>
      <c r="DS42" t="s">
        <v>47</v>
      </c>
      <c r="DT42" s="15" t="s">
        <v>59</v>
      </c>
      <c r="DU42" t="s">
        <v>47</v>
      </c>
      <c r="DV42" s="15" t="s">
        <v>59</v>
      </c>
      <c r="DW42" t="s">
        <v>47</v>
      </c>
      <c r="DX42" s="15" t="s">
        <v>59</v>
      </c>
      <c r="EC42" t="s">
        <v>47</v>
      </c>
      <c r="ED42" s="15" t="s">
        <v>59</v>
      </c>
      <c r="EE42" t="s">
        <v>47</v>
      </c>
      <c r="EF42" s="15" t="s">
        <v>59</v>
      </c>
      <c r="EG42" t="s">
        <v>47</v>
      </c>
      <c r="EH42" s="15" t="s">
        <v>59</v>
      </c>
      <c r="EK42" t="s">
        <v>47</v>
      </c>
      <c r="EL42" s="15" t="s">
        <v>59</v>
      </c>
      <c r="EM42" t="s">
        <v>47</v>
      </c>
      <c r="EN42" s="15" t="s">
        <v>59</v>
      </c>
      <c r="EO42" t="s">
        <v>47</v>
      </c>
      <c r="EP42" s="15" t="s">
        <v>59</v>
      </c>
      <c r="EQ42" t="s">
        <v>47</v>
      </c>
      <c r="ER42" s="15" t="s">
        <v>59</v>
      </c>
      <c r="ES42" t="s">
        <v>47</v>
      </c>
      <c r="ET42" s="15" t="s">
        <v>59</v>
      </c>
      <c r="EU42" t="s">
        <v>47</v>
      </c>
      <c r="EV42" s="15" t="s">
        <v>59</v>
      </c>
      <c r="EW42" t="s">
        <v>47</v>
      </c>
      <c r="EX42" s="15" t="s">
        <v>59</v>
      </c>
      <c r="EY42" t="s">
        <v>47</v>
      </c>
      <c r="EZ42" s="15" t="s">
        <v>59</v>
      </c>
      <c r="FA42" t="s">
        <v>47</v>
      </c>
      <c r="FB42" s="15" t="s">
        <v>59</v>
      </c>
      <c r="FE42" t="s">
        <v>47</v>
      </c>
      <c r="FF42" s="15" t="s">
        <v>59</v>
      </c>
      <c r="FG42" t="s">
        <v>47</v>
      </c>
      <c r="FH42" s="15" t="s">
        <v>59</v>
      </c>
      <c r="FI42" t="s">
        <v>47</v>
      </c>
      <c r="FJ42" s="15" t="s">
        <v>59</v>
      </c>
      <c r="FK42" t="s">
        <v>47</v>
      </c>
      <c r="FL42" s="15" t="s">
        <v>59</v>
      </c>
      <c r="FM42" t="s">
        <v>47</v>
      </c>
      <c r="FN42" s="15" t="s">
        <v>59</v>
      </c>
      <c r="FO42" t="s">
        <v>47</v>
      </c>
      <c r="FP42" s="15" t="s">
        <v>59</v>
      </c>
      <c r="FQ42" t="s">
        <v>47</v>
      </c>
      <c r="FR42" s="15" t="s">
        <v>59</v>
      </c>
    </row>
    <row r="43" spans="1:174">
      <c r="A43" t="str">
        <f>SUBSTITUTE(A33, "Margarine, brick", "Margarine, soft, PS added")</f>
        <v>Margarine, soft, PS added, heating for 8 min at 150°C</v>
      </c>
      <c r="B43" s="52">
        <v>4</v>
      </c>
      <c r="C43" s="52"/>
      <c r="D43" s="43">
        <v>8004</v>
      </c>
      <c r="E43" s="18" t="s">
        <v>353</v>
      </c>
      <c r="F43" t="s">
        <v>1564</v>
      </c>
      <c r="I43" t="s">
        <v>47</v>
      </c>
      <c r="J43" s="15" t="s">
        <v>59</v>
      </c>
      <c r="K43">
        <v>1.6979166666666668E-3</v>
      </c>
      <c r="L43" s="15">
        <v>3.2291666666666672E-4</v>
      </c>
      <c r="BG43" t="s">
        <v>47</v>
      </c>
      <c r="BH43" s="15" t="s">
        <v>59</v>
      </c>
      <c r="BI43" t="s">
        <v>47</v>
      </c>
      <c r="BJ43" s="15" t="s">
        <v>59</v>
      </c>
      <c r="BK43" t="s">
        <v>47</v>
      </c>
      <c r="BL43" s="15" t="s">
        <v>59</v>
      </c>
      <c r="BM43" t="s">
        <v>47</v>
      </c>
      <c r="BN43" s="15" t="s">
        <v>59</v>
      </c>
      <c r="BO43" t="s">
        <v>47</v>
      </c>
      <c r="BP43" s="15" t="s">
        <v>59</v>
      </c>
      <c r="BQ43" t="s">
        <v>47</v>
      </c>
      <c r="BR43" s="15" t="s">
        <v>59</v>
      </c>
      <c r="BS43" t="s">
        <v>47</v>
      </c>
      <c r="BT43" s="15" t="s">
        <v>59</v>
      </c>
      <c r="BU43" t="s">
        <v>47</v>
      </c>
      <c r="BV43" s="15" t="s">
        <v>59</v>
      </c>
      <c r="BW43" t="s">
        <v>47</v>
      </c>
      <c r="BX43" s="15" t="s">
        <v>59</v>
      </c>
      <c r="BY43" t="s">
        <v>47</v>
      </c>
      <c r="BZ43" s="15" t="s">
        <v>59</v>
      </c>
      <c r="CA43" t="s">
        <v>47</v>
      </c>
      <c r="CB43" s="15" t="s">
        <v>59</v>
      </c>
      <c r="CI43" t="s">
        <v>47</v>
      </c>
      <c r="CJ43" s="15" t="s">
        <v>59</v>
      </c>
      <c r="CM43">
        <v>28</v>
      </c>
      <c r="CN43" s="15">
        <v>5</v>
      </c>
      <c r="CO43">
        <v>12.75</v>
      </c>
      <c r="CP43" s="15">
        <v>3</v>
      </c>
      <c r="CQ43" t="s">
        <v>47</v>
      </c>
      <c r="CR43" s="15" t="s">
        <v>59</v>
      </c>
      <c r="CS43" t="s">
        <v>47</v>
      </c>
      <c r="CT43" s="15" t="s">
        <v>59</v>
      </c>
      <c r="CU43" t="s">
        <v>47</v>
      </c>
      <c r="CV43" s="15" t="s">
        <v>59</v>
      </c>
      <c r="CY43" t="s">
        <v>47</v>
      </c>
      <c r="CZ43" s="15" t="s">
        <v>59</v>
      </c>
      <c r="DC43" t="s">
        <v>47</v>
      </c>
      <c r="DD43" s="15" t="s">
        <v>59</v>
      </c>
      <c r="DG43" t="s">
        <v>47</v>
      </c>
      <c r="DH43" s="15" t="s">
        <v>59</v>
      </c>
      <c r="DI43" t="s">
        <v>47</v>
      </c>
      <c r="DJ43" s="15" t="s">
        <v>59</v>
      </c>
      <c r="DK43" t="s">
        <v>47</v>
      </c>
      <c r="DL43" s="15" t="s">
        <v>59</v>
      </c>
      <c r="DM43" t="s">
        <v>47</v>
      </c>
      <c r="DN43" s="15" t="s">
        <v>59</v>
      </c>
      <c r="DO43" t="s">
        <v>47</v>
      </c>
      <c r="DP43" s="15" t="s">
        <v>59</v>
      </c>
      <c r="DQ43" t="s">
        <v>47</v>
      </c>
      <c r="DR43" s="15" t="s">
        <v>59</v>
      </c>
      <c r="DS43" t="s">
        <v>47</v>
      </c>
      <c r="DT43" s="15" t="s">
        <v>59</v>
      </c>
      <c r="DU43" t="s">
        <v>47</v>
      </c>
      <c r="DV43" s="15" t="s">
        <v>59</v>
      </c>
      <c r="DW43" t="s">
        <v>47</v>
      </c>
      <c r="DX43" s="15" t="s">
        <v>59</v>
      </c>
      <c r="EC43" t="s">
        <v>47</v>
      </c>
      <c r="ED43" s="15" t="s">
        <v>59</v>
      </c>
      <c r="EE43" t="s">
        <v>47</v>
      </c>
      <c r="EF43" s="15" t="s">
        <v>59</v>
      </c>
      <c r="EG43" t="s">
        <v>47</v>
      </c>
      <c r="EH43" s="15" t="s">
        <v>59</v>
      </c>
      <c r="EK43" t="s">
        <v>47</v>
      </c>
      <c r="EL43" s="15" t="s">
        <v>59</v>
      </c>
      <c r="EM43" t="s">
        <v>47</v>
      </c>
      <c r="EN43" s="15" t="s">
        <v>59</v>
      </c>
      <c r="EO43" t="s">
        <v>47</v>
      </c>
      <c r="EP43" s="15" t="s">
        <v>59</v>
      </c>
      <c r="EQ43" t="s">
        <v>47</v>
      </c>
      <c r="ER43" s="15" t="s">
        <v>59</v>
      </c>
      <c r="ES43" t="s">
        <v>47</v>
      </c>
      <c r="ET43" s="15" t="s">
        <v>59</v>
      </c>
      <c r="EU43" t="s">
        <v>47</v>
      </c>
      <c r="EV43" s="15" t="s">
        <v>59</v>
      </c>
      <c r="EW43" t="s">
        <v>47</v>
      </c>
      <c r="EX43" s="15" t="s">
        <v>59</v>
      </c>
      <c r="EY43" t="s">
        <v>47</v>
      </c>
      <c r="EZ43" s="15" t="s">
        <v>59</v>
      </c>
      <c r="FA43" t="s">
        <v>47</v>
      </c>
      <c r="FB43" s="15" t="s">
        <v>59</v>
      </c>
      <c r="FE43" t="s">
        <v>47</v>
      </c>
      <c r="FF43" s="15" t="s">
        <v>59</v>
      </c>
      <c r="FG43" t="s">
        <v>47</v>
      </c>
      <c r="FH43" s="15" t="s">
        <v>59</v>
      </c>
      <c r="FI43" t="s">
        <v>47</v>
      </c>
      <c r="FJ43" s="15" t="s">
        <v>59</v>
      </c>
      <c r="FK43" t="s">
        <v>47</v>
      </c>
      <c r="FL43" s="15" t="s">
        <v>59</v>
      </c>
      <c r="FM43" t="s">
        <v>47</v>
      </c>
      <c r="FN43" s="15" t="s">
        <v>59</v>
      </c>
      <c r="FO43" t="s">
        <v>47</v>
      </c>
      <c r="FP43" s="15" t="s">
        <v>59</v>
      </c>
      <c r="FQ43" t="s">
        <v>47</v>
      </c>
      <c r="FR43" s="15" t="s">
        <v>59</v>
      </c>
    </row>
    <row r="44" spans="1:174">
      <c r="A44" t="str">
        <f t="shared" ref="A44:A51" si="1">SUBSTITUTE(A34, "Margarine, brick", "Margarine, soft, PS added")</f>
        <v>Margarine, soft, PS added, heating for 12 min at 150°C</v>
      </c>
      <c r="B44" s="52">
        <v>4</v>
      </c>
      <c r="C44" s="52"/>
      <c r="D44" s="43">
        <v>8004</v>
      </c>
      <c r="E44" s="18" t="s">
        <v>353</v>
      </c>
      <c r="F44" t="s">
        <v>1564</v>
      </c>
      <c r="I44" t="s">
        <v>47</v>
      </c>
      <c r="J44" s="15" t="s">
        <v>59</v>
      </c>
      <c r="K44">
        <v>1.6458333333333333E-3</v>
      </c>
      <c r="L44" s="15">
        <v>2.1875E-4</v>
      </c>
      <c r="BG44" t="s">
        <v>47</v>
      </c>
      <c r="BH44" s="15" t="s">
        <v>59</v>
      </c>
      <c r="BI44" t="s">
        <v>47</v>
      </c>
      <c r="BJ44" s="15" t="s">
        <v>59</v>
      </c>
      <c r="BK44" t="s">
        <v>47</v>
      </c>
      <c r="BL44" s="15" t="s">
        <v>59</v>
      </c>
      <c r="BM44" t="s">
        <v>47</v>
      </c>
      <c r="BN44" s="15" t="s">
        <v>59</v>
      </c>
      <c r="BO44" t="s">
        <v>47</v>
      </c>
      <c r="BP44" s="15" t="s">
        <v>59</v>
      </c>
      <c r="BQ44" t="s">
        <v>47</v>
      </c>
      <c r="BR44" s="15" t="s">
        <v>59</v>
      </c>
      <c r="BS44" t="s">
        <v>47</v>
      </c>
      <c r="BT44" s="15" t="s">
        <v>59</v>
      </c>
      <c r="BU44" t="s">
        <v>47</v>
      </c>
      <c r="BV44" s="15" t="s">
        <v>59</v>
      </c>
      <c r="BW44" t="s">
        <v>47</v>
      </c>
      <c r="BX44" s="15" t="s">
        <v>59</v>
      </c>
      <c r="BY44" t="s">
        <v>47</v>
      </c>
      <c r="BZ44" s="15" t="s">
        <v>59</v>
      </c>
      <c r="CA44" t="s">
        <v>47</v>
      </c>
      <c r="CB44" s="15" t="s">
        <v>59</v>
      </c>
      <c r="CI44" t="s">
        <v>47</v>
      </c>
      <c r="CJ44" s="15" t="s">
        <v>59</v>
      </c>
      <c r="CM44">
        <v>26.25</v>
      </c>
      <c r="CN44" s="15">
        <v>3.25</v>
      </c>
      <c r="CO44">
        <v>13</v>
      </c>
      <c r="CP44" s="15">
        <v>2.25</v>
      </c>
      <c r="CQ44" t="s">
        <v>47</v>
      </c>
      <c r="CR44" s="15" t="s">
        <v>59</v>
      </c>
      <c r="CS44" t="s">
        <v>47</v>
      </c>
      <c r="CT44" s="15" t="s">
        <v>59</v>
      </c>
      <c r="CU44" t="s">
        <v>47</v>
      </c>
      <c r="CV44" s="15" t="s">
        <v>59</v>
      </c>
      <c r="CY44" t="s">
        <v>47</v>
      </c>
      <c r="CZ44" s="15" t="s">
        <v>59</v>
      </c>
      <c r="DC44" t="s">
        <v>47</v>
      </c>
      <c r="DD44" s="15" t="s">
        <v>59</v>
      </c>
      <c r="DG44" t="s">
        <v>47</v>
      </c>
      <c r="DH44" s="15" t="s">
        <v>59</v>
      </c>
      <c r="DI44" t="s">
        <v>47</v>
      </c>
      <c r="DJ44" s="15" t="s">
        <v>59</v>
      </c>
      <c r="DK44" t="s">
        <v>47</v>
      </c>
      <c r="DL44" s="15" t="s">
        <v>59</v>
      </c>
      <c r="DM44" t="s">
        <v>47</v>
      </c>
      <c r="DN44" s="15" t="s">
        <v>59</v>
      </c>
      <c r="DO44" t="s">
        <v>47</v>
      </c>
      <c r="DP44" s="15" t="s">
        <v>59</v>
      </c>
      <c r="DQ44" t="s">
        <v>47</v>
      </c>
      <c r="DR44" s="15" t="s">
        <v>59</v>
      </c>
      <c r="DS44" t="s">
        <v>47</v>
      </c>
      <c r="DT44" s="15" t="s">
        <v>59</v>
      </c>
      <c r="DU44" t="s">
        <v>47</v>
      </c>
      <c r="DV44" s="15" t="s">
        <v>59</v>
      </c>
      <c r="DW44" t="s">
        <v>47</v>
      </c>
      <c r="DX44" s="15" t="s">
        <v>59</v>
      </c>
      <c r="EC44" t="s">
        <v>47</v>
      </c>
      <c r="ED44" s="15" t="s">
        <v>59</v>
      </c>
      <c r="EE44" t="s">
        <v>47</v>
      </c>
      <c r="EF44" s="15" t="s">
        <v>59</v>
      </c>
      <c r="EG44" t="s">
        <v>47</v>
      </c>
      <c r="EH44" s="15" t="s">
        <v>59</v>
      </c>
      <c r="EK44" t="s">
        <v>47</v>
      </c>
      <c r="EL44" s="15" t="s">
        <v>59</v>
      </c>
      <c r="EM44" t="s">
        <v>47</v>
      </c>
      <c r="EN44" s="15" t="s">
        <v>59</v>
      </c>
      <c r="EO44" t="s">
        <v>47</v>
      </c>
      <c r="EP44" s="15" t="s">
        <v>59</v>
      </c>
      <c r="EQ44" t="s">
        <v>47</v>
      </c>
      <c r="ER44" s="15" t="s">
        <v>59</v>
      </c>
      <c r="ES44" t="s">
        <v>47</v>
      </c>
      <c r="ET44" s="15" t="s">
        <v>59</v>
      </c>
      <c r="EU44" t="s">
        <v>47</v>
      </c>
      <c r="EV44" s="15" t="s">
        <v>59</v>
      </c>
      <c r="EW44" t="s">
        <v>47</v>
      </c>
      <c r="EX44" s="15" t="s">
        <v>59</v>
      </c>
      <c r="EY44" t="s">
        <v>47</v>
      </c>
      <c r="EZ44" s="15" t="s">
        <v>59</v>
      </c>
      <c r="FA44" t="s">
        <v>47</v>
      </c>
      <c r="FB44" s="15" t="s">
        <v>59</v>
      </c>
      <c r="FE44" t="s">
        <v>47</v>
      </c>
      <c r="FF44" s="15" t="s">
        <v>59</v>
      </c>
      <c r="FG44" t="s">
        <v>47</v>
      </c>
      <c r="FH44" s="15" t="s">
        <v>59</v>
      </c>
      <c r="FI44" t="s">
        <v>47</v>
      </c>
      <c r="FJ44" s="15" t="s">
        <v>59</v>
      </c>
      <c r="FK44" t="s">
        <v>47</v>
      </c>
      <c r="FL44" s="15" t="s">
        <v>59</v>
      </c>
      <c r="FM44" t="s">
        <v>47</v>
      </c>
      <c r="FN44" s="15" t="s">
        <v>59</v>
      </c>
      <c r="FO44" t="s">
        <v>47</v>
      </c>
      <c r="FP44" s="15" t="s">
        <v>59</v>
      </c>
      <c r="FQ44" t="s">
        <v>47</v>
      </c>
      <c r="FR44" s="15" t="s">
        <v>59</v>
      </c>
    </row>
    <row r="45" spans="1:174">
      <c r="A45" t="str">
        <f t="shared" si="1"/>
        <v>Margarine, soft, PS added, heating for 16 min at 150°C</v>
      </c>
      <c r="B45" s="52">
        <v>4</v>
      </c>
      <c r="C45" s="52"/>
      <c r="D45" s="43">
        <v>8004</v>
      </c>
      <c r="E45" s="18" t="s">
        <v>353</v>
      </c>
      <c r="F45" t="s">
        <v>1564</v>
      </c>
      <c r="I45" t="s">
        <v>47</v>
      </c>
      <c r="J45" s="15" t="s">
        <v>59</v>
      </c>
      <c r="K45">
        <v>2E-3</v>
      </c>
      <c r="L45" s="15">
        <v>1.0416666666666667E-4</v>
      </c>
      <c r="BG45" t="s">
        <v>47</v>
      </c>
      <c r="BH45" s="15" t="s">
        <v>59</v>
      </c>
      <c r="BI45" t="s">
        <v>47</v>
      </c>
      <c r="BJ45" s="15" t="s">
        <v>59</v>
      </c>
      <c r="BK45" t="s">
        <v>47</v>
      </c>
      <c r="BL45" s="15" t="s">
        <v>59</v>
      </c>
      <c r="BM45" t="s">
        <v>47</v>
      </c>
      <c r="BN45" s="15" t="s">
        <v>59</v>
      </c>
      <c r="BO45" t="s">
        <v>47</v>
      </c>
      <c r="BP45" s="15" t="s">
        <v>59</v>
      </c>
      <c r="BQ45" t="s">
        <v>47</v>
      </c>
      <c r="BR45" s="15" t="s">
        <v>59</v>
      </c>
      <c r="BS45" t="s">
        <v>47</v>
      </c>
      <c r="BT45" s="15" t="s">
        <v>59</v>
      </c>
      <c r="BU45" t="s">
        <v>47</v>
      </c>
      <c r="BV45" s="15" t="s">
        <v>59</v>
      </c>
      <c r="BW45" t="s">
        <v>47</v>
      </c>
      <c r="BX45" s="15" t="s">
        <v>59</v>
      </c>
      <c r="BY45" t="s">
        <v>47</v>
      </c>
      <c r="BZ45" s="15" t="s">
        <v>59</v>
      </c>
      <c r="CA45" t="s">
        <v>47</v>
      </c>
      <c r="CB45" s="15" t="s">
        <v>59</v>
      </c>
      <c r="CI45" t="s">
        <v>47</v>
      </c>
      <c r="CJ45" s="15" t="s">
        <v>59</v>
      </c>
      <c r="CM45">
        <v>33.25</v>
      </c>
      <c r="CN45" s="15">
        <v>1.5</v>
      </c>
      <c r="CO45">
        <v>14.75</v>
      </c>
      <c r="CP45" s="15">
        <v>1</v>
      </c>
      <c r="CQ45" t="s">
        <v>47</v>
      </c>
      <c r="CR45" s="15" t="s">
        <v>59</v>
      </c>
      <c r="CS45" t="s">
        <v>47</v>
      </c>
      <c r="CT45" s="15" t="s">
        <v>59</v>
      </c>
      <c r="CU45" t="s">
        <v>47</v>
      </c>
      <c r="CV45" s="15" t="s">
        <v>59</v>
      </c>
      <c r="CY45" t="s">
        <v>47</v>
      </c>
      <c r="CZ45" s="15" t="s">
        <v>59</v>
      </c>
      <c r="DC45" t="s">
        <v>47</v>
      </c>
      <c r="DD45" s="15" t="s">
        <v>59</v>
      </c>
      <c r="DG45" t="s">
        <v>47</v>
      </c>
      <c r="DH45" s="15" t="s">
        <v>59</v>
      </c>
      <c r="DI45" t="s">
        <v>47</v>
      </c>
      <c r="DJ45" s="15" t="s">
        <v>59</v>
      </c>
      <c r="DK45" t="s">
        <v>47</v>
      </c>
      <c r="DL45" s="15" t="s">
        <v>59</v>
      </c>
      <c r="DM45" t="s">
        <v>47</v>
      </c>
      <c r="DN45" s="15" t="s">
        <v>59</v>
      </c>
      <c r="DO45" t="s">
        <v>47</v>
      </c>
      <c r="DP45" s="15" t="s">
        <v>59</v>
      </c>
      <c r="DQ45" t="s">
        <v>47</v>
      </c>
      <c r="DR45" s="15" t="s">
        <v>59</v>
      </c>
      <c r="DS45" t="s">
        <v>47</v>
      </c>
      <c r="DT45" s="15" t="s">
        <v>59</v>
      </c>
      <c r="DU45" t="s">
        <v>47</v>
      </c>
      <c r="DV45" s="15" t="s">
        <v>59</v>
      </c>
      <c r="DW45" t="s">
        <v>47</v>
      </c>
      <c r="DX45" s="15" t="s">
        <v>59</v>
      </c>
      <c r="EC45" t="s">
        <v>47</v>
      </c>
      <c r="ED45" s="15" t="s">
        <v>59</v>
      </c>
      <c r="EE45" t="s">
        <v>47</v>
      </c>
      <c r="EF45" s="15" t="s">
        <v>59</v>
      </c>
      <c r="EG45" t="s">
        <v>47</v>
      </c>
      <c r="EH45" s="15" t="s">
        <v>59</v>
      </c>
      <c r="EK45" t="s">
        <v>47</v>
      </c>
      <c r="EL45" s="15" t="s">
        <v>59</v>
      </c>
      <c r="EM45" t="s">
        <v>47</v>
      </c>
      <c r="EN45" s="15" t="s">
        <v>59</v>
      </c>
      <c r="EO45" t="s">
        <v>47</v>
      </c>
      <c r="EP45" s="15" t="s">
        <v>59</v>
      </c>
      <c r="EQ45" t="s">
        <v>47</v>
      </c>
      <c r="ER45" s="15" t="s">
        <v>59</v>
      </c>
      <c r="ES45" t="s">
        <v>47</v>
      </c>
      <c r="ET45" s="15" t="s">
        <v>59</v>
      </c>
      <c r="EU45" t="s">
        <v>47</v>
      </c>
      <c r="EV45" s="15" t="s">
        <v>59</v>
      </c>
      <c r="EW45" t="s">
        <v>47</v>
      </c>
      <c r="EX45" s="15" t="s">
        <v>59</v>
      </c>
      <c r="EY45" t="s">
        <v>47</v>
      </c>
      <c r="EZ45" s="15" t="s">
        <v>59</v>
      </c>
      <c r="FA45" t="s">
        <v>47</v>
      </c>
      <c r="FB45" s="15" t="s">
        <v>59</v>
      </c>
      <c r="FE45" t="s">
        <v>47</v>
      </c>
      <c r="FF45" s="15" t="s">
        <v>59</v>
      </c>
      <c r="FG45" t="s">
        <v>47</v>
      </c>
      <c r="FH45" s="15" t="s">
        <v>59</v>
      </c>
      <c r="FI45" t="s">
        <v>47</v>
      </c>
      <c r="FJ45" s="15" t="s">
        <v>59</v>
      </c>
      <c r="FK45" t="s">
        <v>47</v>
      </c>
      <c r="FL45" s="15" t="s">
        <v>59</v>
      </c>
      <c r="FM45" t="s">
        <v>47</v>
      </c>
      <c r="FN45" s="15" t="s">
        <v>59</v>
      </c>
      <c r="FO45" t="s">
        <v>47</v>
      </c>
      <c r="FP45" s="15" t="s">
        <v>59</v>
      </c>
      <c r="FQ45" t="s">
        <v>47</v>
      </c>
      <c r="FR45" s="15" t="s">
        <v>59</v>
      </c>
    </row>
    <row r="46" spans="1:174">
      <c r="A46" t="str">
        <f t="shared" si="1"/>
        <v>Margarine, soft, PS added, heating for 8 min at 180°C</v>
      </c>
      <c r="B46" s="52">
        <v>4</v>
      </c>
      <c r="C46" s="52"/>
      <c r="D46" s="43">
        <v>8004</v>
      </c>
      <c r="E46" s="18" t="s">
        <v>353</v>
      </c>
      <c r="F46" t="s">
        <v>1564</v>
      </c>
      <c r="I46" t="s">
        <v>47</v>
      </c>
      <c r="J46" s="15" t="s">
        <v>59</v>
      </c>
      <c r="K46">
        <v>2.2812499999999999E-3</v>
      </c>
      <c r="L46" s="15">
        <v>1.8750000000000003E-4</v>
      </c>
      <c r="BG46" t="s">
        <v>47</v>
      </c>
      <c r="BH46" s="15" t="s">
        <v>59</v>
      </c>
      <c r="BI46" t="s">
        <v>47</v>
      </c>
      <c r="BJ46" s="15" t="s">
        <v>59</v>
      </c>
      <c r="BK46" t="s">
        <v>47</v>
      </c>
      <c r="BL46" s="15" t="s">
        <v>59</v>
      </c>
      <c r="BM46" t="s">
        <v>47</v>
      </c>
      <c r="BN46" s="15" t="s">
        <v>59</v>
      </c>
      <c r="BO46" t="s">
        <v>47</v>
      </c>
      <c r="BP46" s="15" t="s">
        <v>59</v>
      </c>
      <c r="BQ46" t="s">
        <v>47</v>
      </c>
      <c r="BR46" s="15" t="s">
        <v>59</v>
      </c>
      <c r="BS46" t="s">
        <v>47</v>
      </c>
      <c r="BT46" s="15" t="s">
        <v>59</v>
      </c>
      <c r="BU46" t="s">
        <v>47</v>
      </c>
      <c r="BV46" s="15" t="s">
        <v>59</v>
      </c>
      <c r="BW46" t="s">
        <v>47</v>
      </c>
      <c r="BX46" s="15" t="s">
        <v>59</v>
      </c>
      <c r="BY46" t="s">
        <v>47</v>
      </c>
      <c r="BZ46" s="15" t="s">
        <v>59</v>
      </c>
      <c r="CA46" t="s">
        <v>47</v>
      </c>
      <c r="CB46" s="15" t="s">
        <v>59</v>
      </c>
      <c r="CI46" t="s">
        <v>47</v>
      </c>
      <c r="CJ46" s="15" t="s">
        <v>59</v>
      </c>
      <c r="CM46">
        <v>37.75</v>
      </c>
      <c r="CN46" s="15">
        <v>3</v>
      </c>
      <c r="CO46">
        <v>17</v>
      </c>
      <c r="CP46" s="15">
        <v>1.5</v>
      </c>
      <c r="CQ46" t="s">
        <v>47</v>
      </c>
      <c r="CR46" s="15" t="s">
        <v>59</v>
      </c>
      <c r="CS46" t="s">
        <v>47</v>
      </c>
      <c r="CT46" s="15" t="s">
        <v>59</v>
      </c>
      <c r="CU46" t="s">
        <v>47</v>
      </c>
      <c r="CV46" s="15" t="s">
        <v>59</v>
      </c>
      <c r="CY46" t="s">
        <v>47</v>
      </c>
      <c r="CZ46" s="15" t="s">
        <v>59</v>
      </c>
      <c r="DC46" t="s">
        <v>47</v>
      </c>
      <c r="DD46" s="15" t="s">
        <v>59</v>
      </c>
      <c r="DG46" t="s">
        <v>47</v>
      </c>
      <c r="DH46" s="15" t="s">
        <v>59</v>
      </c>
      <c r="DI46" t="s">
        <v>47</v>
      </c>
      <c r="DJ46" s="15" t="s">
        <v>59</v>
      </c>
      <c r="DK46" t="s">
        <v>47</v>
      </c>
      <c r="DL46" s="15" t="s">
        <v>59</v>
      </c>
      <c r="DM46" t="s">
        <v>47</v>
      </c>
      <c r="DN46" s="15" t="s">
        <v>59</v>
      </c>
      <c r="DO46" t="s">
        <v>47</v>
      </c>
      <c r="DP46" s="15" t="s">
        <v>59</v>
      </c>
      <c r="DQ46" t="s">
        <v>47</v>
      </c>
      <c r="DR46" s="15" t="s">
        <v>59</v>
      </c>
      <c r="DS46" t="s">
        <v>47</v>
      </c>
      <c r="DT46" s="15" t="s">
        <v>59</v>
      </c>
      <c r="DU46" t="s">
        <v>47</v>
      </c>
      <c r="DV46" s="15" t="s">
        <v>59</v>
      </c>
      <c r="DW46" t="s">
        <v>47</v>
      </c>
      <c r="DX46" s="15" t="s">
        <v>59</v>
      </c>
      <c r="EC46" t="s">
        <v>47</v>
      </c>
      <c r="ED46" s="15" t="s">
        <v>59</v>
      </c>
      <c r="EE46" t="s">
        <v>47</v>
      </c>
      <c r="EF46" s="15" t="s">
        <v>59</v>
      </c>
      <c r="EG46" t="s">
        <v>47</v>
      </c>
      <c r="EH46" s="15" t="s">
        <v>59</v>
      </c>
      <c r="EK46" t="s">
        <v>47</v>
      </c>
      <c r="EL46" s="15" t="s">
        <v>59</v>
      </c>
      <c r="EM46" t="s">
        <v>47</v>
      </c>
      <c r="EN46" s="15" t="s">
        <v>59</v>
      </c>
      <c r="EO46" t="s">
        <v>47</v>
      </c>
      <c r="EP46" s="15" t="s">
        <v>59</v>
      </c>
      <c r="EQ46" t="s">
        <v>47</v>
      </c>
      <c r="ER46" s="15" t="s">
        <v>59</v>
      </c>
      <c r="ES46" t="s">
        <v>47</v>
      </c>
      <c r="ET46" s="15" t="s">
        <v>59</v>
      </c>
      <c r="EU46" t="s">
        <v>47</v>
      </c>
      <c r="EV46" s="15" t="s">
        <v>59</v>
      </c>
      <c r="EW46" t="s">
        <v>47</v>
      </c>
      <c r="EX46" s="15" t="s">
        <v>59</v>
      </c>
      <c r="EY46" t="s">
        <v>47</v>
      </c>
      <c r="EZ46" s="15" t="s">
        <v>59</v>
      </c>
      <c r="FA46" t="s">
        <v>47</v>
      </c>
      <c r="FB46" s="15" t="s">
        <v>59</v>
      </c>
      <c r="FE46" t="s">
        <v>47</v>
      </c>
      <c r="FF46" s="15" t="s">
        <v>59</v>
      </c>
      <c r="FG46" t="s">
        <v>47</v>
      </c>
      <c r="FH46" s="15" t="s">
        <v>59</v>
      </c>
      <c r="FI46" t="s">
        <v>47</v>
      </c>
      <c r="FJ46" s="15" t="s">
        <v>59</v>
      </c>
      <c r="FK46" t="s">
        <v>47</v>
      </c>
      <c r="FL46" s="15" t="s">
        <v>59</v>
      </c>
      <c r="FM46" t="s">
        <v>47</v>
      </c>
      <c r="FN46" s="15" t="s">
        <v>59</v>
      </c>
      <c r="FO46" t="s">
        <v>47</v>
      </c>
      <c r="FP46" s="15" t="s">
        <v>59</v>
      </c>
      <c r="FQ46" t="s">
        <v>47</v>
      </c>
      <c r="FR46" s="15" t="s">
        <v>59</v>
      </c>
    </row>
    <row r="47" spans="1:174">
      <c r="A47" t="str">
        <f t="shared" si="1"/>
        <v>Margarine, soft, PS added, heating for 12 min at 180°C</v>
      </c>
      <c r="B47" s="52">
        <v>4</v>
      </c>
      <c r="C47" s="52"/>
      <c r="D47" s="43">
        <v>8004</v>
      </c>
      <c r="E47" s="18" t="s">
        <v>353</v>
      </c>
      <c r="F47" t="s">
        <v>1564</v>
      </c>
      <c r="I47" t="s">
        <v>47</v>
      </c>
      <c r="J47" s="15" t="s">
        <v>59</v>
      </c>
      <c r="K47">
        <v>2.9791666666666669E-3</v>
      </c>
      <c r="L47" s="15">
        <v>1.4583333333333332E-4</v>
      </c>
      <c r="BG47" t="s">
        <v>47</v>
      </c>
      <c r="BH47" s="15" t="s">
        <v>59</v>
      </c>
      <c r="BI47" t="s">
        <v>47</v>
      </c>
      <c r="BJ47" s="15" t="s">
        <v>59</v>
      </c>
      <c r="BK47" t="s">
        <v>47</v>
      </c>
      <c r="BL47" s="15" t="s">
        <v>59</v>
      </c>
      <c r="BM47" t="s">
        <v>47</v>
      </c>
      <c r="BN47" s="15" t="s">
        <v>59</v>
      </c>
      <c r="BO47" t="s">
        <v>47</v>
      </c>
      <c r="BP47" s="15" t="s">
        <v>59</v>
      </c>
      <c r="BQ47" t="s">
        <v>47</v>
      </c>
      <c r="BR47" s="15" t="s">
        <v>59</v>
      </c>
      <c r="BS47" t="s">
        <v>47</v>
      </c>
      <c r="BT47" s="15" t="s">
        <v>59</v>
      </c>
      <c r="BU47" t="s">
        <v>47</v>
      </c>
      <c r="BV47" s="15" t="s">
        <v>59</v>
      </c>
      <c r="BW47" t="s">
        <v>47</v>
      </c>
      <c r="BX47" s="15" t="s">
        <v>59</v>
      </c>
      <c r="BY47" t="s">
        <v>47</v>
      </c>
      <c r="BZ47" s="15" t="s">
        <v>59</v>
      </c>
      <c r="CA47" t="s">
        <v>47</v>
      </c>
      <c r="CB47" s="15" t="s">
        <v>59</v>
      </c>
      <c r="CI47" t="s">
        <v>47</v>
      </c>
      <c r="CJ47" s="15" t="s">
        <v>59</v>
      </c>
      <c r="CM47">
        <v>52</v>
      </c>
      <c r="CN47" s="15">
        <v>3</v>
      </c>
      <c r="CO47">
        <v>19.75</v>
      </c>
      <c r="CP47" s="15">
        <v>0.75</v>
      </c>
      <c r="CQ47" t="s">
        <v>47</v>
      </c>
      <c r="CR47" s="15" t="s">
        <v>59</v>
      </c>
      <c r="CS47" t="s">
        <v>47</v>
      </c>
      <c r="CT47" s="15" t="s">
        <v>59</v>
      </c>
      <c r="CU47" t="s">
        <v>47</v>
      </c>
      <c r="CV47" s="15" t="s">
        <v>59</v>
      </c>
      <c r="CY47" t="s">
        <v>47</v>
      </c>
      <c r="CZ47" s="15" t="s">
        <v>59</v>
      </c>
      <c r="DC47" t="s">
        <v>47</v>
      </c>
      <c r="DD47" s="15" t="s">
        <v>59</v>
      </c>
      <c r="DG47" t="s">
        <v>47</v>
      </c>
      <c r="DH47" s="15" t="s">
        <v>59</v>
      </c>
      <c r="DI47" t="s">
        <v>47</v>
      </c>
      <c r="DJ47" s="15" t="s">
        <v>59</v>
      </c>
      <c r="DK47" t="s">
        <v>47</v>
      </c>
      <c r="DL47" s="15" t="s">
        <v>59</v>
      </c>
      <c r="DM47" t="s">
        <v>47</v>
      </c>
      <c r="DN47" s="15" t="s">
        <v>59</v>
      </c>
      <c r="DO47" t="s">
        <v>47</v>
      </c>
      <c r="DP47" s="15" t="s">
        <v>59</v>
      </c>
      <c r="DQ47" t="s">
        <v>47</v>
      </c>
      <c r="DR47" s="15" t="s">
        <v>59</v>
      </c>
      <c r="DS47" t="s">
        <v>47</v>
      </c>
      <c r="DT47" s="15" t="s">
        <v>59</v>
      </c>
      <c r="DU47" t="s">
        <v>47</v>
      </c>
      <c r="DV47" s="15" t="s">
        <v>59</v>
      </c>
      <c r="DW47" t="s">
        <v>47</v>
      </c>
      <c r="DX47" s="15" t="s">
        <v>59</v>
      </c>
      <c r="EC47" t="s">
        <v>47</v>
      </c>
      <c r="ED47" s="15" t="s">
        <v>59</v>
      </c>
      <c r="EE47" t="s">
        <v>47</v>
      </c>
      <c r="EF47" s="15" t="s">
        <v>59</v>
      </c>
      <c r="EG47" t="s">
        <v>47</v>
      </c>
      <c r="EH47" s="15" t="s">
        <v>59</v>
      </c>
      <c r="EK47" t="s">
        <v>47</v>
      </c>
      <c r="EL47" s="15" t="s">
        <v>59</v>
      </c>
      <c r="EM47" t="s">
        <v>47</v>
      </c>
      <c r="EN47" s="15" t="s">
        <v>59</v>
      </c>
      <c r="EO47" t="s">
        <v>47</v>
      </c>
      <c r="EP47" s="15" t="s">
        <v>59</v>
      </c>
      <c r="EQ47" t="s">
        <v>47</v>
      </c>
      <c r="ER47" s="15" t="s">
        <v>59</v>
      </c>
      <c r="ES47" t="s">
        <v>47</v>
      </c>
      <c r="ET47" s="15" t="s">
        <v>59</v>
      </c>
      <c r="EU47" t="s">
        <v>47</v>
      </c>
      <c r="EV47" s="15" t="s">
        <v>59</v>
      </c>
      <c r="EW47" t="s">
        <v>47</v>
      </c>
      <c r="EX47" s="15" t="s">
        <v>59</v>
      </c>
      <c r="EY47" t="s">
        <v>47</v>
      </c>
      <c r="EZ47" s="15" t="s">
        <v>59</v>
      </c>
      <c r="FA47" t="s">
        <v>47</v>
      </c>
      <c r="FB47" s="15" t="s">
        <v>59</v>
      </c>
      <c r="FE47" t="s">
        <v>47</v>
      </c>
      <c r="FF47" s="15" t="s">
        <v>59</v>
      </c>
      <c r="FG47" t="s">
        <v>47</v>
      </c>
      <c r="FH47" s="15" t="s">
        <v>59</v>
      </c>
      <c r="FI47" t="s">
        <v>47</v>
      </c>
      <c r="FJ47" s="15" t="s">
        <v>59</v>
      </c>
      <c r="FK47" t="s">
        <v>47</v>
      </c>
      <c r="FL47" s="15" t="s">
        <v>59</v>
      </c>
      <c r="FM47" t="s">
        <v>47</v>
      </c>
      <c r="FN47" s="15" t="s">
        <v>59</v>
      </c>
      <c r="FO47" t="s">
        <v>47</v>
      </c>
      <c r="FP47" s="15" t="s">
        <v>59</v>
      </c>
      <c r="FQ47" t="s">
        <v>47</v>
      </c>
      <c r="FR47" s="15" t="s">
        <v>59</v>
      </c>
    </row>
    <row r="48" spans="1:174">
      <c r="A48" t="str">
        <f t="shared" si="1"/>
        <v>Margarine, soft, PS added, heating for 16 min at 180°C</v>
      </c>
      <c r="B48" s="52">
        <v>4</v>
      </c>
      <c r="C48" s="52"/>
      <c r="D48" s="43">
        <v>8004</v>
      </c>
      <c r="E48" s="18" t="s">
        <v>353</v>
      </c>
      <c r="F48" t="s">
        <v>1564</v>
      </c>
      <c r="I48" t="s">
        <v>47</v>
      </c>
      <c r="J48" s="15" t="s">
        <v>59</v>
      </c>
      <c r="K48">
        <v>4.1250000000000002E-3</v>
      </c>
      <c r="L48" s="15">
        <v>1.9791666666666666E-4</v>
      </c>
      <c r="BG48" t="s">
        <v>47</v>
      </c>
      <c r="BH48" s="15" t="s">
        <v>59</v>
      </c>
      <c r="BI48" t="s">
        <v>47</v>
      </c>
      <c r="BJ48" s="15" t="s">
        <v>59</v>
      </c>
      <c r="BK48" t="s">
        <v>47</v>
      </c>
      <c r="BL48" s="15" t="s">
        <v>59</v>
      </c>
      <c r="BM48" t="s">
        <v>47</v>
      </c>
      <c r="BN48" s="15" t="s">
        <v>59</v>
      </c>
      <c r="BO48" t="s">
        <v>47</v>
      </c>
      <c r="BP48" s="15" t="s">
        <v>59</v>
      </c>
      <c r="BQ48" t="s">
        <v>47</v>
      </c>
      <c r="BR48" s="15" t="s">
        <v>59</v>
      </c>
      <c r="BS48" t="s">
        <v>47</v>
      </c>
      <c r="BT48" s="15" t="s">
        <v>59</v>
      </c>
      <c r="BU48" t="s">
        <v>47</v>
      </c>
      <c r="BV48" s="15" t="s">
        <v>59</v>
      </c>
      <c r="BW48" t="s">
        <v>47</v>
      </c>
      <c r="BX48" s="15" t="s">
        <v>59</v>
      </c>
      <c r="BY48" t="s">
        <v>47</v>
      </c>
      <c r="BZ48" s="15" t="s">
        <v>59</v>
      </c>
      <c r="CA48" t="s">
        <v>47</v>
      </c>
      <c r="CB48" s="15" t="s">
        <v>59</v>
      </c>
      <c r="CI48" t="s">
        <v>47</v>
      </c>
      <c r="CJ48" s="15" t="s">
        <v>59</v>
      </c>
      <c r="CM48">
        <v>72</v>
      </c>
      <c r="CN48" s="15">
        <v>4.5</v>
      </c>
      <c r="CO48">
        <v>27</v>
      </c>
      <c r="CP48" s="15">
        <v>1</v>
      </c>
      <c r="CQ48" t="s">
        <v>47</v>
      </c>
      <c r="CR48" s="15" t="s">
        <v>59</v>
      </c>
      <c r="CS48" t="s">
        <v>47</v>
      </c>
      <c r="CT48" s="15" t="s">
        <v>59</v>
      </c>
      <c r="CU48" t="s">
        <v>47</v>
      </c>
      <c r="CV48" s="15" t="s">
        <v>59</v>
      </c>
      <c r="CY48" t="s">
        <v>47</v>
      </c>
      <c r="CZ48" s="15" t="s">
        <v>59</v>
      </c>
      <c r="DC48" t="s">
        <v>47</v>
      </c>
      <c r="DD48" s="15" t="s">
        <v>59</v>
      </c>
      <c r="DG48" t="s">
        <v>47</v>
      </c>
      <c r="DH48" s="15" t="s">
        <v>59</v>
      </c>
      <c r="DI48" t="s">
        <v>47</v>
      </c>
      <c r="DJ48" s="15" t="s">
        <v>59</v>
      </c>
      <c r="DK48" t="s">
        <v>47</v>
      </c>
      <c r="DL48" s="15" t="s">
        <v>59</v>
      </c>
      <c r="DM48" t="s">
        <v>47</v>
      </c>
      <c r="DN48" s="15" t="s">
        <v>59</v>
      </c>
      <c r="DO48" t="s">
        <v>47</v>
      </c>
      <c r="DP48" s="15" t="s">
        <v>59</v>
      </c>
      <c r="DQ48" t="s">
        <v>47</v>
      </c>
      <c r="DR48" s="15" t="s">
        <v>59</v>
      </c>
      <c r="DS48" t="s">
        <v>47</v>
      </c>
      <c r="DT48" s="15" t="s">
        <v>59</v>
      </c>
      <c r="DU48" t="s">
        <v>47</v>
      </c>
      <c r="DV48" s="15" t="s">
        <v>59</v>
      </c>
      <c r="DW48" t="s">
        <v>47</v>
      </c>
      <c r="DX48" s="15" t="s">
        <v>59</v>
      </c>
      <c r="EC48" t="s">
        <v>47</v>
      </c>
      <c r="ED48" s="15" t="s">
        <v>59</v>
      </c>
      <c r="EE48" t="s">
        <v>47</v>
      </c>
      <c r="EF48" s="15" t="s">
        <v>59</v>
      </c>
      <c r="EG48" t="s">
        <v>47</v>
      </c>
      <c r="EH48" s="15" t="s">
        <v>59</v>
      </c>
      <c r="EK48" t="s">
        <v>47</v>
      </c>
      <c r="EL48" s="15" t="s">
        <v>59</v>
      </c>
      <c r="EM48" t="s">
        <v>47</v>
      </c>
      <c r="EN48" s="15" t="s">
        <v>59</v>
      </c>
      <c r="EO48" t="s">
        <v>47</v>
      </c>
      <c r="EP48" s="15" t="s">
        <v>59</v>
      </c>
      <c r="EQ48" t="s">
        <v>47</v>
      </c>
      <c r="ER48" s="15" t="s">
        <v>59</v>
      </c>
      <c r="ES48" t="s">
        <v>47</v>
      </c>
      <c r="ET48" s="15" t="s">
        <v>59</v>
      </c>
      <c r="EU48" t="s">
        <v>47</v>
      </c>
      <c r="EV48" s="15" t="s">
        <v>59</v>
      </c>
      <c r="EW48" t="s">
        <v>47</v>
      </c>
      <c r="EX48" s="15" t="s">
        <v>59</v>
      </c>
      <c r="EY48" t="s">
        <v>47</v>
      </c>
      <c r="EZ48" s="15" t="s">
        <v>59</v>
      </c>
      <c r="FA48" t="s">
        <v>47</v>
      </c>
      <c r="FB48" s="15" t="s">
        <v>59</v>
      </c>
      <c r="FE48" t="s">
        <v>47</v>
      </c>
      <c r="FF48" s="15" t="s">
        <v>59</v>
      </c>
      <c r="FG48" t="s">
        <v>47</v>
      </c>
      <c r="FH48" s="15" t="s">
        <v>59</v>
      </c>
      <c r="FI48" t="s">
        <v>47</v>
      </c>
      <c r="FJ48" s="15" t="s">
        <v>59</v>
      </c>
      <c r="FK48" t="s">
        <v>47</v>
      </c>
      <c r="FL48" s="15" t="s">
        <v>59</v>
      </c>
      <c r="FM48" t="s">
        <v>47</v>
      </c>
      <c r="FN48" s="15" t="s">
        <v>59</v>
      </c>
      <c r="FO48" t="s">
        <v>47</v>
      </c>
      <c r="FP48" s="15" t="s">
        <v>59</v>
      </c>
      <c r="FQ48" t="s">
        <v>47</v>
      </c>
      <c r="FR48" s="15" t="s">
        <v>59</v>
      </c>
    </row>
    <row r="49" spans="1:174">
      <c r="A49" t="str">
        <f t="shared" si="1"/>
        <v>Margarine, soft, PS added, heating for 8 min at 210°C</v>
      </c>
      <c r="B49" s="52">
        <v>4</v>
      </c>
      <c r="C49" s="52"/>
      <c r="D49" s="43">
        <v>8004</v>
      </c>
      <c r="E49" s="18" t="s">
        <v>353</v>
      </c>
      <c r="F49" t="s">
        <v>1564</v>
      </c>
      <c r="I49" t="s">
        <v>47</v>
      </c>
      <c r="J49" s="15" t="s">
        <v>59</v>
      </c>
      <c r="K49">
        <v>3.6458333333333338E-3</v>
      </c>
      <c r="L49" s="15">
        <v>2.0833333333333335E-4</v>
      </c>
      <c r="BG49" t="s">
        <v>47</v>
      </c>
      <c r="BH49" s="15" t="s">
        <v>59</v>
      </c>
      <c r="BI49" t="s">
        <v>47</v>
      </c>
      <c r="BJ49" s="15" t="s">
        <v>59</v>
      </c>
      <c r="BK49" t="s">
        <v>47</v>
      </c>
      <c r="BL49" s="15" t="s">
        <v>59</v>
      </c>
      <c r="BM49" t="s">
        <v>47</v>
      </c>
      <c r="BN49" s="15" t="s">
        <v>59</v>
      </c>
      <c r="BO49" t="s">
        <v>47</v>
      </c>
      <c r="BP49" s="15" t="s">
        <v>59</v>
      </c>
      <c r="BQ49" t="s">
        <v>47</v>
      </c>
      <c r="BR49" s="15" t="s">
        <v>59</v>
      </c>
      <c r="BS49" t="s">
        <v>47</v>
      </c>
      <c r="BT49" s="15" t="s">
        <v>59</v>
      </c>
      <c r="BU49" t="s">
        <v>47</v>
      </c>
      <c r="BV49" s="15" t="s">
        <v>59</v>
      </c>
      <c r="BW49" t="s">
        <v>47</v>
      </c>
      <c r="BX49" s="15" t="s">
        <v>59</v>
      </c>
      <c r="BY49" t="s">
        <v>47</v>
      </c>
      <c r="BZ49" s="15" t="s">
        <v>59</v>
      </c>
      <c r="CA49" t="s">
        <v>47</v>
      </c>
      <c r="CB49" s="15" t="s">
        <v>59</v>
      </c>
      <c r="CI49" t="s">
        <v>47</v>
      </c>
      <c r="CJ49" s="15" t="s">
        <v>59</v>
      </c>
      <c r="CM49">
        <v>62.5</v>
      </c>
      <c r="CN49" s="15">
        <v>5</v>
      </c>
      <c r="CO49">
        <v>25</v>
      </c>
      <c r="CP49" s="15">
        <v>1</v>
      </c>
      <c r="CQ49" t="s">
        <v>47</v>
      </c>
      <c r="CR49" s="15" t="s">
        <v>59</v>
      </c>
      <c r="CS49" t="s">
        <v>47</v>
      </c>
      <c r="CT49" s="15" t="s">
        <v>59</v>
      </c>
      <c r="CU49" t="s">
        <v>47</v>
      </c>
      <c r="CV49" s="15" t="s">
        <v>59</v>
      </c>
      <c r="CY49" t="s">
        <v>47</v>
      </c>
      <c r="CZ49" s="15" t="s">
        <v>59</v>
      </c>
      <c r="DC49" t="s">
        <v>47</v>
      </c>
      <c r="DD49" s="15" t="s">
        <v>59</v>
      </c>
      <c r="DG49" t="s">
        <v>47</v>
      </c>
      <c r="DH49" s="15" t="s">
        <v>59</v>
      </c>
      <c r="DI49" t="s">
        <v>47</v>
      </c>
      <c r="DJ49" s="15" t="s">
        <v>59</v>
      </c>
      <c r="DK49" t="s">
        <v>47</v>
      </c>
      <c r="DL49" s="15" t="s">
        <v>59</v>
      </c>
      <c r="DM49" t="s">
        <v>47</v>
      </c>
      <c r="DN49" s="15" t="s">
        <v>59</v>
      </c>
      <c r="DO49" t="s">
        <v>47</v>
      </c>
      <c r="DP49" s="15" t="s">
        <v>59</v>
      </c>
      <c r="DQ49" t="s">
        <v>47</v>
      </c>
      <c r="DR49" s="15" t="s">
        <v>59</v>
      </c>
      <c r="DS49" t="s">
        <v>47</v>
      </c>
      <c r="DT49" s="15" t="s">
        <v>59</v>
      </c>
      <c r="DU49" t="s">
        <v>47</v>
      </c>
      <c r="DV49" s="15" t="s">
        <v>59</v>
      </c>
      <c r="DW49" t="s">
        <v>47</v>
      </c>
      <c r="DX49" s="15" t="s">
        <v>59</v>
      </c>
      <c r="EC49" t="s">
        <v>47</v>
      </c>
      <c r="ED49" s="15" t="s">
        <v>59</v>
      </c>
      <c r="EE49" t="s">
        <v>47</v>
      </c>
      <c r="EF49" s="15" t="s">
        <v>59</v>
      </c>
      <c r="EG49" t="s">
        <v>47</v>
      </c>
      <c r="EH49" s="15" t="s">
        <v>59</v>
      </c>
      <c r="EK49" t="s">
        <v>47</v>
      </c>
      <c r="EL49" s="15" t="s">
        <v>59</v>
      </c>
      <c r="EM49" t="s">
        <v>47</v>
      </c>
      <c r="EN49" s="15" t="s">
        <v>59</v>
      </c>
      <c r="EO49" t="s">
        <v>47</v>
      </c>
      <c r="EP49" s="15" t="s">
        <v>59</v>
      </c>
      <c r="EQ49" t="s">
        <v>47</v>
      </c>
      <c r="ER49" s="15" t="s">
        <v>59</v>
      </c>
      <c r="ES49" t="s">
        <v>47</v>
      </c>
      <c r="ET49" s="15" t="s">
        <v>59</v>
      </c>
      <c r="EU49" t="s">
        <v>47</v>
      </c>
      <c r="EV49" s="15" t="s">
        <v>59</v>
      </c>
      <c r="EW49" t="s">
        <v>47</v>
      </c>
      <c r="EX49" s="15" t="s">
        <v>59</v>
      </c>
      <c r="EY49" t="s">
        <v>47</v>
      </c>
      <c r="EZ49" s="15" t="s">
        <v>59</v>
      </c>
      <c r="FA49" t="s">
        <v>47</v>
      </c>
      <c r="FB49" s="15" t="s">
        <v>59</v>
      </c>
      <c r="FE49" t="s">
        <v>47</v>
      </c>
      <c r="FF49" s="15" t="s">
        <v>59</v>
      </c>
      <c r="FG49" t="s">
        <v>47</v>
      </c>
      <c r="FH49" s="15" t="s">
        <v>59</v>
      </c>
      <c r="FI49" t="s">
        <v>47</v>
      </c>
      <c r="FJ49" s="15" t="s">
        <v>59</v>
      </c>
      <c r="FK49" t="s">
        <v>47</v>
      </c>
      <c r="FL49" s="15" t="s">
        <v>59</v>
      </c>
      <c r="FM49" t="s">
        <v>47</v>
      </c>
      <c r="FN49" s="15" t="s">
        <v>59</v>
      </c>
      <c r="FO49" t="s">
        <v>47</v>
      </c>
      <c r="FP49" s="15" t="s">
        <v>59</v>
      </c>
      <c r="FQ49" t="s">
        <v>47</v>
      </c>
      <c r="FR49" s="15" t="s">
        <v>59</v>
      </c>
    </row>
    <row r="50" spans="1:174">
      <c r="A50" t="str">
        <f t="shared" si="1"/>
        <v>Margarine, soft, PS added, heating for 12 min at 210°C</v>
      </c>
      <c r="B50" s="52">
        <v>4</v>
      </c>
      <c r="C50" s="52"/>
      <c r="D50" s="43">
        <v>8004</v>
      </c>
      <c r="E50" s="18" t="s">
        <v>353</v>
      </c>
      <c r="F50" t="s">
        <v>1564</v>
      </c>
      <c r="I50" t="s">
        <v>47</v>
      </c>
      <c r="J50" s="15" t="s">
        <v>59</v>
      </c>
      <c r="K50">
        <v>6.2499999999999995E-3</v>
      </c>
      <c r="L50" s="15">
        <v>8.3333333333333339E-4</v>
      </c>
      <c r="BG50" t="s">
        <v>47</v>
      </c>
      <c r="BH50" s="15" t="s">
        <v>59</v>
      </c>
      <c r="BI50" t="s">
        <v>47</v>
      </c>
      <c r="BJ50" s="15" t="s">
        <v>59</v>
      </c>
      <c r="BK50" t="s">
        <v>47</v>
      </c>
      <c r="BL50" s="15" t="s">
        <v>59</v>
      </c>
      <c r="BM50" t="s">
        <v>47</v>
      </c>
      <c r="BN50" s="15" t="s">
        <v>59</v>
      </c>
      <c r="BO50" t="s">
        <v>47</v>
      </c>
      <c r="BP50" s="15" t="s">
        <v>59</v>
      </c>
      <c r="BQ50" t="s">
        <v>47</v>
      </c>
      <c r="BR50" s="15" t="s">
        <v>59</v>
      </c>
      <c r="BS50" t="s">
        <v>47</v>
      </c>
      <c r="BT50" s="15" t="s">
        <v>59</v>
      </c>
      <c r="BU50" t="s">
        <v>47</v>
      </c>
      <c r="BV50" s="15" t="s">
        <v>59</v>
      </c>
      <c r="BW50" t="s">
        <v>47</v>
      </c>
      <c r="BX50" s="15" t="s">
        <v>59</v>
      </c>
      <c r="BY50" t="s">
        <v>47</v>
      </c>
      <c r="BZ50" s="15" t="s">
        <v>59</v>
      </c>
      <c r="CA50" t="s">
        <v>47</v>
      </c>
      <c r="CB50" s="15" t="s">
        <v>59</v>
      </c>
      <c r="CI50" t="s">
        <v>47</v>
      </c>
      <c r="CJ50" s="15" t="s">
        <v>59</v>
      </c>
      <c r="CM50">
        <v>111.5</v>
      </c>
      <c r="CN50" s="15">
        <v>16.75</v>
      </c>
      <c r="CO50">
        <v>38.75</v>
      </c>
      <c r="CP50" s="15">
        <v>3.25</v>
      </c>
      <c r="CQ50" t="s">
        <v>47</v>
      </c>
      <c r="CR50" s="15" t="s">
        <v>59</v>
      </c>
      <c r="CS50" t="s">
        <v>47</v>
      </c>
      <c r="CT50" s="15" t="s">
        <v>59</v>
      </c>
      <c r="CU50" t="s">
        <v>47</v>
      </c>
      <c r="CV50" s="15" t="s">
        <v>59</v>
      </c>
      <c r="CY50" t="s">
        <v>47</v>
      </c>
      <c r="CZ50" s="15" t="s">
        <v>59</v>
      </c>
      <c r="DC50" t="s">
        <v>47</v>
      </c>
      <c r="DD50" s="15" t="s">
        <v>59</v>
      </c>
      <c r="DG50" t="s">
        <v>47</v>
      </c>
      <c r="DH50" s="15" t="s">
        <v>59</v>
      </c>
      <c r="DI50" t="s">
        <v>47</v>
      </c>
      <c r="DJ50" s="15" t="s">
        <v>59</v>
      </c>
      <c r="DK50" t="s">
        <v>47</v>
      </c>
      <c r="DL50" s="15" t="s">
        <v>59</v>
      </c>
      <c r="DM50" t="s">
        <v>47</v>
      </c>
      <c r="DN50" s="15" t="s">
        <v>59</v>
      </c>
      <c r="DO50" t="s">
        <v>47</v>
      </c>
      <c r="DP50" s="15" t="s">
        <v>59</v>
      </c>
      <c r="DQ50" t="s">
        <v>47</v>
      </c>
      <c r="DR50" s="15" t="s">
        <v>59</v>
      </c>
      <c r="DS50" t="s">
        <v>47</v>
      </c>
      <c r="DT50" s="15" t="s">
        <v>59</v>
      </c>
      <c r="DU50" t="s">
        <v>47</v>
      </c>
      <c r="DV50" s="15" t="s">
        <v>59</v>
      </c>
      <c r="DW50" t="s">
        <v>47</v>
      </c>
      <c r="DX50" s="15" t="s">
        <v>59</v>
      </c>
      <c r="EC50" t="s">
        <v>47</v>
      </c>
      <c r="ED50" s="15" t="s">
        <v>59</v>
      </c>
      <c r="EE50" t="s">
        <v>47</v>
      </c>
      <c r="EF50" s="15" t="s">
        <v>59</v>
      </c>
      <c r="EG50" t="s">
        <v>47</v>
      </c>
      <c r="EH50" s="15" t="s">
        <v>59</v>
      </c>
      <c r="EK50" t="s">
        <v>47</v>
      </c>
      <c r="EL50" s="15" t="s">
        <v>59</v>
      </c>
      <c r="EM50" t="s">
        <v>47</v>
      </c>
      <c r="EN50" s="15" t="s">
        <v>59</v>
      </c>
      <c r="EO50" t="s">
        <v>47</v>
      </c>
      <c r="EP50" s="15" t="s">
        <v>59</v>
      </c>
      <c r="EQ50" t="s">
        <v>47</v>
      </c>
      <c r="ER50" s="15" t="s">
        <v>59</v>
      </c>
      <c r="ES50" t="s">
        <v>47</v>
      </c>
      <c r="ET50" s="15" t="s">
        <v>59</v>
      </c>
      <c r="EU50" t="s">
        <v>47</v>
      </c>
      <c r="EV50" s="15" t="s">
        <v>59</v>
      </c>
      <c r="EW50" t="s">
        <v>47</v>
      </c>
      <c r="EX50" s="15" t="s">
        <v>59</v>
      </c>
      <c r="EY50" t="s">
        <v>47</v>
      </c>
      <c r="EZ50" s="15" t="s">
        <v>59</v>
      </c>
      <c r="FA50" t="s">
        <v>47</v>
      </c>
      <c r="FB50" s="15" t="s">
        <v>59</v>
      </c>
      <c r="FE50" t="s">
        <v>47</v>
      </c>
      <c r="FF50" s="15" t="s">
        <v>59</v>
      </c>
      <c r="FG50" t="s">
        <v>47</v>
      </c>
      <c r="FH50" s="15" t="s">
        <v>59</v>
      </c>
      <c r="FI50" t="s">
        <v>47</v>
      </c>
      <c r="FJ50" s="15" t="s">
        <v>59</v>
      </c>
      <c r="FK50" t="s">
        <v>47</v>
      </c>
      <c r="FL50" s="15" t="s">
        <v>59</v>
      </c>
      <c r="FM50" t="s">
        <v>47</v>
      </c>
      <c r="FN50" s="15" t="s">
        <v>59</v>
      </c>
      <c r="FO50" t="s">
        <v>47</v>
      </c>
      <c r="FP50" s="15" t="s">
        <v>59</v>
      </c>
      <c r="FQ50" t="s">
        <v>47</v>
      </c>
      <c r="FR50" s="15" t="s">
        <v>59</v>
      </c>
    </row>
    <row r="51" spans="1:174">
      <c r="A51" t="str">
        <f t="shared" si="1"/>
        <v>Margarine, soft, PS added, heating for 16 min at 210°C</v>
      </c>
      <c r="B51" s="52">
        <v>4</v>
      </c>
      <c r="C51" s="52"/>
      <c r="D51" s="43">
        <v>8004</v>
      </c>
      <c r="E51" s="18" t="s">
        <v>353</v>
      </c>
      <c r="F51" t="s">
        <v>1564</v>
      </c>
      <c r="I51" t="s">
        <v>47</v>
      </c>
      <c r="J51" s="15" t="s">
        <v>59</v>
      </c>
      <c r="K51">
        <v>9.2812499999999996E-3</v>
      </c>
      <c r="L51" s="15">
        <v>1.4583333333333334E-3</v>
      </c>
      <c r="BG51" t="s">
        <v>47</v>
      </c>
      <c r="BH51" s="15" t="s">
        <v>59</v>
      </c>
      <c r="BI51" t="s">
        <v>47</v>
      </c>
      <c r="BJ51" s="15" t="s">
        <v>59</v>
      </c>
      <c r="BK51" t="s">
        <v>47</v>
      </c>
      <c r="BL51" s="15" t="s">
        <v>59</v>
      </c>
      <c r="BM51" t="s">
        <v>47</v>
      </c>
      <c r="BN51" s="15" t="s">
        <v>59</v>
      </c>
      <c r="BO51" t="s">
        <v>47</v>
      </c>
      <c r="BP51" s="15" t="s">
        <v>59</v>
      </c>
      <c r="BQ51" t="s">
        <v>47</v>
      </c>
      <c r="BR51" s="15" t="s">
        <v>59</v>
      </c>
      <c r="BS51" t="s">
        <v>47</v>
      </c>
      <c r="BT51" s="15" t="s">
        <v>59</v>
      </c>
      <c r="BU51" t="s">
        <v>47</v>
      </c>
      <c r="BV51" s="15" t="s">
        <v>59</v>
      </c>
      <c r="BW51" t="s">
        <v>47</v>
      </c>
      <c r="BX51" s="15" t="s">
        <v>59</v>
      </c>
      <c r="BY51" t="s">
        <v>47</v>
      </c>
      <c r="BZ51" s="15" t="s">
        <v>59</v>
      </c>
      <c r="CA51" t="s">
        <v>47</v>
      </c>
      <c r="CB51" s="15" t="s">
        <v>59</v>
      </c>
      <c r="CI51" t="s">
        <v>47</v>
      </c>
      <c r="CJ51" s="15" t="s">
        <v>59</v>
      </c>
      <c r="CM51">
        <v>166.5</v>
      </c>
      <c r="CN51" s="15">
        <v>29.25</v>
      </c>
      <c r="CO51">
        <v>57</v>
      </c>
      <c r="CP51" s="15">
        <v>7.5</v>
      </c>
      <c r="CQ51" t="s">
        <v>47</v>
      </c>
      <c r="CR51" s="15" t="s">
        <v>59</v>
      </c>
      <c r="CS51" t="s">
        <v>47</v>
      </c>
      <c r="CT51" s="15" t="s">
        <v>59</v>
      </c>
      <c r="CU51" t="s">
        <v>47</v>
      </c>
      <c r="CV51" s="15" t="s">
        <v>59</v>
      </c>
      <c r="CY51" t="s">
        <v>47</v>
      </c>
      <c r="CZ51" s="15" t="s">
        <v>59</v>
      </c>
      <c r="DC51" t="s">
        <v>47</v>
      </c>
      <c r="DD51" s="15" t="s">
        <v>59</v>
      </c>
      <c r="DG51" t="s">
        <v>47</v>
      </c>
      <c r="DH51" s="15" t="s">
        <v>59</v>
      </c>
      <c r="DI51" t="s">
        <v>47</v>
      </c>
      <c r="DJ51" s="15" t="s">
        <v>59</v>
      </c>
      <c r="DK51" t="s">
        <v>47</v>
      </c>
      <c r="DL51" s="15" t="s">
        <v>59</v>
      </c>
      <c r="DM51" t="s">
        <v>47</v>
      </c>
      <c r="DN51" s="15" t="s">
        <v>59</v>
      </c>
      <c r="DO51" t="s">
        <v>47</v>
      </c>
      <c r="DP51" s="15" t="s">
        <v>59</v>
      </c>
      <c r="DQ51" t="s">
        <v>47</v>
      </c>
      <c r="DR51" s="15" t="s">
        <v>59</v>
      </c>
      <c r="DS51" t="s">
        <v>47</v>
      </c>
      <c r="DT51" s="15" t="s">
        <v>59</v>
      </c>
      <c r="DU51" t="s">
        <v>47</v>
      </c>
      <c r="DV51" s="15" t="s">
        <v>59</v>
      </c>
      <c r="DW51" t="s">
        <v>47</v>
      </c>
      <c r="DX51" s="15" t="s">
        <v>59</v>
      </c>
      <c r="EC51" t="s">
        <v>47</v>
      </c>
      <c r="ED51" s="15" t="s">
        <v>59</v>
      </c>
      <c r="EE51" t="s">
        <v>47</v>
      </c>
      <c r="EF51" s="15" t="s">
        <v>59</v>
      </c>
      <c r="EG51" t="s">
        <v>47</v>
      </c>
      <c r="EH51" s="15" t="s">
        <v>59</v>
      </c>
      <c r="EK51" t="s">
        <v>47</v>
      </c>
      <c r="EL51" s="15" t="s">
        <v>59</v>
      </c>
      <c r="EM51" t="s">
        <v>47</v>
      </c>
      <c r="EN51" s="15" t="s">
        <v>59</v>
      </c>
      <c r="EO51" t="s">
        <v>47</v>
      </c>
      <c r="EP51" s="15" t="s">
        <v>59</v>
      </c>
      <c r="EQ51" t="s">
        <v>47</v>
      </c>
      <c r="ER51" s="15" t="s">
        <v>59</v>
      </c>
      <c r="ES51" t="s">
        <v>47</v>
      </c>
      <c r="ET51" s="15" t="s">
        <v>59</v>
      </c>
      <c r="EU51" t="s">
        <v>47</v>
      </c>
      <c r="EV51" s="15" t="s">
        <v>59</v>
      </c>
      <c r="EW51" t="s">
        <v>47</v>
      </c>
      <c r="EX51" s="15" t="s">
        <v>59</v>
      </c>
      <c r="EY51" t="s">
        <v>47</v>
      </c>
      <c r="EZ51" s="15" t="s">
        <v>59</v>
      </c>
      <c r="FA51" t="s">
        <v>47</v>
      </c>
      <c r="FB51" s="15" t="s">
        <v>59</v>
      </c>
      <c r="FE51" t="s">
        <v>47</v>
      </c>
      <c r="FF51" s="15" t="s">
        <v>59</v>
      </c>
      <c r="FG51" t="s">
        <v>47</v>
      </c>
      <c r="FH51" s="15" t="s">
        <v>59</v>
      </c>
      <c r="FI51" t="s">
        <v>47</v>
      </c>
      <c r="FJ51" s="15" t="s">
        <v>59</v>
      </c>
      <c r="FK51" t="s">
        <v>47</v>
      </c>
      <c r="FL51" s="15" t="s">
        <v>59</v>
      </c>
      <c r="FM51" t="s">
        <v>47</v>
      </c>
      <c r="FN51" s="15" t="s">
        <v>59</v>
      </c>
      <c r="FO51" t="s">
        <v>47</v>
      </c>
      <c r="FP51" s="15" t="s">
        <v>59</v>
      </c>
      <c r="FQ51" t="s">
        <v>47</v>
      </c>
      <c r="FR51" s="15" t="s">
        <v>59</v>
      </c>
    </row>
    <row r="52" spans="1:174">
      <c r="A52" t="str">
        <f>SUBSTITUTE(A32, "Margarine, brick", "Margarine, liquid")</f>
        <v>Margarine, liquid,  heating for 0 min</v>
      </c>
      <c r="B52" s="52">
        <v>4</v>
      </c>
      <c r="C52" s="52"/>
      <c r="D52" s="43">
        <v>8004</v>
      </c>
      <c r="E52" s="18" t="s">
        <v>353</v>
      </c>
      <c r="F52" t="s">
        <v>1562</v>
      </c>
      <c r="I52" t="s">
        <v>47</v>
      </c>
      <c r="J52" s="15" t="s">
        <v>59</v>
      </c>
      <c r="K52">
        <v>1.8500000000000003E-3</v>
      </c>
      <c r="L52" s="15">
        <v>4.5000000000000004E-4</v>
      </c>
      <c r="BG52" t="s">
        <v>47</v>
      </c>
      <c r="BH52" s="15" t="s">
        <v>59</v>
      </c>
      <c r="BI52" t="s">
        <v>47</v>
      </c>
      <c r="BJ52" s="15" t="s">
        <v>59</v>
      </c>
      <c r="BK52" t="s">
        <v>47</v>
      </c>
      <c r="BL52" s="15" t="s">
        <v>59</v>
      </c>
      <c r="BM52" t="s">
        <v>47</v>
      </c>
      <c r="BN52" s="15" t="s">
        <v>59</v>
      </c>
      <c r="BO52" t="s">
        <v>47</v>
      </c>
      <c r="BP52" s="15" t="s">
        <v>59</v>
      </c>
      <c r="BQ52" t="s">
        <v>47</v>
      </c>
      <c r="BR52" s="15" t="s">
        <v>59</v>
      </c>
      <c r="BS52" t="s">
        <v>47</v>
      </c>
      <c r="BT52" s="15" t="s">
        <v>59</v>
      </c>
      <c r="BU52" t="s">
        <v>47</v>
      </c>
      <c r="BV52" s="15" t="s">
        <v>59</v>
      </c>
      <c r="BW52" t="s">
        <v>47</v>
      </c>
      <c r="BX52" s="15" t="s">
        <v>59</v>
      </c>
      <c r="BY52" t="s">
        <v>47</v>
      </c>
      <c r="BZ52" s="15" t="s">
        <v>59</v>
      </c>
      <c r="CA52" t="s">
        <v>47</v>
      </c>
      <c r="CB52" s="15" t="s">
        <v>59</v>
      </c>
      <c r="CI52" t="s">
        <v>47</v>
      </c>
      <c r="CJ52" s="15" t="s">
        <v>59</v>
      </c>
      <c r="CM52">
        <v>6.75</v>
      </c>
      <c r="CN52" s="15">
        <v>1.75</v>
      </c>
      <c r="CO52">
        <v>2.5</v>
      </c>
      <c r="CP52" s="15">
        <v>0.5</v>
      </c>
      <c r="CQ52" t="s">
        <v>47</v>
      </c>
      <c r="CR52" s="15" t="s">
        <v>59</v>
      </c>
      <c r="CS52" t="s">
        <v>47</v>
      </c>
      <c r="CT52" s="15" t="s">
        <v>59</v>
      </c>
      <c r="CU52" t="s">
        <v>47</v>
      </c>
      <c r="CV52" s="15" t="s">
        <v>59</v>
      </c>
      <c r="CY52" t="s">
        <v>47</v>
      </c>
      <c r="CZ52" s="15" t="s">
        <v>59</v>
      </c>
      <c r="DC52" t="s">
        <v>47</v>
      </c>
      <c r="DD52" s="15" t="s">
        <v>59</v>
      </c>
      <c r="DG52" t="s">
        <v>47</v>
      </c>
      <c r="DH52" s="15" t="s">
        <v>59</v>
      </c>
      <c r="DI52" t="s">
        <v>47</v>
      </c>
      <c r="DJ52" s="15" t="s">
        <v>59</v>
      </c>
      <c r="DK52" t="s">
        <v>47</v>
      </c>
      <c r="DL52" s="15" t="s">
        <v>59</v>
      </c>
      <c r="DM52" t="s">
        <v>47</v>
      </c>
      <c r="DN52" s="15" t="s">
        <v>59</v>
      </c>
      <c r="DO52" t="s">
        <v>47</v>
      </c>
      <c r="DP52" s="15" t="s">
        <v>59</v>
      </c>
      <c r="DQ52" t="s">
        <v>47</v>
      </c>
      <c r="DR52" s="15" t="s">
        <v>59</v>
      </c>
      <c r="DS52" t="s">
        <v>47</v>
      </c>
      <c r="DT52" s="15" t="s">
        <v>59</v>
      </c>
      <c r="DU52" t="s">
        <v>47</v>
      </c>
      <c r="DV52" s="15" t="s">
        <v>59</v>
      </c>
      <c r="DW52" t="s">
        <v>47</v>
      </c>
      <c r="DX52" s="15" t="s">
        <v>59</v>
      </c>
      <c r="EC52" t="s">
        <v>47</v>
      </c>
      <c r="ED52" s="15" t="s">
        <v>59</v>
      </c>
      <c r="EE52" t="s">
        <v>47</v>
      </c>
      <c r="EF52" s="15" t="s">
        <v>59</v>
      </c>
      <c r="EG52" t="s">
        <v>47</v>
      </c>
      <c r="EH52" s="15" t="s">
        <v>59</v>
      </c>
      <c r="EK52" t="s">
        <v>47</v>
      </c>
      <c r="EL52" s="15" t="s">
        <v>59</v>
      </c>
      <c r="EM52" t="s">
        <v>47</v>
      </c>
      <c r="EN52" s="15" t="s">
        <v>59</v>
      </c>
      <c r="EO52" t="s">
        <v>47</v>
      </c>
      <c r="EP52" s="15" t="s">
        <v>59</v>
      </c>
      <c r="EQ52" t="s">
        <v>47</v>
      </c>
      <c r="ER52" s="15" t="s">
        <v>59</v>
      </c>
      <c r="ES52" t="s">
        <v>47</v>
      </c>
      <c r="ET52" s="15" t="s">
        <v>59</v>
      </c>
      <c r="EU52" t="s">
        <v>47</v>
      </c>
      <c r="EV52" s="15" t="s">
        <v>59</v>
      </c>
      <c r="EW52" t="s">
        <v>47</v>
      </c>
      <c r="EX52" s="15" t="s">
        <v>59</v>
      </c>
      <c r="EY52" t="s">
        <v>47</v>
      </c>
      <c r="EZ52" s="15" t="s">
        <v>59</v>
      </c>
      <c r="FA52" t="s">
        <v>47</v>
      </c>
      <c r="FB52" s="15" t="s">
        <v>59</v>
      </c>
      <c r="FE52" t="s">
        <v>47</v>
      </c>
      <c r="FF52" s="15" t="s">
        <v>59</v>
      </c>
      <c r="FG52" t="s">
        <v>47</v>
      </c>
      <c r="FH52" s="15" t="s">
        <v>59</v>
      </c>
      <c r="FI52" t="s">
        <v>47</v>
      </c>
      <c r="FJ52" s="15" t="s">
        <v>59</v>
      </c>
      <c r="FK52" t="s">
        <v>47</v>
      </c>
      <c r="FL52" s="15" t="s">
        <v>59</v>
      </c>
      <c r="FM52" t="s">
        <v>47</v>
      </c>
      <c r="FN52" s="15" t="s">
        <v>59</v>
      </c>
      <c r="FO52" t="s">
        <v>47</v>
      </c>
      <c r="FP52" s="15" t="s">
        <v>59</v>
      </c>
      <c r="FQ52" t="s">
        <v>47</v>
      </c>
      <c r="FR52" s="15" t="s">
        <v>59</v>
      </c>
    </row>
    <row r="53" spans="1:174">
      <c r="A53" t="str">
        <f>SUBSTITUTE(A33, "Margarine, brick", "Margarine, liquid")</f>
        <v>Margarine, liquid, heating for 8 min at 150°C</v>
      </c>
      <c r="B53" s="52">
        <v>4</v>
      </c>
      <c r="C53" s="52"/>
      <c r="D53" s="43">
        <v>8004</v>
      </c>
      <c r="E53" s="18" t="s">
        <v>353</v>
      </c>
      <c r="F53" t="s">
        <v>1565</v>
      </c>
      <c r="I53" t="s">
        <v>47</v>
      </c>
      <c r="J53" s="15" t="s">
        <v>59</v>
      </c>
      <c r="K53">
        <v>3.9719626168224304E-4</v>
      </c>
      <c r="L53" s="15">
        <v>1.1682242990654207E-5</v>
      </c>
      <c r="BG53" t="s">
        <v>47</v>
      </c>
      <c r="BH53" s="15" t="s">
        <v>59</v>
      </c>
      <c r="BI53" t="s">
        <v>47</v>
      </c>
      <c r="BJ53" s="15" t="s">
        <v>59</v>
      </c>
      <c r="BK53" t="s">
        <v>47</v>
      </c>
      <c r="BL53" s="15" t="s">
        <v>59</v>
      </c>
      <c r="BM53" t="s">
        <v>47</v>
      </c>
      <c r="BN53" s="15" t="s">
        <v>59</v>
      </c>
      <c r="BO53" t="s">
        <v>47</v>
      </c>
      <c r="BP53" s="15" t="s">
        <v>59</v>
      </c>
      <c r="BQ53" t="s">
        <v>47</v>
      </c>
      <c r="BR53" s="15" t="s">
        <v>59</v>
      </c>
      <c r="BS53" t="s">
        <v>47</v>
      </c>
      <c r="BT53" s="15" t="s">
        <v>59</v>
      </c>
      <c r="BU53" t="s">
        <v>47</v>
      </c>
      <c r="BV53" s="15" t="s">
        <v>59</v>
      </c>
      <c r="BW53" t="s">
        <v>47</v>
      </c>
      <c r="BX53" s="15" t="s">
        <v>59</v>
      </c>
      <c r="BY53" t="s">
        <v>47</v>
      </c>
      <c r="BZ53" s="15" t="s">
        <v>59</v>
      </c>
      <c r="CA53" t="s">
        <v>47</v>
      </c>
      <c r="CB53" s="15" t="s">
        <v>59</v>
      </c>
      <c r="CI53" t="s">
        <v>47</v>
      </c>
      <c r="CJ53" s="15" t="s">
        <v>59</v>
      </c>
      <c r="CM53">
        <v>6.25</v>
      </c>
      <c r="CN53" s="15">
        <v>0.2</v>
      </c>
      <c r="CO53">
        <v>2.25</v>
      </c>
      <c r="CP53" s="15">
        <v>0.1</v>
      </c>
      <c r="CQ53" t="s">
        <v>47</v>
      </c>
      <c r="CR53" s="15" t="s">
        <v>59</v>
      </c>
      <c r="CS53" t="s">
        <v>47</v>
      </c>
      <c r="CT53" s="15" t="s">
        <v>59</v>
      </c>
      <c r="CU53" t="s">
        <v>47</v>
      </c>
      <c r="CV53" s="15" t="s">
        <v>59</v>
      </c>
      <c r="CY53" t="s">
        <v>47</v>
      </c>
      <c r="CZ53" s="15" t="s">
        <v>59</v>
      </c>
      <c r="DC53" t="s">
        <v>47</v>
      </c>
      <c r="DD53" s="15" t="s">
        <v>59</v>
      </c>
      <c r="DG53" t="s">
        <v>47</v>
      </c>
      <c r="DH53" s="15" t="s">
        <v>59</v>
      </c>
      <c r="DI53" t="s">
        <v>47</v>
      </c>
      <c r="DJ53" s="15" t="s">
        <v>59</v>
      </c>
      <c r="DK53" t="s">
        <v>47</v>
      </c>
      <c r="DL53" s="15" t="s">
        <v>59</v>
      </c>
      <c r="DM53" t="s">
        <v>47</v>
      </c>
      <c r="DN53" s="15" t="s">
        <v>59</v>
      </c>
      <c r="DO53" t="s">
        <v>47</v>
      </c>
      <c r="DP53" s="15" t="s">
        <v>59</v>
      </c>
      <c r="DQ53" t="s">
        <v>47</v>
      </c>
      <c r="DR53" s="15" t="s">
        <v>59</v>
      </c>
      <c r="DS53" t="s">
        <v>47</v>
      </c>
      <c r="DT53" s="15" t="s">
        <v>59</v>
      </c>
      <c r="DU53" t="s">
        <v>47</v>
      </c>
      <c r="DV53" s="15" t="s">
        <v>59</v>
      </c>
      <c r="DW53" t="s">
        <v>47</v>
      </c>
      <c r="DX53" s="15" t="s">
        <v>59</v>
      </c>
      <c r="EC53" t="s">
        <v>47</v>
      </c>
      <c r="ED53" s="15" t="s">
        <v>59</v>
      </c>
      <c r="EE53" t="s">
        <v>47</v>
      </c>
      <c r="EF53" s="15" t="s">
        <v>59</v>
      </c>
      <c r="EG53" t="s">
        <v>47</v>
      </c>
      <c r="EH53" s="15" t="s">
        <v>59</v>
      </c>
      <c r="EK53" t="s">
        <v>47</v>
      </c>
      <c r="EL53" s="15" t="s">
        <v>59</v>
      </c>
      <c r="EM53" t="s">
        <v>47</v>
      </c>
      <c r="EN53" s="15" t="s">
        <v>59</v>
      </c>
      <c r="EO53" t="s">
        <v>47</v>
      </c>
      <c r="EP53" s="15" t="s">
        <v>59</v>
      </c>
      <c r="EQ53" t="s">
        <v>47</v>
      </c>
      <c r="ER53" s="15" t="s">
        <v>59</v>
      </c>
      <c r="ES53" t="s">
        <v>47</v>
      </c>
      <c r="ET53" s="15" t="s">
        <v>59</v>
      </c>
      <c r="EU53" t="s">
        <v>47</v>
      </c>
      <c r="EV53" s="15" t="s">
        <v>59</v>
      </c>
      <c r="EW53" t="s">
        <v>47</v>
      </c>
      <c r="EX53" s="15" t="s">
        <v>59</v>
      </c>
      <c r="EY53" t="s">
        <v>47</v>
      </c>
      <c r="EZ53" s="15" t="s">
        <v>59</v>
      </c>
      <c r="FA53" t="s">
        <v>47</v>
      </c>
      <c r="FB53" s="15" t="s">
        <v>59</v>
      </c>
      <c r="FE53" t="s">
        <v>47</v>
      </c>
      <c r="FF53" s="15" t="s">
        <v>59</v>
      </c>
      <c r="FG53" t="s">
        <v>47</v>
      </c>
      <c r="FH53" s="15" t="s">
        <v>59</v>
      </c>
      <c r="FI53" t="s">
        <v>47</v>
      </c>
      <c r="FJ53" s="15" t="s">
        <v>59</v>
      </c>
      <c r="FK53" t="s">
        <v>47</v>
      </c>
      <c r="FL53" s="15" t="s">
        <v>59</v>
      </c>
      <c r="FM53" t="s">
        <v>47</v>
      </c>
      <c r="FN53" s="15" t="s">
        <v>59</v>
      </c>
      <c r="FO53" t="s">
        <v>47</v>
      </c>
      <c r="FP53" s="15" t="s">
        <v>59</v>
      </c>
      <c r="FQ53" t="s">
        <v>47</v>
      </c>
      <c r="FR53" s="15" t="s">
        <v>59</v>
      </c>
    </row>
    <row r="54" spans="1:174">
      <c r="A54" t="str">
        <f t="shared" ref="A54:A61" si="2">SUBSTITUTE(A34, "Margarine, brick", "Margarine, liquid")</f>
        <v>Margarine, liquid, heating for 12 min at 150°C</v>
      </c>
      <c r="B54" s="52">
        <v>4</v>
      </c>
      <c r="C54" s="52"/>
      <c r="D54" s="43">
        <v>8004</v>
      </c>
      <c r="E54" s="18" t="s">
        <v>353</v>
      </c>
      <c r="F54" t="s">
        <v>1565</v>
      </c>
      <c r="I54" t="s">
        <v>47</v>
      </c>
      <c r="J54" s="15" t="s">
        <v>59</v>
      </c>
      <c r="K54">
        <v>4.6728971962616824E-4</v>
      </c>
      <c r="L54" s="15">
        <v>1.0514018691588785E-5</v>
      </c>
      <c r="BG54" t="s">
        <v>47</v>
      </c>
      <c r="BH54" s="15" t="s">
        <v>59</v>
      </c>
      <c r="BI54" t="s">
        <v>47</v>
      </c>
      <c r="BJ54" s="15" t="s">
        <v>59</v>
      </c>
      <c r="BK54" t="s">
        <v>47</v>
      </c>
      <c r="BL54" s="15" t="s">
        <v>59</v>
      </c>
      <c r="BM54" t="s">
        <v>47</v>
      </c>
      <c r="BN54" s="15" t="s">
        <v>59</v>
      </c>
      <c r="BO54" t="s">
        <v>47</v>
      </c>
      <c r="BP54" s="15" t="s">
        <v>59</v>
      </c>
      <c r="BQ54" t="s">
        <v>47</v>
      </c>
      <c r="BR54" s="15" t="s">
        <v>59</v>
      </c>
      <c r="BS54" t="s">
        <v>47</v>
      </c>
      <c r="BT54" s="15" t="s">
        <v>59</v>
      </c>
      <c r="BU54" t="s">
        <v>47</v>
      </c>
      <c r="BV54" s="15" t="s">
        <v>59</v>
      </c>
      <c r="BW54" t="s">
        <v>47</v>
      </c>
      <c r="BX54" s="15" t="s">
        <v>59</v>
      </c>
      <c r="BY54" t="s">
        <v>47</v>
      </c>
      <c r="BZ54" s="15" t="s">
        <v>59</v>
      </c>
      <c r="CA54" t="s">
        <v>47</v>
      </c>
      <c r="CB54" s="15" t="s">
        <v>59</v>
      </c>
      <c r="CI54" t="s">
        <v>47</v>
      </c>
      <c r="CJ54" s="15" t="s">
        <v>59</v>
      </c>
      <c r="CM54">
        <v>7.25</v>
      </c>
      <c r="CN54" s="15">
        <v>0.25</v>
      </c>
      <c r="CO54">
        <v>2.75</v>
      </c>
      <c r="CP54" s="15">
        <v>0.17500000000000002</v>
      </c>
      <c r="CQ54" t="s">
        <v>47</v>
      </c>
      <c r="CR54" s="15" t="s">
        <v>59</v>
      </c>
      <c r="CS54" t="s">
        <v>47</v>
      </c>
      <c r="CT54" s="15" t="s">
        <v>59</v>
      </c>
      <c r="CU54" t="s">
        <v>47</v>
      </c>
      <c r="CV54" s="15" t="s">
        <v>59</v>
      </c>
      <c r="CY54" t="s">
        <v>47</v>
      </c>
      <c r="CZ54" s="15" t="s">
        <v>59</v>
      </c>
      <c r="DC54" t="s">
        <v>47</v>
      </c>
      <c r="DD54" s="15" t="s">
        <v>59</v>
      </c>
      <c r="DG54" t="s">
        <v>47</v>
      </c>
      <c r="DH54" s="15" t="s">
        <v>59</v>
      </c>
      <c r="DI54" t="s">
        <v>47</v>
      </c>
      <c r="DJ54" s="15" t="s">
        <v>59</v>
      </c>
      <c r="DK54" t="s">
        <v>47</v>
      </c>
      <c r="DL54" s="15" t="s">
        <v>59</v>
      </c>
      <c r="DM54" t="s">
        <v>47</v>
      </c>
      <c r="DN54" s="15" t="s">
        <v>59</v>
      </c>
      <c r="DO54" t="s">
        <v>47</v>
      </c>
      <c r="DP54" s="15" t="s">
        <v>59</v>
      </c>
      <c r="DQ54" t="s">
        <v>47</v>
      </c>
      <c r="DR54" s="15" t="s">
        <v>59</v>
      </c>
      <c r="DS54" t="s">
        <v>47</v>
      </c>
      <c r="DT54" s="15" t="s">
        <v>59</v>
      </c>
      <c r="DU54" t="s">
        <v>47</v>
      </c>
      <c r="DV54" s="15" t="s">
        <v>59</v>
      </c>
      <c r="DW54" t="s">
        <v>47</v>
      </c>
      <c r="DX54" s="15" t="s">
        <v>59</v>
      </c>
      <c r="EC54" t="s">
        <v>47</v>
      </c>
      <c r="ED54" s="15" t="s">
        <v>59</v>
      </c>
      <c r="EE54" t="s">
        <v>47</v>
      </c>
      <c r="EF54" s="15" t="s">
        <v>59</v>
      </c>
      <c r="EG54" t="s">
        <v>47</v>
      </c>
      <c r="EH54" s="15" t="s">
        <v>59</v>
      </c>
      <c r="EK54" t="s">
        <v>47</v>
      </c>
      <c r="EL54" s="15" t="s">
        <v>59</v>
      </c>
      <c r="EM54" t="s">
        <v>47</v>
      </c>
      <c r="EN54" s="15" t="s">
        <v>59</v>
      </c>
      <c r="EO54" t="s">
        <v>47</v>
      </c>
      <c r="EP54" s="15" t="s">
        <v>59</v>
      </c>
      <c r="EQ54" t="s">
        <v>47</v>
      </c>
      <c r="ER54" s="15" t="s">
        <v>59</v>
      </c>
      <c r="ES54" t="s">
        <v>47</v>
      </c>
      <c r="ET54" s="15" t="s">
        <v>59</v>
      </c>
      <c r="EU54" t="s">
        <v>47</v>
      </c>
      <c r="EV54" s="15" t="s">
        <v>59</v>
      </c>
      <c r="EW54" t="s">
        <v>47</v>
      </c>
      <c r="EX54" s="15" t="s">
        <v>59</v>
      </c>
      <c r="EY54" t="s">
        <v>47</v>
      </c>
      <c r="EZ54" s="15" t="s">
        <v>59</v>
      </c>
      <c r="FA54" t="s">
        <v>47</v>
      </c>
      <c r="FB54" s="15" t="s">
        <v>59</v>
      </c>
      <c r="FE54" t="s">
        <v>47</v>
      </c>
      <c r="FF54" s="15" t="s">
        <v>59</v>
      </c>
      <c r="FG54" t="s">
        <v>47</v>
      </c>
      <c r="FH54" s="15" t="s">
        <v>59</v>
      </c>
      <c r="FI54" t="s">
        <v>47</v>
      </c>
      <c r="FJ54" s="15" t="s">
        <v>59</v>
      </c>
      <c r="FK54" t="s">
        <v>47</v>
      </c>
      <c r="FL54" s="15" t="s">
        <v>59</v>
      </c>
      <c r="FM54" t="s">
        <v>47</v>
      </c>
      <c r="FN54" s="15" t="s">
        <v>59</v>
      </c>
      <c r="FO54" t="s">
        <v>47</v>
      </c>
      <c r="FP54" s="15" t="s">
        <v>59</v>
      </c>
      <c r="FQ54" t="s">
        <v>47</v>
      </c>
      <c r="FR54" s="15" t="s">
        <v>59</v>
      </c>
    </row>
    <row r="55" spans="1:174">
      <c r="A55" t="str">
        <f t="shared" si="2"/>
        <v>Margarine, liquid, heating for 16 min at 150°C</v>
      </c>
      <c r="B55" s="52">
        <v>4</v>
      </c>
      <c r="C55" s="52"/>
      <c r="D55" s="43">
        <v>8004</v>
      </c>
      <c r="E55" s="18" t="s">
        <v>353</v>
      </c>
      <c r="F55" t="s">
        <v>1565</v>
      </c>
      <c r="I55" t="s">
        <v>47</v>
      </c>
      <c r="J55" s="15" t="s">
        <v>59</v>
      </c>
      <c r="K55">
        <v>5.373831775700935E-4</v>
      </c>
      <c r="L55" s="15">
        <v>2.3364485981308414E-5</v>
      </c>
      <c r="BG55" t="s">
        <v>47</v>
      </c>
      <c r="BH55" s="15" t="s">
        <v>59</v>
      </c>
      <c r="BI55" t="s">
        <v>47</v>
      </c>
      <c r="BJ55" s="15" t="s">
        <v>59</v>
      </c>
      <c r="BK55" t="s">
        <v>47</v>
      </c>
      <c r="BL55" s="15" t="s">
        <v>59</v>
      </c>
      <c r="BM55" t="s">
        <v>47</v>
      </c>
      <c r="BN55" s="15" t="s">
        <v>59</v>
      </c>
      <c r="BO55" t="s">
        <v>47</v>
      </c>
      <c r="BP55" s="15" t="s">
        <v>59</v>
      </c>
      <c r="BQ55" t="s">
        <v>47</v>
      </c>
      <c r="BR55" s="15" t="s">
        <v>59</v>
      </c>
      <c r="BS55" t="s">
        <v>47</v>
      </c>
      <c r="BT55" s="15" t="s">
        <v>59</v>
      </c>
      <c r="BU55" t="s">
        <v>47</v>
      </c>
      <c r="BV55" s="15" t="s">
        <v>59</v>
      </c>
      <c r="BW55" t="s">
        <v>47</v>
      </c>
      <c r="BX55" s="15" t="s">
        <v>59</v>
      </c>
      <c r="BY55" t="s">
        <v>47</v>
      </c>
      <c r="BZ55" s="15" t="s">
        <v>59</v>
      </c>
      <c r="CA55" t="s">
        <v>47</v>
      </c>
      <c r="CB55" s="15" t="s">
        <v>59</v>
      </c>
      <c r="CI55" t="s">
        <v>47</v>
      </c>
      <c r="CJ55" s="15" t="s">
        <v>59</v>
      </c>
      <c r="CM55">
        <v>8.25</v>
      </c>
      <c r="CN55" s="15">
        <v>0.25</v>
      </c>
      <c r="CO55">
        <v>3.25</v>
      </c>
      <c r="CP55" s="15">
        <v>0.25</v>
      </c>
      <c r="CQ55" t="s">
        <v>47</v>
      </c>
      <c r="CR55" s="15" t="s">
        <v>59</v>
      </c>
      <c r="CS55" t="s">
        <v>47</v>
      </c>
      <c r="CT55" s="15" t="s">
        <v>59</v>
      </c>
      <c r="CU55" t="s">
        <v>47</v>
      </c>
      <c r="CV55" s="15" t="s">
        <v>59</v>
      </c>
      <c r="CY55" t="s">
        <v>47</v>
      </c>
      <c r="CZ55" s="15" t="s">
        <v>59</v>
      </c>
      <c r="DC55" t="s">
        <v>47</v>
      </c>
      <c r="DD55" s="15" t="s">
        <v>59</v>
      </c>
      <c r="DG55" t="s">
        <v>47</v>
      </c>
      <c r="DH55" s="15" t="s">
        <v>59</v>
      </c>
      <c r="DI55" t="s">
        <v>47</v>
      </c>
      <c r="DJ55" s="15" t="s">
        <v>59</v>
      </c>
      <c r="DK55" t="s">
        <v>47</v>
      </c>
      <c r="DL55" s="15" t="s">
        <v>59</v>
      </c>
      <c r="DM55" t="s">
        <v>47</v>
      </c>
      <c r="DN55" s="15" t="s">
        <v>59</v>
      </c>
      <c r="DO55" t="s">
        <v>47</v>
      </c>
      <c r="DP55" s="15" t="s">
        <v>59</v>
      </c>
      <c r="DQ55" t="s">
        <v>47</v>
      </c>
      <c r="DR55" s="15" t="s">
        <v>59</v>
      </c>
      <c r="DS55" t="s">
        <v>47</v>
      </c>
      <c r="DT55" s="15" t="s">
        <v>59</v>
      </c>
      <c r="DU55" t="s">
        <v>47</v>
      </c>
      <c r="DV55" s="15" t="s">
        <v>59</v>
      </c>
      <c r="DW55" t="s">
        <v>47</v>
      </c>
      <c r="DX55" s="15" t="s">
        <v>59</v>
      </c>
      <c r="EC55" t="s">
        <v>47</v>
      </c>
      <c r="ED55" s="15" t="s">
        <v>59</v>
      </c>
      <c r="EE55" t="s">
        <v>47</v>
      </c>
      <c r="EF55" s="15" t="s">
        <v>59</v>
      </c>
      <c r="EG55" t="s">
        <v>47</v>
      </c>
      <c r="EH55" s="15" t="s">
        <v>59</v>
      </c>
      <c r="EK55" t="s">
        <v>47</v>
      </c>
      <c r="EL55" s="15" t="s">
        <v>59</v>
      </c>
      <c r="EM55" t="s">
        <v>47</v>
      </c>
      <c r="EN55" s="15" t="s">
        <v>59</v>
      </c>
      <c r="EO55" t="s">
        <v>47</v>
      </c>
      <c r="EP55" s="15" t="s">
        <v>59</v>
      </c>
      <c r="EQ55" t="s">
        <v>47</v>
      </c>
      <c r="ER55" s="15" t="s">
        <v>59</v>
      </c>
      <c r="ES55" t="s">
        <v>47</v>
      </c>
      <c r="ET55" s="15" t="s">
        <v>59</v>
      </c>
      <c r="EU55" t="s">
        <v>47</v>
      </c>
      <c r="EV55" s="15" t="s">
        <v>59</v>
      </c>
      <c r="EW55" t="s">
        <v>47</v>
      </c>
      <c r="EX55" s="15" t="s">
        <v>59</v>
      </c>
      <c r="EY55" t="s">
        <v>47</v>
      </c>
      <c r="EZ55" s="15" t="s">
        <v>59</v>
      </c>
      <c r="FA55" t="s">
        <v>47</v>
      </c>
      <c r="FB55" s="15" t="s">
        <v>59</v>
      </c>
      <c r="FE55" t="s">
        <v>47</v>
      </c>
      <c r="FF55" s="15" t="s">
        <v>59</v>
      </c>
      <c r="FG55" t="s">
        <v>47</v>
      </c>
      <c r="FH55" s="15" t="s">
        <v>59</v>
      </c>
      <c r="FI55" t="s">
        <v>47</v>
      </c>
      <c r="FJ55" s="15" t="s">
        <v>59</v>
      </c>
      <c r="FK55" t="s">
        <v>47</v>
      </c>
      <c r="FL55" s="15" t="s">
        <v>59</v>
      </c>
      <c r="FM55" t="s">
        <v>47</v>
      </c>
      <c r="FN55" s="15" t="s">
        <v>59</v>
      </c>
      <c r="FO55" t="s">
        <v>47</v>
      </c>
      <c r="FP55" s="15" t="s">
        <v>59</v>
      </c>
      <c r="FQ55" t="s">
        <v>47</v>
      </c>
      <c r="FR55" s="15" t="s">
        <v>59</v>
      </c>
    </row>
    <row r="56" spans="1:174">
      <c r="A56" t="str">
        <f t="shared" si="2"/>
        <v>Margarine, liquid, heating for 8 min at 180°C</v>
      </c>
      <c r="B56" s="52">
        <v>4</v>
      </c>
      <c r="C56" s="52"/>
      <c r="D56" s="43">
        <v>8004</v>
      </c>
      <c r="E56" s="18" t="s">
        <v>353</v>
      </c>
      <c r="F56" t="s">
        <v>1565</v>
      </c>
      <c r="I56" t="s">
        <v>47</v>
      </c>
      <c r="J56" s="15" t="s">
        <v>59</v>
      </c>
      <c r="K56">
        <v>5.4906542056074774E-4</v>
      </c>
      <c r="L56" s="15">
        <v>5.8411214953271034E-6</v>
      </c>
      <c r="BG56" t="s">
        <v>47</v>
      </c>
      <c r="BH56" s="15" t="s">
        <v>59</v>
      </c>
      <c r="BI56" t="s">
        <v>47</v>
      </c>
      <c r="BJ56" s="15" t="s">
        <v>59</v>
      </c>
      <c r="BK56" t="s">
        <v>47</v>
      </c>
      <c r="BL56" s="15" t="s">
        <v>59</v>
      </c>
      <c r="BM56" t="s">
        <v>47</v>
      </c>
      <c r="BN56" s="15" t="s">
        <v>59</v>
      </c>
      <c r="BO56" t="s">
        <v>47</v>
      </c>
      <c r="BP56" s="15" t="s">
        <v>59</v>
      </c>
      <c r="BQ56" t="s">
        <v>47</v>
      </c>
      <c r="BR56" s="15" t="s">
        <v>59</v>
      </c>
      <c r="BS56" t="s">
        <v>47</v>
      </c>
      <c r="BT56" s="15" t="s">
        <v>59</v>
      </c>
      <c r="BU56" t="s">
        <v>47</v>
      </c>
      <c r="BV56" s="15" t="s">
        <v>59</v>
      </c>
      <c r="BW56" t="s">
        <v>47</v>
      </c>
      <c r="BX56" s="15" t="s">
        <v>59</v>
      </c>
      <c r="BY56" t="s">
        <v>47</v>
      </c>
      <c r="BZ56" s="15" t="s">
        <v>59</v>
      </c>
      <c r="CA56" t="s">
        <v>47</v>
      </c>
      <c r="CB56" s="15" t="s">
        <v>59</v>
      </c>
      <c r="CI56" t="s">
        <v>47</v>
      </c>
      <c r="CJ56" s="15" t="s">
        <v>59</v>
      </c>
      <c r="CM56">
        <v>8.25</v>
      </c>
      <c r="CN56" s="15">
        <v>0.17500000000000002</v>
      </c>
      <c r="CO56">
        <v>3.25</v>
      </c>
      <c r="CP56" s="15">
        <v>7.4999999999999997E-2</v>
      </c>
      <c r="CQ56" t="s">
        <v>47</v>
      </c>
      <c r="CR56" s="15" t="s">
        <v>59</v>
      </c>
      <c r="CS56" t="s">
        <v>47</v>
      </c>
      <c r="CT56" s="15" t="s">
        <v>59</v>
      </c>
      <c r="CU56" t="s">
        <v>47</v>
      </c>
      <c r="CV56" s="15" t="s">
        <v>59</v>
      </c>
      <c r="CY56" t="s">
        <v>47</v>
      </c>
      <c r="CZ56" s="15" t="s">
        <v>59</v>
      </c>
      <c r="DC56" t="s">
        <v>47</v>
      </c>
      <c r="DD56" s="15" t="s">
        <v>59</v>
      </c>
      <c r="DG56" t="s">
        <v>47</v>
      </c>
      <c r="DH56" s="15" t="s">
        <v>59</v>
      </c>
      <c r="DI56" t="s">
        <v>47</v>
      </c>
      <c r="DJ56" s="15" t="s">
        <v>59</v>
      </c>
      <c r="DK56" t="s">
        <v>47</v>
      </c>
      <c r="DL56" s="15" t="s">
        <v>59</v>
      </c>
      <c r="DM56" t="s">
        <v>47</v>
      </c>
      <c r="DN56" s="15" t="s">
        <v>59</v>
      </c>
      <c r="DO56" t="s">
        <v>47</v>
      </c>
      <c r="DP56" s="15" t="s">
        <v>59</v>
      </c>
      <c r="DQ56" t="s">
        <v>47</v>
      </c>
      <c r="DR56" s="15" t="s">
        <v>59</v>
      </c>
      <c r="DS56" t="s">
        <v>47</v>
      </c>
      <c r="DT56" s="15" t="s">
        <v>59</v>
      </c>
      <c r="DU56" t="s">
        <v>47</v>
      </c>
      <c r="DV56" s="15" t="s">
        <v>59</v>
      </c>
      <c r="DW56" t="s">
        <v>47</v>
      </c>
      <c r="DX56" s="15" t="s">
        <v>59</v>
      </c>
      <c r="EC56" t="s">
        <v>47</v>
      </c>
      <c r="ED56" s="15" t="s">
        <v>59</v>
      </c>
      <c r="EE56" t="s">
        <v>47</v>
      </c>
      <c r="EF56" s="15" t="s">
        <v>59</v>
      </c>
      <c r="EG56" t="s">
        <v>47</v>
      </c>
      <c r="EH56" s="15" t="s">
        <v>59</v>
      </c>
      <c r="EK56" t="s">
        <v>47</v>
      </c>
      <c r="EL56" s="15" t="s">
        <v>59</v>
      </c>
      <c r="EM56" t="s">
        <v>47</v>
      </c>
      <c r="EN56" s="15" t="s">
        <v>59</v>
      </c>
      <c r="EO56" t="s">
        <v>47</v>
      </c>
      <c r="EP56" s="15" t="s">
        <v>59</v>
      </c>
      <c r="EQ56" t="s">
        <v>47</v>
      </c>
      <c r="ER56" s="15" t="s">
        <v>59</v>
      </c>
      <c r="ES56" t="s">
        <v>47</v>
      </c>
      <c r="ET56" s="15" t="s">
        <v>59</v>
      </c>
      <c r="EU56" t="s">
        <v>47</v>
      </c>
      <c r="EV56" s="15" t="s">
        <v>59</v>
      </c>
      <c r="EW56" t="s">
        <v>47</v>
      </c>
      <c r="EX56" s="15" t="s">
        <v>59</v>
      </c>
      <c r="EY56" t="s">
        <v>47</v>
      </c>
      <c r="EZ56" s="15" t="s">
        <v>59</v>
      </c>
      <c r="FA56" t="s">
        <v>47</v>
      </c>
      <c r="FB56" s="15" t="s">
        <v>59</v>
      </c>
      <c r="FE56" t="s">
        <v>47</v>
      </c>
      <c r="FF56" s="15" t="s">
        <v>59</v>
      </c>
      <c r="FG56" t="s">
        <v>47</v>
      </c>
      <c r="FH56" s="15" t="s">
        <v>59</v>
      </c>
      <c r="FI56" t="s">
        <v>47</v>
      </c>
      <c r="FJ56" s="15" t="s">
        <v>59</v>
      </c>
      <c r="FK56" t="s">
        <v>47</v>
      </c>
      <c r="FL56" s="15" t="s">
        <v>59</v>
      </c>
      <c r="FM56" t="s">
        <v>47</v>
      </c>
      <c r="FN56" s="15" t="s">
        <v>59</v>
      </c>
      <c r="FO56" t="s">
        <v>47</v>
      </c>
      <c r="FP56" s="15" t="s">
        <v>59</v>
      </c>
      <c r="FQ56" t="s">
        <v>47</v>
      </c>
      <c r="FR56" s="15" t="s">
        <v>59</v>
      </c>
    </row>
    <row r="57" spans="1:174">
      <c r="A57" t="str">
        <f t="shared" si="2"/>
        <v>Margarine, liquid, heating for 12 min at 180°C</v>
      </c>
      <c r="B57" s="52">
        <v>4</v>
      </c>
      <c r="C57" s="52"/>
      <c r="D57" s="43">
        <v>8004</v>
      </c>
      <c r="E57" s="18" t="s">
        <v>353</v>
      </c>
      <c r="F57" t="s">
        <v>1565</v>
      </c>
      <c r="I57" t="s">
        <v>47</v>
      </c>
      <c r="J57" s="15" t="s">
        <v>59</v>
      </c>
      <c r="K57">
        <v>6.8925233644859826E-4</v>
      </c>
      <c r="L57" s="15">
        <v>2.3364485981308414E-5</v>
      </c>
      <c r="BG57" t="s">
        <v>47</v>
      </c>
      <c r="BH57" s="15" t="s">
        <v>59</v>
      </c>
      <c r="BI57" t="s">
        <v>47</v>
      </c>
      <c r="BJ57" s="15" t="s">
        <v>59</v>
      </c>
      <c r="BK57" t="s">
        <v>47</v>
      </c>
      <c r="BL57" s="15" t="s">
        <v>59</v>
      </c>
      <c r="BM57" t="s">
        <v>47</v>
      </c>
      <c r="BN57" s="15" t="s">
        <v>59</v>
      </c>
      <c r="BO57" t="s">
        <v>47</v>
      </c>
      <c r="BP57" s="15" t="s">
        <v>59</v>
      </c>
      <c r="BQ57" t="s">
        <v>47</v>
      </c>
      <c r="BR57" s="15" t="s">
        <v>59</v>
      </c>
      <c r="BS57" t="s">
        <v>47</v>
      </c>
      <c r="BT57" s="15" t="s">
        <v>59</v>
      </c>
      <c r="BU57" t="s">
        <v>47</v>
      </c>
      <c r="BV57" s="15" t="s">
        <v>59</v>
      </c>
      <c r="BW57" t="s">
        <v>47</v>
      </c>
      <c r="BX57" s="15" t="s">
        <v>59</v>
      </c>
      <c r="BY57" t="s">
        <v>47</v>
      </c>
      <c r="BZ57" s="15" t="s">
        <v>59</v>
      </c>
      <c r="CA57" t="s">
        <v>47</v>
      </c>
      <c r="CB57" s="15" t="s">
        <v>59</v>
      </c>
      <c r="CI57" t="s">
        <v>47</v>
      </c>
      <c r="CJ57" s="15" t="s">
        <v>59</v>
      </c>
      <c r="CM57">
        <v>10.25</v>
      </c>
      <c r="CN57" s="15">
        <v>0.5</v>
      </c>
      <c r="CO57">
        <v>4.5</v>
      </c>
      <c r="CP57" s="15">
        <v>0.1</v>
      </c>
      <c r="CQ57" t="s">
        <v>47</v>
      </c>
      <c r="CR57" s="15" t="s">
        <v>59</v>
      </c>
      <c r="CS57" t="s">
        <v>47</v>
      </c>
      <c r="CT57" s="15" t="s">
        <v>59</v>
      </c>
      <c r="CU57" t="s">
        <v>47</v>
      </c>
      <c r="CV57" s="15" t="s">
        <v>59</v>
      </c>
      <c r="CY57" t="s">
        <v>47</v>
      </c>
      <c r="CZ57" s="15" t="s">
        <v>59</v>
      </c>
      <c r="DC57" t="s">
        <v>47</v>
      </c>
      <c r="DD57" s="15" t="s">
        <v>59</v>
      </c>
      <c r="DG57" t="s">
        <v>47</v>
      </c>
      <c r="DH57" s="15" t="s">
        <v>59</v>
      </c>
      <c r="DI57" t="s">
        <v>47</v>
      </c>
      <c r="DJ57" s="15" t="s">
        <v>59</v>
      </c>
      <c r="DK57" t="s">
        <v>47</v>
      </c>
      <c r="DL57" s="15" t="s">
        <v>59</v>
      </c>
      <c r="DM57" t="s">
        <v>47</v>
      </c>
      <c r="DN57" s="15" t="s">
        <v>59</v>
      </c>
      <c r="DO57" t="s">
        <v>47</v>
      </c>
      <c r="DP57" s="15" t="s">
        <v>59</v>
      </c>
      <c r="DQ57" t="s">
        <v>47</v>
      </c>
      <c r="DR57" s="15" t="s">
        <v>59</v>
      </c>
      <c r="DS57" t="s">
        <v>47</v>
      </c>
      <c r="DT57" s="15" t="s">
        <v>59</v>
      </c>
      <c r="DU57" t="s">
        <v>47</v>
      </c>
      <c r="DV57" s="15" t="s">
        <v>59</v>
      </c>
      <c r="DW57" t="s">
        <v>47</v>
      </c>
      <c r="DX57" s="15" t="s">
        <v>59</v>
      </c>
      <c r="EC57" t="s">
        <v>47</v>
      </c>
      <c r="ED57" s="15" t="s">
        <v>59</v>
      </c>
      <c r="EE57" t="s">
        <v>47</v>
      </c>
      <c r="EF57" s="15" t="s">
        <v>59</v>
      </c>
      <c r="EG57" t="s">
        <v>47</v>
      </c>
      <c r="EH57" s="15" t="s">
        <v>59</v>
      </c>
      <c r="EK57" t="s">
        <v>47</v>
      </c>
      <c r="EL57" s="15" t="s">
        <v>59</v>
      </c>
      <c r="EM57" t="s">
        <v>47</v>
      </c>
      <c r="EN57" s="15" t="s">
        <v>59</v>
      </c>
      <c r="EO57" t="s">
        <v>47</v>
      </c>
      <c r="EP57" s="15" t="s">
        <v>59</v>
      </c>
      <c r="EQ57" t="s">
        <v>47</v>
      </c>
      <c r="ER57" s="15" t="s">
        <v>59</v>
      </c>
      <c r="ES57" t="s">
        <v>47</v>
      </c>
      <c r="ET57" s="15" t="s">
        <v>59</v>
      </c>
      <c r="EU57" t="s">
        <v>47</v>
      </c>
      <c r="EV57" s="15" t="s">
        <v>59</v>
      </c>
      <c r="EW57" t="s">
        <v>47</v>
      </c>
      <c r="EX57" s="15" t="s">
        <v>59</v>
      </c>
      <c r="EY57" t="s">
        <v>47</v>
      </c>
      <c r="EZ57" s="15" t="s">
        <v>59</v>
      </c>
      <c r="FA57" t="s">
        <v>47</v>
      </c>
      <c r="FB57" s="15" t="s">
        <v>59</v>
      </c>
      <c r="FE57" t="s">
        <v>47</v>
      </c>
      <c r="FF57" s="15" t="s">
        <v>59</v>
      </c>
      <c r="FG57" t="s">
        <v>47</v>
      </c>
      <c r="FH57" s="15" t="s">
        <v>59</v>
      </c>
      <c r="FI57" t="s">
        <v>47</v>
      </c>
      <c r="FJ57" s="15" t="s">
        <v>59</v>
      </c>
      <c r="FK57" t="s">
        <v>47</v>
      </c>
      <c r="FL57" s="15" t="s">
        <v>59</v>
      </c>
      <c r="FM57" t="s">
        <v>47</v>
      </c>
      <c r="FN57" s="15" t="s">
        <v>59</v>
      </c>
      <c r="FO57" t="s">
        <v>47</v>
      </c>
      <c r="FP57" s="15" t="s">
        <v>59</v>
      </c>
      <c r="FQ57" t="s">
        <v>47</v>
      </c>
      <c r="FR57" s="15" t="s">
        <v>59</v>
      </c>
    </row>
    <row r="58" spans="1:174">
      <c r="A58" t="str">
        <f t="shared" si="2"/>
        <v>Margarine, liquid, heating for 16 min at 180°C</v>
      </c>
      <c r="B58" s="52">
        <v>4</v>
      </c>
      <c r="C58" s="52"/>
      <c r="D58" s="43">
        <v>8004</v>
      </c>
      <c r="E58" s="18" t="s">
        <v>353</v>
      </c>
      <c r="F58" t="s">
        <v>1565</v>
      </c>
      <c r="I58" t="s">
        <v>47</v>
      </c>
      <c r="J58" s="15" t="s">
        <v>59</v>
      </c>
      <c r="K58">
        <v>8.5280373831775704E-4</v>
      </c>
      <c r="L58" s="15">
        <v>3.5046728971962617E-5</v>
      </c>
      <c r="BG58" t="s">
        <v>47</v>
      </c>
      <c r="BH58" s="15" t="s">
        <v>59</v>
      </c>
      <c r="BI58" t="s">
        <v>47</v>
      </c>
      <c r="BJ58" s="15" t="s">
        <v>59</v>
      </c>
      <c r="BK58" t="s">
        <v>47</v>
      </c>
      <c r="BL58" s="15" t="s">
        <v>59</v>
      </c>
      <c r="BM58" t="s">
        <v>47</v>
      </c>
      <c r="BN58" s="15" t="s">
        <v>59</v>
      </c>
      <c r="BO58" t="s">
        <v>47</v>
      </c>
      <c r="BP58" s="15" t="s">
        <v>59</v>
      </c>
      <c r="BQ58" t="s">
        <v>47</v>
      </c>
      <c r="BR58" s="15" t="s">
        <v>59</v>
      </c>
      <c r="BS58" t="s">
        <v>47</v>
      </c>
      <c r="BT58" s="15" t="s">
        <v>59</v>
      </c>
      <c r="BU58" t="s">
        <v>47</v>
      </c>
      <c r="BV58" s="15" t="s">
        <v>59</v>
      </c>
      <c r="BW58" t="s">
        <v>47</v>
      </c>
      <c r="BX58" s="15" t="s">
        <v>59</v>
      </c>
      <c r="BY58" t="s">
        <v>47</v>
      </c>
      <c r="BZ58" s="15" t="s">
        <v>59</v>
      </c>
      <c r="CA58" t="s">
        <v>47</v>
      </c>
      <c r="CB58" s="15" t="s">
        <v>59</v>
      </c>
      <c r="CI58" t="s">
        <v>47</v>
      </c>
      <c r="CJ58" s="15" t="s">
        <v>59</v>
      </c>
      <c r="CM58">
        <v>12.5</v>
      </c>
      <c r="CN58" s="15">
        <v>0.5</v>
      </c>
      <c r="CO58">
        <v>5.75</v>
      </c>
      <c r="CP58" s="15">
        <v>0.25</v>
      </c>
      <c r="CQ58" t="s">
        <v>47</v>
      </c>
      <c r="CR58" s="15" t="s">
        <v>59</v>
      </c>
      <c r="CS58" t="s">
        <v>47</v>
      </c>
      <c r="CT58" s="15" t="s">
        <v>59</v>
      </c>
      <c r="CU58" t="s">
        <v>47</v>
      </c>
      <c r="CV58" s="15" t="s">
        <v>59</v>
      </c>
      <c r="CY58" t="s">
        <v>47</v>
      </c>
      <c r="CZ58" s="15" t="s">
        <v>59</v>
      </c>
      <c r="DC58" t="s">
        <v>47</v>
      </c>
      <c r="DD58" s="15" t="s">
        <v>59</v>
      </c>
      <c r="DG58" t="s">
        <v>47</v>
      </c>
      <c r="DH58" s="15" t="s">
        <v>59</v>
      </c>
      <c r="DI58" t="s">
        <v>47</v>
      </c>
      <c r="DJ58" s="15" t="s">
        <v>59</v>
      </c>
      <c r="DK58" t="s">
        <v>47</v>
      </c>
      <c r="DL58" s="15" t="s">
        <v>59</v>
      </c>
      <c r="DM58" t="s">
        <v>47</v>
      </c>
      <c r="DN58" s="15" t="s">
        <v>59</v>
      </c>
      <c r="DO58" t="s">
        <v>47</v>
      </c>
      <c r="DP58" s="15" t="s">
        <v>59</v>
      </c>
      <c r="DQ58" t="s">
        <v>47</v>
      </c>
      <c r="DR58" s="15" t="s">
        <v>59</v>
      </c>
      <c r="DS58" t="s">
        <v>47</v>
      </c>
      <c r="DT58" s="15" t="s">
        <v>59</v>
      </c>
      <c r="DU58" t="s">
        <v>47</v>
      </c>
      <c r="DV58" s="15" t="s">
        <v>59</v>
      </c>
      <c r="DW58" t="s">
        <v>47</v>
      </c>
      <c r="DX58" s="15" t="s">
        <v>59</v>
      </c>
      <c r="EC58" t="s">
        <v>47</v>
      </c>
      <c r="ED58" s="15" t="s">
        <v>59</v>
      </c>
      <c r="EE58" t="s">
        <v>47</v>
      </c>
      <c r="EF58" s="15" t="s">
        <v>59</v>
      </c>
      <c r="EG58" t="s">
        <v>47</v>
      </c>
      <c r="EH58" s="15" t="s">
        <v>59</v>
      </c>
      <c r="EK58" t="s">
        <v>47</v>
      </c>
      <c r="EL58" s="15" t="s">
        <v>59</v>
      </c>
      <c r="EM58" t="s">
        <v>47</v>
      </c>
      <c r="EN58" s="15" t="s">
        <v>59</v>
      </c>
      <c r="EO58" t="s">
        <v>47</v>
      </c>
      <c r="EP58" s="15" t="s">
        <v>59</v>
      </c>
      <c r="EQ58" t="s">
        <v>47</v>
      </c>
      <c r="ER58" s="15" t="s">
        <v>59</v>
      </c>
      <c r="ES58" t="s">
        <v>47</v>
      </c>
      <c r="ET58" s="15" t="s">
        <v>59</v>
      </c>
      <c r="EU58" t="s">
        <v>47</v>
      </c>
      <c r="EV58" s="15" t="s">
        <v>59</v>
      </c>
      <c r="EW58" t="s">
        <v>47</v>
      </c>
      <c r="EX58" s="15" t="s">
        <v>59</v>
      </c>
      <c r="EY58" t="s">
        <v>47</v>
      </c>
      <c r="EZ58" s="15" t="s">
        <v>59</v>
      </c>
      <c r="FA58" t="s">
        <v>47</v>
      </c>
      <c r="FB58" s="15" t="s">
        <v>59</v>
      </c>
      <c r="FE58" t="s">
        <v>47</v>
      </c>
      <c r="FF58" s="15" t="s">
        <v>59</v>
      </c>
      <c r="FG58" t="s">
        <v>47</v>
      </c>
      <c r="FH58" s="15" t="s">
        <v>59</v>
      </c>
      <c r="FI58" t="s">
        <v>47</v>
      </c>
      <c r="FJ58" s="15" t="s">
        <v>59</v>
      </c>
      <c r="FK58" t="s">
        <v>47</v>
      </c>
      <c r="FL58" s="15" t="s">
        <v>59</v>
      </c>
      <c r="FM58" t="s">
        <v>47</v>
      </c>
      <c r="FN58" s="15" t="s">
        <v>59</v>
      </c>
      <c r="FO58" t="s">
        <v>47</v>
      </c>
      <c r="FP58" s="15" t="s">
        <v>59</v>
      </c>
      <c r="FQ58" t="s">
        <v>47</v>
      </c>
      <c r="FR58" s="15" t="s">
        <v>59</v>
      </c>
    </row>
    <row r="59" spans="1:174">
      <c r="A59" t="str">
        <f t="shared" si="2"/>
        <v>Margarine, liquid, heating for 8 min at 210°C</v>
      </c>
      <c r="B59" s="52">
        <v>4</v>
      </c>
      <c r="C59" s="52"/>
      <c r="D59" s="43">
        <v>8004</v>
      </c>
      <c r="E59" s="18" t="s">
        <v>353</v>
      </c>
      <c r="F59" t="s">
        <v>1565</v>
      </c>
      <c r="I59" t="s">
        <v>47</v>
      </c>
      <c r="J59" s="15" t="s">
        <v>59</v>
      </c>
      <c r="K59">
        <v>6.7757009345794392E-4</v>
      </c>
      <c r="L59" s="15">
        <v>7.0093457943925234E-5</v>
      </c>
      <c r="BG59" t="s">
        <v>47</v>
      </c>
      <c r="BH59" s="15" t="s">
        <v>59</v>
      </c>
      <c r="BI59" t="s">
        <v>47</v>
      </c>
      <c r="BJ59" s="15" t="s">
        <v>59</v>
      </c>
      <c r="BK59" t="s">
        <v>47</v>
      </c>
      <c r="BL59" s="15" t="s">
        <v>59</v>
      </c>
      <c r="BM59" t="s">
        <v>47</v>
      </c>
      <c r="BN59" s="15" t="s">
        <v>59</v>
      </c>
      <c r="BO59" t="s">
        <v>47</v>
      </c>
      <c r="BP59" s="15" t="s">
        <v>59</v>
      </c>
      <c r="BQ59" t="s">
        <v>47</v>
      </c>
      <c r="BR59" s="15" t="s">
        <v>59</v>
      </c>
      <c r="BS59" t="s">
        <v>47</v>
      </c>
      <c r="BT59" s="15" t="s">
        <v>59</v>
      </c>
      <c r="BU59" t="s">
        <v>47</v>
      </c>
      <c r="BV59" s="15" t="s">
        <v>59</v>
      </c>
      <c r="BW59" t="s">
        <v>47</v>
      </c>
      <c r="BX59" s="15" t="s">
        <v>59</v>
      </c>
      <c r="BY59" t="s">
        <v>47</v>
      </c>
      <c r="BZ59" s="15" t="s">
        <v>59</v>
      </c>
      <c r="CA59" t="s">
        <v>47</v>
      </c>
      <c r="CB59" s="15" t="s">
        <v>59</v>
      </c>
      <c r="CI59" t="s">
        <v>47</v>
      </c>
      <c r="CJ59" s="15" t="s">
        <v>59</v>
      </c>
      <c r="CM59">
        <v>10</v>
      </c>
      <c r="CN59" s="15">
        <v>0.75</v>
      </c>
      <c r="CO59">
        <v>4.5</v>
      </c>
      <c r="CP59" s="15">
        <v>0.5</v>
      </c>
      <c r="CQ59" t="s">
        <v>47</v>
      </c>
      <c r="CR59" s="15" t="s">
        <v>59</v>
      </c>
      <c r="CS59" t="s">
        <v>47</v>
      </c>
      <c r="CT59" s="15" t="s">
        <v>59</v>
      </c>
      <c r="CU59" t="s">
        <v>47</v>
      </c>
      <c r="CV59" s="15" t="s">
        <v>59</v>
      </c>
      <c r="CY59" t="s">
        <v>47</v>
      </c>
      <c r="CZ59" s="15" t="s">
        <v>59</v>
      </c>
      <c r="DC59" t="s">
        <v>47</v>
      </c>
      <c r="DD59" s="15" t="s">
        <v>59</v>
      </c>
      <c r="DG59" t="s">
        <v>47</v>
      </c>
      <c r="DH59" s="15" t="s">
        <v>59</v>
      </c>
      <c r="DI59" t="s">
        <v>47</v>
      </c>
      <c r="DJ59" s="15" t="s">
        <v>59</v>
      </c>
      <c r="DK59" t="s">
        <v>47</v>
      </c>
      <c r="DL59" s="15" t="s">
        <v>59</v>
      </c>
      <c r="DM59" t="s">
        <v>47</v>
      </c>
      <c r="DN59" s="15" t="s">
        <v>59</v>
      </c>
      <c r="DO59" t="s">
        <v>47</v>
      </c>
      <c r="DP59" s="15" t="s">
        <v>59</v>
      </c>
      <c r="DQ59" t="s">
        <v>47</v>
      </c>
      <c r="DR59" s="15" t="s">
        <v>59</v>
      </c>
      <c r="DS59" t="s">
        <v>47</v>
      </c>
      <c r="DT59" s="15" t="s">
        <v>59</v>
      </c>
      <c r="DU59" t="s">
        <v>47</v>
      </c>
      <c r="DV59" s="15" t="s">
        <v>59</v>
      </c>
      <c r="DW59" t="s">
        <v>47</v>
      </c>
      <c r="DX59" s="15" t="s">
        <v>59</v>
      </c>
      <c r="EC59" t="s">
        <v>47</v>
      </c>
      <c r="ED59" s="15" t="s">
        <v>59</v>
      </c>
      <c r="EE59" t="s">
        <v>47</v>
      </c>
      <c r="EF59" s="15" t="s">
        <v>59</v>
      </c>
      <c r="EG59" t="s">
        <v>47</v>
      </c>
      <c r="EH59" s="15" t="s">
        <v>59</v>
      </c>
      <c r="EK59" t="s">
        <v>47</v>
      </c>
      <c r="EL59" s="15" t="s">
        <v>59</v>
      </c>
      <c r="EM59" t="s">
        <v>47</v>
      </c>
      <c r="EN59" s="15" t="s">
        <v>59</v>
      </c>
      <c r="EO59" t="s">
        <v>47</v>
      </c>
      <c r="EP59" s="15" t="s">
        <v>59</v>
      </c>
      <c r="EQ59" t="s">
        <v>47</v>
      </c>
      <c r="ER59" s="15" t="s">
        <v>59</v>
      </c>
      <c r="ES59" t="s">
        <v>47</v>
      </c>
      <c r="ET59" s="15" t="s">
        <v>59</v>
      </c>
      <c r="EU59" t="s">
        <v>47</v>
      </c>
      <c r="EV59" s="15" t="s">
        <v>59</v>
      </c>
      <c r="EW59" t="s">
        <v>47</v>
      </c>
      <c r="EX59" s="15" t="s">
        <v>59</v>
      </c>
      <c r="EY59" t="s">
        <v>47</v>
      </c>
      <c r="EZ59" s="15" t="s">
        <v>59</v>
      </c>
      <c r="FA59" t="s">
        <v>47</v>
      </c>
      <c r="FB59" s="15" t="s">
        <v>59</v>
      </c>
      <c r="FE59" t="s">
        <v>47</v>
      </c>
      <c r="FF59" s="15" t="s">
        <v>59</v>
      </c>
      <c r="FG59" t="s">
        <v>47</v>
      </c>
      <c r="FH59" s="15" t="s">
        <v>59</v>
      </c>
      <c r="FI59" t="s">
        <v>47</v>
      </c>
      <c r="FJ59" s="15" t="s">
        <v>59</v>
      </c>
      <c r="FK59" t="s">
        <v>47</v>
      </c>
      <c r="FL59" s="15" t="s">
        <v>59</v>
      </c>
      <c r="FM59" t="s">
        <v>47</v>
      </c>
      <c r="FN59" s="15" t="s">
        <v>59</v>
      </c>
      <c r="FO59" t="s">
        <v>47</v>
      </c>
      <c r="FP59" s="15" t="s">
        <v>59</v>
      </c>
      <c r="FQ59" t="s">
        <v>47</v>
      </c>
      <c r="FR59" s="15" t="s">
        <v>59</v>
      </c>
    </row>
    <row r="60" spans="1:174">
      <c r="A60" t="str">
        <f t="shared" si="2"/>
        <v>Margarine, liquid, heating for 12 min at 210°C</v>
      </c>
      <c r="B60" s="52">
        <v>4</v>
      </c>
      <c r="C60" s="52"/>
      <c r="D60" s="43">
        <v>8004</v>
      </c>
      <c r="E60" s="18" t="s">
        <v>353</v>
      </c>
      <c r="F60" t="s">
        <v>1565</v>
      </c>
      <c r="I60" t="s">
        <v>47</v>
      </c>
      <c r="J60" s="15" t="s">
        <v>59</v>
      </c>
      <c r="K60">
        <v>8.4112149532710291E-4</v>
      </c>
      <c r="L60" s="15">
        <v>5.841121495327103E-5</v>
      </c>
      <c r="BG60" t="s">
        <v>47</v>
      </c>
      <c r="BH60" s="15" t="s">
        <v>59</v>
      </c>
      <c r="BI60" t="s">
        <v>47</v>
      </c>
      <c r="BJ60" s="15" t="s">
        <v>59</v>
      </c>
      <c r="BK60" t="s">
        <v>47</v>
      </c>
      <c r="BL60" s="15" t="s">
        <v>59</v>
      </c>
      <c r="BM60" t="s">
        <v>47</v>
      </c>
      <c r="BN60" s="15" t="s">
        <v>59</v>
      </c>
      <c r="BO60" t="s">
        <v>47</v>
      </c>
      <c r="BP60" s="15" t="s">
        <v>59</v>
      </c>
      <c r="BQ60" t="s">
        <v>47</v>
      </c>
      <c r="BR60" s="15" t="s">
        <v>59</v>
      </c>
      <c r="BS60" t="s">
        <v>47</v>
      </c>
      <c r="BT60" s="15" t="s">
        <v>59</v>
      </c>
      <c r="BU60" t="s">
        <v>47</v>
      </c>
      <c r="BV60" s="15" t="s">
        <v>59</v>
      </c>
      <c r="BW60" t="s">
        <v>47</v>
      </c>
      <c r="BX60" s="15" t="s">
        <v>59</v>
      </c>
      <c r="BY60" t="s">
        <v>47</v>
      </c>
      <c r="BZ60" s="15" t="s">
        <v>59</v>
      </c>
      <c r="CA60" t="s">
        <v>47</v>
      </c>
      <c r="CB60" s="15" t="s">
        <v>59</v>
      </c>
      <c r="CI60" t="s">
        <v>47</v>
      </c>
      <c r="CJ60" s="15" t="s">
        <v>59</v>
      </c>
      <c r="CM60">
        <v>12.25</v>
      </c>
      <c r="CN60" s="15">
        <v>0.5</v>
      </c>
      <c r="CO60">
        <v>6</v>
      </c>
      <c r="CP60" s="15">
        <v>0.75</v>
      </c>
      <c r="CQ60" t="s">
        <v>47</v>
      </c>
      <c r="CR60" s="15" t="s">
        <v>59</v>
      </c>
      <c r="CS60" t="s">
        <v>47</v>
      </c>
      <c r="CT60" s="15" t="s">
        <v>59</v>
      </c>
      <c r="CU60" t="s">
        <v>47</v>
      </c>
      <c r="CV60" s="15" t="s">
        <v>59</v>
      </c>
      <c r="CY60" t="s">
        <v>47</v>
      </c>
      <c r="CZ60" s="15" t="s">
        <v>59</v>
      </c>
      <c r="DC60" t="s">
        <v>47</v>
      </c>
      <c r="DD60" s="15" t="s">
        <v>59</v>
      </c>
      <c r="DG60" t="s">
        <v>47</v>
      </c>
      <c r="DH60" s="15" t="s">
        <v>59</v>
      </c>
      <c r="DI60" t="s">
        <v>47</v>
      </c>
      <c r="DJ60" s="15" t="s">
        <v>59</v>
      </c>
      <c r="DK60" t="s">
        <v>47</v>
      </c>
      <c r="DL60" s="15" t="s">
        <v>59</v>
      </c>
      <c r="DM60" t="s">
        <v>47</v>
      </c>
      <c r="DN60" s="15" t="s">
        <v>59</v>
      </c>
      <c r="DO60" t="s">
        <v>47</v>
      </c>
      <c r="DP60" s="15" t="s">
        <v>59</v>
      </c>
      <c r="DQ60" t="s">
        <v>47</v>
      </c>
      <c r="DR60" s="15" t="s">
        <v>59</v>
      </c>
      <c r="DS60" t="s">
        <v>47</v>
      </c>
      <c r="DT60" s="15" t="s">
        <v>59</v>
      </c>
      <c r="DU60" t="s">
        <v>47</v>
      </c>
      <c r="DV60" s="15" t="s">
        <v>59</v>
      </c>
      <c r="DW60" t="s">
        <v>47</v>
      </c>
      <c r="DX60" s="15" t="s">
        <v>59</v>
      </c>
      <c r="EC60" t="s">
        <v>47</v>
      </c>
      <c r="ED60" s="15" t="s">
        <v>59</v>
      </c>
      <c r="EE60" t="s">
        <v>47</v>
      </c>
      <c r="EF60" s="15" t="s">
        <v>59</v>
      </c>
      <c r="EG60" t="s">
        <v>47</v>
      </c>
      <c r="EH60" s="15" t="s">
        <v>59</v>
      </c>
      <c r="EK60" t="s">
        <v>47</v>
      </c>
      <c r="EL60" s="15" t="s">
        <v>59</v>
      </c>
      <c r="EM60" t="s">
        <v>47</v>
      </c>
      <c r="EN60" s="15" t="s">
        <v>59</v>
      </c>
      <c r="EO60" t="s">
        <v>47</v>
      </c>
      <c r="EP60" s="15" t="s">
        <v>59</v>
      </c>
      <c r="EQ60" t="s">
        <v>47</v>
      </c>
      <c r="ER60" s="15" t="s">
        <v>59</v>
      </c>
      <c r="ES60" t="s">
        <v>47</v>
      </c>
      <c r="ET60" s="15" t="s">
        <v>59</v>
      </c>
      <c r="EU60" t="s">
        <v>47</v>
      </c>
      <c r="EV60" s="15" t="s">
        <v>59</v>
      </c>
      <c r="EW60" t="s">
        <v>47</v>
      </c>
      <c r="EX60" s="15" t="s">
        <v>59</v>
      </c>
      <c r="EY60" t="s">
        <v>47</v>
      </c>
      <c r="EZ60" s="15" t="s">
        <v>59</v>
      </c>
      <c r="FA60" t="s">
        <v>47</v>
      </c>
      <c r="FB60" s="15" t="s">
        <v>59</v>
      </c>
      <c r="FE60" t="s">
        <v>47</v>
      </c>
      <c r="FF60" s="15" t="s">
        <v>59</v>
      </c>
      <c r="FG60" t="s">
        <v>47</v>
      </c>
      <c r="FH60" s="15" t="s">
        <v>59</v>
      </c>
      <c r="FI60" t="s">
        <v>47</v>
      </c>
      <c r="FJ60" s="15" t="s">
        <v>59</v>
      </c>
      <c r="FK60" t="s">
        <v>47</v>
      </c>
      <c r="FL60" s="15" t="s">
        <v>59</v>
      </c>
      <c r="FM60" t="s">
        <v>47</v>
      </c>
      <c r="FN60" s="15" t="s">
        <v>59</v>
      </c>
      <c r="FO60" t="s">
        <v>47</v>
      </c>
      <c r="FP60" s="15" t="s">
        <v>59</v>
      </c>
      <c r="FQ60" t="s">
        <v>47</v>
      </c>
      <c r="FR60" s="15" t="s">
        <v>59</v>
      </c>
    </row>
    <row r="61" spans="1:174">
      <c r="A61" t="str">
        <f t="shared" si="2"/>
        <v>Margarine, liquid, heating for 16 min at 210°C</v>
      </c>
      <c r="B61" s="52">
        <v>4</v>
      </c>
      <c r="C61" s="52"/>
      <c r="D61" s="43">
        <v>8004</v>
      </c>
      <c r="E61" s="18" t="s">
        <v>353</v>
      </c>
      <c r="F61" t="s">
        <v>1565</v>
      </c>
      <c r="I61" t="s">
        <v>47</v>
      </c>
      <c r="J61" s="15" t="s">
        <v>59</v>
      </c>
      <c r="K61">
        <v>1.1214953271028037E-3</v>
      </c>
      <c r="L61" s="15">
        <v>3.5046728971962617E-5</v>
      </c>
      <c r="BG61" t="s">
        <v>47</v>
      </c>
      <c r="BH61" s="15" t="s">
        <v>59</v>
      </c>
      <c r="BI61" t="s">
        <v>47</v>
      </c>
      <c r="BJ61" s="15" t="s">
        <v>59</v>
      </c>
      <c r="BK61" t="s">
        <v>47</v>
      </c>
      <c r="BL61" s="15" t="s">
        <v>59</v>
      </c>
      <c r="BM61" t="s">
        <v>47</v>
      </c>
      <c r="BN61" s="15" t="s">
        <v>59</v>
      </c>
      <c r="BO61" t="s">
        <v>47</v>
      </c>
      <c r="BP61" s="15" t="s">
        <v>59</v>
      </c>
      <c r="BQ61" t="s">
        <v>47</v>
      </c>
      <c r="BR61" s="15" t="s">
        <v>59</v>
      </c>
      <c r="BS61" t="s">
        <v>47</v>
      </c>
      <c r="BT61" s="15" t="s">
        <v>59</v>
      </c>
      <c r="BU61" t="s">
        <v>47</v>
      </c>
      <c r="BV61" s="15" t="s">
        <v>59</v>
      </c>
      <c r="BW61" t="s">
        <v>47</v>
      </c>
      <c r="BX61" s="15" t="s">
        <v>59</v>
      </c>
      <c r="BY61" t="s">
        <v>47</v>
      </c>
      <c r="BZ61" s="15" t="s">
        <v>59</v>
      </c>
      <c r="CA61" t="s">
        <v>47</v>
      </c>
      <c r="CB61" s="15" t="s">
        <v>59</v>
      </c>
      <c r="CI61" t="s">
        <v>47</v>
      </c>
      <c r="CJ61" s="15" t="s">
        <v>59</v>
      </c>
      <c r="CM61">
        <v>16</v>
      </c>
      <c r="CN61" s="15">
        <v>7.4999999999999997E-2</v>
      </c>
      <c r="CO61">
        <v>8</v>
      </c>
      <c r="CP61" s="15">
        <v>0.5</v>
      </c>
      <c r="CQ61" t="s">
        <v>47</v>
      </c>
      <c r="CR61" s="15" t="s">
        <v>59</v>
      </c>
      <c r="CS61" t="s">
        <v>47</v>
      </c>
      <c r="CT61" s="15" t="s">
        <v>59</v>
      </c>
      <c r="CU61" t="s">
        <v>47</v>
      </c>
      <c r="CV61" s="15" t="s">
        <v>59</v>
      </c>
      <c r="CY61" t="s">
        <v>47</v>
      </c>
      <c r="CZ61" s="15" t="s">
        <v>59</v>
      </c>
      <c r="DC61" t="s">
        <v>47</v>
      </c>
      <c r="DD61" s="15" t="s">
        <v>59</v>
      </c>
      <c r="DG61" t="s">
        <v>47</v>
      </c>
      <c r="DH61" s="15" t="s">
        <v>59</v>
      </c>
      <c r="DI61" t="s">
        <v>47</v>
      </c>
      <c r="DJ61" s="15" t="s">
        <v>59</v>
      </c>
      <c r="DK61" t="s">
        <v>47</v>
      </c>
      <c r="DL61" s="15" t="s">
        <v>59</v>
      </c>
      <c r="DM61" t="s">
        <v>47</v>
      </c>
      <c r="DN61" s="15" t="s">
        <v>59</v>
      </c>
      <c r="DO61" t="s">
        <v>47</v>
      </c>
      <c r="DP61" s="15" t="s">
        <v>59</v>
      </c>
      <c r="DQ61" t="s">
        <v>47</v>
      </c>
      <c r="DR61" s="15" t="s">
        <v>59</v>
      </c>
      <c r="DS61" t="s">
        <v>47</v>
      </c>
      <c r="DT61" s="15" t="s">
        <v>59</v>
      </c>
      <c r="DU61" t="s">
        <v>47</v>
      </c>
      <c r="DV61" s="15" t="s">
        <v>59</v>
      </c>
      <c r="DW61" t="s">
        <v>47</v>
      </c>
      <c r="DX61" s="15" t="s">
        <v>59</v>
      </c>
      <c r="EC61" t="s">
        <v>47</v>
      </c>
      <c r="ED61" s="15" t="s">
        <v>59</v>
      </c>
      <c r="EE61" t="s">
        <v>47</v>
      </c>
      <c r="EF61" s="15" t="s">
        <v>59</v>
      </c>
      <c r="EG61" t="s">
        <v>47</v>
      </c>
      <c r="EH61" s="15" t="s">
        <v>59</v>
      </c>
      <c r="EK61" t="s">
        <v>47</v>
      </c>
      <c r="EL61" s="15" t="s">
        <v>59</v>
      </c>
      <c r="EM61" t="s">
        <v>47</v>
      </c>
      <c r="EN61" s="15" t="s">
        <v>59</v>
      </c>
      <c r="EO61" t="s">
        <v>47</v>
      </c>
      <c r="EP61" s="15" t="s">
        <v>59</v>
      </c>
      <c r="EQ61" t="s">
        <v>47</v>
      </c>
      <c r="ER61" s="15" t="s">
        <v>59</v>
      </c>
      <c r="ES61" t="s">
        <v>47</v>
      </c>
      <c r="ET61" s="15" t="s">
        <v>59</v>
      </c>
      <c r="EU61" t="s">
        <v>47</v>
      </c>
      <c r="EV61" s="15" t="s">
        <v>59</v>
      </c>
      <c r="EW61" t="s">
        <v>47</v>
      </c>
      <c r="EX61" s="15" t="s">
        <v>59</v>
      </c>
      <c r="EY61" t="s">
        <v>47</v>
      </c>
      <c r="EZ61" s="15" t="s">
        <v>59</v>
      </c>
      <c r="FA61" t="s">
        <v>47</v>
      </c>
      <c r="FB61" s="15" t="s">
        <v>59</v>
      </c>
      <c r="FE61" t="s">
        <v>47</v>
      </c>
      <c r="FF61" s="15" t="s">
        <v>59</v>
      </c>
      <c r="FG61" t="s">
        <v>47</v>
      </c>
      <c r="FH61" s="15" t="s">
        <v>59</v>
      </c>
      <c r="FI61" t="s">
        <v>47</v>
      </c>
      <c r="FJ61" s="15" t="s">
        <v>59</v>
      </c>
      <c r="FK61" t="s">
        <v>47</v>
      </c>
      <c r="FL61" s="15" t="s">
        <v>59</v>
      </c>
      <c r="FM61" t="s">
        <v>47</v>
      </c>
      <c r="FN61" s="15" t="s">
        <v>59</v>
      </c>
      <c r="FO61" t="s">
        <v>47</v>
      </c>
      <c r="FP61" s="15" t="s">
        <v>59</v>
      </c>
      <c r="FQ61" t="s">
        <v>47</v>
      </c>
      <c r="FR61" s="15" t="s">
        <v>59</v>
      </c>
    </row>
    <row r="62" spans="1:174">
      <c r="A62" t="str">
        <f>SUBSTITUTE(A32, "Margarine, brick", "Margarine, liquid, PS added")</f>
        <v>Margarine, liquid, PS added,  heating for 0 min</v>
      </c>
      <c r="B62" s="52">
        <v>4</v>
      </c>
      <c r="C62" s="52"/>
      <c r="D62" s="43">
        <v>8004</v>
      </c>
      <c r="E62" s="18" t="s">
        <v>353</v>
      </c>
      <c r="F62" t="s">
        <v>1562</v>
      </c>
      <c r="I62" t="s">
        <v>47</v>
      </c>
      <c r="J62" s="15" t="s">
        <v>59</v>
      </c>
      <c r="K62">
        <v>5.7499999999999999E-3</v>
      </c>
      <c r="L62" s="15">
        <v>4.5000000000000004E-4</v>
      </c>
      <c r="BG62" t="s">
        <v>47</v>
      </c>
      <c r="BH62" s="15" t="s">
        <v>59</v>
      </c>
      <c r="BI62" t="s">
        <v>47</v>
      </c>
      <c r="BJ62" s="15" t="s">
        <v>59</v>
      </c>
      <c r="BK62" t="s">
        <v>47</v>
      </c>
      <c r="BL62" s="15" t="s">
        <v>59</v>
      </c>
      <c r="BM62" t="s">
        <v>47</v>
      </c>
      <c r="BN62" s="15" t="s">
        <v>59</v>
      </c>
      <c r="BO62" t="s">
        <v>47</v>
      </c>
      <c r="BP62" s="15" t="s">
        <v>59</v>
      </c>
      <c r="BQ62" t="s">
        <v>47</v>
      </c>
      <c r="BR62" s="15" t="s">
        <v>59</v>
      </c>
      <c r="BS62" t="s">
        <v>47</v>
      </c>
      <c r="BT62" s="15" t="s">
        <v>59</v>
      </c>
      <c r="BU62" t="s">
        <v>47</v>
      </c>
      <c r="BV62" s="15" t="s">
        <v>59</v>
      </c>
      <c r="BW62" t="s">
        <v>47</v>
      </c>
      <c r="BX62" s="15" t="s">
        <v>59</v>
      </c>
      <c r="BY62" t="s">
        <v>47</v>
      </c>
      <c r="BZ62" s="15" t="s">
        <v>59</v>
      </c>
      <c r="CA62" t="s">
        <v>47</v>
      </c>
      <c r="CB62" s="15" t="s">
        <v>59</v>
      </c>
      <c r="CI62" t="s">
        <v>47</v>
      </c>
      <c r="CJ62" s="15" t="s">
        <v>59</v>
      </c>
      <c r="CM62">
        <v>19</v>
      </c>
      <c r="CN62" s="15">
        <v>2.25</v>
      </c>
      <c r="CO62">
        <v>9.75</v>
      </c>
      <c r="CP62" s="15">
        <v>0.25</v>
      </c>
      <c r="CQ62" t="s">
        <v>47</v>
      </c>
      <c r="CR62" s="15" t="s">
        <v>59</v>
      </c>
      <c r="CS62" t="s">
        <v>47</v>
      </c>
      <c r="CT62" s="15" t="s">
        <v>59</v>
      </c>
      <c r="CU62" t="s">
        <v>47</v>
      </c>
      <c r="CV62" s="15" t="s">
        <v>59</v>
      </c>
      <c r="CY62" t="s">
        <v>47</v>
      </c>
      <c r="CZ62" s="15" t="s">
        <v>59</v>
      </c>
      <c r="DC62" t="s">
        <v>47</v>
      </c>
      <c r="DD62" s="15" t="s">
        <v>59</v>
      </c>
      <c r="DG62" t="s">
        <v>47</v>
      </c>
      <c r="DH62" s="15" t="s">
        <v>59</v>
      </c>
      <c r="DI62" t="s">
        <v>47</v>
      </c>
      <c r="DJ62" s="15" t="s">
        <v>59</v>
      </c>
      <c r="DK62" t="s">
        <v>47</v>
      </c>
      <c r="DL62" s="15" t="s">
        <v>59</v>
      </c>
      <c r="DM62" t="s">
        <v>47</v>
      </c>
      <c r="DN62" s="15" t="s">
        <v>59</v>
      </c>
      <c r="DO62" t="s">
        <v>47</v>
      </c>
      <c r="DP62" s="15" t="s">
        <v>59</v>
      </c>
      <c r="DQ62" t="s">
        <v>47</v>
      </c>
      <c r="DR62" s="15" t="s">
        <v>59</v>
      </c>
      <c r="DS62" t="s">
        <v>47</v>
      </c>
      <c r="DT62" s="15" t="s">
        <v>59</v>
      </c>
      <c r="DU62" t="s">
        <v>47</v>
      </c>
      <c r="DV62" s="15" t="s">
        <v>59</v>
      </c>
      <c r="DW62" t="s">
        <v>47</v>
      </c>
      <c r="DX62" s="15" t="s">
        <v>59</v>
      </c>
      <c r="EC62" t="s">
        <v>47</v>
      </c>
      <c r="ED62" s="15" t="s">
        <v>59</v>
      </c>
      <c r="EE62" t="s">
        <v>47</v>
      </c>
      <c r="EF62" s="15" t="s">
        <v>59</v>
      </c>
      <c r="EG62" t="s">
        <v>47</v>
      </c>
      <c r="EH62" s="15" t="s">
        <v>59</v>
      </c>
      <c r="EK62" t="s">
        <v>47</v>
      </c>
      <c r="EL62" s="15" t="s">
        <v>59</v>
      </c>
      <c r="EM62" t="s">
        <v>47</v>
      </c>
      <c r="EN62" s="15" t="s">
        <v>59</v>
      </c>
      <c r="EO62" t="s">
        <v>47</v>
      </c>
      <c r="EP62" s="15" t="s">
        <v>59</v>
      </c>
      <c r="EQ62" t="s">
        <v>47</v>
      </c>
      <c r="ER62" s="15" t="s">
        <v>59</v>
      </c>
      <c r="ES62" t="s">
        <v>47</v>
      </c>
      <c r="ET62" s="15" t="s">
        <v>59</v>
      </c>
      <c r="EU62" t="s">
        <v>47</v>
      </c>
      <c r="EV62" s="15" t="s">
        <v>59</v>
      </c>
      <c r="EW62" t="s">
        <v>47</v>
      </c>
      <c r="EX62" s="15" t="s">
        <v>59</v>
      </c>
      <c r="EY62" t="s">
        <v>47</v>
      </c>
      <c r="EZ62" s="15" t="s">
        <v>59</v>
      </c>
      <c r="FA62" t="s">
        <v>47</v>
      </c>
      <c r="FB62" s="15" t="s">
        <v>59</v>
      </c>
      <c r="FE62" t="s">
        <v>47</v>
      </c>
      <c r="FF62" s="15" t="s">
        <v>59</v>
      </c>
      <c r="FG62" t="s">
        <v>47</v>
      </c>
      <c r="FH62" s="15" t="s">
        <v>59</v>
      </c>
      <c r="FI62" t="s">
        <v>47</v>
      </c>
      <c r="FJ62" s="15" t="s">
        <v>59</v>
      </c>
      <c r="FK62" t="s">
        <v>47</v>
      </c>
      <c r="FL62" s="15" t="s">
        <v>59</v>
      </c>
      <c r="FM62" t="s">
        <v>47</v>
      </c>
      <c r="FN62" s="15" t="s">
        <v>59</v>
      </c>
      <c r="FO62" t="s">
        <v>47</v>
      </c>
      <c r="FP62" s="15" t="s">
        <v>59</v>
      </c>
      <c r="FQ62" t="s">
        <v>47</v>
      </c>
      <c r="FR62" s="15" t="s">
        <v>59</v>
      </c>
    </row>
    <row r="63" spans="1:174">
      <c r="A63" t="str">
        <f>SUBSTITUTE(A33, "Margarine, brick", "Margarine, liquid, PS added")</f>
        <v>Margarine, liquid, PS added, heating for 8 min at 150°C</v>
      </c>
      <c r="B63" s="52">
        <v>4</v>
      </c>
      <c r="C63" s="52"/>
      <c r="D63" s="43">
        <v>8004</v>
      </c>
      <c r="E63" s="18" t="s">
        <v>353</v>
      </c>
      <c r="F63" t="s">
        <v>1566</v>
      </c>
      <c r="I63" t="s">
        <v>47</v>
      </c>
      <c r="J63" s="15" t="s">
        <v>59</v>
      </c>
      <c r="K63">
        <v>2.4528301886792454E-3</v>
      </c>
      <c r="L63" s="15">
        <v>2.240566037735849E-4</v>
      </c>
      <c r="BG63" t="s">
        <v>47</v>
      </c>
      <c r="BH63" s="15" t="s">
        <v>59</v>
      </c>
      <c r="BI63" t="s">
        <v>47</v>
      </c>
      <c r="BJ63" s="15" t="s">
        <v>59</v>
      </c>
      <c r="BK63" t="s">
        <v>47</v>
      </c>
      <c r="BL63" s="15" t="s">
        <v>59</v>
      </c>
      <c r="BM63" t="s">
        <v>47</v>
      </c>
      <c r="BN63" s="15" t="s">
        <v>59</v>
      </c>
      <c r="BO63" t="s">
        <v>47</v>
      </c>
      <c r="BP63" s="15" t="s">
        <v>59</v>
      </c>
      <c r="BQ63" t="s">
        <v>47</v>
      </c>
      <c r="BR63" s="15" t="s">
        <v>59</v>
      </c>
      <c r="BS63" t="s">
        <v>47</v>
      </c>
      <c r="BT63" s="15" t="s">
        <v>59</v>
      </c>
      <c r="BU63" t="s">
        <v>47</v>
      </c>
      <c r="BV63" s="15" t="s">
        <v>59</v>
      </c>
      <c r="BW63" t="s">
        <v>47</v>
      </c>
      <c r="BX63" s="15" t="s">
        <v>59</v>
      </c>
      <c r="BY63" t="s">
        <v>47</v>
      </c>
      <c r="BZ63" s="15" t="s">
        <v>59</v>
      </c>
      <c r="CA63" t="s">
        <v>47</v>
      </c>
      <c r="CB63" s="15" t="s">
        <v>59</v>
      </c>
      <c r="CI63" t="s">
        <v>47</v>
      </c>
      <c r="CJ63" s="15" t="s">
        <v>59</v>
      </c>
      <c r="CM63">
        <v>38</v>
      </c>
      <c r="CN63" s="15">
        <v>3.75</v>
      </c>
      <c r="CO63">
        <v>14</v>
      </c>
      <c r="CP63" s="15">
        <v>1</v>
      </c>
      <c r="CQ63" t="s">
        <v>47</v>
      </c>
      <c r="CR63" s="15" t="s">
        <v>59</v>
      </c>
      <c r="CS63" t="s">
        <v>47</v>
      </c>
      <c r="CT63" s="15" t="s">
        <v>59</v>
      </c>
      <c r="CU63" t="s">
        <v>47</v>
      </c>
      <c r="CV63" s="15" t="s">
        <v>59</v>
      </c>
      <c r="CY63" t="s">
        <v>47</v>
      </c>
      <c r="CZ63" s="15" t="s">
        <v>59</v>
      </c>
      <c r="DC63" t="s">
        <v>47</v>
      </c>
      <c r="DD63" s="15" t="s">
        <v>59</v>
      </c>
      <c r="DG63" t="s">
        <v>47</v>
      </c>
      <c r="DH63" s="15" t="s">
        <v>59</v>
      </c>
      <c r="DI63" t="s">
        <v>47</v>
      </c>
      <c r="DJ63" s="15" t="s">
        <v>59</v>
      </c>
      <c r="DK63" t="s">
        <v>47</v>
      </c>
      <c r="DL63" s="15" t="s">
        <v>59</v>
      </c>
      <c r="DM63" t="s">
        <v>47</v>
      </c>
      <c r="DN63" s="15" t="s">
        <v>59</v>
      </c>
      <c r="DO63" t="s">
        <v>47</v>
      </c>
      <c r="DP63" s="15" t="s">
        <v>59</v>
      </c>
      <c r="DQ63" t="s">
        <v>47</v>
      </c>
      <c r="DR63" s="15" t="s">
        <v>59</v>
      </c>
      <c r="DS63" t="s">
        <v>47</v>
      </c>
      <c r="DT63" s="15" t="s">
        <v>59</v>
      </c>
      <c r="DU63" t="s">
        <v>47</v>
      </c>
      <c r="DV63" s="15" t="s">
        <v>59</v>
      </c>
      <c r="DW63" t="s">
        <v>47</v>
      </c>
      <c r="DX63" s="15" t="s">
        <v>59</v>
      </c>
      <c r="EC63" t="s">
        <v>47</v>
      </c>
      <c r="ED63" s="15" t="s">
        <v>59</v>
      </c>
      <c r="EE63" t="s">
        <v>47</v>
      </c>
      <c r="EF63" s="15" t="s">
        <v>59</v>
      </c>
      <c r="EG63" t="s">
        <v>47</v>
      </c>
      <c r="EH63" s="15" t="s">
        <v>59</v>
      </c>
      <c r="EK63" t="s">
        <v>47</v>
      </c>
      <c r="EL63" s="15" t="s">
        <v>59</v>
      </c>
      <c r="EM63" t="s">
        <v>47</v>
      </c>
      <c r="EN63" s="15" t="s">
        <v>59</v>
      </c>
      <c r="EO63" t="s">
        <v>47</v>
      </c>
      <c r="EP63" s="15" t="s">
        <v>59</v>
      </c>
      <c r="EQ63" t="s">
        <v>47</v>
      </c>
      <c r="ER63" s="15" t="s">
        <v>59</v>
      </c>
      <c r="ES63" t="s">
        <v>47</v>
      </c>
      <c r="ET63" s="15" t="s">
        <v>59</v>
      </c>
      <c r="EU63" t="s">
        <v>47</v>
      </c>
      <c r="EV63" s="15" t="s">
        <v>59</v>
      </c>
      <c r="EW63" t="s">
        <v>47</v>
      </c>
      <c r="EX63" s="15" t="s">
        <v>59</v>
      </c>
      <c r="EY63" t="s">
        <v>47</v>
      </c>
      <c r="EZ63" s="15" t="s">
        <v>59</v>
      </c>
      <c r="FA63" t="s">
        <v>47</v>
      </c>
      <c r="FB63" s="15" t="s">
        <v>59</v>
      </c>
      <c r="FE63" t="s">
        <v>47</v>
      </c>
      <c r="FF63" s="15" t="s">
        <v>59</v>
      </c>
      <c r="FG63" t="s">
        <v>47</v>
      </c>
      <c r="FH63" s="15" t="s">
        <v>59</v>
      </c>
      <c r="FI63" t="s">
        <v>47</v>
      </c>
      <c r="FJ63" s="15" t="s">
        <v>59</v>
      </c>
      <c r="FK63" t="s">
        <v>47</v>
      </c>
      <c r="FL63" s="15" t="s">
        <v>59</v>
      </c>
      <c r="FM63" t="s">
        <v>47</v>
      </c>
      <c r="FN63" s="15" t="s">
        <v>59</v>
      </c>
      <c r="FO63" t="s">
        <v>47</v>
      </c>
      <c r="FP63" s="15" t="s">
        <v>59</v>
      </c>
      <c r="FQ63" t="s">
        <v>47</v>
      </c>
      <c r="FR63" s="15" t="s">
        <v>59</v>
      </c>
    </row>
    <row r="64" spans="1:174">
      <c r="A64" t="str">
        <f t="shared" ref="A64:A71" si="3">SUBSTITUTE(A34, "Margarine, brick", "Margarine, liquid, PS added")</f>
        <v>Margarine, liquid, PS added, heating for 12 min at 150°C</v>
      </c>
      <c r="B64" s="52">
        <v>4</v>
      </c>
      <c r="C64" s="52"/>
      <c r="D64" s="43">
        <v>8004</v>
      </c>
      <c r="E64" s="18" t="s">
        <v>353</v>
      </c>
      <c r="F64" t="s">
        <v>1566</v>
      </c>
      <c r="I64" t="s">
        <v>47</v>
      </c>
      <c r="J64" s="15" t="s">
        <v>59</v>
      </c>
      <c r="K64">
        <v>3.1132075471698114E-3</v>
      </c>
      <c r="L64" s="15">
        <v>5.3066037735849056E-4</v>
      </c>
      <c r="BG64" t="s">
        <v>47</v>
      </c>
      <c r="BH64" s="15" t="s">
        <v>59</v>
      </c>
      <c r="BI64" t="s">
        <v>47</v>
      </c>
      <c r="BJ64" s="15" t="s">
        <v>59</v>
      </c>
      <c r="BK64" t="s">
        <v>47</v>
      </c>
      <c r="BL64" s="15" t="s">
        <v>59</v>
      </c>
      <c r="BM64" t="s">
        <v>47</v>
      </c>
      <c r="BN64" s="15" t="s">
        <v>59</v>
      </c>
      <c r="BO64" t="s">
        <v>47</v>
      </c>
      <c r="BP64" s="15" t="s">
        <v>59</v>
      </c>
      <c r="BQ64" t="s">
        <v>47</v>
      </c>
      <c r="BR64" s="15" t="s">
        <v>59</v>
      </c>
      <c r="BS64" t="s">
        <v>47</v>
      </c>
      <c r="BT64" s="15" t="s">
        <v>59</v>
      </c>
      <c r="BU64" t="s">
        <v>47</v>
      </c>
      <c r="BV64" s="15" t="s">
        <v>59</v>
      </c>
      <c r="BW64" t="s">
        <v>47</v>
      </c>
      <c r="BX64" s="15" t="s">
        <v>59</v>
      </c>
      <c r="BY64" t="s">
        <v>47</v>
      </c>
      <c r="BZ64" s="15" t="s">
        <v>59</v>
      </c>
      <c r="CA64" t="s">
        <v>47</v>
      </c>
      <c r="CB64" s="15" t="s">
        <v>59</v>
      </c>
      <c r="CI64" t="s">
        <v>47</v>
      </c>
      <c r="CJ64" s="15" t="s">
        <v>59</v>
      </c>
      <c r="CM64">
        <v>49.25</v>
      </c>
      <c r="CN64" s="15">
        <v>9</v>
      </c>
      <c r="CO64">
        <v>17</v>
      </c>
      <c r="CP64" s="15">
        <v>2.5</v>
      </c>
      <c r="CQ64" t="s">
        <v>47</v>
      </c>
      <c r="CR64" s="15" t="s">
        <v>59</v>
      </c>
      <c r="CS64" t="s">
        <v>47</v>
      </c>
      <c r="CT64" s="15" t="s">
        <v>59</v>
      </c>
      <c r="CU64" t="s">
        <v>47</v>
      </c>
      <c r="CV64" s="15" t="s">
        <v>59</v>
      </c>
      <c r="CY64" t="s">
        <v>47</v>
      </c>
      <c r="CZ64" s="15" t="s">
        <v>59</v>
      </c>
      <c r="DC64" t="s">
        <v>47</v>
      </c>
      <c r="DD64" s="15" t="s">
        <v>59</v>
      </c>
      <c r="DG64" t="s">
        <v>47</v>
      </c>
      <c r="DH64" s="15" t="s">
        <v>59</v>
      </c>
      <c r="DI64" t="s">
        <v>47</v>
      </c>
      <c r="DJ64" s="15" t="s">
        <v>59</v>
      </c>
      <c r="DK64" t="s">
        <v>47</v>
      </c>
      <c r="DL64" s="15" t="s">
        <v>59</v>
      </c>
      <c r="DM64" t="s">
        <v>47</v>
      </c>
      <c r="DN64" s="15" t="s">
        <v>59</v>
      </c>
      <c r="DO64" t="s">
        <v>47</v>
      </c>
      <c r="DP64" s="15" t="s">
        <v>59</v>
      </c>
      <c r="DQ64" t="s">
        <v>47</v>
      </c>
      <c r="DR64" s="15" t="s">
        <v>59</v>
      </c>
      <c r="DS64" t="s">
        <v>47</v>
      </c>
      <c r="DT64" s="15" t="s">
        <v>59</v>
      </c>
      <c r="DU64" t="s">
        <v>47</v>
      </c>
      <c r="DV64" s="15" t="s">
        <v>59</v>
      </c>
      <c r="DW64" t="s">
        <v>47</v>
      </c>
      <c r="DX64" s="15" t="s">
        <v>59</v>
      </c>
      <c r="EC64" t="s">
        <v>47</v>
      </c>
      <c r="ED64" s="15" t="s">
        <v>59</v>
      </c>
      <c r="EE64" t="s">
        <v>47</v>
      </c>
      <c r="EF64" s="15" t="s">
        <v>59</v>
      </c>
      <c r="EG64" t="s">
        <v>47</v>
      </c>
      <c r="EH64" s="15" t="s">
        <v>59</v>
      </c>
      <c r="EK64" t="s">
        <v>47</v>
      </c>
      <c r="EL64" s="15" t="s">
        <v>59</v>
      </c>
      <c r="EM64" t="s">
        <v>47</v>
      </c>
      <c r="EN64" s="15" t="s">
        <v>59</v>
      </c>
      <c r="EO64" t="s">
        <v>47</v>
      </c>
      <c r="EP64" s="15" t="s">
        <v>59</v>
      </c>
      <c r="EQ64" t="s">
        <v>47</v>
      </c>
      <c r="ER64" s="15" t="s">
        <v>59</v>
      </c>
      <c r="ES64" t="s">
        <v>47</v>
      </c>
      <c r="ET64" s="15" t="s">
        <v>59</v>
      </c>
      <c r="EU64" t="s">
        <v>47</v>
      </c>
      <c r="EV64" s="15" t="s">
        <v>59</v>
      </c>
      <c r="EW64" t="s">
        <v>47</v>
      </c>
      <c r="EX64" s="15" t="s">
        <v>59</v>
      </c>
      <c r="EY64" t="s">
        <v>47</v>
      </c>
      <c r="EZ64" s="15" t="s">
        <v>59</v>
      </c>
      <c r="FA64" t="s">
        <v>47</v>
      </c>
      <c r="FB64" s="15" t="s">
        <v>59</v>
      </c>
      <c r="FE64" t="s">
        <v>47</v>
      </c>
      <c r="FF64" s="15" t="s">
        <v>59</v>
      </c>
      <c r="FG64" t="s">
        <v>47</v>
      </c>
      <c r="FH64" s="15" t="s">
        <v>59</v>
      </c>
      <c r="FI64" t="s">
        <v>47</v>
      </c>
      <c r="FJ64" s="15" t="s">
        <v>59</v>
      </c>
      <c r="FK64" t="s">
        <v>47</v>
      </c>
      <c r="FL64" s="15" t="s">
        <v>59</v>
      </c>
      <c r="FM64" t="s">
        <v>47</v>
      </c>
      <c r="FN64" s="15" t="s">
        <v>59</v>
      </c>
      <c r="FO64" t="s">
        <v>47</v>
      </c>
      <c r="FP64" s="15" t="s">
        <v>59</v>
      </c>
      <c r="FQ64" t="s">
        <v>47</v>
      </c>
      <c r="FR64" s="15" t="s">
        <v>59</v>
      </c>
    </row>
    <row r="65" spans="1:174">
      <c r="A65" t="str">
        <f t="shared" si="3"/>
        <v>Margarine, liquid, PS added, heating for 16 min at 150°C</v>
      </c>
      <c r="B65" s="52">
        <v>4</v>
      </c>
      <c r="C65" s="52"/>
      <c r="D65" s="43">
        <v>8004</v>
      </c>
      <c r="E65" s="18" t="s">
        <v>353</v>
      </c>
      <c r="F65" t="s">
        <v>1566</v>
      </c>
      <c r="I65" t="s">
        <v>47</v>
      </c>
      <c r="J65" s="15" t="s">
        <v>59</v>
      </c>
      <c r="K65">
        <v>4.5990566037735856E-3</v>
      </c>
      <c r="L65" s="15">
        <v>3.1839622641509439E-4</v>
      </c>
      <c r="BG65" t="s">
        <v>47</v>
      </c>
      <c r="BH65" s="15" t="s">
        <v>59</v>
      </c>
      <c r="BI65" t="s">
        <v>47</v>
      </c>
      <c r="BJ65" s="15" t="s">
        <v>59</v>
      </c>
      <c r="BK65" t="s">
        <v>47</v>
      </c>
      <c r="BL65" s="15" t="s">
        <v>59</v>
      </c>
      <c r="BM65" t="s">
        <v>47</v>
      </c>
      <c r="BN65" s="15" t="s">
        <v>59</v>
      </c>
      <c r="BO65" t="s">
        <v>47</v>
      </c>
      <c r="BP65" s="15" t="s">
        <v>59</v>
      </c>
      <c r="BQ65" t="s">
        <v>47</v>
      </c>
      <c r="BR65" s="15" t="s">
        <v>59</v>
      </c>
      <c r="BS65" t="s">
        <v>47</v>
      </c>
      <c r="BT65" s="15" t="s">
        <v>59</v>
      </c>
      <c r="BU65" t="s">
        <v>47</v>
      </c>
      <c r="BV65" s="15" t="s">
        <v>59</v>
      </c>
      <c r="BW65" t="s">
        <v>47</v>
      </c>
      <c r="BX65" s="15" t="s">
        <v>59</v>
      </c>
      <c r="BY65" t="s">
        <v>47</v>
      </c>
      <c r="BZ65" s="15" t="s">
        <v>59</v>
      </c>
      <c r="CA65" t="s">
        <v>47</v>
      </c>
      <c r="CB65" s="15" t="s">
        <v>59</v>
      </c>
      <c r="CI65" t="s">
        <v>47</v>
      </c>
      <c r="CJ65" s="15" t="s">
        <v>59</v>
      </c>
      <c r="CM65">
        <v>73.75</v>
      </c>
      <c r="CN65" s="15">
        <v>5.75</v>
      </c>
      <c r="CO65">
        <v>23.75</v>
      </c>
      <c r="CP65" s="15">
        <v>1.25</v>
      </c>
      <c r="CQ65" t="s">
        <v>47</v>
      </c>
      <c r="CR65" s="15" t="s">
        <v>59</v>
      </c>
      <c r="CS65" t="s">
        <v>47</v>
      </c>
      <c r="CT65" s="15" t="s">
        <v>59</v>
      </c>
      <c r="CU65" t="s">
        <v>47</v>
      </c>
      <c r="CV65" s="15" t="s">
        <v>59</v>
      </c>
      <c r="CY65" t="s">
        <v>47</v>
      </c>
      <c r="CZ65" s="15" t="s">
        <v>59</v>
      </c>
      <c r="DC65" t="s">
        <v>47</v>
      </c>
      <c r="DD65" s="15" t="s">
        <v>59</v>
      </c>
      <c r="DG65" t="s">
        <v>47</v>
      </c>
      <c r="DH65" s="15" t="s">
        <v>59</v>
      </c>
      <c r="DI65" t="s">
        <v>47</v>
      </c>
      <c r="DJ65" s="15" t="s">
        <v>59</v>
      </c>
      <c r="DK65" t="s">
        <v>47</v>
      </c>
      <c r="DL65" s="15" t="s">
        <v>59</v>
      </c>
      <c r="DM65" t="s">
        <v>47</v>
      </c>
      <c r="DN65" s="15" t="s">
        <v>59</v>
      </c>
      <c r="DO65" t="s">
        <v>47</v>
      </c>
      <c r="DP65" s="15" t="s">
        <v>59</v>
      </c>
      <c r="DQ65" t="s">
        <v>47</v>
      </c>
      <c r="DR65" s="15" t="s">
        <v>59</v>
      </c>
      <c r="DS65" t="s">
        <v>47</v>
      </c>
      <c r="DT65" s="15" t="s">
        <v>59</v>
      </c>
      <c r="DU65" t="s">
        <v>47</v>
      </c>
      <c r="DV65" s="15" t="s">
        <v>59</v>
      </c>
      <c r="DW65" t="s">
        <v>47</v>
      </c>
      <c r="DX65" s="15" t="s">
        <v>59</v>
      </c>
      <c r="EC65" t="s">
        <v>47</v>
      </c>
      <c r="ED65" s="15" t="s">
        <v>59</v>
      </c>
      <c r="EE65" t="s">
        <v>47</v>
      </c>
      <c r="EF65" s="15" t="s">
        <v>59</v>
      </c>
      <c r="EG65" t="s">
        <v>47</v>
      </c>
      <c r="EH65" s="15" t="s">
        <v>59</v>
      </c>
      <c r="EK65" t="s">
        <v>47</v>
      </c>
      <c r="EL65" s="15" t="s">
        <v>59</v>
      </c>
      <c r="EM65" t="s">
        <v>47</v>
      </c>
      <c r="EN65" s="15" t="s">
        <v>59</v>
      </c>
      <c r="EO65" t="s">
        <v>47</v>
      </c>
      <c r="EP65" s="15" t="s">
        <v>59</v>
      </c>
      <c r="EQ65" t="s">
        <v>47</v>
      </c>
      <c r="ER65" s="15" t="s">
        <v>59</v>
      </c>
      <c r="ES65" t="s">
        <v>47</v>
      </c>
      <c r="ET65" s="15" t="s">
        <v>59</v>
      </c>
      <c r="EU65" t="s">
        <v>47</v>
      </c>
      <c r="EV65" s="15" t="s">
        <v>59</v>
      </c>
      <c r="EW65" t="s">
        <v>47</v>
      </c>
      <c r="EX65" s="15" t="s">
        <v>59</v>
      </c>
      <c r="EY65" t="s">
        <v>47</v>
      </c>
      <c r="EZ65" s="15" t="s">
        <v>59</v>
      </c>
      <c r="FA65" t="s">
        <v>47</v>
      </c>
      <c r="FB65" s="15" t="s">
        <v>59</v>
      </c>
      <c r="FE65" t="s">
        <v>47</v>
      </c>
      <c r="FF65" s="15" t="s">
        <v>59</v>
      </c>
      <c r="FG65" t="s">
        <v>47</v>
      </c>
      <c r="FH65" s="15" t="s">
        <v>59</v>
      </c>
      <c r="FI65" t="s">
        <v>47</v>
      </c>
      <c r="FJ65" s="15" t="s">
        <v>59</v>
      </c>
      <c r="FK65" t="s">
        <v>47</v>
      </c>
      <c r="FL65" s="15" t="s">
        <v>59</v>
      </c>
      <c r="FM65" t="s">
        <v>47</v>
      </c>
      <c r="FN65" s="15" t="s">
        <v>59</v>
      </c>
      <c r="FO65" t="s">
        <v>47</v>
      </c>
      <c r="FP65" s="15" t="s">
        <v>59</v>
      </c>
      <c r="FQ65" t="s">
        <v>47</v>
      </c>
      <c r="FR65" s="15" t="s">
        <v>59</v>
      </c>
    </row>
    <row r="66" spans="1:174">
      <c r="A66" t="str">
        <f t="shared" si="3"/>
        <v>Margarine, liquid, PS added, heating for 8 min at 180°C</v>
      </c>
      <c r="B66" s="52">
        <v>4</v>
      </c>
      <c r="C66" s="52"/>
      <c r="D66" s="43">
        <v>8004</v>
      </c>
      <c r="E66" s="18" t="s">
        <v>353</v>
      </c>
      <c r="F66" t="s">
        <v>1566</v>
      </c>
      <c r="I66" t="s">
        <v>47</v>
      </c>
      <c r="J66" s="15" t="s">
        <v>59</v>
      </c>
      <c r="K66">
        <v>5.0000000000000001E-3</v>
      </c>
      <c r="L66" s="15">
        <v>1.1792452830188679E-4</v>
      </c>
      <c r="BG66" t="s">
        <v>47</v>
      </c>
      <c r="BH66" s="15" t="s">
        <v>59</v>
      </c>
      <c r="BI66" t="s">
        <v>47</v>
      </c>
      <c r="BJ66" s="15" t="s">
        <v>59</v>
      </c>
      <c r="BK66" t="s">
        <v>47</v>
      </c>
      <c r="BL66" s="15" t="s">
        <v>59</v>
      </c>
      <c r="BM66" t="s">
        <v>47</v>
      </c>
      <c r="BN66" s="15" t="s">
        <v>59</v>
      </c>
      <c r="BO66" t="s">
        <v>47</v>
      </c>
      <c r="BP66" s="15" t="s">
        <v>59</v>
      </c>
      <c r="BQ66" t="s">
        <v>47</v>
      </c>
      <c r="BR66" s="15" t="s">
        <v>59</v>
      </c>
      <c r="BS66" t="s">
        <v>47</v>
      </c>
      <c r="BT66" s="15" t="s">
        <v>59</v>
      </c>
      <c r="BU66" t="s">
        <v>47</v>
      </c>
      <c r="BV66" s="15" t="s">
        <v>59</v>
      </c>
      <c r="BW66" t="s">
        <v>47</v>
      </c>
      <c r="BX66" s="15" t="s">
        <v>59</v>
      </c>
      <c r="BY66" t="s">
        <v>47</v>
      </c>
      <c r="BZ66" s="15" t="s">
        <v>59</v>
      </c>
      <c r="CA66" t="s">
        <v>47</v>
      </c>
      <c r="CB66" s="15" t="s">
        <v>59</v>
      </c>
      <c r="CI66" t="s">
        <v>47</v>
      </c>
      <c r="CJ66" s="15" t="s">
        <v>59</v>
      </c>
      <c r="CM66">
        <v>80</v>
      </c>
      <c r="CN66" s="15">
        <v>2</v>
      </c>
      <c r="CO66">
        <v>26</v>
      </c>
      <c r="CP66" s="15">
        <v>0.75</v>
      </c>
      <c r="CQ66" t="s">
        <v>47</v>
      </c>
      <c r="CR66" s="15" t="s">
        <v>59</v>
      </c>
      <c r="CS66" t="s">
        <v>47</v>
      </c>
      <c r="CT66" s="15" t="s">
        <v>59</v>
      </c>
      <c r="CU66" t="s">
        <v>47</v>
      </c>
      <c r="CV66" s="15" t="s">
        <v>59</v>
      </c>
      <c r="CY66" t="s">
        <v>47</v>
      </c>
      <c r="CZ66" s="15" t="s">
        <v>59</v>
      </c>
      <c r="DC66" t="s">
        <v>47</v>
      </c>
      <c r="DD66" s="15" t="s">
        <v>59</v>
      </c>
      <c r="DG66" t="s">
        <v>47</v>
      </c>
      <c r="DH66" s="15" t="s">
        <v>59</v>
      </c>
      <c r="DI66" t="s">
        <v>47</v>
      </c>
      <c r="DJ66" s="15" t="s">
        <v>59</v>
      </c>
      <c r="DK66" t="s">
        <v>47</v>
      </c>
      <c r="DL66" s="15" t="s">
        <v>59</v>
      </c>
      <c r="DM66" t="s">
        <v>47</v>
      </c>
      <c r="DN66" s="15" t="s">
        <v>59</v>
      </c>
      <c r="DO66" t="s">
        <v>47</v>
      </c>
      <c r="DP66" s="15" t="s">
        <v>59</v>
      </c>
      <c r="DQ66" t="s">
        <v>47</v>
      </c>
      <c r="DR66" s="15" t="s">
        <v>59</v>
      </c>
      <c r="DS66" t="s">
        <v>47</v>
      </c>
      <c r="DT66" s="15" t="s">
        <v>59</v>
      </c>
      <c r="DU66" t="s">
        <v>47</v>
      </c>
      <c r="DV66" s="15" t="s">
        <v>59</v>
      </c>
      <c r="DW66" t="s">
        <v>47</v>
      </c>
      <c r="DX66" s="15" t="s">
        <v>59</v>
      </c>
      <c r="EC66" t="s">
        <v>47</v>
      </c>
      <c r="ED66" s="15" t="s">
        <v>59</v>
      </c>
      <c r="EE66" t="s">
        <v>47</v>
      </c>
      <c r="EF66" s="15" t="s">
        <v>59</v>
      </c>
      <c r="EG66" t="s">
        <v>47</v>
      </c>
      <c r="EH66" s="15" t="s">
        <v>59</v>
      </c>
      <c r="EK66" t="s">
        <v>47</v>
      </c>
      <c r="EL66" s="15" t="s">
        <v>59</v>
      </c>
      <c r="EM66" t="s">
        <v>47</v>
      </c>
      <c r="EN66" s="15" t="s">
        <v>59</v>
      </c>
      <c r="EO66" t="s">
        <v>47</v>
      </c>
      <c r="EP66" s="15" t="s">
        <v>59</v>
      </c>
      <c r="EQ66" t="s">
        <v>47</v>
      </c>
      <c r="ER66" s="15" t="s">
        <v>59</v>
      </c>
      <c r="ES66" t="s">
        <v>47</v>
      </c>
      <c r="ET66" s="15" t="s">
        <v>59</v>
      </c>
      <c r="EU66" t="s">
        <v>47</v>
      </c>
      <c r="EV66" s="15" t="s">
        <v>59</v>
      </c>
      <c r="EW66" t="s">
        <v>47</v>
      </c>
      <c r="EX66" s="15" t="s">
        <v>59</v>
      </c>
      <c r="EY66" t="s">
        <v>47</v>
      </c>
      <c r="EZ66" s="15" t="s">
        <v>59</v>
      </c>
      <c r="FA66" t="s">
        <v>47</v>
      </c>
      <c r="FB66" s="15" t="s">
        <v>59</v>
      </c>
      <c r="FE66" t="s">
        <v>47</v>
      </c>
      <c r="FF66" s="15" t="s">
        <v>59</v>
      </c>
      <c r="FG66" t="s">
        <v>47</v>
      </c>
      <c r="FH66" s="15" t="s">
        <v>59</v>
      </c>
      <c r="FI66" t="s">
        <v>47</v>
      </c>
      <c r="FJ66" s="15" t="s">
        <v>59</v>
      </c>
      <c r="FK66" t="s">
        <v>47</v>
      </c>
      <c r="FL66" s="15" t="s">
        <v>59</v>
      </c>
      <c r="FM66" t="s">
        <v>47</v>
      </c>
      <c r="FN66" s="15" t="s">
        <v>59</v>
      </c>
      <c r="FO66" t="s">
        <v>47</v>
      </c>
      <c r="FP66" s="15" t="s">
        <v>59</v>
      </c>
      <c r="FQ66" t="s">
        <v>47</v>
      </c>
      <c r="FR66" s="15" t="s">
        <v>59</v>
      </c>
    </row>
    <row r="67" spans="1:174">
      <c r="A67" t="str">
        <f t="shared" si="3"/>
        <v>Margarine, liquid, PS added, heating for 12 min at 180°C</v>
      </c>
      <c r="B67" s="52">
        <v>4</v>
      </c>
      <c r="C67" s="52"/>
      <c r="D67" s="43">
        <v>8004</v>
      </c>
      <c r="E67" s="18" t="s">
        <v>353</v>
      </c>
      <c r="F67" t="s">
        <v>1566</v>
      </c>
      <c r="I67" t="s">
        <v>47</v>
      </c>
      <c r="J67" s="15" t="s">
        <v>59</v>
      </c>
      <c r="K67">
        <v>7.9363207547169801E-3</v>
      </c>
      <c r="L67" s="15">
        <v>5.0707547169811314E-4</v>
      </c>
      <c r="BG67" t="s">
        <v>47</v>
      </c>
      <c r="BH67" s="15" t="s">
        <v>59</v>
      </c>
      <c r="BI67" t="s">
        <v>47</v>
      </c>
      <c r="BJ67" s="15" t="s">
        <v>59</v>
      </c>
      <c r="BK67" t="s">
        <v>47</v>
      </c>
      <c r="BL67" s="15" t="s">
        <v>59</v>
      </c>
      <c r="BM67" t="s">
        <v>47</v>
      </c>
      <c r="BN67" s="15" t="s">
        <v>59</v>
      </c>
      <c r="BO67" t="s">
        <v>47</v>
      </c>
      <c r="BP67" s="15" t="s">
        <v>59</v>
      </c>
      <c r="BQ67" t="s">
        <v>47</v>
      </c>
      <c r="BR67" s="15" t="s">
        <v>59</v>
      </c>
      <c r="BS67" t="s">
        <v>47</v>
      </c>
      <c r="BT67" s="15" t="s">
        <v>59</v>
      </c>
      <c r="BU67" t="s">
        <v>47</v>
      </c>
      <c r="BV67" s="15" t="s">
        <v>59</v>
      </c>
      <c r="BW67" t="s">
        <v>47</v>
      </c>
      <c r="BX67" s="15" t="s">
        <v>59</v>
      </c>
      <c r="BY67" t="s">
        <v>47</v>
      </c>
      <c r="BZ67" s="15" t="s">
        <v>59</v>
      </c>
      <c r="CA67" t="s">
        <v>47</v>
      </c>
      <c r="CB67" s="15" t="s">
        <v>59</v>
      </c>
      <c r="CI67" t="s">
        <v>47</v>
      </c>
      <c r="CJ67" s="15" t="s">
        <v>59</v>
      </c>
      <c r="CM67">
        <v>128.5</v>
      </c>
      <c r="CN67" s="15">
        <v>8.75</v>
      </c>
      <c r="CO67">
        <v>39.5</v>
      </c>
      <c r="CP67" s="15">
        <v>2.5</v>
      </c>
      <c r="CQ67" t="s">
        <v>47</v>
      </c>
      <c r="CR67" s="15" t="s">
        <v>59</v>
      </c>
      <c r="CS67" t="s">
        <v>47</v>
      </c>
      <c r="CT67" s="15" t="s">
        <v>59</v>
      </c>
      <c r="CU67" t="s">
        <v>47</v>
      </c>
      <c r="CV67" s="15" t="s">
        <v>59</v>
      </c>
      <c r="CY67" t="s">
        <v>47</v>
      </c>
      <c r="CZ67" s="15" t="s">
        <v>59</v>
      </c>
      <c r="DC67" t="s">
        <v>47</v>
      </c>
      <c r="DD67" s="15" t="s">
        <v>59</v>
      </c>
      <c r="DG67" t="s">
        <v>47</v>
      </c>
      <c r="DH67" s="15" t="s">
        <v>59</v>
      </c>
      <c r="DI67" t="s">
        <v>47</v>
      </c>
      <c r="DJ67" s="15" t="s">
        <v>59</v>
      </c>
      <c r="DK67" t="s">
        <v>47</v>
      </c>
      <c r="DL67" s="15" t="s">
        <v>59</v>
      </c>
      <c r="DM67" t="s">
        <v>47</v>
      </c>
      <c r="DN67" s="15" t="s">
        <v>59</v>
      </c>
      <c r="DO67" t="s">
        <v>47</v>
      </c>
      <c r="DP67" s="15" t="s">
        <v>59</v>
      </c>
      <c r="DQ67" t="s">
        <v>47</v>
      </c>
      <c r="DR67" s="15" t="s">
        <v>59</v>
      </c>
      <c r="DS67" t="s">
        <v>47</v>
      </c>
      <c r="DT67" s="15" t="s">
        <v>59</v>
      </c>
      <c r="DU67" t="s">
        <v>47</v>
      </c>
      <c r="DV67" s="15" t="s">
        <v>59</v>
      </c>
      <c r="DW67" t="s">
        <v>47</v>
      </c>
      <c r="DX67" s="15" t="s">
        <v>59</v>
      </c>
      <c r="EC67" t="s">
        <v>47</v>
      </c>
      <c r="ED67" s="15" t="s">
        <v>59</v>
      </c>
      <c r="EE67" t="s">
        <v>47</v>
      </c>
      <c r="EF67" s="15" t="s">
        <v>59</v>
      </c>
      <c r="EG67" t="s">
        <v>47</v>
      </c>
      <c r="EH67" s="15" t="s">
        <v>59</v>
      </c>
      <c r="EK67" t="s">
        <v>47</v>
      </c>
      <c r="EL67" s="15" t="s">
        <v>59</v>
      </c>
      <c r="EM67" t="s">
        <v>47</v>
      </c>
      <c r="EN67" s="15" t="s">
        <v>59</v>
      </c>
      <c r="EO67" t="s">
        <v>47</v>
      </c>
      <c r="EP67" s="15" t="s">
        <v>59</v>
      </c>
      <c r="EQ67" t="s">
        <v>47</v>
      </c>
      <c r="ER67" s="15" t="s">
        <v>59</v>
      </c>
      <c r="ES67" t="s">
        <v>47</v>
      </c>
      <c r="ET67" s="15" t="s">
        <v>59</v>
      </c>
      <c r="EU67" t="s">
        <v>47</v>
      </c>
      <c r="EV67" s="15" t="s">
        <v>59</v>
      </c>
      <c r="EW67" t="s">
        <v>47</v>
      </c>
      <c r="EX67" s="15" t="s">
        <v>59</v>
      </c>
      <c r="EY67" t="s">
        <v>47</v>
      </c>
      <c r="EZ67" s="15" t="s">
        <v>59</v>
      </c>
      <c r="FA67" t="s">
        <v>47</v>
      </c>
      <c r="FB67" s="15" t="s">
        <v>59</v>
      </c>
      <c r="FE67" t="s">
        <v>47</v>
      </c>
      <c r="FF67" s="15" t="s">
        <v>59</v>
      </c>
      <c r="FG67" t="s">
        <v>47</v>
      </c>
      <c r="FH67" s="15" t="s">
        <v>59</v>
      </c>
      <c r="FI67" t="s">
        <v>47</v>
      </c>
      <c r="FJ67" s="15" t="s">
        <v>59</v>
      </c>
      <c r="FK67" t="s">
        <v>47</v>
      </c>
      <c r="FL67" s="15" t="s">
        <v>59</v>
      </c>
      <c r="FM67" t="s">
        <v>47</v>
      </c>
      <c r="FN67" s="15" t="s">
        <v>59</v>
      </c>
      <c r="FO67" t="s">
        <v>47</v>
      </c>
      <c r="FP67" s="15" t="s">
        <v>59</v>
      </c>
      <c r="FQ67" t="s">
        <v>47</v>
      </c>
      <c r="FR67" s="15" t="s">
        <v>59</v>
      </c>
    </row>
    <row r="68" spans="1:174">
      <c r="A68" t="str">
        <f t="shared" si="3"/>
        <v>Margarine, liquid, PS added, heating for 16 min at 180°C</v>
      </c>
      <c r="B68" s="52">
        <v>4</v>
      </c>
      <c r="C68" s="52"/>
      <c r="D68" s="43">
        <v>8004</v>
      </c>
      <c r="E68" s="18" t="s">
        <v>353</v>
      </c>
      <c r="F68" t="s">
        <v>1566</v>
      </c>
      <c r="I68" t="s">
        <v>47</v>
      </c>
      <c r="J68" s="15" t="s">
        <v>59</v>
      </c>
      <c r="K68">
        <v>1.1957547169811322E-2</v>
      </c>
      <c r="L68" s="15">
        <v>5.8962264150943405E-4</v>
      </c>
      <c r="BG68" t="s">
        <v>47</v>
      </c>
      <c r="BH68" s="15" t="s">
        <v>59</v>
      </c>
      <c r="BI68" t="s">
        <v>47</v>
      </c>
      <c r="BJ68" s="15" t="s">
        <v>59</v>
      </c>
      <c r="BK68" t="s">
        <v>47</v>
      </c>
      <c r="BL68" s="15" t="s">
        <v>59</v>
      </c>
      <c r="BM68" t="s">
        <v>47</v>
      </c>
      <c r="BN68" s="15" t="s">
        <v>59</v>
      </c>
      <c r="BO68" t="s">
        <v>47</v>
      </c>
      <c r="BP68" s="15" t="s">
        <v>59</v>
      </c>
      <c r="BQ68" t="s">
        <v>47</v>
      </c>
      <c r="BR68" s="15" t="s">
        <v>59</v>
      </c>
      <c r="BS68" t="s">
        <v>47</v>
      </c>
      <c r="BT68" s="15" t="s">
        <v>59</v>
      </c>
      <c r="BU68" t="s">
        <v>47</v>
      </c>
      <c r="BV68" s="15" t="s">
        <v>59</v>
      </c>
      <c r="BW68" t="s">
        <v>47</v>
      </c>
      <c r="BX68" s="15" t="s">
        <v>59</v>
      </c>
      <c r="BY68" t="s">
        <v>47</v>
      </c>
      <c r="BZ68" s="15" t="s">
        <v>59</v>
      </c>
      <c r="CA68" t="s">
        <v>47</v>
      </c>
      <c r="CB68" s="15" t="s">
        <v>59</v>
      </c>
      <c r="CI68" t="s">
        <v>47</v>
      </c>
      <c r="CJ68" s="15" t="s">
        <v>59</v>
      </c>
      <c r="CM68">
        <v>194.75</v>
      </c>
      <c r="CN68" s="15">
        <v>9.75</v>
      </c>
      <c r="CO68">
        <v>58.75</v>
      </c>
      <c r="CP68" s="15">
        <v>3.25</v>
      </c>
      <c r="CQ68" t="s">
        <v>47</v>
      </c>
      <c r="CR68" s="15" t="s">
        <v>59</v>
      </c>
      <c r="CS68" t="s">
        <v>47</v>
      </c>
      <c r="CT68" s="15" t="s">
        <v>59</v>
      </c>
      <c r="CU68" t="s">
        <v>47</v>
      </c>
      <c r="CV68" s="15" t="s">
        <v>59</v>
      </c>
      <c r="CY68" t="s">
        <v>47</v>
      </c>
      <c r="CZ68" s="15" t="s">
        <v>59</v>
      </c>
      <c r="DC68" t="s">
        <v>47</v>
      </c>
      <c r="DD68" s="15" t="s">
        <v>59</v>
      </c>
      <c r="DG68" t="s">
        <v>47</v>
      </c>
      <c r="DH68" s="15" t="s">
        <v>59</v>
      </c>
      <c r="DI68" t="s">
        <v>47</v>
      </c>
      <c r="DJ68" s="15" t="s">
        <v>59</v>
      </c>
      <c r="DK68" t="s">
        <v>47</v>
      </c>
      <c r="DL68" s="15" t="s">
        <v>59</v>
      </c>
      <c r="DM68" t="s">
        <v>47</v>
      </c>
      <c r="DN68" s="15" t="s">
        <v>59</v>
      </c>
      <c r="DO68" t="s">
        <v>47</v>
      </c>
      <c r="DP68" s="15" t="s">
        <v>59</v>
      </c>
      <c r="DQ68" t="s">
        <v>47</v>
      </c>
      <c r="DR68" s="15" t="s">
        <v>59</v>
      </c>
      <c r="DS68" t="s">
        <v>47</v>
      </c>
      <c r="DT68" s="15" t="s">
        <v>59</v>
      </c>
      <c r="DU68" t="s">
        <v>47</v>
      </c>
      <c r="DV68" s="15" t="s">
        <v>59</v>
      </c>
      <c r="DW68" t="s">
        <v>47</v>
      </c>
      <c r="DX68" s="15" t="s">
        <v>59</v>
      </c>
      <c r="EC68" t="s">
        <v>47</v>
      </c>
      <c r="ED68" s="15" t="s">
        <v>59</v>
      </c>
      <c r="EE68" t="s">
        <v>47</v>
      </c>
      <c r="EF68" s="15" t="s">
        <v>59</v>
      </c>
      <c r="EG68" t="s">
        <v>47</v>
      </c>
      <c r="EH68" s="15" t="s">
        <v>59</v>
      </c>
      <c r="EK68" t="s">
        <v>47</v>
      </c>
      <c r="EL68" s="15" t="s">
        <v>59</v>
      </c>
      <c r="EM68" t="s">
        <v>47</v>
      </c>
      <c r="EN68" s="15" t="s">
        <v>59</v>
      </c>
      <c r="EO68" t="s">
        <v>47</v>
      </c>
      <c r="EP68" s="15" t="s">
        <v>59</v>
      </c>
      <c r="EQ68" t="s">
        <v>47</v>
      </c>
      <c r="ER68" s="15" t="s">
        <v>59</v>
      </c>
      <c r="ES68" t="s">
        <v>47</v>
      </c>
      <c r="ET68" s="15" t="s">
        <v>59</v>
      </c>
      <c r="EU68" t="s">
        <v>47</v>
      </c>
      <c r="EV68" s="15" t="s">
        <v>59</v>
      </c>
      <c r="EW68" t="s">
        <v>47</v>
      </c>
      <c r="EX68" s="15" t="s">
        <v>59</v>
      </c>
      <c r="EY68" t="s">
        <v>47</v>
      </c>
      <c r="EZ68" s="15" t="s">
        <v>59</v>
      </c>
      <c r="FA68" t="s">
        <v>47</v>
      </c>
      <c r="FB68" s="15" t="s">
        <v>59</v>
      </c>
      <c r="FE68" t="s">
        <v>47</v>
      </c>
      <c r="FF68" s="15" t="s">
        <v>59</v>
      </c>
      <c r="FG68" t="s">
        <v>47</v>
      </c>
      <c r="FH68" s="15" t="s">
        <v>59</v>
      </c>
      <c r="FI68" t="s">
        <v>47</v>
      </c>
      <c r="FJ68" s="15" t="s">
        <v>59</v>
      </c>
      <c r="FK68" t="s">
        <v>47</v>
      </c>
      <c r="FL68" s="15" t="s">
        <v>59</v>
      </c>
      <c r="FM68" t="s">
        <v>47</v>
      </c>
      <c r="FN68" s="15" t="s">
        <v>59</v>
      </c>
      <c r="FO68" t="s">
        <v>47</v>
      </c>
      <c r="FP68" s="15" t="s">
        <v>59</v>
      </c>
      <c r="FQ68" t="s">
        <v>47</v>
      </c>
      <c r="FR68" s="15" t="s">
        <v>59</v>
      </c>
    </row>
    <row r="69" spans="1:174">
      <c r="A69" t="str">
        <f t="shared" si="3"/>
        <v>Margarine, liquid, PS added, heating for 8 min at 210°C</v>
      </c>
      <c r="B69" s="52">
        <v>4</v>
      </c>
      <c r="C69" s="52"/>
      <c r="D69" s="43">
        <v>8004</v>
      </c>
      <c r="E69" s="18" t="s">
        <v>353</v>
      </c>
      <c r="F69" t="s">
        <v>1566</v>
      </c>
      <c r="I69" t="s">
        <v>47</v>
      </c>
      <c r="J69" s="15" t="s">
        <v>59</v>
      </c>
      <c r="K69">
        <v>7.4056603773584905E-3</v>
      </c>
      <c r="L69" s="15">
        <v>5.7783018867924528E-4</v>
      </c>
      <c r="BG69" t="s">
        <v>47</v>
      </c>
      <c r="BH69" s="15" t="s">
        <v>59</v>
      </c>
      <c r="BI69" t="s">
        <v>47</v>
      </c>
      <c r="BJ69" s="15" t="s">
        <v>59</v>
      </c>
      <c r="BK69" t="s">
        <v>47</v>
      </c>
      <c r="BL69" s="15" t="s">
        <v>59</v>
      </c>
      <c r="BM69" t="s">
        <v>47</v>
      </c>
      <c r="BN69" s="15" t="s">
        <v>59</v>
      </c>
      <c r="BO69" t="s">
        <v>47</v>
      </c>
      <c r="BP69" s="15" t="s">
        <v>59</v>
      </c>
      <c r="BQ69" t="s">
        <v>47</v>
      </c>
      <c r="BR69" s="15" t="s">
        <v>59</v>
      </c>
      <c r="BS69" t="s">
        <v>47</v>
      </c>
      <c r="BT69" s="15" t="s">
        <v>59</v>
      </c>
      <c r="BU69" t="s">
        <v>47</v>
      </c>
      <c r="BV69" s="15" t="s">
        <v>59</v>
      </c>
      <c r="BW69" t="s">
        <v>47</v>
      </c>
      <c r="BX69" s="15" t="s">
        <v>59</v>
      </c>
      <c r="BY69" t="s">
        <v>47</v>
      </c>
      <c r="BZ69" s="15" t="s">
        <v>59</v>
      </c>
      <c r="CA69" t="s">
        <v>47</v>
      </c>
      <c r="CB69" s="15" t="s">
        <v>59</v>
      </c>
      <c r="CI69" t="s">
        <v>47</v>
      </c>
      <c r="CJ69" s="15" t="s">
        <v>59</v>
      </c>
      <c r="CM69">
        <v>120.25</v>
      </c>
      <c r="CN69" s="15">
        <v>10.25</v>
      </c>
      <c r="CO69">
        <v>36.5</v>
      </c>
      <c r="CP69" s="15">
        <v>2</v>
      </c>
      <c r="CQ69" t="s">
        <v>47</v>
      </c>
      <c r="CR69" s="15" t="s">
        <v>59</v>
      </c>
      <c r="CS69" t="s">
        <v>47</v>
      </c>
      <c r="CT69" s="15" t="s">
        <v>59</v>
      </c>
      <c r="CU69" t="s">
        <v>47</v>
      </c>
      <c r="CV69" s="15" t="s">
        <v>59</v>
      </c>
      <c r="CY69" t="s">
        <v>47</v>
      </c>
      <c r="CZ69" s="15" t="s">
        <v>59</v>
      </c>
      <c r="DC69" t="s">
        <v>47</v>
      </c>
      <c r="DD69" s="15" t="s">
        <v>59</v>
      </c>
      <c r="DG69" t="s">
        <v>47</v>
      </c>
      <c r="DH69" s="15" t="s">
        <v>59</v>
      </c>
      <c r="DI69" t="s">
        <v>47</v>
      </c>
      <c r="DJ69" s="15" t="s">
        <v>59</v>
      </c>
      <c r="DK69" t="s">
        <v>47</v>
      </c>
      <c r="DL69" s="15" t="s">
        <v>59</v>
      </c>
      <c r="DM69" t="s">
        <v>47</v>
      </c>
      <c r="DN69" s="15" t="s">
        <v>59</v>
      </c>
      <c r="DO69" t="s">
        <v>47</v>
      </c>
      <c r="DP69" s="15" t="s">
        <v>59</v>
      </c>
      <c r="DQ69" t="s">
        <v>47</v>
      </c>
      <c r="DR69" s="15" t="s">
        <v>59</v>
      </c>
      <c r="DS69" t="s">
        <v>47</v>
      </c>
      <c r="DT69" s="15" t="s">
        <v>59</v>
      </c>
      <c r="DU69" t="s">
        <v>47</v>
      </c>
      <c r="DV69" s="15" t="s">
        <v>59</v>
      </c>
      <c r="DW69" t="s">
        <v>47</v>
      </c>
      <c r="DX69" s="15" t="s">
        <v>59</v>
      </c>
      <c r="EC69" t="s">
        <v>47</v>
      </c>
      <c r="ED69" s="15" t="s">
        <v>59</v>
      </c>
      <c r="EE69" t="s">
        <v>47</v>
      </c>
      <c r="EF69" s="15" t="s">
        <v>59</v>
      </c>
      <c r="EG69" t="s">
        <v>47</v>
      </c>
      <c r="EH69" s="15" t="s">
        <v>59</v>
      </c>
      <c r="EK69" t="s">
        <v>47</v>
      </c>
      <c r="EL69" s="15" t="s">
        <v>59</v>
      </c>
      <c r="EM69" t="s">
        <v>47</v>
      </c>
      <c r="EN69" s="15" t="s">
        <v>59</v>
      </c>
      <c r="EO69" t="s">
        <v>47</v>
      </c>
      <c r="EP69" s="15" t="s">
        <v>59</v>
      </c>
      <c r="EQ69" t="s">
        <v>47</v>
      </c>
      <c r="ER69" s="15" t="s">
        <v>59</v>
      </c>
      <c r="ES69" t="s">
        <v>47</v>
      </c>
      <c r="ET69" s="15" t="s">
        <v>59</v>
      </c>
      <c r="EU69" t="s">
        <v>47</v>
      </c>
      <c r="EV69" s="15" t="s">
        <v>59</v>
      </c>
      <c r="EW69" t="s">
        <v>47</v>
      </c>
      <c r="EX69" s="15" t="s">
        <v>59</v>
      </c>
      <c r="EY69" t="s">
        <v>47</v>
      </c>
      <c r="EZ69" s="15" t="s">
        <v>59</v>
      </c>
      <c r="FA69" t="s">
        <v>47</v>
      </c>
      <c r="FB69" s="15" t="s">
        <v>59</v>
      </c>
      <c r="FE69" t="s">
        <v>47</v>
      </c>
      <c r="FF69" s="15" t="s">
        <v>59</v>
      </c>
      <c r="FG69" t="s">
        <v>47</v>
      </c>
      <c r="FH69" s="15" t="s">
        <v>59</v>
      </c>
      <c r="FI69" t="s">
        <v>47</v>
      </c>
      <c r="FJ69" s="15" t="s">
        <v>59</v>
      </c>
      <c r="FK69" t="s">
        <v>47</v>
      </c>
      <c r="FL69" s="15" t="s">
        <v>59</v>
      </c>
      <c r="FM69" t="s">
        <v>47</v>
      </c>
      <c r="FN69" s="15" t="s">
        <v>59</v>
      </c>
      <c r="FO69" t="s">
        <v>47</v>
      </c>
      <c r="FP69" s="15" t="s">
        <v>59</v>
      </c>
      <c r="FQ69" t="s">
        <v>47</v>
      </c>
      <c r="FR69" s="15" t="s">
        <v>59</v>
      </c>
    </row>
    <row r="70" spans="1:174">
      <c r="A70" t="str">
        <f t="shared" si="3"/>
        <v>Margarine, liquid, PS added, heating for 12 min at 210°C</v>
      </c>
      <c r="B70" s="52">
        <v>4</v>
      </c>
      <c r="C70" s="52"/>
      <c r="D70" s="43">
        <v>8004</v>
      </c>
      <c r="E70" s="18" t="s">
        <v>353</v>
      </c>
      <c r="F70" t="s">
        <v>1566</v>
      </c>
      <c r="I70" t="s">
        <v>47</v>
      </c>
      <c r="J70" s="15" t="s">
        <v>59</v>
      </c>
      <c r="K70">
        <v>1.1155660377358491E-2</v>
      </c>
      <c r="L70" s="15">
        <v>9.0801886792452827E-4</v>
      </c>
      <c r="BG70" t="s">
        <v>47</v>
      </c>
      <c r="BH70" s="15" t="s">
        <v>59</v>
      </c>
      <c r="BI70" t="s">
        <v>47</v>
      </c>
      <c r="BJ70" s="15" t="s">
        <v>59</v>
      </c>
      <c r="BK70" t="s">
        <v>47</v>
      </c>
      <c r="BL70" s="15" t="s">
        <v>59</v>
      </c>
      <c r="BM70" t="s">
        <v>47</v>
      </c>
      <c r="BN70" s="15" t="s">
        <v>59</v>
      </c>
      <c r="BO70" t="s">
        <v>47</v>
      </c>
      <c r="BP70" s="15" t="s">
        <v>59</v>
      </c>
      <c r="BQ70" t="s">
        <v>47</v>
      </c>
      <c r="BR70" s="15" t="s">
        <v>59</v>
      </c>
      <c r="BS70" t="s">
        <v>47</v>
      </c>
      <c r="BT70" s="15" t="s">
        <v>59</v>
      </c>
      <c r="BU70" t="s">
        <v>47</v>
      </c>
      <c r="BV70" s="15" t="s">
        <v>59</v>
      </c>
      <c r="BW70" t="s">
        <v>47</v>
      </c>
      <c r="BX70" s="15" t="s">
        <v>59</v>
      </c>
      <c r="BY70" t="s">
        <v>47</v>
      </c>
      <c r="BZ70" s="15" t="s">
        <v>59</v>
      </c>
      <c r="CA70" t="s">
        <v>47</v>
      </c>
      <c r="CB70" s="15" t="s">
        <v>59</v>
      </c>
      <c r="CI70" t="s">
        <v>47</v>
      </c>
      <c r="CJ70" s="15" t="s">
        <v>59</v>
      </c>
      <c r="CM70">
        <v>182</v>
      </c>
      <c r="CN70" s="15">
        <v>14.5</v>
      </c>
      <c r="CO70">
        <v>54.5</v>
      </c>
      <c r="CP70" s="15">
        <v>4.75</v>
      </c>
      <c r="CQ70" t="s">
        <v>47</v>
      </c>
      <c r="CR70" s="15" t="s">
        <v>59</v>
      </c>
      <c r="CS70" t="s">
        <v>47</v>
      </c>
      <c r="CT70" s="15" t="s">
        <v>59</v>
      </c>
      <c r="CU70" t="s">
        <v>47</v>
      </c>
      <c r="CV70" s="15" t="s">
        <v>59</v>
      </c>
      <c r="CY70" t="s">
        <v>47</v>
      </c>
      <c r="CZ70" s="15" t="s">
        <v>59</v>
      </c>
      <c r="DC70" t="s">
        <v>47</v>
      </c>
      <c r="DD70" s="15" t="s">
        <v>59</v>
      </c>
      <c r="DG70" t="s">
        <v>47</v>
      </c>
      <c r="DH70" s="15" t="s">
        <v>59</v>
      </c>
      <c r="DI70" t="s">
        <v>47</v>
      </c>
      <c r="DJ70" s="15" t="s">
        <v>59</v>
      </c>
      <c r="DK70" t="s">
        <v>47</v>
      </c>
      <c r="DL70" s="15" t="s">
        <v>59</v>
      </c>
      <c r="DM70" t="s">
        <v>47</v>
      </c>
      <c r="DN70" s="15" t="s">
        <v>59</v>
      </c>
      <c r="DO70" t="s">
        <v>47</v>
      </c>
      <c r="DP70" s="15" t="s">
        <v>59</v>
      </c>
      <c r="DQ70" t="s">
        <v>47</v>
      </c>
      <c r="DR70" s="15" t="s">
        <v>59</v>
      </c>
      <c r="DS70" t="s">
        <v>47</v>
      </c>
      <c r="DT70" s="15" t="s">
        <v>59</v>
      </c>
      <c r="DU70" t="s">
        <v>47</v>
      </c>
      <c r="DV70" s="15" t="s">
        <v>59</v>
      </c>
      <c r="DW70" t="s">
        <v>47</v>
      </c>
      <c r="DX70" s="15" t="s">
        <v>59</v>
      </c>
      <c r="EC70" t="s">
        <v>47</v>
      </c>
      <c r="ED70" s="15" t="s">
        <v>59</v>
      </c>
      <c r="EE70" t="s">
        <v>47</v>
      </c>
      <c r="EF70" s="15" t="s">
        <v>59</v>
      </c>
      <c r="EG70" t="s">
        <v>47</v>
      </c>
      <c r="EH70" s="15" t="s">
        <v>59</v>
      </c>
      <c r="EK70" t="s">
        <v>47</v>
      </c>
      <c r="EL70" s="15" t="s">
        <v>59</v>
      </c>
      <c r="EM70" t="s">
        <v>47</v>
      </c>
      <c r="EN70" s="15" t="s">
        <v>59</v>
      </c>
      <c r="EO70" t="s">
        <v>47</v>
      </c>
      <c r="EP70" s="15" t="s">
        <v>59</v>
      </c>
      <c r="EQ70" t="s">
        <v>47</v>
      </c>
      <c r="ER70" s="15" t="s">
        <v>59</v>
      </c>
      <c r="ES70" t="s">
        <v>47</v>
      </c>
      <c r="ET70" s="15" t="s">
        <v>59</v>
      </c>
      <c r="EU70" t="s">
        <v>47</v>
      </c>
      <c r="EV70" s="15" t="s">
        <v>59</v>
      </c>
      <c r="EW70" t="s">
        <v>47</v>
      </c>
      <c r="EX70" s="15" t="s">
        <v>59</v>
      </c>
      <c r="EY70" t="s">
        <v>47</v>
      </c>
      <c r="EZ70" s="15" t="s">
        <v>59</v>
      </c>
      <c r="FA70" t="s">
        <v>47</v>
      </c>
      <c r="FB70" s="15" t="s">
        <v>59</v>
      </c>
      <c r="FE70" t="s">
        <v>47</v>
      </c>
      <c r="FF70" s="15" t="s">
        <v>59</v>
      </c>
      <c r="FG70" t="s">
        <v>47</v>
      </c>
      <c r="FH70" s="15" t="s">
        <v>59</v>
      </c>
      <c r="FI70" t="s">
        <v>47</v>
      </c>
      <c r="FJ70" s="15" t="s">
        <v>59</v>
      </c>
      <c r="FK70" t="s">
        <v>47</v>
      </c>
      <c r="FL70" s="15" t="s">
        <v>59</v>
      </c>
      <c r="FM70" t="s">
        <v>47</v>
      </c>
      <c r="FN70" s="15" t="s">
        <v>59</v>
      </c>
      <c r="FO70" t="s">
        <v>47</v>
      </c>
      <c r="FP70" s="15" t="s">
        <v>59</v>
      </c>
      <c r="FQ70" t="s">
        <v>47</v>
      </c>
      <c r="FR70" s="15" t="s">
        <v>59</v>
      </c>
    </row>
    <row r="71" spans="1:174">
      <c r="A71" t="str">
        <f t="shared" si="3"/>
        <v>Margarine, liquid, PS added, heating for 16 min at 210°C</v>
      </c>
      <c r="B71" s="52">
        <v>4</v>
      </c>
      <c r="C71" s="52"/>
      <c r="D71" s="52">
        <v>8004</v>
      </c>
      <c r="E71" s="18" t="s">
        <v>353</v>
      </c>
      <c r="F71" t="s">
        <v>1566</v>
      </c>
      <c r="I71" t="s">
        <v>47</v>
      </c>
      <c r="J71" s="15" t="s">
        <v>59</v>
      </c>
      <c r="K71">
        <v>1.7747641509433965E-2</v>
      </c>
      <c r="L71" s="15">
        <v>3.4787735849056605E-3</v>
      </c>
      <c r="BG71" t="s">
        <v>47</v>
      </c>
      <c r="BH71" s="15" t="s">
        <v>59</v>
      </c>
      <c r="BI71" t="s">
        <v>47</v>
      </c>
      <c r="BJ71" s="15" t="s">
        <v>59</v>
      </c>
      <c r="BK71" t="s">
        <v>47</v>
      </c>
      <c r="BL71" s="15" t="s">
        <v>59</v>
      </c>
      <c r="BM71" t="s">
        <v>47</v>
      </c>
      <c r="BN71" s="15" t="s">
        <v>59</v>
      </c>
      <c r="BO71" t="s">
        <v>47</v>
      </c>
      <c r="BP71" s="15" t="s">
        <v>59</v>
      </c>
      <c r="BQ71" t="s">
        <v>47</v>
      </c>
      <c r="BR71" s="15" t="s">
        <v>59</v>
      </c>
      <c r="BS71" t="s">
        <v>47</v>
      </c>
      <c r="BT71" s="15" t="s">
        <v>59</v>
      </c>
      <c r="BU71" t="s">
        <v>47</v>
      </c>
      <c r="BV71" s="15" t="s">
        <v>59</v>
      </c>
      <c r="BW71" t="s">
        <v>47</v>
      </c>
      <c r="BX71" s="15" t="s">
        <v>59</v>
      </c>
      <c r="BY71" t="s">
        <v>47</v>
      </c>
      <c r="BZ71" s="15" t="s">
        <v>59</v>
      </c>
      <c r="CA71" t="s">
        <v>47</v>
      </c>
      <c r="CB71" s="15" t="s">
        <v>59</v>
      </c>
      <c r="CI71" t="s">
        <v>47</v>
      </c>
      <c r="CJ71" s="15" t="s">
        <v>59</v>
      </c>
      <c r="CM71">
        <v>291.5</v>
      </c>
      <c r="CN71" s="15">
        <v>58</v>
      </c>
      <c r="CO71">
        <v>84.75</v>
      </c>
      <c r="CP71" s="15">
        <v>15.75</v>
      </c>
      <c r="CQ71" t="s">
        <v>47</v>
      </c>
      <c r="CR71" s="15" t="s">
        <v>59</v>
      </c>
      <c r="CS71" t="s">
        <v>47</v>
      </c>
      <c r="CT71" s="15" t="s">
        <v>59</v>
      </c>
      <c r="CU71" t="s">
        <v>47</v>
      </c>
      <c r="CV71" s="15" t="s">
        <v>59</v>
      </c>
      <c r="CY71" t="s">
        <v>47</v>
      </c>
      <c r="CZ71" s="15" t="s">
        <v>59</v>
      </c>
      <c r="DC71" t="s">
        <v>47</v>
      </c>
      <c r="DD71" s="15" t="s">
        <v>59</v>
      </c>
      <c r="DG71" t="s">
        <v>47</v>
      </c>
      <c r="DH71" s="15" t="s">
        <v>59</v>
      </c>
      <c r="DI71" t="s">
        <v>47</v>
      </c>
      <c r="DJ71" s="15" t="s">
        <v>59</v>
      </c>
      <c r="DK71" t="s">
        <v>47</v>
      </c>
      <c r="DL71" s="15" t="s">
        <v>59</v>
      </c>
      <c r="DM71" t="s">
        <v>47</v>
      </c>
      <c r="DN71" s="15" t="s">
        <v>59</v>
      </c>
      <c r="DO71" t="s">
        <v>47</v>
      </c>
      <c r="DP71" s="15" t="s">
        <v>59</v>
      </c>
      <c r="DQ71" t="s">
        <v>47</v>
      </c>
      <c r="DR71" s="15" t="s">
        <v>59</v>
      </c>
      <c r="DS71" t="s">
        <v>47</v>
      </c>
      <c r="DT71" s="15" t="s">
        <v>59</v>
      </c>
      <c r="DU71" t="s">
        <v>47</v>
      </c>
      <c r="DV71" s="15" t="s">
        <v>59</v>
      </c>
      <c r="DW71" t="s">
        <v>47</v>
      </c>
      <c r="DX71" s="15" t="s">
        <v>59</v>
      </c>
      <c r="EC71" t="s">
        <v>47</v>
      </c>
      <c r="ED71" s="15" t="s">
        <v>59</v>
      </c>
      <c r="EE71" t="s">
        <v>47</v>
      </c>
      <c r="EF71" s="15" t="s">
        <v>59</v>
      </c>
      <c r="EG71" t="s">
        <v>47</v>
      </c>
      <c r="EH71" s="15" t="s">
        <v>59</v>
      </c>
      <c r="EK71" t="s">
        <v>47</v>
      </c>
      <c r="EL71" s="15" t="s">
        <v>59</v>
      </c>
      <c r="EM71" t="s">
        <v>47</v>
      </c>
      <c r="EN71" s="15" t="s">
        <v>59</v>
      </c>
      <c r="EO71" t="s">
        <v>47</v>
      </c>
      <c r="EP71" s="15" t="s">
        <v>59</v>
      </c>
      <c r="EQ71" t="s">
        <v>47</v>
      </c>
      <c r="ER71" s="15" t="s">
        <v>59</v>
      </c>
      <c r="ES71" t="s">
        <v>47</v>
      </c>
      <c r="ET71" s="15" t="s">
        <v>59</v>
      </c>
      <c r="EU71" t="s">
        <v>47</v>
      </c>
      <c r="EV71" s="15" t="s">
        <v>59</v>
      </c>
      <c r="EW71" t="s">
        <v>47</v>
      </c>
      <c r="EX71" s="15" t="s">
        <v>59</v>
      </c>
      <c r="EY71" t="s">
        <v>47</v>
      </c>
      <c r="EZ71" s="15" t="s">
        <v>59</v>
      </c>
      <c r="FA71" t="s">
        <v>47</v>
      </c>
      <c r="FB71" s="15" t="s">
        <v>59</v>
      </c>
      <c r="FE71" t="s">
        <v>47</v>
      </c>
      <c r="FF71" s="15" t="s">
        <v>59</v>
      </c>
      <c r="FG71" t="s">
        <v>47</v>
      </c>
      <c r="FH71" s="15" t="s">
        <v>59</v>
      </c>
      <c r="FI71" t="s">
        <v>47</v>
      </c>
      <c r="FJ71" s="15" t="s">
        <v>59</v>
      </c>
      <c r="FK71" t="s">
        <v>47</v>
      </c>
      <c r="FL71" s="15" t="s">
        <v>59</v>
      </c>
      <c r="FM71" t="s">
        <v>47</v>
      </c>
      <c r="FN71" s="15" t="s">
        <v>59</v>
      </c>
      <c r="FO71" t="s">
        <v>47</v>
      </c>
      <c r="FP71" s="15" t="s">
        <v>59</v>
      </c>
      <c r="FQ71" t="s">
        <v>47</v>
      </c>
      <c r="FR71" s="15" t="s">
        <v>59</v>
      </c>
    </row>
    <row r="72" spans="1:174">
      <c r="A72" t="s">
        <v>385</v>
      </c>
      <c r="B72" s="52">
        <v>2</v>
      </c>
      <c r="C72" s="52"/>
      <c r="D72" s="52">
        <v>2806</v>
      </c>
      <c r="E72" s="18" t="s">
        <v>384</v>
      </c>
      <c r="I72">
        <v>223.70000000000002</v>
      </c>
      <c r="J72" s="15">
        <v>22.71</v>
      </c>
      <c r="K72" t="s">
        <v>47</v>
      </c>
      <c r="L72" s="15" t="s">
        <v>59</v>
      </c>
      <c r="BG72" t="s">
        <v>47</v>
      </c>
      <c r="BH72" s="15" t="s">
        <v>59</v>
      </c>
      <c r="BI72" t="s">
        <v>47</v>
      </c>
      <c r="BJ72" s="15" t="s">
        <v>59</v>
      </c>
      <c r="BK72" t="s">
        <v>47</v>
      </c>
      <c r="BL72" s="15" t="s">
        <v>59</v>
      </c>
      <c r="BM72">
        <v>2.3000000000000003</v>
      </c>
      <c r="BN72" s="15">
        <v>0.21999999999999997</v>
      </c>
      <c r="BO72">
        <v>59.1</v>
      </c>
      <c r="BP72" s="15">
        <v>5.61</v>
      </c>
      <c r="BQ72">
        <v>1.5</v>
      </c>
      <c r="BR72" s="15">
        <v>0.13</v>
      </c>
      <c r="BS72">
        <v>66.100000000000009</v>
      </c>
      <c r="BT72" s="15">
        <v>6.21</v>
      </c>
      <c r="BU72">
        <v>1.7000000000000002</v>
      </c>
      <c r="BV72" s="15">
        <v>0.15</v>
      </c>
      <c r="BW72" t="s">
        <v>47</v>
      </c>
      <c r="BX72" s="15" t="s">
        <v>59</v>
      </c>
      <c r="BY72">
        <v>3.2</v>
      </c>
      <c r="BZ72" s="15">
        <v>1.18</v>
      </c>
      <c r="CA72">
        <v>89.9</v>
      </c>
      <c r="CB72" s="15">
        <v>9.2000000000000011</v>
      </c>
      <c r="CI72" t="s">
        <v>47</v>
      </c>
      <c r="CJ72" s="15" t="s">
        <v>59</v>
      </c>
      <c r="CM72" t="s">
        <v>47</v>
      </c>
      <c r="CN72" s="15" t="s">
        <v>59</v>
      </c>
      <c r="CO72" t="s">
        <v>47</v>
      </c>
      <c r="CP72" s="15" t="s">
        <v>59</v>
      </c>
      <c r="CQ72" t="s">
        <v>47</v>
      </c>
      <c r="CR72" s="15" t="s">
        <v>59</v>
      </c>
      <c r="CS72" t="s">
        <v>47</v>
      </c>
      <c r="CT72" s="15" t="s">
        <v>59</v>
      </c>
      <c r="CU72" t="s">
        <v>47</v>
      </c>
      <c r="CV72" s="15" t="s">
        <v>59</v>
      </c>
      <c r="CY72" t="s">
        <v>47</v>
      </c>
      <c r="CZ72" s="15" t="s">
        <v>59</v>
      </c>
      <c r="DC72" t="s">
        <v>47</v>
      </c>
      <c r="DD72" s="15" t="s">
        <v>59</v>
      </c>
      <c r="DG72" t="s">
        <v>47</v>
      </c>
      <c r="DH72" s="15" t="s">
        <v>59</v>
      </c>
      <c r="DI72" t="s">
        <v>47</v>
      </c>
      <c r="DJ72" s="15" t="s">
        <v>59</v>
      </c>
      <c r="DK72" t="s">
        <v>47</v>
      </c>
      <c r="DL72" s="15" t="s">
        <v>59</v>
      </c>
      <c r="DM72" t="s">
        <v>47</v>
      </c>
      <c r="DN72" s="15" t="s">
        <v>59</v>
      </c>
      <c r="DO72" t="s">
        <v>47</v>
      </c>
      <c r="DP72" s="15" t="s">
        <v>59</v>
      </c>
      <c r="DQ72" t="s">
        <v>47</v>
      </c>
      <c r="DR72" s="15" t="s">
        <v>59</v>
      </c>
      <c r="DS72" t="s">
        <v>47</v>
      </c>
      <c r="DT72" s="15" t="s">
        <v>59</v>
      </c>
      <c r="DU72" t="s">
        <v>47</v>
      </c>
      <c r="DV72" s="15" t="s">
        <v>59</v>
      </c>
      <c r="DW72" t="s">
        <v>47</v>
      </c>
      <c r="DX72" s="15" t="s">
        <v>59</v>
      </c>
      <c r="EC72" t="s">
        <v>47</v>
      </c>
      <c r="ED72" s="15" t="s">
        <v>59</v>
      </c>
      <c r="EE72" t="s">
        <v>47</v>
      </c>
      <c r="EF72" s="15" t="s">
        <v>59</v>
      </c>
      <c r="EG72" t="s">
        <v>47</v>
      </c>
      <c r="EH72" s="15" t="s">
        <v>59</v>
      </c>
      <c r="EK72" t="s">
        <v>47</v>
      </c>
      <c r="EL72" s="15" t="s">
        <v>59</v>
      </c>
      <c r="EM72" t="s">
        <v>47</v>
      </c>
      <c r="EN72" s="15" t="s">
        <v>59</v>
      </c>
      <c r="EO72" t="s">
        <v>47</v>
      </c>
      <c r="EP72" s="15" t="s">
        <v>59</v>
      </c>
      <c r="EQ72" t="s">
        <v>47</v>
      </c>
      <c r="ER72" s="15" t="s">
        <v>59</v>
      </c>
      <c r="ES72" t="s">
        <v>47</v>
      </c>
      <c r="ET72" s="15" t="s">
        <v>59</v>
      </c>
      <c r="EU72" t="s">
        <v>47</v>
      </c>
      <c r="EV72" s="15" t="s">
        <v>59</v>
      </c>
      <c r="EW72" t="s">
        <v>47</v>
      </c>
      <c r="EX72" s="15" t="s">
        <v>59</v>
      </c>
      <c r="EY72" t="s">
        <v>47</v>
      </c>
      <c r="EZ72" s="15" t="s">
        <v>59</v>
      </c>
      <c r="FA72" t="s">
        <v>47</v>
      </c>
      <c r="FB72" s="15" t="s">
        <v>59</v>
      </c>
      <c r="FE72" t="s">
        <v>47</v>
      </c>
      <c r="FF72" s="15" t="s">
        <v>59</v>
      </c>
      <c r="FG72" t="s">
        <v>47</v>
      </c>
      <c r="FH72" s="15" t="s">
        <v>59</v>
      </c>
      <c r="FI72" t="s">
        <v>47</v>
      </c>
      <c r="FJ72" s="15" t="s">
        <v>59</v>
      </c>
      <c r="FK72" t="s">
        <v>47</v>
      </c>
      <c r="FL72" s="15" t="s">
        <v>59</v>
      </c>
      <c r="FM72" t="s">
        <v>47</v>
      </c>
      <c r="FN72" s="15" t="s">
        <v>59</v>
      </c>
      <c r="FO72" t="s">
        <v>47</v>
      </c>
      <c r="FP72" s="15" t="s">
        <v>59</v>
      </c>
      <c r="FQ72" t="s">
        <v>47</v>
      </c>
      <c r="FR72" s="15" t="s">
        <v>59</v>
      </c>
    </row>
    <row r="73" spans="1:174">
      <c r="A73" t="s">
        <v>386</v>
      </c>
      <c r="B73" s="52">
        <v>2</v>
      </c>
      <c r="C73" s="52"/>
      <c r="D73" s="43">
        <v>8012</v>
      </c>
      <c r="E73" s="18" t="s">
        <v>384</v>
      </c>
      <c r="I73">
        <v>209.4</v>
      </c>
      <c r="J73" s="15">
        <v>22.63</v>
      </c>
      <c r="K73" t="s">
        <v>47</v>
      </c>
      <c r="L73" s="15" t="s">
        <v>59</v>
      </c>
      <c r="BG73" t="s">
        <v>47</v>
      </c>
      <c r="BH73" s="15" t="s">
        <v>59</v>
      </c>
      <c r="BI73" t="s">
        <v>47</v>
      </c>
      <c r="BJ73" s="15" t="s">
        <v>59</v>
      </c>
      <c r="BK73" t="s">
        <v>47</v>
      </c>
      <c r="BL73" s="15" t="s">
        <v>59</v>
      </c>
      <c r="BM73">
        <v>0.1</v>
      </c>
      <c r="BN73" s="15">
        <v>0.01</v>
      </c>
      <c r="BO73">
        <v>18.799999999999997</v>
      </c>
      <c r="BP73" s="15">
        <v>2</v>
      </c>
      <c r="BQ73">
        <v>2.6</v>
      </c>
      <c r="BR73" s="15">
        <v>0.42999999999999994</v>
      </c>
      <c r="BS73">
        <v>1.6</v>
      </c>
      <c r="BT73" s="15">
        <v>0.14000000000000001</v>
      </c>
      <c r="BU73" t="s">
        <v>54</v>
      </c>
      <c r="BV73" s="15" t="s">
        <v>59</v>
      </c>
      <c r="BW73" t="s">
        <v>47</v>
      </c>
      <c r="BX73" s="15" t="s">
        <v>59</v>
      </c>
      <c r="BY73">
        <v>26.8</v>
      </c>
      <c r="BZ73" s="15">
        <v>4.57</v>
      </c>
      <c r="CA73">
        <v>159.70000000000002</v>
      </c>
      <c r="CB73" s="15">
        <v>17.46</v>
      </c>
      <c r="CI73" t="s">
        <v>47</v>
      </c>
      <c r="CJ73" s="15" t="s">
        <v>59</v>
      </c>
      <c r="CM73" t="s">
        <v>47</v>
      </c>
      <c r="CN73" s="15" t="s">
        <v>59</v>
      </c>
      <c r="CO73" t="s">
        <v>47</v>
      </c>
      <c r="CP73" s="15" t="s">
        <v>59</v>
      </c>
      <c r="CQ73" t="s">
        <v>47</v>
      </c>
      <c r="CR73" s="15" t="s">
        <v>59</v>
      </c>
      <c r="CS73" t="s">
        <v>47</v>
      </c>
      <c r="CT73" s="15" t="s">
        <v>59</v>
      </c>
      <c r="CU73" t="s">
        <v>47</v>
      </c>
      <c r="CV73" s="15" t="s">
        <v>59</v>
      </c>
      <c r="CY73" t="s">
        <v>47</v>
      </c>
      <c r="CZ73" s="15" t="s">
        <v>59</v>
      </c>
      <c r="DC73" t="s">
        <v>47</v>
      </c>
      <c r="DD73" s="15" t="s">
        <v>59</v>
      </c>
      <c r="DG73" t="s">
        <v>47</v>
      </c>
      <c r="DH73" s="15" t="s">
        <v>59</v>
      </c>
      <c r="DI73" t="s">
        <v>47</v>
      </c>
      <c r="DJ73" s="15" t="s">
        <v>59</v>
      </c>
      <c r="DK73" t="s">
        <v>47</v>
      </c>
      <c r="DL73" s="15" t="s">
        <v>59</v>
      </c>
      <c r="DM73" t="s">
        <v>47</v>
      </c>
      <c r="DN73" s="15" t="s">
        <v>59</v>
      </c>
      <c r="DO73" t="s">
        <v>47</v>
      </c>
      <c r="DP73" s="15" t="s">
        <v>59</v>
      </c>
      <c r="DQ73" t="s">
        <v>47</v>
      </c>
      <c r="DR73" s="15" t="s">
        <v>59</v>
      </c>
      <c r="DS73" t="s">
        <v>47</v>
      </c>
      <c r="DT73" s="15" t="s">
        <v>59</v>
      </c>
      <c r="DU73" t="s">
        <v>47</v>
      </c>
      <c r="DV73" s="15" t="s">
        <v>59</v>
      </c>
      <c r="DW73" t="s">
        <v>47</v>
      </c>
      <c r="DX73" s="15" t="s">
        <v>59</v>
      </c>
      <c r="EC73" t="s">
        <v>47</v>
      </c>
      <c r="ED73" s="15" t="s">
        <v>59</v>
      </c>
      <c r="EE73" t="s">
        <v>47</v>
      </c>
      <c r="EF73" s="15" t="s">
        <v>59</v>
      </c>
      <c r="EG73" t="s">
        <v>47</v>
      </c>
      <c r="EH73" s="15" t="s">
        <v>59</v>
      </c>
      <c r="EK73" t="s">
        <v>47</v>
      </c>
      <c r="EL73" s="15" t="s">
        <v>59</v>
      </c>
      <c r="EM73" t="s">
        <v>47</v>
      </c>
      <c r="EN73" s="15" t="s">
        <v>59</v>
      </c>
      <c r="EO73" t="s">
        <v>47</v>
      </c>
      <c r="EP73" s="15" t="s">
        <v>59</v>
      </c>
      <c r="EQ73" t="s">
        <v>47</v>
      </c>
      <c r="ER73" s="15" t="s">
        <v>59</v>
      </c>
      <c r="ES73" t="s">
        <v>47</v>
      </c>
      <c r="ET73" s="15" t="s">
        <v>59</v>
      </c>
      <c r="EU73" t="s">
        <v>47</v>
      </c>
      <c r="EV73" s="15" t="s">
        <v>59</v>
      </c>
      <c r="EW73" t="s">
        <v>47</v>
      </c>
      <c r="EX73" s="15" t="s">
        <v>59</v>
      </c>
      <c r="EY73" t="s">
        <v>47</v>
      </c>
      <c r="EZ73" s="15" t="s">
        <v>59</v>
      </c>
      <c r="FA73" t="s">
        <v>47</v>
      </c>
      <c r="FB73" s="15" t="s">
        <v>59</v>
      </c>
      <c r="FE73" t="s">
        <v>47</v>
      </c>
      <c r="FF73" s="15" t="s">
        <v>59</v>
      </c>
      <c r="FG73" t="s">
        <v>47</v>
      </c>
      <c r="FH73" s="15" t="s">
        <v>59</v>
      </c>
      <c r="FI73" t="s">
        <v>47</v>
      </c>
      <c r="FJ73" s="15" t="s">
        <v>59</v>
      </c>
      <c r="FK73" t="s">
        <v>47</v>
      </c>
      <c r="FL73" s="15" t="s">
        <v>59</v>
      </c>
      <c r="FM73" t="s">
        <v>47</v>
      </c>
      <c r="FN73" s="15" t="s">
        <v>59</v>
      </c>
      <c r="FO73" t="s">
        <v>47</v>
      </c>
      <c r="FP73" s="15" t="s">
        <v>59</v>
      </c>
      <c r="FQ73" t="s">
        <v>47</v>
      </c>
      <c r="FR73" s="15" t="s">
        <v>59</v>
      </c>
    </row>
    <row r="74" spans="1:174">
      <c r="A74" t="s">
        <v>387</v>
      </c>
      <c r="B74" s="52">
        <v>2</v>
      </c>
      <c r="C74" s="52"/>
      <c r="D74" s="43">
        <v>8012</v>
      </c>
      <c r="E74" s="18" t="s">
        <v>384</v>
      </c>
      <c r="I74">
        <v>709.30000000000007</v>
      </c>
      <c r="J74" s="15">
        <v>46.84</v>
      </c>
      <c r="K74" t="s">
        <v>47</v>
      </c>
      <c r="L74" s="15" t="s">
        <v>59</v>
      </c>
      <c r="BG74" t="s">
        <v>47</v>
      </c>
      <c r="BH74" s="15" t="s">
        <v>59</v>
      </c>
      <c r="BI74" t="s">
        <v>47</v>
      </c>
      <c r="BJ74" s="15" t="s">
        <v>59</v>
      </c>
      <c r="BK74" t="s">
        <v>47</v>
      </c>
      <c r="BL74" s="15" t="s">
        <v>59</v>
      </c>
      <c r="BM74">
        <v>0.3</v>
      </c>
      <c r="BN74" s="15">
        <v>0.01</v>
      </c>
      <c r="BO74">
        <v>50.599999999999994</v>
      </c>
      <c r="BP74" s="15">
        <v>3.29</v>
      </c>
      <c r="BQ74">
        <v>8.5</v>
      </c>
      <c r="BR74" s="15">
        <v>0.67</v>
      </c>
      <c r="BS74">
        <v>5.8</v>
      </c>
      <c r="BT74" s="15">
        <v>0.45999999999999996</v>
      </c>
      <c r="BU74" t="s">
        <v>54</v>
      </c>
      <c r="BV74" s="15" t="s">
        <v>59</v>
      </c>
      <c r="BW74" t="s">
        <v>47</v>
      </c>
      <c r="BX74" s="15" t="s">
        <v>59</v>
      </c>
      <c r="BY74">
        <v>84.800000000000011</v>
      </c>
      <c r="BZ74" s="15">
        <v>5.83</v>
      </c>
      <c r="CA74">
        <v>559.4</v>
      </c>
      <c r="CB74" s="15">
        <v>36.629999999999995</v>
      </c>
      <c r="CI74" t="s">
        <v>47</v>
      </c>
      <c r="CJ74" s="15" t="s">
        <v>59</v>
      </c>
      <c r="CM74" t="s">
        <v>47</v>
      </c>
      <c r="CN74" s="15" t="s">
        <v>59</v>
      </c>
      <c r="CO74" t="s">
        <v>47</v>
      </c>
      <c r="CP74" s="15" t="s">
        <v>59</v>
      </c>
      <c r="CQ74" t="s">
        <v>47</v>
      </c>
      <c r="CR74" s="15" t="s">
        <v>59</v>
      </c>
      <c r="CS74" t="s">
        <v>47</v>
      </c>
      <c r="CT74" s="15" t="s">
        <v>59</v>
      </c>
      <c r="CU74" t="s">
        <v>47</v>
      </c>
      <c r="CV74" s="15" t="s">
        <v>59</v>
      </c>
      <c r="CY74" t="s">
        <v>47</v>
      </c>
      <c r="CZ74" s="15" t="s">
        <v>59</v>
      </c>
      <c r="DC74" t="s">
        <v>47</v>
      </c>
      <c r="DD74" s="15" t="s">
        <v>59</v>
      </c>
      <c r="DG74" t="s">
        <v>47</v>
      </c>
      <c r="DH74" s="15" t="s">
        <v>59</v>
      </c>
      <c r="DI74" t="s">
        <v>47</v>
      </c>
      <c r="DJ74" s="15" t="s">
        <v>59</v>
      </c>
      <c r="DK74" t="s">
        <v>47</v>
      </c>
      <c r="DL74" s="15" t="s">
        <v>59</v>
      </c>
      <c r="DM74" t="s">
        <v>47</v>
      </c>
      <c r="DN74" s="15" t="s">
        <v>59</v>
      </c>
      <c r="DO74" t="s">
        <v>47</v>
      </c>
      <c r="DP74" s="15" t="s">
        <v>59</v>
      </c>
      <c r="DQ74" t="s">
        <v>47</v>
      </c>
      <c r="DR74" s="15" t="s">
        <v>59</v>
      </c>
      <c r="DS74" t="s">
        <v>47</v>
      </c>
      <c r="DT74" s="15" t="s">
        <v>59</v>
      </c>
      <c r="DU74" t="s">
        <v>47</v>
      </c>
      <c r="DV74" s="15" t="s">
        <v>59</v>
      </c>
      <c r="DW74" t="s">
        <v>47</v>
      </c>
      <c r="DX74" s="15" t="s">
        <v>59</v>
      </c>
      <c r="EC74" t="s">
        <v>47</v>
      </c>
      <c r="ED74" s="15" t="s">
        <v>59</v>
      </c>
      <c r="EE74" t="s">
        <v>47</v>
      </c>
      <c r="EF74" s="15" t="s">
        <v>59</v>
      </c>
      <c r="EG74" t="s">
        <v>47</v>
      </c>
      <c r="EH74" s="15" t="s">
        <v>59</v>
      </c>
      <c r="EK74" t="s">
        <v>47</v>
      </c>
      <c r="EL74" s="15" t="s">
        <v>59</v>
      </c>
      <c r="EM74" t="s">
        <v>47</v>
      </c>
      <c r="EN74" s="15" t="s">
        <v>59</v>
      </c>
      <c r="EO74" t="s">
        <v>47</v>
      </c>
      <c r="EP74" s="15" t="s">
        <v>59</v>
      </c>
      <c r="EQ74" t="s">
        <v>47</v>
      </c>
      <c r="ER74" s="15" t="s">
        <v>59</v>
      </c>
      <c r="ES74" t="s">
        <v>47</v>
      </c>
      <c r="ET74" s="15" t="s">
        <v>59</v>
      </c>
      <c r="EU74" t="s">
        <v>47</v>
      </c>
      <c r="EV74" s="15" t="s">
        <v>59</v>
      </c>
      <c r="EW74" t="s">
        <v>47</v>
      </c>
      <c r="EX74" s="15" t="s">
        <v>59</v>
      </c>
      <c r="EY74" t="s">
        <v>47</v>
      </c>
      <c r="EZ74" s="15" t="s">
        <v>59</v>
      </c>
      <c r="FA74" t="s">
        <v>47</v>
      </c>
      <c r="FB74" s="15" t="s">
        <v>59</v>
      </c>
      <c r="FE74" t="s">
        <v>47</v>
      </c>
      <c r="FF74" s="15" t="s">
        <v>59</v>
      </c>
      <c r="FG74" t="s">
        <v>47</v>
      </c>
      <c r="FH74" s="15" t="s">
        <v>59</v>
      </c>
      <c r="FI74" t="s">
        <v>47</v>
      </c>
      <c r="FJ74" s="15" t="s">
        <v>59</v>
      </c>
      <c r="FK74" t="s">
        <v>47</v>
      </c>
      <c r="FL74" s="15" t="s">
        <v>59</v>
      </c>
      <c r="FM74" t="s">
        <v>47</v>
      </c>
      <c r="FN74" s="15" t="s">
        <v>59</v>
      </c>
      <c r="FO74" t="s">
        <v>47</v>
      </c>
      <c r="FP74" s="15" t="s">
        <v>59</v>
      </c>
      <c r="FQ74" t="s">
        <v>47</v>
      </c>
      <c r="FR74" s="15" t="s">
        <v>59</v>
      </c>
    </row>
    <row r="75" spans="1:174">
      <c r="A75" t="s">
        <v>388</v>
      </c>
      <c r="B75" s="52">
        <v>2</v>
      </c>
      <c r="C75" s="52"/>
      <c r="D75" s="52">
        <v>2806</v>
      </c>
      <c r="E75" s="18" t="s">
        <v>384</v>
      </c>
      <c r="I75">
        <v>680.19999999999993</v>
      </c>
      <c r="J75" s="15">
        <v>14.399999999999999</v>
      </c>
      <c r="K75" t="s">
        <v>47</v>
      </c>
      <c r="L75" s="15" t="s">
        <v>59</v>
      </c>
      <c r="BG75" t="s">
        <v>47</v>
      </c>
      <c r="BH75" s="15" t="s">
        <v>59</v>
      </c>
      <c r="BI75" t="s">
        <v>47</v>
      </c>
      <c r="BJ75" s="15" t="s">
        <v>59</v>
      </c>
      <c r="BK75" t="s">
        <v>47</v>
      </c>
      <c r="BL75" s="15" t="s">
        <v>59</v>
      </c>
      <c r="BM75">
        <v>5.8</v>
      </c>
      <c r="BN75" s="15">
        <v>0.12</v>
      </c>
      <c r="BO75">
        <v>170.2</v>
      </c>
      <c r="BP75" s="15">
        <v>3.73</v>
      </c>
      <c r="BQ75">
        <v>5.0999999999999996</v>
      </c>
      <c r="BR75" s="15">
        <v>0.06</v>
      </c>
      <c r="BS75">
        <v>178.6</v>
      </c>
      <c r="BT75" s="15">
        <v>3.61</v>
      </c>
      <c r="BU75">
        <v>4.6999999999999993</v>
      </c>
      <c r="BV75" s="15">
        <v>0.09</v>
      </c>
      <c r="BW75" t="s">
        <v>47</v>
      </c>
      <c r="BX75" s="15" t="s">
        <v>59</v>
      </c>
      <c r="BY75">
        <v>16.299999999999997</v>
      </c>
      <c r="BZ75" s="15">
        <v>0.29000000000000004</v>
      </c>
      <c r="CA75">
        <v>299.5</v>
      </c>
      <c r="CB75" s="15">
        <v>6.73</v>
      </c>
      <c r="CI75" t="s">
        <v>47</v>
      </c>
      <c r="CJ75" s="15" t="s">
        <v>59</v>
      </c>
      <c r="CM75" t="s">
        <v>47</v>
      </c>
      <c r="CN75" s="15" t="s">
        <v>59</v>
      </c>
      <c r="CO75" t="s">
        <v>47</v>
      </c>
      <c r="CP75" s="15" t="s">
        <v>59</v>
      </c>
      <c r="CQ75" t="s">
        <v>47</v>
      </c>
      <c r="CR75" s="15" t="s">
        <v>59</v>
      </c>
      <c r="CS75" t="s">
        <v>47</v>
      </c>
      <c r="CT75" s="15" t="s">
        <v>59</v>
      </c>
      <c r="CU75" t="s">
        <v>47</v>
      </c>
      <c r="CV75" s="15" t="s">
        <v>59</v>
      </c>
      <c r="CY75" t="s">
        <v>47</v>
      </c>
      <c r="CZ75" s="15" t="s">
        <v>59</v>
      </c>
      <c r="DC75" t="s">
        <v>47</v>
      </c>
      <c r="DD75" s="15" t="s">
        <v>59</v>
      </c>
      <c r="DG75" t="s">
        <v>47</v>
      </c>
      <c r="DH75" s="15" t="s">
        <v>59</v>
      </c>
      <c r="DI75" t="s">
        <v>47</v>
      </c>
      <c r="DJ75" s="15" t="s">
        <v>59</v>
      </c>
      <c r="DK75" t="s">
        <v>47</v>
      </c>
      <c r="DL75" s="15" t="s">
        <v>59</v>
      </c>
      <c r="DM75" t="s">
        <v>47</v>
      </c>
      <c r="DN75" s="15" t="s">
        <v>59</v>
      </c>
      <c r="DO75" t="s">
        <v>47</v>
      </c>
      <c r="DP75" s="15" t="s">
        <v>59</v>
      </c>
      <c r="DQ75" t="s">
        <v>47</v>
      </c>
      <c r="DR75" s="15" t="s">
        <v>59</v>
      </c>
      <c r="DS75" t="s">
        <v>47</v>
      </c>
      <c r="DT75" s="15" t="s">
        <v>59</v>
      </c>
      <c r="DU75" t="s">
        <v>47</v>
      </c>
      <c r="DV75" s="15" t="s">
        <v>59</v>
      </c>
      <c r="DW75" t="s">
        <v>47</v>
      </c>
      <c r="DX75" s="15" t="s">
        <v>59</v>
      </c>
      <c r="EC75" t="s">
        <v>47</v>
      </c>
      <c r="ED75" s="15" t="s">
        <v>59</v>
      </c>
      <c r="EE75" t="s">
        <v>47</v>
      </c>
      <c r="EF75" s="15" t="s">
        <v>59</v>
      </c>
      <c r="EG75" t="s">
        <v>47</v>
      </c>
      <c r="EH75" s="15" t="s">
        <v>59</v>
      </c>
      <c r="EK75" t="s">
        <v>47</v>
      </c>
      <c r="EL75" s="15" t="s">
        <v>59</v>
      </c>
      <c r="EM75" t="s">
        <v>47</v>
      </c>
      <c r="EN75" s="15" t="s">
        <v>59</v>
      </c>
      <c r="EO75" t="s">
        <v>47</v>
      </c>
      <c r="EP75" s="15" t="s">
        <v>59</v>
      </c>
      <c r="EQ75" t="s">
        <v>47</v>
      </c>
      <c r="ER75" s="15" t="s">
        <v>59</v>
      </c>
      <c r="ES75" t="s">
        <v>47</v>
      </c>
      <c r="ET75" s="15" t="s">
        <v>59</v>
      </c>
      <c r="EU75" t="s">
        <v>47</v>
      </c>
      <c r="EV75" s="15" t="s">
        <v>59</v>
      </c>
      <c r="EW75" t="s">
        <v>47</v>
      </c>
      <c r="EX75" s="15" t="s">
        <v>59</v>
      </c>
      <c r="EY75" t="s">
        <v>47</v>
      </c>
      <c r="EZ75" s="15" t="s">
        <v>59</v>
      </c>
      <c r="FA75" t="s">
        <v>47</v>
      </c>
      <c r="FB75" s="15" t="s">
        <v>59</v>
      </c>
      <c r="FE75" t="s">
        <v>47</v>
      </c>
      <c r="FF75" s="15" t="s">
        <v>59</v>
      </c>
      <c r="FG75" t="s">
        <v>47</v>
      </c>
      <c r="FH75" s="15" t="s">
        <v>59</v>
      </c>
      <c r="FI75" t="s">
        <v>47</v>
      </c>
      <c r="FJ75" s="15" t="s">
        <v>59</v>
      </c>
      <c r="FK75" t="s">
        <v>47</v>
      </c>
      <c r="FL75" s="15" t="s">
        <v>59</v>
      </c>
      <c r="FM75" t="s">
        <v>47</v>
      </c>
      <c r="FN75" s="15" t="s">
        <v>59</v>
      </c>
      <c r="FO75" t="s">
        <v>47</v>
      </c>
      <c r="FP75" s="15" t="s">
        <v>59</v>
      </c>
      <c r="FQ75" t="s">
        <v>47</v>
      </c>
      <c r="FR75" s="15" t="s">
        <v>59</v>
      </c>
    </row>
    <row r="76" spans="1:174">
      <c r="A76" t="s">
        <v>389</v>
      </c>
      <c r="B76" s="52">
        <v>2</v>
      </c>
      <c r="C76" s="52"/>
      <c r="D76" s="43">
        <v>8012</v>
      </c>
      <c r="E76" s="18" t="s">
        <v>384</v>
      </c>
      <c r="I76">
        <v>449.3</v>
      </c>
      <c r="J76" s="15">
        <v>64.91</v>
      </c>
      <c r="K76" t="s">
        <v>47</v>
      </c>
      <c r="L76" s="15" t="s">
        <v>59</v>
      </c>
      <c r="BG76" t="s">
        <v>47</v>
      </c>
      <c r="BH76" s="15" t="s">
        <v>59</v>
      </c>
      <c r="BI76" t="s">
        <v>47</v>
      </c>
      <c r="BJ76" s="15" t="s">
        <v>59</v>
      </c>
      <c r="BK76" t="s">
        <v>47</v>
      </c>
      <c r="BL76" s="15" t="s">
        <v>59</v>
      </c>
      <c r="BM76">
        <v>10.8</v>
      </c>
      <c r="BN76" s="15">
        <v>1.29</v>
      </c>
      <c r="BO76">
        <v>77.099999999999994</v>
      </c>
      <c r="BP76" s="15">
        <v>9.98</v>
      </c>
      <c r="BQ76">
        <v>4</v>
      </c>
      <c r="BR76" s="15">
        <v>0.53</v>
      </c>
      <c r="BS76">
        <v>6.1</v>
      </c>
      <c r="BT76" s="15">
        <v>0.4</v>
      </c>
      <c r="BU76" t="s">
        <v>54</v>
      </c>
      <c r="BV76" s="15" t="s">
        <v>59</v>
      </c>
      <c r="BW76" t="s">
        <v>47</v>
      </c>
      <c r="BX76" s="15" t="s">
        <v>59</v>
      </c>
      <c r="BY76">
        <v>39.700000000000003</v>
      </c>
      <c r="BZ76" s="15">
        <v>5.42</v>
      </c>
      <c r="CA76">
        <v>311.70000000000005</v>
      </c>
      <c r="CB76" s="15">
        <v>47.32</v>
      </c>
      <c r="CI76" t="s">
        <v>47</v>
      </c>
      <c r="CJ76" s="15" t="s">
        <v>59</v>
      </c>
      <c r="CM76" t="s">
        <v>47</v>
      </c>
      <c r="CN76" s="15" t="s">
        <v>59</v>
      </c>
      <c r="CO76" t="s">
        <v>47</v>
      </c>
      <c r="CP76" s="15" t="s">
        <v>59</v>
      </c>
      <c r="CQ76" t="s">
        <v>47</v>
      </c>
      <c r="CR76" s="15" t="s">
        <v>59</v>
      </c>
      <c r="CS76" t="s">
        <v>47</v>
      </c>
      <c r="CT76" s="15" t="s">
        <v>59</v>
      </c>
      <c r="CU76" t="s">
        <v>47</v>
      </c>
      <c r="CV76" s="15" t="s">
        <v>59</v>
      </c>
      <c r="CY76" t="s">
        <v>47</v>
      </c>
      <c r="CZ76" s="15" t="s">
        <v>59</v>
      </c>
      <c r="DC76" t="s">
        <v>47</v>
      </c>
      <c r="DD76" s="15" t="s">
        <v>59</v>
      </c>
      <c r="DG76" t="s">
        <v>47</v>
      </c>
      <c r="DH76" s="15" t="s">
        <v>59</v>
      </c>
      <c r="DI76" t="s">
        <v>47</v>
      </c>
      <c r="DJ76" s="15" t="s">
        <v>59</v>
      </c>
      <c r="DK76" t="s">
        <v>47</v>
      </c>
      <c r="DL76" s="15" t="s">
        <v>59</v>
      </c>
      <c r="DM76" t="s">
        <v>47</v>
      </c>
      <c r="DN76" s="15" t="s">
        <v>59</v>
      </c>
      <c r="DO76" t="s">
        <v>47</v>
      </c>
      <c r="DP76" s="15" t="s">
        <v>59</v>
      </c>
      <c r="DQ76" t="s">
        <v>47</v>
      </c>
      <c r="DR76" s="15" t="s">
        <v>59</v>
      </c>
      <c r="DS76" t="s">
        <v>47</v>
      </c>
      <c r="DT76" s="15" t="s">
        <v>59</v>
      </c>
      <c r="DU76" t="s">
        <v>47</v>
      </c>
      <c r="DV76" s="15" t="s">
        <v>59</v>
      </c>
      <c r="DW76" t="s">
        <v>47</v>
      </c>
      <c r="DX76" s="15" t="s">
        <v>59</v>
      </c>
      <c r="EC76" t="s">
        <v>47</v>
      </c>
      <c r="ED76" s="15" t="s">
        <v>59</v>
      </c>
      <c r="EE76" t="s">
        <v>47</v>
      </c>
      <c r="EF76" s="15" t="s">
        <v>59</v>
      </c>
      <c r="EG76" t="s">
        <v>47</v>
      </c>
      <c r="EH76" s="15" t="s">
        <v>59</v>
      </c>
      <c r="EK76" t="s">
        <v>47</v>
      </c>
      <c r="EL76" s="15" t="s">
        <v>59</v>
      </c>
      <c r="EM76" t="s">
        <v>47</v>
      </c>
      <c r="EN76" s="15" t="s">
        <v>59</v>
      </c>
      <c r="EO76" t="s">
        <v>47</v>
      </c>
      <c r="EP76" s="15" t="s">
        <v>59</v>
      </c>
      <c r="EQ76" t="s">
        <v>47</v>
      </c>
      <c r="ER76" s="15" t="s">
        <v>59</v>
      </c>
      <c r="ES76" t="s">
        <v>47</v>
      </c>
      <c r="ET76" s="15" t="s">
        <v>59</v>
      </c>
      <c r="EU76" t="s">
        <v>47</v>
      </c>
      <c r="EV76" s="15" t="s">
        <v>59</v>
      </c>
      <c r="EW76" t="s">
        <v>47</v>
      </c>
      <c r="EX76" s="15" t="s">
        <v>59</v>
      </c>
      <c r="EY76" t="s">
        <v>47</v>
      </c>
      <c r="EZ76" s="15" t="s">
        <v>59</v>
      </c>
      <c r="FA76" t="s">
        <v>47</v>
      </c>
      <c r="FB76" s="15" t="s">
        <v>59</v>
      </c>
      <c r="FE76" t="s">
        <v>47</v>
      </c>
      <c r="FF76" s="15" t="s">
        <v>59</v>
      </c>
      <c r="FG76" t="s">
        <v>47</v>
      </c>
      <c r="FH76" s="15" t="s">
        <v>59</v>
      </c>
      <c r="FI76" t="s">
        <v>47</v>
      </c>
      <c r="FJ76" s="15" t="s">
        <v>59</v>
      </c>
      <c r="FK76" t="s">
        <v>47</v>
      </c>
      <c r="FL76" s="15" t="s">
        <v>59</v>
      </c>
      <c r="FM76" t="s">
        <v>47</v>
      </c>
      <c r="FN76" s="15" t="s">
        <v>59</v>
      </c>
      <c r="FO76" t="s">
        <v>47</v>
      </c>
      <c r="FP76" s="15" t="s">
        <v>59</v>
      </c>
      <c r="FQ76" t="s">
        <v>47</v>
      </c>
      <c r="FR76" s="15" t="s">
        <v>59</v>
      </c>
    </row>
    <row r="77" spans="1:174">
      <c r="A77" t="s">
        <v>390</v>
      </c>
      <c r="B77" s="52">
        <v>2</v>
      </c>
      <c r="C77" s="52"/>
      <c r="D77" s="43">
        <v>8012</v>
      </c>
      <c r="E77" s="18" t="s">
        <v>384</v>
      </c>
      <c r="I77">
        <v>864</v>
      </c>
      <c r="J77" s="15">
        <v>20.169999999999998</v>
      </c>
      <c r="K77" t="s">
        <v>47</v>
      </c>
      <c r="L77" s="15" t="s">
        <v>59</v>
      </c>
      <c r="BG77" t="s">
        <v>47</v>
      </c>
      <c r="BH77" s="15" t="s">
        <v>59</v>
      </c>
      <c r="BI77" t="s">
        <v>47</v>
      </c>
      <c r="BJ77" s="15" t="s">
        <v>59</v>
      </c>
      <c r="BK77" t="s">
        <v>47</v>
      </c>
      <c r="BL77" s="15" t="s">
        <v>59</v>
      </c>
      <c r="BM77">
        <v>17.3</v>
      </c>
      <c r="BN77" s="15">
        <v>0.26</v>
      </c>
      <c r="BO77">
        <v>108.69999999999999</v>
      </c>
      <c r="BP77" s="15">
        <v>1.81</v>
      </c>
      <c r="BQ77">
        <v>9</v>
      </c>
      <c r="BR77" s="15">
        <v>0.2</v>
      </c>
      <c r="BS77">
        <v>9.3000000000000007</v>
      </c>
      <c r="BT77" s="15">
        <v>0.2</v>
      </c>
      <c r="BU77" t="s">
        <v>54</v>
      </c>
      <c r="BV77" s="15" t="s">
        <v>59</v>
      </c>
      <c r="BW77" t="s">
        <v>47</v>
      </c>
      <c r="BX77" s="15" t="s">
        <v>59</v>
      </c>
      <c r="BY77">
        <v>84.7</v>
      </c>
      <c r="BZ77" s="15">
        <v>1.75</v>
      </c>
      <c r="CA77">
        <v>635.1</v>
      </c>
      <c r="CB77" s="15">
        <v>16.27</v>
      </c>
      <c r="CI77" t="s">
        <v>47</v>
      </c>
      <c r="CJ77" s="15" t="s">
        <v>59</v>
      </c>
      <c r="CM77" t="s">
        <v>47</v>
      </c>
      <c r="CN77" s="15" t="s">
        <v>59</v>
      </c>
      <c r="CO77" t="s">
        <v>47</v>
      </c>
      <c r="CP77" s="15" t="s">
        <v>59</v>
      </c>
      <c r="CQ77" t="s">
        <v>47</v>
      </c>
      <c r="CR77" s="15" t="s">
        <v>59</v>
      </c>
      <c r="CS77" t="s">
        <v>47</v>
      </c>
      <c r="CT77" s="15" t="s">
        <v>59</v>
      </c>
      <c r="CU77" t="s">
        <v>47</v>
      </c>
      <c r="CV77" s="15" t="s">
        <v>59</v>
      </c>
      <c r="CY77" t="s">
        <v>47</v>
      </c>
      <c r="CZ77" s="15" t="s">
        <v>59</v>
      </c>
      <c r="DC77" t="s">
        <v>47</v>
      </c>
      <c r="DD77" s="15" t="s">
        <v>59</v>
      </c>
      <c r="DG77" t="s">
        <v>47</v>
      </c>
      <c r="DH77" s="15" t="s">
        <v>59</v>
      </c>
      <c r="DI77" t="s">
        <v>47</v>
      </c>
      <c r="DJ77" s="15" t="s">
        <v>59</v>
      </c>
      <c r="DK77" t="s">
        <v>47</v>
      </c>
      <c r="DL77" s="15" t="s">
        <v>59</v>
      </c>
      <c r="DM77" t="s">
        <v>47</v>
      </c>
      <c r="DN77" s="15" t="s">
        <v>59</v>
      </c>
      <c r="DO77" t="s">
        <v>47</v>
      </c>
      <c r="DP77" s="15" t="s">
        <v>59</v>
      </c>
      <c r="DQ77" t="s">
        <v>47</v>
      </c>
      <c r="DR77" s="15" t="s">
        <v>59</v>
      </c>
      <c r="DS77" t="s">
        <v>47</v>
      </c>
      <c r="DT77" s="15" t="s">
        <v>59</v>
      </c>
      <c r="DU77" t="s">
        <v>47</v>
      </c>
      <c r="DV77" s="15" t="s">
        <v>59</v>
      </c>
      <c r="DW77" t="s">
        <v>47</v>
      </c>
      <c r="DX77" s="15" t="s">
        <v>59</v>
      </c>
      <c r="EC77" t="s">
        <v>47</v>
      </c>
      <c r="ED77" s="15" t="s">
        <v>59</v>
      </c>
      <c r="EE77" t="s">
        <v>47</v>
      </c>
      <c r="EF77" s="15" t="s">
        <v>59</v>
      </c>
      <c r="EG77" t="s">
        <v>47</v>
      </c>
      <c r="EH77" s="15" t="s">
        <v>59</v>
      </c>
      <c r="EK77" t="s">
        <v>47</v>
      </c>
      <c r="EL77" s="15" t="s">
        <v>59</v>
      </c>
      <c r="EM77" t="s">
        <v>47</v>
      </c>
      <c r="EN77" s="15" t="s">
        <v>59</v>
      </c>
      <c r="EO77" t="s">
        <v>47</v>
      </c>
      <c r="EP77" s="15" t="s">
        <v>59</v>
      </c>
      <c r="EQ77" t="s">
        <v>47</v>
      </c>
      <c r="ER77" s="15" t="s">
        <v>59</v>
      </c>
      <c r="ES77" t="s">
        <v>47</v>
      </c>
      <c r="ET77" s="15" t="s">
        <v>59</v>
      </c>
      <c r="EU77" t="s">
        <v>47</v>
      </c>
      <c r="EV77" s="15" t="s">
        <v>59</v>
      </c>
      <c r="EW77" t="s">
        <v>47</v>
      </c>
      <c r="EX77" s="15" t="s">
        <v>59</v>
      </c>
      <c r="EY77" t="s">
        <v>47</v>
      </c>
      <c r="EZ77" s="15" t="s">
        <v>59</v>
      </c>
      <c r="FA77" t="s">
        <v>47</v>
      </c>
      <c r="FB77" s="15" t="s">
        <v>59</v>
      </c>
      <c r="FE77" t="s">
        <v>47</v>
      </c>
      <c r="FF77" s="15" t="s">
        <v>59</v>
      </c>
      <c r="FG77" t="s">
        <v>47</v>
      </c>
      <c r="FH77" s="15" t="s">
        <v>59</v>
      </c>
      <c r="FI77" t="s">
        <v>47</v>
      </c>
      <c r="FJ77" s="15" t="s">
        <v>59</v>
      </c>
      <c r="FK77" t="s">
        <v>47</v>
      </c>
      <c r="FL77" s="15" t="s">
        <v>59</v>
      </c>
      <c r="FM77" t="s">
        <v>47</v>
      </c>
      <c r="FN77" s="15" t="s">
        <v>59</v>
      </c>
      <c r="FO77" t="s">
        <v>47</v>
      </c>
      <c r="FP77" s="15" t="s">
        <v>59</v>
      </c>
      <c r="FQ77" t="s">
        <v>47</v>
      </c>
      <c r="FR77" s="15" t="s">
        <v>59</v>
      </c>
    </row>
    <row r="78" spans="1:174">
      <c r="A78" t="s">
        <v>391</v>
      </c>
      <c r="B78" s="52">
        <v>2</v>
      </c>
      <c r="C78" s="52"/>
      <c r="D78" s="43">
        <v>8012</v>
      </c>
      <c r="E78" s="18" t="s">
        <v>384</v>
      </c>
      <c r="I78">
        <v>130.6</v>
      </c>
      <c r="J78" s="15">
        <v>22.61</v>
      </c>
      <c r="K78" t="s">
        <v>47</v>
      </c>
      <c r="L78" s="15" t="s">
        <v>59</v>
      </c>
      <c r="BG78" t="s">
        <v>47</v>
      </c>
      <c r="BH78" s="15" t="s">
        <v>59</v>
      </c>
      <c r="BI78" t="s">
        <v>47</v>
      </c>
      <c r="BJ78" s="15" t="s">
        <v>59</v>
      </c>
      <c r="BK78" t="s">
        <v>47</v>
      </c>
      <c r="BL78" s="15" t="s">
        <v>59</v>
      </c>
      <c r="BM78" t="s">
        <v>54</v>
      </c>
      <c r="BN78" s="15" t="s">
        <v>59</v>
      </c>
      <c r="BO78">
        <v>9.5</v>
      </c>
      <c r="BP78" s="15">
        <v>1.31</v>
      </c>
      <c r="BQ78">
        <v>1.5</v>
      </c>
      <c r="BR78" s="15">
        <v>0.22999999999999998</v>
      </c>
      <c r="BS78">
        <v>1.1000000000000001</v>
      </c>
      <c r="BT78" s="15">
        <v>0.12</v>
      </c>
      <c r="BU78" t="s">
        <v>54</v>
      </c>
      <c r="BV78" s="15" t="s">
        <v>59</v>
      </c>
      <c r="BW78" t="s">
        <v>47</v>
      </c>
      <c r="BX78" s="15" t="s">
        <v>59</v>
      </c>
      <c r="BY78">
        <v>14.299999999999999</v>
      </c>
      <c r="BZ78" s="15">
        <v>1.47</v>
      </c>
      <c r="CA78">
        <v>104.2</v>
      </c>
      <c r="CB78" s="15">
        <v>19.54</v>
      </c>
      <c r="CI78" t="s">
        <v>47</v>
      </c>
      <c r="CJ78" s="15" t="s">
        <v>59</v>
      </c>
      <c r="CM78" t="s">
        <v>47</v>
      </c>
      <c r="CN78" s="15" t="s">
        <v>59</v>
      </c>
      <c r="CO78" t="s">
        <v>47</v>
      </c>
      <c r="CP78" s="15" t="s">
        <v>59</v>
      </c>
      <c r="CQ78" t="s">
        <v>47</v>
      </c>
      <c r="CR78" s="15" t="s">
        <v>59</v>
      </c>
      <c r="CS78" t="s">
        <v>47</v>
      </c>
      <c r="CT78" s="15" t="s">
        <v>59</v>
      </c>
      <c r="CU78" t="s">
        <v>47</v>
      </c>
      <c r="CV78" s="15" t="s">
        <v>59</v>
      </c>
      <c r="CY78" t="s">
        <v>47</v>
      </c>
      <c r="CZ78" s="15" t="s">
        <v>59</v>
      </c>
      <c r="DC78" t="s">
        <v>47</v>
      </c>
      <c r="DD78" s="15" t="s">
        <v>59</v>
      </c>
      <c r="DG78" t="s">
        <v>47</v>
      </c>
      <c r="DH78" s="15" t="s">
        <v>59</v>
      </c>
      <c r="DI78" t="s">
        <v>47</v>
      </c>
      <c r="DJ78" s="15" t="s">
        <v>59</v>
      </c>
      <c r="DK78" t="s">
        <v>47</v>
      </c>
      <c r="DL78" s="15" t="s">
        <v>59</v>
      </c>
      <c r="DM78" t="s">
        <v>47</v>
      </c>
      <c r="DN78" s="15" t="s">
        <v>59</v>
      </c>
      <c r="DO78" t="s">
        <v>47</v>
      </c>
      <c r="DP78" s="15" t="s">
        <v>59</v>
      </c>
      <c r="DQ78" t="s">
        <v>47</v>
      </c>
      <c r="DR78" s="15" t="s">
        <v>59</v>
      </c>
      <c r="DS78" t="s">
        <v>47</v>
      </c>
      <c r="DT78" s="15" t="s">
        <v>59</v>
      </c>
      <c r="DU78" t="s">
        <v>47</v>
      </c>
      <c r="DV78" s="15" t="s">
        <v>59</v>
      </c>
      <c r="DW78" t="s">
        <v>47</v>
      </c>
      <c r="DX78" s="15" t="s">
        <v>59</v>
      </c>
      <c r="EC78" t="s">
        <v>47</v>
      </c>
      <c r="ED78" s="15" t="s">
        <v>59</v>
      </c>
      <c r="EE78" t="s">
        <v>47</v>
      </c>
      <c r="EF78" s="15" t="s">
        <v>59</v>
      </c>
      <c r="EG78" t="s">
        <v>47</v>
      </c>
      <c r="EH78" s="15" t="s">
        <v>59</v>
      </c>
      <c r="EK78" t="s">
        <v>47</v>
      </c>
      <c r="EL78" s="15" t="s">
        <v>59</v>
      </c>
      <c r="EM78" t="s">
        <v>47</v>
      </c>
      <c r="EN78" s="15" t="s">
        <v>59</v>
      </c>
      <c r="EO78" t="s">
        <v>47</v>
      </c>
      <c r="EP78" s="15" t="s">
        <v>59</v>
      </c>
      <c r="EQ78" t="s">
        <v>47</v>
      </c>
      <c r="ER78" s="15" t="s">
        <v>59</v>
      </c>
      <c r="ES78" t="s">
        <v>47</v>
      </c>
      <c r="ET78" s="15" t="s">
        <v>59</v>
      </c>
      <c r="EU78" t="s">
        <v>47</v>
      </c>
      <c r="EV78" s="15" t="s">
        <v>59</v>
      </c>
      <c r="EW78" t="s">
        <v>47</v>
      </c>
      <c r="EX78" s="15" t="s">
        <v>59</v>
      </c>
      <c r="EY78" t="s">
        <v>47</v>
      </c>
      <c r="EZ78" s="15" t="s">
        <v>59</v>
      </c>
      <c r="FA78" t="s">
        <v>47</v>
      </c>
      <c r="FB78" s="15" t="s">
        <v>59</v>
      </c>
      <c r="FE78" t="s">
        <v>47</v>
      </c>
      <c r="FF78" s="15" t="s">
        <v>59</v>
      </c>
      <c r="FG78" t="s">
        <v>47</v>
      </c>
      <c r="FH78" s="15" t="s">
        <v>59</v>
      </c>
      <c r="FI78" t="s">
        <v>47</v>
      </c>
      <c r="FJ78" s="15" t="s">
        <v>59</v>
      </c>
      <c r="FK78" t="s">
        <v>47</v>
      </c>
      <c r="FL78" s="15" t="s">
        <v>59</v>
      </c>
      <c r="FM78" t="s">
        <v>47</v>
      </c>
      <c r="FN78" s="15" t="s">
        <v>59</v>
      </c>
      <c r="FO78" t="s">
        <v>47</v>
      </c>
      <c r="FP78" s="15" t="s">
        <v>59</v>
      </c>
      <c r="FQ78" t="s">
        <v>47</v>
      </c>
      <c r="FR78" s="15" t="s">
        <v>59</v>
      </c>
    </row>
    <row r="79" spans="1:174">
      <c r="A79" t="s">
        <v>392</v>
      </c>
      <c r="B79" s="52">
        <v>2</v>
      </c>
      <c r="C79" s="52"/>
      <c r="D79" s="43">
        <v>8012</v>
      </c>
      <c r="E79" s="18" t="s">
        <v>384</v>
      </c>
      <c r="I79">
        <v>320.5</v>
      </c>
      <c r="J79" s="15">
        <v>19.53</v>
      </c>
      <c r="K79" t="s">
        <v>47</v>
      </c>
      <c r="L79" s="15" t="s">
        <v>59</v>
      </c>
      <c r="BG79" t="s">
        <v>47</v>
      </c>
      <c r="BH79" s="15" t="s">
        <v>59</v>
      </c>
      <c r="BI79" t="s">
        <v>47</v>
      </c>
      <c r="BJ79" s="15" t="s">
        <v>59</v>
      </c>
      <c r="BK79" t="s">
        <v>47</v>
      </c>
      <c r="BL79" s="15" t="s">
        <v>59</v>
      </c>
      <c r="BM79">
        <v>0.1</v>
      </c>
      <c r="BN79" s="15">
        <v>0.01</v>
      </c>
      <c r="BO79">
        <v>23.4</v>
      </c>
      <c r="BP79" s="15">
        <v>1.1400000000000001</v>
      </c>
      <c r="BQ79">
        <v>3.7</v>
      </c>
      <c r="BR79" s="15">
        <v>0.16</v>
      </c>
      <c r="BS79">
        <v>2.7</v>
      </c>
      <c r="BT79" s="15">
        <v>0.05</v>
      </c>
      <c r="BU79" t="s">
        <v>54</v>
      </c>
      <c r="BV79" s="15" t="s">
        <v>59</v>
      </c>
      <c r="BW79" t="s">
        <v>47</v>
      </c>
      <c r="BX79" s="15" t="s">
        <v>59</v>
      </c>
      <c r="BY79">
        <v>36.6</v>
      </c>
      <c r="BZ79" s="15">
        <v>2.14</v>
      </c>
      <c r="CA79">
        <v>254</v>
      </c>
      <c r="CB79" s="15">
        <v>16.080000000000002</v>
      </c>
      <c r="CI79" t="s">
        <v>47</v>
      </c>
      <c r="CJ79" s="15" t="s">
        <v>59</v>
      </c>
      <c r="CM79" t="s">
        <v>47</v>
      </c>
      <c r="CN79" s="15" t="s">
        <v>59</v>
      </c>
      <c r="CO79" t="s">
        <v>47</v>
      </c>
      <c r="CP79" s="15" t="s">
        <v>59</v>
      </c>
      <c r="CQ79" t="s">
        <v>47</v>
      </c>
      <c r="CR79" s="15" t="s">
        <v>59</v>
      </c>
      <c r="CS79" t="s">
        <v>47</v>
      </c>
      <c r="CT79" s="15" t="s">
        <v>59</v>
      </c>
      <c r="CU79" t="s">
        <v>47</v>
      </c>
      <c r="CV79" s="15" t="s">
        <v>59</v>
      </c>
      <c r="CY79" t="s">
        <v>47</v>
      </c>
      <c r="CZ79" s="15" t="s">
        <v>59</v>
      </c>
      <c r="DC79" t="s">
        <v>47</v>
      </c>
      <c r="DD79" s="15" t="s">
        <v>59</v>
      </c>
      <c r="DG79" t="s">
        <v>47</v>
      </c>
      <c r="DH79" s="15" t="s">
        <v>59</v>
      </c>
      <c r="DI79" t="s">
        <v>47</v>
      </c>
      <c r="DJ79" s="15" t="s">
        <v>59</v>
      </c>
      <c r="DK79" t="s">
        <v>47</v>
      </c>
      <c r="DL79" s="15" t="s">
        <v>59</v>
      </c>
      <c r="DM79" t="s">
        <v>47</v>
      </c>
      <c r="DN79" s="15" t="s">
        <v>59</v>
      </c>
      <c r="DO79" t="s">
        <v>47</v>
      </c>
      <c r="DP79" s="15" t="s">
        <v>59</v>
      </c>
      <c r="DQ79" t="s">
        <v>47</v>
      </c>
      <c r="DR79" s="15" t="s">
        <v>59</v>
      </c>
      <c r="DS79" t="s">
        <v>47</v>
      </c>
      <c r="DT79" s="15" t="s">
        <v>59</v>
      </c>
      <c r="DU79" t="s">
        <v>47</v>
      </c>
      <c r="DV79" s="15" t="s">
        <v>59</v>
      </c>
      <c r="DW79" t="s">
        <v>47</v>
      </c>
      <c r="DX79" s="15" t="s">
        <v>59</v>
      </c>
      <c r="EC79" t="s">
        <v>47</v>
      </c>
      <c r="ED79" s="15" t="s">
        <v>59</v>
      </c>
      <c r="EE79" t="s">
        <v>47</v>
      </c>
      <c r="EF79" s="15" t="s">
        <v>59</v>
      </c>
      <c r="EG79" t="s">
        <v>47</v>
      </c>
      <c r="EH79" s="15" t="s">
        <v>59</v>
      </c>
      <c r="EK79" t="s">
        <v>47</v>
      </c>
      <c r="EL79" s="15" t="s">
        <v>59</v>
      </c>
      <c r="EM79" t="s">
        <v>47</v>
      </c>
      <c r="EN79" s="15" t="s">
        <v>59</v>
      </c>
      <c r="EO79" t="s">
        <v>47</v>
      </c>
      <c r="EP79" s="15" t="s">
        <v>59</v>
      </c>
      <c r="EQ79" t="s">
        <v>47</v>
      </c>
      <c r="ER79" s="15" t="s">
        <v>59</v>
      </c>
      <c r="ES79" t="s">
        <v>47</v>
      </c>
      <c r="ET79" s="15" t="s">
        <v>59</v>
      </c>
      <c r="EU79" t="s">
        <v>47</v>
      </c>
      <c r="EV79" s="15" t="s">
        <v>59</v>
      </c>
      <c r="EW79" t="s">
        <v>47</v>
      </c>
      <c r="EX79" s="15" t="s">
        <v>59</v>
      </c>
      <c r="EY79" t="s">
        <v>47</v>
      </c>
      <c r="EZ79" s="15" t="s">
        <v>59</v>
      </c>
      <c r="FA79" t="s">
        <v>47</v>
      </c>
      <c r="FB79" s="15" t="s">
        <v>59</v>
      </c>
      <c r="FE79" t="s">
        <v>47</v>
      </c>
      <c r="FF79" s="15" t="s">
        <v>59</v>
      </c>
      <c r="FG79" t="s">
        <v>47</v>
      </c>
      <c r="FH79" s="15" t="s">
        <v>59</v>
      </c>
      <c r="FI79" t="s">
        <v>47</v>
      </c>
      <c r="FJ79" s="15" t="s">
        <v>59</v>
      </c>
      <c r="FK79" t="s">
        <v>47</v>
      </c>
      <c r="FL79" s="15" t="s">
        <v>59</v>
      </c>
      <c r="FM79" t="s">
        <v>47</v>
      </c>
      <c r="FN79" s="15" t="s">
        <v>59</v>
      </c>
      <c r="FO79" t="s">
        <v>47</v>
      </c>
      <c r="FP79" s="15" t="s">
        <v>59</v>
      </c>
      <c r="FQ79" t="s">
        <v>47</v>
      </c>
      <c r="FR79" s="15" t="s">
        <v>59</v>
      </c>
    </row>
    <row r="80" spans="1:174">
      <c r="A80" t="s">
        <v>452</v>
      </c>
      <c r="B80" s="52">
        <v>2</v>
      </c>
      <c r="C80" s="52"/>
      <c r="D80" s="43">
        <v>8012</v>
      </c>
      <c r="E80" s="18" t="s">
        <v>404</v>
      </c>
      <c r="I80">
        <v>2.7355</v>
      </c>
      <c r="J80" s="15">
        <v>2.5099999999999997E-2</v>
      </c>
      <c r="K80" t="s">
        <v>47</v>
      </c>
      <c r="L80" s="15" t="s">
        <v>59</v>
      </c>
      <c r="BG80" t="s">
        <v>47</v>
      </c>
      <c r="BH80" s="15" t="s">
        <v>59</v>
      </c>
      <c r="BI80" t="s">
        <v>47</v>
      </c>
      <c r="BJ80" s="15" t="s">
        <v>59</v>
      </c>
      <c r="BK80" t="s">
        <v>47</v>
      </c>
      <c r="BL80" s="15" t="s">
        <v>59</v>
      </c>
      <c r="BM80" t="s">
        <v>47</v>
      </c>
      <c r="BN80" s="15" t="s">
        <v>59</v>
      </c>
      <c r="BO80" t="s">
        <v>47</v>
      </c>
      <c r="BP80" s="15" t="s">
        <v>59</v>
      </c>
      <c r="BQ80" t="s">
        <v>47</v>
      </c>
      <c r="BR80" s="15" t="s">
        <v>59</v>
      </c>
      <c r="BS80" t="s">
        <v>47</v>
      </c>
      <c r="BT80" s="15" t="s">
        <v>59</v>
      </c>
      <c r="BU80" t="s">
        <v>47</v>
      </c>
      <c r="BV80" s="15" t="s">
        <v>59</v>
      </c>
      <c r="BW80" t="s">
        <v>47</v>
      </c>
      <c r="BX80" s="15" t="s">
        <v>59</v>
      </c>
      <c r="BY80" t="s">
        <v>47</v>
      </c>
      <c r="BZ80" s="15" t="s">
        <v>59</v>
      </c>
      <c r="CA80" t="s">
        <v>47</v>
      </c>
      <c r="CB80" s="15" t="s">
        <v>59</v>
      </c>
      <c r="CI80" t="s">
        <v>47</v>
      </c>
      <c r="CJ80" s="15" t="s">
        <v>59</v>
      </c>
      <c r="CM80" t="s">
        <v>47</v>
      </c>
      <c r="CN80" s="15" t="s">
        <v>59</v>
      </c>
      <c r="CO80" t="s">
        <v>47</v>
      </c>
      <c r="CP80" s="15" t="s">
        <v>59</v>
      </c>
      <c r="CQ80" t="s">
        <v>47</v>
      </c>
      <c r="CR80" s="15" t="s">
        <v>59</v>
      </c>
      <c r="CS80" t="s">
        <v>47</v>
      </c>
      <c r="CT80" s="15" t="s">
        <v>59</v>
      </c>
      <c r="CU80" t="s">
        <v>47</v>
      </c>
      <c r="CV80" s="15" t="s">
        <v>59</v>
      </c>
      <c r="CY80" t="s">
        <v>47</v>
      </c>
      <c r="CZ80" s="15" t="s">
        <v>59</v>
      </c>
      <c r="DC80" t="s">
        <v>47</v>
      </c>
      <c r="DD80" s="15" t="s">
        <v>59</v>
      </c>
      <c r="DG80" t="s">
        <v>47</v>
      </c>
      <c r="DH80" s="15" t="s">
        <v>59</v>
      </c>
      <c r="DI80" t="s">
        <v>47</v>
      </c>
      <c r="DJ80" s="15" t="s">
        <v>59</v>
      </c>
      <c r="DK80" t="s">
        <v>47</v>
      </c>
      <c r="DL80" s="15" t="s">
        <v>59</v>
      </c>
      <c r="DM80" t="s">
        <v>47</v>
      </c>
      <c r="DN80" s="15" t="s">
        <v>59</v>
      </c>
      <c r="DO80" t="s">
        <v>47</v>
      </c>
      <c r="DP80" s="15" t="s">
        <v>59</v>
      </c>
      <c r="DQ80" t="s">
        <v>47</v>
      </c>
      <c r="DR80" s="15" t="s">
        <v>59</v>
      </c>
      <c r="DS80" t="s">
        <v>47</v>
      </c>
      <c r="DT80" s="15" t="s">
        <v>59</v>
      </c>
      <c r="DU80" t="s">
        <v>47</v>
      </c>
      <c r="DV80" s="15" t="s">
        <v>59</v>
      </c>
      <c r="DW80" t="s">
        <v>47</v>
      </c>
      <c r="DX80" s="15" t="s">
        <v>59</v>
      </c>
      <c r="EC80" t="s">
        <v>47</v>
      </c>
      <c r="ED80" s="15" t="s">
        <v>59</v>
      </c>
      <c r="EE80" t="s">
        <v>47</v>
      </c>
      <c r="EF80" s="15" t="s">
        <v>59</v>
      </c>
      <c r="EG80" t="s">
        <v>47</v>
      </c>
      <c r="EH80" s="15" t="s">
        <v>59</v>
      </c>
      <c r="EK80" t="s">
        <v>47</v>
      </c>
      <c r="EL80" s="15" t="s">
        <v>59</v>
      </c>
      <c r="EM80" t="s">
        <v>47</v>
      </c>
      <c r="EN80" s="15" t="s">
        <v>59</v>
      </c>
      <c r="EO80" t="s">
        <v>47</v>
      </c>
      <c r="EP80" s="15" t="s">
        <v>59</v>
      </c>
      <c r="EQ80" t="s">
        <v>47</v>
      </c>
      <c r="ER80" s="15" t="s">
        <v>59</v>
      </c>
      <c r="ES80" t="s">
        <v>47</v>
      </c>
      <c r="ET80" s="15" t="s">
        <v>59</v>
      </c>
      <c r="EU80" t="s">
        <v>47</v>
      </c>
      <c r="EV80" s="15" t="s">
        <v>59</v>
      </c>
      <c r="EW80" t="s">
        <v>47</v>
      </c>
      <c r="EX80" s="15" t="s">
        <v>59</v>
      </c>
      <c r="EY80" t="s">
        <v>47</v>
      </c>
      <c r="EZ80" s="15" t="s">
        <v>59</v>
      </c>
      <c r="FA80" t="s">
        <v>47</v>
      </c>
      <c r="FB80" s="15" t="s">
        <v>59</v>
      </c>
      <c r="FE80" t="s">
        <v>47</v>
      </c>
      <c r="FF80" s="15" t="s">
        <v>59</v>
      </c>
      <c r="FG80" t="s">
        <v>47</v>
      </c>
      <c r="FH80" s="15" t="s">
        <v>59</v>
      </c>
      <c r="FI80" t="s">
        <v>47</v>
      </c>
      <c r="FJ80" s="15" t="s">
        <v>59</v>
      </c>
      <c r="FK80" t="s">
        <v>47</v>
      </c>
      <c r="FL80" s="15" t="s">
        <v>59</v>
      </c>
      <c r="FM80" t="s">
        <v>47</v>
      </c>
      <c r="FN80" s="15" t="s">
        <v>59</v>
      </c>
      <c r="FO80" t="s">
        <v>47</v>
      </c>
      <c r="FP80" s="15" t="s">
        <v>59</v>
      </c>
      <c r="FQ80" t="s">
        <v>47</v>
      </c>
      <c r="FR80" s="15" t="s">
        <v>59</v>
      </c>
    </row>
    <row r="81" spans="1:174">
      <c r="A81" t="s">
        <v>453</v>
      </c>
      <c r="B81" s="52">
        <v>2</v>
      </c>
      <c r="C81" s="52"/>
      <c r="D81" s="43">
        <v>8012</v>
      </c>
      <c r="E81" s="18" t="s">
        <v>404</v>
      </c>
      <c r="I81">
        <v>2.9849000000000001</v>
      </c>
      <c r="J81" s="15">
        <v>3.2599999999999997E-2</v>
      </c>
      <c r="K81" t="s">
        <v>47</v>
      </c>
      <c r="L81" s="15" t="s">
        <v>59</v>
      </c>
      <c r="BG81" t="s">
        <v>47</v>
      </c>
      <c r="BH81" s="15" t="s">
        <v>59</v>
      </c>
      <c r="BI81" t="s">
        <v>47</v>
      </c>
      <c r="BJ81" s="15" t="s">
        <v>59</v>
      </c>
      <c r="BK81" t="s">
        <v>47</v>
      </c>
      <c r="BL81" s="15" t="s">
        <v>59</v>
      </c>
      <c r="BM81" t="s">
        <v>47</v>
      </c>
      <c r="BN81" s="15" t="s">
        <v>59</v>
      </c>
      <c r="BO81" t="s">
        <v>47</v>
      </c>
      <c r="BP81" s="15" t="s">
        <v>59</v>
      </c>
      <c r="BQ81" t="s">
        <v>47</v>
      </c>
      <c r="BR81" s="15" t="s">
        <v>59</v>
      </c>
      <c r="BS81" t="s">
        <v>47</v>
      </c>
      <c r="BT81" s="15" t="s">
        <v>59</v>
      </c>
      <c r="BU81" t="s">
        <v>47</v>
      </c>
      <c r="BV81" s="15" t="s">
        <v>59</v>
      </c>
      <c r="BW81" t="s">
        <v>47</v>
      </c>
      <c r="BX81" s="15" t="s">
        <v>59</v>
      </c>
      <c r="BY81" t="s">
        <v>47</v>
      </c>
      <c r="BZ81" s="15" t="s">
        <v>59</v>
      </c>
      <c r="CA81" t="s">
        <v>47</v>
      </c>
      <c r="CB81" s="15" t="s">
        <v>59</v>
      </c>
      <c r="CI81" t="s">
        <v>47</v>
      </c>
      <c r="CJ81" s="15" t="s">
        <v>59</v>
      </c>
      <c r="CM81" t="s">
        <v>47</v>
      </c>
      <c r="CN81" s="15" t="s">
        <v>59</v>
      </c>
      <c r="CO81" t="s">
        <v>47</v>
      </c>
      <c r="CP81" s="15" t="s">
        <v>59</v>
      </c>
      <c r="CQ81" t="s">
        <v>47</v>
      </c>
      <c r="CR81" s="15" t="s">
        <v>59</v>
      </c>
      <c r="CS81" t="s">
        <v>47</v>
      </c>
      <c r="CT81" s="15" t="s">
        <v>59</v>
      </c>
      <c r="CU81" t="s">
        <v>47</v>
      </c>
      <c r="CV81" s="15" t="s">
        <v>59</v>
      </c>
      <c r="CY81" t="s">
        <v>47</v>
      </c>
      <c r="CZ81" s="15" t="s">
        <v>59</v>
      </c>
      <c r="DC81" t="s">
        <v>47</v>
      </c>
      <c r="DD81" s="15" t="s">
        <v>59</v>
      </c>
      <c r="DG81" t="s">
        <v>47</v>
      </c>
      <c r="DH81" s="15" t="s">
        <v>59</v>
      </c>
      <c r="DI81" t="s">
        <v>47</v>
      </c>
      <c r="DJ81" s="15" t="s">
        <v>59</v>
      </c>
      <c r="DK81" t="s">
        <v>47</v>
      </c>
      <c r="DL81" s="15" t="s">
        <v>59</v>
      </c>
      <c r="DM81" t="s">
        <v>47</v>
      </c>
      <c r="DN81" s="15" t="s">
        <v>59</v>
      </c>
      <c r="DO81" t="s">
        <v>47</v>
      </c>
      <c r="DP81" s="15" t="s">
        <v>59</v>
      </c>
      <c r="DQ81" t="s">
        <v>47</v>
      </c>
      <c r="DR81" s="15" t="s">
        <v>59</v>
      </c>
      <c r="DS81" t="s">
        <v>47</v>
      </c>
      <c r="DT81" s="15" t="s">
        <v>59</v>
      </c>
      <c r="DU81" t="s">
        <v>47</v>
      </c>
      <c r="DV81" s="15" t="s">
        <v>59</v>
      </c>
      <c r="DW81" t="s">
        <v>47</v>
      </c>
      <c r="DX81" s="15" t="s">
        <v>59</v>
      </c>
      <c r="EC81" t="s">
        <v>47</v>
      </c>
      <c r="ED81" s="15" t="s">
        <v>59</v>
      </c>
      <c r="EE81" t="s">
        <v>47</v>
      </c>
      <c r="EF81" s="15" t="s">
        <v>59</v>
      </c>
      <c r="EG81" t="s">
        <v>47</v>
      </c>
      <c r="EH81" s="15" t="s">
        <v>59</v>
      </c>
      <c r="EK81" t="s">
        <v>47</v>
      </c>
      <c r="EL81" s="15" t="s">
        <v>59</v>
      </c>
      <c r="EM81" t="s">
        <v>47</v>
      </c>
      <c r="EN81" s="15" t="s">
        <v>59</v>
      </c>
      <c r="EO81" t="s">
        <v>47</v>
      </c>
      <c r="EP81" s="15" t="s">
        <v>59</v>
      </c>
      <c r="EQ81" t="s">
        <v>47</v>
      </c>
      <c r="ER81" s="15" t="s">
        <v>59</v>
      </c>
      <c r="ES81" t="s">
        <v>47</v>
      </c>
      <c r="ET81" s="15" t="s">
        <v>59</v>
      </c>
      <c r="EU81" t="s">
        <v>47</v>
      </c>
      <c r="EV81" s="15" t="s">
        <v>59</v>
      </c>
      <c r="EW81" t="s">
        <v>47</v>
      </c>
      <c r="EX81" s="15" t="s">
        <v>59</v>
      </c>
      <c r="EY81" t="s">
        <v>47</v>
      </c>
      <c r="EZ81" s="15" t="s">
        <v>59</v>
      </c>
      <c r="FA81" t="s">
        <v>47</v>
      </c>
      <c r="FB81" s="15" t="s">
        <v>59</v>
      </c>
      <c r="FE81" t="s">
        <v>47</v>
      </c>
      <c r="FF81" s="15" t="s">
        <v>59</v>
      </c>
      <c r="FG81" t="s">
        <v>47</v>
      </c>
      <c r="FH81" s="15" t="s">
        <v>59</v>
      </c>
      <c r="FI81" t="s">
        <v>47</v>
      </c>
      <c r="FJ81" s="15" t="s">
        <v>59</v>
      </c>
      <c r="FK81" t="s">
        <v>47</v>
      </c>
      <c r="FL81" s="15" t="s">
        <v>59</v>
      </c>
      <c r="FM81" t="s">
        <v>47</v>
      </c>
      <c r="FN81" s="15" t="s">
        <v>59</v>
      </c>
      <c r="FO81" t="s">
        <v>47</v>
      </c>
      <c r="FP81" s="15" t="s">
        <v>59</v>
      </c>
      <c r="FQ81" t="s">
        <v>47</v>
      </c>
      <c r="FR81" s="15" t="s">
        <v>59</v>
      </c>
    </row>
    <row r="82" spans="1:174">
      <c r="A82" t="s">
        <v>454</v>
      </c>
      <c r="B82" s="52">
        <v>2</v>
      </c>
      <c r="C82" s="52"/>
      <c r="D82" s="43">
        <v>8012</v>
      </c>
      <c r="E82" s="18" t="s">
        <v>404</v>
      </c>
      <c r="I82">
        <v>3.1032999999999999</v>
      </c>
      <c r="J82" s="15">
        <v>5.21E-2</v>
      </c>
      <c r="K82" t="s">
        <v>47</v>
      </c>
      <c r="L82" s="15" t="s">
        <v>59</v>
      </c>
      <c r="BG82" t="s">
        <v>47</v>
      </c>
      <c r="BH82" s="15" t="s">
        <v>59</v>
      </c>
      <c r="BI82" t="s">
        <v>47</v>
      </c>
      <c r="BJ82" s="15" t="s">
        <v>59</v>
      </c>
      <c r="BK82" t="s">
        <v>47</v>
      </c>
      <c r="BL82" s="15" t="s">
        <v>59</v>
      </c>
      <c r="BM82" t="s">
        <v>47</v>
      </c>
      <c r="BN82" s="15" t="s">
        <v>59</v>
      </c>
      <c r="BO82" t="s">
        <v>47</v>
      </c>
      <c r="BP82" s="15" t="s">
        <v>59</v>
      </c>
      <c r="BQ82" t="s">
        <v>47</v>
      </c>
      <c r="BR82" s="15" t="s">
        <v>59</v>
      </c>
      <c r="BS82" t="s">
        <v>47</v>
      </c>
      <c r="BT82" s="15" t="s">
        <v>59</v>
      </c>
      <c r="BU82" t="s">
        <v>47</v>
      </c>
      <c r="BV82" s="15" t="s">
        <v>59</v>
      </c>
      <c r="BW82" t="s">
        <v>47</v>
      </c>
      <c r="BX82" s="15" t="s">
        <v>59</v>
      </c>
      <c r="BY82" t="s">
        <v>47</v>
      </c>
      <c r="BZ82" s="15" t="s">
        <v>59</v>
      </c>
      <c r="CA82" t="s">
        <v>47</v>
      </c>
      <c r="CB82" s="15" t="s">
        <v>59</v>
      </c>
      <c r="CI82" t="s">
        <v>47</v>
      </c>
      <c r="CJ82" s="15" t="s">
        <v>59</v>
      </c>
      <c r="CM82" t="s">
        <v>47</v>
      </c>
      <c r="CN82" s="15" t="s">
        <v>59</v>
      </c>
      <c r="CO82" t="s">
        <v>47</v>
      </c>
      <c r="CP82" s="15" t="s">
        <v>59</v>
      </c>
      <c r="CQ82" t="s">
        <v>47</v>
      </c>
      <c r="CR82" s="15" t="s">
        <v>59</v>
      </c>
      <c r="CS82" t="s">
        <v>47</v>
      </c>
      <c r="CT82" s="15" t="s">
        <v>59</v>
      </c>
      <c r="CU82" t="s">
        <v>47</v>
      </c>
      <c r="CV82" s="15" t="s">
        <v>59</v>
      </c>
      <c r="CY82" t="s">
        <v>47</v>
      </c>
      <c r="CZ82" s="15" t="s">
        <v>59</v>
      </c>
      <c r="DC82" t="s">
        <v>47</v>
      </c>
      <c r="DD82" s="15" t="s">
        <v>59</v>
      </c>
      <c r="DG82" t="s">
        <v>47</v>
      </c>
      <c r="DH82" s="15" t="s">
        <v>59</v>
      </c>
      <c r="DI82" t="s">
        <v>47</v>
      </c>
      <c r="DJ82" s="15" t="s">
        <v>59</v>
      </c>
      <c r="DK82" t="s">
        <v>47</v>
      </c>
      <c r="DL82" s="15" t="s">
        <v>59</v>
      </c>
      <c r="DM82" t="s">
        <v>47</v>
      </c>
      <c r="DN82" s="15" t="s">
        <v>59</v>
      </c>
      <c r="DO82" t="s">
        <v>47</v>
      </c>
      <c r="DP82" s="15" t="s">
        <v>59</v>
      </c>
      <c r="DQ82" t="s">
        <v>47</v>
      </c>
      <c r="DR82" s="15" t="s">
        <v>59</v>
      </c>
      <c r="DS82" t="s">
        <v>47</v>
      </c>
      <c r="DT82" s="15" t="s">
        <v>59</v>
      </c>
      <c r="DU82" t="s">
        <v>47</v>
      </c>
      <c r="DV82" s="15" t="s">
        <v>59</v>
      </c>
      <c r="DW82" t="s">
        <v>47</v>
      </c>
      <c r="DX82" s="15" t="s">
        <v>59</v>
      </c>
      <c r="EC82" t="s">
        <v>47</v>
      </c>
      <c r="ED82" s="15" t="s">
        <v>59</v>
      </c>
      <c r="EE82" t="s">
        <v>47</v>
      </c>
      <c r="EF82" s="15" t="s">
        <v>59</v>
      </c>
      <c r="EG82" t="s">
        <v>47</v>
      </c>
      <c r="EH82" s="15" t="s">
        <v>59</v>
      </c>
      <c r="EK82" t="s">
        <v>47</v>
      </c>
      <c r="EL82" s="15" t="s">
        <v>59</v>
      </c>
      <c r="EM82" t="s">
        <v>47</v>
      </c>
      <c r="EN82" s="15" t="s">
        <v>59</v>
      </c>
      <c r="EO82" t="s">
        <v>47</v>
      </c>
      <c r="EP82" s="15" t="s">
        <v>59</v>
      </c>
      <c r="EQ82" t="s">
        <v>47</v>
      </c>
      <c r="ER82" s="15" t="s">
        <v>59</v>
      </c>
      <c r="ES82" t="s">
        <v>47</v>
      </c>
      <c r="ET82" s="15" t="s">
        <v>59</v>
      </c>
      <c r="EU82" t="s">
        <v>47</v>
      </c>
      <c r="EV82" s="15" t="s">
        <v>59</v>
      </c>
      <c r="EW82" t="s">
        <v>47</v>
      </c>
      <c r="EX82" s="15" t="s">
        <v>59</v>
      </c>
      <c r="EY82" t="s">
        <v>47</v>
      </c>
      <c r="EZ82" s="15" t="s">
        <v>59</v>
      </c>
      <c r="FA82" t="s">
        <v>47</v>
      </c>
      <c r="FB82" s="15" t="s">
        <v>59</v>
      </c>
      <c r="FE82" t="s">
        <v>47</v>
      </c>
      <c r="FF82" s="15" t="s">
        <v>59</v>
      </c>
      <c r="FG82" t="s">
        <v>47</v>
      </c>
      <c r="FH82" s="15" t="s">
        <v>59</v>
      </c>
      <c r="FI82" t="s">
        <v>47</v>
      </c>
      <c r="FJ82" s="15" t="s">
        <v>59</v>
      </c>
      <c r="FK82" t="s">
        <v>47</v>
      </c>
      <c r="FL82" s="15" t="s">
        <v>59</v>
      </c>
      <c r="FM82" t="s">
        <v>47</v>
      </c>
      <c r="FN82" s="15" t="s">
        <v>59</v>
      </c>
      <c r="FO82" t="s">
        <v>47</v>
      </c>
      <c r="FP82" s="15" t="s">
        <v>59</v>
      </c>
      <c r="FQ82" t="s">
        <v>47</v>
      </c>
      <c r="FR82" s="15" t="s">
        <v>59</v>
      </c>
    </row>
    <row r="83" spans="1:174">
      <c r="A83" t="s">
        <v>455</v>
      </c>
      <c r="B83" s="52">
        <v>2</v>
      </c>
      <c r="C83" s="52"/>
      <c r="D83" s="43">
        <v>8012</v>
      </c>
      <c r="E83" s="18" t="s">
        <v>404</v>
      </c>
      <c r="I83">
        <v>3.2513000000000001</v>
      </c>
      <c r="J83" s="15">
        <v>6.7599999999999993E-2</v>
      </c>
      <c r="K83" t="s">
        <v>47</v>
      </c>
      <c r="L83" s="15" t="s">
        <v>59</v>
      </c>
      <c r="BG83" t="s">
        <v>47</v>
      </c>
      <c r="BH83" s="15" t="s">
        <v>59</v>
      </c>
      <c r="BI83" t="s">
        <v>47</v>
      </c>
      <c r="BJ83" s="15" t="s">
        <v>59</v>
      </c>
      <c r="BK83" t="s">
        <v>47</v>
      </c>
      <c r="BL83" s="15" t="s">
        <v>59</v>
      </c>
      <c r="BM83" t="s">
        <v>47</v>
      </c>
      <c r="BN83" s="15" t="s">
        <v>59</v>
      </c>
      <c r="BO83" t="s">
        <v>47</v>
      </c>
      <c r="BP83" s="15" t="s">
        <v>59</v>
      </c>
      <c r="BQ83" t="s">
        <v>47</v>
      </c>
      <c r="BR83" s="15" t="s">
        <v>59</v>
      </c>
      <c r="BS83" t="s">
        <v>47</v>
      </c>
      <c r="BT83" s="15" t="s">
        <v>59</v>
      </c>
      <c r="BU83" t="s">
        <v>47</v>
      </c>
      <c r="BV83" s="15" t="s">
        <v>59</v>
      </c>
      <c r="BW83" t="s">
        <v>47</v>
      </c>
      <c r="BX83" s="15" t="s">
        <v>59</v>
      </c>
      <c r="BY83" t="s">
        <v>47</v>
      </c>
      <c r="BZ83" s="15" t="s">
        <v>59</v>
      </c>
      <c r="CA83" t="s">
        <v>47</v>
      </c>
      <c r="CB83" s="15" t="s">
        <v>59</v>
      </c>
      <c r="CI83" t="s">
        <v>47</v>
      </c>
      <c r="CJ83" s="15" t="s">
        <v>59</v>
      </c>
      <c r="CM83" t="s">
        <v>47</v>
      </c>
      <c r="CN83" s="15" t="s">
        <v>59</v>
      </c>
      <c r="CO83" t="s">
        <v>47</v>
      </c>
      <c r="CP83" s="15" t="s">
        <v>59</v>
      </c>
      <c r="CQ83" t="s">
        <v>47</v>
      </c>
      <c r="CR83" s="15" t="s">
        <v>59</v>
      </c>
      <c r="CS83" t="s">
        <v>47</v>
      </c>
      <c r="CT83" s="15" t="s">
        <v>59</v>
      </c>
      <c r="CU83" t="s">
        <v>47</v>
      </c>
      <c r="CV83" s="15" t="s">
        <v>59</v>
      </c>
      <c r="CY83" t="s">
        <v>47</v>
      </c>
      <c r="CZ83" s="15" t="s">
        <v>59</v>
      </c>
      <c r="DC83" t="s">
        <v>47</v>
      </c>
      <c r="DD83" s="15" t="s">
        <v>59</v>
      </c>
      <c r="DG83" t="s">
        <v>47</v>
      </c>
      <c r="DH83" s="15" t="s">
        <v>59</v>
      </c>
      <c r="DI83" t="s">
        <v>47</v>
      </c>
      <c r="DJ83" s="15" t="s">
        <v>59</v>
      </c>
      <c r="DK83" t="s">
        <v>47</v>
      </c>
      <c r="DL83" s="15" t="s">
        <v>59</v>
      </c>
      <c r="DM83" t="s">
        <v>47</v>
      </c>
      <c r="DN83" s="15" t="s">
        <v>59</v>
      </c>
      <c r="DO83" t="s">
        <v>47</v>
      </c>
      <c r="DP83" s="15" t="s">
        <v>59</v>
      </c>
      <c r="DQ83" t="s">
        <v>47</v>
      </c>
      <c r="DR83" s="15" t="s">
        <v>59</v>
      </c>
      <c r="DS83" t="s">
        <v>47</v>
      </c>
      <c r="DT83" s="15" t="s">
        <v>59</v>
      </c>
      <c r="DU83" t="s">
        <v>47</v>
      </c>
      <c r="DV83" s="15" t="s">
        <v>59</v>
      </c>
      <c r="DW83" t="s">
        <v>47</v>
      </c>
      <c r="DX83" s="15" t="s">
        <v>59</v>
      </c>
      <c r="EC83" t="s">
        <v>47</v>
      </c>
      <c r="ED83" s="15" t="s">
        <v>59</v>
      </c>
      <c r="EE83" t="s">
        <v>47</v>
      </c>
      <c r="EF83" s="15" t="s">
        <v>59</v>
      </c>
      <c r="EG83" t="s">
        <v>47</v>
      </c>
      <c r="EH83" s="15" t="s">
        <v>59</v>
      </c>
      <c r="EK83" t="s">
        <v>47</v>
      </c>
      <c r="EL83" s="15" t="s">
        <v>59</v>
      </c>
      <c r="EM83" t="s">
        <v>47</v>
      </c>
      <c r="EN83" s="15" t="s">
        <v>59</v>
      </c>
      <c r="EO83" t="s">
        <v>47</v>
      </c>
      <c r="EP83" s="15" t="s">
        <v>59</v>
      </c>
      <c r="EQ83" t="s">
        <v>47</v>
      </c>
      <c r="ER83" s="15" t="s">
        <v>59</v>
      </c>
      <c r="ES83" t="s">
        <v>47</v>
      </c>
      <c r="ET83" s="15" t="s">
        <v>59</v>
      </c>
      <c r="EU83" t="s">
        <v>47</v>
      </c>
      <c r="EV83" s="15" t="s">
        <v>59</v>
      </c>
      <c r="EW83" t="s">
        <v>47</v>
      </c>
      <c r="EX83" s="15" t="s">
        <v>59</v>
      </c>
      <c r="EY83" t="s">
        <v>47</v>
      </c>
      <c r="EZ83" s="15" t="s">
        <v>59</v>
      </c>
      <c r="FA83" t="s">
        <v>47</v>
      </c>
      <c r="FB83" s="15" t="s">
        <v>59</v>
      </c>
      <c r="FE83" t="s">
        <v>47</v>
      </c>
      <c r="FF83" s="15" t="s">
        <v>59</v>
      </c>
      <c r="FG83" t="s">
        <v>47</v>
      </c>
      <c r="FH83" s="15" t="s">
        <v>59</v>
      </c>
      <c r="FI83" t="s">
        <v>47</v>
      </c>
      <c r="FJ83" s="15" t="s">
        <v>59</v>
      </c>
      <c r="FK83" t="s">
        <v>47</v>
      </c>
      <c r="FL83" s="15" t="s">
        <v>59</v>
      </c>
      <c r="FM83" t="s">
        <v>47</v>
      </c>
      <c r="FN83" s="15" t="s">
        <v>59</v>
      </c>
      <c r="FO83" t="s">
        <v>47</v>
      </c>
      <c r="FP83" s="15" t="s">
        <v>59</v>
      </c>
      <c r="FQ83" t="s">
        <v>47</v>
      </c>
      <c r="FR83" s="15" t="s">
        <v>59</v>
      </c>
    </row>
    <row r="84" spans="1:174">
      <c r="A84" t="s">
        <v>456</v>
      </c>
      <c r="B84" s="52">
        <v>2</v>
      </c>
      <c r="C84" s="52"/>
      <c r="D84" s="43">
        <v>8012</v>
      </c>
      <c r="E84" s="18" t="s">
        <v>404</v>
      </c>
      <c r="I84">
        <v>2.2915999999999999</v>
      </c>
      <c r="J84" s="15">
        <v>3.73E-2</v>
      </c>
      <c r="K84" t="s">
        <v>47</v>
      </c>
      <c r="L84" s="15" t="s">
        <v>59</v>
      </c>
      <c r="BG84" t="s">
        <v>47</v>
      </c>
      <c r="BH84" s="15" t="s">
        <v>59</v>
      </c>
      <c r="BI84" t="s">
        <v>47</v>
      </c>
      <c r="BJ84" s="15" t="s">
        <v>59</v>
      </c>
      <c r="BK84" t="s">
        <v>47</v>
      </c>
      <c r="BL84" s="15" t="s">
        <v>59</v>
      </c>
      <c r="BM84" t="s">
        <v>47</v>
      </c>
      <c r="BN84" s="15" t="s">
        <v>59</v>
      </c>
      <c r="BO84" t="s">
        <v>47</v>
      </c>
      <c r="BP84" s="15" t="s">
        <v>59</v>
      </c>
      <c r="BQ84" t="s">
        <v>47</v>
      </c>
      <c r="BR84" s="15" t="s">
        <v>59</v>
      </c>
      <c r="BS84" t="s">
        <v>47</v>
      </c>
      <c r="BT84" s="15" t="s">
        <v>59</v>
      </c>
      <c r="BU84" t="s">
        <v>47</v>
      </c>
      <c r="BV84" s="15" t="s">
        <v>59</v>
      </c>
      <c r="BW84" t="s">
        <v>47</v>
      </c>
      <c r="BX84" s="15" t="s">
        <v>59</v>
      </c>
      <c r="BY84" t="s">
        <v>47</v>
      </c>
      <c r="BZ84" s="15" t="s">
        <v>59</v>
      </c>
      <c r="CA84" t="s">
        <v>47</v>
      </c>
      <c r="CB84" s="15" t="s">
        <v>59</v>
      </c>
      <c r="CI84" t="s">
        <v>47</v>
      </c>
      <c r="CJ84" s="15" t="s">
        <v>59</v>
      </c>
      <c r="CM84" t="s">
        <v>47</v>
      </c>
      <c r="CN84" s="15" t="s">
        <v>59</v>
      </c>
      <c r="CO84" t="s">
        <v>47</v>
      </c>
      <c r="CP84" s="15" t="s">
        <v>59</v>
      </c>
      <c r="CQ84" t="s">
        <v>47</v>
      </c>
      <c r="CR84" s="15" t="s">
        <v>59</v>
      </c>
      <c r="CS84" t="s">
        <v>47</v>
      </c>
      <c r="CT84" s="15" t="s">
        <v>59</v>
      </c>
      <c r="CU84" t="s">
        <v>47</v>
      </c>
      <c r="CV84" s="15" t="s">
        <v>59</v>
      </c>
      <c r="CY84" t="s">
        <v>47</v>
      </c>
      <c r="CZ84" s="15" t="s">
        <v>59</v>
      </c>
      <c r="DC84" t="s">
        <v>47</v>
      </c>
      <c r="DD84" s="15" t="s">
        <v>59</v>
      </c>
      <c r="DG84" t="s">
        <v>47</v>
      </c>
      <c r="DH84" s="15" t="s">
        <v>59</v>
      </c>
      <c r="DI84" t="s">
        <v>47</v>
      </c>
      <c r="DJ84" s="15" t="s">
        <v>59</v>
      </c>
      <c r="DK84" t="s">
        <v>47</v>
      </c>
      <c r="DL84" s="15" t="s">
        <v>59</v>
      </c>
      <c r="DM84" t="s">
        <v>47</v>
      </c>
      <c r="DN84" s="15" t="s">
        <v>59</v>
      </c>
      <c r="DO84" t="s">
        <v>47</v>
      </c>
      <c r="DP84" s="15" t="s">
        <v>59</v>
      </c>
      <c r="DQ84" t="s">
        <v>47</v>
      </c>
      <c r="DR84" s="15" t="s">
        <v>59</v>
      </c>
      <c r="DS84" t="s">
        <v>47</v>
      </c>
      <c r="DT84" s="15" t="s">
        <v>59</v>
      </c>
      <c r="DU84" t="s">
        <v>47</v>
      </c>
      <c r="DV84" s="15" t="s">
        <v>59</v>
      </c>
      <c r="DW84" t="s">
        <v>47</v>
      </c>
      <c r="DX84" s="15" t="s">
        <v>59</v>
      </c>
      <c r="EC84" t="s">
        <v>47</v>
      </c>
      <c r="ED84" s="15" t="s">
        <v>59</v>
      </c>
      <c r="EE84" t="s">
        <v>47</v>
      </c>
      <c r="EF84" s="15" t="s">
        <v>59</v>
      </c>
      <c r="EG84" t="s">
        <v>47</v>
      </c>
      <c r="EH84" s="15" t="s">
        <v>59</v>
      </c>
      <c r="EK84" t="s">
        <v>47</v>
      </c>
      <c r="EL84" s="15" t="s">
        <v>59</v>
      </c>
      <c r="EM84" t="s">
        <v>47</v>
      </c>
      <c r="EN84" s="15" t="s">
        <v>59</v>
      </c>
      <c r="EO84" t="s">
        <v>47</v>
      </c>
      <c r="EP84" s="15" t="s">
        <v>59</v>
      </c>
      <c r="EQ84" t="s">
        <v>47</v>
      </c>
      <c r="ER84" s="15" t="s">
        <v>59</v>
      </c>
      <c r="ES84" t="s">
        <v>47</v>
      </c>
      <c r="ET84" s="15" t="s">
        <v>59</v>
      </c>
      <c r="EU84" t="s">
        <v>47</v>
      </c>
      <c r="EV84" s="15" t="s">
        <v>59</v>
      </c>
      <c r="EW84" t="s">
        <v>47</v>
      </c>
      <c r="EX84" s="15" t="s">
        <v>59</v>
      </c>
      <c r="EY84" t="s">
        <v>47</v>
      </c>
      <c r="EZ84" s="15" t="s">
        <v>59</v>
      </c>
      <c r="FA84" t="s">
        <v>47</v>
      </c>
      <c r="FB84" s="15" t="s">
        <v>59</v>
      </c>
      <c r="FE84" t="s">
        <v>47</v>
      </c>
      <c r="FF84" s="15" t="s">
        <v>59</v>
      </c>
      <c r="FG84" t="s">
        <v>47</v>
      </c>
      <c r="FH84" s="15" t="s">
        <v>59</v>
      </c>
      <c r="FI84" t="s">
        <v>47</v>
      </c>
      <c r="FJ84" s="15" t="s">
        <v>59</v>
      </c>
      <c r="FK84" t="s">
        <v>47</v>
      </c>
      <c r="FL84" s="15" t="s">
        <v>59</v>
      </c>
      <c r="FM84" t="s">
        <v>47</v>
      </c>
      <c r="FN84" s="15" t="s">
        <v>59</v>
      </c>
      <c r="FO84" t="s">
        <v>47</v>
      </c>
      <c r="FP84" s="15" t="s">
        <v>59</v>
      </c>
      <c r="FQ84" t="s">
        <v>47</v>
      </c>
      <c r="FR84" s="15" t="s">
        <v>59</v>
      </c>
    </row>
    <row r="85" spans="1:174">
      <c r="A85" t="s">
        <v>457</v>
      </c>
      <c r="B85" s="52">
        <v>2</v>
      </c>
      <c r="C85" s="52"/>
      <c r="D85" s="43">
        <v>8012</v>
      </c>
      <c r="E85" s="18" t="s">
        <v>404</v>
      </c>
      <c r="I85">
        <v>3.6335000000000002</v>
      </c>
      <c r="J85" s="15">
        <v>4.2199999999999994E-2</v>
      </c>
      <c r="K85" t="s">
        <v>47</v>
      </c>
      <c r="L85" s="15" t="s">
        <v>59</v>
      </c>
      <c r="BG85" t="s">
        <v>47</v>
      </c>
      <c r="BH85" s="15" t="s">
        <v>59</v>
      </c>
      <c r="BI85" t="s">
        <v>47</v>
      </c>
      <c r="BJ85" s="15" t="s">
        <v>59</v>
      </c>
      <c r="BK85" t="s">
        <v>47</v>
      </c>
      <c r="BL85" s="15" t="s">
        <v>59</v>
      </c>
      <c r="BM85" t="s">
        <v>47</v>
      </c>
      <c r="BN85" s="15" t="s">
        <v>59</v>
      </c>
      <c r="BO85" t="s">
        <v>47</v>
      </c>
      <c r="BP85" s="15" t="s">
        <v>59</v>
      </c>
      <c r="BQ85" t="s">
        <v>47</v>
      </c>
      <c r="BR85" s="15" t="s">
        <v>59</v>
      </c>
      <c r="BS85" t="s">
        <v>47</v>
      </c>
      <c r="BT85" s="15" t="s">
        <v>59</v>
      </c>
      <c r="BU85" t="s">
        <v>47</v>
      </c>
      <c r="BV85" s="15" t="s">
        <v>59</v>
      </c>
      <c r="BW85" t="s">
        <v>47</v>
      </c>
      <c r="BX85" s="15" t="s">
        <v>59</v>
      </c>
      <c r="BY85" t="s">
        <v>47</v>
      </c>
      <c r="BZ85" s="15" t="s">
        <v>59</v>
      </c>
      <c r="CA85" t="s">
        <v>47</v>
      </c>
      <c r="CB85" s="15" t="s">
        <v>59</v>
      </c>
      <c r="CI85" t="s">
        <v>47</v>
      </c>
      <c r="CJ85" s="15" t="s">
        <v>59</v>
      </c>
      <c r="CM85" t="s">
        <v>47</v>
      </c>
      <c r="CN85" s="15" t="s">
        <v>59</v>
      </c>
      <c r="CO85" t="s">
        <v>47</v>
      </c>
      <c r="CP85" s="15" t="s">
        <v>59</v>
      </c>
      <c r="CQ85" t="s">
        <v>47</v>
      </c>
      <c r="CR85" s="15" t="s">
        <v>59</v>
      </c>
      <c r="CS85" t="s">
        <v>47</v>
      </c>
      <c r="CT85" s="15" t="s">
        <v>59</v>
      </c>
      <c r="CU85" t="s">
        <v>47</v>
      </c>
      <c r="CV85" s="15" t="s">
        <v>59</v>
      </c>
      <c r="CY85" t="s">
        <v>47</v>
      </c>
      <c r="CZ85" s="15" t="s">
        <v>59</v>
      </c>
      <c r="DC85" t="s">
        <v>47</v>
      </c>
      <c r="DD85" s="15" t="s">
        <v>59</v>
      </c>
      <c r="DG85" t="s">
        <v>47</v>
      </c>
      <c r="DH85" s="15" t="s">
        <v>59</v>
      </c>
      <c r="DI85" t="s">
        <v>47</v>
      </c>
      <c r="DJ85" s="15" t="s">
        <v>59</v>
      </c>
      <c r="DK85" t="s">
        <v>47</v>
      </c>
      <c r="DL85" s="15" t="s">
        <v>59</v>
      </c>
      <c r="DM85" t="s">
        <v>47</v>
      </c>
      <c r="DN85" s="15" t="s">
        <v>59</v>
      </c>
      <c r="DO85" t="s">
        <v>47</v>
      </c>
      <c r="DP85" s="15" t="s">
        <v>59</v>
      </c>
      <c r="DQ85" t="s">
        <v>47</v>
      </c>
      <c r="DR85" s="15" t="s">
        <v>59</v>
      </c>
      <c r="DS85" t="s">
        <v>47</v>
      </c>
      <c r="DT85" s="15" t="s">
        <v>59</v>
      </c>
      <c r="DU85" t="s">
        <v>47</v>
      </c>
      <c r="DV85" s="15" t="s">
        <v>59</v>
      </c>
      <c r="DW85" t="s">
        <v>47</v>
      </c>
      <c r="DX85" s="15" t="s">
        <v>59</v>
      </c>
      <c r="EC85" t="s">
        <v>47</v>
      </c>
      <c r="ED85" s="15" t="s">
        <v>59</v>
      </c>
      <c r="EE85" t="s">
        <v>47</v>
      </c>
      <c r="EF85" s="15" t="s">
        <v>59</v>
      </c>
      <c r="EG85" t="s">
        <v>47</v>
      </c>
      <c r="EH85" s="15" t="s">
        <v>59</v>
      </c>
      <c r="EK85" t="s">
        <v>47</v>
      </c>
      <c r="EL85" s="15" t="s">
        <v>59</v>
      </c>
      <c r="EM85" t="s">
        <v>47</v>
      </c>
      <c r="EN85" s="15" t="s">
        <v>59</v>
      </c>
      <c r="EO85" t="s">
        <v>47</v>
      </c>
      <c r="EP85" s="15" t="s">
        <v>59</v>
      </c>
      <c r="EQ85" t="s">
        <v>47</v>
      </c>
      <c r="ER85" s="15" t="s">
        <v>59</v>
      </c>
      <c r="ES85" t="s">
        <v>47</v>
      </c>
      <c r="ET85" s="15" t="s">
        <v>59</v>
      </c>
      <c r="EU85" t="s">
        <v>47</v>
      </c>
      <c r="EV85" s="15" t="s">
        <v>59</v>
      </c>
      <c r="EW85" t="s">
        <v>47</v>
      </c>
      <c r="EX85" s="15" t="s">
        <v>59</v>
      </c>
      <c r="EY85" t="s">
        <v>47</v>
      </c>
      <c r="EZ85" s="15" t="s">
        <v>59</v>
      </c>
      <c r="FA85" t="s">
        <v>47</v>
      </c>
      <c r="FB85" s="15" t="s">
        <v>59</v>
      </c>
      <c r="FE85" t="s">
        <v>47</v>
      </c>
      <c r="FF85" s="15" t="s">
        <v>59</v>
      </c>
      <c r="FG85" t="s">
        <v>47</v>
      </c>
      <c r="FH85" s="15" t="s">
        <v>59</v>
      </c>
      <c r="FI85" t="s">
        <v>47</v>
      </c>
      <c r="FJ85" s="15" t="s">
        <v>59</v>
      </c>
      <c r="FK85" t="s">
        <v>47</v>
      </c>
      <c r="FL85" s="15" t="s">
        <v>59</v>
      </c>
      <c r="FM85" t="s">
        <v>47</v>
      </c>
      <c r="FN85" s="15" t="s">
        <v>59</v>
      </c>
      <c r="FO85" t="s">
        <v>47</v>
      </c>
      <c r="FP85" s="15" t="s">
        <v>59</v>
      </c>
      <c r="FQ85" t="s">
        <v>47</v>
      </c>
      <c r="FR85" s="15" t="s">
        <v>59</v>
      </c>
    </row>
    <row r="86" spans="1:174">
      <c r="A86" t="s">
        <v>450</v>
      </c>
      <c r="B86" s="52">
        <v>2</v>
      </c>
      <c r="C86" s="52"/>
      <c r="D86" s="43">
        <v>8012</v>
      </c>
      <c r="E86" s="18" t="s">
        <v>405</v>
      </c>
      <c r="I86" t="s">
        <v>47</v>
      </c>
      <c r="J86" s="15" t="s">
        <v>59</v>
      </c>
      <c r="K86" t="s">
        <v>47</v>
      </c>
      <c r="L86" s="15" t="s">
        <v>59</v>
      </c>
      <c r="BG86">
        <v>0.16300000000000001</v>
      </c>
      <c r="BH86" s="15" t="s">
        <v>59</v>
      </c>
      <c r="BI86" t="s">
        <v>47</v>
      </c>
      <c r="BJ86" s="15" t="s">
        <v>59</v>
      </c>
      <c r="BK86" t="s">
        <v>47</v>
      </c>
      <c r="BL86" s="15" t="s">
        <v>59</v>
      </c>
      <c r="BM86" t="s">
        <v>47</v>
      </c>
      <c r="BN86" s="15" t="s">
        <v>59</v>
      </c>
      <c r="BO86">
        <v>0.39700000000000002</v>
      </c>
      <c r="BP86" s="15" t="s">
        <v>59</v>
      </c>
      <c r="BQ86" t="s">
        <v>47</v>
      </c>
      <c r="BR86" s="15" t="s">
        <v>59</v>
      </c>
      <c r="BS86">
        <v>0.224</v>
      </c>
      <c r="BT86" s="15" t="s">
        <v>59</v>
      </c>
      <c r="BU86" t="s">
        <v>47</v>
      </c>
      <c r="BV86" s="15" t="s">
        <v>59</v>
      </c>
      <c r="BW86" t="s">
        <v>47</v>
      </c>
      <c r="BX86" s="15" t="s">
        <v>59</v>
      </c>
      <c r="BY86" t="s">
        <v>47</v>
      </c>
      <c r="BZ86" s="15" t="s">
        <v>59</v>
      </c>
      <c r="CA86">
        <v>1.385</v>
      </c>
      <c r="CB86" s="15" t="s">
        <v>59</v>
      </c>
      <c r="CI86" t="s">
        <v>47</v>
      </c>
      <c r="CJ86" s="15" t="s">
        <v>59</v>
      </c>
      <c r="CM86" t="s">
        <v>47</v>
      </c>
      <c r="CN86" s="15" t="s">
        <v>59</v>
      </c>
      <c r="CO86" t="s">
        <v>47</v>
      </c>
      <c r="CP86" s="15" t="s">
        <v>59</v>
      </c>
      <c r="CQ86" t="s">
        <v>47</v>
      </c>
      <c r="CR86" s="15" t="s">
        <v>59</v>
      </c>
      <c r="CS86" t="s">
        <v>47</v>
      </c>
      <c r="CT86" s="15" t="s">
        <v>59</v>
      </c>
      <c r="CU86" t="s">
        <v>47</v>
      </c>
      <c r="CV86" s="15" t="s">
        <v>59</v>
      </c>
      <c r="CY86" t="s">
        <v>47</v>
      </c>
      <c r="CZ86" s="15" t="s">
        <v>59</v>
      </c>
      <c r="DC86" t="s">
        <v>47</v>
      </c>
      <c r="DD86" s="15" t="s">
        <v>59</v>
      </c>
      <c r="DG86" t="s">
        <v>47</v>
      </c>
      <c r="DH86" s="15" t="s">
        <v>59</v>
      </c>
      <c r="DI86" t="s">
        <v>47</v>
      </c>
      <c r="DJ86" s="15" t="s">
        <v>59</v>
      </c>
      <c r="DK86" t="s">
        <v>47</v>
      </c>
      <c r="DL86" s="15" t="s">
        <v>59</v>
      </c>
      <c r="DM86" t="s">
        <v>47</v>
      </c>
      <c r="DN86" s="15" t="s">
        <v>59</v>
      </c>
      <c r="DO86" t="s">
        <v>47</v>
      </c>
      <c r="DP86" s="15" t="s">
        <v>59</v>
      </c>
      <c r="DQ86" t="s">
        <v>47</v>
      </c>
      <c r="DR86" s="15" t="s">
        <v>59</v>
      </c>
      <c r="DS86" t="s">
        <v>47</v>
      </c>
      <c r="DT86" s="15" t="s">
        <v>59</v>
      </c>
      <c r="DU86" t="s">
        <v>47</v>
      </c>
      <c r="DV86" s="15" t="s">
        <v>59</v>
      </c>
      <c r="DW86" t="s">
        <v>47</v>
      </c>
      <c r="DX86" s="15" t="s">
        <v>59</v>
      </c>
      <c r="EC86" t="s">
        <v>47</v>
      </c>
      <c r="ED86" s="15" t="s">
        <v>59</v>
      </c>
      <c r="EE86" t="s">
        <v>47</v>
      </c>
      <c r="EF86" s="15" t="s">
        <v>59</v>
      </c>
      <c r="EG86" t="s">
        <v>47</v>
      </c>
      <c r="EH86" s="15" t="s">
        <v>59</v>
      </c>
      <c r="EK86" t="s">
        <v>47</v>
      </c>
      <c r="EL86" s="15" t="s">
        <v>59</v>
      </c>
      <c r="EM86" t="s">
        <v>47</v>
      </c>
      <c r="EN86" s="15" t="s">
        <v>59</v>
      </c>
      <c r="EO86" t="s">
        <v>47</v>
      </c>
      <c r="EP86" s="15" t="s">
        <v>59</v>
      </c>
      <c r="EQ86" t="s">
        <v>47</v>
      </c>
      <c r="ER86" s="15" t="s">
        <v>59</v>
      </c>
      <c r="ES86" t="s">
        <v>47</v>
      </c>
      <c r="ET86" s="15" t="s">
        <v>59</v>
      </c>
      <c r="EU86" t="s">
        <v>47</v>
      </c>
      <c r="EV86" s="15" t="s">
        <v>59</v>
      </c>
      <c r="EW86" t="s">
        <v>47</v>
      </c>
      <c r="EX86" s="15" t="s">
        <v>59</v>
      </c>
      <c r="EY86" t="s">
        <v>47</v>
      </c>
      <c r="EZ86" s="15" t="s">
        <v>59</v>
      </c>
      <c r="FA86" t="s">
        <v>47</v>
      </c>
      <c r="FB86" s="15" t="s">
        <v>59</v>
      </c>
      <c r="FE86" t="s">
        <v>47</v>
      </c>
      <c r="FF86" s="15" t="s">
        <v>59</v>
      </c>
      <c r="FG86" t="s">
        <v>47</v>
      </c>
      <c r="FH86" s="15" t="s">
        <v>59</v>
      </c>
      <c r="FI86" t="s">
        <v>47</v>
      </c>
      <c r="FJ86" s="15" t="s">
        <v>59</v>
      </c>
      <c r="FK86" t="s">
        <v>47</v>
      </c>
      <c r="FL86" s="15" t="s">
        <v>59</v>
      </c>
      <c r="FM86" t="s">
        <v>47</v>
      </c>
      <c r="FN86" s="15" t="s">
        <v>59</v>
      </c>
      <c r="FO86" t="s">
        <v>47</v>
      </c>
      <c r="FP86" s="15" t="s">
        <v>59</v>
      </c>
      <c r="FQ86" t="s">
        <v>47</v>
      </c>
      <c r="FR86" s="15" t="s">
        <v>59</v>
      </c>
    </row>
    <row r="87" spans="1:174">
      <c r="A87" t="s">
        <v>406</v>
      </c>
      <c r="B87" s="52">
        <v>1</v>
      </c>
      <c r="C87" s="52"/>
      <c r="D87" s="52">
        <v>2804</v>
      </c>
      <c r="E87" s="18" t="s">
        <v>405</v>
      </c>
      <c r="I87">
        <v>1.6859999999999999</v>
      </c>
      <c r="J87" s="15">
        <v>3.7000000000000005E-2</v>
      </c>
      <c r="K87" t="s">
        <v>47</v>
      </c>
      <c r="L87" s="15" t="s">
        <v>59</v>
      </c>
      <c r="BG87" t="s">
        <v>47</v>
      </c>
      <c r="BH87" s="15" t="s">
        <v>59</v>
      </c>
      <c r="BI87">
        <v>0.20699999999999999</v>
      </c>
      <c r="BJ87" s="15">
        <v>5.0000000000000001E-3</v>
      </c>
      <c r="BK87" t="s">
        <v>47</v>
      </c>
      <c r="BL87" s="15" t="s">
        <v>59</v>
      </c>
      <c r="BM87" t="s">
        <v>47</v>
      </c>
      <c r="BN87" s="15" t="s">
        <v>59</v>
      </c>
      <c r="BO87">
        <v>5.5E-2</v>
      </c>
      <c r="BP87" s="15">
        <v>0</v>
      </c>
      <c r="BQ87" t="s">
        <v>47</v>
      </c>
      <c r="BR87" s="15" t="s">
        <v>59</v>
      </c>
      <c r="BS87">
        <v>3.9E-2</v>
      </c>
      <c r="BT87" s="15">
        <v>0</v>
      </c>
      <c r="BU87" t="s">
        <v>47</v>
      </c>
      <c r="BV87" s="15" t="s">
        <v>59</v>
      </c>
      <c r="BW87" t="s">
        <v>47</v>
      </c>
      <c r="BX87" s="15" t="s">
        <v>59</v>
      </c>
      <c r="BY87" t="s">
        <v>47</v>
      </c>
      <c r="BZ87" s="15" t="s">
        <v>59</v>
      </c>
      <c r="CA87">
        <v>1.385</v>
      </c>
      <c r="CB87" s="15">
        <v>3.2000000000000001E-2</v>
      </c>
      <c r="CI87" t="s">
        <v>47</v>
      </c>
      <c r="CJ87" s="15" t="s">
        <v>59</v>
      </c>
      <c r="CM87" t="s">
        <v>47</v>
      </c>
      <c r="CN87" s="15" t="s">
        <v>59</v>
      </c>
      <c r="CO87" t="s">
        <v>47</v>
      </c>
      <c r="CP87" s="15" t="s">
        <v>59</v>
      </c>
      <c r="CQ87" t="s">
        <v>47</v>
      </c>
      <c r="CR87" s="15" t="s">
        <v>59</v>
      </c>
      <c r="CS87" t="s">
        <v>47</v>
      </c>
      <c r="CT87" s="15" t="s">
        <v>59</v>
      </c>
      <c r="CU87" t="s">
        <v>47</v>
      </c>
      <c r="CV87" s="15" t="s">
        <v>59</v>
      </c>
      <c r="CY87" t="s">
        <v>47</v>
      </c>
      <c r="CZ87" s="15" t="s">
        <v>59</v>
      </c>
      <c r="DC87" t="s">
        <v>47</v>
      </c>
      <c r="DD87" s="15" t="s">
        <v>59</v>
      </c>
      <c r="DG87" t="s">
        <v>47</v>
      </c>
      <c r="DH87" s="15" t="s">
        <v>59</v>
      </c>
      <c r="DI87" t="s">
        <v>47</v>
      </c>
      <c r="DJ87" s="15" t="s">
        <v>59</v>
      </c>
      <c r="DK87" t="s">
        <v>47</v>
      </c>
      <c r="DL87" s="15" t="s">
        <v>59</v>
      </c>
      <c r="DM87" t="s">
        <v>47</v>
      </c>
      <c r="DN87" s="15" t="s">
        <v>59</v>
      </c>
      <c r="DO87" t="s">
        <v>47</v>
      </c>
      <c r="DP87" s="15" t="s">
        <v>59</v>
      </c>
      <c r="DQ87" t="s">
        <v>47</v>
      </c>
      <c r="DR87" s="15" t="s">
        <v>59</v>
      </c>
      <c r="DS87" t="s">
        <v>47</v>
      </c>
      <c r="DT87" s="15" t="s">
        <v>59</v>
      </c>
      <c r="DU87" t="s">
        <v>47</v>
      </c>
      <c r="DV87" s="15" t="s">
        <v>59</v>
      </c>
      <c r="DW87" t="s">
        <v>47</v>
      </c>
      <c r="DX87" s="15" t="s">
        <v>59</v>
      </c>
      <c r="EC87" t="s">
        <v>47</v>
      </c>
      <c r="ED87" s="15" t="s">
        <v>59</v>
      </c>
      <c r="EE87" t="s">
        <v>47</v>
      </c>
      <c r="EF87" s="15" t="s">
        <v>59</v>
      </c>
      <c r="EG87" t="s">
        <v>47</v>
      </c>
      <c r="EH87" s="15" t="s">
        <v>59</v>
      </c>
      <c r="EK87" t="s">
        <v>47</v>
      </c>
      <c r="EL87" s="15" t="s">
        <v>59</v>
      </c>
      <c r="EM87" t="s">
        <v>47</v>
      </c>
      <c r="EN87" s="15" t="s">
        <v>59</v>
      </c>
      <c r="EO87" t="s">
        <v>47</v>
      </c>
      <c r="EP87" s="15" t="s">
        <v>59</v>
      </c>
      <c r="EQ87" t="s">
        <v>47</v>
      </c>
      <c r="ER87" s="15" t="s">
        <v>59</v>
      </c>
      <c r="ES87" t="s">
        <v>47</v>
      </c>
      <c r="ET87" s="15" t="s">
        <v>59</v>
      </c>
      <c r="EU87" t="s">
        <v>47</v>
      </c>
      <c r="EV87" s="15" t="s">
        <v>59</v>
      </c>
      <c r="EW87" t="s">
        <v>47</v>
      </c>
      <c r="EX87" s="15" t="s">
        <v>59</v>
      </c>
      <c r="EY87" t="s">
        <v>47</v>
      </c>
      <c r="EZ87" s="15" t="s">
        <v>59</v>
      </c>
      <c r="FA87" t="s">
        <v>47</v>
      </c>
      <c r="FB87" s="15" t="s">
        <v>59</v>
      </c>
      <c r="FE87" t="s">
        <v>47</v>
      </c>
      <c r="FF87" s="15" t="s">
        <v>59</v>
      </c>
      <c r="FG87" t="s">
        <v>47</v>
      </c>
      <c r="FH87" s="15" t="s">
        <v>59</v>
      </c>
      <c r="FI87" t="s">
        <v>47</v>
      </c>
      <c r="FJ87" s="15" t="s">
        <v>59</v>
      </c>
      <c r="FK87" t="s">
        <v>47</v>
      </c>
      <c r="FL87" s="15" t="s">
        <v>59</v>
      </c>
      <c r="FM87" t="s">
        <v>47</v>
      </c>
      <c r="FN87" s="15" t="s">
        <v>59</v>
      </c>
      <c r="FO87" t="s">
        <v>47</v>
      </c>
      <c r="FP87" s="15" t="s">
        <v>59</v>
      </c>
      <c r="FQ87" t="s">
        <v>47</v>
      </c>
      <c r="FR87" s="15" t="s">
        <v>59</v>
      </c>
    </row>
    <row r="88" spans="1:174">
      <c r="A88" t="s">
        <v>407</v>
      </c>
      <c r="B88" s="52">
        <v>1</v>
      </c>
      <c r="C88" s="52"/>
      <c r="D88" s="52">
        <v>2804</v>
      </c>
      <c r="E88" s="18" t="s">
        <v>405</v>
      </c>
      <c r="I88">
        <v>1.1779999999999999</v>
      </c>
      <c r="J88" s="15">
        <v>4.5999999999999999E-2</v>
      </c>
      <c r="K88" t="s">
        <v>47</v>
      </c>
      <c r="L88" s="15" t="s">
        <v>59</v>
      </c>
      <c r="BG88" t="s">
        <v>47</v>
      </c>
      <c r="BH88" s="15" t="s">
        <v>59</v>
      </c>
      <c r="BI88">
        <v>8.5999999999999993E-2</v>
      </c>
      <c r="BJ88" s="15">
        <v>2E-3</v>
      </c>
      <c r="BK88" t="s">
        <v>47</v>
      </c>
      <c r="BL88" s="15" t="s">
        <v>59</v>
      </c>
      <c r="BM88" t="s">
        <v>47</v>
      </c>
      <c r="BN88" s="15" t="s">
        <v>59</v>
      </c>
      <c r="BO88">
        <v>7.8E-2</v>
      </c>
      <c r="BP88" s="15">
        <v>6.0000000000000001E-3</v>
      </c>
      <c r="BQ88" t="s">
        <v>47</v>
      </c>
      <c r="BR88" s="15" t="s">
        <v>59</v>
      </c>
      <c r="BS88" t="s">
        <v>47</v>
      </c>
      <c r="BT88" s="15" t="s">
        <v>59</v>
      </c>
      <c r="BU88" t="s">
        <v>47</v>
      </c>
      <c r="BV88" s="15" t="s">
        <v>59</v>
      </c>
      <c r="BW88" t="s">
        <v>47</v>
      </c>
      <c r="BX88" s="15" t="s">
        <v>59</v>
      </c>
      <c r="BY88" t="s">
        <v>47</v>
      </c>
      <c r="BZ88" s="15" t="s">
        <v>59</v>
      </c>
      <c r="CA88">
        <v>1.014</v>
      </c>
      <c r="CB88" s="15">
        <v>3.7999999999999999E-2</v>
      </c>
      <c r="CI88" t="s">
        <v>47</v>
      </c>
      <c r="CJ88" s="15" t="s">
        <v>59</v>
      </c>
      <c r="CM88" t="s">
        <v>47</v>
      </c>
      <c r="CN88" s="15" t="s">
        <v>59</v>
      </c>
      <c r="CO88" t="s">
        <v>47</v>
      </c>
      <c r="CP88" s="15" t="s">
        <v>59</v>
      </c>
      <c r="CQ88" t="s">
        <v>47</v>
      </c>
      <c r="CR88" s="15" t="s">
        <v>59</v>
      </c>
      <c r="CS88" t="s">
        <v>47</v>
      </c>
      <c r="CT88" s="15" t="s">
        <v>59</v>
      </c>
      <c r="CU88" t="s">
        <v>47</v>
      </c>
      <c r="CV88" s="15" t="s">
        <v>59</v>
      </c>
      <c r="CY88" t="s">
        <v>47</v>
      </c>
      <c r="CZ88" s="15" t="s">
        <v>59</v>
      </c>
      <c r="DC88" t="s">
        <v>47</v>
      </c>
      <c r="DD88" s="15" t="s">
        <v>59</v>
      </c>
      <c r="DG88" t="s">
        <v>47</v>
      </c>
      <c r="DH88" s="15" t="s">
        <v>59</v>
      </c>
      <c r="DI88" t="s">
        <v>47</v>
      </c>
      <c r="DJ88" s="15" t="s">
        <v>59</v>
      </c>
      <c r="DK88" t="s">
        <v>47</v>
      </c>
      <c r="DL88" s="15" t="s">
        <v>59</v>
      </c>
      <c r="DM88" t="s">
        <v>47</v>
      </c>
      <c r="DN88" s="15" t="s">
        <v>59</v>
      </c>
      <c r="DO88" t="s">
        <v>47</v>
      </c>
      <c r="DP88" s="15" t="s">
        <v>59</v>
      </c>
      <c r="DQ88" t="s">
        <v>47</v>
      </c>
      <c r="DR88" s="15" t="s">
        <v>59</v>
      </c>
      <c r="DS88" t="s">
        <v>47</v>
      </c>
      <c r="DT88" s="15" t="s">
        <v>59</v>
      </c>
      <c r="DU88" t="s">
        <v>47</v>
      </c>
      <c r="DV88" s="15" t="s">
        <v>59</v>
      </c>
      <c r="DW88" t="s">
        <v>47</v>
      </c>
      <c r="DX88" s="15" t="s">
        <v>59</v>
      </c>
      <c r="EC88" t="s">
        <v>47</v>
      </c>
      <c r="ED88" s="15" t="s">
        <v>59</v>
      </c>
      <c r="EE88" t="s">
        <v>47</v>
      </c>
      <c r="EF88" s="15" t="s">
        <v>59</v>
      </c>
      <c r="EG88" t="s">
        <v>47</v>
      </c>
      <c r="EH88" s="15" t="s">
        <v>59</v>
      </c>
      <c r="EK88" t="s">
        <v>47</v>
      </c>
      <c r="EL88" s="15" t="s">
        <v>59</v>
      </c>
      <c r="EM88" t="s">
        <v>47</v>
      </c>
      <c r="EN88" s="15" t="s">
        <v>59</v>
      </c>
      <c r="EO88" t="s">
        <v>47</v>
      </c>
      <c r="EP88" s="15" t="s">
        <v>59</v>
      </c>
      <c r="EQ88" t="s">
        <v>47</v>
      </c>
      <c r="ER88" s="15" t="s">
        <v>59</v>
      </c>
      <c r="ES88" t="s">
        <v>47</v>
      </c>
      <c r="ET88" s="15" t="s">
        <v>59</v>
      </c>
      <c r="EU88" t="s">
        <v>47</v>
      </c>
      <c r="EV88" s="15" t="s">
        <v>59</v>
      </c>
      <c r="EW88" t="s">
        <v>47</v>
      </c>
      <c r="EX88" s="15" t="s">
        <v>59</v>
      </c>
      <c r="EY88" t="s">
        <v>47</v>
      </c>
      <c r="EZ88" s="15" t="s">
        <v>59</v>
      </c>
      <c r="FA88" t="s">
        <v>47</v>
      </c>
      <c r="FB88" s="15" t="s">
        <v>59</v>
      </c>
      <c r="FE88" t="s">
        <v>47</v>
      </c>
      <c r="FF88" s="15" t="s">
        <v>59</v>
      </c>
      <c r="FG88" t="s">
        <v>47</v>
      </c>
      <c r="FH88" s="15" t="s">
        <v>59</v>
      </c>
      <c r="FI88" t="s">
        <v>47</v>
      </c>
      <c r="FJ88" s="15" t="s">
        <v>59</v>
      </c>
      <c r="FK88" t="s">
        <v>47</v>
      </c>
      <c r="FL88" s="15" t="s">
        <v>59</v>
      </c>
      <c r="FM88" t="s">
        <v>47</v>
      </c>
      <c r="FN88" s="15" t="s">
        <v>59</v>
      </c>
      <c r="FO88" t="s">
        <v>47</v>
      </c>
      <c r="FP88" s="15" t="s">
        <v>59</v>
      </c>
      <c r="FQ88" t="s">
        <v>47</v>
      </c>
      <c r="FR88" s="15" t="s">
        <v>59</v>
      </c>
    </row>
    <row r="89" spans="1:174">
      <c r="A89" t="s">
        <v>408</v>
      </c>
      <c r="B89" s="52">
        <v>1</v>
      </c>
      <c r="C89" s="52"/>
      <c r="D89" s="52">
        <v>2804</v>
      </c>
      <c r="E89" s="18" t="s">
        <v>405</v>
      </c>
      <c r="I89">
        <v>1.216</v>
      </c>
      <c r="J89" s="15">
        <v>2.5000000000000001E-2</v>
      </c>
      <c r="K89" t="s">
        <v>47</v>
      </c>
      <c r="L89" s="15" t="s">
        <v>59</v>
      </c>
      <c r="BG89" t="s">
        <v>47</v>
      </c>
      <c r="BH89" s="15" t="s">
        <v>59</v>
      </c>
      <c r="BI89">
        <v>0.19899999999999998</v>
      </c>
      <c r="BJ89" s="15">
        <v>5.0000000000000001E-3</v>
      </c>
      <c r="BK89" t="s">
        <v>47</v>
      </c>
      <c r="BL89" s="15" t="s">
        <v>59</v>
      </c>
      <c r="BM89" t="s">
        <v>47</v>
      </c>
      <c r="BN89" s="15" t="s">
        <v>59</v>
      </c>
      <c r="BO89">
        <v>6.8000000000000005E-2</v>
      </c>
      <c r="BP89" s="15">
        <v>6.0000000000000001E-3</v>
      </c>
      <c r="BQ89" t="s">
        <v>47</v>
      </c>
      <c r="BR89" s="15" t="s">
        <v>59</v>
      </c>
      <c r="BS89">
        <v>9.0000000000000011E-3</v>
      </c>
      <c r="BT89" s="15">
        <v>1E-3</v>
      </c>
      <c r="BU89" t="s">
        <v>47</v>
      </c>
      <c r="BV89" s="15" t="s">
        <v>59</v>
      </c>
      <c r="BW89" t="s">
        <v>47</v>
      </c>
      <c r="BX89" s="15" t="s">
        <v>59</v>
      </c>
      <c r="BY89" t="s">
        <v>47</v>
      </c>
      <c r="BZ89" s="15" t="s">
        <v>59</v>
      </c>
      <c r="CA89">
        <v>0.94</v>
      </c>
      <c r="CB89" s="15">
        <v>1.3000000000000001E-2</v>
      </c>
      <c r="CI89" t="s">
        <v>47</v>
      </c>
      <c r="CJ89" s="15" t="s">
        <v>59</v>
      </c>
      <c r="CM89" t="s">
        <v>47</v>
      </c>
      <c r="CN89" s="15" t="s">
        <v>59</v>
      </c>
      <c r="CO89" t="s">
        <v>47</v>
      </c>
      <c r="CP89" s="15" t="s">
        <v>59</v>
      </c>
      <c r="CQ89" t="s">
        <v>47</v>
      </c>
      <c r="CR89" s="15" t="s">
        <v>59</v>
      </c>
      <c r="CS89" t="s">
        <v>47</v>
      </c>
      <c r="CT89" s="15" t="s">
        <v>59</v>
      </c>
      <c r="CU89" t="s">
        <v>47</v>
      </c>
      <c r="CV89" s="15" t="s">
        <v>59</v>
      </c>
      <c r="CY89" t="s">
        <v>47</v>
      </c>
      <c r="CZ89" s="15" t="s">
        <v>59</v>
      </c>
      <c r="DC89" t="s">
        <v>47</v>
      </c>
      <c r="DD89" s="15" t="s">
        <v>59</v>
      </c>
      <c r="DG89" t="s">
        <v>47</v>
      </c>
      <c r="DH89" s="15" t="s">
        <v>59</v>
      </c>
      <c r="DI89" t="s">
        <v>47</v>
      </c>
      <c r="DJ89" s="15" t="s">
        <v>59</v>
      </c>
      <c r="DK89" t="s">
        <v>47</v>
      </c>
      <c r="DL89" s="15" t="s">
        <v>59</v>
      </c>
      <c r="DM89" t="s">
        <v>47</v>
      </c>
      <c r="DN89" s="15" t="s">
        <v>59</v>
      </c>
      <c r="DO89" t="s">
        <v>47</v>
      </c>
      <c r="DP89" s="15" t="s">
        <v>59</v>
      </c>
      <c r="DQ89" t="s">
        <v>47</v>
      </c>
      <c r="DR89" s="15" t="s">
        <v>59</v>
      </c>
      <c r="DS89" t="s">
        <v>47</v>
      </c>
      <c r="DT89" s="15" t="s">
        <v>59</v>
      </c>
      <c r="DU89" t="s">
        <v>47</v>
      </c>
      <c r="DV89" s="15" t="s">
        <v>59</v>
      </c>
      <c r="DW89" t="s">
        <v>47</v>
      </c>
      <c r="DX89" s="15" t="s">
        <v>59</v>
      </c>
      <c r="EC89" t="s">
        <v>47</v>
      </c>
      <c r="ED89" s="15" t="s">
        <v>59</v>
      </c>
      <c r="EE89" t="s">
        <v>47</v>
      </c>
      <c r="EF89" s="15" t="s">
        <v>59</v>
      </c>
      <c r="EG89" t="s">
        <v>47</v>
      </c>
      <c r="EH89" s="15" t="s">
        <v>59</v>
      </c>
      <c r="EK89" t="s">
        <v>47</v>
      </c>
      <c r="EL89" s="15" t="s">
        <v>59</v>
      </c>
      <c r="EM89" t="s">
        <v>47</v>
      </c>
      <c r="EN89" s="15" t="s">
        <v>59</v>
      </c>
      <c r="EO89" t="s">
        <v>47</v>
      </c>
      <c r="EP89" s="15" t="s">
        <v>59</v>
      </c>
      <c r="EQ89" t="s">
        <v>47</v>
      </c>
      <c r="ER89" s="15" t="s">
        <v>59</v>
      </c>
      <c r="ES89" t="s">
        <v>47</v>
      </c>
      <c r="ET89" s="15" t="s">
        <v>59</v>
      </c>
      <c r="EU89" t="s">
        <v>47</v>
      </c>
      <c r="EV89" s="15" t="s">
        <v>59</v>
      </c>
      <c r="EW89" t="s">
        <v>47</v>
      </c>
      <c r="EX89" s="15" t="s">
        <v>59</v>
      </c>
      <c r="EY89" t="s">
        <v>47</v>
      </c>
      <c r="EZ89" s="15" t="s">
        <v>59</v>
      </c>
      <c r="FA89" t="s">
        <v>47</v>
      </c>
      <c r="FB89" s="15" t="s">
        <v>59</v>
      </c>
      <c r="FE89" t="s">
        <v>47</v>
      </c>
      <c r="FF89" s="15" t="s">
        <v>59</v>
      </c>
      <c r="FG89" t="s">
        <v>47</v>
      </c>
      <c r="FH89" s="15" t="s">
        <v>59</v>
      </c>
      <c r="FI89" t="s">
        <v>47</v>
      </c>
      <c r="FJ89" s="15" t="s">
        <v>59</v>
      </c>
      <c r="FK89" t="s">
        <v>47</v>
      </c>
      <c r="FL89" s="15" t="s">
        <v>59</v>
      </c>
      <c r="FM89" t="s">
        <v>47</v>
      </c>
      <c r="FN89" s="15" t="s">
        <v>59</v>
      </c>
      <c r="FO89" t="s">
        <v>47</v>
      </c>
      <c r="FP89" s="15" t="s">
        <v>59</v>
      </c>
      <c r="FQ89" t="s">
        <v>47</v>
      </c>
      <c r="FR89" s="15" t="s">
        <v>59</v>
      </c>
    </row>
    <row r="90" spans="1:174">
      <c r="A90" t="s">
        <v>409</v>
      </c>
      <c r="B90" s="52">
        <v>1</v>
      </c>
      <c r="C90" s="52"/>
      <c r="D90" s="52">
        <v>2804</v>
      </c>
      <c r="E90" s="18" t="s">
        <v>405</v>
      </c>
      <c r="I90">
        <v>1.304</v>
      </c>
      <c r="J90" s="15">
        <v>1.9E-2</v>
      </c>
      <c r="K90" t="s">
        <v>47</v>
      </c>
      <c r="L90" s="15" t="s">
        <v>59</v>
      </c>
      <c r="BG90" t="s">
        <v>47</v>
      </c>
      <c r="BH90" s="15" t="s">
        <v>59</v>
      </c>
      <c r="BI90">
        <v>0.13800000000000001</v>
      </c>
      <c r="BJ90" s="15">
        <v>2E-3</v>
      </c>
      <c r="BK90" t="s">
        <v>47</v>
      </c>
      <c r="BL90" s="15" t="s">
        <v>59</v>
      </c>
      <c r="BM90" t="s">
        <v>47</v>
      </c>
      <c r="BN90" s="15" t="s">
        <v>59</v>
      </c>
      <c r="BO90">
        <v>5.5E-2</v>
      </c>
      <c r="BP90" s="15">
        <v>4.0000000000000001E-3</v>
      </c>
      <c r="BQ90" t="s">
        <v>47</v>
      </c>
      <c r="BR90" s="15" t="s">
        <v>59</v>
      </c>
      <c r="BS90">
        <v>0.03</v>
      </c>
      <c r="BT90" s="15">
        <v>0</v>
      </c>
      <c r="BU90" t="s">
        <v>47</v>
      </c>
      <c r="BV90" s="15" t="s">
        <v>59</v>
      </c>
      <c r="BW90" t="s">
        <v>47</v>
      </c>
      <c r="BX90" s="15" t="s">
        <v>59</v>
      </c>
      <c r="BY90" t="s">
        <v>47</v>
      </c>
      <c r="BZ90" s="15" t="s">
        <v>59</v>
      </c>
      <c r="CA90">
        <v>1.0820000000000001</v>
      </c>
      <c r="CB90" s="15">
        <v>1.3000000000000001E-2</v>
      </c>
      <c r="CI90" t="s">
        <v>47</v>
      </c>
      <c r="CJ90" s="15" t="s">
        <v>59</v>
      </c>
      <c r="CM90" t="s">
        <v>47</v>
      </c>
      <c r="CN90" s="15" t="s">
        <v>59</v>
      </c>
      <c r="CO90" t="s">
        <v>47</v>
      </c>
      <c r="CP90" s="15" t="s">
        <v>59</v>
      </c>
      <c r="CQ90" t="s">
        <v>47</v>
      </c>
      <c r="CR90" s="15" t="s">
        <v>59</v>
      </c>
      <c r="CS90" t="s">
        <v>47</v>
      </c>
      <c r="CT90" s="15" t="s">
        <v>59</v>
      </c>
      <c r="CU90" t="s">
        <v>47</v>
      </c>
      <c r="CV90" s="15" t="s">
        <v>59</v>
      </c>
      <c r="CY90" t="s">
        <v>47</v>
      </c>
      <c r="CZ90" s="15" t="s">
        <v>59</v>
      </c>
      <c r="DC90" t="s">
        <v>47</v>
      </c>
      <c r="DD90" s="15" t="s">
        <v>59</v>
      </c>
      <c r="DG90" t="s">
        <v>47</v>
      </c>
      <c r="DH90" s="15" t="s">
        <v>59</v>
      </c>
      <c r="DI90" t="s">
        <v>47</v>
      </c>
      <c r="DJ90" s="15" t="s">
        <v>59</v>
      </c>
      <c r="DK90" t="s">
        <v>47</v>
      </c>
      <c r="DL90" s="15" t="s">
        <v>59</v>
      </c>
      <c r="DM90" t="s">
        <v>47</v>
      </c>
      <c r="DN90" s="15" t="s">
        <v>59</v>
      </c>
      <c r="DO90" t="s">
        <v>47</v>
      </c>
      <c r="DP90" s="15" t="s">
        <v>59</v>
      </c>
      <c r="DQ90" t="s">
        <v>47</v>
      </c>
      <c r="DR90" s="15" t="s">
        <v>59</v>
      </c>
      <c r="DS90" t="s">
        <v>47</v>
      </c>
      <c r="DT90" s="15" t="s">
        <v>59</v>
      </c>
      <c r="DU90" t="s">
        <v>47</v>
      </c>
      <c r="DV90" s="15" t="s">
        <v>59</v>
      </c>
      <c r="DW90" t="s">
        <v>47</v>
      </c>
      <c r="DX90" s="15" t="s">
        <v>59</v>
      </c>
      <c r="EC90" t="s">
        <v>47</v>
      </c>
      <c r="ED90" s="15" t="s">
        <v>59</v>
      </c>
      <c r="EE90" t="s">
        <v>47</v>
      </c>
      <c r="EF90" s="15" t="s">
        <v>59</v>
      </c>
      <c r="EG90" t="s">
        <v>47</v>
      </c>
      <c r="EH90" s="15" t="s">
        <v>59</v>
      </c>
      <c r="EK90" t="s">
        <v>47</v>
      </c>
      <c r="EL90" s="15" t="s">
        <v>59</v>
      </c>
      <c r="EM90" t="s">
        <v>47</v>
      </c>
      <c r="EN90" s="15" t="s">
        <v>59</v>
      </c>
      <c r="EO90" t="s">
        <v>47</v>
      </c>
      <c r="EP90" s="15" t="s">
        <v>59</v>
      </c>
      <c r="EQ90" t="s">
        <v>47</v>
      </c>
      <c r="ER90" s="15" t="s">
        <v>59</v>
      </c>
      <c r="ES90" t="s">
        <v>47</v>
      </c>
      <c r="ET90" s="15" t="s">
        <v>59</v>
      </c>
      <c r="EU90" t="s">
        <v>47</v>
      </c>
      <c r="EV90" s="15" t="s">
        <v>59</v>
      </c>
      <c r="EW90" t="s">
        <v>47</v>
      </c>
      <c r="EX90" s="15" t="s">
        <v>59</v>
      </c>
      <c r="EY90" t="s">
        <v>47</v>
      </c>
      <c r="EZ90" s="15" t="s">
        <v>59</v>
      </c>
      <c r="FA90" t="s">
        <v>47</v>
      </c>
      <c r="FB90" s="15" t="s">
        <v>59</v>
      </c>
      <c r="FE90" t="s">
        <v>47</v>
      </c>
      <c r="FF90" s="15" t="s">
        <v>59</v>
      </c>
      <c r="FG90" t="s">
        <v>47</v>
      </c>
      <c r="FH90" s="15" t="s">
        <v>59</v>
      </c>
      <c r="FI90" t="s">
        <v>47</v>
      </c>
      <c r="FJ90" s="15" t="s">
        <v>59</v>
      </c>
      <c r="FK90" t="s">
        <v>47</v>
      </c>
      <c r="FL90" s="15" t="s">
        <v>59</v>
      </c>
      <c r="FM90" t="s">
        <v>47</v>
      </c>
      <c r="FN90" s="15" t="s">
        <v>59</v>
      </c>
      <c r="FO90" t="s">
        <v>47</v>
      </c>
      <c r="FP90" s="15" t="s">
        <v>59</v>
      </c>
      <c r="FQ90" t="s">
        <v>47</v>
      </c>
      <c r="FR90" s="15" t="s">
        <v>59</v>
      </c>
    </row>
    <row r="91" spans="1:174">
      <c r="A91" t="s">
        <v>410</v>
      </c>
      <c r="B91" s="52">
        <v>1</v>
      </c>
      <c r="C91" s="52"/>
      <c r="D91" s="52">
        <v>2804</v>
      </c>
      <c r="E91" s="18" t="s">
        <v>405</v>
      </c>
      <c r="I91">
        <v>1.9119999999999999</v>
      </c>
      <c r="J91" s="15">
        <v>2.7999999999999997E-2</v>
      </c>
      <c r="K91" t="s">
        <v>47</v>
      </c>
      <c r="L91" s="15" t="s">
        <v>59</v>
      </c>
      <c r="BG91" t="s">
        <v>47</v>
      </c>
      <c r="BH91" s="15" t="s">
        <v>59</v>
      </c>
      <c r="BI91">
        <v>0.45500000000000002</v>
      </c>
      <c r="BJ91" s="15">
        <v>8.0000000000000002E-3</v>
      </c>
      <c r="BK91" t="s">
        <v>47</v>
      </c>
      <c r="BL91" s="15" t="s">
        <v>59</v>
      </c>
      <c r="BM91" t="s">
        <v>47</v>
      </c>
      <c r="BN91" s="15" t="s">
        <v>59</v>
      </c>
      <c r="BO91">
        <v>0.21600000000000003</v>
      </c>
      <c r="BP91" s="15">
        <v>1.6E-2</v>
      </c>
      <c r="BQ91" t="s">
        <v>47</v>
      </c>
      <c r="BR91" s="15" t="s">
        <v>59</v>
      </c>
      <c r="BS91" t="s">
        <v>54</v>
      </c>
      <c r="BT91" s="15" t="s">
        <v>59</v>
      </c>
      <c r="BU91" t="s">
        <v>47</v>
      </c>
      <c r="BV91" s="15" t="s">
        <v>59</v>
      </c>
      <c r="BW91" t="s">
        <v>47</v>
      </c>
      <c r="BX91" s="15" t="s">
        <v>59</v>
      </c>
      <c r="BY91" t="s">
        <v>47</v>
      </c>
      <c r="BZ91" s="15" t="s">
        <v>59</v>
      </c>
      <c r="CA91">
        <v>1.2409999999999999</v>
      </c>
      <c r="CB91" s="15">
        <v>4.0000000000000001E-3</v>
      </c>
      <c r="CI91" t="s">
        <v>47</v>
      </c>
      <c r="CJ91" s="15" t="s">
        <v>59</v>
      </c>
      <c r="CM91" t="s">
        <v>47</v>
      </c>
      <c r="CN91" s="15" t="s">
        <v>59</v>
      </c>
      <c r="CO91" t="s">
        <v>47</v>
      </c>
      <c r="CP91" s="15" t="s">
        <v>59</v>
      </c>
      <c r="CQ91" t="s">
        <v>47</v>
      </c>
      <c r="CR91" s="15" t="s">
        <v>59</v>
      </c>
      <c r="CS91" t="s">
        <v>47</v>
      </c>
      <c r="CT91" s="15" t="s">
        <v>59</v>
      </c>
      <c r="CU91" t="s">
        <v>47</v>
      </c>
      <c r="CV91" s="15" t="s">
        <v>59</v>
      </c>
      <c r="CY91" t="s">
        <v>47</v>
      </c>
      <c r="CZ91" s="15" t="s">
        <v>59</v>
      </c>
      <c r="DC91" t="s">
        <v>47</v>
      </c>
      <c r="DD91" s="15" t="s">
        <v>59</v>
      </c>
      <c r="DG91" t="s">
        <v>47</v>
      </c>
      <c r="DH91" s="15" t="s">
        <v>59</v>
      </c>
      <c r="DI91" t="s">
        <v>47</v>
      </c>
      <c r="DJ91" s="15" t="s">
        <v>59</v>
      </c>
      <c r="DK91" t="s">
        <v>47</v>
      </c>
      <c r="DL91" s="15" t="s">
        <v>59</v>
      </c>
      <c r="DM91" t="s">
        <v>47</v>
      </c>
      <c r="DN91" s="15" t="s">
        <v>59</v>
      </c>
      <c r="DO91" t="s">
        <v>47</v>
      </c>
      <c r="DP91" s="15" t="s">
        <v>59</v>
      </c>
      <c r="DQ91" t="s">
        <v>47</v>
      </c>
      <c r="DR91" s="15" t="s">
        <v>59</v>
      </c>
      <c r="DS91" t="s">
        <v>47</v>
      </c>
      <c r="DT91" s="15" t="s">
        <v>59</v>
      </c>
      <c r="DU91" t="s">
        <v>47</v>
      </c>
      <c r="DV91" s="15" t="s">
        <v>59</v>
      </c>
      <c r="DW91" t="s">
        <v>47</v>
      </c>
      <c r="DX91" s="15" t="s">
        <v>59</v>
      </c>
      <c r="EC91" t="s">
        <v>47</v>
      </c>
      <c r="ED91" s="15" t="s">
        <v>59</v>
      </c>
      <c r="EE91" t="s">
        <v>47</v>
      </c>
      <c r="EF91" s="15" t="s">
        <v>59</v>
      </c>
      <c r="EG91" t="s">
        <v>47</v>
      </c>
      <c r="EH91" s="15" t="s">
        <v>59</v>
      </c>
      <c r="EK91" t="s">
        <v>47</v>
      </c>
      <c r="EL91" s="15" t="s">
        <v>59</v>
      </c>
      <c r="EM91" t="s">
        <v>47</v>
      </c>
      <c r="EN91" s="15" t="s">
        <v>59</v>
      </c>
      <c r="EO91" t="s">
        <v>47</v>
      </c>
      <c r="EP91" s="15" t="s">
        <v>59</v>
      </c>
      <c r="EQ91" t="s">
        <v>47</v>
      </c>
      <c r="ER91" s="15" t="s">
        <v>59</v>
      </c>
      <c r="ES91" t="s">
        <v>47</v>
      </c>
      <c r="ET91" s="15" t="s">
        <v>59</v>
      </c>
      <c r="EU91" t="s">
        <v>47</v>
      </c>
      <c r="EV91" s="15" t="s">
        <v>59</v>
      </c>
      <c r="EW91" t="s">
        <v>47</v>
      </c>
      <c r="EX91" s="15" t="s">
        <v>59</v>
      </c>
      <c r="EY91" t="s">
        <v>47</v>
      </c>
      <c r="EZ91" s="15" t="s">
        <v>59</v>
      </c>
      <c r="FA91" t="s">
        <v>47</v>
      </c>
      <c r="FB91" s="15" t="s">
        <v>59</v>
      </c>
      <c r="FE91" t="s">
        <v>47</v>
      </c>
      <c r="FF91" s="15" t="s">
        <v>59</v>
      </c>
      <c r="FG91" t="s">
        <v>47</v>
      </c>
      <c r="FH91" s="15" t="s">
        <v>59</v>
      </c>
      <c r="FI91" t="s">
        <v>47</v>
      </c>
      <c r="FJ91" s="15" t="s">
        <v>59</v>
      </c>
      <c r="FK91" t="s">
        <v>47</v>
      </c>
      <c r="FL91" s="15" t="s">
        <v>59</v>
      </c>
      <c r="FM91" t="s">
        <v>47</v>
      </c>
      <c r="FN91" s="15" t="s">
        <v>59</v>
      </c>
      <c r="FO91" t="s">
        <v>47</v>
      </c>
      <c r="FP91" s="15" t="s">
        <v>59</v>
      </c>
      <c r="FQ91" t="s">
        <v>47</v>
      </c>
      <c r="FR91" s="15" t="s">
        <v>59</v>
      </c>
    </row>
    <row r="92" spans="1:174">
      <c r="A92" t="s">
        <v>411</v>
      </c>
      <c r="B92" s="52">
        <v>1</v>
      </c>
      <c r="C92" s="52"/>
      <c r="D92" s="52">
        <v>2804</v>
      </c>
      <c r="E92" s="18" t="s">
        <v>405</v>
      </c>
      <c r="I92">
        <v>2.3969999999999998</v>
      </c>
      <c r="J92" s="15">
        <v>2.2000000000000002E-2</v>
      </c>
      <c r="K92" t="s">
        <v>47</v>
      </c>
      <c r="L92" s="15" t="s">
        <v>59</v>
      </c>
      <c r="BG92" t="s">
        <v>47</v>
      </c>
      <c r="BH92" s="15" t="s">
        <v>59</v>
      </c>
      <c r="BI92">
        <v>0.28499999999999998</v>
      </c>
      <c r="BJ92" s="15">
        <v>2E-3</v>
      </c>
      <c r="BK92" t="s">
        <v>47</v>
      </c>
      <c r="BL92" s="15" t="s">
        <v>59</v>
      </c>
      <c r="BM92" t="s">
        <v>47</v>
      </c>
      <c r="BN92" s="15" t="s">
        <v>59</v>
      </c>
      <c r="BO92">
        <v>0.106</v>
      </c>
      <c r="BP92" s="15">
        <v>3.0000000000000001E-3</v>
      </c>
      <c r="BQ92" t="s">
        <v>47</v>
      </c>
      <c r="BR92" s="15" t="s">
        <v>59</v>
      </c>
      <c r="BS92">
        <v>1.3000000000000001E-2</v>
      </c>
      <c r="BT92" s="15">
        <v>0</v>
      </c>
      <c r="BU92" t="s">
        <v>47</v>
      </c>
      <c r="BV92" s="15" t="s">
        <v>59</v>
      </c>
      <c r="BW92" t="s">
        <v>47</v>
      </c>
      <c r="BX92" s="15" t="s">
        <v>59</v>
      </c>
      <c r="BY92" t="s">
        <v>47</v>
      </c>
      <c r="BZ92" s="15" t="s">
        <v>59</v>
      </c>
      <c r="CA92">
        <v>1.9930000000000001</v>
      </c>
      <c r="CB92" s="15">
        <v>1.7000000000000001E-2</v>
      </c>
      <c r="CI92" t="s">
        <v>47</v>
      </c>
      <c r="CJ92" s="15" t="s">
        <v>59</v>
      </c>
      <c r="CM92" t="s">
        <v>47</v>
      </c>
      <c r="CN92" s="15" t="s">
        <v>59</v>
      </c>
      <c r="CO92" t="s">
        <v>47</v>
      </c>
      <c r="CP92" s="15" t="s">
        <v>59</v>
      </c>
      <c r="CQ92" t="s">
        <v>47</v>
      </c>
      <c r="CR92" s="15" t="s">
        <v>59</v>
      </c>
      <c r="CS92" t="s">
        <v>47</v>
      </c>
      <c r="CT92" s="15" t="s">
        <v>59</v>
      </c>
      <c r="CU92" t="s">
        <v>47</v>
      </c>
      <c r="CV92" s="15" t="s">
        <v>59</v>
      </c>
      <c r="CY92" t="s">
        <v>47</v>
      </c>
      <c r="CZ92" s="15" t="s">
        <v>59</v>
      </c>
      <c r="DC92" t="s">
        <v>47</v>
      </c>
      <c r="DD92" s="15" t="s">
        <v>59</v>
      </c>
      <c r="DG92" t="s">
        <v>47</v>
      </c>
      <c r="DH92" s="15" t="s">
        <v>59</v>
      </c>
      <c r="DI92" t="s">
        <v>47</v>
      </c>
      <c r="DJ92" s="15" t="s">
        <v>59</v>
      </c>
      <c r="DK92" t="s">
        <v>47</v>
      </c>
      <c r="DL92" s="15" t="s">
        <v>59</v>
      </c>
      <c r="DM92" t="s">
        <v>47</v>
      </c>
      <c r="DN92" s="15" t="s">
        <v>59</v>
      </c>
      <c r="DO92" t="s">
        <v>47</v>
      </c>
      <c r="DP92" s="15" t="s">
        <v>59</v>
      </c>
      <c r="DQ92" t="s">
        <v>47</v>
      </c>
      <c r="DR92" s="15" t="s">
        <v>59</v>
      </c>
      <c r="DS92" t="s">
        <v>47</v>
      </c>
      <c r="DT92" s="15" t="s">
        <v>59</v>
      </c>
      <c r="DU92" t="s">
        <v>47</v>
      </c>
      <c r="DV92" s="15" t="s">
        <v>59</v>
      </c>
      <c r="DW92" t="s">
        <v>47</v>
      </c>
      <c r="DX92" s="15" t="s">
        <v>59</v>
      </c>
      <c r="EC92" t="s">
        <v>47</v>
      </c>
      <c r="ED92" s="15" t="s">
        <v>59</v>
      </c>
      <c r="EE92" t="s">
        <v>47</v>
      </c>
      <c r="EF92" s="15" t="s">
        <v>59</v>
      </c>
      <c r="EG92" t="s">
        <v>47</v>
      </c>
      <c r="EH92" s="15" t="s">
        <v>59</v>
      </c>
      <c r="EK92" t="s">
        <v>47</v>
      </c>
      <c r="EL92" s="15" t="s">
        <v>59</v>
      </c>
      <c r="EM92" t="s">
        <v>47</v>
      </c>
      <c r="EN92" s="15" t="s">
        <v>59</v>
      </c>
      <c r="EO92" t="s">
        <v>47</v>
      </c>
      <c r="EP92" s="15" t="s">
        <v>59</v>
      </c>
      <c r="EQ92" t="s">
        <v>47</v>
      </c>
      <c r="ER92" s="15" t="s">
        <v>59</v>
      </c>
      <c r="ES92" t="s">
        <v>47</v>
      </c>
      <c r="ET92" s="15" t="s">
        <v>59</v>
      </c>
      <c r="EU92" t="s">
        <v>47</v>
      </c>
      <c r="EV92" s="15" t="s">
        <v>59</v>
      </c>
      <c r="EW92" t="s">
        <v>47</v>
      </c>
      <c r="EX92" s="15" t="s">
        <v>59</v>
      </c>
      <c r="EY92" t="s">
        <v>47</v>
      </c>
      <c r="EZ92" s="15" t="s">
        <v>59</v>
      </c>
      <c r="FA92" t="s">
        <v>47</v>
      </c>
      <c r="FB92" s="15" t="s">
        <v>59</v>
      </c>
      <c r="FE92" t="s">
        <v>47</v>
      </c>
      <c r="FF92" s="15" t="s">
        <v>59</v>
      </c>
      <c r="FG92" t="s">
        <v>47</v>
      </c>
      <c r="FH92" s="15" t="s">
        <v>59</v>
      </c>
      <c r="FI92" t="s">
        <v>47</v>
      </c>
      <c r="FJ92" s="15" t="s">
        <v>59</v>
      </c>
      <c r="FK92" t="s">
        <v>47</v>
      </c>
      <c r="FL92" s="15" t="s">
        <v>59</v>
      </c>
      <c r="FM92" t="s">
        <v>47</v>
      </c>
      <c r="FN92" s="15" t="s">
        <v>59</v>
      </c>
      <c r="FO92" t="s">
        <v>47</v>
      </c>
      <c r="FP92" s="15" t="s">
        <v>59</v>
      </c>
      <c r="FQ92" t="s">
        <v>47</v>
      </c>
      <c r="FR92" s="15" t="s">
        <v>59</v>
      </c>
    </row>
    <row r="93" spans="1:174">
      <c r="A93" t="s">
        <v>412</v>
      </c>
      <c r="B93" s="52">
        <v>1</v>
      </c>
      <c r="C93" s="52"/>
      <c r="D93" s="52">
        <v>2804</v>
      </c>
      <c r="E93" s="18" t="s">
        <v>405</v>
      </c>
      <c r="I93">
        <v>1.022</v>
      </c>
      <c r="J93" s="15">
        <v>0.01</v>
      </c>
      <c r="K93" t="s">
        <v>47</v>
      </c>
      <c r="L93" s="15" t="s">
        <v>59</v>
      </c>
      <c r="BG93" t="s">
        <v>47</v>
      </c>
      <c r="BH93" s="15" t="s">
        <v>59</v>
      </c>
      <c r="BI93">
        <v>8.6999999999999994E-2</v>
      </c>
      <c r="BJ93" s="15">
        <v>1E-3</v>
      </c>
      <c r="BK93" t="s">
        <v>47</v>
      </c>
      <c r="BL93" s="15" t="s">
        <v>59</v>
      </c>
      <c r="BM93" t="s">
        <v>47</v>
      </c>
      <c r="BN93" s="15" t="s">
        <v>59</v>
      </c>
      <c r="BO93">
        <v>5.2999999999999999E-2</v>
      </c>
      <c r="BP93" s="15">
        <v>1E-3</v>
      </c>
      <c r="BQ93" t="s">
        <v>47</v>
      </c>
      <c r="BR93" s="15" t="s">
        <v>59</v>
      </c>
      <c r="BS93">
        <v>9.0000000000000011E-3</v>
      </c>
      <c r="BT93" s="15">
        <v>0</v>
      </c>
      <c r="BU93" t="s">
        <v>47</v>
      </c>
      <c r="BV93" s="15" t="s">
        <v>59</v>
      </c>
      <c r="BW93" t="s">
        <v>47</v>
      </c>
      <c r="BX93" s="15" t="s">
        <v>59</v>
      </c>
      <c r="BY93" t="s">
        <v>47</v>
      </c>
      <c r="BZ93" s="15" t="s">
        <v>59</v>
      </c>
      <c r="CA93">
        <v>0.873</v>
      </c>
      <c r="CB93" s="15">
        <v>8.0000000000000002E-3</v>
      </c>
      <c r="CI93" t="s">
        <v>47</v>
      </c>
      <c r="CJ93" s="15" t="s">
        <v>59</v>
      </c>
      <c r="CM93" t="s">
        <v>47</v>
      </c>
      <c r="CN93" s="15" t="s">
        <v>59</v>
      </c>
      <c r="CO93" t="s">
        <v>47</v>
      </c>
      <c r="CP93" s="15" t="s">
        <v>59</v>
      </c>
      <c r="CQ93" t="s">
        <v>47</v>
      </c>
      <c r="CR93" s="15" t="s">
        <v>59</v>
      </c>
      <c r="CS93" t="s">
        <v>47</v>
      </c>
      <c r="CT93" s="15" t="s">
        <v>59</v>
      </c>
      <c r="CU93" t="s">
        <v>47</v>
      </c>
      <c r="CV93" s="15" t="s">
        <v>59</v>
      </c>
      <c r="CY93" t="s">
        <v>47</v>
      </c>
      <c r="CZ93" s="15" t="s">
        <v>59</v>
      </c>
      <c r="DC93" t="s">
        <v>47</v>
      </c>
      <c r="DD93" s="15" t="s">
        <v>59</v>
      </c>
      <c r="DG93" t="s">
        <v>47</v>
      </c>
      <c r="DH93" s="15" t="s">
        <v>59</v>
      </c>
      <c r="DI93" t="s">
        <v>47</v>
      </c>
      <c r="DJ93" s="15" t="s">
        <v>59</v>
      </c>
      <c r="DK93" t="s">
        <v>47</v>
      </c>
      <c r="DL93" s="15" t="s">
        <v>59</v>
      </c>
      <c r="DM93" t="s">
        <v>47</v>
      </c>
      <c r="DN93" s="15" t="s">
        <v>59</v>
      </c>
      <c r="DO93" t="s">
        <v>47</v>
      </c>
      <c r="DP93" s="15" t="s">
        <v>59</v>
      </c>
      <c r="DQ93" t="s">
        <v>47</v>
      </c>
      <c r="DR93" s="15" t="s">
        <v>59</v>
      </c>
      <c r="DS93" t="s">
        <v>47</v>
      </c>
      <c r="DT93" s="15" t="s">
        <v>59</v>
      </c>
      <c r="DU93" t="s">
        <v>47</v>
      </c>
      <c r="DV93" s="15" t="s">
        <v>59</v>
      </c>
      <c r="DW93" t="s">
        <v>47</v>
      </c>
      <c r="DX93" s="15" t="s">
        <v>59</v>
      </c>
      <c r="EC93" t="s">
        <v>47</v>
      </c>
      <c r="ED93" s="15" t="s">
        <v>59</v>
      </c>
      <c r="EE93" t="s">
        <v>47</v>
      </c>
      <c r="EF93" s="15" t="s">
        <v>59</v>
      </c>
      <c r="EG93" t="s">
        <v>47</v>
      </c>
      <c r="EH93" s="15" t="s">
        <v>59</v>
      </c>
      <c r="EK93" t="s">
        <v>47</v>
      </c>
      <c r="EL93" s="15" t="s">
        <v>59</v>
      </c>
      <c r="EM93" t="s">
        <v>47</v>
      </c>
      <c r="EN93" s="15" t="s">
        <v>59</v>
      </c>
      <c r="EO93" t="s">
        <v>47</v>
      </c>
      <c r="EP93" s="15" t="s">
        <v>59</v>
      </c>
      <c r="EQ93" t="s">
        <v>47</v>
      </c>
      <c r="ER93" s="15" t="s">
        <v>59</v>
      </c>
      <c r="ES93" t="s">
        <v>47</v>
      </c>
      <c r="ET93" s="15" t="s">
        <v>59</v>
      </c>
      <c r="EU93" t="s">
        <v>47</v>
      </c>
      <c r="EV93" s="15" t="s">
        <v>59</v>
      </c>
      <c r="EW93" t="s">
        <v>47</v>
      </c>
      <c r="EX93" s="15" t="s">
        <v>59</v>
      </c>
      <c r="EY93" t="s">
        <v>47</v>
      </c>
      <c r="EZ93" s="15" t="s">
        <v>59</v>
      </c>
      <c r="FA93" t="s">
        <v>47</v>
      </c>
      <c r="FB93" s="15" t="s">
        <v>59</v>
      </c>
      <c r="FE93" t="s">
        <v>47</v>
      </c>
      <c r="FF93" s="15" t="s">
        <v>59</v>
      </c>
      <c r="FG93" t="s">
        <v>47</v>
      </c>
      <c r="FH93" s="15" t="s">
        <v>59</v>
      </c>
      <c r="FI93" t="s">
        <v>47</v>
      </c>
      <c r="FJ93" s="15" t="s">
        <v>59</v>
      </c>
      <c r="FK93" t="s">
        <v>47</v>
      </c>
      <c r="FL93" s="15" t="s">
        <v>59</v>
      </c>
      <c r="FM93" t="s">
        <v>47</v>
      </c>
      <c r="FN93" s="15" t="s">
        <v>59</v>
      </c>
      <c r="FO93" t="s">
        <v>47</v>
      </c>
      <c r="FP93" s="15" t="s">
        <v>59</v>
      </c>
      <c r="FQ93" t="s">
        <v>47</v>
      </c>
      <c r="FR93" s="15" t="s">
        <v>59</v>
      </c>
    </row>
    <row r="94" spans="1:174">
      <c r="A94" t="s">
        <v>459</v>
      </c>
      <c r="B94" s="52">
        <v>1</v>
      </c>
      <c r="C94" s="52"/>
      <c r="D94" s="52">
        <v>2804</v>
      </c>
      <c r="E94" s="18" t="s">
        <v>405</v>
      </c>
      <c r="I94">
        <v>1.3840000000000001</v>
      </c>
      <c r="J94" s="15">
        <v>1.7000000000000001E-2</v>
      </c>
      <c r="K94" t="s">
        <v>47</v>
      </c>
      <c r="L94" s="15" t="s">
        <v>59</v>
      </c>
      <c r="BG94" t="s">
        <v>47</v>
      </c>
      <c r="BH94" s="15" t="s">
        <v>59</v>
      </c>
      <c r="BI94">
        <v>0.09</v>
      </c>
      <c r="BJ94" s="15">
        <v>4.0000000000000001E-3</v>
      </c>
      <c r="BK94" t="s">
        <v>47</v>
      </c>
      <c r="BL94" s="15" t="s">
        <v>59</v>
      </c>
      <c r="BM94" t="s">
        <v>47</v>
      </c>
      <c r="BN94" s="15" t="s">
        <v>59</v>
      </c>
      <c r="BO94">
        <v>0.28300000000000003</v>
      </c>
      <c r="BP94" s="15">
        <v>3.0000000000000001E-3</v>
      </c>
      <c r="BQ94" t="s">
        <v>47</v>
      </c>
      <c r="BR94" s="15" t="s">
        <v>59</v>
      </c>
      <c r="BS94">
        <v>0.14199999999999999</v>
      </c>
      <c r="BT94" s="15">
        <v>0</v>
      </c>
      <c r="BU94" t="s">
        <v>47</v>
      </c>
      <c r="BV94" s="15" t="s">
        <v>59</v>
      </c>
      <c r="BW94" t="s">
        <v>47</v>
      </c>
      <c r="BX94" s="15" t="s">
        <v>59</v>
      </c>
      <c r="BY94" t="s">
        <v>47</v>
      </c>
      <c r="BZ94" s="15" t="s">
        <v>59</v>
      </c>
      <c r="CA94">
        <v>0.86900000000000011</v>
      </c>
      <c r="CB94" s="15">
        <v>0.01</v>
      </c>
      <c r="CI94" t="s">
        <v>47</v>
      </c>
      <c r="CJ94" s="15" t="s">
        <v>59</v>
      </c>
      <c r="CM94" t="s">
        <v>47</v>
      </c>
      <c r="CN94" s="15" t="s">
        <v>59</v>
      </c>
      <c r="CO94" t="s">
        <v>47</v>
      </c>
      <c r="CP94" s="15" t="s">
        <v>59</v>
      </c>
      <c r="CQ94" t="s">
        <v>47</v>
      </c>
      <c r="CR94" s="15" t="s">
        <v>59</v>
      </c>
      <c r="CS94" t="s">
        <v>47</v>
      </c>
      <c r="CT94" s="15" t="s">
        <v>59</v>
      </c>
      <c r="CU94" t="s">
        <v>47</v>
      </c>
      <c r="CV94" s="15" t="s">
        <v>59</v>
      </c>
      <c r="CY94" t="s">
        <v>47</v>
      </c>
      <c r="CZ94" s="15" t="s">
        <v>59</v>
      </c>
      <c r="DC94" t="s">
        <v>47</v>
      </c>
      <c r="DD94" s="15" t="s">
        <v>59</v>
      </c>
      <c r="DG94" t="s">
        <v>47</v>
      </c>
      <c r="DH94" s="15" t="s">
        <v>59</v>
      </c>
      <c r="DI94" t="s">
        <v>47</v>
      </c>
      <c r="DJ94" s="15" t="s">
        <v>59</v>
      </c>
      <c r="DK94" t="s">
        <v>47</v>
      </c>
      <c r="DL94" s="15" t="s">
        <v>59</v>
      </c>
      <c r="DM94" t="s">
        <v>47</v>
      </c>
      <c r="DN94" s="15" t="s">
        <v>59</v>
      </c>
      <c r="DO94" t="s">
        <v>47</v>
      </c>
      <c r="DP94" s="15" t="s">
        <v>59</v>
      </c>
      <c r="DQ94" t="s">
        <v>47</v>
      </c>
      <c r="DR94" s="15" t="s">
        <v>59</v>
      </c>
      <c r="DS94" t="s">
        <v>47</v>
      </c>
      <c r="DT94" s="15" t="s">
        <v>59</v>
      </c>
      <c r="DU94" t="s">
        <v>47</v>
      </c>
      <c r="DV94" s="15" t="s">
        <v>59</v>
      </c>
      <c r="DW94" t="s">
        <v>47</v>
      </c>
      <c r="DX94" s="15" t="s">
        <v>59</v>
      </c>
      <c r="EC94" t="s">
        <v>47</v>
      </c>
      <c r="ED94" s="15" t="s">
        <v>59</v>
      </c>
      <c r="EE94" t="s">
        <v>47</v>
      </c>
      <c r="EF94" s="15" t="s">
        <v>59</v>
      </c>
      <c r="EG94" t="s">
        <v>47</v>
      </c>
      <c r="EH94" s="15" t="s">
        <v>59</v>
      </c>
      <c r="EK94" t="s">
        <v>47</v>
      </c>
      <c r="EL94" s="15" t="s">
        <v>59</v>
      </c>
      <c r="EM94" t="s">
        <v>47</v>
      </c>
      <c r="EN94" s="15" t="s">
        <v>59</v>
      </c>
      <c r="EO94" t="s">
        <v>47</v>
      </c>
      <c r="EP94" s="15" t="s">
        <v>59</v>
      </c>
      <c r="EQ94" t="s">
        <v>47</v>
      </c>
      <c r="ER94" s="15" t="s">
        <v>59</v>
      </c>
      <c r="ES94" t="s">
        <v>47</v>
      </c>
      <c r="ET94" s="15" t="s">
        <v>59</v>
      </c>
      <c r="EU94" t="s">
        <v>47</v>
      </c>
      <c r="EV94" s="15" t="s">
        <v>59</v>
      </c>
      <c r="EW94" t="s">
        <v>47</v>
      </c>
      <c r="EX94" s="15" t="s">
        <v>59</v>
      </c>
      <c r="EY94" t="s">
        <v>47</v>
      </c>
      <c r="EZ94" s="15" t="s">
        <v>59</v>
      </c>
      <c r="FA94" t="s">
        <v>47</v>
      </c>
      <c r="FB94" s="15" t="s">
        <v>59</v>
      </c>
      <c r="FE94" t="s">
        <v>47</v>
      </c>
      <c r="FF94" s="15" t="s">
        <v>59</v>
      </c>
      <c r="FG94" t="s">
        <v>47</v>
      </c>
      <c r="FH94" s="15" t="s">
        <v>59</v>
      </c>
      <c r="FI94" t="s">
        <v>47</v>
      </c>
      <c r="FJ94" s="15" t="s">
        <v>59</v>
      </c>
      <c r="FK94" t="s">
        <v>47</v>
      </c>
      <c r="FL94" s="15" t="s">
        <v>59</v>
      </c>
      <c r="FM94" t="s">
        <v>47</v>
      </c>
      <c r="FN94" s="15" t="s">
        <v>59</v>
      </c>
      <c r="FO94" t="s">
        <v>47</v>
      </c>
      <c r="FP94" s="15" t="s">
        <v>59</v>
      </c>
      <c r="FQ94" t="s">
        <v>47</v>
      </c>
      <c r="FR94" s="15" t="s">
        <v>59</v>
      </c>
    </row>
    <row r="95" spans="1:174">
      <c r="A95" t="s">
        <v>458</v>
      </c>
      <c r="B95" s="52">
        <v>1</v>
      </c>
      <c r="C95" s="52"/>
      <c r="D95" s="52">
        <v>2804</v>
      </c>
      <c r="E95" s="18" t="s">
        <v>405</v>
      </c>
      <c r="I95">
        <v>1.8869999999999998</v>
      </c>
      <c r="J95" s="15">
        <v>1.7000000000000001E-2</v>
      </c>
      <c r="K95" t="s">
        <v>47</v>
      </c>
      <c r="L95" s="15" t="s">
        <v>59</v>
      </c>
      <c r="BG95" t="s">
        <v>47</v>
      </c>
      <c r="BH95" s="15" t="s">
        <v>59</v>
      </c>
      <c r="BI95">
        <v>0.19</v>
      </c>
      <c r="BJ95" s="15">
        <v>1E-3</v>
      </c>
      <c r="BK95" t="s">
        <v>47</v>
      </c>
      <c r="BL95" s="15" t="s">
        <v>59</v>
      </c>
      <c r="BM95" t="s">
        <v>47</v>
      </c>
      <c r="BN95" s="15" t="s">
        <v>59</v>
      </c>
      <c r="BO95">
        <v>0.29399999999999998</v>
      </c>
      <c r="BP95" s="15">
        <v>4.0000000000000001E-3</v>
      </c>
      <c r="BQ95" t="s">
        <v>47</v>
      </c>
      <c r="BR95" s="15" t="s">
        <v>59</v>
      </c>
      <c r="BS95">
        <v>0.1</v>
      </c>
      <c r="BT95" s="15">
        <v>3.0000000000000001E-3</v>
      </c>
      <c r="BU95" t="s">
        <v>47</v>
      </c>
      <c r="BV95" s="15" t="s">
        <v>59</v>
      </c>
      <c r="BW95" t="s">
        <v>47</v>
      </c>
      <c r="BX95" s="15" t="s">
        <v>59</v>
      </c>
      <c r="BY95" t="s">
        <v>47</v>
      </c>
      <c r="BZ95" s="15" t="s">
        <v>59</v>
      </c>
      <c r="CA95">
        <v>1.3030000000000002</v>
      </c>
      <c r="CB95" s="15">
        <v>9.0000000000000011E-3</v>
      </c>
      <c r="CI95" t="s">
        <v>47</v>
      </c>
      <c r="CJ95" s="15" t="s">
        <v>59</v>
      </c>
      <c r="CM95" t="s">
        <v>47</v>
      </c>
      <c r="CN95" s="15" t="s">
        <v>59</v>
      </c>
      <c r="CO95" t="s">
        <v>47</v>
      </c>
      <c r="CP95" s="15" t="s">
        <v>59</v>
      </c>
      <c r="CQ95" t="s">
        <v>47</v>
      </c>
      <c r="CR95" s="15" t="s">
        <v>59</v>
      </c>
      <c r="CS95" t="s">
        <v>47</v>
      </c>
      <c r="CT95" s="15" t="s">
        <v>59</v>
      </c>
      <c r="CU95" t="s">
        <v>47</v>
      </c>
      <c r="CV95" s="15" t="s">
        <v>59</v>
      </c>
      <c r="CY95" t="s">
        <v>47</v>
      </c>
      <c r="CZ95" s="15" t="s">
        <v>59</v>
      </c>
      <c r="DC95" t="s">
        <v>47</v>
      </c>
      <c r="DD95" s="15" t="s">
        <v>59</v>
      </c>
      <c r="DG95" t="s">
        <v>47</v>
      </c>
      <c r="DH95" s="15" t="s">
        <v>59</v>
      </c>
      <c r="DI95" t="s">
        <v>47</v>
      </c>
      <c r="DJ95" s="15" t="s">
        <v>59</v>
      </c>
      <c r="DK95" t="s">
        <v>47</v>
      </c>
      <c r="DL95" s="15" t="s">
        <v>59</v>
      </c>
      <c r="DM95" t="s">
        <v>47</v>
      </c>
      <c r="DN95" s="15" t="s">
        <v>59</v>
      </c>
      <c r="DO95" t="s">
        <v>47</v>
      </c>
      <c r="DP95" s="15" t="s">
        <v>59</v>
      </c>
      <c r="DQ95" t="s">
        <v>47</v>
      </c>
      <c r="DR95" s="15" t="s">
        <v>59</v>
      </c>
      <c r="DS95" t="s">
        <v>47</v>
      </c>
      <c r="DT95" s="15" t="s">
        <v>59</v>
      </c>
      <c r="DU95" t="s">
        <v>47</v>
      </c>
      <c r="DV95" s="15" t="s">
        <v>59</v>
      </c>
      <c r="DW95" t="s">
        <v>47</v>
      </c>
      <c r="DX95" s="15" t="s">
        <v>59</v>
      </c>
      <c r="EC95" t="s">
        <v>47</v>
      </c>
      <c r="ED95" s="15" t="s">
        <v>59</v>
      </c>
      <c r="EE95" t="s">
        <v>47</v>
      </c>
      <c r="EF95" s="15" t="s">
        <v>59</v>
      </c>
      <c r="EG95" t="s">
        <v>47</v>
      </c>
      <c r="EH95" s="15" t="s">
        <v>59</v>
      </c>
      <c r="EK95" t="s">
        <v>47</v>
      </c>
      <c r="EL95" s="15" t="s">
        <v>59</v>
      </c>
      <c r="EM95" t="s">
        <v>47</v>
      </c>
      <c r="EN95" s="15" t="s">
        <v>59</v>
      </c>
      <c r="EO95" t="s">
        <v>47</v>
      </c>
      <c r="EP95" s="15" t="s">
        <v>59</v>
      </c>
      <c r="EQ95" t="s">
        <v>47</v>
      </c>
      <c r="ER95" s="15" t="s">
        <v>59</v>
      </c>
      <c r="ES95" t="s">
        <v>47</v>
      </c>
      <c r="ET95" s="15" t="s">
        <v>59</v>
      </c>
      <c r="EU95" t="s">
        <v>47</v>
      </c>
      <c r="EV95" s="15" t="s">
        <v>59</v>
      </c>
      <c r="EW95" t="s">
        <v>47</v>
      </c>
      <c r="EX95" s="15" t="s">
        <v>59</v>
      </c>
      <c r="EY95" t="s">
        <v>47</v>
      </c>
      <c r="EZ95" s="15" t="s">
        <v>59</v>
      </c>
      <c r="FA95" t="s">
        <v>47</v>
      </c>
      <c r="FB95" s="15" t="s">
        <v>59</v>
      </c>
      <c r="FE95" t="s">
        <v>47</v>
      </c>
      <c r="FF95" s="15" t="s">
        <v>59</v>
      </c>
      <c r="FG95" t="s">
        <v>47</v>
      </c>
      <c r="FH95" s="15" t="s">
        <v>59</v>
      </c>
      <c r="FI95" t="s">
        <v>47</v>
      </c>
      <c r="FJ95" s="15" t="s">
        <v>59</v>
      </c>
      <c r="FK95" t="s">
        <v>47</v>
      </c>
      <c r="FL95" s="15" t="s">
        <v>59</v>
      </c>
      <c r="FM95" t="s">
        <v>47</v>
      </c>
      <c r="FN95" s="15" t="s">
        <v>59</v>
      </c>
      <c r="FO95" t="s">
        <v>47</v>
      </c>
      <c r="FP95" s="15" t="s">
        <v>59</v>
      </c>
      <c r="FQ95" t="s">
        <v>47</v>
      </c>
      <c r="FR95" s="15" t="s">
        <v>59</v>
      </c>
    </row>
    <row r="96" spans="1:174">
      <c r="A96" t="s">
        <v>413</v>
      </c>
      <c r="B96" s="52">
        <v>1</v>
      </c>
      <c r="C96" s="52"/>
      <c r="D96" s="52">
        <v>2804</v>
      </c>
      <c r="E96" s="18" t="s">
        <v>405</v>
      </c>
      <c r="I96">
        <v>1.5630000000000002</v>
      </c>
      <c r="J96" s="15">
        <v>5.0999999999999997E-2</v>
      </c>
      <c r="K96" t="s">
        <v>47</v>
      </c>
      <c r="L96" s="15" t="s">
        <v>59</v>
      </c>
      <c r="BG96" t="s">
        <v>47</v>
      </c>
      <c r="BH96" s="15" t="s">
        <v>59</v>
      </c>
      <c r="BI96">
        <v>0.40899999999999997</v>
      </c>
      <c r="BJ96" s="15">
        <v>0.01</v>
      </c>
      <c r="BK96" t="s">
        <v>47</v>
      </c>
      <c r="BL96" s="15" t="s">
        <v>59</v>
      </c>
      <c r="BM96" t="s">
        <v>47</v>
      </c>
      <c r="BN96" s="15" t="s">
        <v>59</v>
      </c>
      <c r="BO96">
        <v>0.09</v>
      </c>
      <c r="BP96" s="15">
        <v>9.0000000000000011E-3</v>
      </c>
      <c r="BQ96" t="s">
        <v>47</v>
      </c>
      <c r="BR96" s="15" t="s">
        <v>59</v>
      </c>
      <c r="BS96">
        <v>0.57600000000000007</v>
      </c>
      <c r="BT96" s="15">
        <v>9.0000000000000011E-3</v>
      </c>
      <c r="BU96" t="s">
        <v>47</v>
      </c>
      <c r="BV96" s="15" t="s">
        <v>59</v>
      </c>
      <c r="BW96" t="s">
        <v>47</v>
      </c>
      <c r="BX96" s="15" t="s">
        <v>59</v>
      </c>
      <c r="BY96" t="s">
        <v>47</v>
      </c>
      <c r="BZ96" s="15" t="s">
        <v>59</v>
      </c>
      <c r="CA96">
        <v>0.48799999999999999</v>
      </c>
      <c r="CB96" s="15">
        <v>2.3E-2</v>
      </c>
      <c r="CI96" t="s">
        <v>47</v>
      </c>
      <c r="CJ96" s="15" t="s">
        <v>59</v>
      </c>
      <c r="CM96" t="s">
        <v>47</v>
      </c>
      <c r="CN96" s="15" t="s">
        <v>59</v>
      </c>
      <c r="CO96" t="s">
        <v>47</v>
      </c>
      <c r="CP96" s="15" t="s">
        <v>59</v>
      </c>
      <c r="CQ96" t="s">
        <v>47</v>
      </c>
      <c r="CR96" s="15" t="s">
        <v>59</v>
      </c>
      <c r="CS96" t="s">
        <v>47</v>
      </c>
      <c r="CT96" s="15" t="s">
        <v>59</v>
      </c>
      <c r="CU96" t="s">
        <v>47</v>
      </c>
      <c r="CV96" s="15" t="s">
        <v>59</v>
      </c>
      <c r="CY96" t="s">
        <v>47</v>
      </c>
      <c r="CZ96" s="15" t="s">
        <v>59</v>
      </c>
      <c r="DC96" t="s">
        <v>47</v>
      </c>
      <c r="DD96" s="15" t="s">
        <v>59</v>
      </c>
      <c r="DG96" t="s">
        <v>47</v>
      </c>
      <c r="DH96" s="15" t="s">
        <v>59</v>
      </c>
      <c r="DI96" t="s">
        <v>47</v>
      </c>
      <c r="DJ96" s="15" t="s">
        <v>59</v>
      </c>
      <c r="DK96" t="s">
        <v>47</v>
      </c>
      <c r="DL96" s="15" t="s">
        <v>59</v>
      </c>
      <c r="DM96" t="s">
        <v>47</v>
      </c>
      <c r="DN96" s="15" t="s">
        <v>59</v>
      </c>
      <c r="DO96" t="s">
        <v>47</v>
      </c>
      <c r="DP96" s="15" t="s">
        <v>59</v>
      </c>
      <c r="DQ96" t="s">
        <v>47</v>
      </c>
      <c r="DR96" s="15" t="s">
        <v>59</v>
      </c>
      <c r="DS96" t="s">
        <v>47</v>
      </c>
      <c r="DT96" s="15" t="s">
        <v>59</v>
      </c>
      <c r="DU96" t="s">
        <v>47</v>
      </c>
      <c r="DV96" s="15" t="s">
        <v>59</v>
      </c>
      <c r="DW96" t="s">
        <v>47</v>
      </c>
      <c r="DX96" s="15" t="s">
        <v>59</v>
      </c>
      <c r="EC96" t="s">
        <v>47</v>
      </c>
      <c r="ED96" s="15" t="s">
        <v>59</v>
      </c>
      <c r="EE96" t="s">
        <v>47</v>
      </c>
      <c r="EF96" s="15" t="s">
        <v>59</v>
      </c>
      <c r="EG96" t="s">
        <v>47</v>
      </c>
      <c r="EH96" s="15" t="s">
        <v>59</v>
      </c>
      <c r="EK96" t="s">
        <v>47</v>
      </c>
      <c r="EL96" s="15" t="s">
        <v>59</v>
      </c>
      <c r="EM96" t="s">
        <v>47</v>
      </c>
      <c r="EN96" s="15" t="s">
        <v>59</v>
      </c>
      <c r="EO96" t="s">
        <v>47</v>
      </c>
      <c r="EP96" s="15" t="s">
        <v>59</v>
      </c>
      <c r="EQ96" t="s">
        <v>47</v>
      </c>
      <c r="ER96" s="15" t="s">
        <v>59</v>
      </c>
      <c r="ES96" t="s">
        <v>47</v>
      </c>
      <c r="ET96" s="15" t="s">
        <v>59</v>
      </c>
      <c r="EU96" t="s">
        <v>47</v>
      </c>
      <c r="EV96" s="15" t="s">
        <v>59</v>
      </c>
      <c r="EW96" t="s">
        <v>47</v>
      </c>
      <c r="EX96" s="15" t="s">
        <v>59</v>
      </c>
      <c r="EY96" t="s">
        <v>47</v>
      </c>
      <c r="EZ96" s="15" t="s">
        <v>59</v>
      </c>
      <c r="FA96" t="s">
        <v>47</v>
      </c>
      <c r="FB96" s="15" t="s">
        <v>59</v>
      </c>
      <c r="FE96" t="s">
        <v>47</v>
      </c>
      <c r="FF96" s="15" t="s">
        <v>59</v>
      </c>
      <c r="FG96" t="s">
        <v>47</v>
      </c>
      <c r="FH96" s="15" t="s">
        <v>59</v>
      </c>
      <c r="FI96" t="s">
        <v>47</v>
      </c>
      <c r="FJ96" s="15" t="s">
        <v>59</v>
      </c>
      <c r="FK96" t="s">
        <v>47</v>
      </c>
      <c r="FL96" s="15" t="s">
        <v>59</v>
      </c>
      <c r="FM96" t="s">
        <v>47</v>
      </c>
      <c r="FN96" s="15" t="s">
        <v>59</v>
      </c>
      <c r="FO96" t="s">
        <v>47</v>
      </c>
      <c r="FP96" s="15" t="s">
        <v>59</v>
      </c>
      <c r="FQ96" t="s">
        <v>47</v>
      </c>
      <c r="FR96" s="15" t="s">
        <v>59</v>
      </c>
    </row>
    <row r="97" spans="1:174">
      <c r="A97" t="s">
        <v>460</v>
      </c>
      <c r="B97" s="52">
        <v>1</v>
      </c>
      <c r="C97" s="52"/>
      <c r="D97" s="52">
        <v>2804</v>
      </c>
      <c r="E97" s="18" t="s">
        <v>405</v>
      </c>
      <c r="I97">
        <v>1.423</v>
      </c>
      <c r="J97" s="15">
        <v>2.1000000000000001E-2</v>
      </c>
      <c r="K97" t="s">
        <v>47</v>
      </c>
      <c r="L97" s="15" t="s">
        <v>59</v>
      </c>
      <c r="BG97" t="s">
        <v>47</v>
      </c>
      <c r="BH97" s="15" t="s">
        <v>59</v>
      </c>
      <c r="BI97">
        <v>0.115</v>
      </c>
      <c r="BJ97" s="15">
        <v>2E-3</v>
      </c>
      <c r="BK97" t="s">
        <v>47</v>
      </c>
      <c r="BL97" s="15" t="s">
        <v>59</v>
      </c>
      <c r="BM97" t="s">
        <v>47</v>
      </c>
      <c r="BN97" s="15" t="s">
        <v>59</v>
      </c>
      <c r="BO97">
        <v>0.26500000000000001</v>
      </c>
      <c r="BP97" s="15">
        <v>4.0000000000000001E-3</v>
      </c>
      <c r="BQ97" t="s">
        <v>47</v>
      </c>
      <c r="BR97" s="15" t="s">
        <v>59</v>
      </c>
      <c r="BS97">
        <v>5.0999999999999997E-2</v>
      </c>
      <c r="BT97" s="15">
        <v>2E-3</v>
      </c>
      <c r="BU97" t="s">
        <v>47</v>
      </c>
      <c r="BV97" s="15" t="s">
        <v>59</v>
      </c>
      <c r="BW97" t="s">
        <v>47</v>
      </c>
      <c r="BX97" s="15" t="s">
        <v>59</v>
      </c>
      <c r="BY97" t="s">
        <v>47</v>
      </c>
      <c r="BZ97" s="15" t="s">
        <v>59</v>
      </c>
      <c r="CA97">
        <v>0.99099999999999999</v>
      </c>
      <c r="CB97" s="15">
        <v>1.3000000000000001E-2</v>
      </c>
      <c r="CI97" t="s">
        <v>47</v>
      </c>
      <c r="CJ97" s="15" t="s">
        <v>59</v>
      </c>
      <c r="CM97" t="s">
        <v>47</v>
      </c>
      <c r="CN97" s="15" t="s">
        <v>59</v>
      </c>
      <c r="CO97" t="s">
        <v>47</v>
      </c>
      <c r="CP97" s="15" t="s">
        <v>59</v>
      </c>
      <c r="CQ97" t="s">
        <v>47</v>
      </c>
      <c r="CR97" s="15" t="s">
        <v>59</v>
      </c>
      <c r="CS97" t="s">
        <v>47</v>
      </c>
      <c r="CT97" s="15" t="s">
        <v>59</v>
      </c>
      <c r="CU97" t="s">
        <v>47</v>
      </c>
      <c r="CV97" s="15" t="s">
        <v>59</v>
      </c>
      <c r="CY97" t="s">
        <v>47</v>
      </c>
      <c r="CZ97" s="15" t="s">
        <v>59</v>
      </c>
      <c r="DC97" t="s">
        <v>47</v>
      </c>
      <c r="DD97" s="15" t="s">
        <v>59</v>
      </c>
      <c r="DG97" t="s">
        <v>47</v>
      </c>
      <c r="DH97" s="15" t="s">
        <v>59</v>
      </c>
      <c r="DI97" t="s">
        <v>47</v>
      </c>
      <c r="DJ97" s="15" t="s">
        <v>59</v>
      </c>
      <c r="DK97" t="s">
        <v>47</v>
      </c>
      <c r="DL97" s="15" t="s">
        <v>59</v>
      </c>
      <c r="DM97" t="s">
        <v>47</v>
      </c>
      <c r="DN97" s="15" t="s">
        <v>59</v>
      </c>
      <c r="DO97" t="s">
        <v>47</v>
      </c>
      <c r="DP97" s="15" t="s">
        <v>59</v>
      </c>
      <c r="DQ97" t="s">
        <v>47</v>
      </c>
      <c r="DR97" s="15" t="s">
        <v>59</v>
      </c>
      <c r="DS97" t="s">
        <v>47</v>
      </c>
      <c r="DT97" s="15" t="s">
        <v>59</v>
      </c>
      <c r="DU97" t="s">
        <v>47</v>
      </c>
      <c r="DV97" s="15" t="s">
        <v>59</v>
      </c>
      <c r="DW97" t="s">
        <v>47</v>
      </c>
      <c r="DX97" s="15" t="s">
        <v>59</v>
      </c>
      <c r="EC97" t="s">
        <v>47</v>
      </c>
      <c r="ED97" s="15" t="s">
        <v>59</v>
      </c>
      <c r="EE97" t="s">
        <v>47</v>
      </c>
      <c r="EF97" s="15" t="s">
        <v>59</v>
      </c>
      <c r="EG97" t="s">
        <v>47</v>
      </c>
      <c r="EH97" s="15" t="s">
        <v>59</v>
      </c>
      <c r="EK97" t="s">
        <v>47</v>
      </c>
      <c r="EL97" s="15" t="s">
        <v>59</v>
      </c>
      <c r="EM97" t="s">
        <v>47</v>
      </c>
      <c r="EN97" s="15" t="s">
        <v>59</v>
      </c>
      <c r="EO97" t="s">
        <v>47</v>
      </c>
      <c r="EP97" s="15" t="s">
        <v>59</v>
      </c>
      <c r="EQ97" t="s">
        <v>47</v>
      </c>
      <c r="ER97" s="15" t="s">
        <v>59</v>
      </c>
      <c r="ES97" t="s">
        <v>47</v>
      </c>
      <c r="ET97" s="15" t="s">
        <v>59</v>
      </c>
      <c r="EU97" t="s">
        <v>47</v>
      </c>
      <c r="EV97" s="15" t="s">
        <v>59</v>
      </c>
      <c r="EW97" t="s">
        <v>47</v>
      </c>
      <c r="EX97" s="15" t="s">
        <v>59</v>
      </c>
      <c r="EY97" t="s">
        <v>47</v>
      </c>
      <c r="EZ97" s="15" t="s">
        <v>59</v>
      </c>
      <c r="FA97" t="s">
        <v>47</v>
      </c>
      <c r="FB97" s="15" t="s">
        <v>59</v>
      </c>
      <c r="FE97" t="s">
        <v>47</v>
      </c>
      <c r="FF97" s="15" t="s">
        <v>59</v>
      </c>
      <c r="FG97" t="s">
        <v>47</v>
      </c>
      <c r="FH97" s="15" t="s">
        <v>59</v>
      </c>
      <c r="FI97" t="s">
        <v>47</v>
      </c>
      <c r="FJ97" s="15" t="s">
        <v>59</v>
      </c>
      <c r="FK97" t="s">
        <v>47</v>
      </c>
      <c r="FL97" s="15" t="s">
        <v>59</v>
      </c>
      <c r="FM97" t="s">
        <v>47</v>
      </c>
      <c r="FN97" s="15" t="s">
        <v>59</v>
      </c>
      <c r="FO97" t="s">
        <v>47</v>
      </c>
      <c r="FP97" s="15" t="s">
        <v>59</v>
      </c>
      <c r="FQ97" t="s">
        <v>47</v>
      </c>
      <c r="FR97" s="15" t="s">
        <v>59</v>
      </c>
    </row>
    <row r="98" spans="1:174">
      <c r="A98" t="s">
        <v>461</v>
      </c>
      <c r="B98" s="52">
        <v>1</v>
      </c>
      <c r="C98" s="52"/>
      <c r="D98" s="52">
        <v>2804</v>
      </c>
      <c r="E98" s="18" t="s">
        <v>405</v>
      </c>
      <c r="I98">
        <v>1.014</v>
      </c>
      <c r="J98" s="15">
        <v>1.1000000000000001E-2</v>
      </c>
      <c r="K98" t="s">
        <v>47</v>
      </c>
      <c r="L98" s="15" t="s">
        <v>59</v>
      </c>
      <c r="BG98" t="s">
        <v>47</v>
      </c>
      <c r="BH98" s="15" t="s">
        <v>59</v>
      </c>
      <c r="BI98">
        <v>4.4999999999999998E-2</v>
      </c>
      <c r="BJ98" s="15">
        <v>1E-3</v>
      </c>
      <c r="BK98" t="s">
        <v>47</v>
      </c>
      <c r="BL98" s="15" t="s">
        <v>59</v>
      </c>
      <c r="BM98" t="s">
        <v>47</v>
      </c>
      <c r="BN98" s="15" t="s">
        <v>59</v>
      </c>
      <c r="BO98">
        <v>2.7999999999999997E-2</v>
      </c>
      <c r="BP98" s="15">
        <v>2E-3</v>
      </c>
      <c r="BQ98" t="s">
        <v>47</v>
      </c>
      <c r="BR98" s="15" t="s">
        <v>59</v>
      </c>
      <c r="BS98">
        <v>0.111</v>
      </c>
      <c r="BT98" s="15">
        <v>4.0000000000000001E-3</v>
      </c>
      <c r="BU98" t="s">
        <v>47</v>
      </c>
      <c r="BV98" s="15" t="s">
        <v>59</v>
      </c>
      <c r="BW98" t="s">
        <v>47</v>
      </c>
      <c r="BX98" s="15" t="s">
        <v>59</v>
      </c>
      <c r="BY98" t="s">
        <v>47</v>
      </c>
      <c r="BZ98" s="15" t="s">
        <v>59</v>
      </c>
      <c r="CA98">
        <v>0.83</v>
      </c>
      <c r="CB98" s="15">
        <v>4.0000000000000001E-3</v>
      </c>
      <c r="CI98" t="s">
        <v>47</v>
      </c>
      <c r="CJ98" s="15" t="s">
        <v>59</v>
      </c>
      <c r="CM98" t="s">
        <v>47</v>
      </c>
      <c r="CN98" s="15" t="s">
        <v>59</v>
      </c>
      <c r="CO98" t="s">
        <v>47</v>
      </c>
      <c r="CP98" s="15" t="s">
        <v>59</v>
      </c>
      <c r="CQ98" t="s">
        <v>47</v>
      </c>
      <c r="CR98" s="15" t="s">
        <v>59</v>
      </c>
      <c r="CS98" t="s">
        <v>47</v>
      </c>
      <c r="CT98" s="15" t="s">
        <v>59</v>
      </c>
      <c r="CU98" t="s">
        <v>47</v>
      </c>
      <c r="CV98" s="15" t="s">
        <v>59</v>
      </c>
      <c r="CY98" t="s">
        <v>47</v>
      </c>
      <c r="CZ98" s="15" t="s">
        <v>59</v>
      </c>
      <c r="DC98" t="s">
        <v>47</v>
      </c>
      <c r="DD98" s="15" t="s">
        <v>59</v>
      </c>
      <c r="DG98" t="s">
        <v>47</v>
      </c>
      <c r="DH98" s="15" t="s">
        <v>59</v>
      </c>
      <c r="DI98" t="s">
        <v>47</v>
      </c>
      <c r="DJ98" s="15" t="s">
        <v>59</v>
      </c>
      <c r="DK98" t="s">
        <v>47</v>
      </c>
      <c r="DL98" s="15" t="s">
        <v>59</v>
      </c>
      <c r="DM98" t="s">
        <v>47</v>
      </c>
      <c r="DN98" s="15" t="s">
        <v>59</v>
      </c>
      <c r="DO98" t="s">
        <v>47</v>
      </c>
      <c r="DP98" s="15" t="s">
        <v>59</v>
      </c>
      <c r="DQ98" t="s">
        <v>47</v>
      </c>
      <c r="DR98" s="15" t="s">
        <v>59</v>
      </c>
      <c r="DS98" t="s">
        <v>47</v>
      </c>
      <c r="DT98" s="15" t="s">
        <v>59</v>
      </c>
      <c r="DU98" t="s">
        <v>47</v>
      </c>
      <c r="DV98" s="15" t="s">
        <v>59</v>
      </c>
      <c r="DW98" t="s">
        <v>47</v>
      </c>
      <c r="DX98" s="15" t="s">
        <v>59</v>
      </c>
      <c r="EC98" t="s">
        <v>47</v>
      </c>
      <c r="ED98" s="15" t="s">
        <v>59</v>
      </c>
      <c r="EE98" t="s">
        <v>47</v>
      </c>
      <c r="EF98" s="15" t="s">
        <v>59</v>
      </c>
      <c r="EG98" t="s">
        <v>47</v>
      </c>
      <c r="EH98" s="15" t="s">
        <v>59</v>
      </c>
      <c r="EK98" t="s">
        <v>47</v>
      </c>
      <c r="EL98" s="15" t="s">
        <v>59</v>
      </c>
      <c r="EM98" t="s">
        <v>47</v>
      </c>
      <c r="EN98" s="15" t="s">
        <v>59</v>
      </c>
      <c r="EO98" t="s">
        <v>47</v>
      </c>
      <c r="EP98" s="15" t="s">
        <v>59</v>
      </c>
      <c r="EQ98" t="s">
        <v>47</v>
      </c>
      <c r="ER98" s="15" t="s">
        <v>59</v>
      </c>
      <c r="ES98" t="s">
        <v>47</v>
      </c>
      <c r="ET98" s="15" t="s">
        <v>59</v>
      </c>
      <c r="EU98" t="s">
        <v>47</v>
      </c>
      <c r="EV98" s="15" t="s">
        <v>59</v>
      </c>
      <c r="EW98" t="s">
        <v>47</v>
      </c>
      <c r="EX98" s="15" t="s">
        <v>59</v>
      </c>
      <c r="EY98" t="s">
        <v>47</v>
      </c>
      <c r="EZ98" s="15" t="s">
        <v>59</v>
      </c>
      <c r="FA98" t="s">
        <v>47</v>
      </c>
      <c r="FB98" s="15" t="s">
        <v>59</v>
      </c>
      <c r="FE98" t="s">
        <v>47</v>
      </c>
      <c r="FF98" s="15" t="s">
        <v>59</v>
      </c>
      <c r="FG98" t="s">
        <v>47</v>
      </c>
      <c r="FH98" s="15" t="s">
        <v>59</v>
      </c>
      <c r="FI98" t="s">
        <v>47</v>
      </c>
      <c r="FJ98" s="15" t="s">
        <v>59</v>
      </c>
      <c r="FK98" t="s">
        <v>47</v>
      </c>
      <c r="FL98" s="15" t="s">
        <v>59</v>
      </c>
      <c r="FM98" t="s">
        <v>47</v>
      </c>
      <c r="FN98" s="15" t="s">
        <v>59</v>
      </c>
      <c r="FO98" t="s">
        <v>47</v>
      </c>
      <c r="FP98" s="15" t="s">
        <v>59</v>
      </c>
      <c r="FQ98" t="s">
        <v>47</v>
      </c>
      <c r="FR98" s="15" t="s">
        <v>59</v>
      </c>
    </row>
    <row r="99" spans="1:174">
      <c r="A99" t="s">
        <v>506</v>
      </c>
      <c r="B99" s="52">
        <v>1</v>
      </c>
      <c r="C99" s="52"/>
      <c r="D99" s="52">
        <v>2804</v>
      </c>
      <c r="E99" s="18" t="s">
        <v>405</v>
      </c>
      <c r="I99">
        <v>0.41200000000000003</v>
      </c>
      <c r="J99" s="15">
        <v>1.8000000000000002E-2</v>
      </c>
      <c r="K99" t="s">
        <v>47</v>
      </c>
      <c r="L99" s="15" t="s">
        <v>59</v>
      </c>
      <c r="BG99" t="s">
        <v>47</v>
      </c>
      <c r="BH99" s="15" t="s">
        <v>59</v>
      </c>
      <c r="BI99" t="s">
        <v>54</v>
      </c>
      <c r="BJ99" s="15" t="s">
        <v>59</v>
      </c>
      <c r="BK99" t="s">
        <v>47</v>
      </c>
      <c r="BL99" s="15" t="s">
        <v>59</v>
      </c>
      <c r="BM99" t="s">
        <v>47</v>
      </c>
      <c r="BN99" s="15" t="s">
        <v>59</v>
      </c>
      <c r="BO99">
        <v>2.6000000000000002E-2</v>
      </c>
      <c r="BP99" s="15">
        <v>1E-3</v>
      </c>
      <c r="BQ99" t="s">
        <v>47</v>
      </c>
      <c r="BR99" s="15" t="s">
        <v>59</v>
      </c>
      <c r="BS99">
        <v>6.7000000000000004E-2</v>
      </c>
      <c r="BT99" s="15">
        <v>8.0000000000000002E-3</v>
      </c>
      <c r="BU99" t="s">
        <v>47</v>
      </c>
      <c r="BV99" s="15" t="s">
        <v>59</v>
      </c>
      <c r="BW99" t="s">
        <v>47</v>
      </c>
      <c r="BX99" s="15" t="s">
        <v>59</v>
      </c>
      <c r="BY99" t="s">
        <v>47</v>
      </c>
      <c r="BZ99" s="15" t="s">
        <v>59</v>
      </c>
      <c r="CA99">
        <v>0.318</v>
      </c>
      <c r="CB99" s="15">
        <v>9.0000000000000011E-3</v>
      </c>
      <c r="CI99" t="s">
        <v>47</v>
      </c>
      <c r="CJ99" s="15" t="s">
        <v>59</v>
      </c>
      <c r="CM99" t="s">
        <v>47</v>
      </c>
      <c r="CN99" s="15" t="s">
        <v>59</v>
      </c>
      <c r="CO99" t="s">
        <v>47</v>
      </c>
      <c r="CP99" s="15" t="s">
        <v>59</v>
      </c>
      <c r="CQ99" t="s">
        <v>47</v>
      </c>
      <c r="CR99" s="15" t="s">
        <v>59</v>
      </c>
      <c r="CS99" t="s">
        <v>47</v>
      </c>
      <c r="CT99" s="15" t="s">
        <v>59</v>
      </c>
      <c r="CU99" t="s">
        <v>47</v>
      </c>
      <c r="CV99" s="15" t="s">
        <v>59</v>
      </c>
      <c r="CY99" t="s">
        <v>47</v>
      </c>
      <c r="CZ99" s="15" t="s">
        <v>59</v>
      </c>
      <c r="DC99" t="s">
        <v>47</v>
      </c>
      <c r="DD99" s="15" t="s">
        <v>59</v>
      </c>
      <c r="DG99" t="s">
        <v>47</v>
      </c>
      <c r="DH99" s="15" t="s">
        <v>59</v>
      </c>
      <c r="DI99" t="s">
        <v>47</v>
      </c>
      <c r="DJ99" s="15" t="s">
        <v>59</v>
      </c>
      <c r="DK99" t="s">
        <v>47</v>
      </c>
      <c r="DL99" s="15" t="s">
        <v>59</v>
      </c>
      <c r="DM99" t="s">
        <v>47</v>
      </c>
      <c r="DN99" s="15" t="s">
        <v>59</v>
      </c>
      <c r="DO99" t="s">
        <v>47</v>
      </c>
      <c r="DP99" s="15" t="s">
        <v>59</v>
      </c>
      <c r="DQ99" t="s">
        <v>47</v>
      </c>
      <c r="DR99" s="15" t="s">
        <v>59</v>
      </c>
      <c r="DS99" t="s">
        <v>47</v>
      </c>
      <c r="DT99" s="15" t="s">
        <v>59</v>
      </c>
      <c r="DU99" t="s">
        <v>47</v>
      </c>
      <c r="DV99" s="15" t="s">
        <v>59</v>
      </c>
      <c r="DW99" t="s">
        <v>47</v>
      </c>
      <c r="DX99" s="15" t="s">
        <v>59</v>
      </c>
      <c r="EC99" t="s">
        <v>47</v>
      </c>
      <c r="ED99" s="15" t="s">
        <v>59</v>
      </c>
      <c r="EE99" t="s">
        <v>47</v>
      </c>
      <c r="EF99" s="15" t="s">
        <v>59</v>
      </c>
      <c r="EG99" t="s">
        <v>47</v>
      </c>
      <c r="EH99" s="15" t="s">
        <v>59</v>
      </c>
      <c r="EK99" t="s">
        <v>47</v>
      </c>
      <c r="EL99" s="15" t="s">
        <v>59</v>
      </c>
      <c r="EM99" t="s">
        <v>47</v>
      </c>
      <c r="EN99" s="15" t="s">
        <v>59</v>
      </c>
      <c r="EO99" t="s">
        <v>47</v>
      </c>
      <c r="EP99" s="15" t="s">
        <v>59</v>
      </c>
      <c r="EQ99" t="s">
        <v>47</v>
      </c>
      <c r="ER99" s="15" t="s">
        <v>59</v>
      </c>
      <c r="ES99" t="s">
        <v>47</v>
      </c>
      <c r="ET99" s="15" t="s">
        <v>59</v>
      </c>
      <c r="EU99" t="s">
        <v>47</v>
      </c>
      <c r="EV99" s="15" t="s">
        <v>59</v>
      </c>
      <c r="EW99" t="s">
        <v>47</v>
      </c>
      <c r="EX99" s="15" t="s">
        <v>59</v>
      </c>
      <c r="EY99" t="s">
        <v>47</v>
      </c>
      <c r="EZ99" s="15" t="s">
        <v>59</v>
      </c>
      <c r="FA99" t="s">
        <v>47</v>
      </c>
      <c r="FB99" s="15" t="s">
        <v>59</v>
      </c>
      <c r="FE99" t="s">
        <v>47</v>
      </c>
      <c r="FF99" s="15" t="s">
        <v>59</v>
      </c>
      <c r="FG99" t="s">
        <v>47</v>
      </c>
      <c r="FH99" s="15" t="s">
        <v>59</v>
      </c>
      <c r="FI99" t="s">
        <v>47</v>
      </c>
      <c r="FJ99" s="15" t="s">
        <v>59</v>
      </c>
      <c r="FK99" t="s">
        <v>47</v>
      </c>
      <c r="FL99" s="15" t="s">
        <v>59</v>
      </c>
      <c r="FM99" t="s">
        <v>47</v>
      </c>
      <c r="FN99" s="15" t="s">
        <v>59</v>
      </c>
      <c r="FO99" t="s">
        <v>47</v>
      </c>
      <c r="FP99" s="15" t="s">
        <v>59</v>
      </c>
      <c r="FQ99" t="s">
        <v>47</v>
      </c>
      <c r="FR99" s="15" t="s">
        <v>59</v>
      </c>
    </row>
    <row r="100" spans="1:174">
      <c r="A100" t="s">
        <v>414</v>
      </c>
      <c r="B100" s="52">
        <v>1</v>
      </c>
      <c r="C100" s="52"/>
      <c r="D100" s="52">
        <v>2804</v>
      </c>
      <c r="E100" s="18" t="s">
        <v>405</v>
      </c>
      <c r="I100">
        <v>1.2969999999999999</v>
      </c>
      <c r="J100" s="15">
        <v>3.1E-2</v>
      </c>
      <c r="K100" t="s">
        <v>47</v>
      </c>
      <c r="L100" s="15" t="s">
        <v>59</v>
      </c>
      <c r="BG100" t="s">
        <v>47</v>
      </c>
      <c r="BH100" s="15" t="s">
        <v>59</v>
      </c>
      <c r="BI100">
        <v>0.33799999999999997</v>
      </c>
      <c r="BJ100" s="15">
        <v>3.0000000000000001E-3</v>
      </c>
      <c r="BK100" t="s">
        <v>47</v>
      </c>
      <c r="BL100" s="15" t="s">
        <v>59</v>
      </c>
      <c r="BM100" t="s">
        <v>47</v>
      </c>
      <c r="BN100" s="15" t="s">
        <v>59</v>
      </c>
      <c r="BO100">
        <v>0.157</v>
      </c>
      <c r="BP100" s="15">
        <v>4.0000000000000001E-3</v>
      </c>
      <c r="BQ100" t="s">
        <v>47</v>
      </c>
      <c r="BR100" s="15" t="s">
        <v>59</v>
      </c>
      <c r="BS100">
        <v>0.10199999999999999</v>
      </c>
      <c r="BT100" s="15">
        <v>4.0000000000000001E-3</v>
      </c>
      <c r="BU100" t="s">
        <v>47</v>
      </c>
      <c r="BV100" s="15" t="s">
        <v>59</v>
      </c>
      <c r="BW100" t="s">
        <v>47</v>
      </c>
      <c r="BX100" s="15" t="s">
        <v>59</v>
      </c>
      <c r="BY100" t="s">
        <v>47</v>
      </c>
      <c r="BZ100" s="15" t="s">
        <v>59</v>
      </c>
      <c r="CA100">
        <v>0.70099999999999996</v>
      </c>
      <c r="CB100" s="15">
        <v>0.02</v>
      </c>
      <c r="CI100" t="s">
        <v>47</v>
      </c>
      <c r="CJ100" s="15" t="s">
        <v>59</v>
      </c>
      <c r="CM100" t="s">
        <v>47</v>
      </c>
      <c r="CN100" s="15" t="s">
        <v>59</v>
      </c>
      <c r="CO100" t="s">
        <v>47</v>
      </c>
      <c r="CP100" s="15" t="s">
        <v>59</v>
      </c>
      <c r="CQ100" t="s">
        <v>47</v>
      </c>
      <c r="CR100" s="15" t="s">
        <v>59</v>
      </c>
      <c r="CS100" t="s">
        <v>47</v>
      </c>
      <c r="CT100" s="15" t="s">
        <v>59</v>
      </c>
      <c r="CU100" t="s">
        <v>47</v>
      </c>
      <c r="CV100" s="15" t="s">
        <v>59</v>
      </c>
      <c r="CY100" t="s">
        <v>47</v>
      </c>
      <c r="CZ100" s="15" t="s">
        <v>59</v>
      </c>
      <c r="DC100" t="s">
        <v>47</v>
      </c>
      <c r="DD100" s="15" t="s">
        <v>59</v>
      </c>
      <c r="DG100" t="s">
        <v>47</v>
      </c>
      <c r="DH100" s="15" t="s">
        <v>59</v>
      </c>
      <c r="DI100" t="s">
        <v>47</v>
      </c>
      <c r="DJ100" s="15" t="s">
        <v>59</v>
      </c>
      <c r="DK100" t="s">
        <v>47</v>
      </c>
      <c r="DL100" s="15" t="s">
        <v>59</v>
      </c>
      <c r="DM100" t="s">
        <v>47</v>
      </c>
      <c r="DN100" s="15" t="s">
        <v>59</v>
      </c>
      <c r="DO100" t="s">
        <v>47</v>
      </c>
      <c r="DP100" s="15" t="s">
        <v>59</v>
      </c>
      <c r="DQ100" t="s">
        <v>47</v>
      </c>
      <c r="DR100" s="15" t="s">
        <v>59</v>
      </c>
      <c r="DS100" t="s">
        <v>47</v>
      </c>
      <c r="DT100" s="15" t="s">
        <v>59</v>
      </c>
      <c r="DU100" t="s">
        <v>47</v>
      </c>
      <c r="DV100" s="15" t="s">
        <v>59</v>
      </c>
      <c r="DW100" t="s">
        <v>47</v>
      </c>
      <c r="DX100" s="15" t="s">
        <v>59</v>
      </c>
      <c r="EC100" t="s">
        <v>47</v>
      </c>
      <c r="ED100" s="15" t="s">
        <v>59</v>
      </c>
      <c r="EE100" t="s">
        <v>47</v>
      </c>
      <c r="EF100" s="15" t="s">
        <v>59</v>
      </c>
      <c r="EG100" t="s">
        <v>47</v>
      </c>
      <c r="EH100" s="15" t="s">
        <v>59</v>
      </c>
      <c r="EK100" t="s">
        <v>47</v>
      </c>
      <c r="EL100" s="15" t="s">
        <v>59</v>
      </c>
      <c r="EM100" t="s">
        <v>47</v>
      </c>
      <c r="EN100" s="15" t="s">
        <v>59</v>
      </c>
      <c r="EO100" t="s">
        <v>47</v>
      </c>
      <c r="EP100" s="15" t="s">
        <v>59</v>
      </c>
      <c r="EQ100" t="s">
        <v>47</v>
      </c>
      <c r="ER100" s="15" t="s">
        <v>59</v>
      </c>
      <c r="ES100" t="s">
        <v>47</v>
      </c>
      <c r="ET100" s="15" t="s">
        <v>59</v>
      </c>
      <c r="EU100" t="s">
        <v>47</v>
      </c>
      <c r="EV100" s="15" t="s">
        <v>59</v>
      </c>
      <c r="EW100" t="s">
        <v>47</v>
      </c>
      <c r="EX100" s="15" t="s">
        <v>59</v>
      </c>
      <c r="EY100" t="s">
        <v>47</v>
      </c>
      <c r="EZ100" s="15" t="s">
        <v>59</v>
      </c>
      <c r="FA100" t="s">
        <v>47</v>
      </c>
      <c r="FB100" s="15" t="s">
        <v>59</v>
      </c>
      <c r="FE100" t="s">
        <v>47</v>
      </c>
      <c r="FF100" s="15" t="s">
        <v>59</v>
      </c>
      <c r="FG100" t="s">
        <v>47</v>
      </c>
      <c r="FH100" s="15" t="s">
        <v>59</v>
      </c>
      <c r="FI100" t="s">
        <v>47</v>
      </c>
      <c r="FJ100" s="15" t="s">
        <v>59</v>
      </c>
      <c r="FK100" t="s">
        <v>47</v>
      </c>
      <c r="FL100" s="15" t="s">
        <v>59</v>
      </c>
      <c r="FM100" t="s">
        <v>47</v>
      </c>
      <c r="FN100" s="15" t="s">
        <v>59</v>
      </c>
      <c r="FO100" t="s">
        <v>47</v>
      </c>
      <c r="FP100" s="15" t="s">
        <v>59</v>
      </c>
      <c r="FQ100" t="s">
        <v>47</v>
      </c>
      <c r="FR100" s="15" t="s">
        <v>59</v>
      </c>
    </row>
    <row r="101" spans="1:174">
      <c r="A101" t="s">
        <v>419</v>
      </c>
      <c r="B101" s="52">
        <v>1</v>
      </c>
      <c r="C101" s="52"/>
      <c r="D101" s="52">
        <v>2804</v>
      </c>
      <c r="E101" s="18" t="s">
        <v>405</v>
      </c>
      <c r="I101">
        <v>2.4619999999999997</v>
      </c>
      <c r="J101" s="15">
        <v>2.3E-2</v>
      </c>
      <c r="K101" t="s">
        <v>47</v>
      </c>
      <c r="L101" s="15" t="s">
        <v>59</v>
      </c>
      <c r="BG101" t="s">
        <v>47</v>
      </c>
      <c r="BH101" s="15" t="s">
        <v>59</v>
      </c>
      <c r="BI101">
        <v>0.18600000000000003</v>
      </c>
      <c r="BJ101" s="15">
        <v>1E-3</v>
      </c>
      <c r="BK101" t="s">
        <v>47</v>
      </c>
      <c r="BL101" s="15" t="s">
        <v>59</v>
      </c>
      <c r="BM101" t="s">
        <v>47</v>
      </c>
      <c r="BN101" s="15" t="s">
        <v>59</v>
      </c>
      <c r="BO101">
        <v>0.25900000000000001</v>
      </c>
      <c r="BP101" s="15">
        <v>1E-3</v>
      </c>
      <c r="BQ101" t="s">
        <v>47</v>
      </c>
      <c r="BR101" s="15" t="s">
        <v>59</v>
      </c>
      <c r="BS101">
        <v>0.21199999999999999</v>
      </c>
      <c r="BT101" s="15">
        <v>1E-3</v>
      </c>
      <c r="BU101" t="s">
        <v>47</v>
      </c>
      <c r="BV101" s="15" t="s">
        <v>59</v>
      </c>
      <c r="BW101" t="s">
        <v>47</v>
      </c>
      <c r="BX101" s="15" t="s">
        <v>59</v>
      </c>
      <c r="BY101" t="s">
        <v>47</v>
      </c>
      <c r="BZ101" s="15" t="s">
        <v>59</v>
      </c>
      <c r="CA101">
        <v>1.8049999999999999</v>
      </c>
      <c r="CB101" s="15">
        <v>0.02</v>
      </c>
      <c r="CI101" t="s">
        <v>47</v>
      </c>
      <c r="CJ101" s="15" t="s">
        <v>59</v>
      </c>
      <c r="CM101" t="s">
        <v>47</v>
      </c>
      <c r="CN101" s="15" t="s">
        <v>59</v>
      </c>
      <c r="CO101" t="s">
        <v>47</v>
      </c>
      <c r="CP101" s="15" t="s">
        <v>59</v>
      </c>
      <c r="CQ101" t="s">
        <v>47</v>
      </c>
      <c r="CR101" s="15" t="s">
        <v>59</v>
      </c>
      <c r="CS101" t="s">
        <v>47</v>
      </c>
      <c r="CT101" s="15" t="s">
        <v>59</v>
      </c>
      <c r="CU101" t="s">
        <v>47</v>
      </c>
      <c r="CV101" s="15" t="s">
        <v>59</v>
      </c>
      <c r="CY101" t="s">
        <v>47</v>
      </c>
      <c r="CZ101" s="15" t="s">
        <v>59</v>
      </c>
      <c r="DC101" t="s">
        <v>47</v>
      </c>
      <c r="DD101" s="15" t="s">
        <v>59</v>
      </c>
      <c r="DG101" t="s">
        <v>47</v>
      </c>
      <c r="DH101" s="15" t="s">
        <v>59</v>
      </c>
      <c r="DI101" t="s">
        <v>47</v>
      </c>
      <c r="DJ101" s="15" t="s">
        <v>59</v>
      </c>
      <c r="DK101" t="s">
        <v>47</v>
      </c>
      <c r="DL101" s="15" t="s">
        <v>59</v>
      </c>
      <c r="DM101" t="s">
        <v>47</v>
      </c>
      <c r="DN101" s="15" t="s">
        <v>59</v>
      </c>
      <c r="DO101" t="s">
        <v>47</v>
      </c>
      <c r="DP101" s="15" t="s">
        <v>59</v>
      </c>
      <c r="DQ101" t="s">
        <v>47</v>
      </c>
      <c r="DR101" s="15" t="s">
        <v>59</v>
      </c>
      <c r="DS101" t="s">
        <v>47</v>
      </c>
      <c r="DT101" s="15" t="s">
        <v>59</v>
      </c>
      <c r="DU101" t="s">
        <v>47</v>
      </c>
      <c r="DV101" s="15" t="s">
        <v>59</v>
      </c>
      <c r="DW101" t="s">
        <v>47</v>
      </c>
      <c r="DX101" s="15" t="s">
        <v>59</v>
      </c>
      <c r="EC101" t="s">
        <v>47</v>
      </c>
      <c r="ED101" s="15" t="s">
        <v>59</v>
      </c>
      <c r="EE101" t="s">
        <v>47</v>
      </c>
      <c r="EF101" s="15" t="s">
        <v>59</v>
      </c>
      <c r="EG101" t="s">
        <v>47</v>
      </c>
      <c r="EH101" s="15" t="s">
        <v>59</v>
      </c>
      <c r="EK101" t="s">
        <v>47</v>
      </c>
      <c r="EL101" s="15" t="s">
        <v>59</v>
      </c>
      <c r="EM101" t="s">
        <v>47</v>
      </c>
      <c r="EN101" s="15" t="s">
        <v>59</v>
      </c>
      <c r="EO101" t="s">
        <v>47</v>
      </c>
      <c r="EP101" s="15" t="s">
        <v>59</v>
      </c>
      <c r="EQ101" t="s">
        <v>47</v>
      </c>
      <c r="ER101" s="15" t="s">
        <v>59</v>
      </c>
      <c r="ES101" t="s">
        <v>47</v>
      </c>
      <c r="ET101" s="15" t="s">
        <v>59</v>
      </c>
      <c r="EU101" t="s">
        <v>47</v>
      </c>
      <c r="EV101" s="15" t="s">
        <v>59</v>
      </c>
      <c r="EW101" t="s">
        <v>47</v>
      </c>
      <c r="EX101" s="15" t="s">
        <v>59</v>
      </c>
      <c r="EY101" t="s">
        <v>47</v>
      </c>
      <c r="EZ101" s="15" t="s">
        <v>59</v>
      </c>
      <c r="FA101" t="s">
        <v>47</v>
      </c>
      <c r="FB101" s="15" t="s">
        <v>59</v>
      </c>
      <c r="FE101" t="s">
        <v>47</v>
      </c>
      <c r="FF101" s="15" t="s">
        <v>59</v>
      </c>
      <c r="FG101" t="s">
        <v>47</v>
      </c>
      <c r="FH101" s="15" t="s">
        <v>59</v>
      </c>
      <c r="FI101" t="s">
        <v>47</v>
      </c>
      <c r="FJ101" s="15" t="s">
        <v>59</v>
      </c>
      <c r="FK101" t="s">
        <v>47</v>
      </c>
      <c r="FL101" s="15" t="s">
        <v>59</v>
      </c>
      <c r="FM101" t="s">
        <v>47</v>
      </c>
      <c r="FN101" s="15" t="s">
        <v>59</v>
      </c>
      <c r="FO101" t="s">
        <v>47</v>
      </c>
      <c r="FP101" s="15" t="s">
        <v>59</v>
      </c>
      <c r="FQ101" t="s">
        <v>47</v>
      </c>
      <c r="FR101" s="15" t="s">
        <v>59</v>
      </c>
    </row>
    <row r="102" spans="1:174">
      <c r="A102" t="s">
        <v>415</v>
      </c>
      <c r="B102" s="52">
        <v>1</v>
      </c>
      <c r="C102" s="52"/>
      <c r="D102" s="52">
        <v>2804</v>
      </c>
      <c r="E102" s="18" t="s">
        <v>405</v>
      </c>
      <c r="I102">
        <v>0.38799999999999996</v>
      </c>
      <c r="J102" s="15">
        <v>1.3999999999999999E-2</v>
      </c>
      <c r="K102" t="s">
        <v>47</v>
      </c>
      <c r="L102" s="15" t="s">
        <v>59</v>
      </c>
      <c r="BG102" t="s">
        <v>47</v>
      </c>
      <c r="BH102" s="15" t="s">
        <v>59</v>
      </c>
      <c r="BI102" t="s">
        <v>54</v>
      </c>
      <c r="BJ102" s="15" t="s">
        <v>59</v>
      </c>
      <c r="BK102" t="s">
        <v>47</v>
      </c>
      <c r="BL102" s="15" t="s">
        <v>59</v>
      </c>
      <c r="BM102" t="s">
        <v>47</v>
      </c>
      <c r="BN102" s="15" t="s">
        <v>59</v>
      </c>
      <c r="BO102">
        <v>2.5000000000000001E-2</v>
      </c>
      <c r="BP102" s="15">
        <v>2E-3</v>
      </c>
      <c r="BQ102" t="s">
        <v>47</v>
      </c>
      <c r="BR102" s="15" t="s">
        <v>59</v>
      </c>
      <c r="BS102">
        <v>6.9000000000000006E-2</v>
      </c>
      <c r="BT102" s="15">
        <v>6.0000000000000001E-3</v>
      </c>
      <c r="BU102" t="s">
        <v>47</v>
      </c>
      <c r="BV102" s="15" t="s">
        <v>59</v>
      </c>
      <c r="BW102" t="s">
        <v>47</v>
      </c>
      <c r="BX102" s="15" t="s">
        <v>59</v>
      </c>
      <c r="BY102" t="s">
        <v>47</v>
      </c>
      <c r="BZ102" s="15" t="s">
        <v>59</v>
      </c>
      <c r="CA102">
        <v>0.29399999999999998</v>
      </c>
      <c r="CB102" s="15">
        <v>6.0000000000000001E-3</v>
      </c>
      <c r="CI102" t="s">
        <v>47</v>
      </c>
      <c r="CJ102" s="15" t="s">
        <v>59</v>
      </c>
      <c r="CM102" t="s">
        <v>47</v>
      </c>
      <c r="CN102" s="15" t="s">
        <v>59</v>
      </c>
      <c r="CO102" t="s">
        <v>47</v>
      </c>
      <c r="CP102" s="15" t="s">
        <v>59</v>
      </c>
      <c r="CQ102" t="s">
        <v>47</v>
      </c>
      <c r="CR102" s="15" t="s">
        <v>59</v>
      </c>
      <c r="CS102" t="s">
        <v>47</v>
      </c>
      <c r="CT102" s="15" t="s">
        <v>59</v>
      </c>
      <c r="CU102" t="s">
        <v>47</v>
      </c>
      <c r="CV102" s="15" t="s">
        <v>59</v>
      </c>
      <c r="CY102" t="s">
        <v>47</v>
      </c>
      <c r="CZ102" s="15" t="s">
        <v>59</v>
      </c>
      <c r="DC102" t="s">
        <v>47</v>
      </c>
      <c r="DD102" s="15" t="s">
        <v>59</v>
      </c>
      <c r="DG102" t="s">
        <v>47</v>
      </c>
      <c r="DH102" s="15" t="s">
        <v>59</v>
      </c>
      <c r="DI102" t="s">
        <v>47</v>
      </c>
      <c r="DJ102" s="15" t="s">
        <v>59</v>
      </c>
      <c r="DK102" t="s">
        <v>47</v>
      </c>
      <c r="DL102" s="15" t="s">
        <v>59</v>
      </c>
      <c r="DM102" t="s">
        <v>47</v>
      </c>
      <c r="DN102" s="15" t="s">
        <v>59</v>
      </c>
      <c r="DO102" t="s">
        <v>47</v>
      </c>
      <c r="DP102" s="15" t="s">
        <v>59</v>
      </c>
      <c r="DQ102" t="s">
        <v>47</v>
      </c>
      <c r="DR102" s="15" t="s">
        <v>59</v>
      </c>
      <c r="DS102" t="s">
        <v>47</v>
      </c>
      <c r="DT102" s="15" t="s">
        <v>59</v>
      </c>
      <c r="DU102" t="s">
        <v>47</v>
      </c>
      <c r="DV102" s="15" t="s">
        <v>59</v>
      </c>
      <c r="DW102" t="s">
        <v>47</v>
      </c>
      <c r="DX102" s="15" t="s">
        <v>59</v>
      </c>
      <c r="EC102" t="s">
        <v>47</v>
      </c>
      <c r="ED102" s="15" t="s">
        <v>59</v>
      </c>
      <c r="EE102" t="s">
        <v>47</v>
      </c>
      <c r="EF102" s="15" t="s">
        <v>59</v>
      </c>
      <c r="EG102" t="s">
        <v>47</v>
      </c>
      <c r="EH102" s="15" t="s">
        <v>59</v>
      </c>
      <c r="EK102" t="s">
        <v>47</v>
      </c>
      <c r="EL102" s="15" t="s">
        <v>59</v>
      </c>
      <c r="EM102" t="s">
        <v>47</v>
      </c>
      <c r="EN102" s="15" t="s">
        <v>59</v>
      </c>
      <c r="EO102" t="s">
        <v>47</v>
      </c>
      <c r="EP102" s="15" t="s">
        <v>59</v>
      </c>
      <c r="EQ102" t="s">
        <v>47</v>
      </c>
      <c r="ER102" s="15" t="s">
        <v>59</v>
      </c>
      <c r="ES102" t="s">
        <v>47</v>
      </c>
      <c r="ET102" s="15" t="s">
        <v>59</v>
      </c>
      <c r="EU102" t="s">
        <v>47</v>
      </c>
      <c r="EV102" s="15" t="s">
        <v>59</v>
      </c>
      <c r="EW102" t="s">
        <v>47</v>
      </c>
      <c r="EX102" s="15" t="s">
        <v>59</v>
      </c>
      <c r="EY102" t="s">
        <v>47</v>
      </c>
      <c r="EZ102" s="15" t="s">
        <v>59</v>
      </c>
      <c r="FA102" t="s">
        <v>47</v>
      </c>
      <c r="FB102" s="15" t="s">
        <v>59</v>
      </c>
      <c r="FE102" t="s">
        <v>47</v>
      </c>
      <c r="FF102" s="15" t="s">
        <v>59</v>
      </c>
      <c r="FG102" t="s">
        <v>47</v>
      </c>
      <c r="FH102" s="15" t="s">
        <v>59</v>
      </c>
      <c r="FI102" t="s">
        <v>47</v>
      </c>
      <c r="FJ102" s="15" t="s">
        <v>59</v>
      </c>
      <c r="FK102" t="s">
        <v>47</v>
      </c>
      <c r="FL102" s="15" t="s">
        <v>59</v>
      </c>
      <c r="FM102" t="s">
        <v>47</v>
      </c>
      <c r="FN102" s="15" t="s">
        <v>59</v>
      </c>
      <c r="FO102" t="s">
        <v>47</v>
      </c>
      <c r="FP102" s="15" t="s">
        <v>59</v>
      </c>
      <c r="FQ102" t="s">
        <v>47</v>
      </c>
      <c r="FR102" s="15" t="s">
        <v>59</v>
      </c>
    </row>
    <row r="103" spans="1:174">
      <c r="A103" t="s">
        <v>416</v>
      </c>
      <c r="B103" s="52">
        <v>1</v>
      </c>
      <c r="C103" s="52"/>
      <c r="D103" s="52">
        <v>2802</v>
      </c>
      <c r="E103" s="18" t="s">
        <v>405</v>
      </c>
      <c r="I103">
        <v>1.079</v>
      </c>
      <c r="J103" s="15">
        <v>2.8999999999999998E-2</v>
      </c>
      <c r="K103" t="s">
        <v>47</v>
      </c>
      <c r="L103" s="15" t="s">
        <v>59</v>
      </c>
      <c r="BG103" t="s">
        <v>47</v>
      </c>
      <c r="BH103" s="15" t="s">
        <v>59</v>
      </c>
      <c r="BI103">
        <v>0.11900000000000001</v>
      </c>
      <c r="BJ103" s="15">
        <v>1E-3</v>
      </c>
      <c r="BK103" t="s">
        <v>47</v>
      </c>
      <c r="BL103" s="15" t="s">
        <v>59</v>
      </c>
      <c r="BM103" t="s">
        <v>47</v>
      </c>
      <c r="BN103" s="15" t="s">
        <v>59</v>
      </c>
      <c r="BO103">
        <v>0.113</v>
      </c>
      <c r="BP103" s="15">
        <v>5.0000000000000001E-3</v>
      </c>
      <c r="BQ103" t="s">
        <v>47</v>
      </c>
      <c r="BR103" s="15" t="s">
        <v>59</v>
      </c>
      <c r="BS103">
        <v>9.1999999999999998E-2</v>
      </c>
      <c r="BT103" s="15">
        <v>4.0000000000000001E-3</v>
      </c>
      <c r="BU103" t="s">
        <v>47</v>
      </c>
      <c r="BV103" s="15" t="s">
        <v>59</v>
      </c>
      <c r="BW103" t="s">
        <v>47</v>
      </c>
      <c r="BX103" s="15" t="s">
        <v>59</v>
      </c>
      <c r="BY103" t="s">
        <v>47</v>
      </c>
      <c r="BZ103" s="15" t="s">
        <v>59</v>
      </c>
      <c r="CA103">
        <v>0.75599999999999989</v>
      </c>
      <c r="CB103" s="15">
        <v>1.9E-2</v>
      </c>
      <c r="CI103" t="s">
        <v>47</v>
      </c>
      <c r="CJ103" s="15" t="s">
        <v>59</v>
      </c>
      <c r="CM103" t="s">
        <v>47</v>
      </c>
      <c r="CN103" s="15" t="s">
        <v>59</v>
      </c>
      <c r="CO103" t="s">
        <v>47</v>
      </c>
      <c r="CP103" s="15" t="s">
        <v>59</v>
      </c>
      <c r="CQ103" t="s">
        <v>47</v>
      </c>
      <c r="CR103" s="15" t="s">
        <v>59</v>
      </c>
      <c r="CS103" t="s">
        <v>47</v>
      </c>
      <c r="CT103" s="15" t="s">
        <v>59</v>
      </c>
      <c r="CU103" t="s">
        <v>47</v>
      </c>
      <c r="CV103" s="15" t="s">
        <v>59</v>
      </c>
      <c r="CY103" t="s">
        <v>47</v>
      </c>
      <c r="CZ103" s="15" t="s">
        <v>59</v>
      </c>
      <c r="DC103" t="s">
        <v>47</v>
      </c>
      <c r="DD103" s="15" t="s">
        <v>59</v>
      </c>
      <c r="DG103" t="s">
        <v>47</v>
      </c>
      <c r="DH103" s="15" t="s">
        <v>59</v>
      </c>
      <c r="DI103" t="s">
        <v>47</v>
      </c>
      <c r="DJ103" s="15" t="s">
        <v>59</v>
      </c>
      <c r="DK103" t="s">
        <v>47</v>
      </c>
      <c r="DL103" s="15" t="s">
        <v>59</v>
      </c>
      <c r="DM103" t="s">
        <v>47</v>
      </c>
      <c r="DN103" s="15" t="s">
        <v>59</v>
      </c>
      <c r="DO103" t="s">
        <v>47</v>
      </c>
      <c r="DP103" s="15" t="s">
        <v>59</v>
      </c>
      <c r="DQ103" t="s">
        <v>47</v>
      </c>
      <c r="DR103" s="15" t="s">
        <v>59</v>
      </c>
      <c r="DS103" t="s">
        <v>47</v>
      </c>
      <c r="DT103" s="15" t="s">
        <v>59</v>
      </c>
      <c r="DU103" t="s">
        <v>47</v>
      </c>
      <c r="DV103" s="15" t="s">
        <v>59</v>
      </c>
      <c r="DW103" t="s">
        <v>47</v>
      </c>
      <c r="DX103" s="15" t="s">
        <v>59</v>
      </c>
      <c r="EC103" t="s">
        <v>47</v>
      </c>
      <c r="ED103" s="15" t="s">
        <v>59</v>
      </c>
      <c r="EE103" t="s">
        <v>47</v>
      </c>
      <c r="EF103" s="15" t="s">
        <v>59</v>
      </c>
      <c r="EG103" t="s">
        <v>47</v>
      </c>
      <c r="EH103" s="15" t="s">
        <v>59</v>
      </c>
      <c r="EK103" t="s">
        <v>47</v>
      </c>
      <c r="EL103" s="15" t="s">
        <v>59</v>
      </c>
      <c r="EM103" t="s">
        <v>47</v>
      </c>
      <c r="EN103" s="15" t="s">
        <v>59</v>
      </c>
      <c r="EO103" t="s">
        <v>47</v>
      </c>
      <c r="EP103" s="15" t="s">
        <v>59</v>
      </c>
      <c r="EQ103" t="s">
        <v>47</v>
      </c>
      <c r="ER103" s="15" t="s">
        <v>59</v>
      </c>
      <c r="ES103" t="s">
        <v>47</v>
      </c>
      <c r="ET103" s="15" t="s">
        <v>59</v>
      </c>
      <c r="EU103" t="s">
        <v>47</v>
      </c>
      <c r="EV103" s="15" t="s">
        <v>59</v>
      </c>
      <c r="EW103" t="s">
        <v>47</v>
      </c>
      <c r="EX103" s="15" t="s">
        <v>59</v>
      </c>
      <c r="EY103" t="s">
        <v>47</v>
      </c>
      <c r="EZ103" s="15" t="s">
        <v>59</v>
      </c>
      <c r="FA103" t="s">
        <v>47</v>
      </c>
      <c r="FB103" s="15" t="s">
        <v>59</v>
      </c>
      <c r="FE103" t="s">
        <v>47</v>
      </c>
      <c r="FF103" s="15" t="s">
        <v>59</v>
      </c>
      <c r="FG103" t="s">
        <v>47</v>
      </c>
      <c r="FH103" s="15" t="s">
        <v>59</v>
      </c>
      <c r="FI103" t="s">
        <v>47</v>
      </c>
      <c r="FJ103" s="15" t="s">
        <v>59</v>
      </c>
      <c r="FK103" t="s">
        <v>47</v>
      </c>
      <c r="FL103" s="15" t="s">
        <v>59</v>
      </c>
      <c r="FM103" t="s">
        <v>47</v>
      </c>
      <c r="FN103" s="15" t="s">
        <v>59</v>
      </c>
      <c r="FO103" t="s">
        <v>47</v>
      </c>
      <c r="FP103" s="15" t="s">
        <v>59</v>
      </c>
      <c r="FQ103" t="s">
        <v>47</v>
      </c>
      <c r="FR103" s="15" t="s">
        <v>59</v>
      </c>
    </row>
    <row r="104" spans="1:174">
      <c r="A104" t="s">
        <v>417</v>
      </c>
      <c r="B104" s="52">
        <v>1</v>
      </c>
      <c r="C104" s="52"/>
      <c r="D104" s="52">
        <v>2802</v>
      </c>
      <c r="E104" s="18" t="s">
        <v>405</v>
      </c>
      <c r="I104">
        <v>0.92200000000000004</v>
      </c>
      <c r="J104" s="15">
        <v>4.4000000000000004E-2</v>
      </c>
      <c r="K104" t="s">
        <v>47</v>
      </c>
      <c r="L104" s="15" t="s">
        <v>59</v>
      </c>
      <c r="BG104" t="s">
        <v>47</v>
      </c>
      <c r="BH104" s="15" t="s">
        <v>59</v>
      </c>
      <c r="BI104">
        <v>0.09</v>
      </c>
      <c r="BJ104" s="15">
        <v>2E-3</v>
      </c>
      <c r="BK104" t="s">
        <v>47</v>
      </c>
      <c r="BL104" s="15" t="s">
        <v>59</v>
      </c>
      <c r="BM104" t="s">
        <v>47</v>
      </c>
      <c r="BN104" s="15" t="s">
        <v>59</v>
      </c>
      <c r="BO104">
        <v>8.6999999999999994E-2</v>
      </c>
      <c r="BP104" s="15">
        <v>2E-3</v>
      </c>
      <c r="BQ104" t="s">
        <v>47</v>
      </c>
      <c r="BR104" s="15" t="s">
        <v>59</v>
      </c>
      <c r="BS104">
        <v>8.5000000000000006E-2</v>
      </c>
      <c r="BT104" s="15">
        <v>3.0000000000000001E-3</v>
      </c>
      <c r="BU104" t="s">
        <v>47</v>
      </c>
      <c r="BV104" s="15" t="s">
        <v>59</v>
      </c>
      <c r="BW104" t="s">
        <v>47</v>
      </c>
      <c r="BX104" s="15" t="s">
        <v>59</v>
      </c>
      <c r="BY104" t="s">
        <v>47</v>
      </c>
      <c r="BZ104" s="15" t="s">
        <v>59</v>
      </c>
      <c r="CA104">
        <v>0.66</v>
      </c>
      <c r="CB104" s="15">
        <v>3.7000000000000005E-2</v>
      </c>
      <c r="CI104" t="s">
        <v>47</v>
      </c>
      <c r="CJ104" s="15" t="s">
        <v>59</v>
      </c>
      <c r="CM104" t="s">
        <v>47</v>
      </c>
      <c r="CN104" s="15" t="s">
        <v>59</v>
      </c>
      <c r="CO104" t="s">
        <v>47</v>
      </c>
      <c r="CP104" s="15" t="s">
        <v>59</v>
      </c>
      <c r="CQ104" t="s">
        <v>47</v>
      </c>
      <c r="CR104" s="15" t="s">
        <v>59</v>
      </c>
      <c r="CS104" t="s">
        <v>47</v>
      </c>
      <c r="CT104" s="15" t="s">
        <v>59</v>
      </c>
      <c r="CU104" t="s">
        <v>47</v>
      </c>
      <c r="CV104" s="15" t="s">
        <v>59</v>
      </c>
      <c r="CY104" t="s">
        <v>47</v>
      </c>
      <c r="CZ104" s="15" t="s">
        <v>59</v>
      </c>
      <c r="DC104" t="s">
        <v>47</v>
      </c>
      <c r="DD104" s="15" t="s">
        <v>59</v>
      </c>
      <c r="DG104" t="s">
        <v>47</v>
      </c>
      <c r="DH104" s="15" t="s">
        <v>59</v>
      </c>
      <c r="DI104" t="s">
        <v>47</v>
      </c>
      <c r="DJ104" s="15" t="s">
        <v>59</v>
      </c>
      <c r="DK104" t="s">
        <v>47</v>
      </c>
      <c r="DL104" s="15" t="s">
        <v>59</v>
      </c>
      <c r="DM104" t="s">
        <v>47</v>
      </c>
      <c r="DN104" s="15" t="s">
        <v>59</v>
      </c>
      <c r="DO104" t="s">
        <v>47</v>
      </c>
      <c r="DP104" s="15" t="s">
        <v>59</v>
      </c>
      <c r="DQ104" t="s">
        <v>47</v>
      </c>
      <c r="DR104" s="15" t="s">
        <v>59</v>
      </c>
      <c r="DS104" t="s">
        <v>47</v>
      </c>
      <c r="DT104" s="15" t="s">
        <v>59</v>
      </c>
      <c r="DU104" t="s">
        <v>47</v>
      </c>
      <c r="DV104" s="15" t="s">
        <v>59</v>
      </c>
      <c r="DW104" t="s">
        <v>47</v>
      </c>
      <c r="DX104" s="15" t="s">
        <v>59</v>
      </c>
      <c r="EC104" t="s">
        <v>47</v>
      </c>
      <c r="ED104" s="15" t="s">
        <v>59</v>
      </c>
      <c r="EE104" t="s">
        <v>47</v>
      </c>
      <c r="EF104" s="15" t="s">
        <v>59</v>
      </c>
      <c r="EG104" t="s">
        <v>47</v>
      </c>
      <c r="EH104" s="15" t="s">
        <v>59</v>
      </c>
      <c r="EK104" t="s">
        <v>47</v>
      </c>
      <c r="EL104" s="15" t="s">
        <v>59</v>
      </c>
      <c r="EM104" t="s">
        <v>47</v>
      </c>
      <c r="EN104" s="15" t="s">
        <v>59</v>
      </c>
      <c r="EO104" t="s">
        <v>47</v>
      </c>
      <c r="EP104" s="15" t="s">
        <v>59</v>
      </c>
      <c r="EQ104" t="s">
        <v>47</v>
      </c>
      <c r="ER104" s="15" t="s">
        <v>59</v>
      </c>
      <c r="ES104" t="s">
        <v>47</v>
      </c>
      <c r="ET104" s="15" t="s">
        <v>59</v>
      </c>
      <c r="EU104" t="s">
        <v>47</v>
      </c>
      <c r="EV104" s="15" t="s">
        <v>59</v>
      </c>
      <c r="EW104" t="s">
        <v>47</v>
      </c>
      <c r="EX104" s="15" t="s">
        <v>59</v>
      </c>
      <c r="EY104" t="s">
        <v>47</v>
      </c>
      <c r="EZ104" s="15" t="s">
        <v>59</v>
      </c>
      <c r="FA104" t="s">
        <v>47</v>
      </c>
      <c r="FB104" s="15" t="s">
        <v>59</v>
      </c>
      <c r="FE104" t="s">
        <v>47</v>
      </c>
      <c r="FF104" s="15" t="s">
        <v>59</v>
      </c>
      <c r="FG104" t="s">
        <v>47</v>
      </c>
      <c r="FH104" s="15" t="s">
        <v>59</v>
      </c>
      <c r="FI104" t="s">
        <v>47</v>
      </c>
      <c r="FJ104" s="15" t="s">
        <v>59</v>
      </c>
      <c r="FK104" t="s">
        <v>47</v>
      </c>
      <c r="FL104" s="15" t="s">
        <v>59</v>
      </c>
      <c r="FM104" t="s">
        <v>47</v>
      </c>
      <c r="FN104" s="15" t="s">
        <v>59</v>
      </c>
      <c r="FO104" t="s">
        <v>47</v>
      </c>
      <c r="FP104" s="15" t="s">
        <v>59</v>
      </c>
      <c r="FQ104" t="s">
        <v>47</v>
      </c>
      <c r="FR104" s="15" t="s">
        <v>59</v>
      </c>
    </row>
    <row r="105" spans="1:174">
      <c r="A105" t="s">
        <v>418</v>
      </c>
      <c r="B105" s="52">
        <v>1</v>
      </c>
      <c r="C105" s="52"/>
      <c r="D105" s="52">
        <v>2804</v>
      </c>
      <c r="E105" s="18" t="s">
        <v>405</v>
      </c>
      <c r="I105">
        <v>1.0449999999999999</v>
      </c>
      <c r="J105" s="15">
        <v>2.6000000000000002E-2</v>
      </c>
      <c r="K105" t="s">
        <v>47</v>
      </c>
      <c r="L105" s="15" t="s">
        <v>59</v>
      </c>
      <c r="BG105" t="s">
        <v>47</v>
      </c>
      <c r="BH105" s="15" t="s">
        <v>59</v>
      </c>
      <c r="BI105">
        <v>3.5000000000000003E-2</v>
      </c>
      <c r="BJ105" s="15">
        <v>2E-3</v>
      </c>
      <c r="BK105" t="s">
        <v>47</v>
      </c>
      <c r="BL105" s="15" t="s">
        <v>59</v>
      </c>
      <c r="BM105" t="s">
        <v>47</v>
      </c>
      <c r="BN105" s="15" t="s">
        <v>59</v>
      </c>
      <c r="BO105">
        <v>5.5E-2</v>
      </c>
      <c r="BP105" s="15">
        <v>2E-3</v>
      </c>
      <c r="BQ105" t="s">
        <v>47</v>
      </c>
      <c r="BR105" s="15" t="s">
        <v>59</v>
      </c>
      <c r="BS105">
        <v>0.251</v>
      </c>
      <c r="BT105" s="15">
        <v>1.1000000000000001E-2</v>
      </c>
      <c r="BU105" t="s">
        <v>47</v>
      </c>
      <c r="BV105" s="15" t="s">
        <v>59</v>
      </c>
      <c r="BW105" t="s">
        <v>47</v>
      </c>
      <c r="BX105" s="15" t="s">
        <v>59</v>
      </c>
      <c r="BY105" t="s">
        <v>47</v>
      </c>
      <c r="BZ105" s="15" t="s">
        <v>59</v>
      </c>
      <c r="CA105">
        <v>0.70400000000000007</v>
      </c>
      <c r="CB105" s="15">
        <v>1.1000000000000001E-2</v>
      </c>
      <c r="CI105" t="s">
        <v>47</v>
      </c>
      <c r="CJ105" s="15" t="s">
        <v>59</v>
      </c>
      <c r="CM105" t="s">
        <v>47</v>
      </c>
      <c r="CN105" s="15" t="s">
        <v>59</v>
      </c>
      <c r="CO105" t="s">
        <v>47</v>
      </c>
      <c r="CP105" s="15" t="s">
        <v>59</v>
      </c>
      <c r="CQ105" t="s">
        <v>47</v>
      </c>
      <c r="CR105" s="15" t="s">
        <v>59</v>
      </c>
      <c r="CS105" t="s">
        <v>47</v>
      </c>
      <c r="CT105" s="15" t="s">
        <v>59</v>
      </c>
      <c r="CU105" t="s">
        <v>47</v>
      </c>
      <c r="CV105" s="15" t="s">
        <v>59</v>
      </c>
      <c r="CY105" t="s">
        <v>47</v>
      </c>
      <c r="CZ105" s="15" t="s">
        <v>59</v>
      </c>
      <c r="DC105" t="s">
        <v>47</v>
      </c>
      <c r="DD105" s="15" t="s">
        <v>59</v>
      </c>
      <c r="DG105" t="s">
        <v>47</v>
      </c>
      <c r="DH105" s="15" t="s">
        <v>59</v>
      </c>
      <c r="DI105" t="s">
        <v>47</v>
      </c>
      <c r="DJ105" s="15" t="s">
        <v>59</v>
      </c>
      <c r="DK105" t="s">
        <v>47</v>
      </c>
      <c r="DL105" s="15" t="s">
        <v>59</v>
      </c>
      <c r="DM105" t="s">
        <v>47</v>
      </c>
      <c r="DN105" s="15" t="s">
        <v>59</v>
      </c>
      <c r="DO105" t="s">
        <v>47</v>
      </c>
      <c r="DP105" s="15" t="s">
        <v>59</v>
      </c>
      <c r="DQ105" t="s">
        <v>47</v>
      </c>
      <c r="DR105" s="15" t="s">
        <v>59</v>
      </c>
      <c r="DS105" t="s">
        <v>47</v>
      </c>
      <c r="DT105" s="15" t="s">
        <v>59</v>
      </c>
      <c r="DU105" t="s">
        <v>47</v>
      </c>
      <c r="DV105" s="15" t="s">
        <v>59</v>
      </c>
      <c r="DW105" t="s">
        <v>47</v>
      </c>
      <c r="DX105" s="15" t="s">
        <v>59</v>
      </c>
      <c r="EC105" t="s">
        <v>47</v>
      </c>
      <c r="ED105" s="15" t="s">
        <v>59</v>
      </c>
      <c r="EE105" t="s">
        <v>47</v>
      </c>
      <c r="EF105" s="15" t="s">
        <v>59</v>
      </c>
      <c r="EG105" t="s">
        <v>47</v>
      </c>
      <c r="EH105" s="15" t="s">
        <v>59</v>
      </c>
      <c r="EK105" t="s">
        <v>47</v>
      </c>
      <c r="EL105" s="15" t="s">
        <v>59</v>
      </c>
      <c r="EM105" t="s">
        <v>47</v>
      </c>
      <c r="EN105" s="15" t="s">
        <v>59</v>
      </c>
      <c r="EO105" t="s">
        <v>47</v>
      </c>
      <c r="EP105" s="15" t="s">
        <v>59</v>
      </c>
      <c r="EQ105" t="s">
        <v>47</v>
      </c>
      <c r="ER105" s="15" t="s">
        <v>59</v>
      </c>
      <c r="ES105" t="s">
        <v>47</v>
      </c>
      <c r="ET105" s="15" t="s">
        <v>59</v>
      </c>
      <c r="EU105" t="s">
        <v>47</v>
      </c>
      <c r="EV105" s="15" t="s">
        <v>59</v>
      </c>
      <c r="EW105" t="s">
        <v>47</v>
      </c>
      <c r="EX105" s="15" t="s">
        <v>59</v>
      </c>
      <c r="EY105" t="s">
        <v>47</v>
      </c>
      <c r="EZ105" s="15" t="s">
        <v>59</v>
      </c>
      <c r="FA105" t="s">
        <v>47</v>
      </c>
      <c r="FB105" s="15" t="s">
        <v>59</v>
      </c>
      <c r="FE105" t="s">
        <v>47</v>
      </c>
      <c r="FF105" s="15" t="s">
        <v>59</v>
      </c>
      <c r="FG105" t="s">
        <v>47</v>
      </c>
      <c r="FH105" s="15" t="s">
        <v>59</v>
      </c>
      <c r="FI105" t="s">
        <v>47</v>
      </c>
      <c r="FJ105" s="15" t="s">
        <v>59</v>
      </c>
      <c r="FK105" t="s">
        <v>47</v>
      </c>
      <c r="FL105" s="15" t="s">
        <v>59</v>
      </c>
      <c r="FM105" t="s">
        <v>47</v>
      </c>
      <c r="FN105" s="15" t="s">
        <v>59</v>
      </c>
      <c r="FO105" t="s">
        <v>47</v>
      </c>
      <c r="FP105" s="15" t="s">
        <v>59</v>
      </c>
      <c r="FQ105" t="s">
        <v>47</v>
      </c>
      <c r="FR105" s="15" t="s">
        <v>59</v>
      </c>
    </row>
    <row r="106" spans="1:174">
      <c r="A106" t="s">
        <v>420</v>
      </c>
      <c r="B106" s="52">
        <v>2</v>
      </c>
      <c r="C106" s="52"/>
      <c r="D106" s="52">
        <v>8012</v>
      </c>
      <c r="E106" s="18" t="s">
        <v>1829</v>
      </c>
      <c r="I106">
        <v>7.6340000000000003</v>
      </c>
      <c r="J106" s="15" t="s">
        <v>59</v>
      </c>
      <c r="K106" t="s">
        <v>47</v>
      </c>
      <c r="L106" s="15" t="s">
        <v>59</v>
      </c>
      <c r="BG106" t="s">
        <v>47</v>
      </c>
      <c r="BH106" s="15" t="s">
        <v>59</v>
      </c>
      <c r="BI106">
        <v>0.45</v>
      </c>
      <c r="BJ106" s="15" t="s">
        <v>59</v>
      </c>
      <c r="BK106" t="s">
        <v>54</v>
      </c>
      <c r="BL106" s="15" t="s">
        <v>59</v>
      </c>
      <c r="BM106">
        <v>4.8000000000000001E-2</v>
      </c>
      <c r="BN106" s="15" t="s">
        <v>59</v>
      </c>
      <c r="BO106">
        <v>0.11600000000000001</v>
      </c>
      <c r="BP106" s="15" t="s">
        <v>59</v>
      </c>
      <c r="BQ106">
        <v>1.498</v>
      </c>
      <c r="BR106" s="15" t="s">
        <v>59</v>
      </c>
      <c r="BS106">
        <v>0.51600000000000001</v>
      </c>
      <c r="BT106" s="15" t="s">
        <v>59</v>
      </c>
      <c r="BU106" t="s">
        <v>47</v>
      </c>
      <c r="BV106" s="15" t="s">
        <v>59</v>
      </c>
      <c r="BW106" t="s">
        <v>47</v>
      </c>
      <c r="BX106" s="15" t="s">
        <v>59</v>
      </c>
      <c r="BY106">
        <v>0.21199999999999999</v>
      </c>
      <c r="BZ106" s="15" t="s">
        <v>59</v>
      </c>
      <c r="CA106">
        <v>4.7939999999999996</v>
      </c>
      <c r="CB106" s="15" t="s">
        <v>59</v>
      </c>
      <c r="CI106" t="s">
        <v>47</v>
      </c>
      <c r="CJ106" s="15" t="s">
        <v>59</v>
      </c>
      <c r="CM106" t="s">
        <v>47</v>
      </c>
      <c r="CN106" s="15" t="s">
        <v>59</v>
      </c>
      <c r="CO106" t="s">
        <v>47</v>
      </c>
      <c r="CP106" s="15" t="s">
        <v>59</v>
      </c>
      <c r="CQ106" t="s">
        <v>47</v>
      </c>
      <c r="CR106" s="15" t="s">
        <v>59</v>
      </c>
      <c r="CS106" t="s">
        <v>47</v>
      </c>
      <c r="CT106" s="15" t="s">
        <v>59</v>
      </c>
      <c r="CU106" t="s">
        <v>47</v>
      </c>
      <c r="CV106" s="15" t="s">
        <v>59</v>
      </c>
      <c r="CY106" t="s">
        <v>47</v>
      </c>
      <c r="CZ106" s="15" t="s">
        <v>59</v>
      </c>
      <c r="DC106" t="s">
        <v>47</v>
      </c>
      <c r="DD106" s="15" t="s">
        <v>59</v>
      </c>
      <c r="DG106" t="s">
        <v>47</v>
      </c>
      <c r="DH106" s="15" t="s">
        <v>59</v>
      </c>
      <c r="DI106" t="s">
        <v>47</v>
      </c>
      <c r="DJ106" s="15" t="s">
        <v>59</v>
      </c>
      <c r="DK106" t="s">
        <v>47</v>
      </c>
      <c r="DL106" s="15" t="s">
        <v>59</v>
      </c>
      <c r="DM106" t="s">
        <v>47</v>
      </c>
      <c r="DN106" s="15" t="s">
        <v>59</v>
      </c>
      <c r="DO106" t="s">
        <v>47</v>
      </c>
      <c r="DP106" s="15" t="s">
        <v>59</v>
      </c>
      <c r="DQ106" t="s">
        <v>47</v>
      </c>
      <c r="DR106" s="15" t="s">
        <v>59</v>
      </c>
      <c r="DS106" t="s">
        <v>47</v>
      </c>
      <c r="DT106" s="15" t="s">
        <v>59</v>
      </c>
      <c r="DU106" t="s">
        <v>47</v>
      </c>
      <c r="DV106" s="15" t="s">
        <v>59</v>
      </c>
      <c r="DW106" t="s">
        <v>47</v>
      </c>
      <c r="DX106" s="15" t="s">
        <v>59</v>
      </c>
      <c r="EC106" t="s">
        <v>47</v>
      </c>
      <c r="ED106" s="15" t="s">
        <v>59</v>
      </c>
      <c r="EE106" t="s">
        <v>47</v>
      </c>
      <c r="EF106" s="15" t="s">
        <v>59</v>
      </c>
      <c r="EG106" t="s">
        <v>47</v>
      </c>
      <c r="EH106" s="15" t="s">
        <v>59</v>
      </c>
      <c r="EK106" t="s">
        <v>47</v>
      </c>
      <c r="EL106" s="15" t="s">
        <v>59</v>
      </c>
      <c r="EM106" t="s">
        <v>47</v>
      </c>
      <c r="EN106" s="15" t="s">
        <v>59</v>
      </c>
      <c r="EO106" t="s">
        <v>47</v>
      </c>
      <c r="EP106" s="15" t="s">
        <v>59</v>
      </c>
      <c r="EQ106" t="s">
        <v>47</v>
      </c>
      <c r="ER106" s="15" t="s">
        <v>59</v>
      </c>
      <c r="ES106" t="s">
        <v>47</v>
      </c>
      <c r="ET106" s="15" t="s">
        <v>59</v>
      </c>
      <c r="EU106" t="s">
        <v>47</v>
      </c>
      <c r="EV106" s="15" t="s">
        <v>59</v>
      </c>
      <c r="EW106" t="s">
        <v>47</v>
      </c>
      <c r="EX106" s="15" t="s">
        <v>59</v>
      </c>
      <c r="EY106" t="s">
        <v>47</v>
      </c>
      <c r="EZ106" s="15" t="s">
        <v>59</v>
      </c>
      <c r="FA106" t="s">
        <v>47</v>
      </c>
      <c r="FB106" s="15" t="s">
        <v>59</v>
      </c>
      <c r="FE106" t="s">
        <v>47</v>
      </c>
      <c r="FF106" s="15" t="s">
        <v>59</v>
      </c>
      <c r="FG106" t="s">
        <v>47</v>
      </c>
      <c r="FH106" s="15" t="s">
        <v>59</v>
      </c>
      <c r="FI106" t="s">
        <v>47</v>
      </c>
      <c r="FJ106" s="15" t="s">
        <v>59</v>
      </c>
      <c r="FK106" t="s">
        <v>47</v>
      </c>
      <c r="FL106" s="15" t="s">
        <v>59</v>
      </c>
      <c r="FM106" t="s">
        <v>47</v>
      </c>
      <c r="FN106" s="15" t="s">
        <v>59</v>
      </c>
      <c r="FO106" t="s">
        <v>47</v>
      </c>
      <c r="FP106" s="15" t="s">
        <v>59</v>
      </c>
      <c r="FQ106" t="s">
        <v>47</v>
      </c>
      <c r="FR106" s="15" t="s">
        <v>59</v>
      </c>
    </row>
    <row r="107" spans="1:174">
      <c r="A107" t="s">
        <v>421</v>
      </c>
      <c r="B107" s="52">
        <v>2</v>
      </c>
      <c r="C107" s="52"/>
      <c r="D107" s="52">
        <v>8012</v>
      </c>
      <c r="E107" s="18" t="s">
        <v>1829</v>
      </c>
      <c r="I107">
        <v>7.0439999999999996</v>
      </c>
      <c r="J107" s="15" t="s">
        <v>59</v>
      </c>
      <c r="K107" t="s">
        <v>47</v>
      </c>
      <c r="L107" s="15" t="s">
        <v>59</v>
      </c>
      <c r="BG107" t="s">
        <v>47</v>
      </c>
      <c r="BH107" s="15" t="s">
        <v>59</v>
      </c>
      <c r="BI107">
        <v>0.25</v>
      </c>
      <c r="BJ107" s="15" t="s">
        <v>59</v>
      </c>
      <c r="BK107" t="s">
        <v>54</v>
      </c>
      <c r="BL107" s="15" t="s">
        <v>59</v>
      </c>
      <c r="BM107">
        <v>0.76700000000000002</v>
      </c>
      <c r="BN107" s="15" t="s">
        <v>59</v>
      </c>
      <c r="BO107">
        <v>1.9E-2</v>
      </c>
      <c r="BP107" s="15" t="s">
        <v>59</v>
      </c>
      <c r="BQ107">
        <v>2.3410000000000002</v>
      </c>
      <c r="BR107" s="15" t="s">
        <v>59</v>
      </c>
      <c r="BS107">
        <v>7.4999999999999997E-2</v>
      </c>
      <c r="BT107" s="15" t="s">
        <v>59</v>
      </c>
      <c r="BU107" t="s">
        <v>47</v>
      </c>
      <c r="BV107" s="15" t="s">
        <v>59</v>
      </c>
      <c r="BW107" t="s">
        <v>47</v>
      </c>
      <c r="BX107" s="15" t="s">
        <v>59</v>
      </c>
      <c r="BY107">
        <v>2.9000000000000001E-2</v>
      </c>
      <c r="BZ107" s="15" t="s">
        <v>59</v>
      </c>
      <c r="CA107">
        <v>3.5630000000000002</v>
      </c>
      <c r="CB107" s="15" t="s">
        <v>59</v>
      </c>
      <c r="CI107" t="s">
        <v>47</v>
      </c>
      <c r="CJ107" s="15" t="s">
        <v>59</v>
      </c>
      <c r="CM107" t="s">
        <v>47</v>
      </c>
      <c r="CN107" s="15" t="s">
        <v>59</v>
      </c>
      <c r="CO107" t="s">
        <v>47</v>
      </c>
      <c r="CP107" s="15" t="s">
        <v>59</v>
      </c>
      <c r="CQ107" t="s">
        <v>47</v>
      </c>
      <c r="CR107" s="15" t="s">
        <v>59</v>
      </c>
      <c r="CS107" t="s">
        <v>47</v>
      </c>
      <c r="CT107" s="15" t="s">
        <v>59</v>
      </c>
      <c r="CU107" t="s">
        <v>47</v>
      </c>
      <c r="CV107" s="15" t="s">
        <v>59</v>
      </c>
      <c r="CY107" t="s">
        <v>47</v>
      </c>
      <c r="CZ107" s="15" t="s">
        <v>59</v>
      </c>
      <c r="DC107" t="s">
        <v>47</v>
      </c>
      <c r="DD107" s="15" t="s">
        <v>59</v>
      </c>
      <c r="DG107" t="s">
        <v>47</v>
      </c>
      <c r="DH107" s="15" t="s">
        <v>59</v>
      </c>
      <c r="DI107" t="s">
        <v>47</v>
      </c>
      <c r="DJ107" s="15" t="s">
        <v>59</v>
      </c>
      <c r="DK107" t="s">
        <v>47</v>
      </c>
      <c r="DL107" s="15" t="s">
        <v>59</v>
      </c>
      <c r="DM107" t="s">
        <v>47</v>
      </c>
      <c r="DN107" s="15" t="s">
        <v>59</v>
      </c>
      <c r="DO107" t="s">
        <v>47</v>
      </c>
      <c r="DP107" s="15" t="s">
        <v>59</v>
      </c>
      <c r="DQ107" t="s">
        <v>47</v>
      </c>
      <c r="DR107" s="15" t="s">
        <v>59</v>
      </c>
      <c r="DS107" t="s">
        <v>47</v>
      </c>
      <c r="DT107" s="15" t="s">
        <v>59</v>
      </c>
      <c r="DU107" t="s">
        <v>47</v>
      </c>
      <c r="DV107" s="15" t="s">
        <v>59</v>
      </c>
      <c r="DW107" t="s">
        <v>47</v>
      </c>
      <c r="DX107" s="15" t="s">
        <v>59</v>
      </c>
      <c r="EC107" t="s">
        <v>47</v>
      </c>
      <c r="ED107" s="15" t="s">
        <v>59</v>
      </c>
      <c r="EE107" t="s">
        <v>47</v>
      </c>
      <c r="EF107" s="15" t="s">
        <v>59</v>
      </c>
      <c r="EG107" t="s">
        <v>47</v>
      </c>
      <c r="EH107" s="15" t="s">
        <v>59</v>
      </c>
      <c r="EK107" t="s">
        <v>47</v>
      </c>
      <c r="EL107" s="15" t="s">
        <v>59</v>
      </c>
      <c r="EM107" t="s">
        <v>47</v>
      </c>
      <c r="EN107" s="15" t="s">
        <v>59</v>
      </c>
      <c r="EO107" t="s">
        <v>47</v>
      </c>
      <c r="EP107" s="15" t="s">
        <v>59</v>
      </c>
      <c r="EQ107" t="s">
        <v>47</v>
      </c>
      <c r="ER107" s="15" t="s">
        <v>59</v>
      </c>
      <c r="ES107" t="s">
        <v>47</v>
      </c>
      <c r="ET107" s="15" t="s">
        <v>59</v>
      </c>
      <c r="EU107" t="s">
        <v>47</v>
      </c>
      <c r="EV107" s="15" t="s">
        <v>59</v>
      </c>
      <c r="EW107" t="s">
        <v>47</v>
      </c>
      <c r="EX107" s="15" t="s">
        <v>59</v>
      </c>
      <c r="EY107" t="s">
        <v>47</v>
      </c>
      <c r="EZ107" s="15" t="s">
        <v>59</v>
      </c>
      <c r="FA107" t="s">
        <v>47</v>
      </c>
      <c r="FB107" s="15" t="s">
        <v>59</v>
      </c>
      <c r="FE107" t="s">
        <v>47</v>
      </c>
      <c r="FF107" s="15" t="s">
        <v>59</v>
      </c>
      <c r="FG107" t="s">
        <v>47</v>
      </c>
      <c r="FH107" s="15" t="s">
        <v>59</v>
      </c>
      <c r="FI107" t="s">
        <v>47</v>
      </c>
      <c r="FJ107" s="15" t="s">
        <v>59</v>
      </c>
      <c r="FK107" t="s">
        <v>47</v>
      </c>
      <c r="FL107" s="15" t="s">
        <v>59</v>
      </c>
      <c r="FM107" t="s">
        <v>47</v>
      </c>
      <c r="FN107" s="15" t="s">
        <v>59</v>
      </c>
      <c r="FO107" t="s">
        <v>47</v>
      </c>
      <c r="FP107" s="15" t="s">
        <v>59</v>
      </c>
      <c r="FQ107" t="s">
        <v>47</v>
      </c>
      <c r="FR107" s="15" t="s">
        <v>59</v>
      </c>
    </row>
    <row r="108" spans="1:174">
      <c r="A108" t="s">
        <v>422</v>
      </c>
      <c r="B108" s="52">
        <v>2</v>
      </c>
      <c r="C108" s="52"/>
      <c r="D108" s="52">
        <v>8012</v>
      </c>
      <c r="E108" s="18" t="s">
        <v>1829</v>
      </c>
      <c r="I108">
        <v>3.4020000000000001</v>
      </c>
      <c r="J108" s="15" t="s">
        <v>59</v>
      </c>
      <c r="K108" t="s">
        <v>47</v>
      </c>
      <c r="L108" s="15" t="s">
        <v>59</v>
      </c>
      <c r="BG108" t="s">
        <v>47</v>
      </c>
      <c r="BH108" s="15" t="s">
        <v>59</v>
      </c>
      <c r="BI108">
        <v>0.23200000000000001</v>
      </c>
      <c r="BJ108" s="15" t="s">
        <v>59</v>
      </c>
      <c r="BK108">
        <v>0.249</v>
      </c>
      <c r="BL108" s="15" t="s">
        <v>59</v>
      </c>
      <c r="BM108">
        <v>2.1000000000000001E-2</v>
      </c>
      <c r="BN108" s="15" t="s">
        <v>59</v>
      </c>
      <c r="BO108">
        <v>1.2E-2</v>
      </c>
      <c r="BP108" s="15" t="s">
        <v>59</v>
      </c>
      <c r="BQ108">
        <v>0.33600000000000002</v>
      </c>
      <c r="BR108" s="15" t="s">
        <v>59</v>
      </c>
      <c r="BS108">
        <v>0.33200000000000002</v>
      </c>
      <c r="BT108" s="15" t="s">
        <v>59</v>
      </c>
      <c r="BU108" t="s">
        <v>47</v>
      </c>
      <c r="BV108" s="15" t="s">
        <v>59</v>
      </c>
      <c r="BW108" t="s">
        <v>47</v>
      </c>
      <c r="BX108" s="15" t="s">
        <v>59</v>
      </c>
      <c r="BY108">
        <v>5.0999999999999997E-2</v>
      </c>
      <c r="BZ108" s="15" t="s">
        <v>59</v>
      </c>
      <c r="CA108">
        <v>2.169</v>
      </c>
      <c r="CB108" s="15" t="s">
        <v>59</v>
      </c>
      <c r="CI108" t="s">
        <v>47</v>
      </c>
      <c r="CJ108" s="15" t="s">
        <v>59</v>
      </c>
      <c r="CM108" t="s">
        <v>47</v>
      </c>
      <c r="CN108" s="15" t="s">
        <v>59</v>
      </c>
      <c r="CO108" t="s">
        <v>47</v>
      </c>
      <c r="CP108" s="15" t="s">
        <v>59</v>
      </c>
      <c r="CQ108" t="s">
        <v>47</v>
      </c>
      <c r="CR108" s="15" t="s">
        <v>59</v>
      </c>
      <c r="CS108" t="s">
        <v>47</v>
      </c>
      <c r="CT108" s="15" t="s">
        <v>59</v>
      </c>
      <c r="CU108" t="s">
        <v>47</v>
      </c>
      <c r="CV108" s="15" t="s">
        <v>59</v>
      </c>
      <c r="CY108" t="s">
        <v>47</v>
      </c>
      <c r="CZ108" s="15" t="s">
        <v>59</v>
      </c>
      <c r="DC108" t="s">
        <v>47</v>
      </c>
      <c r="DD108" s="15" t="s">
        <v>59</v>
      </c>
      <c r="DG108" t="s">
        <v>47</v>
      </c>
      <c r="DH108" s="15" t="s">
        <v>59</v>
      </c>
      <c r="DI108" t="s">
        <v>47</v>
      </c>
      <c r="DJ108" s="15" t="s">
        <v>59</v>
      </c>
      <c r="DK108" t="s">
        <v>47</v>
      </c>
      <c r="DL108" s="15" t="s">
        <v>59</v>
      </c>
      <c r="DM108" t="s">
        <v>47</v>
      </c>
      <c r="DN108" s="15" t="s">
        <v>59</v>
      </c>
      <c r="DO108" t="s">
        <v>47</v>
      </c>
      <c r="DP108" s="15" t="s">
        <v>59</v>
      </c>
      <c r="DQ108" t="s">
        <v>47</v>
      </c>
      <c r="DR108" s="15" t="s">
        <v>59</v>
      </c>
      <c r="DS108" t="s">
        <v>47</v>
      </c>
      <c r="DT108" s="15" t="s">
        <v>59</v>
      </c>
      <c r="DU108" t="s">
        <v>47</v>
      </c>
      <c r="DV108" s="15" t="s">
        <v>59</v>
      </c>
      <c r="DW108" t="s">
        <v>47</v>
      </c>
      <c r="DX108" s="15" t="s">
        <v>59</v>
      </c>
      <c r="EC108" t="s">
        <v>47</v>
      </c>
      <c r="ED108" s="15" t="s">
        <v>59</v>
      </c>
      <c r="EE108" t="s">
        <v>47</v>
      </c>
      <c r="EF108" s="15" t="s">
        <v>59</v>
      </c>
      <c r="EG108" t="s">
        <v>47</v>
      </c>
      <c r="EH108" s="15" t="s">
        <v>59</v>
      </c>
      <c r="EK108" t="s">
        <v>47</v>
      </c>
      <c r="EL108" s="15" t="s">
        <v>59</v>
      </c>
      <c r="EM108" t="s">
        <v>47</v>
      </c>
      <c r="EN108" s="15" t="s">
        <v>59</v>
      </c>
      <c r="EO108" t="s">
        <v>47</v>
      </c>
      <c r="EP108" s="15" t="s">
        <v>59</v>
      </c>
      <c r="EQ108" t="s">
        <v>47</v>
      </c>
      <c r="ER108" s="15" t="s">
        <v>59</v>
      </c>
      <c r="ES108" t="s">
        <v>47</v>
      </c>
      <c r="ET108" s="15" t="s">
        <v>59</v>
      </c>
      <c r="EU108" t="s">
        <v>47</v>
      </c>
      <c r="EV108" s="15" t="s">
        <v>59</v>
      </c>
      <c r="EW108" t="s">
        <v>47</v>
      </c>
      <c r="EX108" s="15" t="s">
        <v>59</v>
      </c>
      <c r="EY108" t="s">
        <v>47</v>
      </c>
      <c r="EZ108" s="15" t="s">
        <v>59</v>
      </c>
      <c r="FA108" t="s">
        <v>47</v>
      </c>
      <c r="FB108" s="15" t="s">
        <v>59</v>
      </c>
      <c r="FE108" t="s">
        <v>47</v>
      </c>
      <c r="FF108" s="15" t="s">
        <v>59</v>
      </c>
      <c r="FG108" t="s">
        <v>47</v>
      </c>
      <c r="FH108" s="15" t="s">
        <v>59</v>
      </c>
      <c r="FI108" t="s">
        <v>47</v>
      </c>
      <c r="FJ108" s="15" t="s">
        <v>59</v>
      </c>
      <c r="FK108" t="s">
        <v>47</v>
      </c>
      <c r="FL108" s="15" t="s">
        <v>59</v>
      </c>
      <c r="FM108" t="s">
        <v>47</v>
      </c>
      <c r="FN108" s="15" t="s">
        <v>59</v>
      </c>
      <c r="FO108" t="s">
        <v>47</v>
      </c>
      <c r="FP108" s="15" t="s">
        <v>59</v>
      </c>
      <c r="FQ108" t="s">
        <v>47</v>
      </c>
      <c r="FR108" s="15" t="s">
        <v>59</v>
      </c>
    </row>
    <row r="109" spans="1:174">
      <c r="A109" t="s">
        <v>423</v>
      </c>
      <c r="B109" s="52">
        <v>2</v>
      </c>
      <c r="C109" s="52"/>
      <c r="D109" s="52">
        <v>8012</v>
      </c>
      <c r="E109" s="18" t="s">
        <v>1829</v>
      </c>
      <c r="I109">
        <v>3.528</v>
      </c>
      <c r="J109" s="15" t="s">
        <v>59</v>
      </c>
      <c r="K109" t="s">
        <v>47</v>
      </c>
      <c r="L109" s="15" t="s">
        <v>59</v>
      </c>
      <c r="BG109" t="s">
        <v>47</v>
      </c>
      <c r="BH109" s="15" t="s">
        <v>59</v>
      </c>
      <c r="BI109">
        <v>0.187</v>
      </c>
      <c r="BJ109" s="15" t="s">
        <v>59</v>
      </c>
      <c r="BK109" t="s">
        <v>54</v>
      </c>
      <c r="BL109" s="15" t="s">
        <v>59</v>
      </c>
      <c r="BM109">
        <v>3.5999999999999997E-2</v>
      </c>
      <c r="BN109" s="15" t="s">
        <v>59</v>
      </c>
      <c r="BO109">
        <v>1.0999999999999999E-2</v>
      </c>
      <c r="BP109" s="15" t="s">
        <v>59</v>
      </c>
      <c r="BQ109">
        <v>0.308</v>
      </c>
      <c r="BR109" s="15" t="s">
        <v>59</v>
      </c>
      <c r="BS109">
        <v>0.23100000000000001</v>
      </c>
      <c r="BT109" s="15" t="s">
        <v>59</v>
      </c>
      <c r="BU109" t="s">
        <v>47</v>
      </c>
      <c r="BV109" s="15" t="s">
        <v>59</v>
      </c>
      <c r="BW109" t="s">
        <v>47</v>
      </c>
      <c r="BX109" s="15" t="s">
        <v>59</v>
      </c>
      <c r="BY109">
        <v>2.7E-2</v>
      </c>
      <c r="BZ109" s="15" t="s">
        <v>59</v>
      </c>
      <c r="CA109">
        <v>2.7280000000000002</v>
      </c>
      <c r="CB109" s="15" t="s">
        <v>59</v>
      </c>
      <c r="CI109" t="s">
        <v>47</v>
      </c>
      <c r="CJ109" s="15" t="s">
        <v>59</v>
      </c>
      <c r="CM109" t="s">
        <v>47</v>
      </c>
      <c r="CN109" s="15" t="s">
        <v>59</v>
      </c>
      <c r="CO109" t="s">
        <v>47</v>
      </c>
      <c r="CP109" s="15" t="s">
        <v>59</v>
      </c>
      <c r="CQ109" t="s">
        <v>47</v>
      </c>
      <c r="CR109" s="15" t="s">
        <v>59</v>
      </c>
      <c r="CS109" t="s">
        <v>47</v>
      </c>
      <c r="CT109" s="15" t="s">
        <v>59</v>
      </c>
      <c r="CU109" t="s">
        <v>47</v>
      </c>
      <c r="CV109" s="15" t="s">
        <v>59</v>
      </c>
      <c r="CY109" t="s">
        <v>47</v>
      </c>
      <c r="CZ109" s="15" t="s">
        <v>59</v>
      </c>
      <c r="DC109" t="s">
        <v>47</v>
      </c>
      <c r="DD109" s="15" t="s">
        <v>59</v>
      </c>
      <c r="DG109" t="s">
        <v>47</v>
      </c>
      <c r="DH109" s="15" t="s">
        <v>59</v>
      </c>
      <c r="DI109" t="s">
        <v>47</v>
      </c>
      <c r="DJ109" s="15" t="s">
        <v>59</v>
      </c>
      <c r="DK109" t="s">
        <v>47</v>
      </c>
      <c r="DL109" s="15" t="s">
        <v>59</v>
      </c>
      <c r="DM109" t="s">
        <v>47</v>
      </c>
      <c r="DN109" s="15" t="s">
        <v>59</v>
      </c>
      <c r="DO109" t="s">
        <v>47</v>
      </c>
      <c r="DP109" s="15" t="s">
        <v>59</v>
      </c>
      <c r="DQ109" t="s">
        <v>47</v>
      </c>
      <c r="DR109" s="15" t="s">
        <v>59</v>
      </c>
      <c r="DS109" t="s">
        <v>47</v>
      </c>
      <c r="DT109" s="15" t="s">
        <v>59</v>
      </c>
      <c r="DU109" t="s">
        <v>47</v>
      </c>
      <c r="DV109" s="15" t="s">
        <v>59</v>
      </c>
      <c r="DW109" t="s">
        <v>47</v>
      </c>
      <c r="DX109" s="15" t="s">
        <v>59</v>
      </c>
      <c r="EC109" t="s">
        <v>47</v>
      </c>
      <c r="ED109" s="15" t="s">
        <v>59</v>
      </c>
      <c r="EE109" t="s">
        <v>47</v>
      </c>
      <c r="EF109" s="15" t="s">
        <v>59</v>
      </c>
      <c r="EG109" t="s">
        <v>47</v>
      </c>
      <c r="EH109" s="15" t="s">
        <v>59</v>
      </c>
      <c r="EK109" t="s">
        <v>47</v>
      </c>
      <c r="EL109" s="15" t="s">
        <v>59</v>
      </c>
      <c r="EM109" t="s">
        <v>47</v>
      </c>
      <c r="EN109" s="15" t="s">
        <v>59</v>
      </c>
      <c r="EO109" t="s">
        <v>47</v>
      </c>
      <c r="EP109" s="15" t="s">
        <v>59</v>
      </c>
      <c r="EQ109" t="s">
        <v>47</v>
      </c>
      <c r="ER109" s="15" t="s">
        <v>59</v>
      </c>
      <c r="ES109" t="s">
        <v>47</v>
      </c>
      <c r="ET109" s="15" t="s">
        <v>59</v>
      </c>
      <c r="EU109" t="s">
        <v>47</v>
      </c>
      <c r="EV109" s="15" t="s">
        <v>59</v>
      </c>
      <c r="EW109" t="s">
        <v>47</v>
      </c>
      <c r="EX109" s="15" t="s">
        <v>59</v>
      </c>
      <c r="EY109" t="s">
        <v>47</v>
      </c>
      <c r="EZ109" s="15" t="s">
        <v>59</v>
      </c>
      <c r="FA109" t="s">
        <v>47</v>
      </c>
      <c r="FB109" s="15" t="s">
        <v>59</v>
      </c>
      <c r="FE109" t="s">
        <v>47</v>
      </c>
      <c r="FF109" s="15" t="s">
        <v>59</v>
      </c>
      <c r="FG109" t="s">
        <v>47</v>
      </c>
      <c r="FH109" s="15" t="s">
        <v>59</v>
      </c>
      <c r="FI109" t="s">
        <v>47</v>
      </c>
      <c r="FJ109" s="15" t="s">
        <v>59</v>
      </c>
      <c r="FK109" t="s">
        <v>47</v>
      </c>
      <c r="FL109" s="15" t="s">
        <v>59</v>
      </c>
      <c r="FM109" t="s">
        <v>47</v>
      </c>
      <c r="FN109" s="15" t="s">
        <v>59</v>
      </c>
      <c r="FO109" t="s">
        <v>47</v>
      </c>
      <c r="FP109" s="15" t="s">
        <v>59</v>
      </c>
      <c r="FQ109" t="s">
        <v>47</v>
      </c>
      <c r="FR109" s="15" t="s">
        <v>59</v>
      </c>
    </row>
    <row r="110" spans="1:174">
      <c r="A110" t="s">
        <v>424</v>
      </c>
      <c r="B110" s="52">
        <v>2</v>
      </c>
      <c r="C110" s="52"/>
      <c r="D110" s="52">
        <v>8012</v>
      </c>
      <c r="E110" s="18" t="s">
        <v>1829</v>
      </c>
      <c r="I110">
        <v>2.8479999999999999</v>
      </c>
      <c r="J110" s="15" t="s">
        <v>59</v>
      </c>
      <c r="K110" t="s">
        <v>47</v>
      </c>
      <c r="L110" s="15" t="s">
        <v>59</v>
      </c>
      <c r="BG110" t="s">
        <v>47</v>
      </c>
      <c r="BH110" s="15" t="s">
        <v>59</v>
      </c>
      <c r="BI110">
        <v>0.09</v>
      </c>
      <c r="BJ110" s="15" t="s">
        <v>59</v>
      </c>
      <c r="BK110">
        <v>4.9000000000000002E-2</v>
      </c>
      <c r="BL110" s="15" t="s">
        <v>59</v>
      </c>
      <c r="BM110">
        <v>1.7000000000000001E-2</v>
      </c>
      <c r="BN110" s="15" t="s">
        <v>59</v>
      </c>
      <c r="BO110">
        <v>2.5999999999999999E-2</v>
      </c>
      <c r="BP110" s="15" t="s">
        <v>59</v>
      </c>
      <c r="BQ110">
        <v>0.66900000000000004</v>
      </c>
      <c r="BR110" s="15" t="s">
        <v>59</v>
      </c>
      <c r="BS110">
        <v>0.55900000000000005</v>
      </c>
      <c r="BT110" s="15" t="s">
        <v>59</v>
      </c>
      <c r="BU110" t="s">
        <v>47</v>
      </c>
      <c r="BV110" s="15" t="s">
        <v>59</v>
      </c>
      <c r="BW110" t="s">
        <v>47</v>
      </c>
      <c r="BX110" s="15" t="s">
        <v>59</v>
      </c>
      <c r="BY110" t="s">
        <v>54</v>
      </c>
      <c r="BZ110" s="15" t="s">
        <v>59</v>
      </c>
      <c r="CA110">
        <v>1.4379999999999999</v>
      </c>
      <c r="CB110" s="15" t="s">
        <v>59</v>
      </c>
      <c r="CI110" t="s">
        <v>47</v>
      </c>
      <c r="CJ110" s="15" t="s">
        <v>59</v>
      </c>
      <c r="CM110" t="s">
        <v>47</v>
      </c>
      <c r="CN110" s="15" t="s">
        <v>59</v>
      </c>
      <c r="CO110" t="s">
        <v>47</v>
      </c>
      <c r="CP110" s="15" t="s">
        <v>59</v>
      </c>
      <c r="CQ110" t="s">
        <v>47</v>
      </c>
      <c r="CR110" s="15" t="s">
        <v>59</v>
      </c>
      <c r="CS110" t="s">
        <v>47</v>
      </c>
      <c r="CT110" s="15" t="s">
        <v>59</v>
      </c>
      <c r="CU110" t="s">
        <v>47</v>
      </c>
      <c r="CV110" s="15" t="s">
        <v>59</v>
      </c>
      <c r="CY110" t="s">
        <v>47</v>
      </c>
      <c r="CZ110" s="15" t="s">
        <v>59</v>
      </c>
      <c r="DC110" t="s">
        <v>47</v>
      </c>
      <c r="DD110" s="15" t="s">
        <v>59</v>
      </c>
      <c r="DG110" t="s">
        <v>47</v>
      </c>
      <c r="DH110" s="15" t="s">
        <v>59</v>
      </c>
      <c r="DI110" t="s">
        <v>47</v>
      </c>
      <c r="DJ110" s="15" t="s">
        <v>59</v>
      </c>
      <c r="DK110" t="s">
        <v>47</v>
      </c>
      <c r="DL110" s="15" t="s">
        <v>59</v>
      </c>
      <c r="DM110" t="s">
        <v>47</v>
      </c>
      <c r="DN110" s="15" t="s">
        <v>59</v>
      </c>
      <c r="DO110" t="s">
        <v>47</v>
      </c>
      <c r="DP110" s="15" t="s">
        <v>59</v>
      </c>
      <c r="DQ110" t="s">
        <v>47</v>
      </c>
      <c r="DR110" s="15" t="s">
        <v>59</v>
      </c>
      <c r="DS110" t="s">
        <v>47</v>
      </c>
      <c r="DT110" s="15" t="s">
        <v>59</v>
      </c>
      <c r="DU110" t="s">
        <v>47</v>
      </c>
      <c r="DV110" s="15" t="s">
        <v>59</v>
      </c>
      <c r="DW110" t="s">
        <v>47</v>
      </c>
      <c r="DX110" s="15" t="s">
        <v>59</v>
      </c>
      <c r="EC110" t="s">
        <v>47</v>
      </c>
      <c r="ED110" s="15" t="s">
        <v>59</v>
      </c>
      <c r="EE110" t="s">
        <v>47</v>
      </c>
      <c r="EF110" s="15" t="s">
        <v>59</v>
      </c>
      <c r="EG110" t="s">
        <v>47</v>
      </c>
      <c r="EH110" s="15" t="s">
        <v>59</v>
      </c>
      <c r="EK110" t="s">
        <v>47</v>
      </c>
      <c r="EL110" s="15" t="s">
        <v>59</v>
      </c>
      <c r="EM110" t="s">
        <v>47</v>
      </c>
      <c r="EN110" s="15" t="s">
        <v>59</v>
      </c>
      <c r="EO110" t="s">
        <v>47</v>
      </c>
      <c r="EP110" s="15" t="s">
        <v>59</v>
      </c>
      <c r="EQ110" t="s">
        <v>47</v>
      </c>
      <c r="ER110" s="15" t="s">
        <v>59</v>
      </c>
      <c r="ES110" t="s">
        <v>47</v>
      </c>
      <c r="ET110" s="15" t="s">
        <v>59</v>
      </c>
      <c r="EU110" t="s">
        <v>47</v>
      </c>
      <c r="EV110" s="15" t="s">
        <v>59</v>
      </c>
      <c r="EW110" t="s">
        <v>47</v>
      </c>
      <c r="EX110" s="15" t="s">
        <v>59</v>
      </c>
      <c r="EY110" t="s">
        <v>47</v>
      </c>
      <c r="EZ110" s="15" t="s">
        <v>59</v>
      </c>
      <c r="FA110" t="s">
        <v>47</v>
      </c>
      <c r="FB110" s="15" t="s">
        <v>59</v>
      </c>
      <c r="FE110" t="s">
        <v>47</v>
      </c>
      <c r="FF110" s="15" t="s">
        <v>59</v>
      </c>
      <c r="FG110" t="s">
        <v>47</v>
      </c>
      <c r="FH110" s="15" t="s">
        <v>59</v>
      </c>
      <c r="FI110" t="s">
        <v>47</v>
      </c>
      <c r="FJ110" s="15" t="s">
        <v>59</v>
      </c>
      <c r="FK110" t="s">
        <v>47</v>
      </c>
      <c r="FL110" s="15" t="s">
        <v>59</v>
      </c>
      <c r="FM110" t="s">
        <v>47</v>
      </c>
      <c r="FN110" s="15" t="s">
        <v>59</v>
      </c>
      <c r="FO110" t="s">
        <v>47</v>
      </c>
      <c r="FP110" s="15" t="s">
        <v>59</v>
      </c>
      <c r="FQ110" t="s">
        <v>47</v>
      </c>
      <c r="FR110" s="15" t="s">
        <v>59</v>
      </c>
    </row>
    <row r="111" spans="1:174">
      <c r="A111" t="s">
        <v>425</v>
      </c>
      <c r="B111" s="52">
        <v>2</v>
      </c>
      <c r="C111" s="52"/>
      <c r="D111" s="52">
        <v>8012</v>
      </c>
      <c r="E111" s="18" t="s">
        <v>1829</v>
      </c>
      <c r="I111">
        <v>2.1640000000000001</v>
      </c>
      <c r="J111" s="15" t="s">
        <v>59</v>
      </c>
      <c r="K111" t="s">
        <v>47</v>
      </c>
      <c r="L111" s="15" t="s">
        <v>59</v>
      </c>
      <c r="BG111" t="s">
        <v>47</v>
      </c>
      <c r="BH111" s="15" t="s">
        <v>59</v>
      </c>
      <c r="BI111">
        <v>0.34200000000000003</v>
      </c>
      <c r="BJ111" s="15" t="s">
        <v>59</v>
      </c>
      <c r="BK111">
        <v>3.0000000000000001E-3</v>
      </c>
      <c r="BL111" s="15" t="s">
        <v>59</v>
      </c>
      <c r="BM111">
        <v>1.0999999999999999E-2</v>
      </c>
      <c r="BN111" s="15" t="s">
        <v>59</v>
      </c>
      <c r="BO111">
        <v>4.0000000000000001E-3</v>
      </c>
      <c r="BP111" s="15" t="s">
        <v>59</v>
      </c>
      <c r="BQ111">
        <v>5.5E-2</v>
      </c>
      <c r="BR111" s="15" t="s">
        <v>59</v>
      </c>
      <c r="BS111">
        <v>5.7000000000000002E-2</v>
      </c>
      <c r="BT111" s="15" t="s">
        <v>59</v>
      </c>
      <c r="BU111" t="s">
        <v>47</v>
      </c>
      <c r="BV111" s="15" t="s">
        <v>59</v>
      </c>
      <c r="BW111" t="s">
        <v>47</v>
      </c>
      <c r="BX111" s="15" t="s">
        <v>59</v>
      </c>
      <c r="BY111">
        <v>0.02</v>
      </c>
      <c r="BZ111" s="15" t="s">
        <v>59</v>
      </c>
      <c r="CA111">
        <v>1.663</v>
      </c>
      <c r="CB111" s="15" t="s">
        <v>59</v>
      </c>
      <c r="CI111" t="s">
        <v>47</v>
      </c>
      <c r="CJ111" s="15" t="s">
        <v>59</v>
      </c>
      <c r="CM111" t="s">
        <v>47</v>
      </c>
      <c r="CN111" s="15" t="s">
        <v>59</v>
      </c>
      <c r="CO111" t="s">
        <v>47</v>
      </c>
      <c r="CP111" s="15" t="s">
        <v>59</v>
      </c>
      <c r="CQ111" t="s">
        <v>47</v>
      </c>
      <c r="CR111" s="15" t="s">
        <v>59</v>
      </c>
      <c r="CS111" t="s">
        <v>47</v>
      </c>
      <c r="CT111" s="15" t="s">
        <v>59</v>
      </c>
      <c r="CU111" t="s">
        <v>47</v>
      </c>
      <c r="CV111" s="15" t="s">
        <v>59</v>
      </c>
      <c r="CY111" t="s">
        <v>47</v>
      </c>
      <c r="CZ111" s="15" t="s">
        <v>59</v>
      </c>
      <c r="DC111" t="s">
        <v>47</v>
      </c>
      <c r="DD111" s="15" t="s">
        <v>59</v>
      </c>
      <c r="DG111" t="s">
        <v>47</v>
      </c>
      <c r="DH111" s="15" t="s">
        <v>59</v>
      </c>
      <c r="DI111" t="s">
        <v>47</v>
      </c>
      <c r="DJ111" s="15" t="s">
        <v>59</v>
      </c>
      <c r="DK111" t="s">
        <v>47</v>
      </c>
      <c r="DL111" s="15" t="s">
        <v>59</v>
      </c>
      <c r="DM111" t="s">
        <v>47</v>
      </c>
      <c r="DN111" s="15" t="s">
        <v>59</v>
      </c>
      <c r="DO111" t="s">
        <v>47</v>
      </c>
      <c r="DP111" s="15" t="s">
        <v>59</v>
      </c>
      <c r="DQ111" t="s">
        <v>47</v>
      </c>
      <c r="DR111" s="15" t="s">
        <v>59</v>
      </c>
      <c r="DS111" t="s">
        <v>47</v>
      </c>
      <c r="DT111" s="15" t="s">
        <v>59</v>
      </c>
      <c r="DU111" t="s">
        <v>47</v>
      </c>
      <c r="DV111" s="15" t="s">
        <v>59</v>
      </c>
      <c r="DW111" t="s">
        <v>47</v>
      </c>
      <c r="DX111" s="15" t="s">
        <v>59</v>
      </c>
      <c r="EC111" t="s">
        <v>47</v>
      </c>
      <c r="ED111" s="15" t="s">
        <v>59</v>
      </c>
      <c r="EE111" t="s">
        <v>47</v>
      </c>
      <c r="EF111" s="15" t="s">
        <v>59</v>
      </c>
      <c r="EG111" t="s">
        <v>47</v>
      </c>
      <c r="EH111" s="15" t="s">
        <v>59</v>
      </c>
      <c r="EK111" t="s">
        <v>47</v>
      </c>
      <c r="EL111" s="15" t="s">
        <v>59</v>
      </c>
      <c r="EM111" t="s">
        <v>47</v>
      </c>
      <c r="EN111" s="15" t="s">
        <v>59</v>
      </c>
      <c r="EO111" t="s">
        <v>47</v>
      </c>
      <c r="EP111" s="15" t="s">
        <v>59</v>
      </c>
      <c r="EQ111" t="s">
        <v>47</v>
      </c>
      <c r="ER111" s="15" t="s">
        <v>59</v>
      </c>
      <c r="ES111" t="s">
        <v>47</v>
      </c>
      <c r="ET111" s="15" t="s">
        <v>59</v>
      </c>
      <c r="EU111" t="s">
        <v>47</v>
      </c>
      <c r="EV111" s="15" t="s">
        <v>59</v>
      </c>
      <c r="EW111" t="s">
        <v>47</v>
      </c>
      <c r="EX111" s="15" t="s">
        <v>59</v>
      </c>
      <c r="EY111" t="s">
        <v>47</v>
      </c>
      <c r="EZ111" s="15" t="s">
        <v>59</v>
      </c>
      <c r="FA111" t="s">
        <v>47</v>
      </c>
      <c r="FB111" s="15" t="s">
        <v>59</v>
      </c>
      <c r="FE111" t="s">
        <v>47</v>
      </c>
      <c r="FF111" s="15" t="s">
        <v>59</v>
      </c>
      <c r="FG111" t="s">
        <v>47</v>
      </c>
      <c r="FH111" s="15" t="s">
        <v>59</v>
      </c>
      <c r="FI111" t="s">
        <v>47</v>
      </c>
      <c r="FJ111" s="15" t="s">
        <v>59</v>
      </c>
      <c r="FK111" t="s">
        <v>47</v>
      </c>
      <c r="FL111" s="15" t="s">
        <v>59</v>
      </c>
      <c r="FM111" t="s">
        <v>47</v>
      </c>
      <c r="FN111" s="15" t="s">
        <v>59</v>
      </c>
      <c r="FO111" t="s">
        <v>47</v>
      </c>
      <c r="FP111" s="15" t="s">
        <v>59</v>
      </c>
      <c r="FQ111" t="s">
        <v>47</v>
      </c>
      <c r="FR111" s="15" t="s">
        <v>59</v>
      </c>
    </row>
    <row r="112" spans="1:174">
      <c r="A112" t="s">
        <v>426</v>
      </c>
      <c r="B112" s="52">
        <v>2</v>
      </c>
      <c r="C112" s="52"/>
      <c r="D112" s="52">
        <v>8012</v>
      </c>
      <c r="E112" s="18" t="s">
        <v>1829</v>
      </c>
      <c r="I112">
        <v>1.4530000000000001</v>
      </c>
      <c r="J112" s="15" t="s">
        <v>59</v>
      </c>
      <c r="K112" t="s">
        <v>47</v>
      </c>
      <c r="L112" s="15" t="s">
        <v>59</v>
      </c>
      <c r="BG112" t="s">
        <v>47</v>
      </c>
      <c r="BH112" s="15" t="s">
        <v>59</v>
      </c>
      <c r="BI112">
        <v>7.8E-2</v>
      </c>
      <c r="BJ112" s="15" t="s">
        <v>59</v>
      </c>
      <c r="BK112">
        <v>1.4E-2</v>
      </c>
      <c r="BL112" s="15" t="s">
        <v>59</v>
      </c>
      <c r="BM112" t="s">
        <v>54</v>
      </c>
      <c r="BN112" s="15" t="s">
        <v>59</v>
      </c>
      <c r="BO112">
        <v>3.0000000000000001E-3</v>
      </c>
      <c r="BP112" s="15" t="s">
        <v>59</v>
      </c>
      <c r="BQ112">
        <v>8.5000000000000006E-2</v>
      </c>
      <c r="BR112" s="15" t="s">
        <v>59</v>
      </c>
      <c r="BS112">
        <v>1.7999999999999999E-2</v>
      </c>
      <c r="BT112" s="15" t="s">
        <v>59</v>
      </c>
      <c r="BU112" t="s">
        <v>47</v>
      </c>
      <c r="BV112" s="15" t="s">
        <v>59</v>
      </c>
      <c r="BW112" t="s">
        <v>47</v>
      </c>
      <c r="BX112" s="15" t="s">
        <v>59</v>
      </c>
      <c r="BY112" t="s">
        <v>54</v>
      </c>
      <c r="BZ112" s="15" t="s">
        <v>59</v>
      </c>
      <c r="CA112">
        <v>1.256</v>
      </c>
      <c r="CB112" s="15" t="s">
        <v>59</v>
      </c>
      <c r="CI112" t="s">
        <v>47</v>
      </c>
      <c r="CJ112" s="15" t="s">
        <v>59</v>
      </c>
      <c r="CM112" t="s">
        <v>47</v>
      </c>
      <c r="CN112" s="15" t="s">
        <v>59</v>
      </c>
      <c r="CO112" t="s">
        <v>47</v>
      </c>
      <c r="CP112" s="15" t="s">
        <v>59</v>
      </c>
      <c r="CQ112" t="s">
        <v>47</v>
      </c>
      <c r="CR112" s="15" t="s">
        <v>59</v>
      </c>
      <c r="CS112" t="s">
        <v>47</v>
      </c>
      <c r="CT112" s="15" t="s">
        <v>59</v>
      </c>
      <c r="CU112" t="s">
        <v>47</v>
      </c>
      <c r="CV112" s="15" t="s">
        <v>59</v>
      </c>
      <c r="CY112" t="s">
        <v>47</v>
      </c>
      <c r="CZ112" s="15" t="s">
        <v>59</v>
      </c>
      <c r="DC112" t="s">
        <v>47</v>
      </c>
      <c r="DD112" s="15" t="s">
        <v>59</v>
      </c>
      <c r="DG112" t="s">
        <v>47</v>
      </c>
      <c r="DH112" s="15" t="s">
        <v>59</v>
      </c>
      <c r="DI112" t="s">
        <v>47</v>
      </c>
      <c r="DJ112" s="15" t="s">
        <v>59</v>
      </c>
      <c r="DK112" t="s">
        <v>47</v>
      </c>
      <c r="DL112" s="15" t="s">
        <v>59</v>
      </c>
      <c r="DM112" t="s">
        <v>47</v>
      </c>
      <c r="DN112" s="15" t="s">
        <v>59</v>
      </c>
      <c r="DO112" t="s">
        <v>47</v>
      </c>
      <c r="DP112" s="15" t="s">
        <v>59</v>
      </c>
      <c r="DQ112" t="s">
        <v>47</v>
      </c>
      <c r="DR112" s="15" t="s">
        <v>59</v>
      </c>
      <c r="DS112" t="s">
        <v>47</v>
      </c>
      <c r="DT112" s="15" t="s">
        <v>59</v>
      </c>
      <c r="DU112" t="s">
        <v>47</v>
      </c>
      <c r="DV112" s="15" t="s">
        <v>59</v>
      </c>
      <c r="DW112" t="s">
        <v>47</v>
      </c>
      <c r="DX112" s="15" t="s">
        <v>59</v>
      </c>
      <c r="EC112" t="s">
        <v>47</v>
      </c>
      <c r="ED112" s="15" t="s">
        <v>59</v>
      </c>
      <c r="EE112" t="s">
        <v>47</v>
      </c>
      <c r="EF112" s="15" t="s">
        <v>59</v>
      </c>
      <c r="EG112" t="s">
        <v>47</v>
      </c>
      <c r="EH112" s="15" t="s">
        <v>59</v>
      </c>
      <c r="EK112" t="s">
        <v>47</v>
      </c>
      <c r="EL112" s="15" t="s">
        <v>59</v>
      </c>
      <c r="EM112" t="s">
        <v>47</v>
      </c>
      <c r="EN112" s="15" t="s">
        <v>59</v>
      </c>
      <c r="EO112" t="s">
        <v>47</v>
      </c>
      <c r="EP112" s="15" t="s">
        <v>59</v>
      </c>
      <c r="EQ112" t="s">
        <v>47</v>
      </c>
      <c r="ER112" s="15" t="s">
        <v>59</v>
      </c>
      <c r="ES112" t="s">
        <v>47</v>
      </c>
      <c r="ET112" s="15" t="s">
        <v>59</v>
      </c>
      <c r="EU112" t="s">
        <v>47</v>
      </c>
      <c r="EV112" s="15" t="s">
        <v>59</v>
      </c>
      <c r="EW112" t="s">
        <v>47</v>
      </c>
      <c r="EX112" s="15" t="s">
        <v>59</v>
      </c>
      <c r="EY112" t="s">
        <v>47</v>
      </c>
      <c r="EZ112" s="15" t="s">
        <v>59</v>
      </c>
      <c r="FA112" t="s">
        <v>47</v>
      </c>
      <c r="FB112" s="15" t="s">
        <v>59</v>
      </c>
      <c r="FE112" t="s">
        <v>47</v>
      </c>
      <c r="FF112" s="15" t="s">
        <v>59</v>
      </c>
      <c r="FG112" t="s">
        <v>47</v>
      </c>
      <c r="FH112" s="15" t="s">
        <v>59</v>
      </c>
      <c r="FI112" t="s">
        <v>47</v>
      </c>
      <c r="FJ112" s="15" t="s">
        <v>59</v>
      </c>
      <c r="FK112" t="s">
        <v>47</v>
      </c>
      <c r="FL112" s="15" t="s">
        <v>59</v>
      </c>
      <c r="FM112" t="s">
        <v>47</v>
      </c>
      <c r="FN112" s="15" t="s">
        <v>59</v>
      </c>
      <c r="FO112" t="s">
        <v>47</v>
      </c>
      <c r="FP112" s="15" t="s">
        <v>59</v>
      </c>
      <c r="FQ112" t="s">
        <v>47</v>
      </c>
      <c r="FR112" s="15" t="s">
        <v>59</v>
      </c>
    </row>
    <row r="113" spans="1:174">
      <c r="A113" t="s">
        <v>427</v>
      </c>
      <c r="B113" s="52">
        <v>1</v>
      </c>
      <c r="C113" s="52"/>
      <c r="D113" s="52">
        <v>2804</v>
      </c>
      <c r="E113" s="18" t="s">
        <v>1829</v>
      </c>
      <c r="I113">
        <v>3.64</v>
      </c>
      <c r="J113" s="15" t="s">
        <v>59</v>
      </c>
      <c r="K113" t="s">
        <v>47</v>
      </c>
      <c r="L113" s="15" t="s">
        <v>59</v>
      </c>
      <c r="BG113" t="s">
        <v>47</v>
      </c>
      <c r="BH113" s="15" t="s">
        <v>59</v>
      </c>
      <c r="BI113">
        <v>0.14799999999999999</v>
      </c>
      <c r="BJ113" s="15" t="s">
        <v>59</v>
      </c>
      <c r="BK113">
        <v>0.09</v>
      </c>
      <c r="BL113" s="15" t="s">
        <v>59</v>
      </c>
      <c r="BM113">
        <v>2.4E-2</v>
      </c>
      <c r="BN113" s="15" t="s">
        <v>59</v>
      </c>
      <c r="BO113">
        <v>6.2E-2</v>
      </c>
      <c r="BP113" s="15" t="s">
        <v>59</v>
      </c>
      <c r="BQ113">
        <v>0.82899999999999996</v>
      </c>
      <c r="BR113" s="15" t="s">
        <v>59</v>
      </c>
      <c r="BS113">
        <v>2.9000000000000001E-2</v>
      </c>
      <c r="BT113" s="15" t="s">
        <v>59</v>
      </c>
      <c r="BU113" t="s">
        <v>47</v>
      </c>
      <c r="BV113" s="15" t="s">
        <v>59</v>
      </c>
      <c r="BW113" t="s">
        <v>47</v>
      </c>
      <c r="BX113" s="15" t="s">
        <v>59</v>
      </c>
      <c r="BY113">
        <v>8.4000000000000005E-2</v>
      </c>
      <c r="BZ113" s="15" t="s">
        <v>59</v>
      </c>
      <c r="CA113">
        <v>2.3740000000000001</v>
      </c>
      <c r="CB113" s="15" t="s">
        <v>59</v>
      </c>
      <c r="CI113" t="s">
        <v>47</v>
      </c>
      <c r="CJ113" s="15" t="s">
        <v>59</v>
      </c>
      <c r="CM113" t="s">
        <v>47</v>
      </c>
      <c r="CN113" s="15" t="s">
        <v>59</v>
      </c>
      <c r="CO113" t="s">
        <v>47</v>
      </c>
      <c r="CP113" s="15" t="s">
        <v>59</v>
      </c>
      <c r="CQ113" t="s">
        <v>47</v>
      </c>
      <c r="CR113" s="15" t="s">
        <v>59</v>
      </c>
      <c r="CS113" t="s">
        <v>47</v>
      </c>
      <c r="CT113" s="15" t="s">
        <v>59</v>
      </c>
      <c r="CU113" t="s">
        <v>47</v>
      </c>
      <c r="CV113" s="15" t="s">
        <v>59</v>
      </c>
      <c r="CY113" t="s">
        <v>47</v>
      </c>
      <c r="CZ113" s="15" t="s">
        <v>59</v>
      </c>
      <c r="DC113" t="s">
        <v>47</v>
      </c>
      <c r="DD113" s="15" t="s">
        <v>59</v>
      </c>
      <c r="DG113" t="s">
        <v>47</v>
      </c>
      <c r="DH113" s="15" t="s">
        <v>59</v>
      </c>
      <c r="DI113" t="s">
        <v>47</v>
      </c>
      <c r="DJ113" s="15" t="s">
        <v>59</v>
      </c>
      <c r="DK113" t="s">
        <v>47</v>
      </c>
      <c r="DL113" s="15" t="s">
        <v>59</v>
      </c>
      <c r="DM113" t="s">
        <v>47</v>
      </c>
      <c r="DN113" s="15" t="s">
        <v>59</v>
      </c>
      <c r="DO113" t="s">
        <v>47</v>
      </c>
      <c r="DP113" s="15" t="s">
        <v>59</v>
      </c>
      <c r="DQ113" t="s">
        <v>47</v>
      </c>
      <c r="DR113" s="15" t="s">
        <v>59</v>
      </c>
      <c r="DS113" t="s">
        <v>47</v>
      </c>
      <c r="DT113" s="15" t="s">
        <v>59</v>
      </c>
      <c r="DU113" t="s">
        <v>47</v>
      </c>
      <c r="DV113" s="15" t="s">
        <v>59</v>
      </c>
      <c r="DW113" t="s">
        <v>47</v>
      </c>
      <c r="DX113" s="15" t="s">
        <v>59</v>
      </c>
      <c r="EC113" t="s">
        <v>47</v>
      </c>
      <c r="ED113" s="15" t="s">
        <v>59</v>
      </c>
      <c r="EE113" t="s">
        <v>47</v>
      </c>
      <c r="EF113" s="15" t="s">
        <v>59</v>
      </c>
      <c r="EG113" t="s">
        <v>47</v>
      </c>
      <c r="EH113" s="15" t="s">
        <v>59</v>
      </c>
      <c r="EK113" t="s">
        <v>47</v>
      </c>
      <c r="EL113" s="15" t="s">
        <v>59</v>
      </c>
      <c r="EM113" t="s">
        <v>47</v>
      </c>
      <c r="EN113" s="15" t="s">
        <v>59</v>
      </c>
      <c r="EO113" t="s">
        <v>47</v>
      </c>
      <c r="EP113" s="15" t="s">
        <v>59</v>
      </c>
      <c r="EQ113" t="s">
        <v>47</v>
      </c>
      <c r="ER113" s="15" t="s">
        <v>59</v>
      </c>
      <c r="ES113" t="s">
        <v>47</v>
      </c>
      <c r="ET113" s="15" t="s">
        <v>59</v>
      </c>
      <c r="EU113" t="s">
        <v>47</v>
      </c>
      <c r="EV113" s="15" t="s">
        <v>59</v>
      </c>
      <c r="EW113" t="s">
        <v>47</v>
      </c>
      <c r="EX113" s="15" t="s">
        <v>59</v>
      </c>
      <c r="EY113" t="s">
        <v>47</v>
      </c>
      <c r="EZ113" s="15" t="s">
        <v>59</v>
      </c>
      <c r="FA113" t="s">
        <v>47</v>
      </c>
      <c r="FB113" s="15" t="s">
        <v>59</v>
      </c>
      <c r="FE113" t="s">
        <v>47</v>
      </c>
      <c r="FF113" s="15" t="s">
        <v>59</v>
      </c>
      <c r="FG113" t="s">
        <v>47</v>
      </c>
      <c r="FH113" s="15" t="s">
        <v>59</v>
      </c>
      <c r="FI113" t="s">
        <v>47</v>
      </c>
      <c r="FJ113" s="15" t="s">
        <v>59</v>
      </c>
      <c r="FK113" t="s">
        <v>47</v>
      </c>
      <c r="FL113" s="15" t="s">
        <v>59</v>
      </c>
      <c r="FM113" t="s">
        <v>47</v>
      </c>
      <c r="FN113" s="15" t="s">
        <v>59</v>
      </c>
      <c r="FO113" t="s">
        <v>47</v>
      </c>
      <c r="FP113" s="15" t="s">
        <v>59</v>
      </c>
      <c r="FQ113" t="s">
        <v>47</v>
      </c>
      <c r="FR113" s="15" t="s">
        <v>59</v>
      </c>
    </row>
    <row r="114" spans="1:174">
      <c r="A114" t="s">
        <v>428</v>
      </c>
      <c r="B114" s="52">
        <v>1</v>
      </c>
      <c r="C114" s="52"/>
      <c r="D114" s="52">
        <v>2804</v>
      </c>
      <c r="E114" s="18" t="s">
        <v>1829</v>
      </c>
      <c r="I114">
        <v>3.069</v>
      </c>
      <c r="J114" s="15" t="s">
        <v>59</v>
      </c>
      <c r="K114" t="s">
        <v>47</v>
      </c>
      <c r="L114" s="15" t="s">
        <v>59</v>
      </c>
      <c r="BG114" t="s">
        <v>47</v>
      </c>
      <c r="BH114" s="15" t="s">
        <v>59</v>
      </c>
      <c r="BI114">
        <v>7.4999999999999997E-2</v>
      </c>
      <c r="BJ114" s="15" t="s">
        <v>59</v>
      </c>
      <c r="BK114" t="s">
        <v>54</v>
      </c>
      <c r="BL114" s="15" t="s">
        <v>59</v>
      </c>
      <c r="BM114">
        <v>0.42399999999999999</v>
      </c>
      <c r="BN114" s="15" t="s">
        <v>59</v>
      </c>
      <c r="BO114" t="s">
        <v>54</v>
      </c>
      <c r="BP114" s="15" t="s">
        <v>59</v>
      </c>
      <c r="BQ114">
        <v>0.60199999999999998</v>
      </c>
      <c r="BR114" s="15" t="s">
        <v>59</v>
      </c>
      <c r="BS114">
        <v>0.01</v>
      </c>
      <c r="BT114" s="15" t="s">
        <v>59</v>
      </c>
      <c r="BU114" t="s">
        <v>47</v>
      </c>
      <c r="BV114" s="15" t="s">
        <v>59</v>
      </c>
      <c r="BW114" t="s">
        <v>47</v>
      </c>
      <c r="BX114" s="15" t="s">
        <v>59</v>
      </c>
      <c r="BY114" t="s">
        <v>54</v>
      </c>
      <c r="BZ114" s="15" t="s">
        <v>59</v>
      </c>
      <c r="CA114">
        <v>1.9590000000000001</v>
      </c>
      <c r="CB114" s="15" t="s">
        <v>59</v>
      </c>
      <c r="CI114" t="s">
        <v>47</v>
      </c>
      <c r="CJ114" s="15" t="s">
        <v>59</v>
      </c>
      <c r="CM114" t="s">
        <v>47</v>
      </c>
      <c r="CN114" s="15" t="s">
        <v>59</v>
      </c>
      <c r="CO114" t="s">
        <v>47</v>
      </c>
      <c r="CP114" s="15" t="s">
        <v>59</v>
      </c>
      <c r="CQ114" t="s">
        <v>47</v>
      </c>
      <c r="CR114" s="15" t="s">
        <v>59</v>
      </c>
      <c r="CS114" t="s">
        <v>47</v>
      </c>
      <c r="CT114" s="15" t="s">
        <v>59</v>
      </c>
      <c r="CU114" t="s">
        <v>47</v>
      </c>
      <c r="CV114" s="15" t="s">
        <v>59</v>
      </c>
      <c r="CY114" t="s">
        <v>47</v>
      </c>
      <c r="CZ114" s="15" t="s">
        <v>59</v>
      </c>
      <c r="DC114" t="s">
        <v>47</v>
      </c>
      <c r="DD114" s="15" t="s">
        <v>59</v>
      </c>
      <c r="DG114" t="s">
        <v>47</v>
      </c>
      <c r="DH114" s="15" t="s">
        <v>59</v>
      </c>
      <c r="DI114" t="s">
        <v>47</v>
      </c>
      <c r="DJ114" s="15" t="s">
        <v>59</v>
      </c>
      <c r="DK114" t="s">
        <v>47</v>
      </c>
      <c r="DL114" s="15" t="s">
        <v>59</v>
      </c>
      <c r="DM114" t="s">
        <v>47</v>
      </c>
      <c r="DN114" s="15" t="s">
        <v>59</v>
      </c>
      <c r="DO114" t="s">
        <v>47</v>
      </c>
      <c r="DP114" s="15" t="s">
        <v>59</v>
      </c>
      <c r="DQ114" t="s">
        <v>47</v>
      </c>
      <c r="DR114" s="15" t="s">
        <v>59</v>
      </c>
      <c r="DS114" t="s">
        <v>47</v>
      </c>
      <c r="DT114" s="15" t="s">
        <v>59</v>
      </c>
      <c r="DU114" t="s">
        <v>47</v>
      </c>
      <c r="DV114" s="15" t="s">
        <v>59</v>
      </c>
      <c r="DW114" t="s">
        <v>47</v>
      </c>
      <c r="DX114" s="15" t="s">
        <v>59</v>
      </c>
      <c r="EC114" t="s">
        <v>47</v>
      </c>
      <c r="ED114" s="15" t="s">
        <v>59</v>
      </c>
      <c r="EE114" t="s">
        <v>47</v>
      </c>
      <c r="EF114" s="15" t="s">
        <v>59</v>
      </c>
      <c r="EG114" t="s">
        <v>47</v>
      </c>
      <c r="EH114" s="15" t="s">
        <v>59</v>
      </c>
      <c r="EK114" t="s">
        <v>47</v>
      </c>
      <c r="EL114" s="15" t="s">
        <v>59</v>
      </c>
      <c r="EM114" t="s">
        <v>47</v>
      </c>
      <c r="EN114" s="15" t="s">
        <v>59</v>
      </c>
      <c r="EO114" t="s">
        <v>47</v>
      </c>
      <c r="EP114" s="15" t="s">
        <v>59</v>
      </c>
      <c r="EQ114" t="s">
        <v>47</v>
      </c>
      <c r="ER114" s="15" t="s">
        <v>59</v>
      </c>
      <c r="ES114" t="s">
        <v>47</v>
      </c>
      <c r="ET114" s="15" t="s">
        <v>59</v>
      </c>
      <c r="EU114" t="s">
        <v>47</v>
      </c>
      <c r="EV114" s="15" t="s">
        <v>59</v>
      </c>
      <c r="EW114" t="s">
        <v>47</v>
      </c>
      <c r="EX114" s="15" t="s">
        <v>59</v>
      </c>
      <c r="EY114" t="s">
        <v>47</v>
      </c>
      <c r="EZ114" s="15" t="s">
        <v>59</v>
      </c>
      <c r="FA114" t="s">
        <v>47</v>
      </c>
      <c r="FB114" s="15" t="s">
        <v>59</v>
      </c>
      <c r="FE114" t="s">
        <v>47</v>
      </c>
      <c r="FF114" s="15" t="s">
        <v>59</v>
      </c>
      <c r="FG114" t="s">
        <v>47</v>
      </c>
      <c r="FH114" s="15" t="s">
        <v>59</v>
      </c>
      <c r="FI114" t="s">
        <v>47</v>
      </c>
      <c r="FJ114" s="15" t="s">
        <v>59</v>
      </c>
      <c r="FK114" t="s">
        <v>47</v>
      </c>
      <c r="FL114" s="15" t="s">
        <v>59</v>
      </c>
      <c r="FM114" t="s">
        <v>47</v>
      </c>
      <c r="FN114" s="15" t="s">
        <v>59</v>
      </c>
      <c r="FO114" t="s">
        <v>47</v>
      </c>
      <c r="FP114" s="15" t="s">
        <v>59</v>
      </c>
      <c r="FQ114" t="s">
        <v>47</v>
      </c>
      <c r="FR114" s="15" t="s">
        <v>59</v>
      </c>
    </row>
    <row r="115" spans="1:174">
      <c r="A115" t="s">
        <v>429</v>
      </c>
      <c r="B115" s="52">
        <v>1</v>
      </c>
      <c r="C115" s="52"/>
      <c r="D115" s="52">
        <v>2804</v>
      </c>
      <c r="E115" s="18" t="s">
        <v>1829</v>
      </c>
      <c r="I115">
        <v>2.367</v>
      </c>
      <c r="J115" s="15" t="s">
        <v>59</v>
      </c>
      <c r="K115" t="s">
        <v>47</v>
      </c>
      <c r="L115" s="15" t="s">
        <v>59</v>
      </c>
      <c r="BG115" t="s">
        <v>47</v>
      </c>
      <c r="BH115" s="15" t="s">
        <v>59</v>
      </c>
      <c r="BI115">
        <v>0.156</v>
      </c>
      <c r="BJ115" s="15" t="s">
        <v>59</v>
      </c>
      <c r="BK115" t="s">
        <v>54</v>
      </c>
      <c r="BL115" s="15" t="s">
        <v>59</v>
      </c>
      <c r="BM115" t="s">
        <v>54</v>
      </c>
      <c r="BN115" s="15" t="s">
        <v>59</v>
      </c>
      <c r="BO115">
        <v>4.1000000000000002E-2</v>
      </c>
      <c r="BP115" s="15" t="s">
        <v>59</v>
      </c>
      <c r="BQ115">
        <v>0.25900000000000001</v>
      </c>
      <c r="BR115" s="15" t="s">
        <v>59</v>
      </c>
      <c r="BS115">
        <v>0.19800000000000001</v>
      </c>
      <c r="BT115" s="15" t="s">
        <v>59</v>
      </c>
      <c r="BU115" t="s">
        <v>47</v>
      </c>
      <c r="BV115" s="15" t="s">
        <v>59</v>
      </c>
      <c r="BW115" t="s">
        <v>47</v>
      </c>
      <c r="BX115" s="15" t="s">
        <v>59</v>
      </c>
      <c r="BY115">
        <v>2.3E-2</v>
      </c>
      <c r="BZ115" s="15" t="s">
        <v>59</v>
      </c>
      <c r="CA115">
        <v>1.6910000000000001</v>
      </c>
      <c r="CB115" s="15" t="s">
        <v>59</v>
      </c>
      <c r="CI115" t="s">
        <v>47</v>
      </c>
      <c r="CJ115" s="15" t="s">
        <v>59</v>
      </c>
      <c r="CM115" t="s">
        <v>47</v>
      </c>
      <c r="CN115" s="15" t="s">
        <v>59</v>
      </c>
      <c r="CO115" t="s">
        <v>47</v>
      </c>
      <c r="CP115" s="15" t="s">
        <v>59</v>
      </c>
      <c r="CQ115" t="s">
        <v>47</v>
      </c>
      <c r="CR115" s="15" t="s">
        <v>59</v>
      </c>
      <c r="CS115" t="s">
        <v>47</v>
      </c>
      <c r="CT115" s="15" t="s">
        <v>59</v>
      </c>
      <c r="CU115" t="s">
        <v>47</v>
      </c>
      <c r="CV115" s="15" t="s">
        <v>59</v>
      </c>
      <c r="CY115" t="s">
        <v>47</v>
      </c>
      <c r="CZ115" s="15" t="s">
        <v>59</v>
      </c>
      <c r="DC115" t="s">
        <v>47</v>
      </c>
      <c r="DD115" s="15" t="s">
        <v>59</v>
      </c>
      <c r="DG115" t="s">
        <v>47</v>
      </c>
      <c r="DH115" s="15" t="s">
        <v>59</v>
      </c>
      <c r="DI115" t="s">
        <v>47</v>
      </c>
      <c r="DJ115" s="15" t="s">
        <v>59</v>
      </c>
      <c r="DK115" t="s">
        <v>47</v>
      </c>
      <c r="DL115" s="15" t="s">
        <v>59</v>
      </c>
      <c r="DM115" t="s">
        <v>47</v>
      </c>
      <c r="DN115" s="15" t="s">
        <v>59</v>
      </c>
      <c r="DO115" t="s">
        <v>47</v>
      </c>
      <c r="DP115" s="15" t="s">
        <v>59</v>
      </c>
      <c r="DQ115" t="s">
        <v>47</v>
      </c>
      <c r="DR115" s="15" t="s">
        <v>59</v>
      </c>
      <c r="DS115" t="s">
        <v>47</v>
      </c>
      <c r="DT115" s="15" t="s">
        <v>59</v>
      </c>
      <c r="DU115" t="s">
        <v>47</v>
      </c>
      <c r="DV115" s="15" t="s">
        <v>59</v>
      </c>
      <c r="DW115" t="s">
        <v>47</v>
      </c>
      <c r="DX115" s="15" t="s">
        <v>59</v>
      </c>
      <c r="EC115" t="s">
        <v>47</v>
      </c>
      <c r="ED115" s="15" t="s">
        <v>59</v>
      </c>
      <c r="EE115" t="s">
        <v>47</v>
      </c>
      <c r="EF115" s="15" t="s">
        <v>59</v>
      </c>
      <c r="EG115" t="s">
        <v>47</v>
      </c>
      <c r="EH115" s="15" t="s">
        <v>59</v>
      </c>
      <c r="EK115" t="s">
        <v>47</v>
      </c>
      <c r="EL115" s="15" t="s">
        <v>59</v>
      </c>
      <c r="EM115" t="s">
        <v>47</v>
      </c>
      <c r="EN115" s="15" t="s">
        <v>59</v>
      </c>
      <c r="EO115" t="s">
        <v>47</v>
      </c>
      <c r="EP115" s="15" t="s">
        <v>59</v>
      </c>
      <c r="EQ115" t="s">
        <v>47</v>
      </c>
      <c r="ER115" s="15" t="s">
        <v>59</v>
      </c>
      <c r="ES115" t="s">
        <v>47</v>
      </c>
      <c r="ET115" s="15" t="s">
        <v>59</v>
      </c>
      <c r="EU115" t="s">
        <v>47</v>
      </c>
      <c r="EV115" s="15" t="s">
        <v>59</v>
      </c>
      <c r="EW115" t="s">
        <v>47</v>
      </c>
      <c r="EX115" s="15" t="s">
        <v>59</v>
      </c>
      <c r="EY115" t="s">
        <v>47</v>
      </c>
      <c r="EZ115" s="15" t="s">
        <v>59</v>
      </c>
      <c r="FA115" t="s">
        <v>47</v>
      </c>
      <c r="FB115" s="15" t="s">
        <v>59</v>
      </c>
      <c r="FE115" t="s">
        <v>47</v>
      </c>
      <c r="FF115" s="15" t="s">
        <v>59</v>
      </c>
      <c r="FG115" t="s">
        <v>47</v>
      </c>
      <c r="FH115" s="15" t="s">
        <v>59</v>
      </c>
      <c r="FI115" t="s">
        <v>47</v>
      </c>
      <c r="FJ115" s="15" t="s">
        <v>59</v>
      </c>
      <c r="FK115" t="s">
        <v>47</v>
      </c>
      <c r="FL115" s="15" t="s">
        <v>59</v>
      </c>
      <c r="FM115" t="s">
        <v>47</v>
      </c>
      <c r="FN115" s="15" t="s">
        <v>59</v>
      </c>
      <c r="FO115" t="s">
        <v>47</v>
      </c>
      <c r="FP115" s="15" t="s">
        <v>59</v>
      </c>
      <c r="FQ115" t="s">
        <v>47</v>
      </c>
      <c r="FR115" s="15" t="s">
        <v>59</v>
      </c>
    </row>
    <row r="116" spans="1:174">
      <c r="A116" t="s">
        <v>430</v>
      </c>
      <c r="B116" s="52">
        <v>1</v>
      </c>
      <c r="C116" s="52"/>
      <c r="D116" s="52">
        <v>2804</v>
      </c>
      <c r="E116" s="18" t="s">
        <v>1829</v>
      </c>
      <c r="I116">
        <v>1.7829999999999999</v>
      </c>
      <c r="J116" s="15" t="s">
        <v>59</v>
      </c>
      <c r="K116" t="s">
        <v>47</v>
      </c>
      <c r="L116" s="15" t="s">
        <v>59</v>
      </c>
      <c r="BG116" t="s">
        <v>47</v>
      </c>
      <c r="BH116" s="15" t="s">
        <v>59</v>
      </c>
      <c r="BI116">
        <v>2.9000000000000001E-2</v>
      </c>
      <c r="BJ116" s="15" t="s">
        <v>59</v>
      </c>
      <c r="BK116">
        <v>2.1999999999999999E-2</v>
      </c>
      <c r="BL116" s="15" t="s">
        <v>59</v>
      </c>
      <c r="BM116" t="s">
        <v>54</v>
      </c>
      <c r="BN116" s="15" t="s">
        <v>59</v>
      </c>
      <c r="BO116">
        <v>0.24099999999999999</v>
      </c>
      <c r="BP116" s="15" t="s">
        <v>59</v>
      </c>
      <c r="BQ116">
        <v>0.29199999999999998</v>
      </c>
      <c r="BR116" s="15" t="s">
        <v>59</v>
      </c>
      <c r="BS116">
        <v>5.2999999999999999E-2</v>
      </c>
      <c r="BT116" s="15" t="s">
        <v>59</v>
      </c>
      <c r="BU116" t="s">
        <v>47</v>
      </c>
      <c r="BV116" s="15" t="s">
        <v>59</v>
      </c>
      <c r="BW116" t="s">
        <v>47</v>
      </c>
      <c r="BX116" s="15" t="s">
        <v>59</v>
      </c>
      <c r="BY116">
        <v>0.28799999999999998</v>
      </c>
      <c r="BZ116" s="15" t="s">
        <v>59</v>
      </c>
      <c r="CA116">
        <v>0.85799999999999998</v>
      </c>
      <c r="CB116" s="15" t="s">
        <v>59</v>
      </c>
      <c r="CI116" t="s">
        <v>47</v>
      </c>
      <c r="CJ116" s="15" t="s">
        <v>59</v>
      </c>
      <c r="CM116" t="s">
        <v>47</v>
      </c>
      <c r="CN116" s="15" t="s">
        <v>59</v>
      </c>
      <c r="CO116" t="s">
        <v>47</v>
      </c>
      <c r="CP116" s="15" t="s">
        <v>59</v>
      </c>
      <c r="CQ116" t="s">
        <v>47</v>
      </c>
      <c r="CR116" s="15" t="s">
        <v>59</v>
      </c>
      <c r="CS116" t="s">
        <v>47</v>
      </c>
      <c r="CT116" s="15" t="s">
        <v>59</v>
      </c>
      <c r="CU116" t="s">
        <v>47</v>
      </c>
      <c r="CV116" s="15" t="s">
        <v>59</v>
      </c>
      <c r="CY116" t="s">
        <v>47</v>
      </c>
      <c r="CZ116" s="15" t="s">
        <v>59</v>
      </c>
      <c r="DC116" t="s">
        <v>47</v>
      </c>
      <c r="DD116" s="15" t="s">
        <v>59</v>
      </c>
      <c r="DG116" t="s">
        <v>47</v>
      </c>
      <c r="DH116" s="15" t="s">
        <v>59</v>
      </c>
      <c r="DI116" t="s">
        <v>47</v>
      </c>
      <c r="DJ116" s="15" t="s">
        <v>59</v>
      </c>
      <c r="DK116" t="s">
        <v>47</v>
      </c>
      <c r="DL116" s="15" t="s">
        <v>59</v>
      </c>
      <c r="DM116" t="s">
        <v>47</v>
      </c>
      <c r="DN116" s="15" t="s">
        <v>59</v>
      </c>
      <c r="DO116" t="s">
        <v>47</v>
      </c>
      <c r="DP116" s="15" t="s">
        <v>59</v>
      </c>
      <c r="DQ116" t="s">
        <v>47</v>
      </c>
      <c r="DR116" s="15" t="s">
        <v>59</v>
      </c>
      <c r="DS116" t="s">
        <v>47</v>
      </c>
      <c r="DT116" s="15" t="s">
        <v>59</v>
      </c>
      <c r="DU116" t="s">
        <v>47</v>
      </c>
      <c r="DV116" s="15" t="s">
        <v>59</v>
      </c>
      <c r="DW116" t="s">
        <v>47</v>
      </c>
      <c r="DX116" s="15" t="s">
        <v>59</v>
      </c>
      <c r="EC116" t="s">
        <v>47</v>
      </c>
      <c r="ED116" s="15" t="s">
        <v>59</v>
      </c>
      <c r="EE116" t="s">
        <v>47</v>
      </c>
      <c r="EF116" s="15" t="s">
        <v>59</v>
      </c>
      <c r="EG116" t="s">
        <v>47</v>
      </c>
      <c r="EH116" s="15" t="s">
        <v>59</v>
      </c>
      <c r="EK116" t="s">
        <v>47</v>
      </c>
      <c r="EL116" s="15" t="s">
        <v>59</v>
      </c>
      <c r="EM116" t="s">
        <v>47</v>
      </c>
      <c r="EN116" s="15" t="s">
        <v>59</v>
      </c>
      <c r="EO116" t="s">
        <v>47</v>
      </c>
      <c r="EP116" s="15" t="s">
        <v>59</v>
      </c>
      <c r="EQ116" t="s">
        <v>47</v>
      </c>
      <c r="ER116" s="15" t="s">
        <v>59</v>
      </c>
      <c r="ES116" t="s">
        <v>47</v>
      </c>
      <c r="ET116" s="15" t="s">
        <v>59</v>
      </c>
      <c r="EU116" t="s">
        <v>47</v>
      </c>
      <c r="EV116" s="15" t="s">
        <v>59</v>
      </c>
      <c r="EW116" t="s">
        <v>47</v>
      </c>
      <c r="EX116" s="15" t="s">
        <v>59</v>
      </c>
      <c r="EY116" t="s">
        <v>47</v>
      </c>
      <c r="EZ116" s="15" t="s">
        <v>59</v>
      </c>
      <c r="FA116" t="s">
        <v>47</v>
      </c>
      <c r="FB116" s="15" t="s">
        <v>59</v>
      </c>
      <c r="FE116" t="s">
        <v>47</v>
      </c>
      <c r="FF116" s="15" t="s">
        <v>59</v>
      </c>
      <c r="FG116" t="s">
        <v>47</v>
      </c>
      <c r="FH116" s="15" t="s">
        <v>59</v>
      </c>
      <c r="FI116" t="s">
        <v>47</v>
      </c>
      <c r="FJ116" s="15" t="s">
        <v>59</v>
      </c>
      <c r="FK116" t="s">
        <v>47</v>
      </c>
      <c r="FL116" s="15" t="s">
        <v>59</v>
      </c>
      <c r="FM116" t="s">
        <v>47</v>
      </c>
      <c r="FN116" s="15" t="s">
        <v>59</v>
      </c>
      <c r="FO116" t="s">
        <v>47</v>
      </c>
      <c r="FP116" s="15" t="s">
        <v>59</v>
      </c>
      <c r="FQ116" t="s">
        <v>47</v>
      </c>
      <c r="FR116" s="15" t="s">
        <v>59</v>
      </c>
    </row>
    <row r="117" spans="1:174">
      <c r="A117" t="s">
        <v>508</v>
      </c>
      <c r="B117" s="52">
        <v>1</v>
      </c>
      <c r="C117" s="52"/>
      <c r="D117" s="52">
        <v>2804</v>
      </c>
      <c r="E117" s="18" t="s">
        <v>1829</v>
      </c>
      <c r="I117">
        <v>0.78700000000000003</v>
      </c>
      <c r="J117" s="15" t="s">
        <v>59</v>
      </c>
      <c r="K117" t="s">
        <v>47</v>
      </c>
      <c r="L117" s="15" t="s">
        <v>59</v>
      </c>
      <c r="BG117" t="s">
        <v>47</v>
      </c>
      <c r="BH117" s="15" t="s">
        <v>59</v>
      </c>
      <c r="BI117" t="s">
        <v>54</v>
      </c>
      <c r="BJ117" s="15" t="s">
        <v>59</v>
      </c>
      <c r="BK117">
        <v>1.2E-2</v>
      </c>
      <c r="BL117" s="15" t="s">
        <v>59</v>
      </c>
      <c r="BM117">
        <v>5.0000000000000001E-3</v>
      </c>
      <c r="BN117" s="15" t="s">
        <v>59</v>
      </c>
      <c r="BO117">
        <v>7.2999999999999995E-2</v>
      </c>
      <c r="BP117" s="15" t="s">
        <v>59</v>
      </c>
      <c r="BQ117">
        <v>0.152</v>
      </c>
      <c r="BR117" s="15" t="s">
        <v>59</v>
      </c>
      <c r="BS117">
        <v>2.7E-2</v>
      </c>
      <c r="BT117" s="15" t="s">
        <v>59</v>
      </c>
      <c r="BU117" t="s">
        <v>47</v>
      </c>
      <c r="BV117" s="15" t="s">
        <v>59</v>
      </c>
      <c r="BW117" t="s">
        <v>47</v>
      </c>
      <c r="BX117" s="15" t="s">
        <v>59</v>
      </c>
      <c r="BY117">
        <v>9.2999999999999999E-2</v>
      </c>
      <c r="BZ117" s="15" t="s">
        <v>59</v>
      </c>
      <c r="CA117">
        <v>0.435</v>
      </c>
      <c r="CB117" s="15" t="s">
        <v>59</v>
      </c>
      <c r="CI117" t="s">
        <v>47</v>
      </c>
      <c r="CJ117" s="15" t="s">
        <v>59</v>
      </c>
      <c r="CM117" t="s">
        <v>47</v>
      </c>
      <c r="CN117" s="15" t="s">
        <v>59</v>
      </c>
      <c r="CO117" t="s">
        <v>47</v>
      </c>
      <c r="CP117" s="15" t="s">
        <v>59</v>
      </c>
      <c r="CQ117" t="s">
        <v>47</v>
      </c>
      <c r="CR117" s="15" t="s">
        <v>59</v>
      </c>
      <c r="CS117" t="s">
        <v>47</v>
      </c>
      <c r="CT117" s="15" t="s">
        <v>59</v>
      </c>
      <c r="CU117" t="s">
        <v>47</v>
      </c>
      <c r="CV117" s="15" t="s">
        <v>59</v>
      </c>
      <c r="CY117" t="s">
        <v>47</v>
      </c>
      <c r="CZ117" s="15" t="s">
        <v>59</v>
      </c>
      <c r="DC117" t="s">
        <v>47</v>
      </c>
      <c r="DD117" s="15" t="s">
        <v>59</v>
      </c>
      <c r="DG117" t="s">
        <v>47</v>
      </c>
      <c r="DH117" s="15" t="s">
        <v>59</v>
      </c>
      <c r="DI117" t="s">
        <v>47</v>
      </c>
      <c r="DJ117" s="15" t="s">
        <v>59</v>
      </c>
      <c r="DK117" t="s">
        <v>47</v>
      </c>
      <c r="DL117" s="15" t="s">
        <v>59</v>
      </c>
      <c r="DM117" t="s">
        <v>47</v>
      </c>
      <c r="DN117" s="15" t="s">
        <v>59</v>
      </c>
      <c r="DO117" t="s">
        <v>47</v>
      </c>
      <c r="DP117" s="15" t="s">
        <v>59</v>
      </c>
      <c r="DQ117" t="s">
        <v>47</v>
      </c>
      <c r="DR117" s="15" t="s">
        <v>59</v>
      </c>
      <c r="DS117" t="s">
        <v>47</v>
      </c>
      <c r="DT117" s="15" t="s">
        <v>59</v>
      </c>
      <c r="DU117" t="s">
        <v>47</v>
      </c>
      <c r="DV117" s="15" t="s">
        <v>59</v>
      </c>
      <c r="DW117" t="s">
        <v>47</v>
      </c>
      <c r="DX117" s="15" t="s">
        <v>59</v>
      </c>
      <c r="EC117" t="s">
        <v>47</v>
      </c>
      <c r="ED117" s="15" t="s">
        <v>59</v>
      </c>
      <c r="EE117" t="s">
        <v>47</v>
      </c>
      <c r="EF117" s="15" t="s">
        <v>59</v>
      </c>
      <c r="EG117" t="s">
        <v>47</v>
      </c>
      <c r="EH117" s="15" t="s">
        <v>59</v>
      </c>
      <c r="EK117" t="s">
        <v>47</v>
      </c>
      <c r="EL117" s="15" t="s">
        <v>59</v>
      </c>
      <c r="EM117" t="s">
        <v>47</v>
      </c>
      <c r="EN117" s="15" t="s">
        <v>59</v>
      </c>
      <c r="EO117" t="s">
        <v>47</v>
      </c>
      <c r="EP117" s="15" t="s">
        <v>59</v>
      </c>
      <c r="EQ117" t="s">
        <v>47</v>
      </c>
      <c r="ER117" s="15" t="s">
        <v>59</v>
      </c>
      <c r="ES117" t="s">
        <v>47</v>
      </c>
      <c r="ET117" s="15" t="s">
        <v>59</v>
      </c>
      <c r="EU117" t="s">
        <v>47</v>
      </c>
      <c r="EV117" s="15" t="s">
        <v>59</v>
      </c>
      <c r="EW117" t="s">
        <v>47</v>
      </c>
      <c r="EX117" s="15" t="s">
        <v>59</v>
      </c>
      <c r="EY117" t="s">
        <v>47</v>
      </c>
      <c r="EZ117" s="15" t="s">
        <v>59</v>
      </c>
      <c r="FA117" t="s">
        <v>47</v>
      </c>
      <c r="FB117" s="15" t="s">
        <v>59</v>
      </c>
      <c r="FE117" t="s">
        <v>47</v>
      </c>
      <c r="FF117" s="15" t="s">
        <v>59</v>
      </c>
      <c r="FG117" t="s">
        <v>47</v>
      </c>
      <c r="FH117" s="15" t="s">
        <v>59</v>
      </c>
      <c r="FI117" t="s">
        <v>47</v>
      </c>
      <c r="FJ117" s="15" t="s">
        <v>59</v>
      </c>
      <c r="FK117" t="s">
        <v>47</v>
      </c>
      <c r="FL117" s="15" t="s">
        <v>59</v>
      </c>
      <c r="FM117" t="s">
        <v>47</v>
      </c>
      <c r="FN117" s="15" t="s">
        <v>59</v>
      </c>
      <c r="FO117" t="s">
        <v>47</v>
      </c>
      <c r="FP117" s="15" t="s">
        <v>59</v>
      </c>
      <c r="FQ117" t="s">
        <v>47</v>
      </c>
      <c r="FR117" s="15" t="s">
        <v>59</v>
      </c>
    </row>
    <row r="118" spans="1:174">
      <c r="A118" t="s">
        <v>431</v>
      </c>
      <c r="B118" s="52">
        <v>1</v>
      </c>
      <c r="C118" s="52"/>
      <c r="D118" s="52">
        <v>2804</v>
      </c>
      <c r="E118" s="18" t="s">
        <v>1829</v>
      </c>
      <c r="I118">
        <v>0.60799999999999998</v>
      </c>
      <c r="J118" s="15" t="s">
        <v>59</v>
      </c>
      <c r="K118" t="s">
        <v>47</v>
      </c>
      <c r="L118" s="15" t="s">
        <v>59</v>
      </c>
      <c r="BG118" t="s">
        <v>47</v>
      </c>
      <c r="BH118" s="15" t="s">
        <v>59</v>
      </c>
      <c r="BI118">
        <v>1.0999999999999999E-2</v>
      </c>
      <c r="BJ118" s="15" t="s">
        <v>59</v>
      </c>
      <c r="BK118">
        <v>6.0000000000000001E-3</v>
      </c>
      <c r="BL118" s="15" t="s">
        <v>59</v>
      </c>
      <c r="BM118">
        <v>2.5000000000000001E-2</v>
      </c>
      <c r="BN118" s="15" t="s">
        <v>59</v>
      </c>
      <c r="BO118">
        <v>3.6999999999999998E-2</v>
      </c>
      <c r="BP118" s="15" t="s">
        <v>59</v>
      </c>
      <c r="BQ118">
        <v>0.105</v>
      </c>
      <c r="BR118" s="15" t="s">
        <v>59</v>
      </c>
      <c r="BS118">
        <v>2.1999999999999999E-2</v>
      </c>
      <c r="BT118" s="15" t="s">
        <v>59</v>
      </c>
      <c r="BU118" t="s">
        <v>47</v>
      </c>
      <c r="BV118" s="15" t="s">
        <v>59</v>
      </c>
      <c r="BW118" t="s">
        <v>47</v>
      </c>
      <c r="BX118" s="15" t="s">
        <v>59</v>
      </c>
      <c r="BY118">
        <v>5.6000000000000001E-2</v>
      </c>
      <c r="BZ118" s="15" t="s">
        <v>59</v>
      </c>
      <c r="CA118">
        <v>0.34599999999999997</v>
      </c>
      <c r="CB118" s="15" t="s">
        <v>59</v>
      </c>
      <c r="CI118" t="s">
        <v>47</v>
      </c>
      <c r="CJ118" s="15" t="s">
        <v>59</v>
      </c>
      <c r="CM118" t="s">
        <v>47</v>
      </c>
      <c r="CN118" s="15" t="s">
        <v>59</v>
      </c>
      <c r="CO118" t="s">
        <v>47</v>
      </c>
      <c r="CP118" s="15" t="s">
        <v>59</v>
      </c>
      <c r="CQ118" t="s">
        <v>47</v>
      </c>
      <c r="CR118" s="15" t="s">
        <v>59</v>
      </c>
      <c r="CS118" t="s">
        <v>47</v>
      </c>
      <c r="CT118" s="15" t="s">
        <v>59</v>
      </c>
      <c r="CU118" t="s">
        <v>47</v>
      </c>
      <c r="CV118" s="15" t="s">
        <v>59</v>
      </c>
      <c r="CY118" t="s">
        <v>47</v>
      </c>
      <c r="CZ118" s="15" t="s">
        <v>59</v>
      </c>
      <c r="DC118" t="s">
        <v>47</v>
      </c>
      <c r="DD118" s="15" t="s">
        <v>59</v>
      </c>
      <c r="DG118" t="s">
        <v>47</v>
      </c>
      <c r="DH118" s="15" t="s">
        <v>59</v>
      </c>
      <c r="DI118" t="s">
        <v>47</v>
      </c>
      <c r="DJ118" s="15" t="s">
        <v>59</v>
      </c>
      <c r="DK118" t="s">
        <v>47</v>
      </c>
      <c r="DL118" s="15" t="s">
        <v>59</v>
      </c>
      <c r="DM118" t="s">
        <v>47</v>
      </c>
      <c r="DN118" s="15" t="s">
        <v>59</v>
      </c>
      <c r="DO118" t="s">
        <v>47</v>
      </c>
      <c r="DP118" s="15" t="s">
        <v>59</v>
      </c>
      <c r="DQ118" t="s">
        <v>47</v>
      </c>
      <c r="DR118" s="15" t="s">
        <v>59</v>
      </c>
      <c r="DS118" t="s">
        <v>47</v>
      </c>
      <c r="DT118" s="15" t="s">
        <v>59</v>
      </c>
      <c r="DU118" t="s">
        <v>47</v>
      </c>
      <c r="DV118" s="15" t="s">
        <v>59</v>
      </c>
      <c r="DW118" t="s">
        <v>47</v>
      </c>
      <c r="DX118" s="15" t="s">
        <v>59</v>
      </c>
      <c r="EC118" t="s">
        <v>47</v>
      </c>
      <c r="ED118" s="15" t="s">
        <v>59</v>
      </c>
      <c r="EE118" t="s">
        <v>47</v>
      </c>
      <c r="EF118" s="15" t="s">
        <v>59</v>
      </c>
      <c r="EG118" t="s">
        <v>47</v>
      </c>
      <c r="EH118" s="15" t="s">
        <v>59</v>
      </c>
      <c r="EK118" t="s">
        <v>47</v>
      </c>
      <c r="EL118" s="15" t="s">
        <v>59</v>
      </c>
      <c r="EM118" t="s">
        <v>47</v>
      </c>
      <c r="EN118" s="15" t="s">
        <v>59</v>
      </c>
      <c r="EO118" t="s">
        <v>47</v>
      </c>
      <c r="EP118" s="15" t="s">
        <v>59</v>
      </c>
      <c r="EQ118" t="s">
        <v>47</v>
      </c>
      <c r="ER118" s="15" t="s">
        <v>59</v>
      </c>
      <c r="ES118" t="s">
        <v>47</v>
      </c>
      <c r="ET118" s="15" t="s">
        <v>59</v>
      </c>
      <c r="EU118" t="s">
        <v>47</v>
      </c>
      <c r="EV118" s="15" t="s">
        <v>59</v>
      </c>
      <c r="EW118" t="s">
        <v>47</v>
      </c>
      <c r="EX118" s="15" t="s">
        <v>59</v>
      </c>
      <c r="EY118" t="s">
        <v>47</v>
      </c>
      <c r="EZ118" s="15" t="s">
        <v>59</v>
      </c>
      <c r="FA118" t="s">
        <v>47</v>
      </c>
      <c r="FB118" s="15" t="s">
        <v>59</v>
      </c>
      <c r="FE118" t="s">
        <v>47</v>
      </c>
      <c r="FF118" s="15" t="s">
        <v>59</v>
      </c>
      <c r="FG118" t="s">
        <v>47</v>
      </c>
      <c r="FH118" s="15" t="s">
        <v>59</v>
      </c>
      <c r="FI118" t="s">
        <v>47</v>
      </c>
      <c r="FJ118" s="15" t="s">
        <v>59</v>
      </c>
      <c r="FK118" t="s">
        <v>47</v>
      </c>
      <c r="FL118" s="15" t="s">
        <v>59</v>
      </c>
      <c r="FM118" t="s">
        <v>47</v>
      </c>
      <c r="FN118" s="15" t="s">
        <v>59</v>
      </c>
      <c r="FO118" t="s">
        <v>47</v>
      </c>
      <c r="FP118" s="15" t="s">
        <v>59</v>
      </c>
      <c r="FQ118" t="s">
        <v>47</v>
      </c>
      <c r="FR118" s="15" t="s">
        <v>59</v>
      </c>
    </row>
    <row r="119" spans="1:174">
      <c r="A119" t="s">
        <v>432</v>
      </c>
      <c r="B119" s="52">
        <v>1</v>
      </c>
      <c r="C119" s="52"/>
      <c r="D119" s="52">
        <v>2804</v>
      </c>
      <c r="E119" s="18" t="s">
        <v>1829</v>
      </c>
      <c r="I119">
        <v>0.60399999999999998</v>
      </c>
      <c r="J119" s="15" t="s">
        <v>59</v>
      </c>
      <c r="K119" t="s">
        <v>47</v>
      </c>
      <c r="L119" s="15" t="s">
        <v>59</v>
      </c>
      <c r="BG119" t="s">
        <v>47</v>
      </c>
      <c r="BH119" s="15" t="s">
        <v>59</v>
      </c>
      <c r="BI119">
        <v>2.3E-2</v>
      </c>
      <c r="BJ119" s="15" t="s">
        <v>59</v>
      </c>
      <c r="BK119" t="s">
        <v>54</v>
      </c>
      <c r="BL119" s="15" t="s">
        <v>59</v>
      </c>
      <c r="BM119">
        <v>5.0000000000000001E-3</v>
      </c>
      <c r="BN119" s="15" t="s">
        <v>59</v>
      </c>
      <c r="BO119">
        <v>3.7999999999999999E-2</v>
      </c>
      <c r="BP119" s="15" t="s">
        <v>59</v>
      </c>
      <c r="BQ119">
        <v>9.1999999999999998E-2</v>
      </c>
      <c r="BR119" s="15" t="s">
        <v>59</v>
      </c>
      <c r="BS119">
        <v>3.3000000000000002E-2</v>
      </c>
      <c r="BT119" s="15" t="s">
        <v>59</v>
      </c>
      <c r="BU119" t="s">
        <v>47</v>
      </c>
      <c r="BV119" s="15" t="s">
        <v>59</v>
      </c>
      <c r="BW119" t="s">
        <v>47</v>
      </c>
      <c r="BX119" s="15" t="s">
        <v>59</v>
      </c>
      <c r="BY119">
        <v>0.1</v>
      </c>
      <c r="BZ119" s="15" t="s">
        <v>59</v>
      </c>
      <c r="CA119">
        <v>0.313</v>
      </c>
      <c r="CB119" s="15" t="s">
        <v>59</v>
      </c>
      <c r="CI119" t="s">
        <v>47</v>
      </c>
      <c r="CJ119" s="15" t="s">
        <v>59</v>
      </c>
      <c r="CM119" t="s">
        <v>47</v>
      </c>
      <c r="CN119" s="15" t="s">
        <v>59</v>
      </c>
      <c r="CO119" t="s">
        <v>47</v>
      </c>
      <c r="CP119" s="15" t="s">
        <v>59</v>
      </c>
      <c r="CQ119" t="s">
        <v>47</v>
      </c>
      <c r="CR119" s="15" t="s">
        <v>59</v>
      </c>
      <c r="CS119" t="s">
        <v>47</v>
      </c>
      <c r="CT119" s="15" t="s">
        <v>59</v>
      </c>
      <c r="CU119" t="s">
        <v>47</v>
      </c>
      <c r="CV119" s="15" t="s">
        <v>59</v>
      </c>
      <c r="CY119" t="s">
        <v>47</v>
      </c>
      <c r="CZ119" s="15" t="s">
        <v>59</v>
      </c>
      <c r="DC119" t="s">
        <v>47</v>
      </c>
      <c r="DD119" s="15" t="s">
        <v>59</v>
      </c>
      <c r="DG119" t="s">
        <v>47</v>
      </c>
      <c r="DH119" s="15" t="s">
        <v>59</v>
      </c>
      <c r="DI119" t="s">
        <v>47</v>
      </c>
      <c r="DJ119" s="15" t="s">
        <v>59</v>
      </c>
      <c r="DK119" t="s">
        <v>47</v>
      </c>
      <c r="DL119" s="15" t="s">
        <v>59</v>
      </c>
      <c r="DM119" t="s">
        <v>47</v>
      </c>
      <c r="DN119" s="15" t="s">
        <v>59</v>
      </c>
      <c r="DO119" t="s">
        <v>47</v>
      </c>
      <c r="DP119" s="15" t="s">
        <v>59</v>
      </c>
      <c r="DQ119" t="s">
        <v>47</v>
      </c>
      <c r="DR119" s="15" t="s">
        <v>59</v>
      </c>
      <c r="DS119" t="s">
        <v>47</v>
      </c>
      <c r="DT119" s="15" t="s">
        <v>59</v>
      </c>
      <c r="DU119" t="s">
        <v>47</v>
      </c>
      <c r="DV119" s="15" t="s">
        <v>59</v>
      </c>
      <c r="DW119" t="s">
        <v>47</v>
      </c>
      <c r="DX119" s="15" t="s">
        <v>59</v>
      </c>
      <c r="EC119" t="s">
        <v>47</v>
      </c>
      <c r="ED119" s="15" t="s">
        <v>59</v>
      </c>
      <c r="EE119" t="s">
        <v>47</v>
      </c>
      <c r="EF119" s="15" t="s">
        <v>59</v>
      </c>
      <c r="EG119" t="s">
        <v>47</v>
      </c>
      <c r="EH119" s="15" t="s">
        <v>59</v>
      </c>
      <c r="EK119" t="s">
        <v>47</v>
      </c>
      <c r="EL119" s="15" t="s">
        <v>59</v>
      </c>
      <c r="EM119" t="s">
        <v>47</v>
      </c>
      <c r="EN119" s="15" t="s">
        <v>59</v>
      </c>
      <c r="EO119" t="s">
        <v>47</v>
      </c>
      <c r="EP119" s="15" t="s">
        <v>59</v>
      </c>
      <c r="EQ119" t="s">
        <v>47</v>
      </c>
      <c r="ER119" s="15" t="s">
        <v>59</v>
      </c>
      <c r="ES119" t="s">
        <v>47</v>
      </c>
      <c r="ET119" s="15" t="s">
        <v>59</v>
      </c>
      <c r="EU119" t="s">
        <v>47</v>
      </c>
      <c r="EV119" s="15" t="s">
        <v>59</v>
      </c>
      <c r="EW119" t="s">
        <v>47</v>
      </c>
      <c r="EX119" s="15" t="s">
        <v>59</v>
      </c>
      <c r="EY119" t="s">
        <v>47</v>
      </c>
      <c r="EZ119" s="15" t="s">
        <v>59</v>
      </c>
      <c r="FA119" t="s">
        <v>47</v>
      </c>
      <c r="FB119" s="15" t="s">
        <v>59</v>
      </c>
      <c r="FE119" t="s">
        <v>47</v>
      </c>
      <c r="FF119" s="15" t="s">
        <v>59</v>
      </c>
      <c r="FG119" t="s">
        <v>47</v>
      </c>
      <c r="FH119" s="15" t="s">
        <v>59</v>
      </c>
      <c r="FI119" t="s">
        <v>47</v>
      </c>
      <c r="FJ119" s="15" t="s">
        <v>59</v>
      </c>
      <c r="FK119" t="s">
        <v>47</v>
      </c>
      <c r="FL119" s="15" t="s">
        <v>59</v>
      </c>
      <c r="FM119" t="s">
        <v>47</v>
      </c>
      <c r="FN119" s="15" t="s">
        <v>59</v>
      </c>
      <c r="FO119" t="s">
        <v>47</v>
      </c>
      <c r="FP119" s="15" t="s">
        <v>59</v>
      </c>
      <c r="FQ119" t="s">
        <v>47</v>
      </c>
      <c r="FR119" s="15" t="s">
        <v>59</v>
      </c>
    </row>
    <row r="120" spans="1:174">
      <c r="A120" t="s">
        <v>433</v>
      </c>
      <c r="B120" s="52">
        <v>2</v>
      </c>
      <c r="C120" s="52"/>
      <c r="D120" s="52">
        <v>8012</v>
      </c>
      <c r="E120" s="18" t="s">
        <v>1829</v>
      </c>
      <c r="I120" t="s">
        <v>47</v>
      </c>
      <c r="J120" s="15" t="s">
        <v>59</v>
      </c>
      <c r="K120" t="s">
        <v>47</v>
      </c>
      <c r="L120" s="15" t="s">
        <v>59</v>
      </c>
      <c r="BG120" t="s">
        <v>47</v>
      </c>
      <c r="BH120" s="15" t="s">
        <v>59</v>
      </c>
      <c r="BI120" t="s">
        <v>47</v>
      </c>
      <c r="BJ120" s="15" t="s">
        <v>59</v>
      </c>
      <c r="BK120" t="s">
        <v>47</v>
      </c>
      <c r="BL120" s="15" t="s">
        <v>59</v>
      </c>
      <c r="BM120" t="s">
        <v>47</v>
      </c>
      <c r="BN120" s="15" t="s">
        <v>59</v>
      </c>
      <c r="BO120" t="s">
        <v>47</v>
      </c>
      <c r="BP120" s="15" t="s">
        <v>59</v>
      </c>
      <c r="BQ120" t="s">
        <v>47</v>
      </c>
      <c r="BR120" s="15" t="s">
        <v>59</v>
      </c>
      <c r="BS120" t="s">
        <v>47</v>
      </c>
      <c r="BT120" s="15" t="s">
        <v>59</v>
      </c>
      <c r="BU120" t="s">
        <v>47</v>
      </c>
      <c r="BV120" s="15" t="s">
        <v>59</v>
      </c>
      <c r="BW120" t="s">
        <v>47</v>
      </c>
      <c r="BX120" s="15" t="s">
        <v>59</v>
      </c>
      <c r="BY120" t="s">
        <v>47</v>
      </c>
      <c r="BZ120" s="15" t="s">
        <v>59</v>
      </c>
      <c r="CA120">
        <v>1.256</v>
      </c>
      <c r="CB120" s="15" t="s">
        <v>59</v>
      </c>
      <c r="CI120" t="s">
        <v>47</v>
      </c>
      <c r="CJ120" s="15" t="s">
        <v>59</v>
      </c>
      <c r="CM120" t="s">
        <v>47</v>
      </c>
      <c r="CN120" s="15" t="s">
        <v>59</v>
      </c>
      <c r="CO120" t="s">
        <v>47</v>
      </c>
      <c r="CP120" s="15" t="s">
        <v>59</v>
      </c>
      <c r="CQ120" t="s">
        <v>47</v>
      </c>
      <c r="CR120" s="15" t="s">
        <v>59</v>
      </c>
      <c r="CS120" t="s">
        <v>47</v>
      </c>
      <c r="CT120" s="15" t="s">
        <v>59</v>
      </c>
      <c r="CU120" t="s">
        <v>47</v>
      </c>
      <c r="CV120" s="15" t="s">
        <v>59</v>
      </c>
      <c r="CY120" t="s">
        <v>47</v>
      </c>
      <c r="CZ120" s="15" t="s">
        <v>59</v>
      </c>
      <c r="DC120" t="s">
        <v>47</v>
      </c>
      <c r="DD120" s="15" t="s">
        <v>59</v>
      </c>
      <c r="DG120" t="s">
        <v>47</v>
      </c>
      <c r="DH120" s="15" t="s">
        <v>59</v>
      </c>
      <c r="DI120" t="s">
        <v>47</v>
      </c>
      <c r="DJ120" s="15" t="s">
        <v>59</v>
      </c>
      <c r="DK120" t="s">
        <v>47</v>
      </c>
      <c r="DL120" s="15" t="s">
        <v>59</v>
      </c>
      <c r="DM120" t="s">
        <v>47</v>
      </c>
      <c r="DN120" s="15" t="s">
        <v>59</v>
      </c>
      <c r="DO120" t="s">
        <v>47</v>
      </c>
      <c r="DP120" s="15" t="s">
        <v>59</v>
      </c>
      <c r="DQ120" t="s">
        <v>47</v>
      </c>
      <c r="DR120" s="15" t="s">
        <v>59</v>
      </c>
      <c r="DS120" t="s">
        <v>47</v>
      </c>
      <c r="DT120" s="15" t="s">
        <v>59</v>
      </c>
      <c r="DU120" t="s">
        <v>47</v>
      </c>
      <c r="DV120" s="15" t="s">
        <v>59</v>
      </c>
      <c r="DW120" t="s">
        <v>47</v>
      </c>
      <c r="DX120" s="15" t="s">
        <v>59</v>
      </c>
      <c r="EC120" t="s">
        <v>47</v>
      </c>
      <c r="ED120" s="15" t="s">
        <v>59</v>
      </c>
      <c r="EE120" t="s">
        <v>47</v>
      </c>
      <c r="EF120" s="15" t="s">
        <v>59</v>
      </c>
      <c r="EG120" t="s">
        <v>47</v>
      </c>
      <c r="EH120" s="15" t="s">
        <v>59</v>
      </c>
      <c r="EK120" t="s">
        <v>47</v>
      </c>
      <c r="EL120" s="15" t="s">
        <v>59</v>
      </c>
      <c r="EM120" t="s">
        <v>47</v>
      </c>
      <c r="EN120" s="15" t="s">
        <v>59</v>
      </c>
      <c r="EO120" t="s">
        <v>47</v>
      </c>
      <c r="EP120" s="15" t="s">
        <v>59</v>
      </c>
      <c r="EQ120" t="s">
        <v>47</v>
      </c>
      <c r="ER120" s="15" t="s">
        <v>59</v>
      </c>
      <c r="ES120" t="s">
        <v>47</v>
      </c>
      <c r="ET120" s="15" t="s">
        <v>59</v>
      </c>
      <c r="EU120" t="s">
        <v>47</v>
      </c>
      <c r="EV120" s="15" t="s">
        <v>59</v>
      </c>
      <c r="EW120" t="s">
        <v>47</v>
      </c>
      <c r="EX120" s="15" t="s">
        <v>59</v>
      </c>
      <c r="EY120" t="s">
        <v>47</v>
      </c>
      <c r="EZ120" s="15" t="s">
        <v>59</v>
      </c>
      <c r="FA120" t="s">
        <v>47</v>
      </c>
      <c r="FB120" s="15" t="s">
        <v>59</v>
      </c>
      <c r="FE120" t="s">
        <v>47</v>
      </c>
      <c r="FF120" s="15" t="s">
        <v>59</v>
      </c>
      <c r="FG120" t="s">
        <v>47</v>
      </c>
      <c r="FH120" s="15" t="s">
        <v>59</v>
      </c>
      <c r="FI120" t="s">
        <v>47</v>
      </c>
      <c r="FJ120" s="15" t="s">
        <v>59</v>
      </c>
      <c r="FK120" t="s">
        <v>47</v>
      </c>
      <c r="FL120" s="15" t="s">
        <v>59</v>
      </c>
      <c r="FM120" t="s">
        <v>47</v>
      </c>
      <c r="FN120" s="15" t="s">
        <v>59</v>
      </c>
      <c r="FO120" t="s">
        <v>47</v>
      </c>
      <c r="FP120" s="15" t="s">
        <v>59</v>
      </c>
      <c r="FQ120" t="s">
        <v>47</v>
      </c>
      <c r="FR120" s="15" t="s">
        <v>59</v>
      </c>
    </row>
    <row r="121" spans="1:174">
      <c r="A121" t="s">
        <v>434</v>
      </c>
      <c r="B121" s="52">
        <v>2</v>
      </c>
      <c r="C121" s="52"/>
      <c r="D121" s="52">
        <v>8012</v>
      </c>
      <c r="E121" s="18" t="s">
        <v>1829</v>
      </c>
      <c r="I121" t="s">
        <v>47</v>
      </c>
      <c r="J121" s="15" t="s">
        <v>59</v>
      </c>
      <c r="K121" t="s">
        <v>47</v>
      </c>
      <c r="L121" s="15" t="s">
        <v>59</v>
      </c>
      <c r="BG121" t="s">
        <v>47</v>
      </c>
      <c r="BH121" s="15" t="s">
        <v>59</v>
      </c>
      <c r="BI121" t="s">
        <v>47</v>
      </c>
      <c r="BJ121" s="15" t="s">
        <v>59</v>
      </c>
      <c r="BK121" t="s">
        <v>47</v>
      </c>
      <c r="BL121" s="15" t="s">
        <v>59</v>
      </c>
      <c r="BM121" t="s">
        <v>47</v>
      </c>
      <c r="BN121" s="15" t="s">
        <v>59</v>
      </c>
      <c r="BO121">
        <v>6.2E-2</v>
      </c>
      <c r="BP121" s="15">
        <v>4.0000000000000001E-3</v>
      </c>
      <c r="BQ121" t="s">
        <v>47</v>
      </c>
      <c r="BR121" s="15" t="s">
        <v>59</v>
      </c>
      <c r="BS121">
        <v>5.1999999999999998E-2</v>
      </c>
      <c r="BT121" s="15">
        <v>5.0000000000000001E-3</v>
      </c>
      <c r="BU121" t="s">
        <v>47</v>
      </c>
      <c r="BV121" s="15" t="s">
        <v>59</v>
      </c>
      <c r="BW121" t="s">
        <v>47</v>
      </c>
      <c r="BX121" s="15" t="s">
        <v>59</v>
      </c>
      <c r="BY121" t="s">
        <v>47</v>
      </c>
      <c r="BZ121" s="15" t="s">
        <v>59</v>
      </c>
      <c r="CA121">
        <v>1.21</v>
      </c>
      <c r="CB121" s="15">
        <v>9.6000000000000002E-2</v>
      </c>
      <c r="CI121" t="s">
        <v>47</v>
      </c>
      <c r="CJ121" s="15" t="s">
        <v>59</v>
      </c>
      <c r="CM121" t="s">
        <v>47</v>
      </c>
      <c r="CN121" s="15" t="s">
        <v>59</v>
      </c>
      <c r="CO121" t="s">
        <v>47</v>
      </c>
      <c r="CP121" s="15" t="s">
        <v>59</v>
      </c>
      <c r="CQ121" t="s">
        <v>47</v>
      </c>
      <c r="CR121" s="15" t="s">
        <v>59</v>
      </c>
      <c r="CS121" t="s">
        <v>47</v>
      </c>
      <c r="CT121" s="15" t="s">
        <v>59</v>
      </c>
      <c r="CU121" t="s">
        <v>47</v>
      </c>
      <c r="CV121" s="15" t="s">
        <v>59</v>
      </c>
      <c r="CY121" t="s">
        <v>47</v>
      </c>
      <c r="CZ121" s="15" t="s">
        <v>59</v>
      </c>
      <c r="DC121" t="s">
        <v>47</v>
      </c>
      <c r="DD121" s="15" t="s">
        <v>59</v>
      </c>
      <c r="DG121" t="s">
        <v>47</v>
      </c>
      <c r="DH121" s="15" t="s">
        <v>59</v>
      </c>
      <c r="DI121" t="s">
        <v>47</v>
      </c>
      <c r="DJ121" s="15" t="s">
        <v>59</v>
      </c>
      <c r="DK121" t="s">
        <v>47</v>
      </c>
      <c r="DL121" s="15" t="s">
        <v>59</v>
      </c>
      <c r="DM121" t="s">
        <v>47</v>
      </c>
      <c r="DN121" s="15" t="s">
        <v>59</v>
      </c>
      <c r="DO121" t="s">
        <v>47</v>
      </c>
      <c r="DP121" s="15" t="s">
        <v>59</v>
      </c>
      <c r="DQ121" t="s">
        <v>47</v>
      </c>
      <c r="DR121" s="15" t="s">
        <v>59</v>
      </c>
      <c r="DS121" t="s">
        <v>47</v>
      </c>
      <c r="DT121" s="15" t="s">
        <v>59</v>
      </c>
      <c r="DU121" t="s">
        <v>47</v>
      </c>
      <c r="DV121" s="15" t="s">
        <v>59</v>
      </c>
      <c r="DW121" t="s">
        <v>47</v>
      </c>
      <c r="DX121" s="15" t="s">
        <v>59</v>
      </c>
      <c r="EC121" t="s">
        <v>47</v>
      </c>
      <c r="ED121" s="15" t="s">
        <v>59</v>
      </c>
      <c r="EE121" t="s">
        <v>47</v>
      </c>
      <c r="EF121" s="15" t="s">
        <v>59</v>
      </c>
      <c r="EG121" t="s">
        <v>47</v>
      </c>
      <c r="EH121" s="15" t="s">
        <v>59</v>
      </c>
      <c r="EK121" t="s">
        <v>47</v>
      </c>
      <c r="EL121" s="15" t="s">
        <v>59</v>
      </c>
      <c r="EM121" t="s">
        <v>47</v>
      </c>
      <c r="EN121" s="15" t="s">
        <v>59</v>
      </c>
      <c r="EO121" t="s">
        <v>47</v>
      </c>
      <c r="EP121" s="15" t="s">
        <v>59</v>
      </c>
      <c r="EQ121" t="s">
        <v>47</v>
      </c>
      <c r="ER121" s="15" t="s">
        <v>59</v>
      </c>
      <c r="ES121" t="s">
        <v>47</v>
      </c>
      <c r="ET121" s="15" t="s">
        <v>59</v>
      </c>
      <c r="EU121" t="s">
        <v>47</v>
      </c>
      <c r="EV121" s="15" t="s">
        <v>59</v>
      </c>
      <c r="EW121" t="s">
        <v>47</v>
      </c>
      <c r="EX121" s="15" t="s">
        <v>59</v>
      </c>
      <c r="EY121" t="s">
        <v>47</v>
      </c>
      <c r="EZ121" s="15" t="s">
        <v>59</v>
      </c>
      <c r="FA121" t="s">
        <v>47</v>
      </c>
      <c r="FB121" s="15" t="s">
        <v>59</v>
      </c>
      <c r="FE121" t="s">
        <v>47</v>
      </c>
      <c r="FF121" s="15" t="s">
        <v>59</v>
      </c>
      <c r="FG121" t="s">
        <v>47</v>
      </c>
      <c r="FH121" s="15" t="s">
        <v>59</v>
      </c>
      <c r="FI121" t="s">
        <v>47</v>
      </c>
      <c r="FJ121" s="15" t="s">
        <v>59</v>
      </c>
      <c r="FK121" t="s">
        <v>47</v>
      </c>
      <c r="FL121" s="15" t="s">
        <v>59</v>
      </c>
      <c r="FM121" t="s">
        <v>47</v>
      </c>
      <c r="FN121" s="15" t="s">
        <v>59</v>
      </c>
      <c r="FO121" t="s">
        <v>47</v>
      </c>
      <c r="FP121" s="15" t="s">
        <v>59</v>
      </c>
      <c r="FQ121" t="s">
        <v>47</v>
      </c>
      <c r="FR121" s="15" t="s">
        <v>59</v>
      </c>
    </row>
    <row r="122" spans="1:174">
      <c r="A122" t="s">
        <v>354</v>
      </c>
      <c r="B122" s="52">
        <v>2</v>
      </c>
      <c r="C122" s="52"/>
      <c r="D122" s="52">
        <v>8012</v>
      </c>
      <c r="E122" s="18" t="s">
        <v>1829</v>
      </c>
      <c r="I122" t="s">
        <v>47</v>
      </c>
      <c r="J122" s="15" t="s">
        <v>59</v>
      </c>
      <c r="K122" t="s">
        <v>47</v>
      </c>
      <c r="L122" s="15" t="s">
        <v>59</v>
      </c>
      <c r="BG122" t="s">
        <v>47</v>
      </c>
      <c r="BH122" s="15" t="s">
        <v>59</v>
      </c>
      <c r="BI122" t="s">
        <v>47</v>
      </c>
      <c r="BJ122" s="15" t="s">
        <v>59</v>
      </c>
      <c r="BK122" t="s">
        <v>47</v>
      </c>
      <c r="BL122" s="15" t="s">
        <v>59</v>
      </c>
      <c r="BM122" t="s">
        <v>47</v>
      </c>
      <c r="BN122" s="15" t="s">
        <v>59</v>
      </c>
      <c r="BO122">
        <v>0.36399999999999999</v>
      </c>
      <c r="BP122" s="15">
        <v>0.01</v>
      </c>
      <c r="BQ122" t="s">
        <v>47</v>
      </c>
      <c r="BR122" s="15" t="s">
        <v>59</v>
      </c>
      <c r="BS122">
        <v>8.2000000000000003E-2</v>
      </c>
      <c r="BT122" s="15">
        <v>1.4E-2</v>
      </c>
      <c r="BU122" t="s">
        <v>47</v>
      </c>
      <c r="BV122" s="15" t="s">
        <v>59</v>
      </c>
      <c r="BW122" t="s">
        <v>47</v>
      </c>
      <c r="BX122" s="15" t="s">
        <v>59</v>
      </c>
      <c r="BY122" t="s">
        <v>47</v>
      </c>
      <c r="BZ122" s="15" t="s">
        <v>59</v>
      </c>
      <c r="CA122">
        <v>2.1930000000000001</v>
      </c>
      <c r="CB122" s="15">
        <v>5.3999999999999999E-2</v>
      </c>
      <c r="CI122" t="s">
        <v>47</v>
      </c>
      <c r="CJ122" s="15" t="s">
        <v>59</v>
      </c>
      <c r="CM122" t="s">
        <v>47</v>
      </c>
      <c r="CN122" s="15" t="s">
        <v>59</v>
      </c>
      <c r="CO122" t="s">
        <v>47</v>
      </c>
      <c r="CP122" s="15" t="s">
        <v>59</v>
      </c>
      <c r="CQ122" t="s">
        <v>47</v>
      </c>
      <c r="CR122" s="15" t="s">
        <v>59</v>
      </c>
      <c r="CS122" t="s">
        <v>47</v>
      </c>
      <c r="CT122" s="15" t="s">
        <v>59</v>
      </c>
      <c r="CU122" t="s">
        <v>47</v>
      </c>
      <c r="CV122" s="15" t="s">
        <v>59</v>
      </c>
      <c r="CY122" t="s">
        <v>47</v>
      </c>
      <c r="CZ122" s="15" t="s">
        <v>59</v>
      </c>
      <c r="DC122" t="s">
        <v>47</v>
      </c>
      <c r="DD122" s="15" t="s">
        <v>59</v>
      </c>
      <c r="DG122" t="s">
        <v>47</v>
      </c>
      <c r="DH122" s="15" t="s">
        <v>59</v>
      </c>
      <c r="DI122" t="s">
        <v>47</v>
      </c>
      <c r="DJ122" s="15" t="s">
        <v>59</v>
      </c>
      <c r="DK122" t="s">
        <v>47</v>
      </c>
      <c r="DL122" s="15" t="s">
        <v>59</v>
      </c>
      <c r="DM122" t="s">
        <v>47</v>
      </c>
      <c r="DN122" s="15" t="s">
        <v>59</v>
      </c>
      <c r="DO122" t="s">
        <v>47</v>
      </c>
      <c r="DP122" s="15" t="s">
        <v>59</v>
      </c>
      <c r="DQ122" t="s">
        <v>47</v>
      </c>
      <c r="DR122" s="15" t="s">
        <v>59</v>
      </c>
      <c r="DS122" t="s">
        <v>47</v>
      </c>
      <c r="DT122" s="15" t="s">
        <v>59</v>
      </c>
      <c r="DU122" t="s">
        <v>47</v>
      </c>
      <c r="DV122" s="15" t="s">
        <v>59</v>
      </c>
      <c r="DW122" t="s">
        <v>47</v>
      </c>
      <c r="DX122" s="15" t="s">
        <v>59</v>
      </c>
      <c r="EC122" t="s">
        <v>47</v>
      </c>
      <c r="ED122" s="15" t="s">
        <v>59</v>
      </c>
      <c r="EE122" t="s">
        <v>47</v>
      </c>
      <c r="EF122" s="15" t="s">
        <v>59</v>
      </c>
      <c r="EG122" t="s">
        <v>47</v>
      </c>
      <c r="EH122" s="15" t="s">
        <v>59</v>
      </c>
      <c r="EK122" t="s">
        <v>47</v>
      </c>
      <c r="EL122" s="15" t="s">
        <v>59</v>
      </c>
      <c r="EM122" t="s">
        <v>47</v>
      </c>
      <c r="EN122" s="15" t="s">
        <v>59</v>
      </c>
      <c r="EO122" t="s">
        <v>47</v>
      </c>
      <c r="EP122" s="15" t="s">
        <v>59</v>
      </c>
      <c r="EQ122" t="s">
        <v>47</v>
      </c>
      <c r="ER122" s="15" t="s">
        <v>59</v>
      </c>
      <c r="ES122" t="s">
        <v>47</v>
      </c>
      <c r="ET122" s="15" t="s">
        <v>59</v>
      </c>
      <c r="EU122" t="s">
        <v>47</v>
      </c>
      <c r="EV122" s="15" t="s">
        <v>59</v>
      </c>
      <c r="EW122" t="s">
        <v>47</v>
      </c>
      <c r="EX122" s="15" t="s">
        <v>59</v>
      </c>
      <c r="EY122" t="s">
        <v>47</v>
      </c>
      <c r="EZ122" s="15" t="s">
        <v>59</v>
      </c>
      <c r="FA122" t="s">
        <v>47</v>
      </c>
      <c r="FB122" s="15" t="s">
        <v>59</v>
      </c>
      <c r="FE122" t="s">
        <v>47</v>
      </c>
      <c r="FF122" s="15" t="s">
        <v>59</v>
      </c>
      <c r="FG122" t="s">
        <v>47</v>
      </c>
      <c r="FH122" s="15" t="s">
        <v>59</v>
      </c>
      <c r="FI122" t="s">
        <v>47</v>
      </c>
      <c r="FJ122" s="15" t="s">
        <v>59</v>
      </c>
      <c r="FK122" t="s">
        <v>47</v>
      </c>
      <c r="FL122" s="15" t="s">
        <v>59</v>
      </c>
      <c r="FM122" t="s">
        <v>47</v>
      </c>
      <c r="FN122" s="15" t="s">
        <v>59</v>
      </c>
      <c r="FO122" t="s">
        <v>47</v>
      </c>
      <c r="FP122" s="15" t="s">
        <v>59</v>
      </c>
      <c r="FQ122" t="s">
        <v>47</v>
      </c>
      <c r="FR122" s="15" t="s">
        <v>59</v>
      </c>
    </row>
    <row r="123" spans="1:174">
      <c r="A123" t="s">
        <v>435</v>
      </c>
      <c r="B123" s="52">
        <v>1</v>
      </c>
      <c r="C123" s="52"/>
      <c r="D123" s="52">
        <v>6404</v>
      </c>
      <c r="E123" s="18" t="s">
        <v>1829</v>
      </c>
      <c r="I123" t="s">
        <v>47</v>
      </c>
      <c r="J123" s="15" t="s">
        <v>59</v>
      </c>
      <c r="K123" t="s">
        <v>47</v>
      </c>
      <c r="L123" s="15" t="s">
        <v>59</v>
      </c>
      <c r="BG123" t="s">
        <v>47</v>
      </c>
      <c r="BH123" s="15" t="s">
        <v>59</v>
      </c>
      <c r="BI123" t="s">
        <v>47</v>
      </c>
      <c r="BJ123" s="15" t="s">
        <v>59</v>
      </c>
      <c r="BK123" t="s">
        <v>47</v>
      </c>
      <c r="BL123" s="15" t="s">
        <v>59</v>
      </c>
      <c r="BM123" t="s">
        <v>47</v>
      </c>
      <c r="BN123" s="15" t="s">
        <v>59</v>
      </c>
      <c r="BO123">
        <v>2.7E-2</v>
      </c>
      <c r="BP123" s="15">
        <v>3.0000000000000001E-3</v>
      </c>
      <c r="BQ123" t="s">
        <v>47</v>
      </c>
      <c r="BR123" s="15" t="s">
        <v>59</v>
      </c>
      <c r="BS123">
        <v>3.1E-2</v>
      </c>
      <c r="BT123" s="15">
        <v>8.9999999999999993E-3</v>
      </c>
      <c r="BU123" t="s">
        <v>47</v>
      </c>
      <c r="BV123" s="15" t="s">
        <v>59</v>
      </c>
      <c r="BW123" t="s">
        <v>47</v>
      </c>
      <c r="BX123" s="15" t="s">
        <v>59</v>
      </c>
      <c r="BY123" t="s">
        <v>47</v>
      </c>
      <c r="BZ123" s="15" t="s">
        <v>59</v>
      </c>
      <c r="CA123">
        <v>0.126</v>
      </c>
      <c r="CB123" s="15">
        <v>8.9999999999999993E-3</v>
      </c>
      <c r="CI123" t="s">
        <v>47</v>
      </c>
      <c r="CJ123" s="15" t="s">
        <v>59</v>
      </c>
      <c r="CM123" t="s">
        <v>47</v>
      </c>
      <c r="CN123" s="15" t="s">
        <v>59</v>
      </c>
      <c r="CO123" t="s">
        <v>47</v>
      </c>
      <c r="CP123" s="15" t="s">
        <v>59</v>
      </c>
      <c r="CQ123" t="s">
        <v>47</v>
      </c>
      <c r="CR123" s="15" t="s">
        <v>59</v>
      </c>
      <c r="CS123" t="s">
        <v>47</v>
      </c>
      <c r="CT123" s="15" t="s">
        <v>59</v>
      </c>
      <c r="CU123" t="s">
        <v>47</v>
      </c>
      <c r="CV123" s="15" t="s">
        <v>59</v>
      </c>
      <c r="CY123" t="s">
        <v>47</v>
      </c>
      <c r="CZ123" s="15" t="s">
        <v>59</v>
      </c>
      <c r="DC123" t="s">
        <v>47</v>
      </c>
      <c r="DD123" s="15" t="s">
        <v>59</v>
      </c>
      <c r="DG123" t="s">
        <v>47</v>
      </c>
      <c r="DH123" s="15" t="s">
        <v>59</v>
      </c>
      <c r="DI123" t="s">
        <v>47</v>
      </c>
      <c r="DJ123" s="15" t="s">
        <v>59</v>
      </c>
      <c r="DK123" t="s">
        <v>47</v>
      </c>
      <c r="DL123" s="15" t="s">
        <v>59</v>
      </c>
      <c r="DM123" t="s">
        <v>47</v>
      </c>
      <c r="DN123" s="15" t="s">
        <v>59</v>
      </c>
      <c r="DO123" t="s">
        <v>47</v>
      </c>
      <c r="DP123" s="15" t="s">
        <v>59</v>
      </c>
      <c r="DQ123" t="s">
        <v>47</v>
      </c>
      <c r="DR123" s="15" t="s">
        <v>59</v>
      </c>
      <c r="DS123" t="s">
        <v>47</v>
      </c>
      <c r="DT123" s="15" t="s">
        <v>59</v>
      </c>
      <c r="DU123" t="s">
        <v>47</v>
      </c>
      <c r="DV123" s="15" t="s">
        <v>59</v>
      </c>
      <c r="DW123" t="s">
        <v>47</v>
      </c>
      <c r="DX123" s="15" t="s">
        <v>59</v>
      </c>
      <c r="EC123" t="s">
        <v>47</v>
      </c>
      <c r="ED123" s="15" t="s">
        <v>59</v>
      </c>
      <c r="EE123" t="s">
        <v>47</v>
      </c>
      <c r="EF123" s="15" t="s">
        <v>59</v>
      </c>
      <c r="EG123" t="s">
        <v>47</v>
      </c>
      <c r="EH123" s="15" t="s">
        <v>59</v>
      </c>
      <c r="EK123" t="s">
        <v>47</v>
      </c>
      <c r="EL123" s="15" t="s">
        <v>59</v>
      </c>
      <c r="EM123" t="s">
        <v>47</v>
      </c>
      <c r="EN123" s="15" t="s">
        <v>59</v>
      </c>
      <c r="EO123" t="s">
        <v>47</v>
      </c>
      <c r="EP123" s="15" t="s">
        <v>59</v>
      </c>
      <c r="EQ123" t="s">
        <v>47</v>
      </c>
      <c r="ER123" s="15" t="s">
        <v>59</v>
      </c>
      <c r="ES123" t="s">
        <v>47</v>
      </c>
      <c r="ET123" s="15" t="s">
        <v>59</v>
      </c>
      <c r="EU123" t="s">
        <v>47</v>
      </c>
      <c r="EV123" s="15" t="s">
        <v>59</v>
      </c>
      <c r="EW123" t="s">
        <v>47</v>
      </c>
      <c r="EX123" s="15" t="s">
        <v>59</v>
      </c>
      <c r="EY123" t="s">
        <v>47</v>
      </c>
      <c r="EZ123" s="15" t="s">
        <v>59</v>
      </c>
      <c r="FA123" t="s">
        <v>47</v>
      </c>
      <c r="FB123" s="15" t="s">
        <v>59</v>
      </c>
      <c r="FE123" t="s">
        <v>47</v>
      </c>
      <c r="FF123" s="15" t="s">
        <v>59</v>
      </c>
      <c r="FG123" t="s">
        <v>47</v>
      </c>
      <c r="FH123" s="15" t="s">
        <v>59</v>
      </c>
      <c r="FI123" t="s">
        <v>47</v>
      </c>
      <c r="FJ123" s="15" t="s">
        <v>59</v>
      </c>
      <c r="FK123" t="s">
        <v>47</v>
      </c>
      <c r="FL123" s="15" t="s">
        <v>59</v>
      </c>
      <c r="FM123" t="s">
        <v>47</v>
      </c>
      <c r="FN123" s="15" t="s">
        <v>59</v>
      </c>
      <c r="FO123" t="s">
        <v>47</v>
      </c>
      <c r="FP123" s="15" t="s">
        <v>59</v>
      </c>
      <c r="FQ123" t="s">
        <v>47</v>
      </c>
      <c r="FR123" s="15" t="s">
        <v>59</v>
      </c>
    </row>
    <row r="124" spans="1:174">
      <c r="A124" t="s">
        <v>436</v>
      </c>
      <c r="B124" s="52">
        <v>1</v>
      </c>
      <c r="C124" s="52"/>
      <c r="D124" s="52">
        <v>6420</v>
      </c>
      <c r="E124" s="18" t="s">
        <v>1829</v>
      </c>
      <c r="I124" t="s">
        <v>47</v>
      </c>
      <c r="J124" s="15" t="s">
        <v>59</v>
      </c>
      <c r="K124" t="s">
        <v>47</v>
      </c>
      <c r="L124" s="15" t="s">
        <v>59</v>
      </c>
      <c r="BG124" t="s">
        <v>47</v>
      </c>
      <c r="BH124" s="15" t="s">
        <v>59</v>
      </c>
      <c r="BI124" t="s">
        <v>47</v>
      </c>
      <c r="BJ124" s="15" t="s">
        <v>59</v>
      </c>
      <c r="BK124" t="s">
        <v>47</v>
      </c>
      <c r="BL124" s="15" t="s">
        <v>59</v>
      </c>
      <c r="BM124" t="s">
        <v>47</v>
      </c>
      <c r="BN124" s="15" t="s">
        <v>59</v>
      </c>
      <c r="BO124">
        <v>0.111</v>
      </c>
      <c r="BP124" s="15">
        <v>3.0000000000000001E-3</v>
      </c>
      <c r="BQ124" t="s">
        <v>47</v>
      </c>
      <c r="BR124" s="15" t="s">
        <v>59</v>
      </c>
      <c r="BS124">
        <v>4.2999999999999997E-2</v>
      </c>
      <c r="BT124" s="15">
        <v>1E-3</v>
      </c>
      <c r="BU124" t="s">
        <v>47</v>
      </c>
      <c r="BV124" s="15" t="s">
        <v>59</v>
      </c>
      <c r="BW124" t="s">
        <v>47</v>
      </c>
      <c r="BX124" s="15" t="s">
        <v>59</v>
      </c>
      <c r="BY124" t="s">
        <v>47</v>
      </c>
      <c r="BZ124" s="15" t="s">
        <v>59</v>
      </c>
      <c r="CA124">
        <v>0.27800000000000002</v>
      </c>
      <c r="CB124" s="15">
        <v>4.0000000000000001E-3</v>
      </c>
      <c r="CI124" t="s">
        <v>47</v>
      </c>
      <c r="CJ124" s="15" t="s">
        <v>59</v>
      </c>
      <c r="CM124" t="s">
        <v>47</v>
      </c>
      <c r="CN124" s="15" t="s">
        <v>59</v>
      </c>
      <c r="CO124" t="s">
        <v>47</v>
      </c>
      <c r="CP124" s="15" t="s">
        <v>59</v>
      </c>
      <c r="CQ124" t="s">
        <v>47</v>
      </c>
      <c r="CR124" s="15" t="s">
        <v>59</v>
      </c>
      <c r="CS124" t="s">
        <v>47</v>
      </c>
      <c r="CT124" s="15" t="s">
        <v>59</v>
      </c>
      <c r="CU124" t="s">
        <v>47</v>
      </c>
      <c r="CV124" s="15" t="s">
        <v>59</v>
      </c>
      <c r="CY124" t="s">
        <v>47</v>
      </c>
      <c r="CZ124" s="15" t="s">
        <v>59</v>
      </c>
      <c r="DC124" t="s">
        <v>47</v>
      </c>
      <c r="DD124" s="15" t="s">
        <v>59</v>
      </c>
      <c r="DG124" t="s">
        <v>47</v>
      </c>
      <c r="DH124" s="15" t="s">
        <v>59</v>
      </c>
      <c r="DI124" t="s">
        <v>47</v>
      </c>
      <c r="DJ124" s="15" t="s">
        <v>59</v>
      </c>
      <c r="DK124" t="s">
        <v>47</v>
      </c>
      <c r="DL124" s="15" t="s">
        <v>59</v>
      </c>
      <c r="DM124" t="s">
        <v>47</v>
      </c>
      <c r="DN124" s="15" t="s">
        <v>59</v>
      </c>
      <c r="DO124" t="s">
        <v>47</v>
      </c>
      <c r="DP124" s="15" t="s">
        <v>59</v>
      </c>
      <c r="DQ124" t="s">
        <v>47</v>
      </c>
      <c r="DR124" s="15" t="s">
        <v>59</v>
      </c>
      <c r="DS124" t="s">
        <v>47</v>
      </c>
      <c r="DT124" s="15" t="s">
        <v>59</v>
      </c>
      <c r="DU124" t="s">
        <v>47</v>
      </c>
      <c r="DV124" s="15" t="s">
        <v>59</v>
      </c>
      <c r="DW124" t="s">
        <v>47</v>
      </c>
      <c r="DX124" s="15" t="s">
        <v>59</v>
      </c>
      <c r="EC124" t="s">
        <v>47</v>
      </c>
      <c r="ED124" s="15" t="s">
        <v>59</v>
      </c>
      <c r="EE124" t="s">
        <v>47</v>
      </c>
      <c r="EF124" s="15" t="s">
        <v>59</v>
      </c>
      <c r="EG124" t="s">
        <v>47</v>
      </c>
      <c r="EH124" s="15" t="s">
        <v>59</v>
      </c>
      <c r="EK124" t="s">
        <v>47</v>
      </c>
      <c r="EL124" s="15" t="s">
        <v>59</v>
      </c>
      <c r="EM124" t="s">
        <v>47</v>
      </c>
      <c r="EN124" s="15" t="s">
        <v>59</v>
      </c>
      <c r="EO124" t="s">
        <v>47</v>
      </c>
      <c r="EP124" s="15" t="s">
        <v>59</v>
      </c>
      <c r="EQ124" t="s">
        <v>47</v>
      </c>
      <c r="ER124" s="15" t="s">
        <v>59</v>
      </c>
      <c r="ES124" t="s">
        <v>47</v>
      </c>
      <c r="ET124" s="15" t="s">
        <v>59</v>
      </c>
      <c r="EU124" t="s">
        <v>47</v>
      </c>
      <c r="EV124" s="15" t="s">
        <v>59</v>
      </c>
      <c r="EW124" t="s">
        <v>47</v>
      </c>
      <c r="EX124" s="15" t="s">
        <v>59</v>
      </c>
      <c r="EY124" t="s">
        <v>47</v>
      </c>
      <c r="EZ124" s="15" t="s">
        <v>59</v>
      </c>
      <c r="FA124" t="s">
        <v>47</v>
      </c>
      <c r="FB124" s="15" t="s">
        <v>59</v>
      </c>
      <c r="FE124" t="s">
        <v>47</v>
      </c>
      <c r="FF124" s="15" t="s">
        <v>59</v>
      </c>
      <c r="FG124" t="s">
        <v>47</v>
      </c>
      <c r="FH124" s="15" t="s">
        <v>59</v>
      </c>
      <c r="FI124" t="s">
        <v>47</v>
      </c>
      <c r="FJ124" s="15" t="s">
        <v>59</v>
      </c>
      <c r="FK124" t="s">
        <v>47</v>
      </c>
      <c r="FL124" s="15" t="s">
        <v>59</v>
      </c>
      <c r="FM124" t="s">
        <v>47</v>
      </c>
      <c r="FN124" s="15" t="s">
        <v>59</v>
      </c>
      <c r="FO124" t="s">
        <v>47</v>
      </c>
      <c r="FP124" s="15" t="s">
        <v>59</v>
      </c>
      <c r="FQ124" t="s">
        <v>47</v>
      </c>
      <c r="FR124" s="15" t="s">
        <v>59</v>
      </c>
    </row>
    <row r="125" spans="1:174">
      <c r="A125" t="s">
        <v>437</v>
      </c>
      <c r="B125" s="52">
        <v>1</v>
      </c>
      <c r="C125" s="52"/>
      <c r="D125" s="52">
        <v>6414</v>
      </c>
      <c r="E125" s="18" t="s">
        <v>1829</v>
      </c>
      <c r="I125" t="s">
        <v>47</v>
      </c>
      <c r="J125" s="15" t="s">
        <v>59</v>
      </c>
      <c r="K125" t="s">
        <v>47</v>
      </c>
      <c r="L125" s="15" t="s">
        <v>59</v>
      </c>
      <c r="BG125" t="s">
        <v>47</v>
      </c>
      <c r="BH125" s="15" t="s">
        <v>59</v>
      </c>
      <c r="BI125" t="s">
        <v>47</v>
      </c>
      <c r="BJ125" s="15" t="s">
        <v>59</v>
      </c>
      <c r="BK125" t="s">
        <v>47</v>
      </c>
      <c r="BL125" s="15" t="s">
        <v>59</v>
      </c>
      <c r="BM125" t="s">
        <v>47</v>
      </c>
      <c r="BN125" s="15" t="s">
        <v>59</v>
      </c>
      <c r="BO125">
        <v>3.0000000000000001E-3</v>
      </c>
      <c r="BP125" s="15">
        <v>0</v>
      </c>
      <c r="BQ125" t="s">
        <v>47</v>
      </c>
      <c r="BR125" s="15" t="s">
        <v>59</v>
      </c>
      <c r="BS125">
        <v>1.2999999999999999E-2</v>
      </c>
      <c r="BT125" s="15">
        <v>0</v>
      </c>
      <c r="BU125" t="s">
        <v>47</v>
      </c>
      <c r="BV125" s="15" t="s">
        <v>59</v>
      </c>
      <c r="BW125" t="s">
        <v>47</v>
      </c>
      <c r="BX125" s="15" t="s">
        <v>59</v>
      </c>
      <c r="BY125" t="s">
        <v>47</v>
      </c>
      <c r="BZ125" s="15" t="s">
        <v>59</v>
      </c>
      <c r="CA125">
        <v>2.5999999999999999E-2</v>
      </c>
      <c r="CB125" s="15">
        <v>3.0000000000000001E-3</v>
      </c>
      <c r="CI125" t="s">
        <v>47</v>
      </c>
      <c r="CJ125" s="15" t="s">
        <v>59</v>
      </c>
      <c r="CM125" t="s">
        <v>47</v>
      </c>
      <c r="CN125" s="15" t="s">
        <v>59</v>
      </c>
      <c r="CO125" t="s">
        <v>47</v>
      </c>
      <c r="CP125" s="15" t="s">
        <v>59</v>
      </c>
      <c r="CQ125" t="s">
        <v>47</v>
      </c>
      <c r="CR125" s="15" t="s">
        <v>59</v>
      </c>
      <c r="CS125" t="s">
        <v>47</v>
      </c>
      <c r="CT125" s="15" t="s">
        <v>59</v>
      </c>
      <c r="CU125" t="s">
        <v>47</v>
      </c>
      <c r="CV125" s="15" t="s">
        <v>59</v>
      </c>
      <c r="CY125" t="s">
        <v>47</v>
      </c>
      <c r="CZ125" s="15" t="s">
        <v>59</v>
      </c>
      <c r="DC125" t="s">
        <v>47</v>
      </c>
      <c r="DD125" s="15" t="s">
        <v>59</v>
      </c>
      <c r="DG125" t="s">
        <v>47</v>
      </c>
      <c r="DH125" s="15" t="s">
        <v>59</v>
      </c>
      <c r="DI125" t="s">
        <v>47</v>
      </c>
      <c r="DJ125" s="15" t="s">
        <v>59</v>
      </c>
      <c r="DK125" t="s">
        <v>47</v>
      </c>
      <c r="DL125" s="15" t="s">
        <v>59</v>
      </c>
      <c r="DM125" t="s">
        <v>47</v>
      </c>
      <c r="DN125" s="15" t="s">
        <v>59</v>
      </c>
      <c r="DO125" t="s">
        <v>47</v>
      </c>
      <c r="DP125" s="15" t="s">
        <v>59</v>
      </c>
      <c r="DQ125" t="s">
        <v>47</v>
      </c>
      <c r="DR125" s="15" t="s">
        <v>59</v>
      </c>
      <c r="DS125" t="s">
        <v>47</v>
      </c>
      <c r="DT125" s="15" t="s">
        <v>59</v>
      </c>
      <c r="DU125" t="s">
        <v>47</v>
      </c>
      <c r="DV125" s="15" t="s">
        <v>59</v>
      </c>
      <c r="DW125" t="s">
        <v>47</v>
      </c>
      <c r="DX125" s="15" t="s">
        <v>59</v>
      </c>
      <c r="EC125" t="s">
        <v>47</v>
      </c>
      <c r="ED125" s="15" t="s">
        <v>59</v>
      </c>
      <c r="EE125" t="s">
        <v>47</v>
      </c>
      <c r="EF125" s="15" t="s">
        <v>59</v>
      </c>
      <c r="EG125" t="s">
        <v>47</v>
      </c>
      <c r="EH125" s="15" t="s">
        <v>59</v>
      </c>
      <c r="EK125" t="s">
        <v>47</v>
      </c>
      <c r="EL125" s="15" t="s">
        <v>59</v>
      </c>
      <c r="EM125" t="s">
        <v>47</v>
      </c>
      <c r="EN125" s="15" t="s">
        <v>59</v>
      </c>
      <c r="EO125" t="s">
        <v>47</v>
      </c>
      <c r="EP125" s="15" t="s">
        <v>59</v>
      </c>
      <c r="EQ125" t="s">
        <v>47</v>
      </c>
      <c r="ER125" s="15" t="s">
        <v>59</v>
      </c>
      <c r="ES125" t="s">
        <v>47</v>
      </c>
      <c r="ET125" s="15" t="s">
        <v>59</v>
      </c>
      <c r="EU125" t="s">
        <v>47</v>
      </c>
      <c r="EV125" s="15" t="s">
        <v>59</v>
      </c>
      <c r="EW125" t="s">
        <v>47</v>
      </c>
      <c r="EX125" s="15" t="s">
        <v>59</v>
      </c>
      <c r="EY125" t="s">
        <v>47</v>
      </c>
      <c r="EZ125" s="15" t="s">
        <v>59</v>
      </c>
      <c r="FA125" t="s">
        <v>47</v>
      </c>
      <c r="FB125" s="15" t="s">
        <v>59</v>
      </c>
      <c r="FE125" t="s">
        <v>47</v>
      </c>
      <c r="FF125" s="15" t="s">
        <v>59</v>
      </c>
      <c r="FG125" t="s">
        <v>47</v>
      </c>
      <c r="FH125" s="15" t="s">
        <v>59</v>
      </c>
      <c r="FI125" t="s">
        <v>47</v>
      </c>
      <c r="FJ125" s="15" t="s">
        <v>59</v>
      </c>
      <c r="FK125" t="s">
        <v>47</v>
      </c>
      <c r="FL125" s="15" t="s">
        <v>59</v>
      </c>
      <c r="FM125" t="s">
        <v>47</v>
      </c>
      <c r="FN125" s="15" t="s">
        <v>59</v>
      </c>
      <c r="FO125" t="s">
        <v>47</v>
      </c>
      <c r="FP125" s="15" t="s">
        <v>59</v>
      </c>
      <c r="FQ125" t="s">
        <v>47</v>
      </c>
      <c r="FR125" s="15" t="s">
        <v>59</v>
      </c>
    </row>
    <row r="126" spans="1:174">
      <c r="A126" t="s">
        <v>438</v>
      </c>
      <c r="B126" s="52">
        <v>1</v>
      </c>
      <c r="C126" s="52"/>
      <c r="D126" s="52">
        <v>6402</v>
      </c>
      <c r="E126" s="18" t="s">
        <v>1829</v>
      </c>
      <c r="I126" t="s">
        <v>47</v>
      </c>
      <c r="J126" s="15" t="s">
        <v>59</v>
      </c>
      <c r="K126" t="s">
        <v>47</v>
      </c>
      <c r="L126" s="15" t="s">
        <v>59</v>
      </c>
      <c r="BG126" t="s">
        <v>47</v>
      </c>
      <c r="BH126" s="15" t="s">
        <v>59</v>
      </c>
      <c r="BI126" t="s">
        <v>47</v>
      </c>
      <c r="BJ126" s="15" t="s">
        <v>59</v>
      </c>
      <c r="BK126" t="s">
        <v>47</v>
      </c>
      <c r="BL126" s="15" t="s">
        <v>59</v>
      </c>
      <c r="BM126" t="s">
        <v>47</v>
      </c>
      <c r="BN126" s="15" t="s">
        <v>59</v>
      </c>
      <c r="BO126">
        <v>8.0000000000000002E-3</v>
      </c>
      <c r="BP126" s="15">
        <v>0</v>
      </c>
      <c r="BQ126" t="s">
        <v>47</v>
      </c>
      <c r="BR126" s="15" t="s">
        <v>59</v>
      </c>
      <c r="BS126">
        <v>2.1000000000000001E-2</v>
      </c>
      <c r="BT126" s="15">
        <v>2E-3</v>
      </c>
      <c r="BU126" t="s">
        <v>47</v>
      </c>
      <c r="BV126" s="15" t="s">
        <v>59</v>
      </c>
      <c r="BW126" t="s">
        <v>47</v>
      </c>
      <c r="BX126" s="15" t="s">
        <v>59</v>
      </c>
      <c r="BY126" t="s">
        <v>47</v>
      </c>
      <c r="BZ126" s="15" t="s">
        <v>59</v>
      </c>
      <c r="CA126">
        <v>3.5000000000000003E-2</v>
      </c>
      <c r="CB126" s="15">
        <v>8.0000000000000002E-3</v>
      </c>
      <c r="CI126" t="s">
        <v>47</v>
      </c>
      <c r="CJ126" s="15" t="s">
        <v>59</v>
      </c>
      <c r="CM126" t="s">
        <v>47</v>
      </c>
      <c r="CN126" s="15" t="s">
        <v>59</v>
      </c>
      <c r="CO126" t="s">
        <v>47</v>
      </c>
      <c r="CP126" s="15" t="s">
        <v>59</v>
      </c>
      <c r="CQ126" t="s">
        <v>47</v>
      </c>
      <c r="CR126" s="15" t="s">
        <v>59</v>
      </c>
      <c r="CS126" t="s">
        <v>47</v>
      </c>
      <c r="CT126" s="15" t="s">
        <v>59</v>
      </c>
      <c r="CU126" t="s">
        <v>47</v>
      </c>
      <c r="CV126" s="15" t="s">
        <v>59</v>
      </c>
      <c r="CY126" t="s">
        <v>47</v>
      </c>
      <c r="CZ126" s="15" t="s">
        <v>59</v>
      </c>
      <c r="DC126" t="s">
        <v>47</v>
      </c>
      <c r="DD126" s="15" t="s">
        <v>59</v>
      </c>
      <c r="DG126" t="s">
        <v>47</v>
      </c>
      <c r="DH126" s="15" t="s">
        <v>59</v>
      </c>
      <c r="DI126" t="s">
        <v>47</v>
      </c>
      <c r="DJ126" s="15" t="s">
        <v>59</v>
      </c>
      <c r="DK126" t="s">
        <v>47</v>
      </c>
      <c r="DL126" s="15" t="s">
        <v>59</v>
      </c>
      <c r="DM126" t="s">
        <v>47</v>
      </c>
      <c r="DN126" s="15" t="s">
        <v>59</v>
      </c>
      <c r="DO126" t="s">
        <v>47</v>
      </c>
      <c r="DP126" s="15" t="s">
        <v>59</v>
      </c>
      <c r="DQ126" t="s">
        <v>47</v>
      </c>
      <c r="DR126" s="15" t="s">
        <v>59</v>
      </c>
      <c r="DS126" t="s">
        <v>47</v>
      </c>
      <c r="DT126" s="15" t="s">
        <v>59</v>
      </c>
      <c r="DU126" t="s">
        <v>47</v>
      </c>
      <c r="DV126" s="15" t="s">
        <v>59</v>
      </c>
      <c r="DW126" t="s">
        <v>47</v>
      </c>
      <c r="DX126" s="15" t="s">
        <v>59</v>
      </c>
      <c r="EC126" t="s">
        <v>47</v>
      </c>
      <c r="ED126" s="15" t="s">
        <v>59</v>
      </c>
      <c r="EE126" t="s">
        <v>47</v>
      </c>
      <c r="EF126" s="15" t="s">
        <v>59</v>
      </c>
      <c r="EG126" t="s">
        <v>47</v>
      </c>
      <c r="EH126" s="15" t="s">
        <v>59</v>
      </c>
      <c r="EK126" t="s">
        <v>47</v>
      </c>
      <c r="EL126" s="15" t="s">
        <v>59</v>
      </c>
      <c r="EM126" t="s">
        <v>47</v>
      </c>
      <c r="EN126" s="15" t="s">
        <v>59</v>
      </c>
      <c r="EO126" t="s">
        <v>47</v>
      </c>
      <c r="EP126" s="15" t="s">
        <v>59</v>
      </c>
      <c r="EQ126" t="s">
        <v>47</v>
      </c>
      <c r="ER126" s="15" t="s">
        <v>59</v>
      </c>
      <c r="ES126" t="s">
        <v>47</v>
      </c>
      <c r="ET126" s="15" t="s">
        <v>59</v>
      </c>
      <c r="EU126" t="s">
        <v>47</v>
      </c>
      <c r="EV126" s="15" t="s">
        <v>59</v>
      </c>
      <c r="EW126" t="s">
        <v>47</v>
      </c>
      <c r="EX126" s="15" t="s">
        <v>59</v>
      </c>
      <c r="EY126" t="s">
        <v>47</v>
      </c>
      <c r="EZ126" s="15" t="s">
        <v>59</v>
      </c>
      <c r="FA126" t="s">
        <v>47</v>
      </c>
      <c r="FB126" s="15" t="s">
        <v>59</v>
      </c>
      <c r="FE126" t="s">
        <v>47</v>
      </c>
      <c r="FF126" s="15" t="s">
        <v>59</v>
      </c>
      <c r="FG126" t="s">
        <v>47</v>
      </c>
      <c r="FH126" s="15" t="s">
        <v>59</v>
      </c>
      <c r="FI126" t="s">
        <v>47</v>
      </c>
      <c r="FJ126" s="15" t="s">
        <v>59</v>
      </c>
      <c r="FK126" t="s">
        <v>47</v>
      </c>
      <c r="FL126" s="15" t="s">
        <v>59</v>
      </c>
      <c r="FM126" t="s">
        <v>47</v>
      </c>
      <c r="FN126" s="15" t="s">
        <v>59</v>
      </c>
      <c r="FO126" t="s">
        <v>47</v>
      </c>
      <c r="FP126" s="15" t="s">
        <v>59</v>
      </c>
      <c r="FQ126" t="s">
        <v>47</v>
      </c>
      <c r="FR126" s="15" t="s">
        <v>59</v>
      </c>
    </row>
    <row r="127" spans="1:174">
      <c r="A127" t="s">
        <v>439</v>
      </c>
      <c r="B127" s="52">
        <v>1</v>
      </c>
      <c r="C127" s="52"/>
      <c r="D127" s="52">
        <v>6004</v>
      </c>
      <c r="E127" s="18" t="s">
        <v>1829</v>
      </c>
      <c r="I127" t="s">
        <v>47</v>
      </c>
      <c r="J127" s="15" t="s">
        <v>59</v>
      </c>
      <c r="K127" t="s">
        <v>47</v>
      </c>
      <c r="L127" s="15" t="s">
        <v>59</v>
      </c>
      <c r="BG127" t="s">
        <v>47</v>
      </c>
      <c r="BH127" s="15" t="s">
        <v>59</v>
      </c>
      <c r="BI127" t="s">
        <v>47</v>
      </c>
      <c r="BJ127" s="15" t="s">
        <v>59</v>
      </c>
      <c r="BK127" t="s">
        <v>47</v>
      </c>
      <c r="BL127" s="15" t="s">
        <v>59</v>
      </c>
      <c r="BM127" t="s">
        <v>47</v>
      </c>
      <c r="BN127" s="15" t="s">
        <v>59</v>
      </c>
      <c r="BO127">
        <v>1.7999999999999999E-2</v>
      </c>
      <c r="BP127" s="15">
        <v>1E-3</v>
      </c>
      <c r="BQ127" t="s">
        <v>47</v>
      </c>
      <c r="BR127" s="15" t="s">
        <v>59</v>
      </c>
      <c r="BS127">
        <v>2.3E-2</v>
      </c>
      <c r="BT127" s="15">
        <v>2E-3</v>
      </c>
      <c r="BU127" t="s">
        <v>47</v>
      </c>
      <c r="BV127" s="15" t="s">
        <v>59</v>
      </c>
      <c r="BW127" t="s">
        <v>47</v>
      </c>
      <c r="BX127" s="15" t="s">
        <v>59</v>
      </c>
      <c r="BY127" t="s">
        <v>47</v>
      </c>
      <c r="BZ127" s="15" t="s">
        <v>59</v>
      </c>
      <c r="CA127">
        <v>0.13300000000000001</v>
      </c>
      <c r="CB127" s="15">
        <v>1E-3</v>
      </c>
      <c r="CI127" t="s">
        <v>47</v>
      </c>
      <c r="CJ127" s="15" t="s">
        <v>59</v>
      </c>
      <c r="CM127" t="s">
        <v>47</v>
      </c>
      <c r="CN127" s="15" t="s">
        <v>59</v>
      </c>
      <c r="CO127" t="s">
        <v>47</v>
      </c>
      <c r="CP127" s="15" t="s">
        <v>59</v>
      </c>
      <c r="CQ127" t="s">
        <v>47</v>
      </c>
      <c r="CR127" s="15" t="s">
        <v>59</v>
      </c>
      <c r="CS127" t="s">
        <v>47</v>
      </c>
      <c r="CT127" s="15" t="s">
        <v>59</v>
      </c>
      <c r="CU127" t="s">
        <v>47</v>
      </c>
      <c r="CV127" s="15" t="s">
        <v>59</v>
      </c>
      <c r="CY127" t="s">
        <v>47</v>
      </c>
      <c r="CZ127" s="15" t="s">
        <v>59</v>
      </c>
      <c r="DC127" t="s">
        <v>47</v>
      </c>
      <c r="DD127" s="15" t="s">
        <v>59</v>
      </c>
      <c r="DG127" t="s">
        <v>47</v>
      </c>
      <c r="DH127" s="15" t="s">
        <v>59</v>
      </c>
      <c r="DI127" t="s">
        <v>47</v>
      </c>
      <c r="DJ127" s="15" t="s">
        <v>59</v>
      </c>
      <c r="DK127" t="s">
        <v>47</v>
      </c>
      <c r="DL127" s="15" t="s">
        <v>59</v>
      </c>
      <c r="DM127" t="s">
        <v>47</v>
      </c>
      <c r="DN127" s="15" t="s">
        <v>59</v>
      </c>
      <c r="DO127" t="s">
        <v>47</v>
      </c>
      <c r="DP127" s="15" t="s">
        <v>59</v>
      </c>
      <c r="DQ127" t="s">
        <v>47</v>
      </c>
      <c r="DR127" s="15" t="s">
        <v>59</v>
      </c>
      <c r="DS127" t="s">
        <v>47</v>
      </c>
      <c r="DT127" s="15" t="s">
        <v>59</v>
      </c>
      <c r="DU127" t="s">
        <v>47</v>
      </c>
      <c r="DV127" s="15" t="s">
        <v>59</v>
      </c>
      <c r="DW127" t="s">
        <v>47</v>
      </c>
      <c r="DX127" s="15" t="s">
        <v>59</v>
      </c>
      <c r="EC127" t="s">
        <v>47</v>
      </c>
      <c r="ED127" s="15" t="s">
        <v>59</v>
      </c>
      <c r="EE127" t="s">
        <v>47</v>
      </c>
      <c r="EF127" s="15" t="s">
        <v>59</v>
      </c>
      <c r="EG127" t="s">
        <v>47</v>
      </c>
      <c r="EH127" s="15" t="s">
        <v>59</v>
      </c>
      <c r="EK127" t="s">
        <v>47</v>
      </c>
      <c r="EL127" s="15" t="s">
        <v>59</v>
      </c>
      <c r="EM127" t="s">
        <v>47</v>
      </c>
      <c r="EN127" s="15" t="s">
        <v>59</v>
      </c>
      <c r="EO127" t="s">
        <v>47</v>
      </c>
      <c r="EP127" s="15" t="s">
        <v>59</v>
      </c>
      <c r="EQ127" t="s">
        <v>47</v>
      </c>
      <c r="ER127" s="15" t="s">
        <v>59</v>
      </c>
      <c r="ES127" t="s">
        <v>47</v>
      </c>
      <c r="ET127" s="15" t="s">
        <v>59</v>
      </c>
      <c r="EU127" t="s">
        <v>47</v>
      </c>
      <c r="EV127" s="15" t="s">
        <v>59</v>
      </c>
      <c r="EW127" t="s">
        <v>47</v>
      </c>
      <c r="EX127" s="15" t="s">
        <v>59</v>
      </c>
      <c r="EY127" t="s">
        <v>47</v>
      </c>
      <c r="EZ127" s="15" t="s">
        <v>59</v>
      </c>
      <c r="FA127" t="s">
        <v>47</v>
      </c>
      <c r="FB127" s="15" t="s">
        <v>59</v>
      </c>
      <c r="FE127" t="s">
        <v>47</v>
      </c>
      <c r="FF127" s="15" t="s">
        <v>59</v>
      </c>
      <c r="FG127" t="s">
        <v>47</v>
      </c>
      <c r="FH127" s="15" t="s">
        <v>59</v>
      </c>
      <c r="FI127" t="s">
        <v>47</v>
      </c>
      <c r="FJ127" s="15" t="s">
        <v>59</v>
      </c>
      <c r="FK127" t="s">
        <v>47</v>
      </c>
      <c r="FL127" s="15" t="s">
        <v>59</v>
      </c>
      <c r="FM127" t="s">
        <v>47</v>
      </c>
      <c r="FN127" s="15" t="s">
        <v>59</v>
      </c>
      <c r="FO127" t="s">
        <v>47</v>
      </c>
      <c r="FP127" s="15" t="s">
        <v>59</v>
      </c>
      <c r="FQ127" t="s">
        <v>47</v>
      </c>
      <c r="FR127" s="15" t="s">
        <v>59</v>
      </c>
    </row>
    <row r="128" spans="1:174">
      <c r="A128" t="s">
        <v>440</v>
      </c>
      <c r="B128" s="52">
        <v>1</v>
      </c>
      <c r="C128" s="52"/>
      <c r="D128" s="52">
        <v>6012</v>
      </c>
      <c r="E128" s="18" t="s">
        <v>1829</v>
      </c>
      <c r="I128" t="s">
        <v>47</v>
      </c>
      <c r="J128" s="15" t="s">
        <v>59</v>
      </c>
      <c r="K128" t="s">
        <v>47</v>
      </c>
      <c r="L128" s="15" t="s">
        <v>59</v>
      </c>
      <c r="BG128" t="s">
        <v>47</v>
      </c>
      <c r="BH128" s="15" t="s">
        <v>59</v>
      </c>
      <c r="BI128" t="s">
        <v>47</v>
      </c>
      <c r="BJ128" s="15" t="s">
        <v>59</v>
      </c>
      <c r="BK128" t="s">
        <v>47</v>
      </c>
      <c r="BL128" s="15" t="s">
        <v>59</v>
      </c>
      <c r="BM128" t="s">
        <v>47</v>
      </c>
      <c r="BN128" s="15" t="s">
        <v>59</v>
      </c>
      <c r="BO128">
        <v>2E-3</v>
      </c>
      <c r="BP128" s="15">
        <v>0</v>
      </c>
      <c r="BQ128" t="s">
        <v>47</v>
      </c>
      <c r="BR128" s="15" t="s">
        <v>59</v>
      </c>
      <c r="BS128">
        <v>7.0000000000000001E-3</v>
      </c>
      <c r="BT128" s="15">
        <v>0</v>
      </c>
      <c r="BU128" t="s">
        <v>47</v>
      </c>
      <c r="BV128" s="15" t="s">
        <v>59</v>
      </c>
      <c r="BW128" t="s">
        <v>47</v>
      </c>
      <c r="BX128" s="15" t="s">
        <v>59</v>
      </c>
      <c r="BY128" t="s">
        <v>47</v>
      </c>
      <c r="BZ128" s="15" t="s">
        <v>59</v>
      </c>
      <c r="CA128">
        <v>4.9000000000000002E-2</v>
      </c>
      <c r="CB128" s="15">
        <v>2E-3</v>
      </c>
      <c r="CI128" t="s">
        <v>47</v>
      </c>
      <c r="CJ128" s="15" t="s">
        <v>59</v>
      </c>
      <c r="CM128" t="s">
        <v>47</v>
      </c>
      <c r="CN128" s="15" t="s">
        <v>59</v>
      </c>
      <c r="CO128" t="s">
        <v>47</v>
      </c>
      <c r="CP128" s="15" t="s">
        <v>59</v>
      </c>
      <c r="CQ128" t="s">
        <v>47</v>
      </c>
      <c r="CR128" s="15" t="s">
        <v>59</v>
      </c>
      <c r="CS128" t="s">
        <v>47</v>
      </c>
      <c r="CT128" s="15" t="s">
        <v>59</v>
      </c>
      <c r="CU128" t="s">
        <v>47</v>
      </c>
      <c r="CV128" s="15" t="s">
        <v>59</v>
      </c>
      <c r="CY128" t="s">
        <v>47</v>
      </c>
      <c r="CZ128" s="15" t="s">
        <v>59</v>
      </c>
      <c r="DC128" t="s">
        <v>47</v>
      </c>
      <c r="DD128" s="15" t="s">
        <v>59</v>
      </c>
      <c r="DG128" t="s">
        <v>47</v>
      </c>
      <c r="DH128" s="15" t="s">
        <v>59</v>
      </c>
      <c r="DI128" t="s">
        <v>47</v>
      </c>
      <c r="DJ128" s="15" t="s">
        <v>59</v>
      </c>
      <c r="DK128" t="s">
        <v>47</v>
      </c>
      <c r="DL128" s="15" t="s">
        <v>59</v>
      </c>
      <c r="DM128" t="s">
        <v>47</v>
      </c>
      <c r="DN128" s="15" t="s">
        <v>59</v>
      </c>
      <c r="DO128" t="s">
        <v>47</v>
      </c>
      <c r="DP128" s="15" t="s">
        <v>59</v>
      </c>
      <c r="DQ128" t="s">
        <v>47</v>
      </c>
      <c r="DR128" s="15" t="s">
        <v>59</v>
      </c>
      <c r="DS128" t="s">
        <v>47</v>
      </c>
      <c r="DT128" s="15" t="s">
        <v>59</v>
      </c>
      <c r="DU128" t="s">
        <v>47</v>
      </c>
      <c r="DV128" s="15" t="s">
        <v>59</v>
      </c>
      <c r="DW128" t="s">
        <v>47</v>
      </c>
      <c r="DX128" s="15" t="s">
        <v>59</v>
      </c>
      <c r="EC128" t="s">
        <v>47</v>
      </c>
      <c r="ED128" s="15" t="s">
        <v>59</v>
      </c>
      <c r="EE128" t="s">
        <v>47</v>
      </c>
      <c r="EF128" s="15" t="s">
        <v>59</v>
      </c>
      <c r="EG128" t="s">
        <v>47</v>
      </c>
      <c r="EH128" s="15" t="s">
        <v>59</v>
      </c>
      <c r="EK128" t="s">
        <v>47</v>
      </c>
      <c r="EL128" s="15" t="s">
        <v>59</v>
      </c>
      <c r="EM128" t="s">
        <v>47</v>
      </c>
      <c r="EN128" s="15" t="s">
        <v>59</v>
      </c>
      <c r="EO128" t="s">
        <v>47</v>
      </c>
      <c r="EP128" s="15" t="s">
        <v>59</v>
      </c>
      <c r="EQ128" t="s">
        <v>47</v>
      </c>
      <c r="ER128" s="15" t="s">
        <v>59</v>
      </c>
      <c r="ES128" t="s">
        <v>47</v>
      </c>
      <c r="ET128" s="15" t="s">
        <v>59</v>
      </c>
      <c r="EU128" t="s">
        <v>47</v>
      </c>
      <c r="EV128" s="15" t="s">
        <v>59</v>
      </c>
      <c r="EW128" t="s">
        <v>47</v>
      </c>
      <c r="EX128" s="15" t="s">
        <v>59</v>
      </c>
      <c r="EY128" t="s">
        <v>47</v>
      </c>
      <c r="EZ128" s="15" t="s">
        <v>59</v>
      </c>
      <c r="FA128" t="s">
        <v>47</v>
      </c>
      <c r="FB128" s="15" t="s">
        <v>59</v>
      </c>
      <c r="FE128" t="s">
        <v>47</v>
      </c>
      <c r="FF128" s="15" t="s">
        <v>59</v>
      </c>
      <c r="FG128" t="s">
        <v>47</v>
      </c>
      <c r="FH128" s="15" t="s">
        <v>59</v>
      </c>
      <c r="FI128" t="s">
        <v>47</v>
      </c>
      <c r="FJ128" s="15" t="s">
        <v>59</v>
      </c>
      <c r="FK128" t="s">
        <v>47</v>
      </c>
      <c r="FL128" s="15" t="s">
        <v>59</v>
      </c>
      <c r="FM128" t="s">
        <v>47</v>
      </c>
      <c r="FN128" s="15" t="s">
        <v>59</v>
      </c>
      <c r="FO128" t="s">
        <v>47</v>
      </c>
      <c r="FP128" s="15" t="s">
        <v>59</v>
      </c>
      <c r="FQ128" t="s">
        <v>47</v>
      </c>
      <c r="FR128" s="15" t="s">
        <v>59</v>
      </c>
    </row>
    <row r="129" spans="1:174">
      <c r="A129" t="s">
        <v>441</v>
      </c>
      <c r="B129" s="52">
        <v>1</v>
      </c>
      <c r="C129" s="52"/>
      <c r="D129" s="52">
        <v>6012</v>
      </c>
      <c r="E129" s="18" t="s">
        <v>1829</v>
      </c>
      <c r="I129" t="s">
        <v>47</v>
      </c>
      <c r="J129" s="15" t="s">
        <v>59</v>
      </c>
      <c r="K129" t="s">
        <v>47</v>
      </c>
      <c r="L129" s="15" t="s">
        <v>59</v>
      </c>
      <c r="BG129" t="s">
        <v>47</v>
      </c>
      <c r="BH129" s="15" t="s">
        <v>59</v>
      </c>
      <c r="BI129" t="s">
        <v>47</v>
      </c>
      <c r="BJ129" s="15" t="s">
        <v>59</v>
      </c>
      <c r="BK129" t="s">
        <v>47</v>
      </c>
      <c r="BL129" s="15" t="s">
        <v>59</v>
      </c>
      <c r="BM129" t="s">
        <v>47</v>
      </c>
      <c r="BN129" s="15" t="s">
        <v>59</v>
      </c>
      <c r="BO129">
        <v>3.7999999999999999E-2</v>
      </c>
      <c r="BP129" s="15">
        <v>1E-3</v>
      </c>
      <c r="BQ129" t="s">
        <v>47</v>
      </c>
      <c r="BR129" s="15" t="s">
        <v>59</v>
      </c>
      <c r="BS129">
        <v>1.2E-2</v>
      </c>
      <c r="BT129" s="15">
        <v>1E-3</v>
      </c>
      <c r="BU129" t="s">
        <v>47</v>
      </c>
      <c r="BV129" s="15" t="s">
        <v>59</v>
      </c>
      <c r="BW129" t="s">
        <v>47</v>
      </c>
      <c r="BX129" s="15" t="s">
        <v>59</v>
      </c>
      <c r="BY129" t="s">
        <v>47</v>
      </c>
      <c r="BZ129" s="15" t="s">
        <v>59</v>
      </c>
      <c r="CA129">
        <v>0.22</v>
      </c>
      <c r="CB129" s="15">
        <v>1.4E-2</v>
      </c>
      <c r="CI129" t="s">
        <v>47</v>
      </c>
      <c r="CJ129" s="15" t="s">
        <v>59</v>
      </c>
      <c r="CM129" t="s">
        <v>47</v>
      </c>
      <c r="CN129" s="15" t="s">
        <v>59</v>
      </c>
      <c r="CO129" t="s">
        <v>47</v>
      </c>
      <c r="CP129" s="15" t="s">
        <v>59</v>
      </c>
      <c r="CQ129" t="s">
        <v>47</v>
      </c>
      <c r="CR129" s="15" t="s">
        <v>59</v>
      </c>
      <c r="CS129" t="s">
        <v>47</v>
      </c>
      <c r="CT129" s="15" t="s">
        <v>59</v>
      </c>
      <c r="CU129" t="s">
        <v>47</v>
      </c>
      <c r="CV129" s="15" t="s">
        <v>59</v>
      </c>
      <c r="CY129" t="s">
        <v>47</v>
      </c>
      <c r="CZ129" s="15" t="s">
        <v>59</v>
      </c>
      <c r="DC129" t="s">
        <v>47</v>
      </c>
      <c r="DD129" s="15" t="s">
        <v>59</v>
      </c>
      <c r="DG129" t="s">
        <v>47</v>
      </c>
      <c r="DH129" s="15" t="s">
        <v>59</v>
      </c>
      <c r="DI129" t="s">
        <v>47</v>
      </c>
      <c r="DJ129" s="15" t="s">
        <v>59</v>
      </c>
      <c r="DK129" t="s">
        <v>47</v>
      </c>
      <c r="DL129" s="15" t="s">
        <v>59</v>
      </c>
      <c r="DM129" t="s">
        <v>47</v>
      </c>
      <c r="DN129" s="15" t="s">
        <v>59</v>
      </c>
      <c r="DO129" t="s">
        <v>47</v>
      </c>
      <c r="DP129" s="15" t="s">
        <v>59</v>
      </c>
      <c r="DQ129" t="s">
        <v>47</v>
      </c>
      <c r="DR129" s="15" t="s">
        <v>59</v>
      </c>
      <c r="DS129" t="s">
        <v>47</v>
      </c>
      <c r="DT129" s="15" t="s">
        <v>59</v>
      </c>
      <c r="DU129" t="s">
        <v>47</v>
      </c>
      <c r="DV129" s="15" t="s">
        <v>59</v>
      </c>
      <c r="DW129" t="s">
        <v>47</v>
      </c>
      <c r="DX129" s="15" t="s">
        <v>59</v>
      </c>
      <c r="EC129" t="s">
        <v>47</v>
      </c>
      <c r="ED129" s="15" t="s">
        <v>59</v>
      </c>
      <c r="EE129" t="s">
        <v>47</v>
      </c>
      <c r="EF129" s="15" t="s">
        <v>59</v>
      </c>
      <c r="EG129" t="s">
        <v>47</v>
      </c>
      <c r="EH129" s="15" t="s">
        <v>59</v>
      </c>
      <c r="EK129" t="s">
        <v>47</v>
      </c>
      <c r="EL129" s="15" t="s">
        <v>59</v>
      </c>
      <c r="EM129" t="s">
        <v>47</v>
      </c>
      <c r="EN129" s="15" t="s">
        <v>59</v>
      </c>
      <c r="EO129" t="s">
        <v>47</v>
      </c>
      <c r="EP129" s="15" t="s">
        <v>59</v>
      </c>
      <c r="EQ129" t="s">
        <v>47</v>
      </c>
      <c r="ER129" s="15" t="s">
        <v>59</v>
      </c>
      <c r="ES129" t="s">
        <v>47</v>
      </c>
      <c r="ET129" s="15" t="s">
        <v>59</v>
      </c>
      <c r="EU129" t="s">
        <v>47</v>
      </c>
      <c r="EV129" s="15" t="s">
        <v>59</v>
      </c>
      <c r="EW129" t="s">
        <v>47</v>
      </c>
      <c r="EX129" s="15" t="s">
        <v>59</v>
      </c>
      <c r="EY129" t="s">
        <v>47</v>
      </c>
      <c r="EZ129" s="15" t="s">
        <v>59</v>
      </c>
      <c r="FA129" t="s">
        <v>47</v>
      </c>
      <c r="FB129" s="15" t="s">
        <v>59</v>
      </c>
      <c r="FE129" t="s">
        <v>47</v>
      </c>
      <c r="FF129" s="15" t="s">
        <v>59</v>
      </c>
      <c r="FG129" t="s">
        <v>47</v>
      </c>
      <c r="FH129" s="15" t="s">
        <v>59</v>
      </c>
      <c r="FI129" t="s">
        <v>47</v>
      </c>
      <c r="FJ129" s="15" t="s">
        <v>59</v>
      </c>
      <c r="FK129" t="s">
        <v>47</v>
      </c>
      <c r="FL129" s="15" t="s">
        <v>59</v>
      </c>
      <c r="FM129" t="s">
        <v>47</v>
      </c>
      <c r="FN129" s="15" t="s">
        <v>59</v>
      </c>
      <c r="FO129" t="s">
        <v>47</v>
      </c>
      <c r="FP129" s="15" t="s">
        <v>59</v>
      </c>
      <c r="FQ129" t="s">
        <v>47</v>
      </c>
      <c r="FR129" s="15" t="s">
        <v>59</v>
      </c>
    </row>
    <row r="130" spans="1:174">
      <c r="A130" t="s">
        <v>442</v>
      </c>
      <c r="B130" s="52">
        <v>1</v>
      </c>
      <c r="C130" s="52"/>
      <c r="D130" s="52">
        <v>2804</v>
      </c>
      <c r="E130" s="18" t="s">
        <v>1829</v>
      </c>
      <c r="I130" t="s">
        <v>47</v>
      </c>
      <c r="J130" s="15" t="s">
        <v>59</v>
      </c>
      <c r="K130" t="s">
        <v>47</v>
      </c>
      <c r="L130" s="15" t="s">
        <v>59</v>
      </c>
      <c r="BG130" t="s">
        <v>47</v>
      </c>
      <c r="BH130" s="15" t="s">
        <v>59</v>
      </c>
      <c r="BI130" t="s">
        <v>47</v>
      </c>
      <c r="BJ130" s="15" t="s">
        <v>59</v>
      </c>
      <c r="BK130" t="s">
        <v>47</v>
      </c>
      <c r="BL130" s="15" t="s">
        <v>59</v>
      </c>
      <c r="BM130" t="s">
        <v>47</v>
      </c>
      <c r="BN130" s="15" t="s">
        <v>59</v>
      </c>
      <c r="BO130">
        <v>0.22700000000000001</v>
      </c>
      <c r="BP130" s="15">
        <v>8.9999999999999993E-3</v>
      </c>
      <c r="BQ130" t="s">
        <v>47</v>
      </c>
      <c r="BR130" s="15" t="s">
        <v>59</v>
      </c>
      <c r="BS130">
        <v>0.151</v>
      </c>
      <c r="BT130" s="15">
        <v>3.0000000000000001E-3</v>
      </c>
      <c r="BU130" t="s">
        <v>47</v>
      </c>
      <c r="BV130" s="15" t="s">
        <v>59</v>
      </c>
      <c r="BW130" t="s">
        <v>47</v>
      </c>
      <c r="BX130" s="15" t="s">
        <v>59</v>
      </c>
      <c r="BY130" t="s">
        <v>47</v>
      </c>
      <c r="BZ130" s="15" t="s">
        <v>59</v>
      </c>
      <c r="CA130">
        <v>1.464</v>
      </c>
      <c r="CB130" s="15">
        <v>4.2000000000000003E-2</v>
      </c>
      <c r="CI130" t="s">
        <v>47</v>
      </c>
      <c r="CJ130" s="15" t="s">
        <v>59</v>
      </c>
      <c r="CM130" t="s">
        <v>47</v>
      </c>
      <c r="CN130" s="15" t="s">
        <v>59</v>
      </c>
      <c r="CO130" t="s">
        <v>47</v>
      </c>
      <c r="CP130" s="15" t="s">
        <v>59</v>
      </c>
      <c r="CQ130" t="s">
        <v>47</v>
      </c>
      <c r="CR130" s="15" t="s">
        <v>59</v>
      </c>
      <c r="CS130" t="s">
        <v>47</v>
      </c>
      <c r="CT130" s="15" t="s">
        <v>59</v>
      </c>
      <c r="CU130" t="s">
        <v>47</v>
      </c>
      <c r="CV130" s="15" t="s">
        <v>59</v>
      </c>
      <c r="CY130" t="s">
        <v>47</v>
      </c>
      <c r="CZ130" s="15" t="s">
        <v>59</v>
      </c>
      <c r="DC130" t="s">
        <v>47</v>
      </c>
      <c r="DD130" s="15" t="s">
        <v>59</v>
      </c>
      <c r="DG130" t="s">
        <v>47</v>
      </c>
      <c r="DH130" s="15" t="s">
        <v>59</v>
      </c>
      <c r="DI130" t="s">
        <v>47</v>
      </c>
      <c r="DJ130" s="15" t="s">
        <v>59</v>
      </c>
      <c r="DK130" t="s">
        <v>47</v>
      </c>
      <c r="DL130" s="15" t="s">
        <v>59</v>
      </c>
      <c r="DM130" t="s">
        <v>47</v>
      </c>
      <c r="DN130" s="15" t="s">
        <v>59</v>
      </c>
      <c r="DO130" t="s">
        <v>47</v>
      </c>
      <c r="DP130" s="15" t="s">
        <v>59</v>
      </c>
      <c r="DQ130" t="s">
        <v>47</v>
      </c>
      <c r="DR130" s="15" t="s">
        <v>59</v>
      </c>
      <c r="DS130" t="s">
        <v>47</v>
      </c>
      <c r="DT130" s="15" t="s">
        <v>59</v>
      </c>
      <c r="DU130" t="s">
        <v>47</v>
      </c>
      <c r="DV130" s="15" t="s">
        <v>59</v>
      </c>
      <c r="DW130" t="s">
        <v>47</v>
      </c>
      <c r="DX130" s="15" t="s">
        <v>59</v>
      </c>
      <c r="EC130" t="s">
        <v>47</v>
      </c>
      <c r="ED130" s="15" t="s">
        <v>59</v>
      </c>
      <c r="EE130" t="s">
        <v>47</v>
      </c>
      <c r="EF130" s="15" t="s">
        <v>59</v>
      </c>
      <c r="EG130" t="s">
        <v>47</v>
      </c>
      <c r="EH130" s="15" t="s">
        <v>59</v>
      </c>
      <c r="EK130" t="s">
        <v>47</v>
      </c>
      <c r="EL130" s="15" t="s">
        <v>59</v>
      </c>
      <c r="EM130" t="s">
        <v>47</v>
      </c>
      <c r="EN130" s="15" t="s">
        <v>59</v>
      </c>
      <c r="EO130" t="s">
        <v>47</v>
      </c>
      <c r="EP130" s="15" t="s">
        <v>59</v>
      </c>
      <c r="EQ130" t="s">
        <v>47</v>
      </c>
      <c r="ER130" s="15" t="s">
        <v>59</v>
      </c>
      <c r="ES130" t="s">
        <v>47</v>
      </c>
      <c r="ET130" s="15" t="s">
        <v>59</v>
      </c>
      <c r="EU130" t="s">
        <v>47</v>
      </c>
      <c r="EV130" s="15" t="s">
        <v>59</v>
      </c>
      <c r="EW130" t="s">
        <v>47</v>
      </c>
      <c r="EX130" s="15" t="s">
        <v>59</v>
      </c>
      <c r="EY130" t="s">
        <v>47</v>
      </c>
      <c r="EZ130" s="15" t="s">
        <v>59</v>
      </c>
      <c r="FA130" t="s">
        <v>47</v>
      </c>
      <c r="FB130" s="15" t="s">
        <v>59</v>
      </c>
      <c r="FE130" t="s">
        <v>47</v>
      </c>
      <c r="FF130" s="15" t="s">
        <v>59</v>
      </c>
      <c r="FG130" t="s">
        <v>47</v>
      </c>
      <c r="FH130" s="15" t="s">
        <v>59</v>
      </c>
      <c r="FI130" t="s">
        <v>47</v>
      </c>
      <c r="FJ130" s="15" t="s">
        <v>59</v>
      </c>
      <c r="FK130" t="s">
        <v>47</v>
      </c>
      <c r="FL130" s="15" t="s">
        <v>59</v>
      </c>
      <c r="FM130" t="s">
        <v>47</v>
      </c>
      <c r="FN130" s="15" t="s">
        <v>59</v>
      </c>
      <c r="FO130" t="s">
        <v>47</v>
      </c>
      <c r="FP130" s="15" t="s">
        <v>59</v>
      </c>
      <c r="FQ130" t="s">
        <v>47</v>
      </c>
      <c r="FR130" s="15" t="s">
        <v>59</v>
      </c>
    </row>
    <row r="131" spans="1:174">
      <c r="A131" t="s">
        <v>445</v>
      </c>
      <c r="B131" s="52">
        <v>2</v>
      </c>
      <c r="C131" s="52"/>
      <c r="D131" s="52">
        <v>8012</v>
      </c>
      <c r="E131" s="18" t="s">
        <v>443</v>
      </c>
      <c r="I131">
        <v>2.82</v>
      </c>
      <c r="J131" s="15">
        <v>8.900000000000001E-2</v>
      </c>
      <c r="K131" t="s">
        <v>47</v>
      </c>
      <c r="L131" s="15" t="s">
        <v>59</v>
      </c>
      <c r="BG131">
        <v>0.107</v>
      </c>
      <c r="BH131" s="15">
        <v>0.03</v>
      </c>
      <c r="BI131" t="s">
        <v>47</v>
      </c>
      <c r="BJ131" s="15" t="s">
        <v>59</v>
      </c>
      <c r="BK131" t="s">
        <v>47</v>
      </c>
      <c r="BL131" s="15" t="s">
        <v>59</v>
      </c>
      <c r="BM131" t="s">
        <v>47</v>
      </c>
      <c r="BN131" s="15" t="s">
        <v>59</v>
      </c>
      <c r="BO131">
        <v>0.33500000000000002</v>
      </c>
      <c r="BP131" s="15">
        <v>1.2E-2</v>
      </c>
      <c r="BQ131" t="s">
        <v>47</v>
      </c>
      <c r="BR131" s="15" t="s">
        <v>59</v>
      </c>
      <c r="BS131">
        <v>0.56999999999999995</v>
      </c>
      <c r="BT131" s="15">
        <v>1.6E-2</v>
      </c>
      <c r="BU131" t="s">
        <v>47</v>
      </c>
      <c r="BV131" s="15" t="s">
        <v>59</v>
      </c>
      <c r="BW131" t="s">
        <v>47</v>
      </c>
      <c r="BX131" s="15" t="s">
        <v>59</v>
      </c>
      <c r="BY131" t="s">
        <v>53</v>
      </c>
      <c r="BZ131" s="15" t="s">
        <v>59</v>
      </c>
      <c r="CA131">
        <v>1.8109999999999999</v>
      </c>
      <c r="CB131" s="15">
        <v>4.0999999999999995E-2</v>
      </c>
      <c r="CI131" t="s">
        <v>47</v>
      </c>
      <c r="CJ131" s="15" t="s">
        <v>59</v>
      </c>
      <c r="CM131" t="s">
        <v>47</v>
      </c>
      <c r="CN131" s="15" t="s">
        <v>59</v>
      </c>
      <c r="CO131" t="s">
        <v>47</v>
      </c>
      <c r="CP131" s="15" t="s">
        <v>59</v>
      </c>
      <c r="CQ131" t="s">
        <v>47</v>
      </c>
      <c r="CR131" s="15" t="s">
        <v>59</v>
      </c>
      <c r="CS131" t="s">
        <v>47</v>
      </c>
      <c r="CT131" s="15" t="s">
        <v>59</v>
      </c>
      <c r="CU131" t="s">
        <v>47</v>
      </c>
      <c r="CV131" s="15" t="s">
        <v>59</v>
      </c>
      <c r="CY131" t="s">
        <v>47</v>
      </c>
      <c r="CZ131" s="15" t="s">
        <v>59</v>
      </c>
      <c r="DC131" t="s">
        <v>47</v>
      </c>
      <c r="DD131" s="15" t="s">
        <v>59</v>
      </c>
      <c r="DG131" t="s">
        <v>47</v>
      </c>
      <c r="DH131" s="15" t="s">
        <v>59</v>
      </c>
      <c r="DI131" t="s">
        <v>47</v>
      </c>
      <c r="DJ131" s="15" t="s">
        <v>59</v>
      </c>
      <c r="DK131" t="s">
        <v>47</v>
      </c>
      <c r="DL131" s="15" t="s">
        <v>59</v>
      </c>
      <c r="DM131" t="s">
        <v>47</v>
      </c>
      <c r="DN131" s="15" t="s">
        <v>59</v>
      </c>
      <c r="DO131" t="s">
        <v>47</v>
      </c>
      <c r="DP131" s="15" t="s">
        <v>59</v>
      </c>
      <c r="DQ131" t="s">
        <v>47</v>
      </c>
      <c r="DR131" s="15" t="s">
        <v>59</v>
      </c>
      <c r="DS131" t="s">
        <v>47</v>
      </c>
      <c r="DT131" s="15" t="s">
        <v>59</v>
      </c>
      <c r="DU131" t="s">
        <v>47</v>
      </c>
      <c r="DV131" s="15" t="s">
        <v>59</v>
      </c>
      <c r="DW131" t="s">
        <v>47</v>
      </c>
      <c r="DX131" s="15" t="s">
        <v>59</v>
      </c>
      <c r="EC131" t="s">
        <v>47</v>
      </c>
      <c r="ED131" s="15" t="s">
        <v>59</v>
      </c>
      <c r="EE131" t="s">
        <v>47</v>
      </c>
      <c r="EF131" s="15" t="s">
        <v>59</v>
      </c>
      <c r="EG131" t="s">
        <v>47</v>
      </c>
      <c r="EH131" s="15" t="s">
        <v>59</v>
      </c>
      <c r="EK131" t="s">
        <v>47</v>
      </c>
      <c r="EL131" s="15" t="s">
        <v>59</v>
      </c>
      <c r="EM131" t="s">
        <v>47</v>
      </c>
      <c r="EN131" s="15" t="s">
        <v>59</v>
      </c>
      <c r="EO131" t="s">
        <v>47</v>
      </c>
      <c r="EP131" s="15" t="s">
        <v>59</v>
      </c>
      <c r="EQ131" t="s">
        <v>47</v>
      </c>
      <c r="ER131" s="15" t="s">
        <v>59</v>
      </c>
      <c r="ES131" t="s">
        <v>47</v>
      </c>
      <c r="ET131" s="15" t="s">
        <v>59</v>
      </c>
      <c r="EU131" t="s">
        <v>47</v>
      </c>
      <c r="EV131" s="15" t="s">
        <v>59</v>
      </c>
      <c r="EW131" t="s">
        <v>47</v>
      </c>
      <c r="EX131" s="15" t="s">
        <v>59</v>
      </c>
      <c r="EY131" t="s">
        <v>47</v>
      </c>
      <c r="EZ131" s="15" t="s">
        <v>59</v>
      </c>
      <c r="FA131" t="s">
        <v>47</v>
      </c>
      <c r="FB131" s="15" t="s">
        <v>59</v>
      </c>
      <c r="FE131" t="s">
        <v>47</v>
      </c>
      <c r="FF131" s="15" t="s">
        <v>59</v>
      </c>
      <c r="FG131" t="s">
        <v>47</v>
      </c>
      <c r="FH131" s="15" t="s">
        <v>59</v>
      </c>
      <c r="FI131" t="s">
        <v>47</v>
      </c>
      <c r="FJ131" s="15" t="s">
        <v>59</v>
      </c>
      <c r="FK131" t="s">
        <v>47</v>
      </c>
      <c r="FL131" s="15" t="s">
        <v>59</v>
      </c>
      <c r="FM131" t="s">
        <v>47</v>
      </c>
      <c r="FN131" s="15" t="s">
        <v>59</v>
      </c>
      <c r="FO131" t="s">
        <v>47</v>
      </c>
      <c r="FP131" s="15" t="s">
        <v>59</v>
      </c>
      <c r="FQ131" t="s">
        <v>47</v>
      </c>
      <c r="FR131" s="15" t="s">
        <v>59</v>
      </c>
    </row>
    <row r="132" spans="1:174">
      <c r="A132" t="s">
        <v>446</v>
      </c>
      <c r="B132" s="52">
        <v>2</v>
      </c>
      <c r="C132" s="52"/>
      <c r="D132" s="52">
        <v>8012</v>
      </c>
      <c r="E132" s="18" t="s">
        <v>443</v>
      </c>
      <c r="I132">
        <v>2.6779999999999999</v>
      </c>
      <c r="J132" s="15">
        <v>2.4E-2</v>
      </c>
      <c r="K132" t="s">
        <v>47</v>
      </c>
      <c r="L132" s="15" t="s">
        <v>59</v>
      </c>
      <c r="BG132">
        <v>0.12</v>
      </c>
      <c r="BH132" s="15">
        <v>1.1000000000000001E-2</v>
      </c>
      <c r="BI132" t="s">
        <v>47</v>
      </c>
      <c r="BJ132" s="15" t="s">
        <v>59</v>
      </c>
      <c r="BK132" t="s">
        <v>47</v>
      </c>
      <c r="BL132" s="15" t="s">
        <v>59</v>
      </c>
      <c r="BM132" t="s">
        <v>47</v>
      </c>
      <c r="BN132" s="15" t="s">
        <v>59</v>
      </c>
      <c r="BO132">
        <v>0.39799999999999996</v>
      </c>
      <c r="BP132" s="15">
        <v>8.5000000000000006E-3</v>
      </c>
      <c r="BQ132" t="s">
        <v>47</v>
      </c>
      <c r="BR132" s="15" t="s">
        <v>59</v>
      </c>
      <c r="BS132">
        <v>0.61399999999999999</v>
      </c>
      <c r="BT132" s="15">
        <v>9.0000000000000011E-3</v>
      </c>
      <c r="BU132" t="s">
        <v>47</v>
      </c>
      <c r="BV132" s="15" t="s">
        <v>59</v>
      </c>
      <c r="BW132" t="s">
        <v>47</v>
      </c>
      <c r="BX132" s="15" t="s">
        <v>59</v>
      </c>
      <c r="BY132" t="s">
        <v>53</v>
      </c>
      <c r="BZ132" s="15" t="s">
        <v>59</v>
      </c>
      <c r="CA132">
        <v>1.546</v>
      </c>
      <c r="CB132" s="15">
        <v>1.3000000000000001E-2</v>
      </c>
      <c r="CI132" t="s">
        <v>47</v>
      </c>
      <c r="CJ132" s="15" t="s">
        <v>59</v>
      </c>
      <c r="CM132" t="s">
        <v>47</v>
      </c>
      <c r="CN132" s="15" t="s">
        <v>59</v>
      </c>
      <c r="CO132" t="s">
        <v>47</v>
      </c>
      <c r="CP132" s="15" t="s">
        <v>59</v>
      </c>
      <c r="CQ132" t="s">
        <v>47</v>
      </c>
      <c r="CR132" s="15" t="s">
        <v>59</v>
      </c>
      <c r="CS132" t="s">
        <v>47</v>
      </c>
      <c r="CT132" s="15" t="s">
        <v>59</v>
      </c>
      <c r="CU132" t="s">
        <v>47</v>
      </c>
      <c r="CV132" s="15" t="s">
        <v>59</v>
      </c>
      <c r="CY132" t="s">
        <v>47</v>
      </c>
      <c r="CZ132" s="15" t="s">
        <v>59</v>
      </c>
      <c r="DC132" t="s">
        <v>47</v>
      </c>
      <c r="DD132" s="15" t="s">
        <v>59</v>
      </c>
      <c r="DG132" t="s">
        <v>47</v>
      </c>
      <c r="DH132" s="15" t="s">
        <v>59</v>
      </c>
      <c r="DI132" t="s">
        <v>47</v>
      </c>
      <c r="DJ132" s="15" t="s">
        <v>59</v>
      </c>
      <c r="DK132" t="s">
        <v>47</v>
      </c>
      <c r="DL132" s="15" t="s">
        <v>59</v>
      </c>
      <c r="DM132" t="s">
        <v>47</v>
      </c>
      <c r="DN132" s="15" t="s">
        <v>59</v>
      </c>
      <c r="DO132" t="s">
        <v>47</v>
      </c>
      <c r="DP132" s="15" t="s">
        <v>59</v>
      </c>
      <c r="DQ132" t="s">
        <v>47</v>
      </c>
      <c r="DR132" s="15" t="s">
        <v>59</v>
      </c>
      <c r="DS132" t="s">
        <v>47</v>
      </c>
      <c r="DT132" s="15" t="s">
        <v>59</v>
      </c>
      <c r="DU132" t="s">
        <v>47</v>
      </c>
      <c r="DV132" s="15" t="s">
        <v>59</v>
      </c>
      <c r="DW132" t="s">
        <v>47</v>
      </c>
      <c r="DX132" s="15" t="s">
        <v>59</v>
      </c>
      <c r="EC132" t="s">
        <v>47</v>
      </c>
      <c r="ED132" s="15" t="s">
        <v>59</v>
      </c>
      <c r="EE132" t="s">
        <v>47</v>
      </c>
      <c r="EF132" s="15" t="s">
        <v>59</v>
      </c>
      <c r="EG132" t="s">
        <v>47</v>
      </c>
      <c r="EH132" s="15" t="s">
        <v>59</v>
      </c>
      <c r="EK132" t="s">
        <v>47</v>
      </c>
      <c r="EL132" s="15" t="s">
        <v>59</v>
      </c>
      <c r="EM132" t="s">
        <v>47</v>
      </c>
      <c r="EN132" s="15" t="s">
        <v>59</v>
      </c>
      <c r="EO132" t="s">
        <v>47</v>
      </c>
      <c r="EP132" s="15" t="s">
        <v>59</v>
      </c>
      <c r="EQ132" t="s">
        <v>47</v>
      </c>
      <c r="ER132" s="15" t="s">
        <v>59</v>
      </c>
      <c r="ES132" t="s">
        <v>47</v>
      </c>
      <c r="ET132" s="15" t="s">
        <v>59</v>
      </c>
      <c r="EU132" t="s">
        <v>47</v>
      </c>
      <c r="EV132" s="15" t="s">
        <v>59</v>
      </c>
      <c r="EW132" t="s">
        <v>47</v>
      </c>
      <c r="EX132" s="15" t="s">
        <v>59</v>
      </c>
      <c r="EY132" t="s">
        <v>47</v>
      </c>
      <c r="EZ132" s="15" t="s">
        <v>59</v>
      </c>
      <c r="FA132" t="s">
        <v>47</v>
      </c>
      <c r="FB132" s="15" t="s">
        <v>59</v>
      </c>
      <c r="FE132" t="s">
        <v>47</v>
      </c>
      <c r="FF132" s="15" t="s">
        <v>59</v>
      </c>
      <c r="FG132" t="s">
        <v>47</v>
      </c>
      <c r="FH132" s="15" t="s">
        <v>59</v>
      </c>
      <c r="FI132" t="s">
        <v>47</v>
      </c>
      <c r="FJ132" s="15" t="s">
        <v>59</v>
      </c>
      <c r="FK132" t="s">
        <v>47</v>
      </c>
      <c r="FL132" s="15" t="s">
        <v>59</v>
      </c>
      <c r="FM132" t="s">
        <v>47</v>
      </c>
      <c r="FN132" s="15" t="s">
        <v>59</v>
      </c>
      <c r="FO132" t="s">
        <v>47</v>
      </c>
      <c r="FP132" s="15" t="s">
        <v>59</v>
      </c>
      <c r="FQ132" t="s">
        <v>47</v>
      </c>
      <c r="FR132" s="15" t="s">
        <v>59</v>
      </c>
    </row>
    <row r="133" spans="1:174">
      <c r="A133" t="s">
        <v>447</v>
      </c>
      <c r="B133" s="52">
        <v>2</v>
      </c>
      <c r="C133" s="52"/>
      <c r="D133" s="52">
        <v>8012</v>
      </c>
      <c r="E133" s="18" t="s">
        <v>443</v>
      </c>
      <c r="I133">
        <v>3.4039999999999999</v>
      </c>
      <c r="J133" s="15">
        <v>9.0999999999999998E-2</v>
      </c>
      <c r="K133" t="s">
        <v>47</v>
      </c>
      <c r="L133" s="15" t="s">
        <v>59</v>
      </c>
      <c r="BG133">
        <v>0.13</v>
      </c>
      <c r="BH133" s="15">
        <v>1.3000000000000001E-2</v>
      </c>
      <c r="BI133" t="s">
        <v>47</v>
      </c>
      <c r="BJ133" s="15" t="s">
        <v>59</v>
      </c>
      <c r="BK133" t="s">
        <v>47</v>
      </c>
      <c r="BL133" s="15" t="s">
        <v>59</v>
      </c>
      <c r="BM133" t="s">
        <v>47</v>
      </c>
      <c r="BN133" s="15" t="s">
        <v>59</v>
      </c>
      <c r="BO133">
        <v>0.52300000000000002</v>
      </c>
      <c r="BP133" s="15">
        <v>1.6E-2</v>
      </c>
      <c r="BQ133" t="s">
        <v>47</v>
      </c>
      <c r="BR133" s="15" t="s">
        <v>59</v>
      </c>
      <c r="BS133">
        <v>0.47899999999999998</v>
      </c>
      <c r="BT133" s="15">
        <v>1.3000000000000001E-2</v>
      </c>
      <c r="BU133" t="s">
        <v>47</v>
      </c>
      <c r="BV133" s="15" t="s">
        <v>59</v>
      </c>
      <c r="BW133" t="s">
        <v>47</v>
      </c>
      <c r="BX133" s="15" t="s">
        <v>59</v>
      </c>
      <c r="BY133" t="s">
        <v>53</v>
      </c>
      <c r="BZ133" s="15" t="s">
        <v>59</v>
      </c>
      <c r="CA133">
        <v>2.2719999999999998</v>
      </c>
      <c r="CB133" s="15">
        <v>5.4000000000000006E-2</v>
      </c>
      <c r="CI133" t="s">
        <v>47</v>
      </c>
      <c r="CJ133" s="15" t="s">
        <v>59</v>
      </c>
      <c r="CM133" t="s">
        <v>47</v>
      </c>
      <c r="CN133" s="15" t="s">
        <v>59</v>
      </c>
      <c r="CO133" t="s">
        <v>47</v>
      </c>
      <c r="CP133" s="15" t="s">
        <v>59</v>
      </c>
      <c r="CQ133" t="s">
        <v>47</v>
      </c>
      <c r="CR133" s="15" t="s">
        <v>59</v>
      </c>
      <c r="CS133" t="s">
        <v>47</v>
      </c>
      <c r="CT133" s="15" t="s">
        <v>59</v>
      </c>
      <c r="CU133" t="s">
        <v>47</v>
      </c>
      <c r="CV133" s="15" t="s">
        <v>59</v>
      </c>
      <c r="CY133" t="s">
        <v>47</v>
      </c>
      <c r="CZ133" s="15" t="s">
        <v>59</v>
      </c>
      <c r="DC133" t="s">
        <v>47</v>
      </c>
      <c r="DD133" s="15" t="s">
        <v>59</v>
      </c>
      <c r="DG133" t="s">
        <v>47</v>
      </c>
      <c r="DH133" s="15" t="s">
        <v>59</v>
      </c>
      <c r="DI133" t="s">
        <v>47</v>
      </c>
      <c r="DJ133" s="15" t="s">
        <v>59</v>
      </c>
      <c r="DK133" t="s">
        <v>47</v>
      </c>
      <c r="DL133" s="15" t="s">
        <v>59</v>
      </c>
      <c r="DM133" t="s">
        <v>47</v>
      </c>
      <c r="DN133" s="15" t="s">
        <v>59</v>
      </c>
      <c r="DO133" t="s">
        <v>47</v>
      </c>
      <c r="DP133" s="15" t="s">
        <v>59</v>
      </c>
      <c r="DQ133" t="s">
        <v>47</v>
      </c>
      <c r="DR133" s="15" t="s">
        <v>59</v>
      </c>
      <c r="DS133" t="s">
        <v>47</v>
      </c>
      <c r="DT133" s="15" t="s">
        <v>59</v>
      </c>
      <c r="DU133" t="s">
        <v>47</v>
      </c>
      <c r="DV133" s="15" t="s">
        <v>59</v>
      </c>
      <c r="DW133" t="s">
        <v>47</v>
      </c>
      <c r="DX133" s="15" t="s">
        <v>59</v>
      </c>
      <c r="EC133" t="s">
        <v>47</v>
      </c>
      <c r="ED133" s="15" t="s">
        <v>59</v>
      </c>
      <c r="EE133" t="s">
        <v>47</v>
      </c>
      <c r="EF133" s="15" t="s">
        <v>59</v>
      </c>
      <c r="EG133" t="s">
        <v>47</v>
      </c>
      <c r="EH133" s="15" t="s">
        <v>59</v>
      </c>
      <c r="EK133" t="s">
        <v>47</v>
      </c>
      <c r="EL133" s="15" t="s">
        <v>59</v>
      </c>
      <c r="EM133" t="s">
        <v>47</v>
      </c>
      <c r="EN133" s="15" t="s">
        <v>59</v>
      </c>
      <c r="EO133" t="s">
        <v>47</v>
      </c>
      <c r="EP133" s="15" t="s">
        <v>59</v>
      </c>
      <c r="EQ133" t="s">
        <v>47</v>
      </c>
      <c r="ER133" s="15" t="s">
        <v>59</v>
      </c>
      <c r="ES133" t="s">
        <v>47</v>
      </c>
      <c r="ET133" s="15" t="s">
        <v>59</v>
      </c>
      <c r="EU133" t="s">
        <v>47</v>
      </c>
      <c r="EV133" s="15" t="s">
        <v>59</v>
      </c>
      <c r="EW133" t="s">
        <v>47</v>
      </c>
      <c r="EX133" s="15" t="s">
        <v>59</v>
      </c>
      <c r="EY133" t="s">
        <v>47</v>
      </c>
      <c r="EZ133" s="15" t="s">
        <v>59</v>
      </c>
      <c r="FA133" t="s">
        <v>47</v>
      </c>
      <c r="FB133" s="15" t="s">
        <v>59</v>
      </c>
      <c r="FE133" t="s">
        <v>47</v>
      </c>
      <c r="FF133" s="15" t="s">
        <v>59</v>
      </c>
      <c r="FG133" t="s">
        <v>47</v>
      </c>
      <c r="FH133" s="15" t="s">
        <v>59</v>
      </c>
      <c r="FI133" t="s">
        <v>47</v>
      </c>
      <c r="FJ133" s="15" t="s">
        <v>59</v>
      </c>
      <c r="FK133" t="s">
        <v>47</v>
      </c>
      <c r="FL133" s="15" t="s">
        <v>59</v>
      </c>
      <c r="FM133" t="s">
        <v>47</v>
      </c>
      <c r="FN133" s="15" t="s">
        <v>59</v>
      </c>
      <c r="FO133" t="s">
        <v>47</v>
      </c>
      <c r="FP133" s="15" t="s">
        <v>59</v>
      </c>
      <c r="FQ133" t="s">
        <v>47</v>
      </c>
      <c r="FR133" s="15" t="s">
        <v>59</v>
      </c>
    </row>
    <row r="134" spans="1:174">
      <c r="A134" t="s">
        <v>448</v>
      </c>
      <c r="B134" s="52">
        <v>2</v>
      </c>
      <c r="C134" s="52"/>
      <c r="D134" s="52">
        <v>8012</v>
      </c>
      <c r="E134" s="18" t="s">
        <v>443</v>
      </c>
      <c r="I134">
        <v>3.3119999999999998</v>
      </c>
      <c r="J134" s="15">
        <v>1.8000000000000002E-2</v>
      </c>
      <c r="K134" t="s">
        <v>47</v>
      </c>
      <c r="L134" s="15" t="s">
        <v>59</v>
      </c>
      <c r="BG134">
        <v>0.12300000000000001</v>
      </c>
      <c r="BH134" s="15">
        <v>3.4000000000000002E-2</v>
      </c>
      <c r="BI134" t="s">
        <v>47</v>
      </c>
      <c r="BJ134" s="15" t="s">
        <v>59</v>
      </c>
      <c r="BK134" t="s">
        <v>47</v>
      </c>
      <c r="BL134" s="15" t="s">
        <v>59</v>
      </c>
      <c r="BM134" t="s">
        <v>47</v>
      </c>
      <c r="BN134" s="15" t="s">
        <v>59</v>
      </c>
      <c r="BO134">
        <v>0.40799999999999997</v>
      </c>
      <c r="BP134" s="15">
        <v>1.3000000000000001E-2</v>
      </c>
      <c r="BQ134" t="s">
        <v>47</v>
      </c>
      <c r="BR134" s="15" t="s">
        <v>59</v>
      </c>
      <c r="BS134">
        <v>0.66</v>
      </c>
      <c r="BT134" s="15">
        <v>1.9E-2</v>
      </c>
      <c r="BU134" t="s">
        <v>47</v>
      </c>
      <c r="BV134" s="15" t="s">
        <v>59</v>
      </c>
      <c r="BW134" t="s">
        <v>47</v>
      </c>
      <c r="BX134" s="15" t="s">
        <v>59</v>
      </c>
      <c r="BY134" t="s">
        <v>53</v>
      </c>
      <c r="BZ134" s="15" t="s">
        <v>59</v>
      </c>
      <c r="CA134">
        <v>2.121</v>
      </c>
      <c r="CB134" s="15">
        <v>1.9E-2</v>
      </c>
      <c r="CI134" t="s">
        <v>47</v>
      </c>
      <c r="CJ134" s="15" t="s">
        <v>59</v>
      </c>
      <c r="CM134" t="s">
        <v>47</v>
      </c>
      <c r="CN134" s="15" t="s">
        <v>59</v>
      </c>
      <c r="CO134" t="s">
        <v>47</v>
      </c>
      <c r="CP134" s="15" t="s">
        <v>59</v>
      </c>
      <c r="CQ134" t="s">
        <v>47</v>
      </c>
      <c r="CR134" s="15" t="s">
        <v>59</v>
      </c>
      <c r="CS134" t="s">
        <v>47</v>
      </c>
      <c r="CT134" s="15" t="s">
        <v>59</v>
      </c>
      <c r="CU134" t="s">
        <v>47</v>
      </c>
      <c r="CV134" s="15" t="s">
        <v>59</v>
      </c>
      <c r="CY134" t="s">
        <v>47</v>
      </c>
      <c r="CZ134" s="15" t="s">
        <v>59</v>
      </c>
      <c r="DC134" t="s">
        <v>47</v>
      </c>
      <c r="DD134" s="15" t="s">
        <v>59</v>
      </c>
      <c r="DG134" t="s">
        <v>47</v>
      </c>
      <c r="DH134" s="15" t="s">
        <v>59</v>
      </c>
      <c r="DI134" t="s">
        <v>47</v>
      </c>
      <c r="DJ134" s="15" t="s">
        <v>59</v>
      </c>
      <c r="DK134" t="s">
        <v>47</v>
      </c>
      <c r="DL134" s="15" t="s">
        <v>59</v>
      </c>
      <c r="DM134" t="s">
        <v>47</v>
      </c>
      <c r="DN134" s="15" t="s">
        <v>59</v>
      </c>
      <c r="DO134" t="s">
        <v>47</v>
      </c>
      <c r="DP134" s="15" t="s">
        <v>59</v>
      </c>
      <c r="DQ134" t="s">
        <v>47</v>
      </c>
      <c r="DR134" s="15" t="s">
        <v>59</v>
      </c>
      <c r="DS134" t="s">
        <v>47</v>
      </c>
      <c r="DT134" s="15" t="s">
        <v>59</v>
      </c>
      <c r="DU134" t="s">
        <v>47</v>
      </c>
      <c r="DV134" s="15" t="s">
        <v>59</v>
      </c>
      <c r="DW134" t="s">
        <v>47</v>
      </c>
      <c r="DX134" s="15" t="s">
        <v>59</v>
      </c>
      <c r="EC134" t="s">
        <v>47</v>
      </c>
      <c r="ED134" s="15" t="s">
        <v>59</v>
      </c>
      <c r="EE134" t="s">
        <v>47</v>
      </c>
      <c r="EF134" s="15" t="s">
        <v>59</v>
      </c>
      <c r="EG134" t="s">
        <v>47</v>
      </c>
      <c r="EH134" s="15" t="s">
        <v>59</v>
      </c>
      <c r="EK134" t="s">
        <v>47</v>
      </c>
      <c r="EL134" s="15" t="s">
        <v>59</v>
      </c>
      <c r="EM134" t="s">
        <v>47</v>
      </c>
      <c r="EN134" s="15" t="s">
        <v>59</v>
      </c>
      <c r="EO134" t="s">
        <v>47</v>
      </c>
      <c r="EP134" s="15" t="s">
        <v>59</v>
      </c>
      <c r="EQ134" t="s">
        <v>47</v>
      </c>
      <c r="ER134" s="15" t="s">
        <v>59</v>
      </c>
      <c r="ES134" t="s">
        <v>47</v>
      </c>
      <c r="ET134" s="15" t="s">
        <v>59</v>
      </c>
      <c r="EU134" t="s">
        <v>47</v>
      </c>
      <c r="EV134" s="15" t="s">
        <v>59</v>
      </c>
      <c r="EW134" t="s">
        <v>47</v>
      </c>
      <c r="EX134" s="15" t="s">
        <v>59</v>
      </c>
      <c r="EY134" t="s">
        <v>47</v>
      </c>
      <c r="EZ134" s="15" t="s">
        <v>59</v>
      </c>
      <c r="FA134" t="s">
        <v>47</v>
      </c>
      <c r="FB134" s="15" t="s">
        <v>59</v>
      </c>
      <c r="FE134" t="s">
        <v>47</v>
      </c>
      <c r="FF134" s="15" t="s">
        <v>59</v>
      </c>
      <c r="FG134" t="s">
        <v>47</v>
      </c>
      <c r="FH134" s="15" t="s">
        <v>59</v>
      </c>
      <c r="FI134" t="s">
        <v>47</v>
      </c>
      <c r="FJ134" s="15" t="s">
        <v>59</v>
      </c>
      <c r="FK134" t="s">
        <v>47</v>
      </c>
      <c r="FL134" s="15" t="s">
        <v>59</v>
      </c>
      <c r="FM134" t="s">
        <v>47</v>
      </c>
      <c r="FN134" s="15" t="s">
        <v>59</v>
      </c>
      <c r="FO134" t="s">
        <v>47</v>
      </c>
      <c r="FP134" s="15" t="s">
        <v>59</v>
      </c>
      <c r="FQ134" t="s">
        <v>47</v>
      </c>
      <c r="FR134" s="15" t="s">
        <v>59</v>
      </c>
    </row>
    <row r="135" spans="1:174">
      <c r="A135" t="s">
        <v>449</v>
      </c>
      <c r="B135" s="52">
        <v>2</v>
      </c>
      <c r="C135" s="52"/>
      <c r="D135" s="52">
        <v>8012</v>
      </c>
      <c r="E135" s="18" t="s">
        <v>443</v>
      </c>
      <c r="I135">
        <v>4.2549999999999999</v>
      </c>
      <c r="J135" s="15">
        <v>0.13500000000000001</v>
      </c>
      <c r="K135" t="s">
        <v>47</v>
      </c>
      <c r="L135" s="15" t="s">
        <v>59</v>
      </c>
      <c r="BG135">
        <v>0.157</v>
      </c>
      <c r="BH135" s="15">
        <v>5.0000000000000001E-3</v>
      </c>
      <c r="BI135" t="s">
        <v>47</v>
      </c>
      <c r="BJ135" s="15" t="s">
        <v>59</v>
      </c>
      <c r="BK135" t="s">
        <v>47</v>
      </c>
      <c r="BL135" s="15" t="s">
        <v>59</v>
      </c>
      <c r="BM135" t="s">
        <v>47</v>
      </c>
      <c r="BN135" s="15" t="s">
        <v>59</v>
      </c>
      <c r="BO135">
        <v>0.11699999999999999</v>
      </c>
      <c r="BP135" s="15">
        <v>1.7000000000000001E-2</v>
      </c>
      <c r="BQ135" t="s">
        <v>47</v>
      </c>
      <c r="BR135" s="15" t="s">
        <v>59</v>
      </c>
      <c r="BS135">
        <v>0.24299999999999999</v>
      </c>
      <c r="BT135" s="15">
        <v>2.1000000000000001E-2</v>
      </c>
      <c r="BU135" t="s">
        <v>47</v>
      </c>
      <c r="BV135" s="15" t="s">
        <v>59</v>
      </c>
      <c r="BW135" t="s">
        <v>47</v>
      </c>
      <c r="BX135" s="15" t="s">
        <v>59</v>
      </c>
      <c r="BY135" t="s">
        <v>53</v>
      </c>
      <c r="BZ135" s="15" t="s">
        <v>59</v>
      </c>
      <c r="CA135">
        <v>2.2949999999999999</v>
      </c>
      <c r="CB135" s="15">
        <v>7.8E-2</v>
      </c>
      <c r="CI135" t="s">
        <v>47</v>
      </c>
      <c r="CJ135" s="15" t="s">
        <v>59</v>
      </c>
      <c r="CM135" t="s">
        <v>47</v>
      </c>
      <c r="CN135" s="15" t="s">
        <v>59</v>
      </c>
      <c r="CO135" t="s">
        <v>47</v>
      </c>
      <c r="CP135" s="15" t="s">
        <v>59</v>
      </c>
      <c r="CQ135" t="s">
        <v>47</v>
      </c>
      <c r="CR135" s="15" t="s">
        <v>59</v>
      </c>
      <c r="CS135" t="s">
        <v>47</v>
      </c>
      <c r="CT135" s="15" t="s">
        <v>59</v>
      </c>
      <c r="CU135" t="s">
        <v>47</v>
      </c>
      <c r="CV135" s="15" t="s">
        <v>59</v>
      </c>
      <c r="CY135" t="s">
        <v>47</v>
      </c>
      <c r="CZ135" s="15" t="s">
        <v>59</v>
      </c>
      <c r="DC135" t="s">
        <v>47</v>
      </c>
      <c r="DD135" s="15" t="s">
        <v>59</v>
      </c>
      <c r="DG135" t="s">
        <v>47</v>
      </c>
      <c r="DH135" s="15" t="s">
        <v>59</v>
      </c>
      <c r="DI135" t="s">
        <v>47</v>
      </c>
      <c r="DJ135" s="15" t="s">
        <v>59</v>
      </c>
      <c r="DK135" t="s">
        <v>47</v>
      </c>
      <c r="DL135" s="15" t="s">
        <v>59</v>
      </c>
      <c r="DM135" t="s">
        <v>47</v>
      </c>
      <c r="DN135" s="15" t="s">
        <v>59</v>
      </c>
      <c r="DO135" t="s">
        <v>47</v>
      </c>
      <c r="DP135" s="15" t="s">
        <v>59</v>
      </c>
      <c r="DQ135" t="s">
        <v>47</v>
      </c>
      <c r="DR135" s="15" t="s">
        <v>59</v>
      </c>
      <c r="DS135" t="s">
        <v>47</v>
      </c>
      <c r="DT135" s="15" t="s">
        <v>59</v>
      </c>
      <c r="DU135" t="s">
        <v>47</v>
      </c>
      <c r="DV135" s="15" t="s">
        <v>59</v>
      </c>
      <c r="DW135" t="s">
        <v>47</v>
      </c>
      <c r="DX135" s="15" t="s">
        <v>59</v>
      </c>
      <c r="EC135" t="s">
        <v>47</v>
      </c>
      <c r="ED135" s="15" t="s">
        <v>59</v>
      </c>
      <c r="EE135" t="s">
        <v>47</v>
      </c>
      <c r="EF135" s="15" t="s">
        <v>59</v>
      </c>
      <c r="EG135" t="s">
        <v>47</v>
      </c>
      <c r="EH135" s="15" t="s">
        <v>59</v>
      </c>
      <c r="EK135" t="s">
        <v>47</v>
      </c>
      <c r="EL135" s="15" t="s">
        <v>59</v>
      </c>
      <c r="EM135" t="s">
        <v>47</v>
      </c>
      <c r="EN135" s="15" t="s">
        <v>59</v>
      </c>
      <c r="EO135" t="s">
        <v>47</v>
      </c>
      <c r="EP135" s="15" t="s">
        <v>59</v>
      </c>
      <c r="EQ135" t="s">
        <v>47</v>
      </c>
      <c r="ER135" s="15" t="s">
        <v>59</v>
      </c>
      <c r="ES135" t="s">
        <v>47</v>
      </c>
      <c r="ET135" s="15" t="s">
        <v>59</v>
      </c>
      <c r="EU135" t="s">
        <v>47</v>
      </c>
      <c r="EV135" s="15" t="s">
        <v>59</v>
      </c>
      <c r="EW135" t="s">
        <v>47</v>
      </c>
      <c r="EX135" s="15" t="s">
        <v>59</v>
      </c>
      <c r="EY135" t="s">
        <v>47</v>
      </c>
      <c r="EZ135" s="15" t="s">
        <v>59</v>
      </c>
      <c r="FA135" t="s">
        <v>47</v>
      </c>
      <c r="FB135" s="15" t="s">
        <v>59</v>
      </c>
      <c r="FE135" t="s">
        <v>47</v>
      </c>
      <c r="FF135" s="15" t="s">
        <v>59</v>
      </c>
      <c r="FG135" t="s">
        <v>47</v>
      </c>
      <c r="FH135" s="15" t="s">
        <v>59</v>
      </c>
      <c r="FI135" t="s">
        <v>47</v>
      </c>
      <c r="FJ135" s="15" t="s">
        <v>59</v>
      </c>
      <c r="FK135" t="s">
        <v>47</v>
      </c>
      <c r="FL135" s="15" t="s">
        <v>59</v>
      </c>
      <c r="FM135" t="s">
        <v>47</v>
      </c>
      <c r="FN135" s="15" t="s">
        <v>59</v>
      </c>
      <c r="FO135" t="s">
        <v>47</v>
      </c>
      <c r="FP135" s="15" t="s">
        <v>59</v>
      </c>
      <c r="FQ135" t="s">
        <v>47</v>
      </c>
      <c r="FR135" s="15" t="s">
        <v>59</v>
      </c>
    </row>
    <row r="136" spans="1:174">
      <c r="A136" t="s">
        <v>444</v>
      </c>
      <c r="B136" s="52">
        <v>2</v>
      </c>
      <c r="C136" s="52"/>
      <c r="D136" s="52">
        <v>8012</v>
      </c>
      <c r="E136" s="18" t="s">
        <v>443</v>
      </c>
      <c r="I136">
        <v>8.447000000000001</v>
      </c>
      <c r="J136" s="15">
        <v>0.28300000000000003</v>
      </c>
      <c r="K136" t="s">
        <v>47</v>
      </c>
      <c r="L136" s="15" t="s">
        <v>59</v>
      </c>
      <c r="BG136">
        <v>0.40100000000000002</v>
      </c>
      <c r="BH136" s="15">
        <v>1.3000000000000001E-2</v>
      </c>
      <c r="BI136" t="s">
        <v>47</v>
      </c>
      <c r="BJ136" s="15" t="s">
        <v>59</v>
      </c>
      <c r="BK136" t="s">
        <v>47</v>
      </c>
      <c r="BL136" s="15" t="s">
        <v>59</v>
      </c>
      <c r="BM136" t="s">
        <v>47</v>
      </c>
      <c r="BN136" s="15" t="s">
        <v>59</v>
      </c>
      <c r="BO136">
        <v>0.98599999999999999</v>
      </c>
      <c r="BP136" s="15">
        <v>3.2000000000000001E-2</v>
      </c>
      <c r="BQ136" t="s">
        <v>47</v>
      </c>
      <c r="BR136" s="15" t="s">
        <v>59</v>
      </c>
      <c r="BS136">
        <v>0.64300000000000002</v>
      </c>
      <c r="BT136" s="15">
        <v>2.5000000000000001E-2</v>
      </c>
      <c r="BU136" t="s">
        <v>47</v>
      </c>
      <c r="BV136" s="15" t="s">
        <v>59</v>
      </c>
      <c r="BW136" t="s">
        <v>47</v>
      </c>
      <c r="BX136" s="15" t="s">
        <v>59</v>
      </c>
      <c r="BY136">
        <v>0.29799999999999999</v>
      </c>
      <c r="BZ136" s="15">
        <v>1.3999999999999999E-2</v>
      </c>
      <c r="CA136">
        <v>6.1179999999999994</v>
      </c>
      <c r="CB136" s="15">
        <v>0.19899999999999998</v>
      </c>
      <c r="CI136" t="s">
        <v>47</v>
      </c>
      <c r="CJ136" s="15" t="s">
        <v>59</v>
      </c>
      <c r="CM136" t="s">
        <v>47</v>
      </c>
      <c r="CN136" s="15" t="s">
        <v>59</v>
      </c>
      <c r="CO136" t="s">
        <v>47</v>
      </c>
      <c r="CP136" s="15" t="s">
        <v>59</v>
      </c>
      <c r="CQ136" t="s">
        <v>47</v>
      </c>
      <c r="CR136" s="15" t="s">
        <v>59</v>
      </c>
      <c r="CS136" t="s">
        <v>47</v>
      </c>
      <c r="CT136" s="15" t="s">
        <v>59</v>
      </c>
      <c r="CU136" t="s">
        <v>47</v>
      </c>
      <c r="CV136" s="15" t="s">
        <v>59</v>
      </c>
      <c r="CY136" t="s">
        <v>47</v>
      </c>
      <c r="CZ136" s="15" t="s">
        <v>59</v>
      </c>
      <c r="DC136" t="s">
        <v>47</v>
      </c>
      <c r="DD136" s="15" t="s">
        <v>59</v>
      </c>
      <c r="DG136" t="s">
        <v>47</v>
      </c>
      <c r="DH136" s="15" t="s">
        <v>59</v>
      </c>
      <c r="DI136" t="s">
        <v>47</v>
      </c>
      <c r="DJ136" s="15" t="s">
        <v>59</v>
      </c>
      <c r="DK136" t="s">
        <v>47</v>
      </c>
      <c r="DL136" s="15" t="s">
        <v>59</v>
      </c>
      <c r="DM136" t="s">
        <v>47</v>
      </c>
      <c r="DN136" s="15" t="s">
        <v>59</v>
      </c>
      <c r="DO136" t="s">
        <v>47</v>
      </c>
      <c r="DP136" s="15" t="s">
        <v>59</v>
      </c>
      <c r="DQ136" t="s">
        <v>47</v>
      </c>
      <c r="DR136" s="15" t="s">
        <v>59</v>
      </c>
      <c r="DS136" t="s">
        <v>47</v>
      </c>
      <c r="DT136" s="15" t="s">
        <v>59</v>
      </c>
      <c r="DU136" t="s">
        <v>47</v>
      </c>
      <c r="DV136" s="15" t="s">
        <v>59</v>
      </c>
      <c r="DW136" t="s">
        <v>47</v>
      </c>
      <c r="DX136" s="15" t="s">
        <v>59</v>
      </c>
      <c r="EC136" t="s">
        <v>47</v>
      </c>
      <c r="ED136" s="15" t="s">
        <v>59</v>
      </c>
      <c r="EE136" t="s">
        <v>47</v>
      </c>
      <c r="EF136" s="15" t="s">
        <v>59</v>
      </c>
      <c r="EG136" t="s">
        <v>47</v>
      </c>
      <c r="EH136" s="15" t="s">
        <v>59</v>
      </c>
      <c r="EK136" t="s">
        <v>47</v>
      </c>
      <c r="EL136" s="15" t="s">
        <v>59</v>
      </c>
      <c r="EM136" t="s">
        <v>47</v>
      </c>
      <c r="EN136" s="15" t="s">
        <v>59</v>
      </c>
      <c r="EO136" t="s">
        <v>47</v>
      </c>
      <c r="EP136" s="15" t="s">
        <v>59</v>
      </c>
      <c r="EQ136" t="s">
        <v>47</v>
      </c>
      <c r="ER136" s="15" t="s">
        <v>59</v>
      </c>
      <c r="ES136" t="s">
        <v>47</v>
      </c>
      <c r="ET136" s="15" t="s">
        <v>59</v>
      </c>
      <c r="EU136" t="s">
        <v>47</v>
      </c>
      <c r="EV136" s="15" t="s">
        <v>59</v>
      </c>
      <c r="EW136" t="s">
        <v>47</v>
      </c>
      <c r="EX136" s="15" t="s">
        <v>59</v>
      </c>
      <c r="EY136" t="s">
        <v>47</v>
      </c>
      <c r="EZ136" s="15" t="s">
        <v>59</v>
      </c>
      <c r="FA136" t="s">
        <v>47</v>
      </c>
      <c r="FB136" s="15" t="s">
        <v>59</v>
      </c>
      <c r="FE136" t="s">
        <v>47</v>
      </c>
      <c r="FF136" s="15" t="s">
        <v>59</v>
      </c>
      <c r="FG136" t="s">
        <v>47</v>
      </c>
      <c r="FH136" s="15" t="s">
        <v>59</v>
      </c>
      <c r="FI136" t="s">
        <v>47</v>
      </c>
      <c r="FJ136" s="15" t="s">
        <v>59</v>
      </c>
      <c r="FK136" t="s">
        <v>47</v>
      </c>
      <c r="FL136" s="15" t="s">
        <v>59</v>
      </c>
      <c r="FM136" t="s">
        <v>47</v>
      </c>
      <c r="FN136" s="15" t="s">
        <v>59</v>
      </c>
      <c r="FO136" t="s">
        <v>47</v>
      </c>
      <c r="FP136" s="15" t="s">
        <v>59</v>
      </c>
      <c r="FQ136" t="s">
        <v>47</v>
      </c>
      <c r="FR136" s="15" t="s">
        <v>59</v>
      </c>
    </row>
    <row r="137" spans="1:174">
      <c r="A137" t="s">
        <v>463</v>
      </c>
      <c r="B137" s="52">
        <v>4</v>
      </c>
      <c r="C137" s="52"/>
      <c r="D137" s="52">
        <v>8004</v>
      </c>
      <c r="E137" s="18" t="s">
        <v>462</v>
      </c>
      <c r="I137">
        <v>69.800000000000011</v>
      </c>
      <c r="J137" s="15">
        <v>0.3</v>
      </c>
      <c r="K137" t="s">
        <v>47</v>
      </c>
      <c r="L137" s="15" t="s">
        <v>59</v>
      </c>
      <c r="BG137" t="s">
        <v>47</v>
      </c>
      <c r="BH137" s="15" t="s">
        <v>59</v>
      </c>
      <c r="BI137" t="s">
        <v>47</v>
      </c>
      <c r="BJ137" s="15" t="s">
        <v>59</v>
      </c>
      <c r="BK137" t="s">
        <v>47</v>
      </c>
      <c r="BL137" s="15" t="s">
        <v>59</v>
      </c>
      <c r="BM137">
        <v>0.2</v>
      </c>
      <c r="BN137" s="15">
        <v>0</v>
      </c>
      <c r="BO137">
        <v>1.9</v>
      </c>
      <c r="BP137" s="15">
        <v>0</v>
      </c>
      <c r="BQ137">
        <v>10.4</v>
      </c>
      <c r="BR137" s="15">
        <v>0.1</v>
      </c>
      <c r="BS137" t="s">
        <v>47</v>
      </c>
      <c r="BT137" s="15" t="s">
        <v>59</v>
      </c>
      <c r="BU137" t="s">
        <v>47</v>
      </c>
      <c r="BV137" s="15" t="s">
        <v>59</v>
      </c>
      <c r="BW137">
        <v>2.4</v>
      </c>
      <c r="BX137" s="15">
        <v>0.1</v>
      </c>
      <c r="BY137">
        <v>54.800000000000004</v>
      </c>
      <c r="BZ137" s="15">
        <v>0.3</v>
      </c>
      <c r="CA137" t="s">
        <v>47</v>
      </c>
      <c r="CB137" s="15" t="s">
        <v>59</v>
      </c>
      <c r="CI137" t="s">
        <v>47</v>
      </c>
      <c r="CJ137" s="15" t="s">
        <v>59</v>
      </c>
      <c r="CM137" t="s">
        <v>47</v>
      </c>
      <c r="CN137" s="15" t="s">
        <v>59</v>
      </c>
      <c r="CO137" t="s">
        <v>47</v>
      </c>
      <c r="CP137" s="15" t="s">
        <v>59</v>
      </c>
      <c r="CQ137" t="s">
        <v>47</v>
      </c>
      <c r="CR137" s="15" t="s">
        <v>59</v>
      </c>
      <c r="CS137" t="s">
        <v>47</v>
      </c>
      <c r="CT137" s="15" t="s">
        <v>59</v>
      </c>
      <c r="CU137" t="s">
        <v>47</v>
      </c>
      <c r="CV137" s="15" t="s">
        <v>59</v>
      </c>
      <c r="CY137" t="s">
        <v>47</v>
      </c>
      <c r="CZ137" s="15" t="s">
        <v>59</v>
      </c>
      <c r="DC137" t="s">
        <v>47</v>
      </c>
      <c r="DD137" s="15" t="s">
        <v>59</v>
      </c>
      <c r="DG137" t="s">
        <v>47</v>
      </c>
      <c r="DH137" s="15" t="s">
        <v>59</v>
      </c>
      <c r="DI137" t="s">
        <v>47</v>
      </c>
      <c r="DJ137" s="15" t="s">
        <v>59</v>
      </c>
      <c r="DK137" t="s">
        <v>47</v>
      </c>
      <c r="DL137" s="15" t="s">
        <v>59</v>
      </c>
      <c r="DM137" t="s">
        <v>47</v>
      </c>
      <c r="DN137" s="15" t="s">
        <v>59</v>
      </c>
      <c r="DO137" t="s">
        <v>47</v>
      </c>
      <c r="DP137" s="15" t="s">
        <v>59</v>
      </c>
      <c r="DQ137" t="s">
        <v>47</v>
      </c>
      <c r="DR137" s="15" t="s">
        <v>59</v>
      </c>
      <c r="DS137" t="s">
        <v>47</v>
      </c>
      <c r="DT137" s="15" t="s">
        <v>59</v>
      </c>
      <c r="DU137" t="s">
        <v>47</v>
      </c>
      <c r="DV137" s="15" t="s">
        <v>59</v>
      </c>
      <c r="DW137" t="s">
        <v>47</v>
      </c>
      <c r="DX137" s="15" t="s">
        <v>59</v>
      </c>
      <c r="EC137" t="s">
        <v>47</v>
      </c>
      <c r="ED137" s="15" t="s">
        <v>59</v>
      </c>
      <c r="EE137" t="s">
        <v>47</v>
      </c>
      <c r="EF137" s="15" t="s">
        <v>59</v>
      </c>
      <c r="EG137" t="s">
        <v>47</v>
      </c>
      <c r="EH137" s="15" t="s">
        <v>59</v>
      </c>
      <c r="EK137" t="s">
        <v>47</v>
      </c>
      <c r="EL137" s="15" t="s">
        <v>59</v>
      </c>
      <c r="EM137" t="s">
        <v>47</v>
      </c>
      <c r="EN137" s="15" t="s">
        <v>59</v>
      </c>
      <c r="EO137" t="s">
        <v>47</v>
      </c>
      <c r="EP137" s="15" t="s">
        <v>59</v>
      </c>
      <c r="EQ137" t="s">
        <v>47</v>
      </c>
      <c r="ER137" s="15" t="s">
        <v>59</v>
      </c>
      <c r="ES137" t="s">
        <v>47</v>
      </c>
      <c r="ET137" s="15" t="s">
        <v>59</v>
      </c>
      <c r="EU137" t="s">
        <v>47</v>
      </c>
      <c r="EV137" s="15" t="s">
        <v>59</v>
      </c>
      <c r="EW137" t="s">
        <v>47</v>
      </c>
      <c r="EX137" s="15" t="s">
        <v>59</v>
      </c>
      <c r="EY137" t="s">
        <v>47</v>
      </c>
      <c r="EZ137" s="15" t="s">
        <v>59</v>
      </c>
      <c r="FA137" t="s">
        <v>47</v>
      </c>
      <c r="FB137" s="15" t="s">
        <v>59</v>
      </c>
      <c r="FE137" t="s">
        <v>47</v>
      </c>
      <c r="FF137" s="15" t="s">
        <v>59</v>
      </c>
      <c r="FG137" t="s">
        <v>47</v>
      </c>
      <c r="FH137" s="15" t="s">
        <v>59</v>
      </c>
      <c r="FI137" t="s">
        <v>47</v>
      </c>
      <c r="FJ137" s="15" t="s">
        <v>59</v>
      </c>
      <c r="FK137" t="s">
        <v>47</v>
      </c>
      <c r="FL137" s="15" t="s">
        <v>59</v>
      </c>
      <c r="FM137" t="s">
        <v>47</v>
      </c>
      <c r="FN137" s="15" t="s">
        <v>59</v>
      </c>
      <c r="FO137" t="s">
        <v>47</v>
      </c>
      <c r="FP137" s="15" t="s">
        <v>59</v>
      </c>
      <c r="FQ137" t="s">
        <v>47</v>
      </c>
      <c r="FR137" s="15" t="s">
        <v>59</v>
      </c>
    </row>
    <row r="138" spans="1:174">
      <c r="A138" t="s">
        <v>464</v>
      </c>
      <c r="B138" s="52">
        <v>4</v>
      </c>
      <c r="C138" s="52"/>
      <c r="D138" s="52">
        <v>8004</v>
      </c>
      <c r="E138" s="18" t="s">
        <v>462</v>
      </c>
      <c r="I138">
        <v>70.7</v>
      </c>
      <c r="J138" s="15">
        <v>0.5</v>
      </c>
      <c r="K138" t="s">
        <v>47</v>
      </c>
      <c r="L138" s="15" t="s">
        <v>59</v>
      </c>
      <c r="BG138" t="s">
        <v>47</v>
      </c>
      <c r="BH138" s="15" t="s">
        <v>59</v>
      </c>
      <c r="BI138" t="s">
        <v>47</v>
      </c>
      <c r="BJ138" s="15" t="s">
        <v>59</v>
      </c>
      <c r="BK138" t="s">
        <v>47</v>
      </c>
      <c r="BL138" s="15" t="s">
        <v>59</v>
      </c>
      <c r="BM138">
        <v>0.2</v>
      </c>
      <c r="BN138" s="15">
        <v>0</v>
      </c>
      <c r="BO138">
        <v>2.1</v>
      </c>
      <c r="BP138" s="15">
        <v>0.1</v>
      </c>
      <c r="BQ138">
        <v>10.600000000000001</v>
      </c>
      <c r="BR138" s="15">
        <v>0</v>
      </c>
      <c r="BS138" t="s">
        <v>47</v>
      </c>
      <c r="BT138" s="15" t="s">
        <v>59</v>
      </c>
      <c r="BU138" t="s">
        <v>47</v>
      </c>
      <c r="BV138" s="15" t="s">
        <v>59</v>
      </c>
      <c r="BW138">
        <v>2.4</v>
      </c>
      <c r="BX138" s="15">
        <v>0</v>
      </c>
      <c r="BY138">
        <v>55.5</v>
      </c>
      <c r="BZ138" s="15">
        <v>0.1</v>
      </c>
      <c r="CA138" t="s">
        <v>47</v>
      </c>
      <c r="CB138" s="15" t="s">
        <v>59</v>
      </c>
      <c r="CI138" t="s">
        <v>47</v>
      </c>
      <c r="CJ138" s="15" t="s">
        <v>59</v>
      </c>
      <c r="CM138" t="s">
        <v>47</v>
      </c>
      <c r="CN138" s="15" t="s">
        <v>59</v>
      </c>
      <c r="CO138" t="s">
        <v>47</v>
      </c>
      <c r="CP138" s="15" t="s">
        <v>59</v>
      </c>
      <c r="CQ138" t="s">
        <v>47</v>
      </c>
      <c r="CR138" s="15" t="s">
        <v>59</v>
      </c>
      <c r="CS138" t="s">
        <v>47</v>
      </c>
      <c r="CT138" s="15" t="s">
        <v>59</v>
      </c>
      <c r="CU138" t="s">
        <v>47</v>
      </c>
      <c r="CV138" s="15" t="s">
        <v>59</v>
      </c>
      <c r="CY138" t="s">
        <v>47</v>
      </c>
      <c r="CZ138" s="15" t="s">
        <v>59</v>
      </c>
      <c r="DC138" t="s">
        <v>47</v>
      </c>
      <c r="DD138" s="15" t="s">
        <v>59</v>
      </c>
      <c r="DG138" t="s">
        <v>47</v>
      </c>
      <c r="DH138" s="15" t="s">
        <v>59</v>
      </c>
      <c r="DI138" t="s">
        <v>47</v>
      </c>
      <c r="DJ138" s="15" t="s">
        <v>59</v>
      </c>
      <c r="DK138" t="s">
        <v>47</v>
      </c>
      <c r="DL138" s="15" t="s">
        <v>59</v>
      </c>
      <c r="DM138" t="s">
        <v>47</v>
      </c>
      <c r="DN138" s="15" t="s">
        <v>59</v>
      </c>
      <c r="DO138" t="s">
        <v>47</v>
      </c>
      <c r="DP138" s="15" t="s">
        <v>59</v>
      </c>
      <c r="DQ138" t="s">
        <v>47</v>
      </c>
      <c r="DR138" s="15" t="s">
        <v>59</v>
      </c>
      <c r="DS138" t="s">
        <v>47</v>
      </c>
      <c r="DT138" s="15" t="s">
        <v>59</v>
      </c>
      <c r="DU138" t="s">
        <v>47</v>
      </c>
      <c r="DV138" s="15" t="s">
        <v>59</v>
      </c>
      <c r="DW138" t="s">
        <v>47</v>
      </c>
      <c r="DX138" s="15" t="s">
        <v>59</v>
      </c>
      <c r="EC138" t="s">
        <v>47</v>
      </c>
      <c r="ED138" s="15" t="s">
        <v>59</v>
      </c>
      <c r="EE138" t="s">
        <v>47</v>
      </c>
      <c r="EF138" s="15" t="s">
        <v>59</v>
      </c>
      <c r="EG138" t="s">
        <v>47</v>
      </c>
      <c r="EH138" s="15" t="s">
        <v>59</v>
      </c>
      <c r="EK138" t="s">
        <v>47</v>
      </c>
      <c r="EL138" s="15" t="s">
        <v>59</v>
      </c>
      <c r="EM138" t="s">
        <v>47</v>
      </c>
      <c r="EN138" s="15" t="s">
        <v>59</v>
      </c>
      <c r="EO138" t="s">
        <v>47</v>
      </c>
      <c r="EP138" s="15" t="s">
        <v>59</v>
      </c>
      <c r="EQ138" t="s">
        <v>47</v>
      </c>
      <c r="ER138" s="15" t="s">
        <v>59</v>
      </c>
      <c r="ES138" t="s">
        <v>47</v>
      </c>
      <c r="ET138" s="15" t="s">
        <v>59</v>
      </c>
      <c r="EU138" t="s">
        <v>47</v>
      </c>
      <c r="EV138" s="15" t="s">
        <v>59</v>
      </c>
      <c r="EW138" t="s">
        <v>47</v>
      </c>
      <c r="EX138" s="15" t="s">
        <v>59</v>
      </c>
      <c r="EY138" t="s">
        <v>47</v>
      </c>
      <c r="EZ138" s="15" t="s">
        <v>59</v>
      </c>
      <c r="FA138" t="s">
        <v>47</v>
      </c>
      <c r="FB138" s="15" t="s">
        <v>59</v>
      </c>
      <c r="FE138" t="s">
        <v>47</v>
      </c>
      <c r="FF138" s="15" t="s">
        <v>59</v>
      </c>
      <c r="FG138" t="s">
        <v>47</v>
      </c>
      <c r="FH138" s="15" t="s">
        <v>59</v>
      </c>
      <c r="FI138" t="s">
        <v>47</v>
      </c>
      <c r="FJ138" s="15" t="s">
        <v>59</v>
      </c>
      <c r="FK138" t="s">
        <v>47</v>
      </c>
      <c r="FL138" s="15" t="s">
        <v>59</v>
      </c>
      <c r="FM138" t="s">
        <v>47</v>
      </c>
      <c r="FN138" s="15" t="s">
        <v>59</v>
      </c>
      <c r="FO138" t="s">
        <v>47</v>
      </c>
      <c r="FP138" s="15" t="s">
        <v>59</v>
      </c>
      <c r="FQ138" t="s">
        <v>47</v>
      </c>
      <c r="FR138" s="15" t="s">
        <v>59</v>
      </c>
    </row>
    <row r="139" spans="1:174">
      <c r="A139" t="str">
        <f>SUBSTITUTE(A137, "35%", "60%")</f>
        <v>Spread, margarine-type, 60% fat, storage 0 weeks at 6°C</v>
      </c>
      <c r="B139" s="52">
        <v>4</v>
      </c>
      <c r="C139" s="52"/>
      <c r="D139" s="52">
        <v>8004</v>
      </c>
      <c r="E139" s="18" t="s">
        <v>462</v>
      </c>
      <c r="I139">
        <v>70</v>
      </c>
      <c r="J139" s="15">
        <v>0.5</v>
      </c>
      <c r="K139" t="s">
        <v>47</v>
      </c>
      <c r="L139" s="15" t="s">
        <v>59</v>
      </c>
      <c r="BG139" t="s">
        <v>47</v>
      </c>
      <c r="BH139" s="15" t="s">
        <v>59</v>
      </c>
      <c r="BI139" t="s">
        <v>47</v>
      </c>
      <c r="BJ139" s="15" t="s">
        <v>59</v>
      </c>
      <c r="BK139" t="s">
        <v>47</v>
      </c>
      <c r="BL139" s="15" t="s">
        <v>59</v>
      </c>
      <c r="BM139">
        <v>0.4</v>
      </c>
      <c r="BN139" s="15">
        <v>0</v>
      </c>
      <c r="BO139">
        <v>2.4</v>
      </c>
      <c r="BP139" s="15">
        <v>0.1</v>
      </c>
      <c r="BQ139">
        <v>8.6999999999999993</v>
      </c>
      <c r="BR139" s="15">
        <v>0.1</v>
      </c>
      <c r="BS139" t="s">
        <v>47</v>
      </c>
      <c r="BT139" s="15" t="s">
        <v>59</v>
      </c>
      <c r="BU139" t="s">
        <v>47</v>
      </c>
      <c r="BV139" s="15" t="s">
        <v>59</v>
      </c>
      <c r="BW139">
        <v>3.4000000000000004</v>
      </c>
      <c r="BX139" s="15">
        <v>0.1</v>
      </c>
      <c r="BY139">
        <v>55.199999999999996</v>
      </c>
      <c r="BZ139" s="15">
        <v>0.4</v>
      </c>
      <c r="CA139" t="s">
        <v>47</v>
      </c>
      <c r="CB139" s="15" t="s">
        <v>59</v>
      </c>
      <c r="CI139" t="s">
        <v>47</v>
      </c>
      <c r="CJ139" s="15" t="s">
        <v>59</v>
      </c>
      <c r="CM139" t="s">
        <v>47</v>
      </c>
      <c r="CN139" s="15" t="s">
        <v>59</v>
      </c>
      <c r="CO139" t="s">
        <v>47</v>
      </c>
      <c r="CP139" s="15" t="s">
        <v>59</v>
      </c>
      <c r="CQ139" t="s">
        <v>47</v>
      </c>
      <c r="CR139" s="15" t="s">
        <v>59</v>
      </c>
      <c r="CS139" t="s">
        <v>47</v>
      </c>
      <c r="CT139" s="15" t="s">
        <v>59</v>
      </c>
      <c r="CU139" t="s">
        <v>47</v>
      </c>
      <c r="CV139" s="15" t="s">
        <v>59</v>
      </c>
      <c r="CY139" t="s">
        <v>47</v>
      </c>
      <c r="CZ139" s="15" t="s">
        <v>59</v>
      </c>
      <c r="DC139" t="s">
        <v>47</v>
      </c>
      <c r="DD139" s="15" t="s">
        <v>59</v>
      </c>
      <c r="DG139" t="s">
        <v>47</v>
      </c>
      <c r="DH139" s="15" t="s">
        <v>59</v>
      </c>
      <c r="DI139" t="s">
        <v>47</v>
      </c>
      <c r="DJ139" s="15" t="s">
        <v>59</v>
      </c>
      <c r="DK139" t="s">
        <v>47</v>
      </c>
      <c r="DL139" s="15" t="s">
        <v>59</v>
      </c>
      <c r="DM139" t="s">
        <v>47</v>
      </c>
      <c r="DN139" s="15" t="s">
        <v>59</v>
      </c>
      <c r="DO139" t="s">
        <v>47</v>
      </c>
      <c r="DP139" s="15" t="s">
        <v>59</v>
      </c>
      <c r="DQ139" t="s">
        <v>47</v>
      </c>
      <c r="DR139" s="15" t="s">
        <v>59</v>
      </c>
      <c r="DS139" t="s">
        <v>47</v>
      </c>
      <c r="DT139" s="15" t="s">
        <v>59</v>
      </c>
      <c r="DU139" t="s">
        <v>47</v>
      </c>
      <c r="DV139" s="15" t="s">
        <v>59</v>
      </c>
      <c r="DW139" t="s">
        <v>47</v>
      </c>
      <c r="DX139" s="15" t="s">
        <v>59</v>
      </c>
      <c r="EC139" t="s">
        <v>47</v>
      </c>
      <c r="ED139" s="15" t="s">
        <v>59</v>
      </c>
      <c r="EE139" t="s">
        <v>47</v>
      </c>
      <c r="EF139" s="15" t="s">
        <v>59</v>
      </c>
      <c r="EG139" t="s">
        <v>47</v>
      </c>
      <c r="EH139" s="15" t="s">
        <v>59</v>
      </c>
      <c r="EK139" t="s">
        <v>47</v>
      </c>
      <c r="EL139" s="15" t="s">
        <v>59</v>
      </c>
      <c r="EM139" t="s">
        <v>47</v>
      </c>
      <c r="EN139" s="15" t="s">
        <v>59</v>
      </c>
      <c r="EO139" t="s">
        <v>47</v>
      </c>
      <c r="EP139" s="15" t="s">
        <v>59</v>
      </c>
      <c r="EQ139" t="s">
        <v>47</v>
      </c>
      <c r="ER139" s="15" t="s">
        <v>59</v>
      </c>
      <c r="ES139" t="s">
        <v>47</v>
      </c>
      <c r="ET139" s="15" t="s">
        <v>59</v>
      </c>
      <c r="EU139" t="s">
        <v>47</v>
      </c>
      <c r="EV139" s="15" t="s">
        <v>59</v>
      </c>
      <c r="EW139" t="s">
        <v>47</v>
      </c>
      <c r="EX139" s="15" t="s">
        <v>59</v>
      </c>
      <c r="EY139" t="s">
        <v>47</v>
      </c>
      <c r="EZ139" s="15" t="s">
        <v>59</v>
      </c>
      <c r="FA139" t="s">
        <v>47</v>
      </c>
      <c r="FB139" s="15" t="s">
        <v>59</v>
      </c>
      <c r="FE139" t="s">
        <v>47</v>
      </c>
      <c r="FF139" s="15" t="s">
        <v>59</v>
      </c>
      <c r="FG139" t="s">
        <v>47</v>
      </c>
      <c r="FH139" s="15" t="s">
        <v>59</v>
      </c>
      <c r="FI139" t="s">
        <v>47</v>
      </c>
      <c r="FJ139" s="15" t="s">
        <v>59</v>
      </c>
      <c r="FK139" t="s">
        <v>47</v>
      </c>
      <c r="FL139" s="15" t="s">
        <v>59</v>
      </c>
      <c r="FM139" t="s">
        <v>47</v>
      </c>
      <c r="FN139" s="15" t="s">
        <v>59</v>
      </c>
      <c r="FO139" t="s">
        <v>47</v>
      </c>
      <c r="FP139" s="15" t="s">
        <v>59</v>
      </c>
      <c r="FQ139" t="s">
        <v>47</v>
      </c>
      <c r="FR139" s="15" t="s">
        <v>59</v>
      </c>
    </row>
    <row r="140" spans="1:174">
      <c r="A140" t="str">
        <f>SUBSTITUTE(A138, "35%", "60%")</f>
        <v>Spread, margarine-type, 60% fat, storage 18 weeks at 6°C</v>
      </c>
      <c r="B140" s="52">
        <v>4</v>
      </c>
      <c r="C140" s="52"/>
      <c r="D140" s="52">
        <v>8004</v>
      </c>
      <c r="E140" s="18" t="s">
        <v>462</v>
      </c>
      <c r="I140">
        <v>72.2</v>
      </c>
      <c r="J140" s="15">
        <v>0.3</v>
      </c>
      <c r="K140" t="s">
        <v>47</v>
      </c>
      <c r="L140" s="15" t="s">
        <v>59</v>
      </c>
      <c r="BG140" t="s">
        <v>47</v>
      </c>
      <c r="BH140" s="15" t="s">
        <v>59</v>
      </c>
      <c r="BI140" t="s">
        <v>47</v>
      </c>
      <c r="BJ140" s="15" t="s">
        <v>59</v>
      </c>
      <c r="BK140" t="s">
        <v>47</v>
      </c>
      <c r="BL140" s="15" t="s">
        <v>59</v>
      </c>
      <c r="BM140">
        <v>0.4</v>
      </c>
      <c r="BN140" s="15">
        <v>0</v>
      </c>
      <c r="BO140">
        <v>2.6</v>
      </c>
      <c r="BP140" s="15">
        <v>0.1</v>
      </c>
      <c r="BQ140">
        <v>9</v>
      </c>
      <c r="BR140" s="15">
        <v>0.1</v>
      </c>
      <c r="BS140" t="s">
        <v>47</v>
      </c>
      <c r="BT140" s="15" t="s">
        <v>59</v>
      </c>
      <c r="BU140" t="s">
        <v>47</v>
      </c>
      <c r="BV140" s="15" t="s">
        <v>59</v>
      </c>
      <c r="BW140">
        <v>3.5</v>
      </c>
      <c r="BX140" s="15">
        <v>0.1</v>
      </c>
      <c r="BY140">
        <v>56.6</v>
      </c>
      <c r="BZ140" s="15">
        <v>0.2</v>
      </c>
      <c r="CA140" t="s">
        <v>47</v>
      </c>
      <c r="CB140" s="15" t="s">
        <v>59</v>
      </c>
      <c r="CI140" t="s">
        <v>47</v>
      </c>
      <c r="CJ140" s="15" t="s">
        <v>59</v>
      </c>
      <c r="CM140" t="s">
        <v>47</v>
      </c>
      <c r="CN140" s="15" t="s">
        <v>59</v>
      </c>
      <c r="CO140" t="s">
        <v>47</v>
      </c>
      <c r="CP140" s="15" t="s">
        <v>59</v>
      </c>
      <c r="CQ140" t="s">
        <v>47</v>
      </c>
      <c r="CR140" s="15" t="s">
        <v>59</v>
      </c>
      <c r="CS140" t="s">
        <v>47</v>
      </c>
      <c r="CT140" s="15" t="s">
        <v>59</v>
      </c>
      <c r="CU140" t="s">
        <v>47</v>
      </c>
      <c r="CV140" s="15" t="s">
        <v>59</v>
      </c>
      <c r="CY140" t="s">
        <v>47</v>
      </c>
      <c r="CZ140" s="15" t="s">
        <v>59</v>
      </c>
      <c r="DC140" t="s">
        <v>47</v>
      </c>
      <c r="DD140" s="15" t="s">
        <v>59</v>
      </c>
      <c r="DG140" t="s">
        <v>47</v>
      </c>
      <c r="DH140" s="15" t="s">
        <v>59</v>
      </c>
      <c r="DI140" t="s">
        <v>47</v>
      </c>
      <c r="DJ140" s="15" t="s">
        <v>59</v>
      </c>
      <c r="DK140" t="s">
        <v>47</v>
      </c>
      <c r="DL140" s="15" t="s">
        <v>59</v>
      </c>
      <c r="DM140" t="s">
        <v>47</v>
      </c>
      <c r="DN140" s="15" t="s">
        <v>59</v>
      </c>
      <c r="DO140" t="s">
        <v>47</v>
      </c>
      <c r="DP140" s="15" t="s">
        <v>59</v>
      </c>
      <c r="DQ140" t="s">
        <v>47</v>
      </c>
      <c r="DR140" s="15" t="s">
        <v>59</v>
      </c>
      <c r="DS140" t="s">
        <v>47</v>
      </c>
      <c r="DT140" s="15" t="s">
        <v>59</v>
      </c>
      <c r="DU140" t="s">
        <v>47</v>
      </c>
      <c r="DV140" s="15" t="s">
        <v>59</v>
      </c>
      <c r="DW140" t="s">
        <v>47</v>
      </c>
      <c r="DX140" s="15" t="s">
        <v>59</v>
      </c>
      <c r="EC140" t="s">
        <v>47</v>
      </c>
      <c r="ED140" s="15" t="s">
        <v>59</v>
      </c>
      <c r="EE140" t="s">
        <v>47</v>
      </c>
      <c r="EF140" s="15" t="s">
        <v>59</v>
      </c>
      <c r="EG140" t="s">
        <v>47</v>
      </c>
      <c r="EH140" s="15" t="s">
        <v>59</v>
      </c>
      <c r="EK140" t="s">
        <v>47</v>
      </c>
      <c r="EL140" s="15" t="s">
        <v>59</v>
      </c>
      <c r="EM140" t="s">
        <v>47</v>
      </c>
      <c r="EN140" s="15" t="s">
        <v>59</v>
      </c>
      <c r="EO140" t="s">
        <v>47</v>
      </c>
      <c r="EP140" s="15" t="s">
        <v>59</v>
      </c>
      <c r="EQ140" t="s">
        <v>47</v>
      </c>
      <c r="ER140" s="15" t="s">
        <v>59</v>
      </c>
      <c r="ES140" t="s">
        <v>47</v>
      </c>
      <c r="ET140" s="15" t="s">
        <v>59</v>
      </c>
      <c r="EU140" t="s">
        <v>47</v>
      </c>
      <c r="EV140" s="15" t="s">
        <v>59</v>
      </c>
      <c r="EW140" t="s">
        <v>47</v>
      </c>
      <c r="EX140" s="15" t="s">
        <v>59</v>
      </c>
      <c r="EY140" t="s">
        <v>47</v>
      </c>
      <c r="EZ140" s="15" t="s">
        <v>59</v>
      </c>
      <c r="FA140" t="s">
        <v>47</v>
      </c>
      <c r="FB140" s="15" t="s">
        <v>59</v>
      </c>
      <c r="FE140" t="s">
        <v>47</v>
      </c>
      <c r="FF140" s="15" t="s">
        <v>59</v>
      </c>
      <c r="FG140" t="s">
        <v>47</v>
      </c>
      <c r="FH140" s="15" t="s">
        <v>59</v>
      </c>
      <c r="FI140" t="s">
        <v>47</v>
      </c>
      <c r="FJ140" s="15" t="s">
        <v>59</v>
      </c>
      <c r="FK140" t="s">
        <v>47</v>
      </c>
      <c r="FL140" s="15" t="s">
        <v>59</v>
      </c>
      <c r="FM140" t="s">
        <v>47</v>
      </c>
      <c r="FN140" s="15" t="s">
        <v>59</v>
      </c>
      <c r="FO140" t="s">
        <v>47</v>
      </c>
      <c r="FP140" s="15" t="s">
        <v>59</v>
      </c>
      <c r="FQ140" t="s">
        <v>47</v>
      </c>
      <c r="FR140" s="15" t="s">
        <v>59</v>
      </c>
    </row>
    <row r="141" spans="1:174">
      <c r="A141" t="s">
        <v>469</v>
      </c>
      <c r="B141" s="52">
        <v>3</v>
      </c>
      <c r="C141" s="52"/>
      <c r="D141" s="52">
        <v>9999</v>
      </c>
      <c r="E141" s="19" t="s">
        <v>470</v>
      </c>
      <c r="I141" t="s">
        <v>47</v>
      </c>
      <c r="J141" s="15" t="s">
        <v>59</v>
      </c>
      <c r="K141" t="s">
        <v>47</v>
      </c>
      <c r="L141" s="15" t="s">
        <v>59</v>
      </c>
      <c r="BG141" t="s">
        <v>47</v>
      </c>
      <c r="BH141" s="15" t="s">
        <v>59</v>
      </c>
      <c r="BI141" t="s">
        <v>47</v>
      </c>
      <c r="BJ141" s="15" t="s">
        <v>59</v>
      </c>
      <c r="BK141" t="s">
        <v>47</v>
      </c>
      <c r="BL141" s="15" t="s">
        <v>59</v>
      </c>
      <c r="BM141" t="s">
        <v>47</v>
      </c>
      <c r="BN141" s="15" t="s">
        <v>59</v>
      </c>
      <c r="BO141" t="s">
        <v>47</v>
      </c>
      <c r="BP141" s="15" t="s">
        <v>59</v>
      </c>
      <c r="BQ141" t="s">
        <v>47</v>
      </c>
      <c r="BR141" s="15" t="s">
        <v>59</v>
      </c>
      <c r="BS141" t="s">
        <v>47</v>
      </c>
      <c r="BT141" s="15" t="s">
        <v>59</v>
      </c>
      <c r="BU141" t="s">
        <v>47</v>
      </c>
      <c r="BV141" s="15" t="s">
        <v>59</v>
      </c>
      <c r="BW141" t="s">
        <v>47</v>
      </c>
      <c r="BX141" s="15" t="s">
        <v>59</v>
      </c>
      <c r="BY141" t="s">
        <v>47</v>
      </c>
      <c r="BZ141" s="15" t="s">
        <v>59</v>
      </c>
      <c r="CA141">
        <v>6.2E-2</v>
      </c>
      <c r="CB141" s="15">
        <v>5.0000000000000001E-3</v>
      </c>
      <c r="CC141">
        <v>2.1999999999999999E-2</v>
      </c>
      <c r="CD141" s="15">
        <v>3.0000000000000001E-3</v>
      </c>
      <c r="CI141" t="s">
        <v>47</v>
      </c>
      <c r="CJ141" s="15" t="s">
        <v>59</v>
      </c>
      <c r="CM141" t="s">
        <v>47</v>
      </c>
      <c r="CN141" s="15" t="s">
        <v>59</v>
      </c>
      <c r="CO141" t="s">
        <v>47</v>
      </c>
      <c r="CP141" s="15" t="s">
        <v>59</v>
      </c>
      <c r="CQ141" t="s">
        <v>47</v>
      </c>
      <c r="CR141" s="15" t="s">
        <v>59</v>
      </c>
      <c r="CS141" t="s">
        <v>47</v>
      </c>
      <c r="CT141" s="15" t="s">
        <v>59</v>
      </c>
      <c r="CU141" t="s">
        <v>47</v>
      </c>
      <c r="CV141" s="15" t="s">
        <v>59</v>
      </c>
      <c r="CY141" t="s">
        <v>47</v>
      </c>
      <c r="CZ141" s="15" t="s">
        <v>59</v>
      </c>
      <c r="DC141" t="s">
        <v>47</v>
      </c>
      <c r="DD141" s="15" t="s">
        <v>59</v>
      </c>
      <c r="DG141" t="s">
        <v>47</v>
      </c>
      <c r="DH141" s="15" t="s">
        <v>59</v>
      </c>
      <c r="DI141" t="s">
        <v>47</v>
      </c>
      <c r="DJ141" s="15" t="s">
        <v>59</v>
      </c>
      <c r="DK141" t="s">
        <v>47</v>
      </c>
      <c r="DL141" s="15" t="s">
        <v>59</v>
      </c>
      <c r="DM141" t="s">
        <v>47</v>
      </c>
      <c r="DN141" s="15" t="s">
        <v>59</v>
      </c>
      <c r="DO141" t="s">
        <v>47</v>
      </c>
      <c r="DP141" s="15" t="s">
        <v>59</v>
      </c>
      <c r="DQ141" t="s">
        <v>47</v>
      </c>
      <c r="DR141" s="15" t="s">
        <v>59</v>
      </c>
      <c r="DS141" t="s">
        <v>47</v>
      </c>
      <c r="DT141" s="15" t="s">
        <v>59</v>
      </c>
      <c r="DU141" t="s">
        <v>47</v>
      </c>
      <c r="DV141" s="15" t="s">
        <v>59</v>
      </c>
      <c r="DW141" t="s">
        <v>47</v>
      </c>
      <c r="DX141" s="15" t="s">
        <v>59</v>
      </c>
      <c r="EC141" t="s">
        <v>47</v>
      </c>
      <c r="ED141" s="15" t="s">
        <v>59</v>
      </c>
      <c r="EE141" t="s">
        <v>47</v>
      </c>
      <c r="EF141" s="15" t="s">
        <v>59</v>
      </c>
      <c r="EG141" t="s">
        <v>47</v>
      </c>
      <c r="EH141" s="15" t="s">
        <v>59</v>
      </c>
      <c r="EK141" t="s">
        <v>47</v>
      </c>
      <c r="EL141" s="15" t="s">
        <v>59</v>
      </c>
      <c r="EM141" t="s">
        <v>47</v>
      </c>
      <c r="EN141" s="15" t="s">
        <v>59</v>
      </c>
      <c r="EO141" t="s">
        <v>47</v>
      </c>
      <c r="EP141" s="15" t="s">
        <v>59</v>
      </c>
      <c r="EQ141" t="s">
        <v>47</v>
      </c>
      <c r="ER141" s="15" t="s">
        <v>59</v>
      </c>
      <c r="ES141" t="s">
        <v>47</v>
      </c>
      <c r="ET141" s="15" t="s">
        <v>59</v>
      </c>
      <c r="EU141" t="s">
        <v>47</v>
      </c>
      <c r="EV141" s="15" t="s">
        <v>59</v>
      </c>
      <c r="EW141" t="s">
        <v>47</v>
      </c>
      <c r="EX141" s="15" t="s">
        <v>59</v>
      </c>
      <c r="EY141" t="s">
        <v>47</v>
      </c>
      <c r="EZ141" s="15" t="s">
        <v>59</v>
      </c>
      <c r="FA141" t="s">
        <v>47</v>
      </c>
      <c r="FB141" s="15" t="s">
        <v>59</v>
      </c>
      <c r="FE141" t="s">
        <v>47</v>
      </c>
      <c r="FF141" s="15" t="s">
        <v>59</v>
      </c>
      <c r="FG141" t="s">
        <v>47</v>
      </c>
      <c r="FH141" s="15" t="s">
        <v>59</v>
      </c>
      <c r="FI141" t="s">
        <v>47</v>
      </c>
      <c r="FJ141" s="15" t="s">
        <v>59</v>
      </c>
      <c r="FK141" t="s">
        <v>47</v>
      </c>
      <c r="FL141" s="15" t="s">
        <v>59</v>
      </c>
      <c r="FM141" t="s">
        <v>47</v>
      </c>
      <c r="FN141" s="15" t="s">
        <v>59</v>
      </c>
      <c r="FO141" t="s">
        <v>47</v>
      </c>
      <c r="FP141" s="15" t="s">
        <v>59</v>
      </c>
      <c r="FQ141" t="s">
        <v>47</v>
      </c>
      <c r="FR141" s="15" t="s">
        <v>59</v>
      </c>
    </row>
    <row r="142" spans="1:174">
      <c r="A142" t="s">
        <v>473</v>
      </c>
      <c r="B142" s="52">
        <v>4</v>
      </c>
      <c r="C142" s="52"/>
      <c r="D142" s="52">
        <v>8004</v>
      </c>
      <c r="E142" s="18" t="s">
        <v>471</v>
      </c>
      <c r="I142">
        <v>7.8800000000000008</v>
      </c>
      <c r="J142" s="15">
        <v>0.1</v>
      </c>
      <c r="K142" t="s">
        <v>47</v>
      </c>
      <c r="L142" s="15" t="s">
        <v>59</v>
      </c>
      <c r="BG142" t="s">
        <v>47</v>
      </c>
      <c r="BH142" s="15" t="s">
        <v>59</v>
      </c>
      <c r="BI142" t="s">
        <v>47</v>
      </c>
      <c r="BJ142" s="15" t="s">
        <v>59</v>
      </c>
      <c r="BK142" t="s">
        <v>47</v>
      </c>
      <c r="BL142" s="15" t="s">
        <v>59</v>
      </c>
      <c r="BM142" t="s">
        <v>47</v>
      </c>
      <c r="BN142" s="15" t="s">
        <v>59</v>
      </c>
      <c r="BO142" t="s">
        <v>47</v>
      </c>
      <c r="BP142" s="15" t="s">
        <v>59</v>
      </c>
      <c r="BQ142" t="s">
        <v>47</v>
      </c>
      <c r="BR142" s="15" t="s">
        <v>59</v>
      </c>
      <c r="BS142" t="s">
        <v>47</v>
      </c>
      <c r="BT142" s="15" t="s">
        <v>59</v>
      </c>
      <c r="BU142" t="s">
        <v>47</v>
      </c>
      <c r="BV142" s="15" t="s">
        <v>59</v>
      </c>
      <c r="BW142" t="s">
        <v>47</v>
      </c>
      <c r="BX142" s="15" t="s">
        <v>59</v>
      </c>
      <c r="BY142" t="s">
        <v>47</v>
      </c>
      <c r="BZ142" s="15" t="s">
        <v>59</v>
      </c>
      <c r="CA142" t="s">
        <v>47</v>
      </c>
      <c r="CB142" s="15" t="s">
        <v>59</v>
      </c>
      <c r="CI142" t="s">
        <v>47</v>
      </c>
      <c r="CJ142" s="15" t="s">
        <v>59</v>
      </c>
      <c r="CM142" t="s">
        <v>47</v>
      </c>
      <c r="CN142" s="15" t="s">
        <v>59</v>
      </c>
      <c r="CO142" t="s">
        <v>47</v>
      </c>
      <c r="CP142" s="15" t="s">
        <v>59</v>
      </c>
      <c r="CQ142" t="s">
        <v>47</v>
      </c>
      <c r="CR142" s="15" t="s">
        <v>59</v>
      </c>
      <c r="CS142" t="s">
        <v>47</v>
      </c>
      <c r="CT142" s="15" t="s">
        <v>59</v>
      </c>
      <c r="CU142" t="s">
        <v>47</v>
      </c>
      <c r="CV142" s="15" t="s">
        <v>59</v>
      </c>
      <c r="CY142" t="s">
        <v>47</v>
      </c>
      <c r="CZ142" s="15" t="s">
        <v>59</v>
      </c>
      <c r="DC142" t="s">
        <v>47</v>
      </c>
      <c r="DD142" s="15" t="s">
        <v>59</v>
      </c>
      <c r="DG142" t="s">
        <v>47</v>
      </c>
      <c r="DH142" s="15" t="s">
        <v>59</v>
      </c>
      <c r="DI142" t="s">
        <v>47</v>
      </c>
      <c r="DJ142" s="15" t="s">
        <v>59</v>
      </c>
      <c r="DK142" t="s">
        <v>47</v>
      </c>
      <c r="DL142" s="15" t="s">
        <v>59</v>
      </c>
      <c r="DM142" t="s">
        <v>47</v>
      </c>
      <c r="DN142" s="15" t="s">
        <v>59</v>
      </c>
      <c r="DO142" t="s">
        <v>47</v>
      </c>
      <c r="DP142" s="15" t="s">
        <v>59</v>
      </c>
      <c r="DQ142" t="s">
        <v>47</v>
      </c>
      <c r="DR142" s="15" t="s">
        <v>59</v>
      </c>
      <c r="DS142" t="s">
        <v>47</v>
      </c>
      <c r="DT142" s="15" t="s">
        <v>59</v>
      </c>
      <c r="DU142" t="s">
        <v>47</v>
      </c>
      <c r="DV142" s="15" t="s">
        <v>59</v>
      </c>
      <c r="DW142" t="s">
        <v>47</v>
      </c>
      <c r="DX142" s="15" t="s">
        <v>59</v>
      </c>
      <c r="EC142" t="s">
        <v>47</v>
      </c>
      <c r="ED142" s="15" t="s">
        <v>59</v>
      </c>
      <c r="EE142" t="s">
        <v>47</v>
      </c>
      <c r="EF142" s="15" t="s">
        <v>59</v>
      </c>
      <c r="EG142" t="s">
        <v>47</v>
      </c>
      <c r="EH142" s="15" t="s">
        <v>59</v>
      </c>
      <c r="EK142" t="s">
        <v>47</v>
      </c>
      <c r="EL142" s="15" t="s">
        <v>59</v>
      </c>
      <c r="EM142" t="s">
        <v>47</v>
      </c>
      <c r="EN142" s="15" t="s">
        <v>59</v>
      </c>
      <c r="EO142" t="s">
        <v>47</v>
      </c>
      <c r="EP142" s="15" t="s">
        <v>59</v>
      </c>
      <c r="EQ142" t="s">
        <v>47</v>
      </c>
      <c r="ER142" s="15" t="s">
        <v>59</v>
      </c>
      <c r="ES142" t="s">
        <v>47</v>
      </c>
      <c r="ET142" s="15" t="s">
        <v>59</v>
      </c>
      <c r="EU142" t="s">
        <v>47</v>
      </c>
      <c r="EV142" s="15" t="s">
        <v>59</v>
      </c>
      <c r="EW142" t="s">
        <v>47</v>
      </c>
      <c r="EX142" s="15" t="s">
        <v>59</v>
      </c>
      <c r="EY142" t="s">
        <v>47</v>
      </c>
      <c r="EZ142" s="15" t="s">
        <v>59</v>
      </c>
      <c r="FA142" t="s">
        <v>47</v>
      </c>
      <c r="FB142" s="15" t="s">
        <v>59</v>
      </c>
      <c r="FE142" t="s">
        <v>47</v>
      </c>
      <c r="FF142" s="15" t="s">
        <v>59</v>
      </c>
      <c r="FG142" t="s">
        <v>47</v>
      </c>
      <c r="FH142" s="15" t="s">
        <v>59</v>
      </c>
      <c r="FI142" t="s">
        <v>47</v>
      </c>
      <c r="FJ142" s="15" t="s">
        <v>59</v>
      </c>
      <c r="FK142" t="s">
        <v>47</v>
      </c>
      <c r="FL142" s="15" t="s">
        <v>59</v>
      </c>
      <c r="FM142" t="s">
        <v>47</v>
      </c>
      <c r="FN142" s="15" t="s">
        <v>59</v>
      </c>
      <c r="FO142" t="s">
        <v>47</v>
      </c>
      <c r="FP142" s="15" t="s">
        <v>59</v>
      </c>
      <c r="FQ142" t="s">
        <v>47</v>
      </c>
      <c r="FR142" s="15" t="s">
        <v>59</v>
      </c>
    </row>
    <row r="143" spans="1:174">
      <c r="A143" t="s">
        <v>474</v>
      </c>
      <c r="B143" s="52">
        <v>4</v>
      </c>
      <c r="C143" s="52"/>
      <c r="D143" s="52">
        <v>8004</v>
      </c>
      <c r="E143" s="18" t="s">
        <v>471</v>
      </c>
      <c r="I143">
        <v>7.53</v>
      </c>
      <c r="J143" s="15">
        <v>0.1</v>
      </c>
      <c r="K143" t="s">
        <v>47</v>
      </c>
      <c r="L143" s="15" t="s">
        <v>59</v>
      </c>
      <c r="BG143" t="s">
        <v>47</v>
      </c>
      <c r="BH143" s="15" t="s">
        <v>59</v>
      </c>
      <c r="BI143" t="s">
        <v>47</v>
      </c>
      <c r="BJ143" s="15" t="s">
        <v>59</v>
      </c>
      <c r="BK143" t="s">
        <v>47</v>
      </c>
      <c r="BL143" s="15" t="s">
        <v>59</v>
      </c>
      <c r="BM143" t="s">
        <v>47</v>
      </c>
      <c r="BN143" s="15" t="s">
        <v>59</v>
      </c>
      <c r="BO143" t="s">
        <v>47</v>
      </c>
      <c r="BP143" s="15" t="s">
        <v>59</v>
      </c>
      <c r="BQ143" t="s">
        <v>47</v>
      </c>
      <c r="BR143" s="15" t="s">
        <v>59</v>
      </c>
      <c r="BS143" t="s">
        <v>47</v>
      </c>
      <c r="BT143" s="15" t="s">
        <v>59</v>
      </c>
      <c r="BU143" t="s">
        <v>47</v>
      </c>
      <c r="BV143" s="15" t="s">
        <v>59</v>
      </c>
      <c r="BW143" t="s">
        <v>47</v>
      </c>
      <c r="BX143" s="15" t="s">
        <v>59</v>
      </c>
      <c r="BY143" t="s">
        <v>47</v>
      </c>
      <c r="BZ143" s="15" t="s">
        <v>59</v>
      </c>
      <c r="CA143" t="s">
        <v>47</v>
      </c>
      <c r="CB143" s="15" t="s">
        <v>59</v>
      </c>
      <c r="CI143" t="s">
        <v>47</v>
      </c>
      <c r="CJ143" s="15" t="s">
        <v>59</v>
      </c>
      <c r="CM143" t="s">
        <v>47</v>
      </c>
      <c r="CN143" s="15" t="s">
        <v>59</v>
      </c>
      <c r="CO143" t="s">
        <v>47</v>
      </c>
      <c r="CP143" s="15" t="s">
        <v>59</v>
      </c>
      <c r="CQ143" t="s">
        <v>47</v>
      </c>
      <c r="CR143" s="15" t="s">
        <v>59</v>
      </c>
      <c r="CS143" t="s">
        <v>47</v>
      </c>
      <c r="CT143" s="15" t="s">
        <v>59</v>
      </c>
      <c r="CU143" t="s">
        <v>47</v>
      </c>
      <c r="CV143" s="15" t="s">
        <v>59</v>
      </c>
      <c r="CY143" t="s">
        <v>47</v>
      </c>
      <c r="CZ143" s="15" t="s">
        <v>59</v>
      </c>
      <c r="DC143" t="s">
        <v>47</v>
      </c>
      <c r="DD143" s="15" t="s">
        <v>59</v>
      </c>
      <c r="DG143" t="s">
        <v>47</v>
      </c>
      <c r="DH143" s="15" t="s">
        <v>59</v>
      </c>
      <c r="DI143" t="s">
        <v>47</v>
      </c>
      <c r="DJ143" s="15" t="s">
        <v>59</v>
      </c>
      <c r="DK143" t="s">
        <v>47</v>
      </c>
      <c r="DL143" s="15" t="s">
        <v>59</v>
      </c>
      <c r="DM143" t="s">
        <v>47</v>
      </c>
      <c r="DN143" s="15" t="s">
        <v>59</v>
      </c>
      <c r="DO143" t="s">
        <v>47</v>
      </c>
      <c r="DP143" s="15" t="s">
        <v>59</v>
      </c>
      <c r="DQ143" t="s">
        <v>47</v>
      </c>
      <c r="DR143" s="15" t="s">
        <v>59</v>
      </c>
      <c r="DS143" t="s">
        <v>47</v>
      </c>
      <c r="DT143" s="15" t="s">
        <v>59</v>
      </c>
      <c r="DU143" t="s">
        <v>47</v>
      </c>
      <c r="DV143" s="15" t="s">
        <v>59</v>
      </c>
      <c r="DW143" t="s">
        <v>47</v>
      </c>
      <c r="DX143" s="15" t="s">
        <v>59</v>
      </c>
      <c r="EC143" t="s">
        <v>47</v>
      </c>
      <c r="ED143" s="15" t="s">
        <v>59</v>
      </c>
      <c r="EE143" t="s">
        <v>47</v>
      </c>
      <c r="EF143" s="15" t="s">
        <v>59</v>
      </c>
      <c r="EG143" t="s">
        <v>47</v>
      </c>
      <c r="EH143" s="15" t="s">
        <v>59</v>
      </c>
      <c r="EK143" t="s">
        <v>47</v>
      </c>
      <c r="EL143" s="15" t="s">
        <v>59</v>
      </c>
      <c r="EM143" t="s">
        <v>47</v>
      </c>
      <c r="EN143" s="15" t="s">
        <v>59</v>
      </c>
      <c r="EO143" t="s">
        <v>47</v>
      </c>
      <c r="EP143" s="15" t="s">
        <v>59</v>
      </c>
      <c r="EQ143" t="s">
        <v>47</v>
      </c>
      <c r="ER143" s="15" t="s">
        <v>59</v>
      </c>
      <c r="ES143" t="s">
        <v>47</v>
      </c>
      <c r="ET143" s="15" t="s">
        <v>59</v>
      </c>
      <c r="EU143" t="s">
        <v>47</v>
      </c>
      <c r="EV143" s="15" t="s">
        <v>59</v>
      </c>
      <c r="EW143" t="s">
        <v>47</v>
      </c>
      <c r="EX143" s="15" t="s">
        <v>59</v>
      </c>
      <c r="EY143" t="s">
        <v>47</v>
      </c>
      <c r="EZ143" s="15" t="s">
        <v>59</v>
      </c>
      <c r="FA143" t="s">
        <v>47</v>
      </c>
      <c r="FB143" s="15" t="s">
        <v>59</v>
      </c>
      <c r="FE143" t="s">
        <v>47</v>
      </c>
      <c r="FF143" s="15" t="s">
        <v>59</v>
      </c>
      <c r="FG143" t="s">
        <v>47</v>
      </c>
      <c r="FH143" s="15" t="s">
        <v>59</v>
      </c>
      <c r="FI143" t="s">
        <v>47</v>
      </c>
      <c r="FJ143" s="15" t="s">
        <v>59</v>
      </c>
      <c r="FK143" t="s">
        <v>47</v>
      </c>
      <c r="FL143" s="15" t="s">
        <v>59</v>
      </c>
      <c r="FM143" t="s">
        <v>47</v>
      </c>
      <c r="FN143" s="15" t="s">
        <v>59</v>
      </c>
      <c r="FO143" t="s">
        <v>47</v>
      </c>
      <c r="FP143" s="15" t="s">
        <v>59</v>
      </c>
      <c r="FQ143" t="s">
        <v>47</v>
      </c>
      <c r="FR143" s="15" t="s">
        <v>59</v>
      </c>
    </row>
    <row r="144" spans="1:174">
      <c r="A144" t="s">
        <v>475</v>
      </c>
      <c r="B144" s="52">
        <v>4</v>
      </c>
      <c r="C144" s="52"/>
      <c r="D144" s="52">
        <v>8004</v>
      </c>
      <c r="E144" s="18" t="s">
        <v>471</v>
      </c>
      <c r="I144">
        <v>28.799999999999997</v>
      </c>
      <c r="J144" s="15">
        <v>0.2</v>
      </c>
      <c r="K144" t="s">
        <v>47</v>
      </c>
      <c r="L144" s="15" t="s">
        <v>59</v>
      </c>
      <c r="BG144" t="s">
        <v>47</v>
      </c>
      <c r="BH144" s="15" t="s">
        <v>59</v>
      </c>
      <c r="BI144" t="s">
        <v>47</v>
      </c>
      <c r="BJ144" s="15" t="s">
        <v>59</v>
      </c>
      <c r="BK144" t="s">
        <v>47</v>
      </c>
      <c r="BL144" s="15" t="s">
        <v>59</v>
      </c>
      <c r="BM144" t="s">
        <v>47</v>
      </c>
      <c r="BN144" s="15" t="s">
        <v>59</v>
      </c>
      <c r="BO144" t="s">
        <v>47</v>
      </c>
      <c r="BP144" s="15" t="s">
        <v>59</v>
      </c>
      <c r="BQ144" t="s">
        <v>47</v>
      </c>
      <c r="BR144" s="15" t="s">
        <v>59</v>
      </c>
      <c r="BS144" t="s">
        <v>47</v>
      </c>
      <c r="BT144" s="15" t="s">
        <v>59</v>
      </c>
      <c r="BU144" t="s">
        <v>47</v>
      </c>
      <c r="BV144" s="15" t="s">
        <v>59</v>
      </c>
      <c r="BW144" t="s">
        <v>47</v>
      </c>
      <c r="BX144" s="15" t="s">
        <v>59</v>
      </c>
      <c r="BY144" t="s">
        <v>47</v>
      </c>
      <c r="BZ144" s="15" t="s">
        <v>59</v>
      </c>
      <c r="CA144" t="s">
        <v>47</v>
      </c>
      <c r="CB144" s="15" t="s">
        <v>59</v>
      </c>
      <c r="CI144" t="s">
        <v>47</v>
      </c>
      <c r="CJ144" s="15" t="s">
        <v>59</v>
      </c>
      <c r="CM144" t="s">
        <v>47</v>
      </c>
      <c r="CN144" s="15" t="s">
        <v>59</v>
      </c>
      <c r="CO144" t="s">
        <v>47</v>
      </c>
      <c r="CP144" s="15" t="s">
        <v>59</v>
      </c>
      <c r="CQ144" t="s">
        <v>47</v>
      </c>
      <c r="CR144" s="15" t="s">
        <v>59</v>
      </c>
      <c r="CS144" t="s">
        <v>47</v>
      </c>
      <c r="CT144" s="15" t="s">
        <v>59</v>
      </c>
      <c r="CU144" t="s">
        <v>47</v>
      </c>
      <c r="CV144" s="15" t="s">
        <v>59</v>
      </c>
      <c r="CY144" t="s">
        <v>47</v>
      </c>
      <c r="CZ144" s="15" t="s">
        <v>59</v>
      </c>
      <c r="DC144" t="s">
        <v>47</v>
      </c>
      <c r="DD144" s="15" t="s">
        <v>59</v>
      </c>
      <c r="DG144" t="s">
        <v>47</v>
      </c>
      <c r="DH144" s="15" t="s">
        <v>59</v>
      </c>
      <c r="DI144" t="s">
        <v>47</v>
      </c>
      <c r="DJ144" s="15" t="s">
        <v>59</v>
      </c>
      <c r="DK144" t="s">
        <v>47</v>
      </c>
      <c r="DL144" s="15" t="s">
        <v>59</v>
      </c>
      <c r="DM144" t="s">
        <v>47</v>
      </c>
      <c r="DN144" s="15" t="s">
        <v>59</v>
      </c>
      <c r="DO144" t="s">
        <v>47</v>
      </c>
      <c r="DP144" s="15" t="s">
        <v>59</v>
      </c>
      <c r="DQ144" t="s">
        <v>47</v>
      </c>
      <c r="DR144" s="15" t="s">
        <v>59</v>
      </c>
      <c r="DS144" t="s">
        <v>47</v>
      </c>
      <c r="DT144" s="15" t="s">
        <v>59</v>
      </c>
      <c r="DU144" t="s">
        <v>47</v>
      </c>
      <c r="DV144" s="15" t="s">
        <v>59</v>
      </c>
      <c r="DW144" t="s">
        <v>47</v>
      </c>
      <c r="DX144" s="15" t="s">
        <v>59</v>
      </c>
      <c r="EC144" t="s">
        <v>47</v>
      </c>
      <c r="ED144" s="15" t="s">
        <v>59</v>
      </c>
      <c r="EE144" t="s">
        <v>47</v>
      </c>
      <c r="EF144" s="15" t="s">
        <v>59</v>
      </c>
      <c r="EG144" t="s">
        <v>47</v>
      </c>
      <c r="EH144" s="15" t="s">
        <v>59</v>
      </c>
      <c r="EK144" t="s">
        <v>47</v>
      </c>
      <c r="EL144" s="15" t="s">
        <v>59</v>
      </c>
      <c r="EM144" t="s">
        <v>47</v>
      </c>
      <c r="EN144" s="15" t="s">
        <v>59</v>
      </c>
      <c r="EO144" t="s">
        <v>47</v>
      </c>
      <c r="EP144" s="15" t="s">
        <v>59</v>
      </c>
      <c r="EQ144" t="s">
        <v>47</v>
      </c>
      <c r="ER144" s="15" t="s">
        <v>59</v>
      </c>
      <c r="ES144" t="s">
        <v>47</v>
      </c>
      <c r="ET144" s="15" t="s">
        <v>59</v>
      </c>
      <c r="EU144" t="s">
        <v>47</v>
      </c>
      <c r="EV144" s="15" t="s">
        <v>59</v>
      </c>
      <c r="EW144" t="s">
        <v>47</v>
      </c>
      <c r="EX144" s="15" t="s">
        <v>59</v>
      </c>
      <c r="EY144" t="s">
        <v>47</v>
      </c>
      <c r="EZ144" s="15" t="s">
        <v>59</v>
      </c>
      <c r="FA144" t="s">
        <v>47</v>
      </c>
      <c r="FB144" s="15" t="s">
        <v>59</v>
      </c>
      <c r="FE144" t="s">
        <v>47</v>
      </c>
      <c r="FF144" s="15" t="s">
        <v>59</v>
      </c>
      <c r="FG144" t="s">
        <v>47</v>
      </c>
      <c r="FH144" s="15" t="s">
        <v>59</v>
      </c>
      <c r="FI144" t="s">
        <v>47</v>
      </c>
      <c r="FJ144" s="15" t="s">
        <v>59</v>
      </c>
      <c r="FK144" t="s">
        <v>47</v>
      </c>
      <c r="FL144" s="15" t="s">
        <v>59</v>
      </c>
      <c r="FM144" t="s">
        <v>47</v>
      </c>
      <c r="FN144" s="15" t="s">
        <v>59</v>
      </c>
      <c r="FO144" t="s">
        <v>47</v>
      </c>
      <c r="FP144" s="15" t="s">
        <v>59</v>
      </c>
      <c r="FQ144" t="s">
        <v>47</v>
      </c>
      <c r="FR144" s="15" t="s">
        <v>59</v>
      </c>
    </row>
    <row r="145" spans="1:174">
      <c r="A145" t="s">
        <v>476</v>
      </c>
      <c r="B145" s="52">
        <v>4</v>
      </c>
      <c r="C145" s="52"/>
      <c r="D145" s="52">
        <v>8004</v>
      </c>
      <c r="E145" s="18" t="s">
        <v>471</v>
      </c>
      <c r="I145">
        <v>38.199999999999996</v>
      </c>
      <c r="J145" s="15">
        <v>0.4</v>
      </c>
      <c r="K145" t="s">
        <v>47</v>
      </c>
      <c r="L145" s="15" t="s">
        <v>59</v>
      </c>
      <c r="BG145" t="s">
        <v>47</v>
      </c>
      <c r="BH145" s="15" t="s">
        <v>59</v>
      </c>
      <c r="BI145" t="s">
        <v>47</v>
      </c>
      <c r="BJ145" s="15" t="s">
        <v>59</v>
      </c>
      <c r="BK145" t="s">
        <v>47</v>
      </c>
      <c r="BL145" s="15" t="s">
        <v>59</v>
      </c>
      <c r="BM145" t="s">
        <v>47</v>
      </c>
      <c r="BN145" s="15" t="s">
        <v>59</v>
      </c>
      <c r="BO145" t="s">
        <v>47</v>
      </c>
      <c r="BP145" s="15" t="s">
        <v>59</v>
      </c>
      <c r="BQ145" t="s">
        <v>47</v>
      </c>
      <c r="BR145" s="15" t="s">
        <v>59</v>
      </c>
      <c r="BS145" t="s">
        <v>47</v>
      </c>
      <c r="BT145" s="15" t="s">
        <v>59</v>
      </c>
      <c r="BU145" t="s">
        <v>47</v>
      </c>
      <c r="BV145" s="15" t="s">
        <v>59</v>
      </c>
      <c r="BW145" t="s">
        <v>47</v>
      </c>
      <c r="BX145" s="15" t="s">
        <v>59</v>
      </c>
      <c r="BY145" t="s">
        <v>47</v>
      </c>
      <c r="BZ145" s="15" t="s">
        <v>59</v>
      </c>
      <c r="CA145" t="s">
        <v>47</v>
      </c>
      <c r="CB145" s="15" t="s">
        <v>59</v>
      </c>
      <c r="CI145" t="s">
        <v>47</v>
      </c>
      <c r="CJ145" s="15" t="s">
        <v>59</v>
      </c>
      <c r="CM145" t="s">
        <v>47</v>
      </c>
      <c r="CN145" s="15" t="s">
        <v>59</v>
      </c>
      <c r="CO145" t="s">
        <v>47</v>
      </c>
      <c r="CP145" s="15" t="s">
        <v>59</v>
      </c>
      <c r="CQ145" t="s">
        <v>47</v>
      </c>
      <c r="CR145" s="15" t="s">
        <v>59</v>
      </c>
      <c r="CS145" t="s">
        <v>47</v>
      </c>
      <c r="CT145" s="15" t="s">
        <v>59</v>
      </c>
      <c r="CU145" t="s">
        <v>47</v>
      </c>
      <c r="CV145" s="15" t="s">
        <v>59</v>
      </c>
      <c r="CY145" t="s">
        <v>47</v>
      </c>
      <c r="CZ145" s="15" t="s">
        <v>59</v>
      </c>
      <c r="DC145" t="s">
        <v>47</v>
      </c>
      <c r="DD145" s="15" t="s">
        <v>59</v>
      </c>
      <c r="DG145" t="s">
        <v>47</v>
      </c>
      <c r="DH145" s="15" t="s">
        <v>59</v>
      </c>
      <c r="DI145" t="s">
        <v>47</v>
      </c>
      <c r="DJ145" s="15" t="s">
        <v>59</v>
      </c>
      <c r="DK145" t="s">
        <v>47</v>
      </c>
      <c r="DL145" s="15" t="s">
        <v>59</v>
      </c>
      <c r="DM145" t="s">
        <v>47</v>
      </c>
      <c r="DN145" s="15" t="s">
        <v>59</v>
      </c>
      <c r="DO145" t="s">
        <v>47</v>
      </c>
      <c r="DP145" s="15" t="s">
        <v>59</v>
      </c>
      <c r="DQ145" t="s">
        <v>47</v>
      </c>
      <c r="DR145" s="15" t="s">
        <v>59</v>
      </c>
      <c r="DS145" t="s">
        <v>47</v>
      </c>
      <c r="DT145" s="15" t="s">
        <v>59</v>
      </c>
      <c r="DU145" t="s">
        <v>47</v>
      </c>
      <c r="DV145" s="15" t="s">
        <v>59</v>
      </c>
      <c r="DW145" t="s">
        <v>47</v>
      </c>
      <c r="DX145" s="15" t="s">
        <v>59</v>
      </c>
      <c r="EC145" t="s">
        <v>47</v>
      </c>
      <c r="ED145" s="15" t="s">
        <v>59</v>
      </c>
      <c r="EE145" t="s">
        <v>47</v>
      </c>
      <c r="EF145" s="15" t="s">
        <v>59</v>
      </c>
      <c r="EG145" t="s">
        <v>47</v>
      </c>
      <c r="EH145" s="15" t="s">
        <v>59</v>
      </c>
      <c r="EK145" t="s">
        <v>47</v>
      </c>
      <c r="EL145" s="15" t="s">
        <v>59</v>
      </c>
      <c r="EM145" t="s">
        <v>47</v>
      </c>
      <c r="EN145" s="15" t="s">
        <v>59</v>
      </c>
      <c r="EO145" t="s">
        <v>47</v>
      </c>
      <c r="EP145" s="15" t="s">
        <v>59</v>
      </c>
      <c r="EQ145" t="s">
        <v>47</v>
      </c>
      <c r="ER145" s="15" t="s">
        <v>59</v>
      </c>
      <c r="ES145" t="s">
        <v>47</v>
      </c>
      <c r="ET145" s="15" t="s">
        <v>59</v>
      </c>
      <c r="EU145" t="s">
        <v>47</v>
      </c>
      <c r="EV145" s="15" t="s">
        <v>59</v>
      </c>
      <c r="EW145" t="s">
        <v>47</v>
      </c>
      <c r="EX145" s="15" t="s">
        <v>59</v>
      </c>
      <c r="EY145" t="s">
        <v>47</v>
      </c>
      <c r="EZ145" s="15" t="s">
        <v>59</v>
      </c>
      <c r="FA145" t="s">
        <v>47</v>
      </c>
      <c r="FB145" s="15" t="s">
        <v>59</v>
      </c>
      <c r="FE145" t="s">
        <v>47</v>
      </c>
      <c r="FF145" s="15" t="s">
        <v>59</v>
      </c>
      <c r="FG145" t="s">
        <v>47</v>
      </c>
      <c r="FH145" s="15" t="s">
        <v>59</v>
      </c>
      <c r="FI145" t="s">
        <v>47</v>
      </c>
      <c r="FJ145" s="15" t="s">
        <v>59</v>
      </c>
      <c r="FK145" t="s">
        <v>47</v>
      </c>
      <c r="FL145" s="15" t="s">
        <v>59</v>
      </c>
      <c r="FM145" t="s">
        <v>47</v>
      </c>
      <c r="FN145" s="15" t="s">
        <v>59</v>
      </c>
      <c r="FO145" t="s">
        <v>47</v>
      </c>
      <c r="FP145" s="15" t="s">
        <v>59</v>
      </c>
      <c r="FQ145" t="s">
        <v>47</v>
      </c>
      <c r="FR145" s="15" t="s">
        <v>59</v>
      </c>
    </row>
    <row r="146" spans="1:174">
      <c r="A146" t="s">
        <v>478</v>
      </c>
      <c r="B146" s="52">
        <v>4</v>
      </c>
      <c r="C146" s="52"/>
      <c r="D146" s="52">
        <v>7204</v>
      </c>
      <c r="E146" s="18" t="s">
        <v>471</v>
      </c>
      <c r="I146">
        <v>4.2299999999999995</v>
      </c>
      <c r="J146" s="15">
        <v>0.1</v>
      </c>
      <c r="K146" t="s">
        <v>47</v>
      </c>
      <c r="L146" s="15" t="s">
        <v>59</v>
      </c>
      <c r="BG146" t="s">
        <v>47</v>
      </c>
      <c r="BH146" s="15" t="s">
        <v>59</v>
      </c>
      <c r="BI146" t="s">
        <v>47</v>
      </c>
      <c r="BJ146" s="15" t="s">
        <v>59</v>
      </c>
      <c r="BK146" t="s">
        <v>47</v>
      </c>
      <c r="BL146" s="15" t="s">
        <v>59</v>
      </c>
      <c r="BM146" t="s">
        <v>47</v>
      </c>
      <c r="BN146" s="15" t="s">
        <v>59</v>
      </c>
      <c r="BO146" t="s">
        <v>47</v>
      </c>
      <c r="BP146" s="15" t="s">
        <v>59</v>
      </c>
      <c r="BQ146" t="s">
        <v>47</v>
      </c>
      <c r="BR146" s="15" t="s">
        <v>59</v>
      </c>
      <c r="BS146" t="s">
        <v>47</v>
      </c>
      <c r="BT146" s="15" t="s">
        <v>59</v>
      </c>
      <c r="BU146" t="s">
        <v>47</v>
      </c>
      <c r="BV146" s="15" t="s">
        <v>59</v>
      </c>
      <c r="BW146" t="s">
        <v>47</v>
      </c>
      <c r="BX146" s="15" t="s">
        <v>59</v>
      </c>
      <c r="BY146" t="s">
        <v>47</v>
      </c>
      <c r="BZ146" s="15" t="s">
        <v>59</v>
      </c>
      <c r="CA146" t="s">
        <v>47</v>
      </c>
      <c r="CB146" s="15" t="s">
        <v>59</v>
      </c>
      <c r="CI146" t="s">
        <v>47</v>
      </c>
      <c r="CJ146" s="15" t="s">
        <v>59</v>
      </c>
      <c r="CM146" t="s">
        <v>47</v>
      </c>
      <c r="CN146" s="15" t="s">
        <v>59</v>
      </c>
      <c r="CO146" t="s">
        <v>47</v>
      </c>
      <c r="CP146" s="15" t="s">
        <v>59</v>
      </c>
      <c r="CQ146" t="s">
        <v>47</v>
      </c>
      <c r="CR146" s="15" t="s">
        <v>59</v>
      </c>
      <c r="CS146" t="s">
        <v>47</v>
      </c>
      <c r="CT146" s="15" t="s">
        <v>59</v>
      </c>
      <c r="CU146" t="s">
        <v>47</v>
      </c>
      <c r="CV146" s="15" t="s">
        <v>59</v>
      </c>
      <c r="CY146" t="s">
        <v>47</v>
      </c>
      <c r="CZ146" s="15" t="s">
        <v>59</v>
      </c>
      <c r="DC146" t="s">
        <v>47</v>
      </c>
      <c r="DD146" s="15" t="s">
        <v>59</v>
      </c>
      <c r="DG146" t="s">
        <v>47</v>
      </c>
      <c r="DH146" s="15" t="s">
        <v>59</v>
      </c>
      <c r="DI146" t="s">
        <v>47</v>
      </c>
      <c r="DJ146" s="15" t="s">
        <v>59</v>
      </c>
      <c r="DK146" t="s">
        <v>47</v>
      </c>
      <c r="DL146" s="15" t="s">
        <v>59</v>
      </c>
      <c r="DM146" t="s">
        <v>47</v>
      </c>
      <c r="DN146" s="15" t="s">
        <v>59</v>
      </c>
      <c r="DO146" t="s">
        <v>47</v>
      </c>
      <c r="DP146" s="15" t="s">
        <v>59</v>
      </c>
      <c r="DQ146" t="s">
        <v>47</v>
      </c>
      <c r="DR146" s="15" t="s">
        <v>59</v>
      </c>
      <c r="DS146" t="s">
        <v>47</v>
      </c>
      <c r="DT146" s="15" t="s">
        <v>59</v>
      </c>
      <c r="DU146" t="s">
        <v>47</v>
      </c>
      <c r="DV146" s="15" t="s">
        <v>59</v>
      </c>
      <c r="DW146" t="s">
        <v>47</v>
      </c>
      <c r="DX146" s="15" t="s">
        <v>59</v>
      </c>
      <c r="EC146" t="s">
        <v>47</v>
      </c>
      <c r="ED146" s="15" t="s">
        <v>59</v>
      </c>
      <c r="EE146" t="s">
        <v>47</v>
      </c>
      <c r="EF146" s="15" t="s">
        <v>59</v>
      </c>
      <c r="EG146" t="s">
        <v>47</v>
      </c>
      <c r="EH146" s="15" t="s">
        <v>59</v>
      </c>
      <c r="EK146" t="s">
        <v>47</v>
      </c>
      <c r="EL146" s="15" t="s">
        <v>59</v>
      </c>
      <c r="EM146" t="s">
        <v>47</v>
      </c>
      <c r="EN146" s="15" t="s">
        <v>59</v>
      </c>
      <c r="EO146" t="s">
        <v>47</v>
      </c>
      <c r="EP146" s="15" t="s">
        <v>59</v>
      </c>
      <c r="EQ146" t="s">
        <v>47</v>
      </c>
      <c r="ER146" s="15" t="s">
        <v>59</v>
      </c>
      <c r="ES146" t="s">
        <v>47</v>
      </c>
      <c r="ET146" s="15" t="s">
        <v>59</v>
      </c>
      <c r="EU146" t="s">
        <v>47</v>
      </c>
      <c r="EV146" s="15" t="s">
        <v>59</v>
      </c>
      <c r="EW146" t="s">
        <v>47</v>
      </c>
      <c r="EX146" s="15" t="s">
        <v>59</v>
      </c>
      <c r="EY146" t="s">
        <v>47</v>
      </c>
      <c r="EZ146" s="15" t="s">
        <v>59</v>
      </c>
      <c r="FA146" t="s">
        <v>47</v>
      </c>
      <c r="FB146" s="15" t="s">
        <v>59</v>
      </c>
      <c r="FE146" t="s">
        <v>47</v>
      </c>
      <c r="FF146" s="15" t="s">
        <v>59</v>
      </c>
      <c r="FG146" t="s">
        <v>47</v>
      </c>
      <c r="FH146" s="15" t="s">
        <v>59</v>
      </c>
      <c r="FI146" t="s">
        <v>47</v>
      </c>
      <c r="FJ146" s="15" t="s">
        <v>59</v>
      </c>
      <c r="FK146" t="s">
        <v>47</v>
      </c>
      <c r="FL146" s="15" t="s">
        <v>59</v>
      </c>
      <c r="FM146" t="s">
        <v>47</v>
      </c>
      <c r="FN146" s="15" t="s">
        <v>59</v>
      </c>
      <c r="FO146" t="s">
        <v>47</v>
      </c>
      <c r="FP146" s="15" t="s">
        <v>59</v>
      </c>
      <c r="FQ146" t="s">
        <v>47</v>
      </c>
      <c r="FR146" s="15" t="s">
        <v>59</v>
      </c>
    </row>
    <row r="147" spans="1:174">
      <c r="A147" t="s">
        <v>479</v>
      </c>
      <c r="B147" s="52">
        <v>4</v>
      </c>
      <c r="C147" s="52"/>
      <c r="D147" s="52">
        <v>7208</v>
      </c>
      <c r="E147" s="18" t="s">
        <v>471</v>
      </c>
      <c r="I147">
        <v>5.29</v>
      </c>
      <c r="J147" s="15">
        <v>0.2</v>
      </c>
      <c r="K147" t="s">
        <v>47</v>
      </c>
      <c r="L147" s="15" t="s">
        <v>59</v>
      </c>
      <c r="BG147" t="s">
        <v>47</v>
      </c>
      <c r="BH147" s="15" t="s">
        <v>59</v>
      </c>
      <c r="BI147" t="s">
        <v>47</v>
      </c>
      <c r="BJ147" s="15" t="s">
        <v>59</v>
      </c>
      <c r="BK147" t="s">
        <v>47</v>
      </c>
      <c r="BL147" s="15" t="s">
        <v>59</v>
      </c>
      <c r="BM147" t="s">
        <v>47</v>
      </c>
      <c r="BN147" s="15" t="s">
        <v>59</v>
      </c>
      <c r="BO147" t="s">
        <v>47</v>
      </c>
      <c r="BP147" s="15" t="s">
        <v>59</v>
      </c>
      <c r="BQ147" t="s">
        <v>47</v>
      </c>
      <c r="BR147" s="15" t="s">
        <v>59</v>
      </c>
      <c r="BS147" t="s">
        <v>47</v>
      </c>
      <c r="BT147" s="15" t="s">
        <v>59</v>
      </c>
      <c r="BU147" t="s">
        <v>47</v>
      </c>
      <c r="BV147" s="15" t="s">
        <v>59</v>
      </c>
      <c r="BW147" t="s">
        <v>47</v>
      </c>
      <c r="BX147" s="15" t="s">
        <v>59</v>
      </c>
      <c r="BY147" t="s">
        <v>47</v>
      </c>
      <c r="BZ147" s="15" t="s">
        <v>59</v>
      </c>
      <c r="CA147" t="s">
        <v>47</v>
      </c>
      <c r="CB147" s="15" t="s">
        <v>59</v>
      </c>
      <c r="CI147" t="s">
        <v>47</v>
      </c>
      <c r="CJ147" s="15" t="s">
        <v>59</v>
      </c>
      <c r="CM147" t="s">
        <v>47</v>
      </c>
      <c r="CN147" s="15" t="s">
        <v>59</v>
      </c>
      <c r="CO147" t="s">
        <v>47</v>
      </c>
      <c r="CP147" s="15" t="s">
        <v>59</v>
      </c>
      <c r="CQ147" t="s">
        <v>47</v>
      </c>
      <c r="CR147" s="15" t="s">
        <v>59</v>
      </c>
      <c r="CS147" t="s">
        <v>47</v>
      </c>
      <c r="CT147" s="15" t="s">
        <v>59</v>
      </c>
      <c r="CU147" t="s">
        <v>47</v>
      </c>
      <c r="CV147" s="15" t="s">
        <v>59</v>
      </c>
      <c r="CY147" t="s">
        <v>47</v>
      </c>
      <c r="CZ147" s="15" t="s">
        <v>59</v>
      </c>
      <c r="DC147" t="s">
        <v>47</v>
      </c>
      <c r="DD147" s="15" t="s">
        <v>59</v>
      </c>
      <c r="DG147" t="s">
        <v>47</v>
      </c>
      <c r="DH147" s="15" t="s">
        <v>59</v>
      </c>
      <c r="DI147" t="s">
        <v>47</v>
      </c>
      <c r="DJ147" s="15" t="s">
        <v>59</v>
      </c>
      <c r="DK147" t="s">
        <v>47</v>
      </c>
      <c r="DL147" s="15" t="s">
        <v>59</v>
      </c>
      <c r="DM147" t="s">
        <v>47</v>
      </c>
      <c r="DN147" s="15" t="s">
        <v>59</v>
      </c>
      <c r="DO147" t="s">
        <v>47</v>
      </c>
      <c r="DP147" s="15" t="s">
        <v>59</v>
      </c>
      <c r="DQ147" t="s">
        <v>47</v>
      </c>
      <c r="DR147" s="15" t="s">
        <v>59</v>
      </c>
      <c r="DS147" t="s">
        <v>47</v>
      </c>
      <c r="DT147" s="15" t="s">
        <v>59</v>
      </c>
      <c r="DU147" t="s">
        <v>47</v>
      </c>
      <c r="DV147" s="15" t="s">
        <v>59</v>
      </c>
      <c r="DW147" t="s">
        <v>47</v>
      </c>
      <c r="DX147" s="15" t="s">
        <v>59</v>
      </c>
      <c r="EC147" t="s">
        <v>47</v>
      </c>
      <c r="ED147" s="15" t="s">
        <v>59</v>
      </c>
      <c r="EE147" t="s">
        <v>47</v>
      </c>
      <c r="EF147" s="15" t="s">
        <v>59</v>
      </c>
      <c r="EG147" t="s">
        <v>47</v>
      </c>
      <c r="EH147" s="15" t="s">
        <v>59</v>
      </c>
      <c r="EK147" t="s">
        <v>47</v>
      </c>
      <c r="EL147" s="15" t="s">
        <v>59</v>
      </c>
      <c r="EM147" t="s">
        <v>47</v>
      </c>
      <c r="EN147" s="15" t="s">
        <v>59</v>
      </c>
      <c r="EO147" t="s">
        <v>47</v>
      </c>
      <c r="EP147" s="15" t="s">
        <v>59</v>
      </c>
      <c r="EQ147" t="s">
        <v>47</v>
      </c>
      <c r="ER147" s="15" t="s">
        <v>59</v>
      </c>
      <c r="ES147" t="s">
        <v>47</v>
      </c>
      <c r="ET147" s="15" t="s">
        <v>59</v>
      </c>
      <c r="EU147" t="s">
        <v>47</v>
      </c>
      <c r="EV147" s="15" t="s">
        <v>59</v>
      </c>
      <c r="EW147" t="s">
        <v>47</v>
      </c>
      <c r="EX147" s="15" t="s">
        <v>59</v>
      </c>
      <c r="EY147" t="s">
        <v>47</v>
      </c>
      <c r="EZ147" s="15" t="s">
        <v>59</v>
      </c>
      <c r="FA147" t="s">
        <v>47</v>
      </c>
      <c r="FB147" s="15" t="s">
        <v>59</v>
      </c>
      <c r="FE147" t="s">
        <v>47</v>
      </c>
      <c r="FF147" s="15" t="s">
        <v>59</v>
      </c>
      <c r="FG147" t="s">
        <v>47</v>
      </c>
      <c r="FH147" s="15" t="s">
        <v>59</v>
      </c>
      <c r="FI147" t="s">
        <v>47</v>
      </c>
      <c r="FJ147" s="15" t="s">
        <v>59</v>
      </c>
      <c r="FK147" t="s">
        <v>47</v>
      </c>
      <c r="FL147" s="15" t="s">
        <v>59</v>
      </c>
      <c r="FM147" t="s">
        <v>47</v>
      </c>
      <c r="FN147" s="15" t="s">
        <v>59</v>
      </c>
      <c r="FO147" t="s">
        <v>47</v>
      </c>
      <c r="FP147" s="15" t="s">
        <v>59</v>
      </c>
      <c r="FQ147" t="s">
        <v>47</v>
      </c>
      <c r="FR147" s="15" t="s">
        <v>59</v>
      </c>
    </row>
    <row r="148" spans="1:174">
      <c r="A148" t="s">
        <v>480</v>
      </c>
      <c r="B148" s="52">
        <v>4</v>
      </c>
      <c r="C148" s="52"/>
      <c r="D148" s="52">
        <v>7208</v>
      </c>
      <c r="E148" s="18" t="s">
        <v>471</v>
      </c>
      <c r="I148">
        <v>28.599999999999998</v>
      </c>
      <c r="J148" s="15">
        <v>6</v>
      </c>
      <c r="K148" t="s">
        <v>47</v>
      </c>
      <c r="L148" s="15" t="s">
        <v>59</v>
      </c>
      <c r="BG148" t="s">
        <v>47</v>
      </c>
      <c r="BH148" s="15" t="s">
        <v>59</v>
      </c>
      <c r="BI148" t="s">
        <v>47</v>
      </c>
      <c r="BJ148" s="15" t="s">
        <v>59</v>
      </c>
      <c r="BK148" t="s">
        <v>47</v>
      </c>
      <c r="BL148" s="15" t="s">
        <v>59</v>
      </c>
      <c r="BM148" t="s">
        <v>47</v>
      </c>
      <c r="BN148" s="15" t="s">
        <v>59</v>
      </c>
      <c r="BO148" t="s">
        <v>47</v>
      </c>
      <c r="BP148" s="15" t="s">
        <v>59</v>
      </c>
      <c r="BQ148" t="s">
        <v>47</v>
      </c>
      <c r="BR148" s="15" t="s">
        <v>59</v>
      </c>
      <c r="BS148" t="s">
        <v>47</v>
      </c>
      <c r="BT148" s="15" t="s">
        <v>59</v>
      </c>
      <c r="BU148" t="s">
        <v>47</v>
      </c>
      <c r="BV148" s="15" t="s">
        <v>59</v>
      </c>
      <c r="BW148" t="s">
        <v>47</v>
      </c>
      <c r="BX148" s="15" t="s">
        <v>59</v>
      </c>
      <c r="BY148" t="s">
        <v>47</v>
      </c>
      <c r="BZ148" s="15" t="s">
        <v>59</v>
      </c>
      <c r="CA148" t="s">
        <v>47</v>
      </c>
      <c r="CB148" s="15" t="s">
        <v>59</v>
      </c>
      <c r="CI148" t="s">
        <v>47</v>
      </c>
      <c r="CJ148" s="15" t="s">
        <v>59</v>
      </c>
      <c r="CM148" t="s">
        <v>47</v>
      </c>
      <c r="CN148" s="15" t="s">
        <v>59</v>
      </c>
      <c r="CO148" t="s">
        <v>47</v>
      </c>
      <c r="CP148" s="15" t="s">
        <v>59</v>
      </c>
      <c r="CQ148" t="s">
        <v>47</v>
      </c>
      <c r="CR148" s="15" t="s">
        <v>59</v>
      </c>
      <c r="CS148" t="s">
        <v>47</v>
      </c>
      <c r="CT148" s="15" t="s">
        <v>59</v>
      </c>
      <c r="CU148" t="s">
        <v>47</v>
      </c>
      <c r="CV148" s="15" t="s">
        <v>59</v>
      </c>
      <c r="CY148" t="s">
        <v>47</v>
      </c>
      <c r="CZ148" s="15" t="s">
        <v>59</v>
      </c>
      <c r="DC148" t="s">
        <v>47</v>
      </c>
      <c r="DD148" s="15" t="s">
        <v>59</v>
      </c>
      <c r="DG148" t="s">
        <v>47</v>
      </c>
      <c r="DH148" s="15" t="s">
        <v>59</v>
      </c>
      <c r="DI148" t="s">
        <v>47</v>
      </c>
      <c r="DJ148" s="15" t="s">
        <v>59</v>
      </c>
      <c r="DK148" t="s">
        <v>47</v>
      </c>
      <c r="DL148" s="15" t="s">
        <v>59</v>
      </c>
      <c r="DM148" t="s">
        <v>47</v>
      </c>
      <c r="DN148" s="15" t="s">
        <v>59</v>
      </c>
      <c r="DO148" t="s">
        <v>47</v>
      </c>
      <c r="DP148" s="15" t="s">
        <v>59</v>
      </c>
      <c r="DQ148" t="s">
        <v>47</v>
      </c>
      <c r="DR148" s="15" t="s">
        <v>59</v>
      </c>
      <c r="DS148" t="s">
        <v>47</v>
      </c>
      <c r="DT148" s="15" t="s">
        <v>59</v>
      </c>
      <c r="DU148" t="s">
        <v>47</v>
      </c>
      <c r="DV148" s="15" t="s">
        <v>59</v>
      </c>
      <c r="DW148" t="s">
        <v>47</v>
      </c>
      <c r="DX148" s="15" t="s">
        <v>59</v>
      </c>
      <c r="EC148" t="s">
        <v>47</v>
      </c>
      <c r="ED148" s="15" t="s">
        <v>59</v>
      </c>
      <c r="EE148" t="s">
        <v>47</v>
      </c>
      <c r="EF148" s="15" t="s">
        <v>59</v>
      </c>
      <c r="EG148" t="s">
        <v>47</v>
      </c>
      <c r="EH148" s="15" t="s">
        <v>59</v>
      </c>
      <c r="EK148" t="s">
        <v>47</v>
      </c>
      <c r="EL148" s="15" t="s">
        <v>59</v>
      </c>
      <c r="EM148" t="s">
        <v>47</v>
      </c>
      <c r="EN148" s="15" t="s">
        <v>59</v>
      </c>
      <c r="EO148" t="s">
        <v>47</v>
      </c>
      <c r="EP148" s="15" t="s">
        <v>59</v>
      </c>
      <c r="EQ148" t="s">
        <v>47</v>
      </c>
      <c r="ER148" s="15" t="s">
        <v>59</v>
      </c>
      <c r="ES148" t="s">
        <v>47</v>
      </c>
      <c r="ET148" s="15" t="s">
        <v>59</v>
      </c>
      <c r="EU148" t="s">
        <v>47</v>
      </c>
      <c r="EV148" s="15" t="s">
        <v>59</v>
      </c>
      <c r="EW148" t="s">
        <v>47</v>
      </c>
      <c r="EX148" s="15" t="s">
        <v>59</v>
      </c>
      <c r="EY148" t="s">
        <v>47</v>
      </c>
      <c r="EZ148" s="15" t="s">
        <v>59</v>
      </c>
      <c r="FA148" t="s">
        <v>47</v>
      </c>
      <c r="FB148" s="15" t="s">
        <v>59</v>
      </c>
      <c r="FE148" t="s">
        <v>47</v>
      </c>
      <c r="FF148" s="15" t="s">
        <v>59</v>
      </c>
      <c r="FG148" t="s">
        <v>47</v>
      </c>
      <c r="FH148" s="15" t="s">
        <v>59</v>
      </c>
      <c r="FI148" t="s">
        <v>47</v>
      </c>
      <c r="FJ148" s="15" t="s">
        <v>59</v>
      </c>
      <c r="FK148" t="s">
        <v>47</v>
      </c>
      <c r="FL148" s="15" t="s">
        <v>59</v>
      </c>
      <c r="FM148" t="s">
        <v>47</v>
      </c>
      <c r="FN148" s="15" t="s">
        <v>59</v>
      </c>
      <c r="FO148" t="s">
        <v>47</v>
      </c>
      <c r="FP148" s="15" t="s">
        <v>59</v>
      </c>
      <c r="FQ148" t="s">
        <v>47</v>
      </c>
      <c r="FR148" s="15" t="s">
        <v>59</v>
      </c>
    </row>
    <row r="149" spans="1:174">
      <c r="A149" t="s">
        <v>481</v>
      </c>
      <c r="B149" s="52">
        <v>4</v>
      </c>
      <c r="C149" s="52"/>
      <c r="D149" s="52">
        <v>7302</v>
      </c>
      <c r="E149" s="18" t="s">
        <v>471</v>
      </c>
      <c r="I149">
        <v>69.599999999999994</v>
      </c>
      <c r="J149" s="15">
        <v>6.8999999999999995</v>
      </c>
      <c r="K149" t="s">
        <v>47</v>
      </c>
      <c r="L149" s="15" t="s">
        <v>59</v>
      </c>
      <c r="BG149" t="s">
        <v>47</v>
      </c>
      <c r="BH149" s="15" t="s">
        <v>59</v>
      </c>
      <c r="BI149" t="s">
        <v>47</v>
      </c>
      <c r="BJ149" s="15" t="s">
        <v>59</v>
      </c>
      <c r="BK149" t="s">
        <v>47</v>
      </c>
      <c r="BL149" s="15" t="s">
        <v>59</v>
      </c>
      <c r="BM149" t="s">
        <v>47</v>
      </c>
      <c r="BN149" s="15" t="s">
        <v>59</v>
      </c>
      <c r="BO149" t="s">
        <v>47</v>
      </c>
      <c r="BP149" s="15" t="s">
        <v>59</v>
      </c>
      <c r="BQ149" t="s">
        <v>47</v>
      </c>
      <c r="BR149" s="15" t="s">
        <v>59</v>
      </c>
      <c r="BS149" t="s">
        <v>47</v>
      </c>
      <c r="BT149" s="15" t="s">
        <v>59</v>
      </c>
      <c r="BU149" t="s">
        <v>47</v>
      </c>
      <c r="BV149" s="15" t="s">
        <v>59</v>
      </c>
      <c r="BW149" t="s">
        <v>47</v>
      </c>
      <c r="BX149" s="15" t="s">
        <v>59</v>
      </c>
      <c r="BY149" t="s">
        <v>47</v>
      </c>
      <c r="BZ149" s="15" t="s">
        <v>59</v>
      </c>
      <c r="CA149" t="s">
        <v>47</v>
      </c>
      <c r="CB149" s="15" t="s">
        <v>59</v>
      </c>
      <c r="CI149" t="s">
        <v>47</v>
      </c>
      <c r="CJ149" s="15" t="s">
        <v>59</v>
      </c>
      <c r="CM149" t="s">
        <v>47</v>
      </c>
      <c r="CN149" s="15" t="s">
        <v>59</v>
      </c>
      <c r="CO149" t="s">
        <v>47</v>
      </c>
      <c r="CP149" s="15" t="s">
        <v>59</v>
      </c>
      <c r="CQ149" t="s">
        <v>47</v>
      </c>
      <c r="CR149" s="15" t="s">
        <v>59</v>
      </c>
      <c r="CS149" t="s">
        <v>47</v>
      </c>
      <c r="CT149" s="15" t="s">
        <v>59</v>
      </c>
      <c r="CU149" t="s">
        <v>47</v>
      </c>
      <c r="CV149" s="15" t="s">
        <v>59</v>
      </c>
      <c r="CY149" t="s">
        <v>47</v>
      </c>
      <c r="CZ149" s="15" t="s">
        <v>59</v>
      </c>
      <c r="DC149" t="s">
        <v>47</v>
      </c>
      <c r="DD149" s="15" t="s">
        <v>59</v>
      </c>
      <c r="DG149" t="s">
        <v>47</v>
      </c>
      <c r="DH149" s="15" t="s">
        <v>59</v>
      </c>
      <c r="DI149" t="s">
        <v>47</v>
      </c>
      <c r="DJ149" s="15" t="s">
        <v>59</v>
      </c>
      <c r="DK149" t="s">
        <v>47</v>
      </c>
      <c r="DL149" s="15" t="s">
        <v>59</v>
      </c>
      <c r="DM149" t="s">
        <v>47</v>
      </c>
      <c r="DN149" s="15" t="s">
        <v>59</v>
      </c>
      <c r="DO149" t="s">
        <v>47</v>
      </c>
      <c r="DP149" s="15" t="s">
        <v>59</v>
      </c>
      <c r="DQ149" t="s">
        <v>47</v>
      </c>
      <c r="DR149" s="15" t="s">
        <v>59</v>
      </c>
      <c r="DS149" t="s">
        <v>47</v>
      </c>
      <c r="DT149" s="15" t="s">
        <v>59</v>
      </c>
      <c r="DU149" t="s">
        <v>47</v>
      </c>
      <c r="DV149" s="15" t="s">
        <v>59</v>
      </c>
      <c r="DW149" t="s">
        <v>47</v>
      </c>
      <c r="DX149" s="15" t="s">
        <v>59</v>
      </c>
      <c r="EC149" t="s">
        <v>47</v>
      </c>
      <c r="ED149" s="15" t="s">
        <v>59</v>
      </c>
      <c r="EE149" t="s">
        <v>47</v>
      </c>
      <c r="EF149" s="15" t="s">
        <v>59</v>
      </c>
      <c r="EG149" t="s">
        <v>47</v>
      </c>
      <c r="EH149" s="15" t="s">
        <v>59</v>
      </c>
      <c r="EK149" t="s">
        <v>47</v>
      </c>
      <c r="EL149" s="15" t="s">
        <v>59</v>
      </c>
      <c r="EM149" t="s">
        <v>47</v>
      </c>
      <c r="EN149" s="15" t="s">
        <v>59</v>
      </c>
      <c r="EO149" t="s">
        <v>47</v>
      </c>
      <c r="EP149" s="15" t="s">
        <v>59</v>
      </c>
      <c r="EQ149" t="s">
        <v>47</v>
      </c>
      <c r="ER149" s="15" t="s">
        <v>59</v>
      </c>
      <c r="ES149" t="s">
        <v>47</v>
      </c>
      <c r="ET149" s="15" t="s">
        <v>59</v>
      </c>
      <c r="EU149" t="s">
        <v>47</v>
      </c>
      <c r="EV149" s="15" t="s">
        <v>59</v>
      </c>
      <c r="EW149" t="s">
        <v>47</v>
      </c>
      <c r="EX149" s="15" t="s">
        <v>59</v>
      </c>
      <c r="EY149" t="s">
        <v>47</v>
      </c>
      <c r="EZ149" s="15" t="s">
        <v>59</v>
      </c>
      <c r="FA149" t="s">
        <v>47</v>
      </c>
      <c r="FB149" s="15" t="s">
        <v>59</v>
      </c>
      <c r="FE149" t="s">
        <v>47</v>
      </c>
      <c r="FF149" s="15" t="s">
        <v>59</v>
      </c>
      <c r="FG149" t="s">
        <v>47</v>
      </c>
      <c r="FH149" s="15" t="s">
        <v>59</v>
      </c>
      <c r="FI149" t="s">
        <v>47</v>
      </c>
      <c r="FJ149" s="15" t="s">
        <v>59</v>
      </c>
      <c r="FK149" t="s">
        <v>47</v>
      </c>
      <c r="FL149" s="15" t="s">
        <v>59</v>
      </c>
      <c r="FM149" t="s">
        <v>47</v>
      </c>
      <c r="FN149" s="15" t="s">
        <v>59</v>
      </c>
      <c r="FO149" t="s">
        <v>47</v>
      </c>
      <c r="FP149" s="15" t="s">
        <v>59</v>
      </c>
      <c r="FQ149" t="s">
        <v>47</v>
      </c>
      <c r="FR149" s="15" t="s">
        <v>59</v>
      </c>
    </row>
    <row r="150" spans="1:174">
      <c r="A150" t="s">
        <v>482</v>
      </c>
      <c r="B150" s="52">
        <v>4</v>
      </c>
      <c r="C150" s="52"/>
      <c r="D150" s="52">
        <v>5404</v>
      </c>
      <c r="E150" s="18" t="s">
        <v>471</v>
      </c>
      <c r="I150">
        <v>77.300000000000011</v>
      </c>
      <c r="J150" s="15">
        <v>1.1000000000000001</v>
      </c>
      <c r="K150" t="s">
        <v>47</v>
      </c>
      <c r="L150" s="15" t="s">
        <v>59</v>
      </c>
      <c r="BG150" t="s">
        <v>47</v>
      </c>
      <c r="BH150" s="15" t="s">
        <v>59</v>
      </c>
      <c r="BI150" t="s">
        <v>47</v>
      </c>
      <c r="BJ150" s="15" t="s">
        <v>59</v>
      </c>
      <c r="BK150" t="s">
        <v>47</v>
      </c>
      <c r="BL150" s="15" t="s">
        <v>59</v>
      </c>
      <c r="BM150" t="s">
        <v>47</v>
      </c>
      <c r="BN150" s="15" t="s">
        <v>59</v>
      </c>
      <c r="BO150" t="s">
        <v>47</v>
      </c>
      <c r="BP150" s="15" t="s">
        <v>59</v>
      </c>
      <c r="BQ150" t="s">
        <v>47</v>
      </c>
      <c r="BR150" s="15" t="s">
        <v>59</v>
      </c>
      <c r="BS150" t="s">
        <v>47</v>
      </c>
      <c r="BT150" s="15" t="s">
        <v>59</v>
      </c>
      <c r="BU150" t="s">
        <v>47</v>
      </c>
      <c r="BV150" s="15" t="s">
        <v>59</v>
      </c>
      <c r="BW150" t="s">
        <v>47</v>
      </c>
      <c r="BX150" s="15" t="s">
        <v>59</v>
      </c>
      <c r="BY150" t="s">
        <v>47</v>
      </c>
      <c r="BZ150" s="15" t="s">
        <v>59</v>
      </c>
      <c r="CA150" t="s">
        <v>47</v>
      </c>
      <c r="CB150" s="15" t="s">
        <v>59</v>
      </c>
      <c r="CI150" t="s">
        <v>47</v>
      </c>
      <c r="CJ150" s="15" t="s">
        <v>59</v>
      </c>
      <c r="CM150" t="s">
        <v>47</v>
      </c>
      <c r="CN150" s="15" t="s">
        <v>59</v>
      </c>
      <c r="CO150" t="s">
        <v>47</v>
      </c>
      <c r="CP150" s="15" t="s">
        <v>59</v>
      </c>
      <c r="CQ150" t="s">
        <v>47</v>
      </c>
      <c r="CR150" s="15" t="s">
        <v>59</v>
      </c>
      <c r="CS150" t="s">
        <v>47</v>
      </c>
      <c r="CT150" s="15" t="s">
        <v>59</v>
      </c>
      <c r="CU150" t="s">
        <v>47</v>
      </c>
      <c r="CV150" s="15" t="s">
        <v>59</v>
      </c>
      <c r="CY150" t="s">
        <v>47</v>
      </c>
      <c r="CZ150" s="15" t="s">
        <v>59</v>
      </c>
      <c r="DC150" t="s">
        <v>47</v>
      </c>
      <c r="DD150" s="15" t="s">
        <v>59</v>
      </c>
      <c r="DG150" t="s">
        <v>47</v>
      </c>
      <c r="DH150" s="15" t="s">
        <v>59</v>
      </c>
      <c r="DI150" t="s">
        <v>47</v>
      </c>
      <c r="DJ150" s="15" t="s">
        <v>59</v>
      </c>
      <c r="DK150" t="s">
        <v>47</v>
      </c>
      <c r="DL150" s="15" t="s">
        <v>59</v>
      </c>
      <c r="DM150" t="s">
        <v>47</v>
      </c>
      <c r="DN150" s="15" t="s">
        <v>59</v>
      </c>
      <c r="DO150" t="s">
        <v>47</v>
      </c>
      <c r="DP150" s="15" t="s">
        <v>59</v>
      </c>
      <c r="DQ150" t="s">
        <v>47</v>
      </c>
      <c r="DR150" s="15" t="s">
        <v>59</v>
      </c>
      <c r="DS150" t="s">
        <v>47</v>
      </c>
      <c r="DT150" s="15" t="s">
        <v>59</v>
      </c>
      <c r="DU150" t="s">
        <v>47</v>
      </c>
      <c r="DV150" s="15" t="s">
        <v>59</v>
      </c>
      <c r="DW150" t="s">
        <v>47</v>
      </c>
      <c r="DX150" s="15" t="s">
        <v>59</v>
      </c>
      <c r="EC150" t="s">
        <v>47</v>
      </c>
      <c r="ED150" s="15" t="s">
        <v>59</v>
      </c>
      <c r="EE150" t="s">
        <v>47</v>
      </c>
      <c r="EF150" s="15" t="s">
        <v>59</v>
      </c>
      <c r="EG150" t="s">
        <v>47</v>
      </c>
      <c r="EH150" s="15" t="s">
        <v>59</v>
      </c>
      <c r="EK150" t="s">
        <v>47</v>
      </c>
      <c r="EL150" s="15" t="s">
        <v>59</v>
      </c>
      <c r="EM150" t="s">
        <v>47</v>
      </c>
      <c r="EN150" s="15" t="s">
        <v>59</v>
      </c>
      <c r="EO150" t="s">
        <v>47</v>
      </c>
      <c r="EP150" s="15" t="s">
        <v>59</v>
      </c>
      <c r="EQ150" t="s">
        <v>47</v>
      </c>
      <c r="ER150" s="15" t="s">
        <v>59</v>
      </c>
      <c r="ES150" t="s">
        <v>47</v>
      </c>
      <c r="ET150" s="15" t="s">
        <v>59</v>
      </c>
      <c r="EU150" t="s">
        <v>47</v>
      </c>
      <c r="EV150" s="15" t="s">
        <v>59</v>
      </c>
      <c r="EW150" t="s">
        <v>47</v>
      </c>
      <c r="EX150" s="15" t="s">
        <v>59</v>
      </c>
      <c r="EY150" t="s">
        <v>47</v>
      </c>
      <c r="EZ150" s="15" t="s">
        <v>59</v>
      </c>
      <c r="FA150" t="s">
        <v>47</v>
      </c>
      <c r="FB150" s="15" t="s">
        <v>59</v>
      </c>
      <c r="FE150" t="s">
        <v>47</v>
      </c>
      <c r="FF150" s="15" t="s">
        <v>59</v>
      </c>
      <c r="FG150" t="s">
        <v>47</v>
      </c>
      <c r="FH150" s="15" t="s">
        <v>59</v>
      </c>
      <c r="FI150" t="s">
        <v>47</v>
      </c>
      <c r="FJ150" s="15" t="s">
        <v>59</v>
      </c>
      <c r="FK150" t="s">
        <v>47</v>
      </c>
      <c r="FL150" s="15" t="s">
        <v>59</v>
      </c>
      <c r="FM150" t="s">
        <v>47</v>
      </c>
      <c r="FN150" s="15" t="s">
        <v>59</v>
      </c>
      <c r="FO150" t="s">
        <v>47</v>
      </c>
      <c r="FP150" s="15" t="s">
        <v>59</v>
      </c>
      <c r="FQ150" t="s">
        <v>47</v>
      </c>
      <c r="FR150" s="15" t="s">
        <v>59</v>
      </c>
    </row>
    <row r="151" spans="1:174">
      <c r="A151" t="s">
        <v>483</v>
      </c>
      <c r="B151" s="52">
        <v>4</v>
      </c>
      <c r="C151" s="52"/>
      <c r="D151" s="52">
        <v>5404</v>
      </c>
      <c r="E151" s="18" t="s">
        <v>471</v>
      </c>
      <c r="I151">
        <v>96.1</v>
      </c>
      <c r="J151" s="15">
        <v>0.89999999999999991</v>
      </c>
      <c r="K151" t="s">
        <v>47</v>
      </c>
      <c r="L151" s="15" t="s">
        <v>59</v>
      </c>
      <c r="BG151" t="s">
        <v>47</v>
      </c>
      <c r="BH151" s="15" t="s">
        <v>59</v>
      </c>
      <c r="BI151" t="s">
        <v>47</v>
      </c>
      <c r="BJ151" s="15" t="s">
        <v>59</v>
      </c>
      <c r="BK151" t="s">
        <v>47</v>
      </c>
      <c r="BL151" s="15" t="s">
        <v>59</v>
      </c>
      <c r="BM151" t="s">
        <v>47</v>
      </c>
      <c r="BN151" s="15" t="s">
        <v>59</v>
      </c>
      <c r="BO151" t="s">
        <v>47</v>
      </c>
      <c r="BP151" s="15" t="s">
        <v>59</v>
      </c>
      <c r="BQ151" t="s">
        <v>47</v>
      </c>
      <c r="BR151" s="15" t="s">
        <v>59</v>
      </c>
      <c r="BS151" t="s">
        <v>47</v>
      </c>
      <c r="BT151" s="15" t="s">
        <v>59</v>
      </c>
      <c r="BU151" t="s">
        <v>47</v>
      </c>
      <c r="BV151" s="15" t="s">
        <v>59</v>
      </c>
      <c r="BW151" t="s">
        <v>47</v>
      </c>
      <c r="BX151" s="15" t="s">
        <v>59</v>
      </c>
      <c r="BY151" t="s">
        <v>47</v>
      </c>
      <c r="BZ151" s="15" t="s">
        <v>59</v>
      </c>
      <c r="CA151" t="s">
        <v>47</v>
      </c>
      <c r="CB151" s="15" t="s">
        <v>59</v>
      </c>
      <c r="CI151" t="s">
        <v>47</v>
      </c>
      <c r="CJ151" s="15" t="s">
        <v>59</v>
      </c>
      <c r="CM151" t="s">
        <v>47</v>
      </c>
      <c r="CN151" s="15" t="s">
        <v>59</v>
      </c>
      <c r="CO151" t="s">
        <v>47</v>
      </c>
      <c r="CP151" s="15" t="s">
        <v>59</v>
      </c>
      <c r="CQ151" t="s">
        <v>47</v>
      </c>
      <c r="CR151" s="15" t="s">
        <v>59</v>
      </c>
      <c r="CS151" t="s">
        <v>47</v>
      </c>
      <c r="CT151" s="15" t="s">
        <v>59</v>
      </c>
      <c r="CU151" t="s">
        <v>47</v>
      </c>
      <c r="CV151" s="15" t="s">
        <v>59</v>
      </c>
      <c r="CY151" t="s">
        <v>47</v>
      </c>
      <c r="CZ151" s="15" t="s">
        <v>59</v>
      </c>
      <c r="DC151" t="s">
        <v>47</v>
      </c>
      <c r="DD151" s="15" t="s">
        <v>59</v>
      </c>
      <c r="DG151" t="s">
        <v>47</v>
      </c>
      <c r="DH151" s="15" t="s">
        <v>59</v>
      </c>
      <c r="DI151" t="s">
        <v>47</v>
      </c>
      <c r="DJ151" s="15" t="s">
        <v>59</v>
      </c>
      <c r="DK151" t="s">
        <v>47</v>
      </c>
      <c r="DL151" s="15" t="s">
        <v>59</v>
      </c>
      <c r="DM151" t="s">
        <v>47</v>
      </c>
      <c r="DN151" s="15" t="s">
        <v>59</v>
      </c>
      <c r="DO151" t="s">
        <v>47</v>
      </c>
      <c r="DP151" s="15" t="s">
        <v>59</v>
      </c>
      <c r="DQ151" t="s">
        <v>47</v>
      </c>
      <c r="DR151" s="15" t="s">
        <v>59</v>
      </c>
      <c r="DS151" t="s">
        <v>47</v>
      </c>
      <c r="DT151" s="15" t="s">
        <v>59</v>
      </c>
      <c r="DU151" t="s">
        <v>47</v>
      </c>
      <c r="DV151" s="15" t="s">
        <v>59</v>
      </c>
      <c r="DW151" t="s">
        <v>47</v>
      </c>
      <c r="DX151" s="15" t="s">
        <v>59</v>
      </c>
      <c r="EC151" t="s">
        <v>47</v>
      </c>
      <c r="ED151" s="15" t="s">
        <v>59</v>
      </c>
      <c r="EE151" t="s">
        <v>47</v>
      </c>
      <c r="EF151" s="15" t="s">
        <v>59</v>
      </c>
      <c r="EG151" t="s">
        <v>47</v>
      </c>
      <c r="EH151" s="15" t="s">
        <v>59</v>
      </c>
      <c r="EK151" t="s">
        <v>47</v>
      </c>
      <c r="EL151" s="15" t="s">
        <v>59</v>
      </c>
      <c r="EM151" t="s">
        <v>47</v>
      </c>
      <c r="EN151" s="15" t="s">
        <v>59</v>
      </c>
      <c r="EO151" t="s">
        <v>47</v>
      </c>
      <c r="EP151" s="15" t="s">
        <v>59</v>
      </c>
      <c r="EQ151" t="s">
        <v>47</v>
      </c>
      <c r="ER151" s="15" t="s">
        <v>59</v>
      </c>
      <c r="ES151" t="s">
        <v>47</v>
      </c>
      <c r="ET151" s="15" t="s">
        <v>59</v>
      </c>
      <c r="EU151" t="s">
        <v>47</v>
      </c>
      <c r="EV151" s="15" t="s">
        <v>59</v>
      </c>
      <c r="EW151" t="s">
        <v>47</v>
      </c>
      <c r="EX151" s="15" t="s">
        <v>59</v>
      </c>
      <c r="EY151" t="s">
        <v>47</v>
      </c>
      <c r="EZ151" s="15" t="s">
        <v>59</v>
      </c>
      <c r="FA151" t="s">
        <v>47</v>
      </c>
      <c r="FB151" s="15" t="s">
        <v>59</v>
      </c>
      <c r="FE151" t="s">
        <v>47</v>
      </c>
      <c r="FF151" s="15" t="s">
        <v>59</v>
      </c>
      <c r="FG151" t="s">
        <v>47</v>
      </c>
      <c r="FH151" s="15" t="s">
        <v>59</v>
      </c>
      <c r="FI151" t="s">
        <v>47</v>
      </c>
      <c r="FJ151" s="15" t="s">
        <v>59</v>
      </c>
      <c r="FK151" t="s">
        <v>47</v>
      </c>
      <c r="FL151" s="15" t="s">
        <v>59</v>
      </c>
      <c r="FM151" t="s">
        <v>47</v>
      </c>
      <c r="FN151" s="15" t="s">
        <v>59</v>
      </c>
      <c r="FO151" t="s">
        <v>47</v>
      </c>
      <c r="FP151" s="15" t="s">
        <v>59</v>
      </c>
      <c r="FQ151" t="s">
        <v>47</v>
      </c>
      <c r="FR151" s="15" t="s">
        <v>59</v>
      </c>
    </row>
    <row r="152" spans="1:174">
      <c r="A152" t="s">
        <v>484</v>
      </c>
      <c r="B152" s="52">
        <v>4</v>
      </c>
      <c r="C152" s="52"/>
      <c r="D152" s="52">
        <v>4298</v>
      </c>
      <c r="E152" s="18" t="s">
        <v>471</v>
      </c>
      <c r="I152">
        <v>11.6</v>
      </c>
      <c r="J152" s="15">
        <v>0.6</v>
      </c>
      <c r="K152" t="s">
        <v>47</v>
      </c>
      <c r="L152" s="15" t="s">
        <v>59</v>
      </c>
      <c r="BG152" t="s">
        <v>47</v>
      </c>
      <c r="BH152" s="15" t="s">
        <v>59</v>
      </c>
      <c r="BI152" t="s">
        <v>47</v>
      </c>
      <c r="BJ152" s="15" t="s">
        <v>59</v>
      </c>
      <c r="BK152" t="s">
        <v>47</v>
      </c>
      <c r="BL152" s="15" t="s">
        <v>59</v>
      </c>
      <c r="BM152" t="s">
        <v>47</v>
      </c>
      <c r="BN152" s="15" t="s">
        <v>59</v>
      </c>
      <c r="BO152" t="s">
        <v>47</v>
      </c>
      <c r="BP152" s="15" t="s">
        <v>59</v>
      </c>
      <c r="BQ152" t="s">
        <v>47</v>
      </c>
      <c r="BR152" s="15" t="s">
        <v>59</v>
      </c>
      <c r="BS152" t="s">
        <v>47</v>
      </c>
      <c r="BT152" s="15" t="s">
        <v>59</v>
      </c>
      <c r="BU152" t="s">
        <v>47</v>
      </c>
      <c r="BV152" s="15" t="s">
        <v>59</v>
      </c>
      <c r="BW152" t="s">
        <v>47</v>
      </c>
      <c r="BX152" s="15" t="s">
        <v>59</v>
      </c>
      <c r="BY152" t="s">
        <v>47</v>
      </c>
      <c r="BZ152" s="15" t="s">
        <v>59</v>
      </c>
      <c r="CA152" t="s">
        <v>47</v>
      </c>
      <c r="CB152" s="15" t="s">
        <v>59</v>
      </c>
      <c r="CI152" t="s">
        <v>47</v>
      </c>
      <c r="CJ152" s="15" t="s">
        <v>59</v>
      </c>
      <c r="CM152" t="s">
        <v>47</v>
      </c>
      <c r="CN152" s="15" t="s">
        <v>59</v>
      </c>
      <c r="CO152" t="s">
        <v>47</v>
      </c>
      <c r="CP152" s="15" t="s">
        <v>59</v>
      </c>
      <c r="CQ152" t="s">
        <v>47</v>
      </c>
      <c r="CR152" s="15" t="s">
        <v>59</v>
      </c>
      <c r="CS152" t="s">
        <v>47</v>
      </c>
      <c r="CT152" s="15" t="s">
        <v>59</v>
      </c>
      <c r="CU152" t="s">
        <v>47</v>
      </c>
      <c r="CV152" s="15" t="s">
        <v>59</v>
      </c>
      <c r="CY152" t="s">
        <v>47</v>
      </c>
      <c r="CZ152" s="15" t="s">
        <v>59</v>
      </c>
      <c r="DC152" t="s">
        <v>47</v>
      </c>
      <c r="DD152" s="15" t="s">
        <v>59</v>
      </c>
      <c r="DG152" t="s">
        <v>47</v>
      </c>
      <c r="DH152" s="15" t="s">
        <v>59</v>
      </c>
      <c r="DI152" t="s">
        <v>47</v>
      </c>
      <c r="DJ152" s="15" t="s">
        <v>59</v>
      </c>
      <c r="DK152" t="s">
        <v>47</v>
      </c>
      <c r="DL152" s="15" t="s">
        <v>59</v>
      </c>
      <c r="DM152" t="s">
        <v>47</v>
      </c>
      <c r="DN152" s="15" t="s">
        <v>59</v>
      </c>
      <c r="DO152" t="s">
        <v>47</v>
      </c>
      <c r="DP152" s="15" t="s">
        <v>59</v>
      </c>
      <c r="DQ152" t="s">
        <v>47</v>
      </c>
      <c r="DR152" s="15" t="s">
        <v>59</v>
      </c>
      <c r="DS152" t="s">
        <v>47</v>
      </c>
      <c r="DT152" s="15" t="s">
        <v>59</v>
      </c>
      <c r="DU152" t="s">
        <v>47</v>
      </c>
      <c r="DV152" s="15" t="s">
        <v>59</v>
      </c>
      <c r="DW152" t="s">
        <v>47</v>
      </c>
      <c r="DX152" s="15" t="s">
        <v>59</v>
      </c>
      <c r="EC152" t="s">
        <v>47</v>
      </c>
      <c r="ED152" s="15" t="s">
        <v>59</v>
      </c>
      <c r="EE152" t="s">
        <v>47</v>
      </c>
      <c r="EF152" s="15" t="s">
        <v>59</v>
      </c>
      <c r="EG152" t="s">
        <v>47</v>
      </c>
      <c r="EH152" s="15" t="s">
        <v>59</v>
      </c>
      <c r="EK152" t="s">
        <v>47</v>
      </c>
      <c r="EL152" s="15" t="s">
        <v>59</v>
      </c>
      <c r="EM152" t="s">
        <v>47</v>
      </c>
      <c r="EN152" s="15" t="s">
        <v>59</v>
      </c>
      <c r="EO152" t="s">
        <v>47</v>
      </c>
      <c r="EP152" s="15" t="s">
        <v>59</v>
      </c>
      <c r="EQ152" t="s">
        <v>47</v>
      </c>
      <c r="ER152" s="15" t="s">
        <v>59</v>
      </c>
      <c r="ES152" t="s">
        <v>47</v>
      </c>
      <c r="ET152" s="15" t="s">
        <v>59</v>
      </c>
      <c r="EU152" t="s">
        <v>47</v>
      </c>
      <c r="EV152" s="15" t="s">
        <v>59</v>
      </c>
      <c r="EW152" t="s">
        <v>47</v>
      </c>
      <c r="EX152" s="15" t="s">
        <v>59</v>
      </c>
      <c r="EY152" t="s">
        <v>47</v>
      </c>
      <c r="EZ152" s="15" t="s">
        <v>59</v>
      </c>
      <c r="FA152" t="s">
        <v>47</v>
      </c>
      <c r="FB152" s="15" t="s">
        <v>59</v>
      </c>
      <c r="FE152" t="s">
        <v>47</v>
      </c>
      <c r="FF152" s="15" t="s">
        <v>59</v>
      </c>
      <c r="FG152" t="s">
        <v>47</v>
      </c>
      <c r="FH152" s="15" t="s">
        <v>59</v>
      </c>
      <c r="FI152" t="s">
        <v>47</v>
      </c>
      <c r="FJ152" s="15" t="s">
        <v>59</v>
      </c>
      <c r="FK152" t="s">
        <v>47</v>
      </c>
      <c r="FL152" s="15" t="s">
        <v>59</v>
      </c>
      <c r="FM152" t="s">
        <v>47</v>
      </c>
      <c r="FN152" s="15" t="s">
        <v>59</v>
      </c>
      <c r="FO152" t="s">
        <v>47</v>
      </c>
      <c r="FP152" s="15" t="s">
        <v>59</v>
      </c>
      <c r="FQ152" t="s">
        <v>47</v>
      </c>
      <c r="FR152" s="15" t="s">
        <v>59</v>
      </c>
    </row>
    <row r="153" spans="1:174">
      <c r="A153" t="s">
        <v>491</v>
      </c>
      <c r="B153" s="52">
        <v>4</v>
      </c>
      <c r="C153" s="52"/>
      <c r="D153" s="52">
        <v>8004</v>
      </c>
      <c r="E153" s="18" t="s">
        <v>489</v>
      </c>
      <c r="F153" s="3"/>
      <c r="I153" t="s">
        <v>47</v>
      </c>
      <c r="J153" s="15" t="s">
        <v>59</v>
      </c>
      <c r="K153" t="s">
        <v>47</v>
      </c>
      <c r="L153" s="15" t="s">
        <v>59</v>
      </c>
      <c r="BG153" t="s">
        <v>47</v>
      </c>
      <c r="BH153" s="15" t="s">
        <v>59</v>
      </c>
      <c r="BI153" t="s">
        <v>47</v>
      </c>
      <c r="BJ153" s="15" t="s">
        <v>59</v>
      </c>
      <c r="BK153" t="s">
        <v>47</v>
      </c>
      <c r="BL153" s="15" t="s">
        <v>59</v>
      </c>
      <c r="BM153">
        <f>185.39/100</f>
        <v>1.8538999999999999</v>
      </c>
      <c r="BN153" s="15" t="s">
        <v>59</v>
      </c>
      <c r="BO153">
        <f>1030.19/100</f>
        <v>10.3019</v>
      </c>
      <c r="BP153" s="15" t="s">
        <v>59</v>
      </c>
      <c r="BQ153" t="s">
        <v>47</v>
      </c>
      <c r="BR153" s="15" t="s">
        <v>59</v>
      </c>
      <c r="BS153">
        <f>37.16/100</f>
        <v>0.37159999999999999</v>
      </c>
      <c r="BT153" s="15" t="s">
        <v>59</v>
      </c>
      <c r="BU153" t="s">
        <v>47</v>
      </c>
      <c r="BV153" s="15" t="s">
        <v>59</v>
      </c>
      <c r="BW153" t="s">
        <v>47</v>
      </c>
      <c r="BX153" s="15" t="s">
        <v>59</v>
      </c>
      <c r="BY153" t="s">
        <v>47</v>
      </c>
      <c r="BZ153" s="15" t="s">
        <v>59</v>
      </c>
      <c r="CA153">
        <f>5169.3/100</f>
        <v>51.693000000000005</v>
      </c>
      <c r="CB153" s="15" t="s">
        <v>59</v>
      </c>
      <c r="CI153" t="s">
        <v>47</v>
      </c>
      <c r="CJ153" s="15" t="s">
        <v>59</v>
      </c>
      <c r="CM153" t="s">
        <v>47</v>
      </c>
      <c r="CN153" s="15" t="s">
        <v>59</v>
      </c>
      <c r="CO153" t="s">
        <v>47</v>
      </c>
      <c r="CP153" s="15" t="s">
        <v>59</v>
      </c>
      <c r="CQ153" t="s">
        <v>47</v>
      </c>
      <c r="CR153" s="15" t="s">
        <v>59</v>
      </c>
      <c r="CS153" t="s">
        <v>47</v>
      </c>
      <c r="CT153" s="15" t="s">
        <v>59</v>
      </c>
      <c r="CU153" t="s">
        <v>47</v>
      </c>
      <c r="CV153" s="15" t="s">
        <v>59</v>
      </c>
      <c r="CY153" t="s">
        <v>47</v>
      </c>
      <c r="CZ153" s="15" t="s">
        <v>59</v>
      </c>
      <c r="DC153" t="s">
        <v>47</v>
      </c>
      <c r="DD153" s="15" t="s">
        <v>59</v>
      </c>
      <c r="DG153" t="s">
        <v>47</v>
      </c>
      <c r="DH153" s="15" t="s">
        <v>59</v>
      </c>
      <c r="DI153" t="s">
        <v>47</v>
      </c>
      <c r="DJ153" s="15" t="s">
        <v>59</v>
      </c>
      <c r="DK153" t="s">
        <v>47</v>
      </c>
      <c r="DL153" s="15" t="s">
        <v>59</v>
      </c>
      <c r="DM153" t="s">
        <v>47</v>
      </c>
      <c r="DN153" s="15" t="s">
        <v>59</v>
      </c>
      <c r="DO153" t="s">
        <v>47</v>
      </c>
      <c r="DP153" s="15" t="s">
        <v>59</v>
      </c>
      <c r="DQ153" t="s">
        <v>47</v>
      </c>
      <c r="DR153" s="15" t="s">
        <v>59</v>
      </c>
      <c r="DS153" t="s">
        <v>47</v>
      </c>
      <c r="DT153" s="15" t="s">
        <v>59</v>
      </c>
      <c r="DU153" t="s">
        <v>47</v>
      </c>
      <c r="DV153" s="15" t="s">
        <v>59</v>
      </c>
      <c r="DW153" t="s">
        <v>47</v>
      </c>
      <c r="DX153" s="15" t="s">
        <v>59</v>
      </c>
      <c r="EC153" t="s">
        <v>47</v>
      </c>
      <c r="ED153" s="15" t="s">
        <v>59</v>
      </c>
      <c r="EE153" t="s">
        <v>47</v>
      </c>
      <c r="EF153" s="15" t="s">
        <v>59</v>
      </c>
      <c r="EG153" t="s">
        <v>47</v>
      </c>
      <c r="EH153" s="15" t="s">
        <v>59</v>
      </c>
      <c r="EK153" t="s">
        <v>47</v>
      </c>
      <c r="EL153" s="15" t="s">
        <v>59</v>
      </c>
      <c r="EM153" t="s">
        <v>47</v>
      </c>
      <c r="EN153" s="15" t="s">
        <v>59</v>
      </c>
      <c r="EO153" t="s">
        <v>47</v>
      </c>
      <c r="EP153" s="15" t="s">
        <v>59</v>
      </c>
      <c r="EQ153" t="s">
        <v>47</v>
      </c>
      <c r="ER153" s="15" t="s">
        <v>59</v>
      </c>
      <c r="ES153" t="s">
        <v>47</v>
      </c>
      <c r="ET153" s="15" t="s">
        <v>59</v>
      </c>
      <c r="EU153" t="s">
        <v>47</v>
      </c>
      <c r="EV153" s="15" t="s">
        <v>59</v>
      </c>
      <c r="EW153" t="s">
        <v>47</v>
      </c>
      <c r="EX153" s="15" t="s">
        <v>59</v>
      </c>
      <c r="EY153" t="s">
        <v>47</v>
      </c>
      <c r="EZ153" s="15" t="s">
        <v>59</v>
      </c>
      <c r="FA153" t="s">
        <v>47</v>
      </c>
      <c r="FB153" s="15" t="s">
        <v>59</v>
      </c>
      <c r="FE153" t="s">
        <v>47</v>
      </c>
      <c r="FF153" s="15" t="s">
        <v>59</v>
      </c>
      <c r="FG153" t="s">
        <v>47</v>
      </c>
      <c r="FH153" s="15" t="s">
        <v>59</v>
      </c>
      <c r="FI153" t="s">
        <v>47</v>
      </c>
      <c r="FJ153" s="15" t="s">
        <v>59</v>
      </c>
      <c r="FK153" t="s">
        <v>47</v>
      </c>
      <c r="FL153" s="15" t="s">
        <v>59</v>
      </c>
      <c r="FM153" t="s">
        <v>47</v>
      </c>
      <c r="FN153" s="15" t="s">
        <v>59</v>
      </c>
      <c r="FO153" t="s">
        <v>47</v>
      </c>
      <c r="FP153" s="15" t="s">
        <v>59</v>
      </c>
      <c r="FQ153" t="s">
        <v>47</v>
      </c>
      <c r="FR153" s="15" t="s">
        <v>59</v>
      </c>
    </row>
    <row r="154" spans="1:174">
      <c r="A154" s="18" t="s">
        <v>492</v>
      </c>
      <c r="B154" s="52">
        <v>4</v>
      </c>
      <c r="C154" s="52"/>
      <c r="D154" s="52">
        <v>8004</v>
      </c>
      <c r="E154" t="s">
        <v>635</v>
      </c>
      <c r="I154">
        <f>8.07+70.8</f>
        <v>78.87</v>
      </c>
      <c r="J154" s="15" t="s">
        <v>59</v>
      </c>
      <c r="K154" t="s">
        <v>47</v>
      </c>
      <c r="L154" s="15" t="s">
        <v>59</v>
      </c>
      <c r="BG154">
        <v>0.68</v>
      </c>
      <c r="BH154" s="15">
        <v>0.06</v>
      </c>
      <c r="BI154" t="s">
        <v>47</v>
      </c>
      <c r="BJ154" s="15" t="s">
        <v>59</v>
      </c>
      <c r="BK154" t="s">
        <v>47</v>
      </c>
      <c r="BL154" s="15" t="s">
        <v>59</v>
      </c>
      <c r="BM154">
        <v>0.82</v>
      </c>
      <c r="BN154" s="15">
        <v>0.18</v>
      </c>
      <c r="BO154">
        <v>2.95</v>
      </c>
      <c r="BP154" s="15">
        <v>0.23</v>
      </c>
      <c r="BQ154">
        <v>12.7</v>
      </c>
      <c r="BR154" s="15">
        <v>1.02</v>
      </c>
      <c r="BS154" t="s">
        <v>47</v>
      </c>
      <c r="BT154" s="15" t="s">
        <v>59</v>
      </c>
      <c r="BU154" t="s">
        <v>47</v>
      </c>
      <c r="BV154" s="15" t="s">
        <v>59</v>
      </c>
      <c r="BW154">
        <v>3.62</v>
      </c>
      <c r="BX154" s="15">
        <v>0.26</v>
      </c>
      <c r="BY154">
        <v>58.1</v>
      </c>
      <c r="BZ154" s="15">
        <v>4.3099999999999996</v>
      </c>
      <c r="CA154" t="s">
        <v>47</v>
      </c>
      <c r="CB154" s="15" t="s">
        <v>59</v>
      </c>
      <c r="CI154" t="s">
        <v>47</v>
      </c>
      <c r="CJ154" s="15" t="s">
        <v>59</v>
      </c>
      <c r="CM154" t="s">
        <v>47</v>
      </c>
      <c r="CN154" s="15" t="s">
        <v>59</v>
      </c>
      <c r="CO154" t="s">
        <v>47</v>
      </c>
      <c r="CP154" s="15" t="s">
        <v>59</v>
      </c>
      <c r="CQ154" t="s">
        <v>47</v>
      </c>
      <c r="CR154" s="15" t="s">
        <v>59</v>
      </c>
      <c r="CS154" t="s">
        <v>47</v>
      </c>
      <c r="CT154" s="15" t="s">
        <v>59</v>
      </c>
      <c r="CU154" t="s">
        <v>47</v>
      </c>
      <c r="CV154" s="15" t="s">
        <v>59</v>
      </c>
      <c r="CY154" t="s">
        <v>47</v>
      </c>
      <c r="CZ154" s="15" t="s">
        <v>59</v>
      </c>
      <c r="DC154" t="s">
        <v>47</v>
      </c>
      <c r="DD154" s="15" t="s">
        <v>59</v>
      </c>
      <c r="DG154" t="s">
        <v>47</v>
      </c>
      <c r="DH154" s="15" t="s">
        <v>59</v>
      </c>
      <c r="DI154" t="s">
        <v>47</v>
      </c>
      <c r="DJ154" s="15" t="s">
        <v>59</v>
      </c>
      <c r="DK154" t="s">
        <v>47</v>
      </c>
      <c r="DL154" s="15" t="s">
        <v>59</v>
      </c>
      <c r="DM154" t="s">
        <v>47</v>
      </c>
      <c r="DN154" s="15" t="s">
        <v>59</v>
      </c>
      <c r="DO154" t="s">
        <v>47</v>
      </c>
      <c r="DP154" s="15" t="s">
        <v>59</v>
      </c>
      <c r="DQ154" t="s">
        <v>47</v>
      </c>
      <c r="DR154" s="15" t="s">
        <v>59</v>
      </c>
      <c r="DS154" t="s">
        <v>47</v>
      </c>
      <c r="DT154" s="15" t="s">
        <v>59</v>
      </c>
      <c r="DU154" t="s">
        <v>47</v>
      </c>
      <c r="DV154" s="15" t="s">
        <v>59</v>
      </c>
      <c r="DW154" t="s">
        <v>47</v>
      </c>
      <c r="DX154" s="15" t="s">
        <v>59</v>
      </c>
      <c r="EC154" t="s">
        <v>47</v>
      </c>
      <c r="ED154" s="15" t="s">
        <v>59</v>
      </c>
      <c r="EE154" t="s">
        <v>47</v>
      </c>
      <c r="EF154" s="15" t="s">
        <v>59</v>
      </c>
      <c r="EG154" t="s">
        <v>47</v>
      </c>
      <c r="EH154" s="15" t="s">
        <v>59</v>
      </c>
      <c r="EK154" t="s">
        <v>47</v>
      </c>
      <c r="EL154" s="15" t="s">
        <v>59</v>
      </c>
      <c r="EM154" t="s">
        <v>47</v>
      </c>
      <c r="EN154" s="15" t="s">
        <v>59</v>
      </c>
      <c r="EO154" t="s">
        <v>47</v>
      </c>
      <c r="EP154" s="15" t="s">
        <v>59</v>
      </c>
      <c r="EQ154" t="s">
        <v>47</v>
      </c>
      <c r="ER154" s="15" t="s">
        <v>59</v>
      </c>
      <c r="ES154" t="s">
        <v>47</v>
      </c>
      <c r="ET154" s="15" t="s">
        <v>59</v>
      </c>
      <c r="EU154" t="s">
        <v>47</v>
      </c>
      <c r="EV154" s="15" t="s">
        <v>59</v>
      </c>
      <c r="EW154" t="s">
        <v>47</v>
      </c>
      <c r="EX154" s="15" t="s">
        <v>59</v>
      </c>
      <c r="EY154" t="s">
        <v>47</v>
      </c>
      <c r="EZ154" s="15" t="s">
        <v>59</v>
      </c>
      <c r="FA154" t="s">
        <v>47</v>
      </c>
      <c r="FB154" s="15" t="s">
        <v>59</v>
      </c>
      <c r="FE154" t="s">
        <v>47</v>
      </c>
      <c r="FF154" s="15" t="s">
        <v>59</v>
      </c>
      <c r="FG154" t="s">
        <v>47</v>
      </c>
      <c r="FH154" s="15" t="s">
        <v>59</v>
      </c>
      <c r="FI154" t="s">
        <v>47</v>
      </c>
      <c r="FJ154" s="15" t="s">
        <v>59</v>
      </c>
      <c r="FK154" t="s">
        <v>47</v>
      </c>
      <c r="FL154" s="15" t="s">
        <v>59</v>
      </c>
      <c r="FM154" t="s">
        <v>47</v>
      </c>
      <c r="FN154" s="15" t="s">
        <v>59</v>
      </c>
      <c r="FO154" t="s">
        <v>47</v>
      </c>
      <c r="FP154" s="15" t="s">
        <v>59</v>
      </c>
      <c r="FQ154" t="s">
        <v>47</v>
      </c>
      <c r="FR154" s="15" t="s">
        <v>59</v>
      </c>
    </row>
    <row r="155" spans="1:174">
      <c r="A155" s="18" t="s">
        <v>493</v>
      </c>
      <c r="B155" s="52">
        <v>4</v>
      </c>
      <c r="C155" s="52"/>
      <c r="D155" s="52">
        <v>8004</v>
      </c>
      <c r="E155" t="s">
        <v>635</v>
      </c>
      <c r="I155">
        <f>7.82+66.7</f>
        <v>74.52000000000001</v>
      </c>
      <c r="J155" s="15" t="s">
        <v>59</v>
      </c>
      <c r="K155" t="s">
        <v>47</v>
      </c>
      <c r="L155" s="15" t="s">
        <v>59</v>
      </c>
      <c r="BG155">
        <v>0.67</v>
      </c>
      <c r="BH155" s="15">
        <v>0.06</v>
      </c>
      <c r="BI155" t="s">
        <v>47</v>
      </c>
      <c r="BJ155" s="15" t="s">
        <v>59</v>
      </c>
      <c r="BK155" t="s">
        <v>47</v>
      </c>
      <c r="BL155" s="15" t="s">
        <v>59</v>
      </c>
      <c r="BM155">
        <v>0.8</v>
      </c>
      <c r="BN155" s="15">
        <v>7.0000000000000007E-2</v>
      </c>
      <c r="BO155">
        <v>2.82</v>
      </c>
      <c r="BP155" s="15">
        <v>0.24</v>
      </c>
      <c r="BQ155">
        <v>12.3</v>
      </c>
      <c r="BR155" s="15">
        <v>1.02</v>
      </c>
      <c r="BS155" t="s">
        <v>47</v>
      </c>
      <c r="BT155" s="15" t="s">
        <v>59</v>
      </c>
      <c r="BU155" t="s">
        <v>47</v>
      </c>
      <c r="BV155" s="15" t="s">
        <v>59</v>
      </c>
      <c r="BW155">
        <v>3.53</v>
      </c>
      <c r="BX155" s="15">
        <v>0.26</v>
      </c>
      <c r="BY155">
        <v>54.4</v>
      </c>
      <c r="BZ155" s="15">
        <v>4.91</v>
      </c>
      <c r="CA155" t="s">
        <v>47</v>
      </c>
      <c r="CB155" s="15" t="s">
        <v>59</v>
      </c>
      <c r="CI155" t="s">
        <v>47</v>
      </c>
      <c r="CJ155" s="15" t="s">
        <v>59</v>
      </c>
      <c r="CM155" t="s">
        <v>47</v>
      </c>
      <c r="CN155" s="15" t="s">
        <v>59</v>
      </c>
      <c r="CO155" t="s">
        <v>47</v>
      </c>
      <c r="CP155" s="15" t="s">
        <v>59</v>
      </c>
      <c r="CQ155" t="s">
        <v>47</v>
      </c>
      <c r="CR155" s="15" t="s">
        <v>59</v>
      </c>
      <c r="CS155" t="s">
        <v>47</v>
      </c>
      <c r="CT155" s="15" t="s">
        <v>59</v>
      </c>
      <c r="CU155" t="s">
        <v>47</v>
      </c>
      <c r="CV155" s="15" t="s">
        <v>59</v>
      </c>
      <c r="CY155" t="s">
        <v>47</v>
      </c>
      <c r="CZ155" s="15" t="s">
        <v>59</v>
      </c>
      <c r="DC155" t="s">
        <v>47</v>
      </c>
      <c r="DD155" s="15" t="s">
        <v>59</v>
      </c>
      <c r="DG155" t="s">
        <v>47</v>
      </c>
      <c r="DH155" s="15" t="s">
        <v>59</v>
      </c>
      <c r="DI155" t="s">
        <v>47</v>
      </c>
      <c r="DJ155" s="15" t="s">
        <v>59</v>
      </c>
      <c r="DK155" t="s">
        <v>47</v>
      </c>
      <c r="DL155" s="15" t="s">
        <v>59</v>
      </c>
      <c r="DM155" t="s">
        <v>47</v>
      </c>
      <c r="DN155" s="15" t="s">
        <v>59</v>
      </c>
      <c r="DO155" t="s">
        <v>47</v>
      </c>
      <c r="DP155" s="15" t="s">
        <v>59</v>
      </c>
      <c r="DQ155" t="s">
        <v>47</v>
      </c>
      <c r="DR155" s="15" t="s">
        <v>59</v>
      </c>
      <c r="DS155" t="s">
        <v>47</v>
      </c>
      <c r="DT155" s="15" t="s">
        <v>59</v>
      </c>
      <c r="DU155" t="s">
        <v>47</v>
      </c>
      <c r="DV155" s="15" t="s">
        <v>59</v>
      </c>
      <c r="DW155" t="s">
        <v>47</v>
      </c>
      <c r="DX155" s="15" t="s">
        <v>59</v>
      </c>
      <c r="EC155" t="s">
        <v>47</v>
      </c>
      <c r="ED155" s="15" t="s">
        <v>59</v>
      </c>
      <c r="EE155" t="s">
        <v>47</v>
      </c>
      <c r="EF155" s="15" t="s">
        <v>59</v>
      </c>
      <c r="EG155" t="s">
        <v>47</v>
      </c>
      <c r="EH155" s="15" t="s">
        <v>59</v>
      </c>
      <c r="EK155" t="s">
        <v>47</v>
      </c>
      <c r="EL155" s="15" t="s">
        <v>59</v>
      </c>
      <c r="EM155" t="s">
        <v>47</v>
      </c>
      <c r="EN155" s="15" t="s">
        <v>59</v>
      </c>
      <c r="EO155" t="s">
        <v>47</v>
      </c>
      <c r="EP155" s="15" t="s">
        <v>59</v>
      </c>
      <c r="EQ155" t="s">
        <v>47</v>
      </c>
      <c r="ER155" s="15" t="s">
        <v>59</v>
      </c>
      <c r="ES155" t="s">
        <v>47</v>
      </c>
      <c r="ET155" s="15" t="s">
        <v>59</v>
      </c>
      <c r="EU155" t="s">
        <v>47</v>
      </c>
      <c r="EV155" s="15" t="s">
        <v>59</v>
      </c>
      <c r="EW155" t="s">
        <v>47</v>
      </c>
      <c r="EX155" s="15" t="s">
        <v>59</v>
      </c>
      <c r="EY155" t="s">
        <v>47</v>
      </c>
      <c r="EZ155" s="15" t="s">
        <v>59</v>
      </c>
      <c r="FA155" t="s">
        <v>47</v>
      </c>
      <c r="FB155" s="15" t="s">
        <v>59</v>
      </c>
      <c r="FE155" t="s">
        <v>47</v>
      </c>
      <c r="FF155" s="15" t="s">
        <v>59</v>
      </c>
      <c r="FG155" t="s">
        <v>47</v>
      </c>
      <c r="FH155" s="15" t="s">
        <v>59</v>
      </c>
      <c r="FI155" t="s">
        <v>47</v>
      </c>
      <c r="FJ155" s="15" t="s">
        <v>59</v>
      </c>
      <c r="FK155" t="s">
        <v>47</v>
      </c>
      <c r="FL155" s="15" t="s">
        <v>59</v>
      </c>
      <c r="FM155" t="s">
        <v>47</v>
      </c>
      <c r="FN155" s="15" t="s">
        <v>59</v>
      </c>
      <c r="FO155" t="s">
        <v>47</v>
      </c>
      <c r="FP155" s="15" t="s">
        <v>59</v>
      </c>
      <c r="FQ155" t="s">
        <v>47</v>
      </c>
      <c r="FR155" s="15" t="s">
        <v>59</v>
      </c>
    </row>
    <row r="156" spans="1:174">
      <c r="A156" s="18" t="s">
        <v>494</v>
      </c>
      <c r="B156" s="52">
        <v>4</v>
      </c>
      <c r="C156" s="52"/>
      <c r="D156" s="52">
        <v>8004</v>
      </c>
      <c r="E156" t="s">
        <v>635</v>
      </c>
      <c r="I156">
        <f>7.28+62</f>
        <v>69.28</v>
      </c>
      <c r="J156" s="15" t="s">
        <v>59</v>
      </c>
      <c r="K156" t="s">
        <v>47</v>
      </c>
      <c r="L156" s="15" t="s">
        <v>59</v>
      </c>
      <c r="BG156">
        <v>0.62</v>
      </c>
      <c r="BH156" s="15">
        <v>0.05</v>
      </c>
      <c r="BI156" t="s">
        <v>47</v>
      </c>
      <c r="BJ156" s="15" t="s">
        <v>59</v>
      </c>
      <c r="BK156" t="s">
        <v>47</v>
      </c>
      <c r="BL156" s="15" t="s">
        <v>59</v>
      </c>
      <c r="BM156">
        <v>0.73</v>
      </c>
      <c r="BN156" s="15">
        <v>0.06</v>
      </c>
      <c r="BO156">
        <v>2.64</v>
      </c>
      <c r="BP156" s="15">
        <v>0.22</v>
      </c>
      <c r="BQ156">
        <v>11.3</v>
      </c>
      <c r="BR156" s="15">
        <v>1.03</v>
      </c>
      <c r="BS156" t="s">
        <v>47</v>
      </c>
      <c r="BT156" s="15" t="s">
        <v>59</v>
      </c>
      <c r="BU156" t="s">
        <v>47</v>
      </c>
      <c r="BV156" s="15" t="s">
        <v>59</v>
      </c>
      <c r="BW156">
        <v>3.29</v>
      </c>
      <c r="BX156" s="15">
        <v>0.25</v>
      </c>
      <c r="BY156">
        <v>50.7</v>
      </c>
      <c r="BZ156" s="15">
        <v>4.67</v>
      </c>
      <c r="CA156" t="s">
        <v>47</v>
      </c>
      <c r="CB156" s="15" t="s">
        <v>59</v>
      </c>
      <c r="CI156" t="s">
        <v>47</v>
      </c>
      <c r="CJ156" s="15" t="s">
        <v>59</v>
      </c>
      <c r="CM156" t="s">
        <v>47</v>
      </c>
      <c r="CN156" s="15" t="s">
        <v>59</v>
      </c>
      <c r="CO156" t="s">
        <v>47</v>
      </c>
      <c r="CP156" s="15" t="s">
        <v>59</v>
      </c>
      <c r="CQ156" t="s">
        <v>47</v>
      </c>
      <c r="CR156" s="15" t="s">
        <v>59</v>
      </c>
      <c r="CS156" t="s">
        <v>47</v>
      </c>
      <c r="CT156" s="15" t="s">
        <v>59</v>
      </c>
      <c r="CU156" t="s">
        <v>47</v>
      </c>
      <c r="CV156" s="15" t="s">
        <v>59</v>
      </c>
      <c r="CY156" t="s">
        <v>47</v>
      </c>
      <c r="CZ156" s="15" t="s">
        <v>59</v>
      </c>
      <c r="DC156" t="s">
        <v>47</v>
      </c>
      <c r="DD156" s="15" t="s">
        <v>59</v>
      </c>
      <c r="DG156" t="s">
        <v>47</v>
      </c>
      <c r="DH156" s="15" t="s">
        <v>59</v>
      </c>
      <c r="DI156" t="s">
        <v>47</v>
      </c>
      <c r="DJ156" s="15" t="s">
        <v>59</v>
      </c>
      <c r="DK156" t="s">
        <v>47</v>
      </c>
      <c r="DL156" s="15" t="s">
        <v>59</v>
      </c>
      <c r="DM156" t="s">
        <v>47</v>
      </c>
      <c r="DN156" s="15" t="s">
        <v>59</v>
      </c>
      <c r="DO156" t="s">
        <v>47</v>
      </c>
      <c r="DP156" s="15" t="s">
        <v>59</v>
      </c>
      <c r="DQ156" t="s">
        <v>47</v>
      </c>
      <c r="DR156" s="15" t="s">
        <v>59</v>
      </c>
      <c r="DS156" t="s">
        <v>47</v>
      </c>
      <c r="DT156" s="15" t="s">
        <v>59</v>
      </c>
      <c r="DU156" t="s">
        <v>47</v>
      </c>
      <c r="DV156" s="15" t="s">
        <v>59</v>
      </c>
      <c r="DW156" t="s">
        <v>47</v>
      </c>
      <c r="DX156" s="15" t="s">
        <v>59</v>
      </c>
      <c r="EC156" t="s">
        <v>47</v>
      </c>
      <c r="ED156" s="15" t="s">
        <v>59</v>
      </c>
      <c r="EE156" t="s">
        <v>47</v>
      </c>
      <c r="EF156" s="15" t="s">
        <v>59</v>
      </c>
      <c r="EG156" t="s">
        <v>47</v>
      </c>
      <c r="EH156" s="15" t="s">
        <v>59</v>
      </c>
      <c r="EK156" t="s">
        <v>47</v>
      </c>
      <c r="EL156" s="15" t="s">
        <v>59</v>
      </c>
      <c r="EM156" t="s">
        <v>47</v>
      </c>
      <c r="EN156" s="15" t="s">
        <v>59</v>
      </c>
      <c r="EO156" t="s">
        <v>47</v>
      </c>
      <c r="EP156" s="15" t="s">
        <v>59</v>
      </c>
      <c r="EQ156" t="s">
        <v>47</v>
      </c>
      <c r="ER156" s="15" t="s">
        <v>59</v>
      </c>
      <c r="ES156" t="s">
        <v>47</v>
      </c>
      <c r="ET156" s="15" t="s">
        <v>59</v>
      </c>
      <c r="EU156" t="s">
        <v>47</v>
      </c>
      <c r="EV156" s="15" t="s">
        <v>59</v>
      </c>
      <c r="EW156" t="s">
        <v>47</v>
      </c>
      <c r="EX156" s="15" t="s">
        <v>59</v>
      </c>
      <c r="EY156" t="s">
        <v>47</v>
      </c>
      <c r="EZ156" s="15" t="s">
        <v>59</v>
      </c>
      <c r="FA156" t="s">
        <v>47</v>
      </c>
      <c r="FB156" s="15" t="s">
        <v>59</v>
      </c>
      <c r="FE156" t="s">
        <v>47</v>
      </c>
      <c r="FF156" s="15" t="s">
        <v>59</v>
      </c>
      <c r="FG156" t="s">
        <v>47</v>
      </c>
      <c r="FH156" s="15" t="s">
        <v>59</v>
      </c>
      <c r="FI156" t="s">
        <v>47</v>
      </c>
      <c r="FJ156" s="15" t="s">
        <v>59</v>
      </c>
      <c r="FK156" t="s">
        <v>47</v>
      </c>
      <c r="FL156" s="15" t="s">
        <v>59</v>
      </c>
      <c r="FM156" t="s">
        <v>47</v>
      </c>
      <c r="FN156" s="15" t="s">
        <v>59</v>
      </c>
      <c r="FO156" t="s">
        <v>47</v>
      </c>
      <c r="FP156" s="15" t="s">
        <v>59</v>
      </c>
      <c r="FQ156" t="s">
        <v>47</v>
      </c>
      <c r="FR156" s="15" t="s">
        <v>59</v>
      </c>
    </row>
    <row r="157" spans="1:174">
      <c r="A157" s="18" t="s">
        <v>495</v>
      </c>
      <c r="B157" s="52">
        <v>4</v>
      </c>
      <c r="C157" s="52"/>
      <c r="D157" s="52">
        <v>8004</v>
      </c>
      <c r="E157" t="s">
        <v>635</v>
      </c>
      <c r="I157">
        <f>6.34+56.4</f>
        <v>62.739999999999995</v>
      </c>
      <c r="J157" s="15" t="s">
        <v>59</v>
      </c>
      <c r="K157" t="s">
        <v>47</v>
      </c>
      <c r="L157" s="15" t="s">
        <v>59</v>
      </c>
      <c r="BG157">
        <v>0.56000000000000005</v>
      </c>
      <c r="BH157" s="15">
        <v>0.05</v>
      </c>
      <c r="BI157" t="s">
        <v>47</v>
      </c>
      <c r="BJ157" s="15" t="s">
        <v>59</v>
      </c>
      <c r="BK157" t="s">
        <v>47</v>
      </c>
      <c r="BL157" s="15" t="s">
        <v>59</v>
      </c>
      <c r="BM157">
        <v>0.71</v>
      </c>
      <c r="BN157" s="15">
        <v>0.06</v>
      </c>
      <c r="BO157">
        <v>2.12</v>
      </c>
      <c r="BP157" s="15">
        <v>0.18</v>
      </c>
      <c r="BQ157">
        <v>11.3</v>
      </c>
      <c r="BR157" s="15">
        <v>1.05</v>
      </c>
      <c r="BS157" t="s">
        <v>47</v>
      </c>
      <c r="BT157" s="15" t="s">
        <v>59</v>
      </c>
      <c r="BU157" t="s">
        <v>47</v>
      </c>
      <c r="BV157" s="15" t="s">
        <v>59</v>
      </c>
      <c r="BW157">
        <v>2.95</v>
      </c>
      <c r="BX157" s="15">
        <v>0.22</v>
      </c>
      <c r="BY157">
        <v>45.1</v>
      </c>
      <c r="BZ157" s="15">
        <v>4.05</v>
      </c>
      <c r="CA157" t="s">
        <v>47</v>
      </c>
      <c r="CB157" s="15" t="s">
        <v>59</v>
      </c>
      <c r="CI157" t="s">
        <v>47</v>
      </c>
      <c r="CJ157" s="15" t="s">
        <v>59</v>
      </c>
      <c r="CM157" t="s">
        <v>47</v>
      </c>
      <c r="CN157" s="15" t="s">
        <v>59</v>
      </c>
      <c r="CO157" t="s">
        <v>47</v>
      </c>
      <c r="CP157" s="15" t="s">
        <v>59</v>
      </c>
      <c r="CQ157" t="s">
        <v>47</v>
      </c>
      <c r="CR157" s="15" t="s">
        <v>59</v>
      </c>
      <c r="CS157" t="s">
        <v>47</v>
      </c>
      <c r="CT157" s="15" t="s">
        <v>59</v>
      </c>
      <c r="CU157" t="s">
        <v>47</v>
      </c>
      <c r="CV157" s="15" t="s">
        <v>59</v>
      </c>
      <c r="CY157" t="s">
        <v>47</v>
      </c>
      <c r="CZ157" s="15" t="s">
        <v>59</v>
      </c>
      <c r="DC157" t="s">
        <v>47</v>
      </c>
      <c r="DD157" s="15" t="s">
        <v>59</v>
      </c>
      <c r="DG157" t="s">
        <v>47</v>
      </c>
      <c r="DH157" s="15" t="s">
        <v>59</v>
      </c>
      <c r="DI157" t="s">
        <v>47</v>
      </c>
      <c r="DJ157" s="15" t="s">
        <v>59</v>
      </c>
      <c r="DK157" t="s">
        <v>47</v>
      </c>
      <c r="DL157" s="15" t="s">
        <v>59</v>
      </c>
      <c r="DM157" t="s">
        <v>47</v>
      </c>
      <c r="DN157" s="15" t="s">
        <v>59</v>
      </c>
      <c r="DO157" t="s">
        <v>47</v>
      </c>
      <c r="DP157" s="15" t="s">
        <v>59</v>
      </c>
      <c r="DQ157" t="s">
        <v>47</v>
      </c>
      <c r="DR157" s="15" t="s">
        <v>59</v>
      </c>
      <c r="DS157" t="s">
        <v>47</v>
      </c>
      <c r="DT157" s="15" t="s">
        <v>59</v>
      </c>
      <c r="DU157" t="s">
        <v>47</v>
      </c>
      <c r="DV157" s="15" t="s">
        <v>59</v>
      </c>
      <c r="DW157" t="s">
        <v>47</v>
      </c>
      <c r="DX157" s="15" t="s">
        <v>59</v>
      </c>
      <c r="EC157" t="s">
        <v>47</v>
      </c>
      <c r="ED157" s="15" t="s">
        <v>59</v>
      </c>
      <c r="EE157" t="s">
        <v>47</v>
      </c>
      <c r="EF157" s="15" t="s">
        <v>59</v>
      </c>
      <c r="EG157" t="s">
        <v>47</v>
      </c>
      <c r="EH157" s="15" t="s">
        <v>59</v>
      </c>
      <c r="EK157" t="s">
        <v>47</v>
      </c>
      <c r="EL157" s="15" t="s">
        <v>59</v>
      </c>
      <c r="EM157" t="s">
        <v>47</v>
      </c>
      <c r="EN157" s="15" t="s">
        <v>59</v>
      </c>
      <c r="EO157" t="s">
        <v>47</v>
      </c>
      <c r="EP157" s="15" t="s">
        <v>59</v>
      </c>
      <c r="EQ157" t="s">
        <v>47</v>
      </c>
      <c r="ER157" s="15" t="s">
        <v>59</v>
      </c>
      <c r="ES157" t="s">
        <v>47</v>
      </c>
      <c r="ET157" s="15" t="s">
        <v>59</v>
      </c>
      <c r="EU157" t="s">
        <v>47</v>
      </c>
      <c r="EV157" s="15" t="s">
        <v>59</v>
      </c>
      <c r="EW157" t="s">
        <v>47</v>
      </c>
      <c r="EX157" s="15" t="s">
        <v>59</v>
      </c>
      <c r="EY157" t="s">
        <v>47</v>
      </c>
      <c r="EZ157" s="15" t="s">
        <v>59</v>
      </c>
      <c r="FA157" t="s">
        <v>47</v>
      </c>
      <c r="FB157" s="15" t="s">
        <v>59</v>
      </c>
      <c r="FE157" t="s">
        <v>47</v>
      </c>
      <c r="FF157" s="15" t="s">
        <v>59</v>
      </c>
      <c r="FG157" t="s">
        <v>47</v>
      </c>
      <c r="FH157" s="15" t="s">
        <v>59</v>
      </c>
      <c r="FI157" t="s">
        <v>47</v>
      </c>
      <c r="FJ157" s="15" t="s">
        <v>59</v>
      </c>
      <c r="FK157" t="s">
        <v>47</v>
      </c>
      <c r="FL157" s="15" t="s">
        <v>59</v>
      </c>
      <c r="FM157" t="s">
        <v>47</v>
      </c>
      <c r="FN157" s="15" t="s">
        <v>59</v>
      </c>
      <c r="FO157" t="s">
        <v>47</v>
      </c>
      <c r="FP157" s="15" t="s">
        <v>59</v>
      </c>
      <c r="FQ157" t="s">
        <v>47</v>
      </c>
      <c r="FR157" s="15" t="s">
        <v>59</v>
      </c>
    </row>
    <row r="158" spans="1:174">
      <c r="A158" t="str">
        <f>SUBSTITUTE(A155, "4", "20")</f>
        <v>Margarine, storage 6 weeks at 20°C</v>
      </c>
      <c r="B158" s="52">
        <v>4</v>
      </c>
      <c r="C158" s="52"/>
      <c r="D158" s="52">
        <v>8004</v>
      </c>
      <c r="E158" t="s">
        <v>635</v>
      </c>
      <c r="I158">
        <f>6.53+63.8</f>
        <v>70.33</v>
      </c>
      <c r="J158" s="15" t="s">
        <v>59</v>
      </c>
      <c r="K158" t="s">
        <v>47</v>
      </c>
      <c r="L158" s="15" t="s">
        <v>59</v>
      </c>
      <c r="BG158">
        <v>0.64</v>
      </c>
      <c r="BH158" s="15">
        <v>0.05</v>
      </c>
      <c r="BI158" t="s">
        <v>47</v>
      </c>
      <c r="BJ158" s="15" t="s">
        <v>59</v>
      </c>
      <c r="BK158" t="s">
        <v>47</v>
      </c>
      <c r="BL158" s="15" t="s">
        <v>59</v>
      </c>
      <c r="BM158">
        <v>0.78</v>
      </c>
      <c r="BN158" s="15">
        <v>7.0000000000000007E-2</v>
      </c>
      <c r="BO158">
        <v>2.59</v>
      </c>
      <c r="BP158" s="15">
        <v>0.22</v>
      </c>
      <c r="BQ158">
        <v>12.1</v>
      </c>
      <c r="BR158" s="15">
        <v>1.05</v>
      </c>
      <c r="BS158" t="s">
        <v>47</v>
      </c>
      <c r="BT158" s="15" t="s">
        <v>59</v>
      </c>
      <c r="BU158" t="s">
        <v>47</v>
      </c>
      <c r="BV158" s="15" t="s">
        <v>59</v>
      </c>
      <c r="BW158">
        <v>2.52</v>
      </c>
      <c r="BX158" s="15">
        <v>0.21</v>
      </c>
      <c r="BY158">
        <v>51.7</v>
      </c>
      <c r="BZ158" s="15">
        <v>4.1399999999999997</v>
      </c>
      <c r="CA158" t="s">
        <v>47</v>
      </c>
      <c r="CB158" s="15" t="s">
        <v>59</v>
      </c>
      <c r="CI158" t="s">
        <v>47</v>
      </c>
      <c r="CJ158" s="15" t="s">
        <v>59</v>
      </c>
      <c r="CM158" t="s">
        <v>47</v>
      </c>
      <c r="CN158" s="15" t="s">
        <v>59</v>
      </c>
      <c r="CO158" t="s">
        <v>47</v>
      </c>
      <c r="CP158" s="15" t="s">
        <v>59</v>
      </c>
      <c r="CQ158" t="s">
        <v>47</v>
      </c>
      <c r="CR158" s="15" t="s">
        <v>59</v>
      </c>
      <c r="CS158" t="s">
        <v>47</v>
      </c>
      <c r="CT158" s="15" t="s">
        <v>59</v>
      </c>
      <c r="CU158" t="s">
        <v>47</v>
      </c>
      <c r="CV158" s="15" t="s">
        <v>59</v>
      </c>
      <c r="CY158" t="s">
        <v>47</v>
      </c>
      <c r="CZ158" s="15" t="s">
        <v>59</v>
      </c>
      <c r="DC158" t="s">
        <v>47</v>
      </c>
      <c r="DD158" s="15" t="s">
        <v>59</v>
      </c>
      <c r="DG158" t="s">
        <v>47</v>
      </c>
      <c r="DH158" s="15" t="s">
        <v>59</v>
      </c>
      <c r="DI158" t="s">
        <v>47</v>
      </c>
      <c r="DJ158" s="15" t="s">
        <v>59</v>
      </c>
      <c r="DK158" t="s">
        <v>47</v>
      </c>
      <c r="DL158" s="15" t="s">
        <v>59</v>
      </c>
      <c r="DM158" t="s">
        <v>47</v>
      </c>
      <c r="DN158" s="15" t="s">
        <v>59</v>
      </c>
      <c r="DO158" t="s">
        <v>47</v>
      </c>
      <c r="DP158" s="15" t="s">
        <v>59</v>
      </c>
      <c r="DQ158" t="s">
        <v>47</v>
      </c>
      <c r="DR158" s="15" t="s">
        <v>59</v>
      </c>
      <c r="DS158" t="s">
        <v>47</v>
      </c>
      <c r="DT158" s="15" t="s">
        <v>59</v>
      </c>
      <c r="DU158" t="s">
        <v>47</v>
      </c>
      <c r="DV158" s="15" t="s">
        <v>59</v>
      </c>
      <c r="DW158" t="s">
        <v>47</v>
      </c>
      <c r="DX158" s="15" t="s">
        <v>59</v>
      </c>
      <c r="EC158" t="s">
        <v>47</v>
      </c>
      <c r="ED158" s="15" t="s">
        <v>59</v>
      </c>
      <c r="EE158" t="s">
        <v>47</v>
      </c>
      <c r="EF158" s="15" t="s">
        <v>59</v>
      </c>
      <c r="EG158" t="s">
        <v>47</v>
      </c>
      <c r="EH158" s="15" t="s">
        <v>59</v>
      </c>
      <c r="EK158" t="s">
        <v>47</v>
      </c>
      <c r="EL158" s="15" t="s">
        <v>59</v>
      </c>
      <c r="EM158" t="s">
        <v>47</v>
      </c>
      <c r="EN158" s="15" t="s">
        <v>59</v>
      </c>
      <c r="EO158" t="s">
        <v>47</v>
      </c>
      <c r="EP158" s="15" t="s">
        <v>59</v>
      </c>
      <c r="EQ158" t="s">
        <v>47</v>
      </c>
      <c r="ER158" s="15" t="s">
        <v>59</v>
      </c>
      <c r="ES158" t="s">
        <v>47</v>
      </c>
      <c r="ET158" s="15" t="s">
        <v>59</v>
      </c>
      <c r="EU158" t="s">
        <v>47</v>
      </c>
      <c r="EV158" s="15" t="s">
        <v>59</v>
      </c>
      <c r="EW158" t="s">
        <v>47</v>
      </c>
      <c r="EX158" s="15" t="s">
        <v>59</v>
      </c>
      <c r="EY158" t="s">
        <v>47</v>
      </c>
      <c r="EZ158" s="15" t="s">
        <v>59</v>
      </c>
      <c r="FA158" t="s">
        <v>47</v>
      </c>
      <c r="FB158" s="15" t="s">
        <v>59</v>
      </c>
      <c r="FE158" t="s">
        <v>47</v>
      </c>
      <c r="FF158" s="15" t="s">
        <v>59</v>
      </c>
      <c r="FG158" t="s">
        <v>47</v>
      </c>
      <c r="FH158" s="15" t="s">
        <v>59</v>
      </c>
      <c r="FI158" t="s">
        <v>47</v>
      </c>
      <c r="FJ158" s="15" t="s">
        <v>59</v>
      </c>
      <c r="FK158" t="s">
        <v>47</v>
      </c>
      <c r="FL158" s="15" t="s">
        <v>59</v>
      </c>
      <c r="FM158" t="s">
        <v>47</v>
      </c>
      <c r="FN158" s="15" t="s">
        <v>59</v>
      </c>
      <c r="FO158" t="s">
        <v>47</v>
      </c>
      <c r="FP158" s="15" t="s">
        <v>59</v>
      </c>
      <c r="FQ158" t="s">
        <v>47</v>
      </c>
      <c r="FR158" s="15" t="s">
        <v>59</v>
      </c>
    </row>
    <row r="159" spans="1:174">
      <c r="A159" t="str">
        <f>SUBSTITUTE(A156, "4", "20")</f>
        <v>Margarine, storage 12 weeks at 20°C</v>
      </c>
      <c r="B159" s="52">
        <v>4</v>
      </c>
      <c r="C159" s="52"/>
      <c r="D159" s="52">
        <v>8004</v>
      </c>
      <c r="E159" t="s">
        <v>635</v>
      </c>
      <c r="I159">
        <f>5.99+53</f>
        <v>58.99</v>
      </c>
      <c r="J159" s="15" t="s">
        <v>59</v>
      </c>
      <c r="K159" t="s">
        <v>47</v>
      </c>
      <c r="L159" s="15" t="s">
        <v>59</v>
      </c>
      <c r="BG159">
        <v>0.56999999999999995</v>
      </c>
      <c r="BH159" s="15">
        <v>0.05</v>
      </c>
      <c r="BI159" t="s">
        <v>47</v>
      </c>
      <c r="BJ159" s="15" t="s">
        <v>59</v>
      </c>
      <c r="BK159" t="s">
        <v>47</v>
      </c>
      <c r="BL159" s="15" t="s">
        <v>59</v>
      </c>
      <c r="BM159">
        <v>0.62</v>
      </c>
      <c r="BN159" s="15">
        <v>0.05</v>
      </c>
      <c r="BO159">
        <v>2.46</v>
      </c>
      <c r="BP159" s="15">
        <v>0.21</v>
      </c>
      <c r="BQ159">
        <v>9.98</v>
      </c>
      <c r="BR159" s="15">
        <v>0.82</v>
      </c>
      <c r="BS159" t="s">
        <v>47</v>
      </c>
      <c r="BT159" s="15" t="s">
        <v>59</v>
      </c>
      <c r="BU159" t="s">
        <v>47</v>
      </c>
      <c r="BV159" s="15" t="s">
        <v>59</v>
      </c>
      <c r="BW159">
        <v>2.34</v>
      </c>
      <c r="BX159" s="15">
        <v>0.2</v>
      </c>
      <c r="BY159">
        <v>43</v>
      </c>
      <c r="BZ159" s="15">
        <v>3.72</v>
      </c>
      <c r="CA159" t="s">
        <v>47</v>
      </c>
      <c r="CB159" s="15" t="s">
        <v>59</v>
      </c>
      <c r="CI159" t="s">
        <v>47</v>
      </c>
      <c r="CJ159" s="15" t="s">
        <v>59</v>
      </c>
      <c r="CM159" t="s">
        <v>47</v>
      </c>
      <c r="CN159" s="15" t="s">
        <v>59</v>
      </c>
      <c r="CO159" t="s">
        <v>47</v>
      </c>
      <c r="CP159" s="15" t="s">
        <v>59</v>
      </c>
      <c r="CQ159" t="s">
        <v>47</v>
      </c>
      <c r="CR159" s="15" t="s">
        <v>59</v>
      </c>
      <c r="CS159" t="s">
        <v>47</v>
      </c>
      <c r="CT159" s="15" t="s">
        <v>59</v>
      </c>
      <c r="CU159" t="s">
        <v>47</v>
      </c>
      <c r="CV159" s="15" t="s">
        <v>59</v>
      </c>
      <c r="CY159" t="s">
        <v>47</v>
      </c>
      <c r="CZ159" s="15" t="s">
        <v>59</v>
      </c>
      <c r="DC159" t="s">
        <v>47</v>
      </c>
      <c r="DD159" s="15" t="s">
        <v>59</v>
      </c>
      <c r="DG159" t="s">
        <v>47</v>
      </c>
      <c r="DH159" s="15" t="s">
        <v>59</v>
      </c>
      <c r="DI159" t="s">
        <v>47</v>
      </c>
      <c r="DJ159" s="15" t="s">
        <v>59</v>
      </c>
      <c r="DK159" t="s">
        <v>47</v>
      </c>
      <c r="DL159" s="15" t="s">
        <v>59</v>
      </c>
      <c r="DM159" t="s">
        <v>47</v>
      </c>
      <c r="DN159" s="15" t="s">
        <v>59</v>
      </c>
      <c r="DO159" t="s">
        <v>47</v>
      </c>
      <c r="DP159" s="15" t="s">
        <v>59</v>
      </c>
      <c r="DQ159" t="s">
        <v>47</v>
      </c>
      <c r="DR159" s="15" t="s">
        <v>59</v>
      </c>
      <c r="DS159" t="s">
        <v>47</v>
      </c>
      <c r="DT159" s="15" t="s">
        <v>59</v>
      </c>
      <c r="DU159" t="s">
        <v>47</v>
      </c>
      <c r="DV159" s="15" t="s">
        <v>59</v>
      </c>
      <c r="DW159" t="s">
        <v>47</v>
      </c>
      <c r="DX159" s="15" t="s">
        <v>59</v>
      </c>
      <c r="EC159" t="s">
        <v>47</v>
      </c>
      <c r="ED159" s="15" t="s">
        <v>59</v>
      </c>
      <c r="EE159" t="s">
        <v>47</v>
      </c>
      <c r="EF159" s="15" t="s">
        <v>59</v>
      </c>
      <c r="EG159" t="s">
        <v>47</v>
      </c>
      <c r="EH159" s="15" t="s">
        <v>59</v>
      </c>
      <c r="EK159" t="s">
        <v>47</v>
      </c>
      <c r="EL159" s="15" t="s">
        <v>59</v>
      </c>
      <c r="EM159" t="s">
        <v>47</v>
      </c>
      <c r="EN159" s="15" t="s">
        <v>59</v>
      </c>
      <c r="EO159" t="s">
        <v>47</v>
      </c>
      <c r="EP159" s="15" t="s">
        <v>59</v>
      </c>
      <c r="EQ159" t="s">
        <v>47</v>
      </c>
      <c r="ER159" s="15" t="s">
        <v>59</v>
      </c>
      <c r="ES159" t="s">
        <v>47</v>
      </c>
      <c r="ET159" s="15" t="s">
        <v>59</v>
      </c>
      <c r="EU159" t="s">
        <v>47</v>
      </c>
      <c r="EV159" s="15" t="s">
        <v>59</v>
      </c>
      <c r="EW159" t="s">
        <v>47</v>
      </c>
      <c r="EX159" s="15" t="s">
        <v>59</v>
      </c>
      <c r="EY159" t="s">
        <v>47</v>
      </c>
      <c r="EZ159" s="15" t="s">
        <v>59</v>
      </c>
      <c r="FA159" t="s">
        <v>47</v>
      </c>
      <c r="FB159" s="15" t="s">
        <v>59</v>
      </c>
      <c r="FE159" t="s">
        <v>47</v>
      </c>
      <c r="FF159" s="15" t="s">
        <v>59</v>
      </c>
      <c r="FG159" t="s">
        <v>47</v>
      </c>
      <c r="FH159" s="15" t="s">
        <v>59</v>
      </c>
      <c r="FI159" t="s">
        <v>47</v>
      </c>
      <c r="FJ159" s="15" t="s">
        <v>59</v>
      </c>
      <c r="FK159" t="s">
        <v>47</v>
      </c>
      <c r="FL159" s="15" t="s">
        <v>59</v>
      </c>
      <c r="FM159" t="s">
        <v>47</v>
      </c>
      <c r="FN159" s="15" t="s">
        <v>59</v>
      </c>
      <c r="FO159" t="s">
        <v>47</v>
      </c>
      <c r="FP159" s="15" t="s">
        <v>59</v>
      </c>
      <c r="FQ159" t="s">
        <v>47</v>
      </c>
      <c r="FR159" s="15" t="s">
        <v>59</v>
      </c>
    </row>
    <row r="160" spans="1:174">
      <c r="A160" t="str">
        <f>SUBSTITUTE(A157, "4", "20")</f>
        <v>Margarine, storage 18 weeks at 20°C</v>
      </c>
      <c r="B160" s="52">
        <v>4</v>
      </c>
      <c r="C160" s="52"/>
      <c r="D160" s="52">
        <v>8004</v>
      </c>
      <c r="E160" t="s">
        <v>635</v>
      </c>
      <c r="I160">
        <f>5.41+49.1</f>
        <v>54.510000000000005</v>
      </c>
      <c r="J160" s="15" t="s">
        <v>59</v>
      </c>
      <c r="K160" t="s">
        <v>47</v>
      </c>
      <c r="L160" s="15" t="s">
        <v>59</v>
      </c>
      <c r="BG160">
        <v>0.56000000000000005</v>
      </c>
      <c r="BH160" s="15">
        <v>0.05</v>
      </c>
      <c r="BI160" t="s">
        <v>47</v>
      </c>
      <c r="BJ160" s="15" t="s">
        <v>59</v>
      </c>
      <c r="BK160" t="s">
        <v>47</v>
      </c>
      <c r="BL160" s="15" t="s">
        <v>59</v>
      </c>
      <c r="BM160">
        <v>0.57999999999999996</v>
      </c>
      <c r="BN160" s="15">
        <v>0.05</v>
      </c>
      <c r="BO160">
        <v>2.04</v>
      </c>
      <c r="BP160" s="15">
        <v>0.18</v>
      </c>
      <c r="BQ160">
        <v>8.2899999999999991</v>
      </c>
      <c r="BR160" s="15">
        <v>0.76</v>
      </c>
      <c r="BS160" t="s">
        <v>47</v>
      </c>
      <c r="BT160" s="15" t="s">
        <v>59</v>
      </c>
      <c r="BU160" t="s">
        <v>47</v>
      </c>
      <c r="BV160" s="15" t="s">
        <v>59</v>
      </c>
      <c r="BW160">
        <v>2.23</v>
      </c>
      <c r="BX160" s="15">
        <v>0.2</v>
      </c>
      <c r="BY160">
        <v>40.9</v>
      </c>
      <c r="BZ160" s="15">
        <v>3.73</v>
      </c>
      <c r="CA160" t="s">
        <v>47</v>
      </c>
      <c r="CB160" s="15" t="s">
        <v>59</v>
      </c>
      <c r="CI160" t="s">
        <v>47</v>
      </c>
      <c r="CJ160" s="15" t="s">
        <v>59</v>
      </c>
      <c r="CM160" t="s">
        <v>47</v>
      </c>
      <c r="CN160" s="15" t="s">
        <v>59</v>
      </c>
      <c r="CO160" t="s">
        <v>47</v>
      </c>
      <c r="CP160" s="15" t="s">
        <v>59</v>
      </c>
      <c r="CQ160" t="s">
        <v>47</v>
      </c>
      <c r="CR160" s="15" t="s">
        <v>59</v>
      </c>
      <c r="CS160" t="s">
        <v>47</v>
      </c>
      <c r="CT160" s="15" t="s">
        <v>59</v>
      </c>
      <c r="CU160" t="s">
        <v>47</v>
      </c>
      <c r="CV160" s="15" t="s">
        <v>59</v>
      </c>
      <c r="CY160" t="s">
        <v>47</v>
      </c>
      <c r="CZ160" s="15" t="s">
        <v>59</v>
      </c>
      <c r="DC160" t="s">
        <v>47</v>
      </c>
      <c r="DD160" s="15" t="s">
        <v>59</v>
      </c>
      <c r="DG160" t="s">
        <v>47</v>
      </c>
      <c r="DH160" s="15" t="s">
        <v>59</v>
      </c>
      <c r="DI160" t="s">
        <v>47</v>
      </c>
      <c r="DJ160" s="15" t="s">
        <v>59</v>
      </c>
      <c r="DK160" t="s">
        <v>47</v>
      </c>
      <c r="DL160" s="15" t="s">
        <v>59</v>
      </c>
      <c r="DM160" t="s">
        <v>47</v>
      </c>
      <c r="DN160" s="15" t="s">
        <v>59</v>
      </c>
      <c r="DO160" t="s">
        <v>47</v>
      </c>
      <c r="DP160" s="15" t="s">
        <v>59</v>
      </c>
      <c r="DQ160" t="s">
        <v>47</v>
      </c>
      <c r="DR160" s="15" t="s">
        <v>59</v>
      </c>
      <c r="DS160" t="s">
        <v>47</v>
      </c>
      <c r="DT160" s="15" t="s">
        <v>59</v>
      </c>
      <c r="DU160" t="s">
        <v>47</v>
      </c>
      <c r="DV160" s="15" t="s">
        <v>59</v>
      </c>
      <c r="DW160" t="s">
        <v>47</v>
      </c>
      <c r="DX160" s="15" t="s">
        <v>59</v>
      </c>
      <c r="EC160" t="s">
        <v>47</v>
      </c>
      <c r="ED160" s="15" t="s">
        <v>59</v>
      </c>
      <c r="EE160" t="s">
        <v>47</v>
      </c>
      <c r="EF160" s="15" t="s">
        <v>59</v>
      </c>
      <c r="EG160" t="s">
        <v>47</v>
      </c>
      <c r="EH160" s="15" t="s">
        <v>59</v>
      </c>
      <c r="EK160" t="s">
        <v>47</v>
      </c>
      <c r="EL160" s="15" t="s">
        <v>59</v>
      </c>
      <c r="EM160" t="s">
        <v>47</v>
      </c>
      <c r="EN160" s="15" t="s">
        <v>59</v>
      </c>
      <c r="EO160" t="s">
        <v>47</v>
      </c>
      <c r="EP160" s="15" t="s">
        <v>59</v>
      </c>
      <c r="EQ160" t="s">
        <v>47</v>
      </c>
      <c r="ER160" s="15" t="s">
        <v>59</v>
      </c>
      <c r="ES160" t="s">
        <v>47</v>
      </c>
      <c r="ET160" s="15" t="s">
        <v>59</v>
      </c>
      <c r="EU160" t="s">
        <v>47</v>
      </c>
      <c r="EV160" s="15" t="s">
        <v>59</v>
      </c>
      <c r="EW160" t="s">
        <v>47</v>
      </c>
      <c r="EX160" s="15" t="s">
        <v>59</v>
      </c>
      <c r="EY160" t="s">
        <v>47</v>
      </c>
      <c r="EZ160" s="15" t="s">
        <v>59</v>
      </c>
      <c r="FA160" t="s">
        <v>47</v>
      </c>
      <c r="FB160" s="15" t="s">
        <v>59</v>
      </c>
      <c r="FE160" t="s">
        <v>47</v>
      </c>
      <c r="FF160" s="15" t="s">
        <v>59</v>
      </c>
      <c r="FG160" t="s">
        <v>47</v>
      </c>
      <c r="FH160" s="15" t="s">
        <v>59</v>
      </c>
      <c r="FI160" t="s">
        <v>47</v>
      </c>
      <c r="FJ160" s="15" t="s">
        <v>59</v>
      </c>
      <c r="FK160" t="s">
        <v>47</v>
      </c>
      <c r="FL160" s="15" t="s">
        <v>59</v>
      </c>
      <c r="FM160" t="s">
        <v>47</v>
      </c>
      <c r="FN160" s="15" t="s">
        <v>59</v>
      </c>
      <c r="FO160" t="s">
        <v>47</v>
      </c>
      <c r="FP160" s="15" t="s">
        <v>59</v>
      </c>
      <c r="FQ160" t="s">
        <v>47</v>
      </c>
      <c r="FR160" s="15" t="s">
        <v>59</v>
      </c>
    </row>
    <row r="161" spans="1:174">
      <c r="A161" t="s">
        <v>497</v>
      </c>
      <c r="B161" s="52">
        <v>1</v>
      </c>
      <c r="C161" s="52"/>
      <c r="D161" s="52">
        <v>2804</v>
      </c>
      <c r="E161" s="18" t="s">
        <v>496</v>
      </c>
      <c r="I161" t="s">
        <v>47</v>
      </c>
      <c r="J161" s="15" t="s">
        <v>59</v>
      </c>
      <c r="K161" t="s">
        <v>47</v>
      </c>
      <c r="L161" s="15" t="s">
        <v>59</v>
      </c>
      <c r="BG161" t="s">
        <v>47</v>
      </c>
      <c r="BH161" s="15" t="s">
        <v>59</v>
      </c>
      <c r="BI161" t="s">
        <v>47</v>
      </c>
      <c r="BJ161" s="15" t="s">
        <v>59</v>
      </c>
      <c r="BK161" t="s">
        <v>47</v>
      </c>
      <c r="BL161" s="15" t="s">
        <v>59</v>
      </c>
      <c r="BM161" t="s">
        <v>47</v>
      </c>
      <c r="BN161" s="15" t="s">
        <v>59</v>
      </c>
      <c r="BO161">
        <v>0.19</v>
      </c>
      <c r="BP161" s="15">
        <v>6.9999999999999993E-3</v>
      </c>
      <c r="BQ161" t="s">
        <v>47</v>
      </c>
      <c r="BR161" s="15" t="s">
        <v>59</v>
      </c>
      <c r="BS161">
        <v>0.218</v>
      </c>
      <c r="BT161" s="15">
        <v>8.0000000000000002E-3</v>
      </c>
      <c r="BU161" t="s">
        <v>47</v>
      </c>
      <c r="BV161" s="15" t="s">
        <v>59</v>
      </c>
      <c r="BW161" t="s">
        <v>47</v>
      </c>
      <c r="BX161" s="15" t="s">
        <v>59</v>
      </c>
      <c r="BY161" t="s">
        <v>47</v>
      </c>
      <c r="BZ161" s="15" t="s">
        <v>59</v>
      </c>
      <c r="CA161">
        <v>0.57399999999999995</v>
      </c>
      <c r="CB161" s="15">
        <v>2.4E-2</v>
      </c>
      <c r="CI161" t="s">
        <v>47</v>
      </c>
      <c r="CJ161" s="15" t="s">
        <v>59</v>
      </c>
      <c r="CM161" t="s">
        <v>47</v>
      </c>
      <c r="CN161" s="15" t="s">
        <v>59</v>
      </c>
      <c r="CO161" t="s">
        <v>47</v>
      </c>
      <c r="CP161" s="15" t="s">
        <v>59</v>
      </c>
      <c r="CQ161" t="s">
        <v>47</v>
      </c>
      <c r="CR161" s="15" t="s">
        <v>59</v>
      </c>
      <c r="CS161" t="s">
        <v>47</v>
      </c>
      <c r="CT161" s="15" t="s">
        <v>59</v>
      </c>
      <c r="CU161" t="s">
        <v>47</v>
      </c>
      <c r="CV161" s="15" t="s">
        <v>59</v>
      </c>
      <c r="CY161" t="s">
        <v>47</v>
      </c>
      <c r="CZ161" s="15" t="s">
        <v>59</v>
      </c>
      <c r="DC161" t="s">
        <v>47</v>
      </c>
      <c r="DD161" s="15" t="s">
        <v>59</v>
      </c>
      <c r="DG161" t="s">
        <v>47</v>
      </c>
      <c r="DH161" s="15" t="s">
        <v>59</v>
      </c>
      <c r="DI161" t="s">
        <v>47</v>
      </c>
      <c r="DJ161" s="15" t="s">
        <v>59</v>
      </c>
      <c r="DK161" t="s">
        <v>47</v>
      </c>
      <c r="DL161" s="15" t="s">
        <v>59</v>
      </c>
      <c r="DM161" t="s">
        <v>47</v>
      </c>
      <c r="DN161" s="15" t="s">
        <v>59</v>
      </c>
      <c r="DO161" t="s">
        <v>47</v>
      </c>
      <c r="DP161" s="15" t="s">
        <v>59</v>
      </c>
      <c r="DQ161" t="s">
        <v>47</v>
      </c>
      <c r="DR161" s="15" t="s">
        <v>59</v>
      </c>
      <c r="DS161" t="s">
        <v>47</v>
      </c>
      <c r="DT161" s="15" t="s">
        <v>59</v>
      </c>
      <c r="DU161" t="s">
        <v>47</v>
      </c>
      <c r="DV161" s="15" t="s">
        <v>59</v>
      </c>
      <c r="DW161" t="s">
        <v>47</v>
      </c>
      <c r="DX161" s="15" t="s">
        <v>59</v>
      </c>
      <c r="EC161" t="s">
        <v>47</v>
      </c>
      <c r="ED161" s="15" t="s">
        <v>59</v>
      </c>
      <c r="EE161" t="s">
        <v>47</v>
      </c>
      <c r="EF161" s="15" t="s">
        <v>59</v>
      </c>
      <c r="EG161" t="s">
        <v>47</v>
      </c>
      <c r="EH161" s="15" t="s">
        <v>59</v>
      </c>
      <c r="EK161" t="s">
        <v>47</v>
      </c>
      <c r="EL161" s="15" t="s">
        <v>59</v>
      </c>
      <c r="EM161" t="s">
        <v>47</v>
      </c>
      <c r="EN161" s="15" t="s">
        <v>59</v>
      </c>
      <c r="EO161" t="s">
        <v>47</v>
      </c>
      <c r="EP161" s="15" t="s">
        <v>59</v>
      </c>
      <c r="EQ161" t="s">
        <v>47</v>
      </c>
      <c r="ER161" s="15" t="s">
        <v>59</v>
      </c>
      <c r="ES161" t="s">
        <v>47</v>
      </c>
      <c r="ET161" s="15" t="s">
        <v>59</v>
      </c>
      <c r="EU161" t="s">
        <v>47</v>
      </c>
      <c r="EV161" s="15" t="s">
        <v>59</v>
      </c>
      <c r="EW161" t="s">
        <v>47</v>
      </c>
      <c r="EX161" s="15" t="s">
        <v>59</v>
      </c>
      <c r="EY161" t="s">
        <v>47</v>
      </c>
      <c r="EZ161" s="15" t="s">
        <v>59</v>
      </c>
      <c r="FA161" t="s">
        <v>47</v>
      </c>
      <c r="FB161" s="15" t="s">
        <v>59</v>
      </c>
      <c r="FE161" t="s">
        <v>47</v>
      </c>
      <c r="FF161" s="15" t="s">
        <v>59</v>
      </c>
      <c r="FG161" t="s">
        <v>47</v>
      </c>
      <c r="FH161" s="15" t="s">
        <v>59</v>
      </c>
      <c r="FI161" t="s">
        <v>47</v>
      </c>
      <c r="FJ161" s="15" t="s">
        <v>59</v>
      </c>
      <c r="FK161" t="s">
        <v>47</v>
      </c>
      <c r="FL161" s="15" t="s">
        <v>59</v>
      </c>
      <c r="FM161" t="s">
        <v>47</v>
      </c>
      <c r="FN161" s="15" t="s">
        <v>59</v>
      </c>
      <c r="FO161" t="s">
        <v>47</v>
      </c>
      <c r="FP161" s="15" t="s">
        <v>59</v>
      </c>
      <c r="FQ161" t="s">
        <v>47</v>
      </c>
      <c r="FR161" s="15" t="s">
        <v>59</v>
      </c>
    </row>
    <row r="162" spans="1:174">
      <c r="A162" t="s">
        <v>500</v>
      </c>
      <c r="B162" s="52">
        <v>1</v>
      </c>
      <c r="C162" s="52"/>
      <c r="D162" s="52">
        <v>2804</v>
      </c>
      <c r="E162" s="18" t="s">
        <v>496</v>
      </c>
      <c r="I162" t="s">
        <v>47</v>
      </c>
      <c r="J162" s="15" t="s">
        <v>59</v>
      </c>
      <c r="K162" t="s">
        <v>47</v>
      </c>
      <c r="L162" s="15" t="s">
        <v>59</v>
      </c>
      <c r="BG162" t="s">
        <v>47</v>
      </c>
      <c r="BH162" s="15" t="s">
        <v>59</v>
      </c>
      <c r="BI162" t="s">
        <v>47</v>
      </c>
      <c r="BJ162" s="15" t="s">
        <v>59</v>
      </c>
      <c r="BK162" t="s">
        <v>47</v>
      </c>
      <c r="BL162" s="15" t="s">
        <v>59</v>
      </c>
      <c r="BM162" t="s">
        <v>47</v>
      </c>
      <c r="BN162" s="15" t="s">
        <v>59</v>
      </c>
      <c r="BO162">
        <v>0.26500000000000001</v>
      </c>
      <c r="BP162" s="15">
        <v>1.3000000000000001E-2</v>
      </c>
      <c r="BQ162" t="s">
        <v>47</v>
      </c>
      <c r="BR162" s="15" t="s">
        <v>59</v>
      </c>
      <c r="BS162">
        <v>2.5000000000000001E-2</v>
      </c>
      <c r="BT162" s="15">
        <v>3.0000000000000001E-3</v>
      </c>
      <c r="BU162" t="s">
        <v>47</v>
      </c>
      <c r="BV162" s="15" t="s">
        <v>59</v>
      </c>
      <c r="BW162" t="s">
        <v>47</v>
      </c>
      <c r="BX162" s="15" t="s">
        <v>59</v>
      </c>
      <c r="BY162" t="s">
        <v>47</v>
      </c>
      <c r="BZ162" s="15" t="s">
        <v>59</v>
      </c>
      <c r="CA162">
        <v>0.74400000000000011</v>
      </c>
      <c r="CB162" s="15">
        <v>3.4000000000000002E-2</v>
      </c>
      <c r="CI162" t="s">
        <v>47</v>
      </c>
      <c r="CJ162" s="15" t="s">
        <v>59</v>
      </c>
      <c r="CM162" t="s">
        <v>47</v>
      </c>
      <c r="CN162" s="15" t="s">
        <v>59</v>
      </c>
      <c r="CO162" t="s">
        <v>47</v>
      </c>
      <c r="CP162" s="15" t="s">
        <v>59</v>
      </c>
      <c r="CQ162" t="s">
        <v>47</v>
      </c>
      <c r="CR162" s="15" t="s">
        <v>59</v>
      </c>
      <c r="CS162" t="s">
        <v>47</v>
      </c>
      <c r="CT162" s="15" t="s">
        <v>59</v>
      </c>
      <c r="CU162" t="s">
        <v>47</v>
      </c>
      <c r="CV162" s="15" t="s">
        <v>59</v>
      </c>
      <c r="CY162" t="s">
        <v>47</v>
      </c>
      <c r="CZ162" s="15" t="s">
        <v>59</v>
      </c>
      <c r="DC162" t="s">
        <v>47</v>
      </c>
      <c r="DD162" s="15" t="s">
        <v>59</v>
      </c>
      <c r="DG162" t="s">
        <v>47</v>
      </c>
      <c r="DH162" s="15" t="s">
        <v>59</v>
      </c>
      <c r="DI162" t="s">
        <v>47</v>
      </c>
      <c r="DJ162" s="15" t="s">
        <v>59</v>
      </c>
      <c r="DK162" t="s">
        <v>47</v>
      </c>
      <c r="DL162" s="15" t="s">
        <v>59</v>
      </c>
      <c r="DM162" t="s">
        <v>47</v>
      </c>
      <c r="DN162" s="15" t="s">
        <v>59</v>
      </c>
      <c r="DO162" t="s">
        <v>47</v>
      </c>
      <c r="DP162" s="15" t="s">
        <v>59</v>
      </c>
      <c r="DQ162" t="s">
        <v>47</v>
      </c>
      <c r="DR162" s="15" t="s">
        <v>59</v>
      </c>
      <c r="DS162" t="s">
        <v>47</v>
      </c>
      <c r="DT162" s="15" t="s">
        <v>59</v>
      </c>
      <c r="DU162" t="s">
        <v>47</v>
      </c>
      <c r="DV162" s="15" t="s">
        <v>59</v>
      </c>
      <c r="DW162" t="s">
        <v>47</v>
      </c>
      <c r="DX162" s="15" t="s">
        <v>59</v>
      </c>
      <c r="EC162" t="s">
        <v>47</v>
      </c>
      <c r="ED162" s="15" t="s">
        <v>59</v>
      </c>
      <c r="EE162" t="s">
        <v>47</v>
      </c>
      <c r="EF162" s="15" t="s">
        <v>59</v>
      </c>
      <c r="EG162" t="s">
        <v>47</v>
      </c>
      <c r="EH162" s="15" t="s">
        <v>59</v>
      </c>
      <c r="EK162" t="s">
        <v>47</v>
      </c>
      <c r="EL162" s="15" t="s">
        <v>59</v>
      </c>
      <c r="EM162" t="s">
        <v>47</v>
      </c>
      <c r="EN162" s="15" t="s">
        <v>59</v>
      </c>
      <c r="EO162" t="s">
        <v>47</v>
      </c>
      <c r="EP162" s="15" t="s">
        <v>59</v>
      </c>
      <c r="EQ162" t="s">
        <v>47</v>
      </c>
      <c r="ER162" s="15" t="s">
        <v>59</v>
      </c>
      <c r="ES162" t="s">
        <v>47</v>
      </c>
      <c r="ET162" s="15" t="s">
        <v>59</v>
      </c>
      <c r="EU162" t="s">
        <v>47</v>
      </c>
      <c r="EV162" s="15" t="s">
        <v>59</v>
      </c>
      <c r="EW162" t="s">
        <v>47</v>
      </c>
      <c r="EX162" s="15" t="s">
        <v>59</v>
      </c>
      <c r="EY162" t="s">
        <v>47</v>
      </c>
      <c r="EZ162" s="15" t="s">
        <v>59</v>
      </c>
      <c r="FA162" t="s">
        <v>47</v>
      </c>
      <c r="FB162" s="15" t="s">
        <v>59</v>
      </c>
      <c r="FE162" t="s">
        <v>47</v>
      </c>
      <c r="FF162" s="15" t="s">
        <v>59</v>
      </c>
      <c r="FG162" t="s">
        <v>47</v>
      </c>
      <c r="FH162" s="15" t="s">
        <v>59</v>
      </c>
      <c r="FI162" t="s">
        <v>47</v>
      </c>
      <c r="FJ162" s="15" t="s">
        <v>59</v>
      </c>
      <c r="FK162" t="s">
        <v>47</v>
      </c>
      <c r="FL162" s="15" t="s">
        <v>59</v>
      </c>
      <c r="FM162" t="s">
        <v>47</v>
      </c>
      <c r="FN162" s="15" t="s">
        <v>59</v>
      </c>
      <c r="FO162" t="s">
        <v>47</v>
      </c>
      <c r="FP162" s="15" t="s">
        <v>59</v>
      </c>
      <c r="FQ162" t="s">
        <v>47</v>
      </c>
      <c r="FR162" s="15" t="s">
        <v>59</v>
      </c>
    </row>
    <row r="163" spans="1:174">
      <c r="A163" t="s">
        <v>499</v>
      </c>
      <c r="B163" s="52">
        <v>1</v>
      </c>
      <c r="C163" s="52"/>
      <c r="D163" s="52">
        <v>2804</v>
      </c>
      <c r="E163" s="18" t="s">
        <v>496</v>
      </c>
      <c r="I163" t="s">
        <v>47</v>
      </c>
      <c r="J163" s="15" t="s">
        <v>59</v>
      </c>
      <c r="K163" t="s">
        <v>47</v>
      </c>
      <c r="L163" s="15" t="s">
        <v>59</v>
      </c>
      <c r="BG163" t="s">
        <v>47</v>
      </c>
      <c r="BH163" s="15" t="s">
        <v>59</v>
      </c>
      <c r="BI163" t="s">
        <v>47</v>
      </c>
      <c r="BJ163" s="15" t="s">
        <v>59</v>
      </c>
      <c r="BK163" t="s">
        <v>47</v>
      </c>
      <c r="BL163" s="15" t="s">
        <v>59</v>
      </c>
      <c r="BM163" t="s">
        <v>47</v>
      </c>
      <c r="BN163" s="15" t="s">
        <v>59</v>
      </c>
      <c r="BO163">
        <v>9.8000000000000004E-2</v>
      </c>
      <c r="BP163" s="15">
        <v>4.0000000000000001E-3</v>
      </c>
      <c r="BQ163" t="s">
        <v>47</v>
      </c>
      <c r="BR163" s="15" t="s">
        <v>59</v>
      </c>
      <c r="BS163">
        <v>5.7000000000000002E-2</v>
      </c>
      <c r="BT163" s="15">
        <v>6.0000000000000001E-3</v>
      </c>
      <c r="BU163" t="s">
        <v>47</v>
      </c>
      <c r="BV163" s="15" t="s">
        <v>59</v>
      </c>
      <c r="BW163" t="s">
        <v>47</v>
      </c>
      <c r="BX163" s="15" t="s">
        <v>59</v>
      </c>
      <c r="BY163" t="s">
        <v>47</v>
      </c>
      <c r="BZ163" s="15" t="s">
        <v>59</v>
      </c>
      <c r="CA163">
        <v>0.58299999999999996</v>
      </c>
      <c r="CB163" s="15">
        <v>0.01</v>
      </c>
      <c r="CI163" t="s">
        <v>47</v>
      </c>
      <c r="CJ163" s="15" t="s">
        <v>59</v>
      </c>
      <c r="CM163" t="s">
        <v>47</v>
      </c>
      <c r="CN163" s="15" t="s">
        <v>59</v>
      </c>
      <c r="CO163" t="s">
        <v>47</v>
      </c>
      <c r="CP163" s="15" t="s">
        <v>59</v>
      </c>
      <c r="CQ163" t="s">
        <v>47</v>
      </c>
      <c r="CR163" s="15" t="s">
        <v>59</v>
      </c>
      <c r="CS163" t="s">
        <v>47</v>
      </c>
      <c r="CT163" s="15" t="s">
        <v>59</v>
      </c>
      <c r="CU163" t="s">
        <v>47</v>
      </c>
      <c r="CV163" s="15" t="s">
        <v>59</v>
      </c>
      <c r="CY163" t="s">
        <v>47</v>
      </c>
      <c r="CZ163" s="15" t="s">
        <v>59</v>
      </c>
      <c r="DC163" t="s">
        <v>47</v>
      </c>
      <c r="DD163" s="15" t="s">
        <v>59</v>
      </c>
      <c r="DG163" t="s">
        <v>47</v>
      </c>
      <c r="DH163" s="15" t="s">
        <v>59</v>
      </c>
      <c r="DI163" t="s">
        <v>47</v>
      </c>
      <c r="DJ163" s="15" t="s">
        <v>59</v>
      </c>
      <c r="DK163" t="s">
        <v>47</v>
      </c>
      <c r="DL163" s="15" t="s">
        <v>59</v>
      </c>
      <c r="DM163" t="s">
        <v>47</v>
      </c>
      <c r="DN163" s="15" t="s">
        <v>59</v>
      </c>
      <c r="DO163" t="s">
        <v>47</v>
      </c>
      <c r="DP163" s="15" t="s">
        <v>59</v>
      </c>
      <c r="DQ163" t="s">
        <v>47</v>
      </c>
      <c r="DR163" s="15" t="s">
        <v>59</v>
      </c>
      <c r="DS163" t="s">
        <v>47</v>
      </c>
      <c r="DT163" s="15" t="s">
        <v>59</v>
      </c>
      <c r="DU163" t="s">
        <v>47</v>
      </c>
      <c r="DV163" s="15" t="s">
        <v>59</v>
      </c>
      <c r="DW163" t="s">
        <v>47</v>
      </c>
      <c r="DX163" s="15" t="s">
        <v>59</v>
      </c>
      <c r="EC163" t="s">
        <v>47</v>
      </c>
      <c r="ED163" s="15" t="s">
        <v>59</v>
      </c>
      <c r="EE163" t="s">
        <v>47</v>
      </c>
      <c r="EF163" s="15" t="s">
        <v>59</v>
      </c>
      <c r="EG163" t="s">
        <v>47</v>
      </c>
      <c r="EH163" s="15" t="s">
        <v>59</v>
      </c>
      <c r="EK163" t="s">
        <v>47</v>
      </c>
      <c r="EL163" s="15" t="s">
        <v>59</v>
      </c>
      <c r="EM163" t="s">
        <v>47</v>
      </c>
      <c r="EN163" s="15" t="s">
        <v>59</v>
      </c>
      <c r="EO163" t="s">
        <v>47</v>
      </c>
      <c r="EP163" s="15" t="s">
        <v>59</v>
      </c>
      <c r="EQ163" t="s">
        <v>47</v>
      </c>
      <c r="ER163" s="15" t="s">
        <v>59</v>
      </c>
      <c r="ES163" t="s">
        <v>47</v>
      </c>
      <c r="ET163" s="15" t="s">
        <v>59</v>
      </c>
      <c r="EU163" t="s">
        <v>47</v>
      </c>
      <c r="EV163" s="15" t="s">
        <v>59</v>
      </c>
      <c r="EW163" t="s">
        <v>47</v>
      </c>
      <c r="EX163" s="15" t="s">
        <v>59</v>
      </c>
      <c r="EY163" t="s">
        <v>47</v>
      </c>
      <c r="EZ163" s="15" t="s">
        <v>59</v>
      </c>
      <c r="FA163" t="s">
        <v>47</v>
      </c>
      <c r="FB163" s="15" t="s">
        <v>59</v>
      </c>
      <c r="FE163" t="s">
        <v>47</v>
      </c>
      <c r="FF163" s="15" t="s">
        <v>59</v>
      </c>
      <c r="FG163" t="s">
        <v>47</v>
      </c>
      <c r="FH163" s="15" t="s">
        <v>59</v>
      </c>
      <c r="FI163" t="s">
        <v>47</v>
      </c>
      <c r="FJ163" s="15" t="s">
        <v>59</v>
      </c>
      <c r="FK163" t="s">
        <v>47</v>
      </c>
      <c r="FL163" s="15" t="s">
        <v>59</v>
      </c>
      <c r="FM163" t="s">
        <v>47</v>
      </c>
      <c r="FN163" s="15" t="s">
        <v>59</v>
      </c>
      <c r="FO163" t="s">
        <v>47</v>
      </c>
      <c r="FP163" s="15" t="s">
        <v>59</v>
      </c>
      <c r="FQ163" t="s">
        <v>47</v>
      </c>
      <c r="FR163" s="15" t="s">
        <v>59</v>
      </c>
    </row>
    <row r="164" spans="1:174">
      <c r="A164" t="s">
        <v>498</v>
      </c>
      <c r="B164" s="52">
        <v>1</v>
      </c>
      <c r="C164" s="52"/>
      <c r="D164" s="52">
        <v>2804</v>
      </c>
      <c r="E164" s="18" t="s">
        <v>496</v>
      </c>
      <c r="I164" t="s">
        <v>47</v>
      </c>
      <c r="J164" s="15" t="s">
        <v>59</v>
      </c>
      <c r="K164" t="s">
        <v>47</v>
      </c>
      <c r="L164" s="15" t="s">
        <v>59</v>
      </c>
      <c r="BG164" t="s">
        <v>47</v>
      </c>
      <c r="BH164" s="15" t="s">
        <v>59</v>
      </c>
      <c r="BI164" t="s">
        <v>47</v>
      </c>
      <c r="BJ164" s="15" t="s">
        <v>59</v>
      </c>
      <c r="BK164" t="s">
        <v>47</v>
      </c>
      <c r="BL164" s="15" t="s">
        <v>59</v>
      </c>
      <c r="BM164" t="s">
        <v>47</v>
      </c>
      <c r="BN164" s="15" t="s">
        <v>59</v>
      </c>
      <c r="BO164" t="s">
        <v>54</v>
      </c>
      <c r="BP164" s="15" t="s">
        <v>59</v>
      </c>
      <c r="BQ164" t="s">
        <v>47</v>
      </c>
      <c r="BR164" s="15" t="s">
        <v>59</v>
      </c>
      <c r="BS164">
        <v>8.4000000000000005E-2</v>
      </c>
      <c r="BT164" s="15">
        <v>3.0000000000000001E-3</v>
      </c>
      <c r="BU164" t="s">
        <v>47</v>
      </c>
      <c r="BV164" s="15" t="s">
        <v>59</v>
      </c>
      <c r="BW164" t="s">
        <v>47</v>
      </c>
      <c r="BX164" s="15" t="s">
        <v>59</v>
      </c>
      <c r="BY164" t="s">
        <v>47</v>
      </c>
      <c r="BZ164" s="15" t="s">
        <v>59</v>
      </c>
      <c r="CA164">
        <v>0.249</v>
      </c>
      <c r="CB164" s="15">
        <v>1.3999999999999999E-2</v>
      </c>
      <c r="CI164" t="s">
        <v>47</v>
      </c>
      <c r="CJ164" s="15" t="s">
        <v>59</v>
      </c>
      <c r="CM164" t="s">
        <v>47</v>
      </c>
      <c r="CN164" s="15" t="s">
        <v>59</v>
      </c>
      <c r="CO164" t="s">
        <v>47</v>
      </c>
      <c r="CP164" s="15" t="s">
        <v>59</v>
      </c>
      <c r="CQ164" t="s">
        <v>47</v>
      </c>
      <c r="CR164" s="15" t="s">
        <v>59</v>
      </c>
      <c r="CS164" t="s">
        <v>47</v>
      </c>
      <c r="CT164" s="15" t="s">
        <v>59</v>
      </c>
      <c r="CU164" t="s">
        <v>47</v>
      </c>
      <c r="CV164" s="15" t="s">
        <v>59</v>
      </c>
      <c r="CY164" t="s">
        <v>47</v>
      </c>
      <c r="CZ164" s="15" t="s">
        <v>59</v>
      </c>
      <c r="DC164" t="s">
        <v>47</v>
      </c>
      <c r="DD164" s="15" t="s">
        <v>59</v>
      </c>
      <c r="DG164" t="s">
        <v>47</v>
      </c>
      <c r="DH164" s="15" t="s">
        <v>59</v>
      </c>
      <c r="DI164" t="s">
        <v>47</v>
      </c>
      <c r="DJ164" s="15" t="s">
        <v>59</v>
      </c>
      <c r="DK164" t="s">
        <v>47</v>
      </c>
      <c r="DL164" s="15" t="s">
        <v>59</v>
      </c>
      <c r="DM164" t="s">
        <v>47</v>
      </c>
      <c r="DN164" s="15" t="s">
        <v>59</v>
      </c>
      <c r="DO164" t="s">
        <v>47</v>
      </c>
      <c r="DP164" s="15" t="s">
        <v>59</v>
      </c>
      <c r="DQ164" t="s">
        <v>47</v>
      </c>
      <c r="DR164" s="15" t="s">
        <v>59</v>
      </c>
      <c r="DS164" t="s">
        <v>47</v>
      </c>
      <c r="DT164" s="15" t="s">
        <v>59</v>
      </c>
      <c r="DU164" t="s">
        <v>47</v>
      </c>
      <c r="DV164" s="15" t="s">
        <v>59</v>
      </c>
      <c r="DW164" t="s">
        <v>47</v>
      </c>
      <c r="DX164" s="15" t="s">
        <v>59</v>
      </c>
      <c r="EC164" t="s">
        <v>47</v>
      </c>
      <c r="ED164" s="15" t="s">
        <v>59</v>
      </c>
      <c r="EE164" t="s">
        <v>47</v>
      </c>
      <c r="EF164" s="15" t="s">
        <v>59</v>
      </c>
      <c r="EG164" t="s">
        <v>47</v>
      </c>
      <c r="EH164" s="15" t="s">
        <v>59</v>
      </c>
      <c r="EK164" t="s">
        <v>47</v>
      </c>
      <c r="EL164" s="15" t="s">
        <v>59</v>
      </c>
      <c r="EM164" t="s">
        <v>47</v>
      </c>
      <c r="EN164" s="15" t="s">
        <v>59</v>
      </c>
      <c r="EO164" t="s">
        <v>47</v>
      </c>
      <c r="EP164" s="15" t="s">
        <v>59</v>
      </c>
      <c r="EQ164" t="s">
        <v>47</v>
      </c>
      <c r="ER164" s="15" t="s">
        <v>59</v>
      </c>
      <c r="ES164" t="s">
        <v>47</v>
      </c>
      <c r="ET164" s="15" t="s">
        <v>59</v>
      </c>
      <c r="EU164" t="s">
        <v>47</v>
      </c>
      <c r="EV164" s="15" t="s">
        <v>59</v>
      </c>
      <c r="EW164" t="s">
        <v>47</v>
      </c>
      <c r="EX164" s="15" t="s">
        <v>59</v>
      </c>
      <c r="EY164" t="s">
        <v>47</v>
      </c>
      <c r="EZ164" s="15" t="s">
        <v>59</v>
      </c>
      <c r="FA164" t="s">
        <v>47</v>
      </c>
      <c r="FB164" s="15" t="s">
        <v>59</v>
      </c>
      <c r="FE164" t="s">
        <v>47</v>
      </c>
      <c r="FF164" s="15" t="s">
        <v>59</v>
      </c>
      <c r="FG164" t="s">
        <v>47</v>
      </c>
      <c r="FH164" s="15" t="s">
        <v>59</v>
      </c>
      <c r="FI164" t="s">
        <v>47</v>
      </c>
      <c r="FJ164" s="15" t="s">
        <v>59</v>
      </c>
      <c r="FK164" t="s">
        <v>47</v>
      </c>
      <c r="FL164" s="15" t="s">
        <v>59</v>
      </c>
      <c r="FM164" t="s">
        <v>47</v>
      </c>
      <c r="FN164" s="15" t="s">
        <v>59</v>
      </c>
      <c r="FO164" t="s">
        <v>47</v>
      </c>
      <c r="FP164" s="15" t="s">
        <v>59</v>
      </c>
      <c r="FQ164" t="s">
        <v>47</v>
      </c>
      <c r="FR164" s="15" t="s">
        <v>59</v>
      </c>
    </row>
    <row r="165" spans="1:174">
      <c r="A165" t="s">
        <v>501</v>
      </c>
      <c r="B165" s="52">
        <v>1</v>
      </c>
      <c r="C165" s="52"/>
      <c r="D165" s="52">
        <v>2804</v>
      </c>
      <c r="E165" s="18" t="s">
        <v>496</v>
      </c>
      <c r="I165" t="s">
        <v>47</v>
      </c>
      <c r="J165" s="15" t="s">
        <v>59</v>
      </c>
      <c r="K165" t="s">
        <v>47</v>
      </c>
      <c r="L165" s="15" t="s">
        <v>59</v>
      </c>
      <c r="BG165" t="s">
        <v>47</v>
      </c>
      <c r="BH165" s="15" t="s">
        <v>59</v>
      </c>
      <c r="BI165" t="s">
        <v>47</v>
      </c>
      <c r="BJ165" s="15" t="s">
        <v>59</v>
      </c>
      <c r="BK165" t="s">
        <v>47</v>
      </c>
      <c r="BL165" s="15" t="s">
        <v>59</v>
      </c>
      <c r="BM165" t="s">
        <v>47</v>
      </c>
      <c r="BN165" s="15" t="s">
        <v>59</v>
      </c>
      <c r="BO165">
        <v>0.223</v>
      </c>
      <c r="BP165" s="15">
        <v>1.3000000000000001E-2</v>
      </c>
      <c r="BQ165" t="s">
        <v>47</v>
      </c>
      <c r="BR165" s="15" t="s">
        <v>59</v>
      </c>
      <c r="BS165">
        <v>0.41499999999999998</v>
      </c>
      <c r="BT165" s="15">
        <v>2.1000000000000001E-2</v>
      </c>
      <c r="BU165" t="s">
        <v>47</v>
      </c>
      <c r="BV165" s="15" t="s">
        <v>59</v>
      </c>
      <c r="BW165" t="s">
        <v>47</v>
      </c>
      <c r="BX165" s="15" t="s">
        <v>59</v>
      </c>
      <c r="BY165" t="s">
        <v>47</v>
      </c>
      <c r="BZ165" s="15" t="s">
        <v>59</v>
      </c>
      <c r="CA165">
        <v>1.39</v>
      </c>
      <c r="CB165" s="15">
        <v>7.400000000000001E-2</v>
      </c>
      <c r="CI165" t="s">
        <v>47</v>
      </c>
      <c r="CJ165" s="15" t="s">
        <v>59</v>
      </c>
      <c r="CM165" t="s">
        <v>47</v>
      </c>
      <c r="CN165" s="15" t="s">
        <v>59</v>
      </c>
      <c r="CO165" t="s">
        <v>47</v>
      </c>
      <c r="CP165" s="15" t="s">
        <v>59</v>
      </c>
      <c r="CQ165" t="s">
        <v>47</v>
      </c>
      <c r="CR165" s="15" t="s">
        <v>59</v>
      </c>
      <c r="CS165" t="s">
        <v>47</v>
      </c>
      <c r="CT165" s="15" t="s">
        <v>59</v>
      </c>
      <c r="CU165" t="s">
        <v>47</v>
      </c>
      <c r="CV165" s="15" t="s">
        <v>59</v>
      </c>
      <c r="CY165" t="s">
        <v>47</v>
      </c>
      <c r="CZ165" s="15" t="s">
        <v>59</v>
      </c>
      <c r="DC165" t="s">
        <v>47</v>
      </c>
      <c r="DD165" s="15" t="s">
        <v>59</v>
      </c>
      <c r="DG165" t="s">
        <v>47</v>
      </c>
      <c r="DH165" s="15" t="s">
        <v>59</v>
      </c>
      <c r="DI165" t="s">
        <v>47</v>
      </c>
      <c r="DJ165" s="15" t="s">
        <v>59</v>
      </c>
      <c r="DK165" t="s">
        <v>47</v>
      </c>
      <c r="DL165" s="15" t="s">
        <v>59</v>
      </c>
      <c r="DM165" t="s">
        <v>47</v>
      </c>
      <c r="DN165" s="15" t="s">
        <v>59</v>
      </c>
      <c r="DO165" t="s">
        <v>47</v>
      </c>
      <c r="DP165" s="15" t="s">
        <v>59</v>
      </c>
      <c r="DQ165" t="s">
        <v>47</v>
      </c>
      <c r="DR165" s="15" t="s">
        <v>59</v>
      </c>
      <c r="DS165" t="s">
        <v>47</v>
      </c>
      <c r="DT165" s="15" t="s">
        <v>59</v>
      </c>
      <c r="DU165" t="s">
        <v>47</v>
      </c>
      <c r="DV165" s="15" t="s">
        <v>59</v>
      </c>
      <c r="DW165" t="s">
        <v>47</v>
      </c>
      <c r="DX165" s="15" t="s">
        <v>59</v>
      </c>
      <c r="EC165" t="s">
        <v>47</v>
      </c>
      <c r="ED165" s="15" t="s">
        <v>59</v>
      </c>
      <c r="EE165" t="s">
        <v>47</v>
      </c>
      <c r="EF165" s="15" t="s">
        <v>59</v>
      </c>
      <c r="EG165" t="s">
        <v>47</v>
      </c>
      <c r="EH165" s="15" t="s">
        <v>59</v>
      </c>
      <c r="EK165" t="s">
        <v>47</v>
      </c>
      <c r="EL165" s="15" t="s">
        <v>59</v>
      </c>
      <c r="EM165" t="s">
        <v>47</v>
      </c>
      <c r="EN165" s="15" t="s">
        <v>59</v>
      </c>
      <c r="EO165" t="s">
        <v>47</v>
      </c>
      <c r="EP165" s="15" t="s">
        <v>59</v>
      </c>
      <c r="EQ165" t="s">
        <v>47</v>
      </c>
      <c r="ER165" s="15" t="s">
        <v>59</v>
      </c>
      <c r="ES165" t="s">
        <v>47</v>
      </c>
      <c r="ET165" s="15" t="s">
        <v>59</v>
      </c>
      <c r="EU165" t="s">
        <v>47</v>
      </c>
      <c r="EV165" s="15" t="s">
        <v>59</v>
      </c>
      <c r="EW165" t="s">
        <v>47</v>
      </c>
      <c r="EX165" s="15" t="s">
        <v>59</v>
      </c>
      <c r="EY165" t="s">
        <v>47</v>
      </c>
      <c r="EZ165" s="15" t="s">
        <v>59</v>
      </c>
      <c r="FA165" t="s">
        <v>47</v>
      </c>
      <c r="FB165" s="15" t="s">
        <v>59</v>
      </c>
      <c r="FE165" t="s">
        <v>47</v>
      </c>
      <c r="FF165" s="15" t="s">
        <v>59</v>
      </c>
      <c r="FG165" t="s">
        <v>47</v>
      </c>
      <c r="FH165" s="15" t="s">
        <v>59</v>
      </c>
      <c r="FI165" t="s">
        <v>47</v>
      </c>
      <c r="FJ165" s="15" t="s">
        <v>59</v>
      </c>
      <c r="FK165" t="s">
        <v>47</v>
      </c>
      <c r="FL165" s="15" t="s">
        <v>59</v>
      </c>
      <c r="FM165" t="s">
        <v>47</v>
      </c>
      <c r="FN165" s="15" t="s">
        <v>59</v>
      </c>
      <c r="FO165" t="s">
        <v>47</v>
      </c>
      <c r="FP165" s="15" t="s">
        <v>59</v>
      </c>
      <c r="FQ165" t="s">
        <v>47</v>
      </c>
      <c r="FR165" s="15" t="s">
        <v>59</v>
      </c>
    </row>
    <row r="166" spans="1:174">
      <c r="A166" t="s">
        <v>502</v>
      </c>
      <c r="B166" s="52">
        <v>1</v>
      </c>
      <c r="C166" s="52"/>
      <c r="D166" s="52">
        <v>2804</v>
      </c>
      <c r="E166" s="18" t="s">
        <v>496</v>
      </c>
      <c r="I166" t="s">
        <v>47</v>
      </c>
      <c r="J166" s="15" t="s">
        <v>59</v>
      </c>
      <c r="K166" t="s">
        <v>47</v>
      </c>
      <c r="L166" s="15" t="s">
        <v>59</v>
      </c>
      <c r="BG166" t="s">
        <v>47</v>
      </c>
      <c r="BH166" s="15" t="s">
        <v>59</v>
      </c>
      <c r="BI166" t="s">
        <v>47</v>
      </c>
      <c r="BJ166" s="15" t="s">
        <v>59</v>
      </c>
      <c r="BK166" t="s">
        <v>47</v>
      </c>
      <c r="BL166" s="15" t="s">
        <v>59</v>
      </c>
      <c r="BM166" t="s">
        <v>47</v>
      </c>
      <c r="BN166" s="15" t="s">
        <v>59</v>
      </c>
      <c r="BO166">
        <v>0.12</v>
      </c>
      <c r="BP166" s="15">
        <v>0.01</v>
      </c>
      <c r="BQ166" t="s">
        <v>47</v>
      </c>
      <c r="BR166" s="15" t="s">
        <v>59</v>
      </c>
      <c r="BS166">
        <v>3.0000000000000001E-3</v>
      </c>
      <c r="BT166" s="15">
        <v>1E-3</v>
      </c>
      <c r="BU166" t="s">
        <v>47</v>
      </c>
      <c r="BV166" s="15" t="s">
        <v>59</v>
      </c>
      <c r="BW166" t="s">
        <v>47</v>
      </c>
      <c r="BX166" s="15" t="s">
        <v>59</v>
      </c>
      <c r="BY166" t="s">
        <v>47</v>
      </c>
      <c r="BZ166" s="15" t="s">
        <v>59</v>
      </c>
      <c r="CA166">
        <v>0.38100000000000001</v>
      </c>
      <c r="CB166" s="15">
        <v>0.01</v>
      </c>
      <c r="CI166" t="s">
        <v>47</v>
      </c>
      <c r="CJ166" s="15" t="s">
        <v>59</v>
      </c>
      <c r="CM166" t="s">
        <v>47</v>
      </c>
      <c r="CN166" s="15" t="s">
        <v>59</v>
      </c>
      <c r="CO166" t="s">
        <v>47</v>
      </c>
      <c r="CP166" s="15" t="s">
        <v>59</v>
      </c>
      <c r="CQ166" t="s">
        <v>47</v>
      </c>
      <c r="CR166" s="15" t="s">
        <v>59</v>
      </c>
      <c r="CS166" t="s">
        <v>47</v>
      </c>
      <c r="CT166" s="15" t="s">
        <v>59</v>
      </c>
      <c r="CU166" t="s">
        <v>47</v>
      </c>
      <c r="CV166" s="15" t="s">
        <v>59</v>
      </c>
      <c r="CY166" t="s">
        <v>47</v>
      </c>
      <c r="CZ166" s="15" t="s">
        <v>59</v>
      </c>
      <c r="DC166" t="s">
        <v>47</v>
      </c>
      <c r="DD166" s="15" t="s">
        <v>59</v>
      </c>
      <c r="DG166" t="s">
        <v>47</v>
      </c>
      <c r="DH166" s="15" t="s">
        <v>59</v>
      </c>
      <c r="DI166" t="s">
        <v>47</v>
      </c>
      <c r="DJ166" s="15" t="s">
        <v>59</v>
      </c>
      <c r="DK166" t="s">
        <v>47</v>
      </c>
      <c r="DL166" s="15" t="s">
        <v>59</v>
      </c>
      <c r="DM166" t="s">
        <v>47</v>
      </c>
      <c r="DN166" s="15" t="s">
        <v>59</v>
      </c>
      <c r="DO166" t="s">
        <v>47</v>
      </c>
      <c r="DP166" s="15" t="s">
        <v>59</v>
      </c>
      <c r="DQ166" t="s">
        <v>47</v>
      </c>
      <c r="DR166" s="15" t="s">
        <v>59</v>
      </c>
      <c r="DS166" t="s">
        <v>47</v>
      </c>
      <c r="DT166" s="15" t="s">
        <v>59</v>
      </c>
      <c r="DU166" t="s">
        <v>47</v>
      </c>
      <c r="DV166" s="15" t="s">
        <v>59</v>
      </c>
      <c r="DW166" t="s">
        <v>47</v>
      </c>
      <c r="DX166" s="15" t="s">
        <v>59</v>
      </c>
      <c r="EC166" t="s">
        <v>47</v>
      </c>
      <c r="ED166" s="15" t="s">
        <v>59</v>
      </c>
      <c r="EE166" t="s">
        <v>47</v>
      </c>
      <c r="EF166" s="15" t="s">
        <v>59</v>
      </c>
      <c r="EG166" t="s">
        <v>47</v>
      </c>
      <c r="EH166" s="15" t="s">
        <v>59</v>
      </c>
      <c r="EK166" t="s">
        <v>47</v>
      </c>
      <c r="EL166" s="15" t="s">
        <v>59</v>
      </c>
      <c r="EM166" t="s">
        <v>47</v>
      </c>
      <c r="EN166" s="15" t="s">
        <v>59</v>
      </c>
      <c r="EO166" t="s">
        <v>47</v>
      </c>
      <c r="EP166" s="15" t="s">
        <v>59</v>
      </c>
      <c r="EQ166" t="s">
        <v>47</v>
      </c>
      <c r="ER166" s="15" t="s">
        <v>59</v>
      </c>
      <c r="ES166" t="s">
        <v>47</v>
      </c>
      <c r="ET166" s="15" t="s">
        <v>59</v>
      </c>
      <c r="EU166" t="s">
        <v>47</v>
      </c>
      <c r="EV166" s="15" t="s">
        <v>59</v>
      </c>
      <c r="EW166" t="s">
        <v>47</v>
      </c>
      <c r="EX166" s="15" t="s">
        <v>59</v>
      </c>
      <c r="EY166" t="s">
        <v>47</v>
      </c>
      <c r="EZ166" s="15" t="s">
        <v>59</v>
      </c>
      <c r="FA166" t="s">
        <v>47</v>
      </c>
      <c r="FB166" s="15" t="s">
        <v>59</v>
      </c>
      <c r="FE166" t="s">
        <v>47</v>
      </c>
      <c r="FF166" s="15" t="s">
        <v>59</v>
      </c>
      <c r="FG166" t="s">
        <v>47</v>
      </c>
      <c r="FH166" s="15" t="s">
        <v>59</v>
      </c>
      <c r="FI166" t="s">
        <v>47</v>
      </c>
      <c r="FJ166" s="15" t="s">
        <v>59</v>
      </c>
      <c r="FK166" t="s">
        <v>47</v>
      </c>
      <c r="FL166" s="15" t="s">
        <v>59</v>
      </c>
      <c r="FM166" t="s">
        <v>47</v>
      </c>
      <c r="FN166" s="15" t="s">
        <v>59</v>
      </c>
      <c r="FO166" t="s">
        <v>47</v>
      </c>
      <c r="FP166" s="15" t="s">
        <v>59</v>
      </c>
      <c r="FQ166" t="s">
        <v>47</v>
      </c>
      <c r="FR166" s="15" t="s">
        <v>59</v>
      </c>
    </row>
    <row r="167" spans="1:174">
      <c r="A167" t="s">
        <v>503</v>
      </c>
      <c r="B167" s="52">
        <v>1</v>
      </c>
      <c r="C167" s="52"/>
      <c r="D167" s="52">
        <v>2804</v>
      </c>
      <c r="E167" s="18" t="s">
        <v>496</v>
      </c>
      <c r="I167" t="s">
        <v>47</v>
      </c>
      <c r="J167" s="15" t="s">
        <v>59</v>
      </c>
      <c r="K167" t="s">
        <v>47</v>
      </c>
      <c r="L167" s="15" t="s">
        <v>59</v>
      </c>
      <c r="BG167" t="s">
        <v>47</v>
      </c>
      <c r="BH167" s="15" t="s">
        <v>59</v>
      </c>
      <c r="BI167" t="s">
        <v>47</v>
      </c>
      <c r="BJ167" s="15" t="s">
        <v>59</v>
      </c>
      <c r="BK167" t="s">
        <v>47</v>
      </c>
      <c r="BL167" s="15" t="s">
        <v>59</v>
      </c>
      <c r="BM167" t="s">
        <v>47</v>
      </c>
      <c r="BN167" s="15" t="s">
        <v>59</v>
      </c>
      <c r="BO167">
        <v>0.10400000000000001</v>
      </c>
      <c r="BP167" s="15">
        <v>4.0000000000000001E-3</v>
      </c>
      <c r="BQ167" t="s">
        <v>47</v>
      </c>
      <c r="BR167" s="15" t="s">
        <v>59</v>
      </c>
      <c r="BS167">
        <v>1.6E-2</v>
      </c>
      <c r="BT167" s="15">
        <v>2E-3</v>
      </c>
      <c r="BU167" t="s">
        <v>47</v>
      </c>
      <c r="BV167" s="15" t="s">
        <v>59</v>
      </c>
      <c r="BW167" t="s">
        <v>47</v>
      </c>
      <c r="BX167" s="15" t="s">
        <v>59</v>
      </c>
      <c r="BY167" t="s">
        <v>47</v>
      </c>
      <c r="BZ167" s="15" t="s">
        <v>59</v>
      </c>
      <c r="CA167">
        <v>0.94499999999999995</v>
      </c>
      <c r="CB167" s="15">
        <v>4.0999999999999995E-2</v>
      </c>
      <c r="CI167" t="s">
        <v>47</v>
      </c>
      <c r="CJ167" s="15" t="s">
        <v>59</v>
      </c>
      <c r="CM167" t="s">
        <v>47</v>
      </c>
      <c r="CN167" s="15" t="s">
        <v>59</v>
      </c>
      <c r="CO167" t="s">
        <v>47</v>
      </c>
      <c r="CP167" s="15" t="s">
        <v>59</v>
      </c>
      <c r="CQ167" t="s">
        <v>47</v>
      </c>
      <c r="CR167" s="15" t="s">
        <v>59</v>
      </c>
      <c r="CS167" t="s">
        <v>47</v>
      </c>
      <c r="CT167" s="15" t="s">
        <v>59</v>
      </c>
      <c r="CU167" t="s">
        <v>47</v>
      </c>
      <c r="CV167" s="15" t="s">
        <v>59</v>
      </c>
      <c r="CY167" t="s">
        <v>47</v>
      </c>
      <c r="CZ167" s="15" t="s">
        <v>59</v>
      </c>
      <c r="DC167" t="s">
        <v>47</v>
      </c>
      <c r="DD167" s="15" t="s">
        <v>59</v>
      </c>
      <c r="DG167" t="s">
        <v>47</v>
      </c>
      <c r="DH167" s="15" t="s">
        <v>59</v>
      </c>
      <c r="DI167" t="s">
        <v>47</v>
      </c>
      <c r="DJ167" s="15" t="s">
        <v>59</v>
      </c>
      <c r="DK167" t="s">
        <v>47</v>
      </c>
      <c r="DL167" s="15" t="s">
        <v>59</v>
      </c>
      <c r="DM167" t="s">
        <v>47</v>
      </c>
      <c r="DN167" s="15" t="s">
        <v>59</v>
      </c>
      <c r="DO167" t="s">
        <v>47</v>
      </c>
      <c r="DP167" s="15" t="s">
        <v>59</v>
      </c>
      <c r="DQ167" t="s">
        <v>47</v>
      </c>
      <c r="DR167" s="15" t="s">
        <v>59</v>
      </c>
      <c r="DS167" t="s">
        <v>47</v>
      </c>
      <c r="DT167" s="15" t="s">
        <v>59</v>
      </c>
      <c r="DU167" t="s">
        <v>47</v>
      </c>
      <c r="DV167" s="15" t="s">
        <v>59</v>
      </c>
      <c r="DW167" t="s">
        <v>47</v>
      </c>
      <c r="DX167" s="15" t="s">
        <v>59</v>
      </c>
      <c r="EC167" t="s">
        <v>47</v>
      </c>
      <c r="ED167" s="15" t="s">
        <v>59</v>
      </c>
      <c r="EE167" t="s">
        <v>47</v>
      </c>
      <c r="EF167" s="15" t="s">
        <v>59</v>
      </c>
      <c r="EG167" t="s">
        <v>47</v>
      </c>
      <c r="EH167" s="15" t="s">
        <v>59</v>
      </c>
      <c r="EK167" t="s">
        <v>47</v>
      </c>
      <c r="EL167" s="15" t="s">
        <v>59</v>
      </c>
      <c r="EM167" t="s">
        <v>47</v>
      </c>
      <c r="EN167" s="15" t="s">
        <v>59</v>
      </c>
      <c r="EO167" t="s">
        <v>47</v>
      </c>
      <c r="EP167" s="15" t="s">
        <v>59</v>
      </c>
      <c r="EQ167" t="s">
        <v>47</v>
      </c>
      <c r="ER167" s="15" t="s">
        <v>59</v>
      </c>
      <c r="ES167" t="s">
        <v>47</v>
      </c>
      <c r="ET167" s="15" t="s">
        <v>59</v>
      </c>
      <c r="EU167" t="s">
        <v>47</v>
      </c>
      <c r="EV167" s="15" t="s">
        <v>59</v>
      </c>
      <c r="EW167" t="s">
        <v>47</v>
      </c>
      <c r="EX167" s="15" t="s">
        <v>59</v>
      </c>
      <c r="EY167" t="s">
        <v>47</v>
      </c>
      <c r="EZ167" s="15" t="s">
        <v>59</v>
      </c>
      <c r="FA167" t="s">
        <v>47</v>
      </c>
      <c r="FB167" s="15" t="s">
        <v>59</v>
      </c>
      <c r="FE167" t="s">
        <v>47</v>
      </c>
      <c r="FF167" s="15" t="s">
        <v>59</v>
      </c>
      <c r="FG167" t="s">
        <v>47</v>
      </c>
      <c r="FH167" s="15" t="s">
        <v>59</v>
      </c>
      <c r="FI167" t="s">
        <v>47</v>
      </c>
      <c r="FJ167" s="15" t="s">
        <v>59</v>
      </c>
      <c r="FK167" t="s">
        <v>47</v>
      </c>
      <c r="FL167" s="15" t="s">
        <v>59</v>
      </c>
      <c r="FM167" t="s">
        <v>47</v>
      </c>
      <c r="FN167" s="15" t="s">
        <v>59</v>
      </c>
      <c r="FO167" t="s">
        <v>47</v>
      </c>
      <c r="FP167" s="15" t="s">
        <v>59</v>
      </c>
      <c r="FQ167" t="s">
        <v>47</v>
      </c>
      <c r="FR167" s="15" t="s">
        <v>59</v>
      </c>
    </row>
    <row r="168" spans="1:174">
      <c r="A168" t="s">
        <v>504</v>
      </c>
      <c r="B168" s="52">
        <v>1</v>
      </c>
      <c r="C168" s="52"/>
      <c r="D168" s="52">
        <v>2804</v>
      </c>
      <c r="E168" s="18" t="s">
        <v>496</v>
      </c>
      <c r="I168" t="s">
        <v>47</v>
      </c>
      <c r="J168" s="15" t="s">
        <v>59</v>
      </c>
      <c r="K168" t="s">
        <v>47</v>
      </c>
      <c r="L168" s="15" t="s">
        <v>59</v>
      </c>
      <c r="BG168" t="s">
        <v>47</v>
      </c>
      <c r="BH168" s="15" t="s">
        <v>59</v>
      </c>
      <c r="BI168" t="s">
        <v>47</v>
      </c>
      <c r="BJ168" s="15" t="s">
        <v>59</v>
      </c>
      <c r="BK168" t="s">
        <v>47</v>
      </c>
      <c r="BL168" s="15" t="s">
        <v>59</v>
      </c>
      <c r="BM168" t="s">
        <v>47</v>
      </c>
      <c r="BN168" s="15" t="s">
        <v>59</v>
      </c>
      <c r="BO168">
        <v>9.0999999999999998E-2</v>
      </c>
      <c r="BP168" s="15">
        <v>5.0000000000000001E-3</v>
      </c>
      <c r="BQ168" t="s">
        <v>47</v>
      </c>
      <c r="BR168" s="15" t="s">
        <v>59</v>
      </c>
      <c r="BS168">
        <v>4.0000000000000001E-3</v>
      </c>
      <c r="BT168" s="15">
        <v>0</v>
      </c>
      <c r="BU168" t="s">
        <v>47</v>
      </c>
      <c r="BV168" s="15" t="s">
        <v>59</v>
      </c>
      <c r="BW168" t="s">
        <v>47</v>
      </c>
      <c r="BX168" s="15" t="s">
        <v>59</v>
      </c>
      <c r="BY168" t="s">
        <v>47</v>
      </c>
      <c r="BZ168" s="15" t="s">
        <v>59</v>
      </c>
      <c r="CA168">
        <v>0.34100000000000003</v>
      </c>
      <c r="CB168" s="15">
        <v>1.1000000000000001E-2</v>
      </c>
      <c r="CI168" t="s">
        <v>47</v>
      </c>
      <c r="CJ168" s="15" t="s">
        <v>59</v>
      </c>
      <c r="CM168" t="s">
        <v>47</v>
      </c>
      <c r="CN168" s="15" t="s">
        <v>59</v>
      </c>
      <c r="CO168" t="s">
        <v>47</v>
      </c>
      <c r="CP168" s="15" t="s">
        <v>59</v>
      </c>
      <c r="CQ168" t="s">
        <v>47</v>
      </c>
      <c r="CR168" s="15" t="s">
        <v>59</v>
      </c>
      <c r="CS168" t="s">
        <v>47</v>
      </c>
      <c r="CT168" s="15" t="s">
        <v>59</v>
      </c>
      <c r="CU168" t="s">
        <v>47</v>
      </c>
      <c r="CV168" s="15" t="s">
        <v>59</v>
      </c>
      <c r="CY168" t="s">
        <v>47</v>
      </c>
      <c r="CZ168" s="15" t="s">
        <v>59</v>
      </c>
      <c r="DC168" t="s">
        <v>47</v>
      </c>
      <c r="DD168" s="15" t="s">
        <v>59</v>
      </c>
      <c r="DG168" t="s">
        <v>47</v>
      </c>
      <c r="DH168" s="15" t="s">
        <v>59</v>
      </c>
      <c r="DI168" t="s">
        <v>47</v>
      </c>
      <c r="DJ168" s="15" t="s">
        <v>59</v>
      </c>
      <c r="DK168" t="s">
        <v>47</v>
      </c>
      <c r="DL168" s="15" t="s">
        <v>59</v>
      </c>
      <c r="DM168" t="s">
        <v>47</v>
      </c>
      <c r="DN168" s="15" t="s">
        <v>59</v>
      </c>
      <c r="DO168" t="s">
        <v>47</v>
      </c>
      <c r="DP168" s="15" t="s">
        <v>59</v>
      </c>
      <c r="DQ168" t="s">
        <v>47</v>
      </c>
      <c r="DR168" s="15" t="s">
        <v>59</v>
      </c>
      <c r="DS168" t="s">
        <v>47</v>
      </c>
      <c r="DT168" s="15" t="s">
        <v>59</v>
      </c>
      <c r="DU168" t="s">
        <v>47</v>
      </c>
      <c r="DV168" s="15" t="s">
        <v>59</v>
      </c>
      <c r="DW168" t="s">
        <v>47</v>
      </c>
      <c r="DX168" s="15" t="s">
        <v>59</v>
      </c>
      <c r="EC168" t="s">
        <v>47</v>
      </c>
      <c r="ED168" s="15" t="s">
        <v>59</v>
      </c>
      <c r="EE168" t="s">
        <v>47</v>
      </c>
      <c r="EF168" s="15" t="s">
        <v>59</v>
      </c>
      <c r="EG168" t="s">
        <v>47</v>
      </c>
      <c r="EH168" s="15" t="s">
        <v>59</v>
      </c>
      <c r="EK168" t="s">
        <v>47</v>
      </c>
      <c r="EL168" s="15" t="s">
        <v>59</v>
      </c>
      <c r="EM168" t="s">
        <v>47</v>
      </c>
      <c r="EN168" s="15" t="s">
        <v>59</v>
      </c>
      <c r="EO168" t="s">
        <v>47</v>
      </c>
      <c r="EP168" s="15" t="s">
        <v>59</v>
      </c>
      <c r="EQ168" t="s">
        <v>47</v>
      </c>
      <c r="ER168" s="15" t="s">
        <v>59</v>
      </c>
      <c r="ES168" t="s">
        <v>47</v>
      </c>
      <c r="ET168" s="15" t="s">
        <v>59</v>
      </c>
      <c r="EU168" t="s">
        <v>47</v>
      </c>
      <c r="EV168" s="15" t="s">
        <v>59</v>
      </c>
      <c r="EW168" t="s">
        <v>47</v>
      </c>
      <c r="EX168" s="15" t="s">
        <v>59</v>
      </c>
      <c r="EY168" t="s">
        <v>47</v>
      </c>
      <c r="EZ168" s="15" t="s">
        <v>59</v>
      </c>
      <c r="FA168" t="s">
        <v>47</v>
      </c>
      <c r="FB168" s="15" t="s">
        <v>59</v>
      </c>
      <c r="FE168" t="s">
        <v>47</v>
      </c>
      <c r="FF168" s="15" t="s">
        <v>59</v>
      </c>
      <c r="FG168" t="s">
        <v>47</v>
      </c>
      <c r="FH168" s="15" t="s">
        <v>59</v>
      </c>
      <c r="FI168" t="s">
        <v>47</v>
      </c>
      <c r="FJ168" s="15" t="s">
        <v>59</v>
      </c>
      <c r="FK168" t="s">
        <v>47</v>
      </c>
      <c r="FL168" s="15" t="s">
        <v>59</v>
      </c>
      <c r="FM168" t="s">
        <v>47</v>
      </c>
      <c r="FN168" s="15" t="s">
        <v>59</v>
      </c>
      <c r="FO168" t="s">
        <v>47</v>
      </c>
      <c r="FP168" s="15" t="s">
        <v>59</v>
      </c>
      <c r="FQ168" t="s">
        <v>47</v>
      </c>
      <c r="FR168" s="15" t="s">
        <v>59</v>
      </c>
    </row>
    <row r="169" spans="1:174">
      <c r="A169" t="s">
        <v>505</v>
      </c>
      <c r="B169" s="52">
        <v>1</v>
      </c>
      <c r="C169" s="52"/>
      <c r="D169" s="52">
        <v>2804</v>
      </c>
      <c r="E169" s="18" t="s">
        <v>496</v>
      </c>
      <c r="I169" t="s">
        <v>47</v>
      </c>
      <c r="J169" s="15" t="s">
        <v>59</v>
      </c>
      <c r="K169" t="s">
        <v>47</v>
      </c>
      <c r="L169" s="15" t="s">
        <v>59</v>
      </c>
      <c r="BG169" t="s">
        <v>47</v>
      </c>
      <c r="BH169" s="15" t="s">
        <v>59</v>
      </c>
      <c r="BI169" t="s">
        <v>47</v>
      </c>
      <c r="BJ169" s="15" t="s">
        <v>59</v>
      </c>
      <c r="BK169" t="s">
        <v>47</v>
      </c>
      <c r="BL169" s="15" t="s">
        <v>59</v>
      </c>
      <c r="BM169" t="s">
        <v>47</v>
      </c>
      <c r="BN169" s="15" t="s">
        <v>59</v>
      </c>
      <c r="BO169">
        <v>8.6999999999999994E-2</v>
      </c>
      <c r="BP169" s="15">
        <v>2.4E-2</v>
      </c>
      <c r="BQ169" t="s">
        <v>47</v>
      </c>
      <c r="BR169" s="15" t="s">
        <v>59</v>
      </c>
      <c r="BS169">
        <v>8.0000000000000002E-3</v>
      </c>
      <c r="BT169" s="15">
        <v>3.0000000000000001E-3</v>
      </c>
      <c r="BU169" t="s">
        <v>47</v>
      </c>
      <c r="BV169" s="15" t="s">
        <v>59</v>
      </c>
      <c r="BW169" t="s">
        <v>47</v>
      </c>
      <c r="BX169" s="15" t="s">
        <v>59</v>
      </c>
      <c r="BY169" t="s">
        <v>47</v>
      </c>
      <c r="BZ169" s="15" t="s">
        <v>59</v>
      </c>
      <c r="CA169">
        <v>0.48299999999999998</v>
      </c>
      <c r="CB169" s="15">
        <v>5.5E-2</v>
      </c>
      <c r="CI169" t="s">
        <v>47</v>
      </c>
      <c r="CJ169" s="15" t="s">
        <v>59</v>
      </c>
      <c r="CM169" t="s">
        <v>47</v>
      </c>
      <c r="CN169" s="15" t="s">
        <v>59</v>
      </c>
      <c r="CO169" t="s">
        <v>47</v>
      </c>
      <c r="CP169" s="15" t="s">
        <v>59</v>
      </c>
      <c r="CQ169" t="s">
        <v>47</v>
      </c>
      <c r="CR169" s="15" t="s">
        <v>59</v>
      </c>
      <c r="CS169" t="s">
        <v>47</v>
      </c>
      <c r="CT169" s="15" t="s">
        <v>59</v>
      </c>
      <c r="CU169" t="s">
        <v>47</v>
      </c>
      <c r="CV169" s="15" t="s">
        <v>59</v>
      </c>
      <c r="CY169" t="s">
        <v>47</v>
      </c>
      <c r="CZ169" s="15" t="s">
        <v>59</v>
      </c>
      <c r="DC169" t="s">
        <v>47</v>
      </c>
      <c r="DD169" s="15" t="s">
        <v>59</v>
      </c>
      <c r="DG169" t="s">
        <v>47</v>
      </c>
      <c r="DH169" s="15" t="s">
        <v>59</v>
      </c>
      <c r="DI169" t="s">
        <v>47</v>
      </c>
      <c r="DJ169" s="15" t="s">
        <v>59</v>
      </c>
      <c r="DK169" t="s">
        <v>47</v>
      </c>
      <c r="DL169" s="15" t="s">
        <v>59</v>
      </c>
      <c r="DM169" t="s">
        <v>47</v>
      </c>
      <c r="DN169" s="15" t="s">
        <v>59</v>
      </c>
      <c r="DO169" t="s">
        <v>47</v>
      </c>
      <c r="DP169" s="15" t="s">
        <v>59</v>
      </c>
      <c r="DQ169" t="s">
        <v>47</v>
      </c>
      <c r="DR169" s="15" t="s">
        <v>59</v>
      </c>
      <c r="DS169" t="s">
        <v>47</v>
      </c>
      <c r="DT169" s="15" t="s">
        <v>59</v>
      </c>
      <c r="DU169" t="s">
        <v>47</v>
      </c>
      <c r="DV169" s="15" t="s">
        <v>59</v>
      </c>
      <c r="DW169" t="s">
        <v>47</v>
      </c>
      <c r="DX169" s="15" t="s">
        <v>59</v>
      </c>
      <c r="EC169" t="s">
        <v>47</v>
      </c>
      <c r="ED169" s="15" t="s">
        <v>59</v>
      </c>
      <c r="EE169" t="s">
        <v>47</v>
      </c>
      <c r="EF169" s="15" t="s">
        <v>59</v>
      </c>
      <c r="EG169" t="s">
        <v>47</v>
      </c>
      <c r="EH169" s="15" t="s">
        <v>59</v>
      </c>
      <c r="EK169" t="s">
        <v>47</v>
      </c>
      <c r="EL169" s="15" t="s">
        <v>59</v>
      </c>
      <c r="EM169" t="s">
        <v>47</v>
      </c>
      <c r="EN169" s="15" t="s">
        <v>59</v>
      </c>
      <c r="EO169" t="s">
        <v>47</v>
      </c>
      <c r="EP169" s="15" t="s">
        <v>59</v>
      </c>
      <c r="EQ169" t="s">
        <v>47</v>
      </c>
      <c r="ER169" s="15" t="s">
        <v>59</v>
      </c>
      <c r="ES169" t="s">
        <v>47</v>
      </c>
      <c r="ET169" s="15" t="s">
        <v>59</v>
      </c>
      <c r="EU169" t="s">
        <v>47</v>
      </c>
      <c r="EV169" s="15" t="s">
        <v>59</v>
      </c>
      <c r="EW169" t="s">
        <v>47</v>
      </c>
      <c r="EX169" s="15" t="s">
        <v>59</v>
      </c>
      <c r="EY169" t="s">
        <v>47</v>
      </c>
      <c r="EZ169" s="15" t="s">
        <v>59</v>
      </c>
      <c r="FA169" t="s">
        <v>47</v>
      </c>
      <c r="FB169" s="15" t="s">
        <v>59</v>
      </c>
      <c r="FE169" t="s">
        <v>47</v>
      </c>
      <c r="FF169" s="15" t="s">
        <v>59</v>
      </c>
      <c r="FG169" t="s">
        <v>47</v>
      </c>
      <c r="FH169" s="15" t="s">
        <v>59</v>
      </c>
      <c r="FI169" t="s">
        <v>47</v>
      </c>
      <c r="FJ169" s="15" t="s">
        <v>59</v>
      </c>
      <c r="FK169" t="s">
        <v>47</v>
      </c>
      <c r="FL169" s="15" t="s">
        <v>59</v>
      </c>
      <c r="FM169" t="s">
        <v>47</v>
      </c>
      <c r="FN169" s="15" t="s">
        <v>59</v>
      </c>
      <c r="FO169" t="s">
        <v>47</v>
      </c>
      <c r="FP169" s="15" t="s">
        <v>59</v>
      </c>
      <c r="FQ169" t="s">
        <v>47</v>
      </c>
      <c r="FR169" s="15" t="s">
        <v>59</v>
      </c>
    </row>
    <row r="170" spans="1:174">
      <c r="A170" t="s">
        <v>507</v>
      </c>
      <c r="B170" s="52">
        <v>1</v>
      </c>
      <c r="C170" s="52"/>
      <c r="D170" s="52">
        <v>2804</v>
      </c>
      <c r="E170" s="18" t="s">
        <v>496</v>
      </c>
      <c r="I170" t="s">
        <v>47</v>
      </c>
      <c r="J170" s="15" t="s">
        <v>59</v>
      </c>
      <c r="K170" t="s">
        <v>47</v>
      </c>
      <c r="L170" s="15" t="s">
        <v>59</v>
      </c>
      <c r="BG170" t="s">
        <v>47</v>
      </c>
      <c r="BH170" s="15" t="s">
        <v>59</v>
      </c>
      <c r="BI170" t="s">
        <v>47</v>
      </c>
      <c r="BJ170" s="15" t="s">
        <v>59</v>
      </c>
      <c r="BK170" t="s">
        <v>47</v>
      </c>
      <c r="BL170" s="15" t="s">
        <v>59</v>
      </c>
      <c r="BM170" t="s">
        <v>47</v>
      </c>
      <c r="BN170" s="15" t="s">
        <v>59</v>
      </c>
      <c r="BO170">
        <v>0.156</v>
      </c>
      <c r="BP170" s="15">
        <v>8.6999999999999994E-2</v>
      </c>
      <c r="BQ170" t="s">
        <v>47</v>
      </c>
      <c r="BR170" s="15" t="s">
        <v>59</v>
      </c>
      <c r="BS170">
        <v>3.2000000000000001E-2</v>
      </c>
      <c r="BT170" s="15">
        <v>1E-3</v>
      </c>
      <c r="BU170" t="s">
        <v>47</v>
      </c>
      <c r="BV170" s="15" t="s">
        <v>59</v>
      </c>
      <c r="BW170" t="s">
        <v>47</v>
      </c>
      <c r="BX170" s="15" t="s">
        <v>59</v>
      </c>
      <c r="BY170" t="s">
        <v>47</v>
      </c>
      <c r="BZ170" s="15" t="s">
        <v>59</v>
      </c>
      <c r="CA170">
        <v>0.63700000000000001</v>
      </c>
      <c r="CB170" s="15">
        <v>0.04</v>
      </c>
      <c r="CI170" t="s">
        <v>47</v>
      </c>
      <c r="CJ170" s="15" t="s">
        <v>59</v>
      </c>
      <c r="CM170" t="s">
        <v>47</v>
      </c>
      <c r="CN170" s="15" t="s">
        <v>59</v>
      </c>
      <c r="CO170" t="s">
        <v>47</v>
      </c>
      <c r="CP170" s="15" t="s">
        <v>59</v>
      </c>
      <c r="CQ170" t="s">
        <v>47</v>
      </c>
      <c r="CR170" s="15" t="s">
        <v>59</v>
      </c>
      <c r="CS170" t="s">
        <v>47</v>
      </c>
      <c r="CT170" s="15" t="s">
        <v>59</v>
      </c>
      <c r="CU170" t="s">
        <v>47</v>
      </c>
      <c r="CV170" s="15" t="s">
        <v>59</v>
      </c>
      <c r="CY170" t="s">
        <v>47</v>
      </c>
      <c r="CZ170" s="15" t="s">
        <v>59</v>
      </c>
      <c r="DC170" t="s">
        <v>47</v>
      </c>
      <c r="DD170" s="15" t="s">
        <v>59</v>
      </c>
      <c r="DG170" t="s">
        <v>47</v>
      </c>
      <c r="DH170" s="15" t="s">
        <v>59</v>
      </c>
      <c r="DI170" t="s">
        <v>47</v>
      </c>
      <c r="DJ170" s="15" t="s">
        <v>59</v>
      </c>
      <c r="DK170" t="s">
        <v>47</v>
      </c>
      <c r="DL170" s="15" t="s">
        <v>59</v>
      </c>
      <c r="DM170" t="s">
        <v>47</v>
      </c>
      <c r="DN170" s="15" t="s">
        <v>59</v>
      </c>
      <c r="DO170" t="s">
        <v>47</v>
      </c>
      <c r="DP170" s="15" t="s">
        <v>59</v>
      </c>
      <c r="DQ170" t="s">
        <v>47</v>
      </c>
      <c r="DR170" s="15" t="s">
        <v>59</v>
      </c>
      <c r="DS170" t="s">
        <v>47</v>
      </c>
      <c r="DT170" s="15" t="s">
        <v>59</v>
      </c>
      <c r="DU170" t="s">
        <v>47</v>
      </c>
      <c r="DV170" s="15" t="s">
        <v>59</v>
      </c>
      <c r="DW170" t="s">
        <v>47</v>
      </c>
      <c r="DX170" s="15" t="s">
        <v>59</v>
      </c>
      <c r="EC170" t="s">
        <v>47</v>
      </c>
      <c r="ED170" s="15" t="s">
        <v>59</v>
      </c>
      <c r="EE170" t="s">
        <v>47</v>
      </c>
      <c r="EF170" s="15" t="s">
        <v>59</v>
      </c>
      <c r="EG170" t="s">
        <v>47</v>
      </c>
      <c r="EH170" s="15" t="s">
        <v>59</v>
      </c>
      <c r="EK170" t="s">
        <v>47</v>
      </c>
      <c r="EL170" s="15" t="s">
        <v>59</v>
      </c>
      <c r="EM170" t="s">
        <v>47</v>
      </c>
      <c r="EN170" s="15" t="s">
        <v>59</v>
      </c>
      <c r="EO170" t="s">
        <v>47</v>
      </c>
      <c r="EP170" s="15" t="s">
        <v>59</v>
      </c>
      <c r="EQ170" t="s">
        <v>47</v>
      </c>
      <c r="ER170" s="15" t="s">
        <v>59</v>
      </c>
      <c r="ES170" t="s">
        <v>47</v>
      </c>
      <c r="ET170" s="15" t="s">
        <v>59</v>
      </c>
      <c r="EU170" t="s">
        <v>47</v>
      </c>
      <c r="EV170" s="15" t="s">
        <v>59</v>
      </c>
      <c r="EW170" t="s">
        <v>47</v>
      </c>
      <c r="EX170" s="15" t="s">
        <v>59</v>
      </c>
      <c r="EY170" t="s">
        <v>47</v>
      </c>
      <c r="EZ170" s="15" t="s">
        <v>59</v>
      </c>
      <c r="FA170" t="s">
        <v>47</v>
      </c>
      <c r="FB170" s="15" t="s">
        <v>59</v>
      </c>
      <c r="FE170" t="s">
        <v>47</v>
      </c>
      <c r="FF170" s="15" t="s">
        <v>59</v>
      </c>
      <c r="FG170" t="s">
        <v>47</v>
      </c>
      <c r="FH170" s="15" t="s">
        <v>59</v>
      </c>
      <c r="FI170" t="s">
        <v>47</v>
      </c>
      <c r="FJ170" s="15" t="s">
        <v>59</v>
      </c>
      <c r="FK170" t="s">
        <v>47</v>
      </c>
      <c r="FL170" s="15" t="s">
        <v>59</v>
      </c>
      <c r="FM170" t="s">
        <v>47</v>
      </c>
      <c r="FN170" s="15" t="s">
        <v>59</v>
      </c>
      <c r="FO170" t="s">
        <v>47</v>
      </c>
      <c r="FP170" s="15" t="s">
        <v>59</v>
      </c>
      <c r="FQ170" t="s">
        <v>47</v>
      </c>
      <c r="FR170" s="15" t="s">
        <v>59</v>
      </c>
    </row>
    <row r="171" spans="1:174">
      <c r="A171" t="s">
        <v>508</v>
      </c>
      <c r="B171" s="52">
        <v>1</v>
      </c>
      <c r="C171" s="52"/>
      <c r="D171" s="52">
        <v>2804</v>
      </c>
      <c r="E171" s="18" t="s">
        <v>496</v>
      </c>
      <c r="I171" t="s">
        <v>47</v>
      </c>
      <c r="J171" s="15" t="s">
        <v>59</v>
      </c>
      <c r="K171" t="s">
        <v>47</v>
      </c>
      <c r="L171" s="15" t="s">
        <v>59</v>
      </c>
      <c r="BG171" t="s">
        <v>47</v>
      </c>
      <c r="BH171" s="15" t="s">
        <v>59</v>
      </c>
      <c r="BI171" t="s">
        <v>47</v>
      </c>
      <c r="BJ171" s="15" t="s">
        <v>59</v>
      </c>
      <c r="BK171" t="s">
        <v>47</v>
      </c>
      <c r="BL171" s="15" t="s">
        <v>59</v>
      </c>
      <c r="BM171" t="s">
        <v>47</v>
      </c>
      <c r="BN171" s="15" t="s">
        <v>59</v>
      </c>
      <c r="BO171">
        <v>0.16800000000000001</v>
      </c>
      <c r="BP171" s="15">
        <v>1.7000000000000001E-2</v>
      </c>
      <c r="BQ171" t="s">
        <v>47</v>
      </c>
      <c r="BR171" s="15" t="s">
        <v>59</v>
      </c>
      <c r="BS171">
        <v>6.9999999999999993E-3</v>
      </c>
      <c r="BT171" s="15">
        <v>1E-3</v>
      </c>
      <c r="BU171" t="s">
        <v>47</v>
      </c>
      <c r="BV171" s="15" t="s">
        <v>59</v>
      </c>
      <c r="BW171" t="s">
        <v>47</v>
      </c>
      <c r="BX171" s="15" t="s">
        <v>59</v>
      </c>
      <c r="BY171" t="s">
        <v>47</v>
      </c>
      <c r="BZ171" s="15" t="s">
        <v>59</v>
      </c>
      <c r="CA171">
        <v>0.58399999999999996</v>
      </c>
      <c r="CB171" s="15">
        <v>5.5999999999999994E-2</v>
      </c>
      <c r="CI171" t="s">
        <v>47</v>
      </c>
      <c r="CJ171" s="15" t="s">
        <v>59</v>
      </c>
      <c r="CM171" t="s">
        <v>47</v>
      </c>
      <c r="CN171" s="15" t="s">
        <v>59</v>
      </c>
      <c r="CO171" t="s">
        <v>47</v>
      </c>
      <c r="CP171" s="15" t="s">
        <v>59</v>
      </c>
      <c r="CQ171" t="s">
        <v>47</v>
      </c>
      <c r="CR171" s="15" t="s">
        <v>59</v>
      </c>
      <c r="CS171" t="s">
        <v>47</v>
      </c>
      <c r="CT171" s="15" t="s">
        <v>59</v>
      </c>
      <c r="CU171" t="s">
        <v>47</v>
      </c>
      <c r="CV171" s="15" t="s">
        <v>59</v>
      </c>
      <c r="CY171" t="s">
        <v>47</v>
      </c>
      <c r="CZ171" s="15" t="s">
        <v>59</v>
      </c>
      <c r="DC171" t="s">
        <v>47</v>
      </c>
      <c r="DD171" s="15" t="s">
        <v>59</v>
      </c>
      <c r="DG171" t="s">
        <v>47</v>
      </c>
      <c r="DH171" s="15" t="s">
        <v>59</v>
      </c>
      <c r="DI171" t="s">
        <v>47</v>
      </c>
      <c r="DJ171" s="15" t="s">
        <v>59</v>
      </c>
      <c r="DK171" t="s">
        <v>47</v>
      </c>
      <c r="DL171" s="15" t="s">
        <v>59</v>
      </c>
      <c r="DM171" t="s">
        <v>47</v>
      </c>
      <c r="DN171" s="15" t="s">
        <v>59</v>
      </c>
      <c r="DO171" t="s">
        <v>47</v>
      </c>
      <c r="DP171" s="15" t="s">
        <v>59</v>
      </c>
      <c r="DQ171" t="s">
        <v>47</v>
      </c>
      <c r="DR171" s="15" t="s">
        <v>59</v>
      </c>
      <c r="DS171" t="s">
        <v>47</v>
      </c>
      <c r="DT171" s="15" t="s">
        <v>59</v>
      </c>
      <c r="DU171" t="s">
        <v>47</v>
      </c>
      <c r="DV171" s="15" t="s">
        <v>59</v>
      </c>
      <c r="DW171" t="s">
        <v>47</v>
      </c>
      <c r="DX171" s="15" t="s">
        <v>59</v>
      </c>
      <c r="EC171" t="s">
        <v>47</v>
      </c>
      <c r="ED171" s="15" t="s">
        <v>59</v>
      </c>
      <c r="EE171" t="s">
        <v>47</v>
      </c>
      <c r="EF171" s="15" t="s">
        <v>59</v>
      </c>
      <c r="EG171" t="s">
        <v>47</v>
      </c>
      <c r="EH171" s="15" t="s">
        <v>59</v>
      </c>
      <c r="EK171" t="s">
        <v>47</v>
      </c>
      <c r="EL171" s="15" t="s">
        <v>59</v>
      </c>
      <c r="EM171" t="s">
        <v>47</v>
      </c>
      <c r="EN171" s="15" t="s">
        <v>59</v>
      </c>
      <c r="EO171" t="s">
        <v>47</v>
      </c>
      <c r="EP171" s="15" t="s">
        <v>59</v>
      </c>
      <c r="EQ171" t="s">
        <v>47</v>
      </c>
      <c r="ER171" s="15" t="s">
        <v>59</v>
      </c>
      <c r="ES171" t="s">
        <v>47</v>
      </c>
      <c r="ET171" s="15" t="s">
        <v>59</v>
      </c>
      <c r="EU171" t="s">
        <v>47</v>
      </c>
      <c r="EV171" s="15" t="s">
        <v>59</v>
      </c>
      <c r="EW171" t="s">
        <v>47</v>
      </c>
      <c r="EX171" s="15" t="s">
        <v>59</v>
      </c>
      <c r="EY171" t="s">
        <v>47</v>
      </c>
      <c r="EZ171" s="15" t="s">
        <v>59</v>
      </c>
      <c r="FA171" t="s">
        <v>47</v>
      </c>
      <c r="FB171" s="15" t="s">
        <v>59</v>
      </c>
      <c r="FE171" t="s">
        <v>47</v>
      </c>
      <c r="FF171" s="15" t="s">
        <v>59</v>
      </c>
      <c r="FG171" t="s">
        <v>47</v>
      </c>
      <c r="FH171" s="15" t="s">
        <v>59</v>
      </c>
      <c r="FI171" t="s">
        <v>47</v>
      </c>
      <c r="FJ171" s="15" t="s">
        <v>59</v>
      </c>
      <c r="FK171" t="s">
        <v>47</v>
      </c>
      <c r="FL171" s="15" t="s">
        <v>59</v>
      </c>
      <c r="FM171" t="s">
        <v>47</v>
      </c>
      <c r="FN171" s="15" t="s">
        <v>59</v>
      </c>
      <c r="FO171" t="s">
        <v>47</v>
      </c>
      <c r="FP171" s="15" t="s">
        <v>59</v>
      </c>
      <c r="FQ171" t="s">
        <v>47</v>
      </c>
      <c r="FR171" s="15" t="s">
        <v>59</v>
      </c>
    </row>
    <row r="172" spans="1:174">
      <c r="A172" t="s">
        <v>509</v>
      </c>
      <c r="B172" s="52">
        <v>1</v>
      </c>
      <c r="C172" s="52"/>
      <c r="D172" s="52">
        <v>2804</v>
      </c>
      <c r="E172" s="18" t="s">
        <v>496</v>
      </c>
      <c r="I172" t="s">
        <v>47</v>
      </c>
      <c r="J172" s="15" t="s">
        <v>59</v>
      </c>
      <c r="K172" t="s">
        <v>47</v>
      </c>
      <c r="L172" s="15" t="s">
        <v>59</v>
      </c>
      <c r="BG172" t="s">
        <v>47</v>
      </c>
      <c r="BH172" s="15" t="s">
        <v>59</v>
      </c>
      <c r="BI172" t="s">
        <v>47</v>
      </c>
      <c r="BJ172" s="15" t="s">
        <v>59</v>
      </c>
      <c r="BK172" t="s">
        <v>47</v>
      </c>
      <c r="BL172" s="15" t="s">
        <v>59</v>
      </c>
      <c r="BM172" t="s">
        <v>47</v>
      </c>
      <c r="BN172" s="15" t="s">
        <v>59</v>
      </c>
      <c r="BO172">
        <v>0.151</v>
      </c>
      <c r="BP172" s="15">
        <v>3.4000000000000002E-2</v>
      </c>
      <c r="BQ172" t="s">
        <v>47</v>
      </c>
      <c r="BR172" s="15" t="s">
        <v>59</v>
      </c>
      <c r="BS172">
        <v>4.0000000000000001E-3</v>
      </c>
      <c r="BT172" s="15">
        <v>0</v>
      </c>
      <c r="BU172" t="s">
        <v>47</v>
      </c>
      <c r="BV172" s="15" t="s">
        <v>59</v>
      </c>
      <c r="BW172" t="s">
        <v>47</v>
      </c>
      <c r="BX172" s="15" t="s">
        <v>59</v>
      </c>
      <c r="BY172" t="s">
        <v>47</v>
      </c>
      <c r="BZ172" s="15" t="s">
        <v>59</v>
      </c>
      <c r="CA172">
        <v>0.53299999999999992</v>
      </c>
      <c r="CB172" s="15">
        <v>2.7000000000000003E-2</v>
      </c>
      <c r="CI172" t="s">
        <v>47</v>
      </c>
      <c r="CJ172" s="15" t="s">
        <v>59</v>
      </c>
      <c r="CM172" t="s">
        <v>47</v>
      </c>
      <c r="CN172" s="15" t="s">
        <v>59</v>
      </c>
      <c r="CO172" t="s">
        <v>47</v>
      </c>
      <c r="CP172" s="15" t="s">
        <v>59</v>
      </c>
      <c r="CQ172" t="s">
        <v>47</v>
      </c>
      <c r="CR172" s="15" t="s">
        <v>59</v>
      </c>
      <c r="CS172" t="s">
        <v>47</v>
      </c>
      <c r="CT172" s="15" t="s">
        <v>59</v>
      </c>
      <c r="CU172" t="s">
        <v>47</v>
      </c>
      <c r="CV172" s="15" t="s">
        <v>59</v>
      </c>
      <c r="CY172" t="s">
        <v>47</v>
      </c>
      <c r="CZ172" s="15" t="s">
        <v>59</v>
      </c>
      <c r="DC172" t="s">
        <v>47</v>
      </c>
      <c r="DD172" s="15" t="s">
        <v>59</v>
      </c>
      <c r="DG172" t="s">
        <v>47</v>
      </c>
      <c r="DH172" s="15" t="s">
        <v>59</v>
      </c>
      <c r="DI172" t="s">
        <v>47</v>
      </c>
      <c r="DJ172" s="15" t="s">
        <v>59</v>
      </c>
      <c r="DK172" t="s">
        <v>47</v>
      </c>
      <c r="DL172" s="15" t="s">
        <v>59</v>
      </c>
      <c r="DM172" t="s">
        <v>47</v>
      </c>
      <c r="DN172" s="15" t="s">
        <v>59</v>
      </c>
      <c r="DO172" t="s">
        <v>47</v>
      </c>
      <c r="DP172" s="15" t="s">
        <v>59</v>
      </c>
      <c r="DQ172" t="s">
        <v>47</v>
      </c>
      <c r="DR172" s="15" t="s">
        <v>59</v>
      </c>
      <c r="DS172" t="s">
        <v>47</v>
      </c>
      <c r="DT172" s="15" t="s">
        <v>59</v>
      </c>
      <c r="DU172" t="s">
        <v>47</v>
      </c>
      <c r="DV172" s="15" t="s">
        <v>59</v>
      </c>
      <c r="DW172" t="s">
        <v>47</v>
      </c>
      <c r="DX172" s="15" t="s">
        <v>59</v>
      </c>
      <c r="EC172" t="s">
        <v>47</v>
      </c>
      <c r="ED172" s="15" t="s">
        <v>59</v>
      </c>
      <c r="EE172" t="s">
        <v>47</v>
      </c>
      <c r="EF172" s="15" t="s">
        <v>59</v>
      </c>
      <c r="EG172" t="s">
        <v>47</v>
      </c>
      <c r="EH172" s="15" t="s">
        <v>59</v>
      </c>
      <c r="EK172" t="s">
        <v>47</v>
      </c>
      <c r="EL172" s="15" t="s">
        <v>59</v>
      </c>
      <c r="EM172" t="s">
        <v>47</v>
      </c>
      <c r="EN172" s="15" t="s">
        <v>59</v>
      </c>
      <c r="EO172" t="s">
        <v>47</v>
      </c>
      <c r="EP172" s="15" t="s">
        <v>59</v>
      </c>
      <c r="EQ172" t="s">
        <v>47</v>
      </c>
      <c r="ER172" s="15" t="s">
        <v>59</v>
      </c>
      <c r="ES172" t="s">
        <v>47</v>
      </c>
      <c r="ET172" s="15" t="s">
        <v>59</v>
      </c>
      <c r="EU172" t="s">
        <v>47</v>
      </c>
      <c r="EV172" s="15" t="s">
        <v>59</v>
      </c>
      <c r="EW172" t="s">
        <v>47</v>
      </c>
      <c r="EX172" s="15" t="s">
        <v>59</v>
      </c>
      <c r="EY172" t="s">
        <v>47</v>
      </c>
      <c r="EZ172" s="15" t="s">
        <v>59</v>
      </c>
      <c r="FA172" t="s">
        <v>47</v>
      </c>
      <c r="FB172" s="15" t="s">
        <v>59</v>
      </c>
      <c r="FE172" t="s">
        <v>47</v>
      </c>
      <c r="FF172" s="15" t="s">
        <v>59</v>
      </c>
      <c r="FG172" t="s">
        <v>47</v>
      </c>
      <c r="FH172" s="15" t="s">
        <v>59</v>
      </c>
      <c r="FI172" t="s">
        <v>47</v>
      </c>
      <c r="FJ172" s="15" t="s">
        <v>59</v>
      </c>
      <c r="FK172" t="s">
        <v>47</v>
      </c>
      <c r="FL172" s="15" t="s">
        <v>59</v>
      </c>
      <c r="FM172" t="s">
        <v>47</v>
      </c>
      <c r="FN172" s="15" t="s">
        <v>59</v>
      </c>
      <c r="FO172" t="s">
        <v>47</v>
      </c>
      <c r="FP172" s="15" t="s">
        <v>59</v>
      </c>
      <c r="FQ172" t="s">
        <v>47</v>
      </c>
      <c r="FR172" s="15" t="s">
        <v>59</v>
      </c>
    </row>
    <row r="173" spans="1:174">
      <c r="A173" t="s">
        <v>510</v>
      </c>
      <c r="B173" s="52">
        <v>1</v>
      </c>
      <c r="C173" s="52"/>
      <c r="D173" s="52">
        <v>2802</v>
      </c>
      <c r="E173" s="18" t="s">
        <v>496</v>
      </c>
      <c r="I173" t="s">
        <v>47</v>
      </c>
      <c r="J173" s="15" t="s">
        <v>59</v>
      </c>
      <c r="K173" t="s">
        <v>47</v>
      </c>
      <c r="L173" s="15" t="s">
        <v>59</v>
      </c>
      <c r="BG173" t="s">
        <v>47</v>
      </c>
      <c r="BH173" s="15" t="s">
        <v>59</v>
      </c>
      <c r="BI173" t="s">
        <v>47</v>
      </c>
      <c r="BJ173" s="15" t="s">
        <v>59</v>
      </c>
      <c r="BK173" t="s">
        <v>47</v>
      </c>
      <c r="BL173" s="15" t="s">
        <v>59</v>
      </c>
      <c r="BM173" t="s">
        <v>47</v>
      </c>
      <c r="BN173" s="15" t="s">
        <v>59</v>
      </c>
      <c r="BO173">
        <v>0.152</v>
      </c>
      <c r="BP173" s="15">
        <v>2.8999999999999998E-2</v>
      </c>
      <c r="BQ173" t="s">
        <v>47</v>
      </c>
      <c r="BR173" s="15" t="s">
        <v>59</v>
      </c>
      <c r="BS173">
        <v>0.86199999999999999</v>
      </c>
      <c r="BT173" s="15">
        <v>5.7000000000000002E-2</v>
      </c>
      <c r="BU173" t="s">
        <v>47</v>
      </c>
      <c r="BV173" s="15" t="s">
        <v>59</v>
      </c>
      <c r="BW173" t="s">
        <v>47</v>
      </c>
      <c r="BX173" s="15" t="s">
        <v>59</v>
      </c>
      <c r="BY173" t="s">
        <v>47</v>
      </c>
      <c r="BZ173" s="15" t="s">
        <v>59</v>
      </c>
      <c r="CA173">
        <v>0.85099999999999998</v>
      </c>
      <c r="CB173" s="15">
        <v>7.2999999999999995E-2</v>
      </c>
      <c r="CI173" t="s">
        <v>47</v>
      </c>
      <c r="CJ173" s="15" t="s">
        <v>59</v>
      </c>
      <c r="CM173" t="s">
        <v>47</v>
      </c>
      <c r="CN173" s="15" t="s">
        <v>59</v>
      </c>
      <c r="CO173" t="s">
        <v>47</v>
      </c>
      <c r="CP173" s="15" t="s">
        <v>59</v>
      </c>
      <c r="CQ173" t="s">
        <v>47</v>
      </c>
      <c r="CR173" s="15" t="s">
        <v>59</v>
      </c>
      <c r="CS173" t="s">
        <v>47</v>
      </c>
      <c r="CT173" s="15" t="s">
        <v>59</v>
      </c>
      <c r="CU173" t="s">
        <v>47</v>
      </c>
      <c r="CV173" s="15" t="s">
        <v>59</v>
      </c>
      <c r="CY173" t="s">
        <v>47</v>
      </c>
      <c r="CZ173" s="15" t="s">
        <v>59</v>
      </c>
      <c r="DC173" t="s">
        <v>47</v>
      </c>
      <c r="DD173" s="15" t="s">
        <v>59</v>
      </c>
      <c r="DG173" t="s">
        <v>47</v>
      </c>
      <c r="DH173" s="15" t="s">
        <v>59</v>
      </c>
      <c r="DI173" t="s">
        <v>47</v>
      </c>
      <c r="DJ173" s="15" t="s">
        <v>59</v>
      </c>
      <c r="DK173" t="s">
        <v>47</v>
      </c>
      <c r="DL173" s="15" t="s">
        <v>59</v>
      </c>
      <c r="DM173" t="s">
        <v>47</v>
      </c>
      <c r="DN173" s="15" t="s">
        <v>59</v>
      </c>
      <c r="DO173" t="s">
        <v>47</v>
      </c>
      <c r="DP173" s="15" t="s">
        <v>59</v>
      </c>
      <c r="DQ173" t="s">
        <v>47</v>
      </c>
      <c r="DR173" s="15" t="s">
        <v>59</v>
      </c>
      <c r="DS173" t="s">
        <v>47</v>
      </c>
      <c r="DT173" s="15" t="s">
        <v>59</v>
      </c>
      <c r="DU173" t="s">
        <v>47</v>
      </c>
      <c r="DV173" s="15" t="s">
        <v>59</v>
      </c>
      <c r="DW173" t="s">
        <v>47</v>
      </c>
      <c r="DX173" s="15" t="s">
        <v>59</v>
      </c>
      <c r="EC173" t="s">
        <v>47</v>
      </c>
      <c r="ED173" s="15" t="s">
        <v>59</v>
      </c>
      <c r="EE173" t="s">
        <v>47</v>
      </c>
      <c r="EF173" s="15" t="s">
        <v>59</v>
      </c>
      <c r="EG173" t="s">
        <v>47</v>
      </c>
      <c r="EH173" s="15" t="s">
        <v>59</v>
      </c>
      <c r="EK173" t="s">
        <v>47</v>
      </c>
      <c r="EL173" s="15" t="s">
        <v>59</v>
      </c>
      <c r="EM173" t="s">
        <v>47</v>
      </c>
      <c r="EN173" s="15" t="s">
        <v>59</v>
      </c>
      <c r="EO173" t="s">
        <v>47</v>
      </c>
      <c r="EP173" s="15" t="s">
        <v>59</v>
      </c>
      <c r="EQ173" t="s">
        <v>47</v>
      </c>
      <c r="ER173" s="15" t="s">
        <v>59</v>
      </c>
      <c r="ES173" t="s">
        <v>47</v>
      </c>
      <c r="ET173" s="15" t="s">
        <v>59</v>
      </c>
      <c r="EU173" t="s">
        <v>47</v>
      </c>
      <c r="EV173" s="15" t="s">
        <v>59</v>
      </c>
      <c r="EW173" t="s">
        <v>47</v>
      </c>
      <c r="EX173" s="15" t="s">
        <v>59</v>
      </c>
      <c r="EY173" t="s">
        <v>47</v>
      </c>
      <c r="EZ173" s="15" t="s">
        <v>59</v>
      </c>
      <c r="FA173" t="s">
        <v>47</v>
      </c>
      <c r="FB173" s="15" t="s">
        <v>59</v>
      </c>
      <c r="FE173" t="s">
        <v>47</v>
      </c>
      <c r="FF173" s="15" t="s">
        <v>59</v>
      </c>
      <c r="FG173" t="s">
        <v>47</v>
      </c>
      <c r="FH173" s="15" t="s">
        <v>59</v>
      </c>
      <c r="FI173" t="s">
        <v>47</v>
      </c>
      <c r="FJ173" s="15" t="s">
        <v>59</v>
      </c>
      <c r="FK173" t="s">
        <v>47</v>
      </c>
      <c r="FL173" s="15" t="s">
        <v>59</v>
      </c>
      <c r="FM173" t="s">
        <v>47</v>
      </c>
      <c r="FN173" s="15" t="s">
        <v>59</v>
      </c>
      <c r="FO173" t="s">
        <v>47</v>
      </c>
      <c r="FP173" s="15" t="s">
        <v>59</v>
      </c>
      <c r="FQ173" t="s">
        <v>47</v>
      </c>
      <c r="FR173" s="15" t="s">
        <v>59</v>
      </c>
    </row>
    <row r="174" spans="1:174">
      <c r="A174" t="s">
        <v>511</v>
      </c>
      <c r="B174" s="52">
        <v>1</v>
      </c>
      <c r="C174" s="52"/>
      <c r="D174" s="52">
        <v>2802</v>
      </c>
      <c r="E174" s="18" t="s">
        <v>496</v>
      </c>
      <c r="I174" t="s">
        <v>47</v>
      </c>
      <c r="J174" s="15" t="s">
        <v>59</v>
      </c>
      <c r="K174" t="s">
        <v>47</v>
      </c>
      <c r="L174" s="15" t="s">
        <v>59</v>
      </c>
      <c r="BG174" t="s">
        <v>47</v>
      </c>
      <c r="BH174" s="15" t="s">
        <v>59</v>
      </c>
      <c r="BI174" t="s">
        <v>47</v>
      </c>
      <c r="BJ174" s="15" t="s">
        <v>59</v>
      </c>
      <c r="BK174" t="s">
        <v>47</v>
      </c>
      <c r="BL174" s="15" t="s">
        <v>59</v>
      </c>
      <c r="BM174" t="s">
        <v>47</v>
      </c>
      <c r="BN174" s="15" t="s">
        <v>59</v>
      </c>
      <c r="BO174">
        <v>0.214</v>
      </c>
      <c r="BP174" s="15">
        <v>6.9999999999999993E-3</v>
      </c>
      <c r="BQ174" t="s">
        <v>47</v>
      </c>
      <c r="BR174" s="15" t="s">
        <v>59</v>
      </c>
      <c r="BS174">
        <v>0.23399999999999999</v>
      </c>
      <c r="BT174" s="15">
        <v>6.9999999999999993E-3</v>
      </c>
      <c r="BU174" t="s">
        <v>47</v>
      </c>
      <c r="BV174" s="15" t="s">
        <v>59</v>
      </c>
      <c r="BW174" t="s">
        <v>47</v>
      </c>
      <c r="BX174" s="15" t="s">
        <v>59</v>
      </c>
      <c r="BY174" t="s">
        <v>47</v>
      </c>
      <c r="BZ174" s="15" t="s">
        <v>59</v>
      </c>
      <c r="CA174">
        <v>1.5980000000000001</v>
      </c>
      <c r="CB174" s="15">
        <v>7.0999999999999994E-2</v>
      </c>
      <c r="CI174" t="s">
        <v>47</v>
      </c>
      <c r="CJ174" s="15" t="s">
        <v>59</v>
      </c>
      <c r="CM174" t="s">
        <v>47</v>
      </c>
      <c r="CN174" s="15" t="s">
        <v>59</v>
      </c>
      <c r="CO174" t="s">
        <v>47</v>
      </c>
      <c r="CP174" s="15" t="s">
        <v>59</v>
      </c>
      <c r="CQ174" t="s">
        <v>47</v>
      </c>
      <c r="CR174" s="15" t="s">
        <v>59</v>
      </c>
      <c r="CS174" t="s">
        <v>47</v>
      </c>
      <c r="CT174" s="15" t="s">
        <v>59</v>
      </c>
      <c r="CU174" t="s">
        <v>47</v>
      </c>
      <c r="CV174" s="15" t="s">
        <v>59</v>
      </c>
      <c r="CY174" t="s">
        <v>47</v>
      </c>
      <c r="CZ174" s="15" t="s">
        <v>59</v>
      </c>
      <c r="DC174" t="s">
        <v>47</v>
      </c>
      <c r="DD174" s="15" t="s">
        <v>59</v>
      </c>
      <c r="DG174" t="s">
        <v>47</v>
      </c>
      <c r="DH174" s="15" t="s">
        <v>59</v>
      </c>
      <c r="DI174" t="s">
        <v>47</v>
      </c>
      <c r="DJ174" s="15" t="s">
        <v>59</v>
      </c>
      <c r="DK174" t="s">
        <v>47</v>
      </c>
      <c r="DL174" s="15" t="s">
        <v>59</v>
      </c>
      <c r="DM174" t="s">
        <v>47</v>
      </c>
      <c r="DN174" s="15" t="s">
        <v>59</v>
      </c>
      <c r="DO174" t="s">
        <v>47</v>
      </c>
      <c r="DP174" s="15" t="s">
        <v>59</v>
      </c>
      <c r="DQ174" t="s">
        <v>47</v>
      </c>
      <c r="DR174" s="15" t="s">
        <v>59</v>
      </c>
      <c r="DS174" t="s">
        <v>47</v>
      </c>
      <c r="DT174" s="15" t="s">
        <v>59</v>
      </c>
      <c r="DU174" t="s">
        <v>47</v>
      </c>
      <c r="DV174" s="15" t="s">
        <v>59</v>
      </c>
      <c r="DW174" t="s">
        <v>47</v>
      </c>
      <c r="DX174" s="15" t="s">
        <v>59</v>
      </c>
      <c r="EC174" t="s">
        <v>47</v>
      </c>
      <c r="ED174" s="15" t="s">
        <v>59</v>
      </c>
      <c r="EE174" t="s">
        <v>47</v>
      </c>
      <c r="EF174" s="15" t="s">
        <v>59</v>
      </c>
      <c r="EG174" t="s">
        <v>47</v>
      </c>
      <c r="EH174" s="15" t="s">
        <v>59</v>
      </c>
      <c r="EK174" t="s">
        <v>47</v>
      </c>
      <c r="EL174" s="15" t="s">
        <v>59</v>
      </c>
      <c r="EM174" t="s">
        <v>47</v>
      </c>
      <c r="EN174" s="15" t="s">
        <v>59</v>
      </c>
      <c r="EO174" t="s">
        <v>47</v>
      </c>
      <c r="EP174" s="15" t="s">
        <v>59</v>
      </c>
      <c r="EQ174" t="s">
        <v>47</v>
      </c>
      <c r="ER174" s="15" t="s">
        <v>59</v>
      </c>
      <c r="ES174" t="s">
        <v>47</v>
      </c>
      <c r="ET174" s="15" t="s">
        <v>59</v>
      </c>
      <c r="EU174" t="s">
        <v>47</v>
      </c>
      <c r="EV174" s="15" t="s">
        <v>59</v>
      </c>
      <c r="EW174" t="s">
        <v>47</v>
      </c>
      <c r="EX174" s="15" t="s">
        <v>59</v>
      </c>
      <c r="EY174" t="s">
        <v>47</v>
      </c>
      <c r="EZ174" s="15" t="s">
        <v>59</v>
      </c>
      <c r="FA174" t="s">
        <v>47</v>
      </c>
      <c r="FB174" s="15" t="s">
        <v>59</v>
      </c>
      <c r="FE174" t="s">
        <v>47</v>
      </c>
      <c r="FF174" s="15" t="s">
        <v>59</v>
      </c>
      <c r="FG174" t="s">
        <v>47</v>
      </c>
      <c r="FH174" s="15" t="s">
        <v>59</v>
      </c>
      <c r="FI174" t="s">
        <v>47</v>
      </c>
      <c r="FJ174" s="15" t="s">
        <v>59</v>
      </c>
      <c r="FK174" t="s">
        <v>47</v>
      </c>
      <c r="FL174" s="15" t="s">
        <v>59</v>
      </c>
      <c r="FM174" t="s">
        <v>47</v>
      </c>
      <c r="FN174" s="15" t="s">
        <v>59</v>
      </c>
      <c r="FO174" t="s">
        <v>47</v>
      </c>
      <c r="FP174" s="15" t="s">
        <v>59</v>
      </c>
      <c r="FQ174" t="s">
        <v>47</v>
      </c>
      <c r="FR174" s="15" t="s">
        <v>59</v>
      </c>
    </row>
    <row r="175" spans="1:174">
      <c r="A175" t="s">
        <v>512</v>
      </c>
      <c r="B175" s="52">
        <v>1</v>
      </c>
      <c r="C175" s="52"/>
      <c r="D175" s="52">
        <v>2802</v>
      </c>
      <c r="E175" s="18" t="s">
        <v>496</v>
      </c>
      <c r="I175" t="s">
        <v>47</v>
      </c>
      <c r="J175" s="15" t="s">
        <v>59</v>
      </c>
      <c r="K175" t="s">
        <v>47</v>
      </c>
      <c r="L175" s="15" t="s">
        <v>59</v>
      </c>
      <c r="BG175" t="s">
        <v>47</v>
      </c>
      <c r="BH175" s="15" t="s">
        <v>59</v>
      </c>
      <c r="BI175" t="s">
        <v>47</v>
      </c>
      <c r="BJ175" s="15" t="s">
        <v>59</v>
      </c>
      <c r="BK175" t="s">
        <v>47</v>
      </c>
      <c r="BL175" s="15" t="s">
        <v>59</v>
      </c>
      <c r="BM175" t="s">
        <v>47</v>
      </c>
      <c r="BN175" s="15" t="s">
        <v>59</v>
      </c>
      <c r="BO175">
        <v>6.5000000000000002E-2</v>
      </c>
      <c r="BP175" s="15">
        <v>8.0000000000000002E-3</v>
      </c>
      <c r="BQ175" t="s">
        <v>47</v>
      </c>
      <c r="BR175" s="15" t="s">
        <v>59</v>
      </c>
      <c r="BS175">
        <v>0.41399999999999998</v>
      </c>
      <c r="BT175" s="15">
        <v>1.6E-2</v>
      </c>
      <c r="BU175" t="s">
        <v>47</v>
      </c>
      <c r="BV175" s="15" t="s">
        <v>59</v>
      </c>
      <c r="BW175" t="s">
        <v>47</v>
      </c>
      <c r="BX175" s="15" t="s">
        <v>59</v>
      </c>
      <c r="BY175" t="s">
        <v>47</v>
      </c>
      <c r="BZ175" s="15" t="s">
        <v>59</v>
      </c>
      <c r="CA175">
        <v>0.86499999999999999</v>
      </c>
      <c r="CB175" s="15">
        <v>2.6000000000000002E-2</v>
      </c>
      <c r="CI175" t="s">
        <v>47</v>
      </c>
      <c r="CJ175" s="15" t="s">
        <v>59</v>
      </c>
      <c r="CM175" t="s">
        <v>47</v>
      </c>
      <c r="CN175" s="15" t="s">
        <v>59</v>
      </c>
      <c r="CO175" t="s">
        <v>47</v>
      </c>
      <c r="CP175" s="15" t="s">
        <v>59</v>
      </c>
      <c r="CQ175" t="s">
        <v>47</v>
      </c>
      <c r="CR175" s="15" t="s">
        <v>59</v>
      </c>
      <c r="CS175" t="s">
        <v>47</v>
      </c>
      <c r="CT175" s="15" t="s">
        <v>59</v>
      </c>
      <c r="CU175" t="s">
        <v>47</v>
      </c>
      <c r="CV175" s="15" t="s">
        <v>59</v>
      </c>
      <c r="CY175" t="s">
        <v>47</v>
      </c>
      <c r="CZ175" s="15" t="s">
        <v>59</v>
      </c>
      <c r="DC175" t="s">
        <v>47</v>
      </c>
      <c r="DD175" s="15" t="s">
        <v>59</v>
      </c>
      <c r="DG175" t="s">
        <v>47</v>
      </c>
      <c r="DH175" s="15" t="s">
        <v>59</v>
      </c>
      <c r="DI175" t="s">
        <v>47</v>
      </c>
      <c r="DJ175" s="15" t="s">
        <v>59</v>
      </c>
      <c r="DK175" t="s">
        <v>47</v>
      </c>
      <c r="DL175" s="15" t="s">
        <v>59</v>
      </c>
      <c r="DM175" t="s">
        <v>47</v>
      </c>
      <c r="DN175" s="15" t="s">
        <v>59</v>
      </c>
      <c r="DO175" t="s">
        <v>47</v>
      </c>
      <c r="DP175" s="15" t="s">
        <v>59</v>
      </c>
      <c r="DQ175" t="s">
        <v>47</v>
      </c>
      <c r="DR175" s="15" t="s">
        <v>59</v>
      </c>
      <c r="DS175" t="s">
        <v>47</v>
      </c>
      <c r="DT175" s="15" t="s">
        <v>59</v>
      </c>
      <c r="DU175" t="s">
        <v>47</v>
      </c>
      <c r="DV175" s="15" t="s">
        <v>59</v>
      </c>
      <c r="DW175" t="s">
        <v>47</v>
      </c>
      <c r="DX175" s="15" t="s">
        <v>59</v>
      </c>
      <c r="EC175" t="s">
        <v>47</v>
      </c>
      <c r="ED175" s="15" t="s">
        <v>59</v>
      </c>
      <c r="EE175" t="s">
        <v>47</v>
      </c>
      <c r="EF175" s="15" t="s">
        <v>59</v>
      </c>
      <c r="EG175" t="s">
        <v>47</v>
      </c>
      <c r="EH175" s="15" t="s">
        <v>59</v>
      </c>
      <c r="EK175" t="s">
        <v>47</v>
      </c>
      <c r="EL175" s="15" t="s">
        <v>59</v>
      </c>
      <c r="EM175" t="s">
        <v>47</v>
      </c>
      <c r="EN175" s="15" t="s">
        <v>59</v>
      </c>
      <c r="EO175" t="s">
        <v>47</v>
      </c>
      <c r="EP175" s="15" t="s">
        <v>59</v>
      </c>
      <c r="EQ175" t="s">
        <v>47</v>
      </c>
      <c r="ER175" s="15" t="s">
        <v>59</v>
      </c>
      <c r="ES175" t="s">
        <v>47</v>
      </c>
      <c r="ET175" s="15" t="s">
        <v>59</v>
      </c>
      <c r="EU175" t="s">
        <v>47</v>
      </c>
      <c r="EV175" s="15" t="s">
        <v>59</v>
      </c>
      <c r="EW175" t="s">
        <v>47</v>
      </c>
      <c r="EX175" s="15" t="s">
        <v>59</v>
      </c>
      <c r="EY175" t="s">
        <v>47</v>
      </c>
      <c r="EZ175" s="15" t="s">
        <v>59</v>
      </c>
      <c r="FA175" t="s">
        <v>47</v>
      </c>
      <c r="FB175" s="15" t="s">
        <v>59</v>
      </c>
      <c r="FE175" t="s">
        <v>47</v>
      </c>
      <c r="FF175" s="15" t="s">
        <v>59</v>
      </c>
      <c r="FG175" t="s">
        <v>47</v>
      </c>
      <c r="FH175" s="15" t="s">
        <v>59</v>
      </c>
      <c r="FI175" t="s">
        <v>47</v>
      </c>
      <c r="FJ175" s="15" t="s">
        <v>59</v>
      </c>
      <c r="FK175" t="s">
        <v>47</v>
      </c>
      <c r="FL175" s="15" t="s">
        <v>59</v>
      </c>
      <c r="FM175" t="s">
        <v>47</v>
      </c>
      <c r="FN175" s="15" t="s">
        <v>59</v>
      </c>
      <c r="FO175" t="s">
        <v>47</v>
      </c>
      <c r="FP175" s="15" t="s">
        <v>59</v>
      </c>
      <c r="FQ175" t="s">
        <v>47</v>
      </c>
      <c r="FR175" s="15" t="s">
        <v>59</v>
      </c>
    </row>
    <row r="176" spans="1:174">
      <c r="A176" t="s">
        <v>513</v>
      </c>
      <c r="B176" s="52">
        <v>1</v>
      </c>
      <c r="C176" s="52"/>
      <c r="D176" s="52">
        <v>2802</v>
      </c>
      <c r="E176" s="18" t="s">
        <v>496</v>
      </c>
      <c r="I176" t="s">
        <v>47</v>
      </c>
      <c r="J176" s="15" t="s">
        <v>59</v>
      </c>
      <c r="K176" t="s">
        <v>47</v>
      </c>
      <c r="L176" s="15" t="s">
        <v>59</v>
      </c>
      <c r="BG176" t="s">
        <v>47</v>
      </c>
      <c r="BH176" s="15" t="s">
        <v>59</v>
      </c>
      <c r="BI176" t="s">
        <v>47</v>
      </c>
      <c r="BJ176" s="15" t="s">
        <v>59</v>
      </c>
      <c r="BK176" t="s">
        <v>47</v>
      </c>
      <c r="BL176" s="15" t="s">
        <v>59</v>
      </c>
      <c r="BM176" t="s">
        <v>47</v>
      </c>
      <c r="BN176" s="15" t="s">
        <v>59</v>
      </c>
      <c r="BO176">
        <v>0.15</v>
      </c>
      <c r="BP176" s="15">
        <v>4.0000000000000001E-3</v>
      </c>
      <c r="BQ176" t="s">
        <v>47</v>
      </c>
      <c r="BR176" s="15" t="s">
        <v>59</v>
      </c>
      <c r="BS176">
        <v>0.2</v>
      </c>
      <c r="BT176" s="15">
        <v>6.0000000000000001E-3</v>
      </c>
      <c r="BU176" t="s">
        <v>47</v>
      </c>
      <c r="BV176" s="15" t="s">
        <v>59</v>
      </c>
      <c r="BW176" t="s">
        <v>47</v>
      </c>
      <c r="BX176" s="15" t="s">
        <v>59</v>
      </c>
      <c r="BY176" t="s">
        <v>47</v>
      </c>
      <c r="BZ176" s="15" t="s">
        <v>59</v>
      </c>
      <c r="CA176">
        <v>1.234</v>
      </c>
      <c r="CB176" s="15">
        <v>4.0999999999999995E-2</v>
      </c>
      <c r="CI176" t="s">
        <v>47</v>
      </c>
      <c r="CJ176" s="15" t="s">
        <v>59</v>
      </c>
      <c r="CM176" t="s">
        <v>47</v>
      </c>
      <c r="CN176" s="15" t="s">
        <v>59</v>
      </c>
      <c r="CO176" t="s">
        <v>47</v>
      </c>
      <c r="CP176" s="15" t="s">
        <v>59</v>
      </c>
      <c r="CQ176" t="s">
        <v>47</v>
      </c>
      <c r="CR176" s="15" t="s">
        <v>59</v>
      </c>
      <c r="CS176" t="s">
        <v>47</v>
      </c>
      <c r="CT176" s="15" t="s">
        <v>59</v>
      </c>
      <c r="CU176" t="s">
        <v>47</v>
      </c>
      <c r="CV176" s="15" t="s">
        <v>59</v>
      </c>
      <c r="CY176" t="s">
        <v>47</v>
      </c>
      <c r="CZ176" s="15" t="s">
        <v>59</v>
      </c>
      <c r="DC176" t="s">
        <v>47</v>
      </c>
      <c r="DD176" s="15" t="s">
        <v>59</v>
      </c>
      <c r="DG176" t="s">
        <v>47</v>
      </c>
      <c r="DH176" s="15" t="s">
        <v>59</v>
      </c>
      <c r="DI176" t="s">
        <v>47</v>
      </c>
      <c r="DJ176" s="15" t="s">
        <v>59</v>
      </c>
      <c r="DK176" t="s">
        <v>47</v>
      </c>
      <c r="DL176" s="15" t="s">
        <v>59</v>
      </c>
      <c r="DM176" t="s">
        <v>47</v>
      </c>
      <c r="DN176" s="15" t="s">
        <v>59</v>
      </c>
      <c r="DO176" t="s">
        <v>47</v>
      </c>
      <c r="DP176" s="15" t="s">
        <v>59</v>
      </c>
      <c r="DQ176" t="s">
        <v>47</v>
      </c>
      <c r="DR176" s="15" t="s">
        <v>59</v>
      </c>
      <c r="DS176" t="s">
        <v>47</v>
      </c>
      <c r="DT176" s="15" t="s">
        <v>59</v>
      </c>
      <c r="DU176" t="s">
        <v>47</v>
      </c>
      <c r="DV176" s="15" t="s">
        <v>59</v>
      </c>
      <c r="DW176" t="s">
        <v>47</v>
      </c>
      <c r="DX176" s="15" t="s">
        <v>59</v>
      </c>
      <c r="EC176" t="s">
        <v>47</v>
      </c>
      <c r="ED176" s="15" t="s">
        <v>59</v>
      </c>
      <c r="EE176" t="s">
        <v>47</v>
      </c>
      <c r="EF176" s="15" t="s">
        <v>59</v>
      </c>
      <c r="EG176" t="s">
        <v>47</v>
      </c>
      <c r="EH176" s="15" t="s">
        <v>59</v>
      </c>
      <c r="EK176" t="s">
        <v>47</v>
      </c>
      <c r="EL176" s="15" t="s">
        <v>59</v>
      </c>
      <c r="EM176" t="s">
        <v>47</v>
      </c>
      <c r="EN176" s="15" t="s">
        <v>59</v>
      </c>
      <c r="EO176" t="s">
        <v>47</v>
      </c>
      <c r="EP176" s="15" t="s">
        <v>59</v>
      </c>
      <c r="EQ176" t="s">
        <v>47</v>
      </c>
      <c r="ER176" s="15" t="s">
        <v>59</v>
      </c>
      <c r="ES176" t="s">
        <v>47</v>
      </c>
      <c r="ET176" s="15" t="s">
        <v>59</v>
      </c>
      <c r="EU176" t="s">
        <v>47</v>
      </c>
      <c r="EV176" s="15" t="s">
        <v>59</v>
      </c>
      <c r="EW176" t="s">
        <v>47</v>
      </c>
      <c r="EX176" s="15" t="s">
        <v>59</v>
      </c>
      <c r="EY176" t="s">
        <v>47</v>
      </c>
      <c r="EZ176" s="15" t="s">
        <v>59</v>
      </c>
      <c r="FA176" t="s">
        <v>47</v>
      </c>
      <c r="FB176" s="15" t="s">
        <v>59</v>
      </c>
      <c r="FE176" t="s">
        <v>47</v>
      </c>
      <c r="FF176" s="15" t="s">
        <v>59</v>
      </c>
      <c r="FG176" t="s">
        <v>47</v>
      </c>
      <c r="FH176" s="15" t="s">
        <v>59</v>
      </c>
      <c r="FI176" t="s">
        <v>47</v>
      </c>
      <c r="FJ176" s="15" t="s">
        <v>59</v>
      </c>
      <c r="FK176" t="s">
        <v>47</v>
      </c>
      <c r="FL176" s="15" t="s">
        <v>59</v>
      </c>
      <c r="FM176" t="s">
        <v>47</v>
      </c>
      <c r="FN176" s="15" t="s">
        <v>59</v>
      </c>
      <c r="FO176" t="s">
        <v>47</v>
      </c>
      <c r="FP176" s="15" t="s">
        <v>59</v>
      </c>
      <c r="FQ176" t="s">
        <v>47</v>
      </c>
      <c r="FR176" s="15" t="s">
        <v>59</v>
      </c>
    </row>
    <row r="177" spans="1:174">
      <c r="A177" t="s">
        <v>514</v>
      </c>
      <c r="B177" s="52">
        <v>1</v>
      </c>
      <c r="C177" s="52"/>
      <c r="D177" s="52">
        <v>2802</v>
      </c>
      <c r="E177" s="18" t="s">
        <v>496</v>
      </c>
      <c r="I177" t="s">
        <v>47</v>
      </c>
      <c r="J177" s="15" t="s">
        <v>59</v>
      </c>
      <c r="K177" t="s">
        <v>47</v>
      </c>
      <c r="L177" s="15" t="s">
        <v>59</v>
      </c>
      <c r="BG177" t="s">
        <v>47</v>
      </c>
      <c r="BH177" s="15" t="s">
        <v>59</v>
      </c>
      <c r="BI177" t="s">
        <v>47</v>
      </c>
      <c r="BJ177" s="15" t="s">
        <v>59</v>
      </c>
      <c r="BK177" t="s">
        <v>47</v>
      </c>
      <c r="BL177" s="15" t="s">
        <v>59</v>
      </c>
      <c r="BM177" t="s">
        <v>47</v>
      </c>
      <c r="BN177" s="15" t="s">
        <v>59</v>
      </c>
      <c r="BO177">
        <v>0.25</v>
      </c>
      <c r="BP177" s="15">
        <v>6.9000000000000006E-2</v>
      </c>
      <c r="BQ177" t="s">
        <v>47</v>
      </c>
      <c r="BR177" s="15" t="s">
        <v>59</v>
      </c>
      <c r="BS177">
        <v>0.26</v>
      </c>
      <c r="BT177" s="15">
        <v>6.0000000000000001E-3</v>
      </c>
      <c r="BU177" t="s">
        <v>47</v>
      </c>
      <c r="BV177" s="15" t="s">
        <v>59</v>
      </c>
      <c r="BW177" t="s">
        <v>47</v>
      </c>
      <c r="BX177" s="15" t="s">
        <v>59</v>
      </c>
      <c r="BY177" t="s">
        <v>47</v>
      </c>
      <c r="BZ177" s="15" t="s">
        <v>59</v>
      </c>
      <c r="CA177">
        <v>1.9140000000000001</v>
      </c>
      <c r="CB177" s="15">
        <v>4.0000000000000001E-3</v>
      </c>
      <c r="CI177" t="s">
        <v>47</v>
      </c>
      <c r="CJ177" s="15" t="s">
        <v>59</v>
      </c>
      <c r="CM177" t="s">
        <v>47</v>
      </c>
      <c r="CN177" s="15" t="s">
        <v>59</v>
      </c>
      <c r="CO177" t="s">
        <v>47</v>
      </c>
      <c r="CP177" s="15" t="s">
        <v>59</v>
      </c>
      <c r="CQ177" t="s">
        <v>47</v>
      </c>
      <c r="CR177" s="15" t="s">
        <v>59</v>
      </c>
      <c r="CS177" t="s">
        <v>47</v>
      </c>
      <c r="CT177" s="15" t="s">
        <v>59</v>
      </c>
      <c r="CU177" t="s">
        <v>47</v>
      </c>
      <c r="CV177" s="15" t="s">
        <v>59</v>
      </c>
      <c r="CY177" t="s">
        <v>47</v>
      </c>
      <c r="CZ177" s="15" t="s">
        <v>59</v>
      </c>
      <c r="DC177" t="s">
        <v>47</v>
      </c>
      <c r="DD177" s="15" t="s">
        <v>59</v>
      </c>
      <c r="DG177" t="s">
        <v>47</v>
      </c>
      <c r="DH177" s="15" t="s">
        <v>59</v>
      </c>
      <c r="DI177" t="s">
        <v>47</v>
      </c>
      <c r="DJ177" s="15" t="s">
        <v>59</v>
      </c>
      <c r="DK177" t="s">
        <v>47</v>
      </c>
      <c r="DL177" s="15" t="s">
        <v>59</v>
      </c>
      <c r="DM177" t="s">
        <v>47</v>
      </c>
      <c r="DN177" s="15" t="s">
        <v>59</v>
      </c>
      <c r="DO177" t="s">
        <v>47</v>
      </c>
      <c r="DP177" s="15" t="s">
        <v>59</v>
      </c>
      <c r="DQ177" t="s">
        <v>47</v>
      </c>
      <c r="DR177" s="15" t="s">
        <v>59</v>
      </c>
      <c r="DS177" t="s">
        <v>47</v>
      </c>
      <c r="DT177" s="15" t="s">
        <v>59</v>
      </c>
      <c r="DU177" t="s">
        <v>47</v>
      </c>
      <c r="DV177" s="15" t="s">
        <v>59</v>
      </c>
      <c r="DW177" t="s">
        <v>47</v>
      </c>
      <c r="DX177" s="15" t="s">
        <v>59</v>
      </c>
      <c r="EC177" t="s">
        <v>47</v>
      </c>
      <c r="ED177" s="15" t="s">
        <v>59</v>
      </c>
      <c r="EE177" t="s">
        <v>47</v>
      </c>
      <c r="EF177" s="15" t="s">
        <v>59</v>
      </c>
      <c r="EG177" t="s">
        <v>47</v>
      </c>
      <c r="EH177" s="15" t="s">
        <v>59</v>
      </c>
      <c r="EK177" t="s">
        <v>47</v>
      </c>
      <c r="EL177" s="15" t="s">
        <v>59</v>
      </c>
      <c r="EM177" t="s">
        <v>47</v>
      </c>
      <c r="EN177" s="15" t="s">
        <v>59</v>
      </c>
      <c r="EO177" t="s">
        <v>47</v>
      </c>
      <c r="EP177" s="15" t="s">
        <v>59</v>
      </c>
      <c r="EQ177" t="s">
        <v>47</v>
      </c>
      <c r="ER177" s="15" t="s">
        <v>59</v>
      </c>
      <c r="ES177" t="s">
        <v>47</v>
      </c>
      <c r="ET177" s="15" t="s">
        <v>59</v>
      </c>
      <c r="EU177" t="s">
        <v>47</v>
      </c>
      <c r="EV177" s="15" t="s">
        <v>59</v>
      </c>
      <c r="EW177" t="s">
        <v>47</v>
      </c>
      <c r="EX177" s="15" t="s">
        <v>59</v>
      </c>
      <c r="EY177" t="s">
        <v>47</v>
      </c>
      <c r="EZ177" s="15" t="s">
        <v>59</v>
      </c>
      <c r="FA177" t="s">
        <v>47</v>
      </c>
      <c r="FB177" s="15" t="s">
        <v>59</v>
      </c>
      <c r="FE177" t="s">
        <v>47</v>
      </c>
      <c r="FF177" s="15" t="s">
        <v>59</v>
      </c>
      <c r="FG177" t="s">
        <v>47</v>
      </c>
      <c r="FH177" s="15" t="s">
        <v>59</v>
      </c>
      <c r="FI177" t="s">
        <v>47</v>
      </c>
      <c r="FJ177" s="15" t="s">
        <v>59</v>
      </c>
      <c r="FK177" t="s">
        <v>47</v>
      </c>
      <c r="FL177" s="15" t="s">
        <v>59</v>
      </c>
      <c r="FM177" t="s">
        <v>47</v>
      </c>
      <c r="FN177" s="15" t="s">
        <v>59</v>
      </c>
      <c r="FO177" t="s">
        <v>47</v>
      </c>
      <c r="FP177" s="15" t="s">
        <v>59</v>
      </c>
      <c r="FQ177" t="s">
        <v>47</v>
      </c>
      <c r="FR177" s="15" t="s">
        <v>59</v>
      </c>
    </row>
    <row r="178" spans="1:174">
      <c r="A178" t="s">
        <v>516</v>
      </c>
      <c r="B178" s="52">
        <v>4</v>
      </c>
      <c r="C178" s="52"/>
      <c r="D178" s="52">
        <v>5806</v>
      </c>
      <c r="E178" s="18" t="s">
        <v>515</v>
      </c>
      <c r="I178" t="s">
        <v>47</v>
      </c>
      <c r="J178" s="15" t="s">
        <v>59</v>
      </c>
      <c r="K178" t="s">
        <v>47</v>
      </c>
      <c r="L178" s="15" t="s">
        <v>59</v>
      </c>
      <c r="BG178" t="s">
        <v>47</v>
      </c>
      <c r="BH178" s="15" t="s">
        <v>59</v>
      </c>
      <c r="BI178">
        <v>123</v>
      </c>
      <c r="BJ178" s="15" t="s">
        <v>59</v>
      </c>
      <c r="BK178" t="s">
        <v>47</v>
      </c>
      <c r="BL178" s="15" t="s">
        <v>59</v>
      </c>
      <c r="BM178" t="s">
        <v>47</v>
      </c>
      <c r="BN178" s="15" t="s">
        <v>59</v>
      </c>
      <c r="BO178" t="s">
        <v>47</v>
      </c>
      <c r="BP178" s="15" t="s">
        <v>59</v>
      </c>
      <c r="BQ178" t="s">
        <v>47</v>
      </c>
      <c r="BR178" s="15" t="s">
        <v>59</v>
      </c>
      <c r="BS178" t="s">
        <v>47</v>
      </c>
      <c r="BT178" s="15" t="s">
        <v>59</v>
      </c>
      <c r="BU178" t="s">
        <v>47</v>
      </c>
      <c r="BV178" s="15" t="s">
        <v>59</v>
      </c>
      <c r="BW178">
        <f>0.106*1000</f>
        <v>106</v>
      </c>
      <c r="BX178" s="15" t="s">
        <v>59</v>
      </c>
      <c r="BY178" t="s">
        <v>47</v>
      </c>
      <c r="BZ178" s="15" t="s">
        <v>59</v>
      </c>
      <c r="CA178" t="s">
        <v>47</v>
      </c>
      <c r="CB178" s="15" t="s">
        <v>59</v>
      </c>
      <c r="CI178" t="s">
        <v>47</v>
      </c>
      <c r="CJ178" s="15" t="s">
        <v>59</v>
      </c>
      <c r="CM178" t="s">
        <v>47</v>
      </c>
      <c r="CN178" s="15" t="s">
        <v>59</v>
      </c>
      <c r="CO178" t="s">
        <v>47</v>
      </c>
      <c r="CP178" s="15" t="s">
        <v>59</v>
      </c>
      <c r="CQ178" t="s">
        <v>47</v>
      </c>
      <c r="CR178" s="15" t="s">
        <v>59</v>
      </c>
      <c r="CS178" t="s">
        <v>47</v>
      </c>
      <c r="CT178" s="15" t="s">
        <v>59</v>
      </c>
      <c r="CU178" t="s">
        <v>47</v>
      </c>
      <c r="CV178" s="15" t="s">
        <v>59</v>
      </c>
      <c r="CY178" t="s">
        <v>47</v>
      </c>
      <c r="CZ178" s="15" t="s">
        <v>59</v>
      </c>
      <c r="DC178" t="s">
        <v>47</v>
      </c>
      <c r="DD178" s="15" t="s">
        <v>59</v>
      </c>
      <c r="DG178" t="s">
        <v>47</v>
      </c>
      <c r="DH178" s="15" t="s">
        <v>59</v>
      </c>
      <c r="DI178" t="s">
        <v>47</v>
      </c>
      <c r="DJ178" s="15" t="s">
        <v>59</v>
      </c>
      <c r="DK178" t="s">
        <v>47</v>
      </c>
      <c r="DL178" s="15" t="s">
        <v>59</v>
      </c>
      <c r="DM178" t="s">
        <v>47</v>
      </c>
      <c r="DN178" s="15" t="s">
        <v>59</v>
      </c>
      <c r="DO178" t="s">
        <v>47</v>
      </c>
      <c r="DP178" s="15" t="s">
        <v>59</v>
      </c>
      <c r="DQ178" t="s">
        <v>47</v>
      </c>
      <c r="DR178" s="15" t="s">
        <v>59</v>
      </c>
      <c r="DS178" t="s">
        <v>47</v>
      </c>
      <c r="DT178" s="15" t="s">
        <v>59</v>
      </c>
      <c r="DU178" t="s">
        <v>47</v>
      </c>
      <c r="DV178" s="15" t="s">
        <v>59</v>
      </c>
      <c r="DW178" t="s">
        <v>47</v>
      </c>
      <c r="DX178" s="15" t="s">
        <v>59</v>
      </c>
      <c r="EC178" t="s">
        <v>47</v>
      </c>
      <c r="ED178" s="15" t="s">
        <v>59</v>
      </c>
      <c r="EE178" t="s">
        <v>47</v>
      </c>
      <c r="EF178" s="15" t="s">
        <v>59</v>
      </c>
      <c r="EG178" t="s">
        <v>47</v>
      </c>
      <c r="EH178" s="15" t="s">
        <v>59</v>
      </c>
      <c r="EK178" t="s">
        <v>47</v>
      </c>
      <c r="EL178" s="15" t="s">
        <v>59</v>
      </c>
      <c r="EM178" t="s">
        <v>47</v>
      </c>
      <c r="EN178" s="15" t="s">
        <v>59</v>
      </c>
      <c r="EO178" t="s">
        <v>47</v>
      </c>
      <c r="EP178" s="15" t="s">
        <v>59</v>
      </c>
      <c r="EQ178" t="s">
        <v>47</v>
      </c>
      <c r="ER178" s="15" t="s">
        <v>59</v>
      </c>
      <c r="ES178" t="s">
        <v>47</v>
      </c>
      <c r="ET178" s="15" t="s">
        <v>59</v>
      </c>
      <c r="EU178" t="s">
        <v>47</v>
      </c>
      <c r="EV178" s="15" t="s">
        <v>59</v>
      </c>
      <c r="EW178" t="s">
        <v>47</v>
      </c>
      <c r="EX178" s="15" t="s">
        <v>59</v>
      </c>
      <c r="EY178" t="s">
        <v>47</v>
      </c>
      <c r="EZ178" s="15" t="s">
        <v>59</v>
      </c>
      <c r="FA178" t="s">
        <v>47</v>
      </c>
      <c r="FB178" s="15" t="s">
        <v>59</v>
      </c>
      <c r="FE178" t="s">
        <v>47</v>
      </c>
      <c r="FF178" s="15" t="s">
        <v>59</v>
      </c>
      <c r="FG178" t="s">
        <v>47</v>
      </c>
      <c r="FH178" s="15" t="s">
        <v>59</v>
      </c>
      <c r="FI178" t="s">
        <v>47</v>
      </c>
      <c r="FJ178" s="15" t="s">
        <v>59</v>
      </c>
      <c r="FK178" t="s">
        <v>47</v>
      </c>
      <c r="FL178" s="15" t="s">
        <v>59</v>
      </c>
      <c r="FM178" t="s">
        <v>47</v>
      </c>
      <c r="FN178" s="15" t="s">
        <v>59</v>
      </c>
      <c r="FO178" t="s">
        <v>47</v>
      </c>
      <c r="FP178" s="15" t="s">
        <v>59</v>
      </c>
      <c r="FQ178" t="s">
        <v>47</v>
      </c>
      <c r="FR178" s="15" t="s">
        <v>59</v>
      </c>
    </row>
    <row r="179" spans="1:174">
      <c r="A179" t="s">
        <v>517</v>
      </c>
      <c r="B179" s="52">
        <v>4</v>
      </c>
      <c r="C179" s="52"/>
      <c r="D179" s="52">
        <v>5806</v>
      </c>
      <c r="E179" s="18" t="s">
        <v>515</v>
      </c>
      <c r="I179" t="s">
        <v>47</v>
      </c>
      <c r="J179" s="15" t="s">
        <v>59</v>
      </c>
      <c r="K179" t="s">
        <v>47</v>
      </c>
      <c r="L179" s="15" t="s">
        <v>59</v>
      </c>
      <c r="BG179" t="s">
        <v>47</v>
      </c>
      <c r="BH179" s="15" t="s">
        <v>59</v>
      </c>
      <c r="BI179">
        <v>214</v>
      </c>
      <c r="BJ179" s="15" t="s">
        <v>59</v>
      </c>
      <c r="BK179" t="s">
        <v>47</v>
      </c>
      <c r="BL179" s="15" t="s">
        <v>59</v>
      </c>
      <c r="BM179" t="s">
        <v>47</v>
      </c>
      <c r="BN179" s="15" t="s">
        <v>59</v>
      </c>
      <c r="BO179" t="s">
        <v>47</v>
      </c>
      <c r="BP179" s="15" t="s">
        <v>59</v>
      </c>
      <c r="BQ179" t="s">
        <v>47</v>
      </c>
      <c r="BR179" s="15" t="s">
        <v>59</v>
      </c>
      <c r="BS179" t="s">
        <v>47</v>
      </c>
      <c r="BT179" s="15" t="s">
        <v>59</v>
      </c>
      <c r="BU179" t="s">
        <v>47</v>
      </c>
      <c r="BV179" s="15" t="s">
        <v>59</v>
      </c>
      <c r="BW179">
        <v>120</v>
      </c>
      <c r="BX179" s="15" t="s">
        <v>59</v>
      </c>
      <c r="BY179" t="s">
        <v>47</v>
      </c>
      <c r="BZ179" s="15" t="s">
        <v>59</v>
      </c>
      <c r="CA179" t="s">
        <v>47</v>
      </c>
      <c r="CB179" s="15" t="s">
        <v>59</v>
      </c>
      <c r="CI179" t="s">
        <v>47</v>
      </c>
      <c r="CJ179" s="15" t="s">
        <v>59</v>
      </c>
      <c r="CM179" t="s">
        <v>47</v>
      </c>
      <c r="CN179" s="15" t="s">
        <v>59</v>
      </c>
      <c r="CO179" t="s">
        <v>47</v>
      </c>
      <c r="CP179" s="15" t="s">
        <v>59</v>
      </c>
      <c r="CQ179" t="s">
        <v>47</v>
      </c>
      <c r="CR179" s="15" t="s">
        <v>59</v>
      </c>
      <c r="CS179" t="s">
        <v>47</v>
      </c>
      <c r="CT179" s="15" t="s">
        <v>59</v>
      </c>
      <c r="CU179" t="s">
        <v>47</v>
      </c>
      <c r="CV179" s="15" t="s">
        <v>59</v>
      </c>
      <c r="CY179" t="s">
        <v>47</v>
      </c>
      <c r="CZ179" s="15" t="s">
        <v>59</v>
      </c>
      <c r="DC179" t="s">
        <v>47</v>
      </c>
      <c r="DD179" s="15" t="s">
        <v>59</v>
      </c>
      <c r="DG179" t="s">
        <v>47</v>
      </c>
      <c r="DH179" s="15" t="s">
        <v>59</v>
      </c>
      <c r="DI179" t="s">
        <v>47</v>
      </c>
      <c r="DJ179" s="15" t="s">
        <v>59</v>
      </c>
      <c r="DK179" t="s">
        <v>47</v>
      </c>
      <c r="DL179" s="15" t="s">
        <v>59</v>
      </c>
      <c r="DM179" t="s">
        <v>47</v>
      </c>
      <c r="DN179" s="15" t="s">
        <v>59</v>
      </c>
      <c r="DO179" t="s">
        <v>47</v>
      </c>
      <c r="DP179" s="15" t="s">
        <v>59</v>
      </c>
      <c r="DQ179" t="s">
        <v>47</v>
      </c>
      <c r="DR179" s="15" t="s">
        <v>59</v>
      </c>
      <c r="DS179" t="s">
        <v>47</v>
      </c>
      <c r="DT179" s="15" t="s">
        <v>59</v>
      </c>
      <c r="DU179" t="s">
        <v>47</v>
      </c>
      <c r="DV179" s="15" t="s">
        <v>59</v>
      </c>
      <c r="DW179" t="s">
        <v>47</v>
      </c>
      <c r="DX179" s="15" t="s">
        <v>59</v>
      </c>
      <c r="EC179" t="s">
        <v>47</v>
      </c>
      <c r="ED179" s="15" t="s">
        <v>59</v>
      </c>
      <c r="EE179" t="s">
        <v>47</v>
      </c>
      <c r="EF179" s="15" t="s">
        <v>59</v>
      </c>
      <c r="EG179" t="s">
        <v>47</v>
      </c>
      <c r="EH179" s="15" t="s">
        <v>59</v>
      </c>
      <c r="EK179" t="s">
        <v>47</v>
      </c>
      <c r="EL179" s="15" t="s">
        <v>59</v>
      </c>
      <c r="EM179" t="s">
        <v>47</v>
      </c>
      <c r="EN179" s="15" t="s">
        <v>59</v>
      </c>
      <c r="EO179" t="s">
        <v>47</v>
      </c>
      <c r="EP179" s="15" t="s">
        <v>59</v>
      </c>
      <c r="EQ179" t="s">
        <v>47</v>
      </c>
      <c r="ER179" s="15" t="s">
        <v>59</v>
      </c>
      <c r="ES179" t="s">
        <v>47</v>
      </c>
      <c r="ET179" s="15" t="s">
        <v>59</v>
      </c>
      <c r="EU179" t="s">
        <v>47</v>
      </c>
      <c r="EV179" s="15" t="s">
        <v>59</v>
      </c>
      <c r="EW179" t="s">
        <v>47</v>
      </c>
      <c r="EX179" s="15" t="s">
        <v>59</v>
      </c>
      <c r="EY179" t="s">
        <v>47</v>
      </c>
      <c r="EZ179" s="15" t="s">
        <v>59</v>
      </c>
      <c r="FA179" t="s">
        <v>47</v>
      </c>
      <c r="FB179" s="15" t="s">
        <v>59</v>
      </c>
      <c r="FE179" t="s">
        <v>47</v>
      </c>
      <c r="FF179" s="15" t="s">
        <v>59</v>
      </c>
      <c r="FG179" t="s">
        <v>47</v>
      </c>
      <c r="FH179" s="15" t="s">
        <v>59</v>
      </c>
      <c r="FI179" t="s">
        <v>47</v>
      </c>
      <c r="FJ179" s="15" t="s">
        <v>59</v>
      </c>
      <c r="FK179" t="s">
        <v>47</v>
      </c>
      <c r="FL179" s="15" t="s">
        <v>59</v>
      </c>
      <c r="FM179" t="s">
        <v>47</v>
      </c>
      <c r="FN179" s="15" t="s">
        <v>59</v>
      </c>
      <c r="FO179" t="s">
        <v>47</v>
      </c>
      <c r="FP179" s="15" t="s">
        <v>59</v>
      </c>
      <c r="FQ179" t="s">
        <v>47</v>
      </c>
      <c r="FR179" s="15" t="s">
        <v>59</v>
      </c>
    </row>
    <row r="180" spans="1:174">
      <c r="A180" t="s">
        <v>518</v>
      </c>
      <c r="B180" s="52">
        <v>2</v>
      </c>
      <c r="C180" s="52"/>
      <c r="D180" s="52">
        <v>2806</v>
      </c>
      <c r="E180" s="18" t="s">
        <v>521</v>
      </c>
      <c r="I180">
        <v>2.9826999999999999</v>
      </c>
      <c r="J180" s="15">
        <v>1.5800000000000002E-2</v>
      </c>
      <c r="K180" t="s">
        <v>47</v>
      </c>
      <c r="L180" s="15" t="s">
        <v>59</v>
      </c>
      <c r="BG180" t="s">
        <v>47</v>
      </c>
      <c r="BH180" s="15" t="s">
        <v>59</v>
      </c>
      <c r="BI180" t="s">
        <v>47</v>
      </c>
      <c r="BJ180" s="15" t="s">
        <v>59</v>
      </c>
      <c r="BK180">
        <v>0.15109999999999998</v>
      </c>
      <c r="BL180" s="15">
        <v>1.4000000000000002E-3</v>
      </c>
      <c r="BM180" t="s">
        <v>47</v>
      </c>
      <c r="BN180" s="15" t="s">
        <v>59</v>
      </c>
      <c r="BO180">
        <v>0.60119999999999996</v>
      </c>
      <c r="BP180" s="15">
        <v>2.5000000000000001E-3</v>
      </c>
      <c r="BQ180" t="s">
        <v>47</v>
      </c>
      <c r="BR180" s="15" t="s">
        <v>59</v>
      </c>
      <c r="BS180">
        <v>0.50819999999999999</v>
      </c>
      <c r="BT180" s="15">
        <v>8.5000000000000006E-3</v>
      </c>
      <c r="BU180" t="s">
        <v>47</v>
      </c>
      <c r="BV180" s="15" t="s">
        <v>59</v>
      </c>
      <c r="BW180" t="s">
        <v>47</v>
      </c>
      <c r="BX180" s="15" t="s">
        <v>59</v>
      </c>
      <c r="BY180" t="s">
        <v>47</v>
      </c>
      <c r="BZ180" s="15" t="s">
        <v>59</v>
      </c>
      <c r="CA180">
        <v>1.7222999999999999</v>
      </c>
      <c r="CB180" s="15">
        <v>3.4999999999999996E-3</v>
      </c>
      <c r="CI180" t="s">
        <v>47</v>
      </c>
      <c r="CJ180" s="15" t="s">
        <v>59</v>
      </c>
      <c r="CM180" t="s">
        <v>47</v>
      </c>
      <c r="CN180" s="15" t="s">
        <v>59</v>
      </c>
      <c r="CO180" t="s">
        <v>47</v>
      </c>
      <c r="CP180" s="15" t="s">
        <v>59</v>
      </c>
      <c r="CQ180" t="s">
        <v>47</v>
      </c>
      <c r="CR180" s="15" t="s">
        <v>59</v>
      </c>
      <c r="CS180" t="s">
        <v>47</v>
      </c>
      <c r="CT180" s="15" t="s">
        <v>59</v>
      </c>
      <c r="CU180" t="s">
        <v>47</v>
      </c>
      <c r="CV180" s="15" t="s">
        <v>59</v>
      </c>
      <c r="CY180" t="s">
        <v>47</v>
      </c>
      <c r="CZ180" s="15" t="s">
        <v>59</v>
      </c>
      <c r="DC180" t="s">
        <v>47</v>
      </c>
      <c r="DD180" s="15" t="s">
        <v>59</v>
      </c>
      <c r="DG180" t="s">
        <v>47</v>
      </c>
      <c r="DH180" s="15" t="s">
        <v>59</v>
      </c>
      <c r="DI180" t="s">
        <v>47</v>
      </c>
      <c r="DJ180" s="15" t="s">
        <v>59</v>
      </c>
      <c r="DK180" t="s">
        <v>47</v>
      </c>
      <c r="DL180" s="15" t="s">
        <v>59</v>
      </c>
      <c r="DM180" t="s">
        <v>47</v>
      </c>
      <c r="DN180" s="15" t="s">
        <v>59</v>
      </c>
      <c r="DO180" t="s">
        <v>47</v>
      </c>
      <c r="DP180" s="15" t="s">
        <v>59</v>
      </c>
      <c r="DQ180" t="s">
        <v>47</v>
      </c>
      <c r="DR180" s="15" t="s">
        <v>59</v>
      </c>
      <c r="DS180" t="s">
        <v>47</v>
      </c>
      <c r="DT180" s="15" t="s">
        <v>59</v>
      </c>
      <c r="DU180" t="s">
        <v>47</v>
      </c>
      <c r="DV180" s="15" t="s">
        <v>59</v>
      </c>
      <c r="DW180" t="s">
        <v>47</v>
      </c>
      <c r="DX180" s="15" t="s">
        <v>59</v>
      </c>
      <c r="EC180" t="s">
        <v>47</v>
      </c>
      <c r="ED180" s="15" t="s">
        <v>59</v>
      </c>
      <c r="EE180" t="s">
        <v>47</v>
      </c>
      <c r="EF180" s="15" t="s">
        <v>59</v>
      </c>
      <c r="EG180" t="s">
        <v>47</v>
      </c>
      <c r="EH180" s="15" t="s">
        <v>59</v>
      </c>
      <c r="EK180" t="s">
        <v>47</v>
      </c>
      <c r="EL180" s="15" t="s">
        <v>59</v>
      </c>
      <c r="EM180" t="s">
        <v>47</v>
      </c>
      <c r="EN180" s="15" t="s">
        <v>59</v>
      </c>
      <c r="EO180" t="s">
        <v>47</v>
      </c>
      <c r="EP180" s="15" t="s">
        <v>59</v>
      </c>
      <c r="EQ180" t="s">
        <v>47</v>
      </c>
      <c r="ER180" s="15" t="s">
        <v>59</v>
      </c>
      <c r="ES180" t="s">
        <v>47</v>
      </c>
      <c r="ET180" s="15" t="s">
        <v>59</v>
      </c>
      <c r="EU180" t="s">
        <v>47</v>
      </c>
      <c r="EV180" s="15" t="s">
        <v>59</v>
      </c>
      <c r="EW180" t="s">
        <v>47</v>
      </c>
      <c r="EX180" s="15" t="s">
        <v>59</v>
      </c>
      <c r="EY180" t="s">
        <v>47</v>
      </c>
      <c r="EZ180" s="15" t="s">
        <v>59</v>
      </c>
      <c r="FA180" t="s">
        <v>47</v>
      </c>
      <c r="FB180" s="15" t="s">
        <v>59</v>
      </c>
      <c r="FE180" t="s">
        <v>47</v>
      </c>
      <c r="FF180" s="15" t="s">
        <v>59</v>
      </c>
      <c r="FG180" t="s">
        <v>47</v>
      </c>
      <c r="FH180" s="15" t="s">
        <v>59</v>
      </c>
      <c r="FI180" t="s">
        <v>47</v>
      </c>
      <c r="FJ180" s="15" t="s">
        <v>59</v>
      </c>
      <c r="FK180" t="s">
        <v>47</v>
      </c>
      <c r="FL180" s="15" t="s">
        <v>59</v>
      </c>
      <c r="FM180" t="s">
        <v>47</v>
      </c>
      <c r="FN180" s="15" t="s">
        <v>59</v>
      </c>
      <c r="FO180" t="s">
        <v>47</v>
      </c>
      <c r="FP180" s="15" t="s">
        <v>59</v>
      </c>
      <c r="FQ180" t="s">
        <v>47</v>
      </c>
      <c r="FR180" s="15" t="s">
        <v>59</v>
      </c>
    </row>
    <row r="181" spans="1:174">
      <c r="A181" t="s">
        <v>519</v>
      </c>
      <c r="B181" s="43">
        <v>3</v>
      </c>
      <c r="D181" s="43">
        <v>2806</v>
      </c>
      <c r="E181" s="18" t="s">
        <v>521</v>
      </c>
      <c r="I181">
        <v>2.8320999999999996</v>
      </c>
      <c r="J181" s="15">
        <v>8.6999999999999994E-3</v>
      </c>
      <c r="K181" t="s">
        <v>47</v>
      </c>
      <c r="L181" s="15" t="s">
        <v>59</v>
      </c>
      <c r="BG181" t="s">
        <v>47</v>
      </c>
      <c r="BH181" s="15" t="s">
        <v>59</v>
      </c>
      <c r="BI181" t="s">
        <v>47</v>
      </c>
      <c r="BJ181" s="15" t="s">
        <v>59</v>
      </c>
      <c r="BK181">
        <v>0.15460000000000002</v>
      </c>
      <c r="BL181" s="15">
        <v>1.9E-3</v>
      </c>
      <c r="BM181" t="s">
        <v>47</v>
      </c>
      <c r="BN181" s="15" t="s">
        <v>59</v>
      </c>
      <c r="BO181">
        <v>0.60420000000000007</v>
      </c>
      <c r="BP181" s="15">
        <v>1.7000000000000001E-3</v>
      </c>
      <c r="BQ181" t="s">
        <v>47</v>
      </c>
      <c r="BR181" s="15" t="s">
        <v>59</v>
      </c>
      <c r="BS181">
        <v>0.5111</v>
      </c>
      <c r="BT181" s="15">
        <v>5.9999999999999995E-4</v>
      </c>
      <c r="BU181" t="s">
        <v>47</v>
      </c>
      <c r="BV181" s="15" t="s">
        <v>59</v>
      </c>
      <c r="BW181" t="s">
        <v>47</v>
      </c>
      <c r="BX181" s="15" t="s">
        <v>59</v>
      </c>
      <c r="BY181" t="s">
        <v>47</v>
      </c>
      <c r="BZ181" s="15" t="s">
        <v>59</v>
      </c>
      <c r="CA181">
        <v>1.5622</v>
      </c>
      <c r="CB181" s="15">
        <v>4.5000000000000005E-3</v>
      </c>
      <c r="CI181" t="s">
        <v>47</v>
      </c>
      <c r="CJ181" s="15" t="s">
        <v>59</v>
      </c>
      <c r="CM181" t="s">
        <v>47</v>
      </c>
      <c r="CN181" s="15" t="s">
        <v>59</v>
      </c>
      <c r="CO181" t="s">
        <v>47</v>
      </c>
      <c r="CP181" s="15" t="s">
        <v>59</v>
      </c>
      <c r="CQ181" t="s">
        <v>47</v>
      </c>
      <c r="CR181" s="15" t="s">
        <v>59</v>
      </c>
      <c r="CS181" t="s">
        <v>47</v>
      </c>
      <c r="CT181" s="15" t="s">
        <v>59</v>
      </c>
      <c r="CU181" t="s">
        <v>47</v>
      </c>
      <c r="CV181" s="15" t="s">
        <v>59</v>
      </c>
      <c r="CY181" t="s">
        <v>47</v>
      </c>
      <c r="CZ181" s="15" t="s">
        <v>59</v>
      </c>
      <c r="DC181" t="s">
        <v>47</v>
      </c>
      <c r="DD181" s="15" t="s">
        <v>59</v>
      </c>
      <c r="DG181" t="s">
        <v>47</v>
      </c>
      <c r="DH181" s="15" t="s">
        <v>59</v>
      </c>
      <c r="DI181" t="s">
        <v>47</v>
      </c>
      <c r="DJ181" s="15" t="s">
        <v>59</v>
      </c>
      <c r="DK181" t="s">
        <v>47</v>
      </c>
      <c r="DL181" s="15" t="s">
        <v>59</v>
      </c>
      <c r="DM181" t="s">
        <v>47</v>
      </c>
      <c r="DN181" s="15" t="s">
        <v>59</v>
      </c>
      <c r="DO181" t="s">
        <v>47</v>
      </c>
      <c r="DP181" s="15" t="s">
        <v>59</v>
      </c>
      <c r="DQ181" t="s">
        <v>47</v>
      </c>
      <c r="DR181" s="15" t="s">
        <v>59</v>
      </c>
      <c r="DS181" t="s">
        <v>47</v>
      </c>
      <c r="DT181" s="15" t="s">
        <v>59</v>
      </c>
      <c r="DU181" t="s">
        <v>47</v>
      </c>
      <c r="DV181" s="15" t="s">
        <v>59</v>
      </c>
      <c r="DW181" t="s">
        <v>47</v>
      </c>
      <c r="DX181" s="15" t="s">
        <v>59</v>
      </c>
      <c r="EC181" t="s">
        <v>47</v>
      </c>
      <c r="ED181" s="15" t="s">
        <v>59</v>
      </c>
      <c r="EE181" t="s">
        <v>47</v>
      </c>
      <c r="EF181" s="15" t="s">
        <v>59</v>
      </c>
      <c r="EG181" t="s">
        <v>47</v>
      </c>
      <c r="EH181" s="15" t="s">
        <v>59</v>
      </c>
      <c r="EK181" t="s">
        <v>47</v>
      </c>
      <c r="EL181" s="15" t="s">
        <v>59</v>
      </c>
      <c r="EM181" t="s">
        <v>47</v>
      </c>
      <c r="EN181" s="15" t="s">
        <v>59</v>
      </c>
      <c r="EO181" t="s">
        <v>47</v>
      </c>
      <c r="EP181" s="15" t="s">
        <v>59</v>
      </c>
      <c r="EQ181" t="s">
        <v>47</v>
      </c>
      <c r="ER181" s="15" t="s">
        <v>59</v>
      </c>
      <c r="ES181" t="s">
        <v>47</v>
      </c>
      <c r="ET181" s="15" t="s">
        <v>59</v>
      </c>
      <c r="EU181" t="s">
        <v>47</v>
      </c>
      <c r="EV181" s="15" t="s">
        <v>59</v>
      </c>
      <c r="EW181" t="s">
        <v>47</v>
      </c>
      <c r="EX181" s="15" t="s">
        <v>59</v>
      </c>
      <c r="EY181" t="s">
        <v>47</v>
      </c>
      <c r="EZ181" s="15" t="s">
        <v>59</v>
      </c>
      <c r="FA181" t="s">
        <v>47</v>
      </c>
      <c r="FB181" s="15" t="s">
        <v>59</v>
      </c>
      <c r="FE181" t="s">
        <v>47</v>
      </c>
      <c r="FF181" s="15" t="s">
        <v>59</v>
      </c>
      <c r="FG181" t="s">
        <v>47</v>
      </c>
      <c r="FH181" s="15" t="s">
        <v>59</v>
      </c>
      <c r="FI181" t="s">
        <v>47</v>
      </c>
      <c r="FJ181" s="15" t="s">
        <v>59</v>
      </c>
      <c r="FK181" t="s">
        <v>47</v>
      </c>
      <c r="FL181" s="15" t="s">
        <v>59</v>
      </c>
      <c r="FM181" t="s">
        <v>47</v>
      </c>
      <c r="FN181" s="15" t="s">
        <v>59</v>
      </c>
      <c r="FO181" t="s">
        <v>47</v>
      </c>
      <c r="FP181" s="15" t="s">
        <v>59</v>
      </c>
      <c r="FQ181" t="s">
        <v>47</v>
      </c>
      <c r="FR181" s="15" t="s">
        <v>59</v>
      </c>
    </row>
    <row r="182" spans="1:174">
      <c r="A182" t="s">
        <v>520</v>
      </c>
      <c r="B182" s="43">
        <v>3</v>
      </c>
      <c r="D182" s="43">
        <v>2806</v>
      </c>
      <c r="E182" s="18" t="s">
        <v>521</v>
      </c>
      <c r="I182">
        <v>2.9438999999999997</v>
      </c>
      <c r="J182" s="15">
        <v>1.1200000000000002E-2</v>
      </c>
      <c r="K182" t="s">
        <v>47</v>
      </c>
      <c r="L182" s="15" t="s">
        <v>59</v>
      </c>
      <c r="BG182" t="s">
        <v>47</v>
      </c>
      <c r="BH182" s="15" t="s">
        <v>59</v>
      </c>
      <c r="BI182" t="s">
        <v>47</v>
      </c>
      <c r="BJ182" s="15" t="s">
        <v>59</v>
      </c>
      <c r="BK182">
        <v>0.17079999999999998</v>
      </c>
      <c r="BL182" s="15">
        <v>5.9999999999999995E-4</v>
      </c>
      <c r="BM182" t="s">
        <v>47</v>
      </c>
      <c r="BN182" s="15" t="s">
        <v>59</v>
      </c>
      <c r="BO182">
        <v>0.59530000000000005</v>
      </c>
      <c r="BP182" s="15">
        <v>4.5000000000000005E-3</v>
      </c>
      <c r="BQ182" t="s">
        <v>47</v>
      </c>
      <c r="BR182" s="15" t="s">
        <v>59</v>
      </c>
      <c r="BS182">
        <v>0.4955</v>
      </c>
      <c r="BT182" s="15">
        <v>5.3E-3</v>
      </c>
      <c r="BU182" t="s">
        <v>47</v>
      </c>
      <c r="BV182" s="15" t="s">
        <v>59</v>
      </c>
      <c r="BW182" t="s">
        <v>47</v>
      </c>
      <c r="BX182" s="15" t="s">
        <v>59</v>
      </c>
      <c r="BY182" t="s">
        <v>47</v>
      </c>
      <c r="BZ182" s="15" t="s">
        <v>59</v>
      </c>
      <c r="CA182">
        <v>1.6822999999999999</v>
      </c>
      <c r="CB182" s="15">
        <v>1.9E-3</v>
      </c>
      <c r="CI182" t="s">
        <v>47</v>
      </c>
      <c r="CJ182" s="15" t="s">
        <v>59</v>
      </c>
      <c r="CM182" t="s">
        <v>47</v>
      </c>
      <c r="CN182" s="15" t="s">
        <v>59</v>
      </c>
      <c r="CO182" t="s">
        <v>47</v>
      </c>
      <c r="CP182" s="15" t="s">
        <v>59</v>
      </c>
      <c r="CQ182" t="s">
        <v>47</v>
      </c>
      <c r="CR182" s="15" t="s">
        <v>59</v>
      </c>
      <c r="CS182" t="s">
        <v>47</v>
      </c>
      <c r="CT182" s="15" t="s">
        <v>59</v>
      </c>
      <c r="CU182" t="s">
        <v>47</v>
      </c>
      <c r="CV182" s="15" t="s">
        <v>59</v>
      </c>
      <c r="CY182" t="s">
        <v>47</v>
      </c>
      <c r="CZ182" s="15" t="s">
        <v>59</v>
      </c>
      <c r="DC182" t="s">
        <v>47</v>
      </c>
      <c r="DD182" s="15" t="s">
        <v>59</v>
      </c>
      <c r="DG182" t="s">
        <v>47</v>
      </c>
      <c r="DH182" s="15" t="s">
        <v>59</v>
      </c>
      <c r="DI182" t="s">
        <v>47</v>
      </c>
      <c r="DJ182" s="15" t="s">
        <v>59</v>
      </c>
      <c r="DK182" t="s">
        <v>47</v>
      </c>
      <c r="DL182" s="15" t="s">
        <v>59</v>
      </c>
      <c r="DM182" t="s">
        <v>47</v>
      </c>
      <c r="DN182" s="15" t="s">
        <v>59</v>
      </c>
      <c r="DO182" t="s">
        <v>47</v>
      </c>
      <c r="DP182" s="15" t="s">
        <v>59</v>
      </c>
      <c r="DQ182" t="s">
        <v>47</v>
      </c>
      <c r="DR182" s="15" t="s">
        <v>59</v>
      </c>
      <c r="DS182" t="s">
        <v>47</v>
      </c>
      <c r="DT182" s="15" t="s">
        <v>59</v>
      </c>
      <c r="DU182" t="s">
        <v>47</v>
      </c>
      <c r="DV182" s="15" t="s">
        <v>59</v>
      </c>
      <c r="DW182" t="s">
        <v>47</v>
      </c>
      <c r="DX182" s="15" t="s">
        <v>59</v>
      </c>
      <c r="EC182" t="s">
        <v>47</v>
      </c>
      <c r="ED182" s="15" t="s">
        <v>59</v>
      </c>
      <c r="EE182" t="s">
        <v>47</v>
      </c>
      <c r="EF182" s="15" t="s">
        <v>59</v>
      </c>
      <c r="EG182" t="s">
        <v>47</v>
      </c>
      <c r="EH182" s="15" t="s">
        <v>59</v>
      </c>
      <c r="EK182" t="s">
        <v>47</v>
      </c>
      <c r="EL182" s="15" t="s">
        <v>59</v>
      </c>
      <c r="EM182" t="s">
        <v>47</v>
      </c>
      <c r="EN182" s="15" t="s">
        <v>59</v>
      </c>
      <c r="EO182" t="s">
        <v>47</v>
      </c>
      <c r="EP182" s="15" t="s">
        <v>59</v>
      </c>
      <c r="EQ182" t="s">
        <v>47</v>
      </c>
      <c r="ER182" s="15" t="s">
        <v>59</v>
      </c>
      <c r="ES182" t="s">
        <v>47</v>
      </c>
      <c r="ET182" s="15" t="s">
        <v>59</v>
      </c>
      <c r="EU182" t="s">
        <v>47</v>
      </c>
      <c r="EV182" s="15" t="s">
        <v>59</v>
      </c>
      <c r="EW182" t="s">
        <v>47</v>
      </c>
      <c r="EX182" s="15" t="s">
        <v>59</v>
      </c>
      <c r="EY182" t="s">
        <v>47</v>
      </c>
      <c r="EZ182" s="15" t="s">
        <v>59</v>
      </c>
      <c r="FA182" t="s">
        <v>47</v>
      </c>
      <c r="FB182" s="15" t="s">
        <v>59</v>
      </c>
      <c r="FE182" t="s">
        <v>47</v>
      </c>
      <c r="FF182" s="15" t="s">
        <v>59</v>
      </c>
      <c r="FG182" t="s">
        <v>47</v>
      </c>
      <c r="FH182" s="15" t="s">
        <v>59</v>
      </c>
      <c r="FI182" t="s">
        <v>47</v>
      </c>
      <c r="FJ182" s="15" t="s">
        <v>59</v>
      </c>
      <c r="FK182" t="s">
        <v>47</v>
      </c>
      <c r="FL182" s="15" t="s">
        <v>59</v>
      </c>
      <c r="FM182" t="s">
        <v>47</v>
      </c>
      <c r="FN182" s="15" t="s">
        <v>59</v>
      </c>
      <c r="FO182" t="s">
        <v>47</v>
      </c>
      <c r="FP182" s="15" t="s">
        <v>59</v>
      </c>
      <c r="FQ182" t="s">
        <v>47</v>
      </c>
      <c r="FR182" s="15" t="s">
        <v>59</v>
      </c>
    </row>
    <row r="183" spans="1:174">
      <c r="A183" t="s">
        <v>524</v>
      </c>
      <c r="B183" s="52">
        <v>2</v>
      </c>
      <c r="C183" s="52"/>
      <c r="D183" s="52">
        <v>8012</v>
      </c>
      <c r="E183" s="18" t="s">
        <v>522</v>
      </c>
      <c r="I183">
        <v>8.73</v>
      </c>
      <c r="J183" s="15">
        <v>0.04</v>
      </c>
      <c r="K183" t="s">
        <v>47</v>
      </c>
      <c r="L183" s="15" t="s">
        <v>59</v>
      </c>
      <c r="BG183" t="s">
        <v>47</v>
      </c>
      <c r="BH183" s="15" t="s">
        <v>59</v>
      </c>
      <c r="BI183">
        <v>0.93</v>
      </c>
      <c r="BJ183" s="15">
        <v>0.08</v>
      </c>
      <c r="BK183" t="s">
        <v>47</v>
      </c>
      <c r="BL183" s="15" t="s">
        <v>59</v>
      </c>
      <c r="BM183" t="s">
        <v>47</v>
      </c>
      <c r="BN183" s="15" t="s">
        <v>59</v>
      </c>
      <c r="BO183">
        <v>0.75</v>
      </c>
      <c r="BP183" s="15">
        <v>0.02</v>
      </c>
      <c r="BQ183" t="s">
        <v>47</v>
      </c>
      <c r="BR183" s="15" t="s">
        <v>59</v>
      </c>
      <c r="BS183">
        <v>0.28000000000000003</v>
      </c>
      <c r="BT183" s="15">
        <v>0.02</v>
      </c>
      <c r="BU183" t="s">
        <v>47</v>
      </c>
      <c r="BV183" s="15" t="s">
        <v>59</v>
      </c>
      <c r="BW183">
        <v>6.21</v>
      </c>
      <c r="BX183" s="15">
        <v>0.08</v>
      </c>
      <c r="BY183" t="s">
        <v>47</v>
      </c>
      <c r="BZ183" s="15" t="s">
        <v>59</v>
      </c>
      <c r="CA183" t="s">
        <v>47</v>
      </c>
      <c r="CB183" s="15" t="s">
        <v>59</v>
      </c>
      <c r="CI183">
        <v>0.56000000000000005</v>
      </c>
      <c r="CJ183" s="15">
        <v>0.04</v>
      </c>
      <c r="CM183" t="s">
        <v>47</v>
      </c>
      <c r="CN183" s="15" t="s">
        <v>59</v>
      </c>
      <c r="CO183" t="s">
        <v>47</v>
      </c>
      <c r="CP183" s="15" t="s">
        <v>59</v>
      </c>
      <c r="CQ183" t="s">
        <v>47</v>
      </c>
      <c r="CR183" s="15" t="s">
        <v>59</v>
      </c>
      <c r="CS183" t="s">
        <v>47</v>
      </c>
      <c r="CT183" s="15" t="s">
        <v>59</v>
      </c>
      <c r="CU183" t="s">
        <v>47</v>
      </c>
      <c r="CV183" s="15" t="s">
        <v>59</v>
      </c>
      <c r="CY183" t="s">
        <v>47</v>
      </c>
      <c r="CZ183" s="15" t="s">
        <v>59</v>
      </c>
      <c r="DC183" t="s">
        <v>47</v>
      </c>
      <c r="DD183" s="15" t="s">
        <v>59</v>
      </c>
      <c r="DG183" t="s">
        <v>47</v>
      </c>
      <c r="DH183" s="15" t="s">
        <v>59</v>
      </c>
      <c r="DI183" t="s">
        <v>47</v>
      </c>
      <c r="DJ183" s="15" t="s">
        <v>59</v>
      </c>
      <c r="DK183" t="s">
        <v>47</v>
      </c>
      <c r="DL183" s="15" t="s">
        <v>59</v>
      </c>
      <c r="DM183" t="s">
        <v>47</v>
      </c>
      <c r="DN183" s="15" t="s">
        <v>59</v>
      </c>
      <c r="DO183" t="s">
        <v>47</v>
      </c>
      <c r="DP183" s="15" t="s">
        <v>59</v>
      </c>
      <c r="DQ183" t="s">
        <v>47</v>
      </c>
      <c r="DR183" s="15" t="s">
        <v>59</v>
      </c>
      <c r="DS183" t="s">
        <v>47</v>
      </c>
      <c r="DT183" s="15" t="s">
        <v>59</v>
      </c>
      <c r="DU183" t="s">
        <v>47</v>
      </c>
      <c r="DV183" s="15" t="s">
        <v>59</v>
      </c>
      <c r="DW183" t="s">
        <v>47</v>
      </c>
      <c r="DX183" s="15" t="s">
        <v>59</v>
      </c>
      <c r="EC183" t="s">
        <v>47</v>
      </c>
      <c r="ED183" s="15" t="s">
        <v>59</v>
      </c>
      <c r="EE183" t="s">
        <v>47</v>
      </c>
      <c r="EF183" s="15" t="s">
        <v>59</v>
      </c>
      <c r="EG183" t="s">
        <v>47</v>
      </c>
      <c r="EH183" s="15" t="s">
        <v>59</v>
      </c>
      <c r="EK183" t="s">
        <v>47</v>
      </c>
      <c r="EL183" s="15" t="s">
        <v>59</v>
      </c>
      <c r="EM183" t="s">
        <v>47</v>
      </c>
      <c r="EN183" s="15" t="s">
        <v>59</v>
      </c>
      <c r="EO183" t="s">
        <v>47</v>
      </c>
      <c r="EP183" s="15" t="s">
        <v>59</v>
      </c>
      <c r="EQ183" t="s">
        <v>47</v>
      </c>
      <c r="ER183" s="15" t="s">
        <v>59</v>
      </c>
      <c r="ES183" t="s">
        <v>47</v>
      </c>
      <c r="ET183" s="15" t="s">
        <v>59</v>
      </c>
      <c r="EU183" t="s">
        <v>47</v>
      </c>
      <c r="EV183" s="15" t="s">
        <v>59</v>
      </c>
      <c r="EW183" t="s">
        <v>47</v>
      </c>
      <c r="EX183" s="15" t="s">
        <v>59</v>
      </c>
      <c r="EY183" t="s">
        <v>47</v>
      </c>
      <c r="EZ183" s="15" t="s">
        <v>59</v>
      </c>
      <c r="FA183" t="s">
        <v>47</v>
      </c>
      <c r="FB183" s="15" t="s">
        <v>59</v>
      </c>
      <c r="FE183" t="s">
        <v>47</v>
      </c>
      <c r="FF183" s="15" t="s">
        <v>59</v>
      </c>
      <c r="FG183" t="s">
        <v>47</v>
      </c>
      <c r="FH183" s="15" t="s">
        <v>59</v>
      </c>
      <c r="FI183" t="s">
        <v>47</v>
      </c>
      <c r="FJ183" s="15" t="s">
        <v>59</v>
      </c>
      <c r="FK183" t="s">
        <v>47</v>
      </c>
      <c r="FL183" s="15" t="s">
        <v>59</v>
      </c>
      <c r="FM183" t="s">
        <v>47</v>
      </c>
      <c r="FN183" s="15" t="s">
        <v>59</v>
      </c>
      <c r="FO183" t="s">
        <v>47</v>
      </c>
      <c r="FP183" s="15" t="s">
        <v>59</v>
      </c>
      <c r="FQ183" t="s">
        <v>47</v>
      </c>
      <c r="FR183" s="15" t="s">
        <v>59</v>
      </c>
    </row>
    <row r="184" spans="1:174">
      <c r="A184" t="s">
        <v>525</v>
      </c>
      <c r="B184" s="52">
        <v>2</v>
      </c>
      <c r="C184" s="52"/>
      <c r="D184" s="52">
        <v>8012</v>
      </c>
      <c r="E184" s="18" t="s">
        <v>522</v>
      </c>
      <c r="I184">
        <v>10.45</v>
      </c>
      <c r="J184" s="15">
        <v>0.55000000000000004</v>
      </c>
      <c r="K184" t="s">
        <v>47</v>
      </c>
      <c r="L184" s="15" t="s">
        <v>59</v>
      </c>
      <c r="BG184" t="s">
        <v>47</v>
      </c>
      <c r="BH184" s="15" t="s">
        <v>59</v>
      </c>
      <c r="BI184">
        <v>1.41</v>
      </c>
      <c r="BJ184" s="15">
        <v>7.0000000000000007E-2</v>
      </c>
      <c r="BK184" t="s">
        <v>47</v>
      </c>
      <c r="BL184" s="15" t="s">
        <v>59</v>
      </c>
      <c r="BM184" t="s">
        <v>47</v>
      </c>
      <c r="BN184" s="15" t="s">
        <v>59</v>
      </c>
      <c r="BO184">
        <v>0.81</v>
      </c>
      <c r="BP184" s="15">
        <v>0.03</v>
      </c>
      <c r="BQ184" t="s">
        <v>47</v>
      </c>
      <c r="BR184" s="15" t="s">
        <v>59</v>
      </c>
      <c r="BS184">
        <v>0.21</v>
      </c>
      <c r="BT184" s="15">
        <v>0.03</v>
      </c>
      <c r="BU184" t="s">
        <v>47</v>
      </c>
      <c r="BV184" s="15" t="s">
        <v>59</v>
      </c>
      <c r="BW184">
        <v>7.66</v>
      </c>
      <c r="BX184" s="15">
        <v>0.44</v>
      </c>
      <c r="BY184" t="s">
        <v>47</v>
      </c>
      <c r="BZ184" s="15" t="s">
        <v>59</v>
      </c>
      <c r="CA184" t="s">
        <v>47</v>
      </c>
      <c r="CB184" s="15" t="s">
        <v>59</v>
      </c>
      <c r="CI184">
        <v>0.36</v>
      </c>
      <c r="CJ184" s="15">
        <v>0.03</v>
      </c>
      <c r="CM184" t="s">
        <v>47</v>
      </c>
      <c r="CN184" s="15" t="s">
        <v>59</v>
      </c>
      <c r="CO184" t="s">
        <v>47</v>
      </c>
      <c r="CP184" s="15" t="s">
        <v>59</v>
      </c>
      <c r="CQ184" t="s">
        <v>47</v>
      </c>
      <c r="CR184" s="15" t="s">
        <v>59</v>
      </c>
      <c r="CS184" t="s">
        <v>47</v>
      </c>
      <c r="CT184" s="15" t="s">
        <v>59</v>
      </c>
      <c r="CU184" t="s">
        <v>47</v>
      </c>
      <c r="CV184" s="15" t="s">
        <v>59</v>
      </c>
      <c r="CY184" t="s">
        <v>47</v>
      </c>
      <c r="CZ184" s="15" t="s">
        <v>59</v>
      </c>
      <c r="DC184" t="s">
        <v>47</v>
      </c>
      <c r="DD184" s="15" t="s">
        <v>59</v>
      </c>
      <c r="DG184" t="s">
        <v>47</v>
      </c>
      <c r="DH184" s="15" t="s">
        <v>59</v>
      </c>
      <c r="DI184" t="s">
        <v>47</v>
      </c>
      <c r="DJ184" s="15" t="s">
        <v>59</v>
      </c>
      <c r="DK184" t="s">
        <v>47</v>
      </c>
      <c r="DL184" s="15" t="s">
        <v>59</v>
      </c>
      <c r="DM184" t="s">
        <v>47</v>
      </c>
      <c r="DN184" s="15" t="s">
        <v>59</v>
      </c>
      <c r="DO184" t="s">
        <v>47</v>
      </c>
      <c r="DP184" s="15" t="s">
        <v>59</v>
      </c>
      <c r="DQ184" t="s">
        <v>47</v>
      </c>
      <c r="DR184" s="15" t="s">
        <v>59</v>
      </c>
      <c r="DS184" t="s">
        <v>47</v>
      </c>
      <c r="DT184" s="15" t="s">
        <v>59</v>
      </c>
      <c r="DU184" t="s">
        <v>47</v>
      </c>
      <c r="DV184" s="15" t="s">
        <v>59</v>
      </c>
      <c r="DW184" t="s">
        <v>47</v>
      </c>
      <c r="DX184" s="15" t="s">
        <v>59</v>
      </c>
      <c r="EC184" t="s">
        <v>47</v>
      </c>
      <c r="ED184" s="15" t="s">
        <v>59</v>
      </c>
      <c r="EE184" t="s">
        <v>47</v>
      </c>
      <c r="EF184" s="15" t="s">
        <v>59</v>
      </c>
      <c r="EG184" t="s">
        <v>47</v>
      </c>
      <c r="EH184" s="15" t="s">
        <v>59</v>
      </c>
      <c r="EK184" t="s">
        <v>47</v>
      </c>
      <c r="EL184" s="15" t="s">
        <v>59</v>
      </c>
      <c r="EM184" t="s">
        <v>47</v>
      </c>
      <c r="EN184" s="15" t="s">
        <v>59</v>
      </c>
      <c r="EO184" t="s">
        <v>47</v>
      </c>
      <c r="EP184" s="15" t="s">
        <v>59</v>
      </c>
      <c r="EQ184" t="s">
        <v>47</v>
      </c>
      <c r="ER184" s="15" t="s">
        <v>59</v>
      </c>
      <c r="ES184" t="s">
        <v>47</v>
      </c>
      <c r="ET184" s="15" t="s">
        <v>59</v>
      </c>
      <c r="EU184" t="s">
        <v>47</v>
      </c>
      <c r="EV184" s="15" t="s">
        <v>59</v>
      </c>
      <c r="EW184" t="s">
        <v>47</v>
      </c>
      <c r="EX184" s="15" t="s">
        <v>59</v>
      </c>
      <c r="EY184" t="s">
        <v>47</v>
      </c>
      <c r="EZ184" s="15" t="s">
        <v>59</v>
      </c>
      <c r="FA184" t="s">
        <v>47</v>
      </c>
      <c r="FB184" s="15" t="s">
        <v>59</v>
      </c>
      <c r="FE184" t="s">
        <v>47</v>
      </c>
      <c r="FF184" s="15" t="s">
        <v>59</v>
      </c>
      <c r="FG184" t="s">
        <v>47</v>
      </c>
      <c r="FH184" s="15" t="s">
        <v>59</v>
      </c>
      <c r="FI184" t="s">
        <v>47</v>
      </c>
      <c r="FJ184" s="15" t="s">
        <v>59</v>
      </c>
      <c r="FK184" t="s">
        <v>47</v>
      </c>
      <c r="FL184" s="15" t="s">
        <v>59</v>
      </c>
      <c r="FM184" t="s">
        <v>47</v>
      </c>
      <c r="FN184" s="15" t="s">
        <v>59</v>
      </c>
      <c r="FO184" t="s">
        <v>47</v>
      </c>
      <c r="FP184" s="15" t="s">
        <v>59</v>
      </c>
      <c r="FQ184" t="s">
        <v>47</v>
      </c>
      <c r="FR184" s="15" t="s">
        <v>59</v>
      </c>
    </row>
    <row r="185" spans="1:174">
      <c r="A185" t="s">
        <v>526</v>
      </c>
      <c r="B185" s="52">
        <v>2</v>
      </c>
      <c r="C185" s="52"/>
      <c r="D185" s="52">
        <v>8012</v>
      </c>
      <c r="E185" s="18" t="s">
        <v>522</v>
      </c>
      <c r="I185">
        <v>8.98</v>
      </c>
      <c r="J185" s="15">
        <v>0.27</v>
      </c>
      <c r="K185" t="s">
        <v>47</v>
      </c>
      <c r="L185" s="15" t="s">
        <v>59</v>
      </c>
      <c r="BG185" t="s">
        <v>47</v>
      </c>
      <c r="BH185" s="15" t="s">
        <v>59</v>
      </c>
      <c r="BI185">
        <v>1.1299999999999999</v>
      </c>
      <c r="BJ185" s="15">
        <v>0.04</v>
      </c>
      <c r="BK185" t="s">
        <v>47</v>
      </c>
      <c r="BL185" s="15" t="s">
        <v>59</v>
      </c>
      <c r="BM185" t="s">
        <v>47</v>
      </c>
      <c r="BN185" s="15" t="s">
        <v>59</v>
      </c>
      <c r="BO185">
        <v>0.72</v>
      </c>
      <c r="BP185" s="15">
        <v>0.03</v>
      </c>
      <c r="BQ185" t="s">
        <v>47</v>
      </c>
      <c r="BR185" s="15" t="s">
        <v>59</v>
      </c>
      <c r="BS185">
        <v>0.27</v>
      </c>
      <c r="BT185" s="15">
        <v>0.01</v>
      </c>
      <c r="BU185" t="s">
        <v>47</v>
      </c>
      <c r="BV185" s="15" t="s">
        <v>59</v>
      </c>
      <c r="BW185">
        <v>6.4</v>
      </c>
      <c r="BX185" s="15">
        <v>0.15</v>
      </c>
      <c r="BY185" t="s">
        <v>47</v>
      </c>
      <c r="BZ185" s="15" t="s">
        <v>59</v>
      </c>
      <c r="CA185" t="s">
        <v>47</v>
      </c>
      <c r="CB185" s="15" t="s">
        <v>59</v>
      </c>
      <c r="CI185">
        <v>0.46</v>
      </c>
      <c r="CJ185" s="15">
        <v>0.04</v>
      </c>
      <c r="CM185" t="s">
        <v>47</v>
      </c>
      <c r="CN185" s="15" t="s">
        <v>59</v>
      </c>
      <c r="CO185" t="s">
        <v>47</v>
      </c>
      <c r="CP185" s="15" t="s">
        <v>59</v>
      </c>
      <c r="CQ185" t="s">
        <v>47</v>
      </c>
      <c r="CR185" s="15" t="s">
        <v>59</v>
      </c>
      <c r="CS185" t="s">
        <v>47</v>
      </c>
      <c r="CT185" s="15" t="s">
        <v>59</v>
      </c>
      <c r="CU185" t="s">
        <v>47</v>
      </c>
      <c r="CV185" s="15" t="s">
        <v>59</v>
      </c>
      <c r="CY185" t="s">
        <v>47</v>
      </c>
      <c r="CZ185" s="15" t="s">
        <v>59</v>
      </c>
      <c r="DC185" t="s">
        <v>47</v>
      </c>
      <c r="DD185" s="15" t="s">
        <v>59</v>
      </c>
      <c r="DG185" t="s">
        <v>47</v>
      </c>
      <c r="DH185" s="15" t="s">
        <v>59</v>
      </c>
      <c r="DI185" t="s">
        <v>47</v>
      </c>
      <c r="DJ185" s="15" t="s">
        <v>59</v>
      </c>
      <c r="DK185" t="s">
        <v>47</v>
      </c>
      <c r="DL185" s="15" t="s">
        <v>59</v>
      </c>
      <c r="DM185" t="s">
        <v>47</v>
      </c>
      <c r="DN185" s="15" t="s">
        <v>59</v>
      </c>
      <c r="DO185" t="s">
        <v>47</v>
      </c>
      <c r="DP185" s="15" t="s">
        <v>59</v>
      </c>
      <c r="DQ185" t="s">
        <v>47</v>
      </c>
      <c r="DR185" s="15" t="s">
        <v>59</v>
      </c>
      <c r="DS185" t="s">
        <v>47</v>
      </c>
      <c r="DT185" s="15" t="s">
        <v>59</v>
      </c>
      <c r="DU185" t="s">
        <v>47</v>
      </c>
      <c r="DV185" s="15" t="s">
        <v>59</v>
      </c>
      <c r="DW185" t="s">
        <v>47</v>
      </c>
      <c r="DX185" s="15" t="s">
        <v>59</v>
      </c>
      <c r="EC185" t="s">
        <v>47</v>
      </c>
      <c r="ED185" s="15" t="s">
        <v>59</v>
      </c>
      <c r="EE185" t="s">
        <v>47</v>
      </c>
      <c r="EF185" s="15" t="s">
        <v>59</v>
      </c>
      <c r="EG185" t="s">
        <v>47</v>
      </c>
      <c r="EH185" s="15" t="s">
        <v>59</v>
      </c>
      <c r="EK185" t="s">
        <v>47</v>
      </c>
      <c r="EL185" s="15" t="s">
        <v>59</v>
      </c>
      <c r="EM185" t="s">
        <v>47</v>
      </c>
      <c r="EN185" s="15" t="s">
        <v>59</v>
      </c>
      <c r="EO185" t="s">
        <v>47</v>
      </c>
      <c r="EP185" s="15" t="s">
        <v>59</v>
      </c>
      <c r="EQ185" t="s">
        <v>47</v>
      </c>
      <c r="ER185" s="15" t="s">
        <v>59</v>
      </c>
      <c r="ES185" t="s">
        <v>47</v>
      </c>
      <c r="ET185" s="15" t="s">
        <v>59</v>
      </c>
      <c r="EU185" t="s">
        <v>47</v>
      </c>
      <c r="EV185" s="15" t="s">
        <v>59</v>
      </c>
      <c r="EW185" t="s">
        <v>47</v>
      </c>
      <c r="EX185" s="15" t="s">
        <v>59</v>
      </c>
      <c r="EY185" t="s">
        <v>47</v>
      </c>
      <c r="EZ185" s="15" t="s">
        <v>59</v>
      </c>
      <c r="FA185" t="s">
        <v>47</v>
      </c>
      <c r="FB185" s="15" t="s">
        <v>59</v>
      </c>
      <c r="FE185" t="s">
        <v>47</v>
      </c>
      <c r="FF185" s="15" t="s">
        <v>59</v>
      </c>
      <c r="FG185" t="s">
        <v>47</v>
      </c>
      <c r="FH185" s="15" t="s">
        <v>59</v>
      </c>
      <c r="FI185" t="s">
        <v>47</v>
      </c>
      <c r="FJ185" s="15" t="s">
        <v>59</v>
      </c>
      <c r="FK185" t="s">
        <v>47</v>
      </c>
      <c r="FL185" s="15" t="s">
        <v>59</v>
      </c>
      <c r="FM185" t="s">
        <v>47</v>
      </c>
      <c r="FN185" s="15" t="s">
        <v>59</v>
      </c>
      <c r="FO185" t="s">
        <v>47</v>
      </c>
      <c r="FP185" s="15" t="s">
        <v>59</v>
      </c>
      <c r="FQ185" t="s">
        <v>47</v>
      </c>
      <c r="FR185" s="15" t="s">
        <v>59</v>
      </c>
    </row>
    <row r="186" spans="1:174">
      <c r="A186" t="s">
        <v>527</v>
      </c>
      <c r="B186" s="52">
        <v>2</v>
      </c>
      <c r="C186" s="52"/>
      <c r="D186" s="52">
        <v>8012</v>
      </c>
      <c r="E186" s="18" t="s">
        <v>522</v>
      </c>
      <c r="I186">
        <v>9.4700000000000006</v>
      </c>
      <c r="J186" s="15">
        <v>0.09</v>
      </c>
      <c r="K186" t="s">
        <v>47</v>
      </c>
      <c r="L186" s="15" t="s">
        <v>59</v>
      </c>
      <c r="BG186" t="s">
        <v>47</v>
      </c>
      <c r="BH186" s="15" t="s">
        <v>59</v>
      </c>
      <c r="BI186">
        <v>1.76</v>
      </c>
      <c r="BJ186" s="15">
        <v>0.18</v>
      </c>
      <c r="BK186" t="s">
        <v>47</v>
      </c>
      <c r="BL186" s="15" t="s">
        <v>59</v>
      </c>
      <c r="BM186" t="s">
        <v>47</v>
      </c>
      <c r="BN186" s="15" t="s">
        <v>59</v>
      </c>
      <c r="BO186">
        <v>0.71</v>
      </c>
      <c r="BP186" s="15">
        <v>7.0000000000000007E-2</v>
      </c>
      <c r="BQ186" t="s">
        <v>47</v>
      </c>
      <c r="BR186" s="15" t="s">
        <v>59</v>
      </c>
      <c r="BS186">
        <v>0.24</v>
      </c>
      <c r="BT186" s="15">
        <v>0.04</v>
      </c>
      <c r="BU186" t="s">
        <v>47</v>
      </c>
      <c r="BV186" s="15" t="s">
        <v>59</v>
      </c>
      <c r="BW186">
        <v>6.41</v>
      </c>
      <c r="BX186" s="15">
        <v>0.01</v>
      </c>
      <c r="BY186" t="s">
        <v>47</v>
      </c>
      <c r="BZ186" s="15" t="s">
        <v>59</v>
      </c>
      <c r="CA186" t="s">
        <v>47</v>
      </c>
      <c r="CB186" s="15" t="s">
        <v>59</v>
      </c>
      <c r="CI186">
        <v>0.36</v>
      </c>
      <c r="CJ186" s="15">
        <v>0.03</v>
      </c>
      <c r="CM186" t="s">
        <v>47</v>
      </c>
      <c r="CN186" s="15" t="s">
        <v>59</v>
      </c>
      <c r="CO186" t="s">
        <v>47</v>
      </c>
      <c r="CP186" s="15" t="s">
        <v>59</v>
      </c>
      <c r="CQ186" t="s">
        <v>47</v>
      </c>
      <c r="CR186" s="15" t="s">
        <v>59</v>
      </c>
      <c r="CS186" t="s">
        <v>47</v>
      </c>
      <c r="CT186" s="15" t="s">
        <v>59</v>
      </c>
      <c r="CU186" t="s">
        <v>47</v>
      </c>
      <c r="CV186" s="15" t="s">
        <v>59</v>
      </c>
      <c r="CY186" t="s">
        <v>47</v>
      </c>
      <c r="CZ186" s="15" t="s">
        <v>59</v>
      </c>
      <c r="DC186" t="s">
        <v>47</v>
      </c>
      <c r="DD186" s="15" t="s">
        <v>59</v>
      </c>
      <c r="DG186" t="s">
        <v>47</v>
      </c>
      <c r="DH186" s="15" t="s">
        <v>59</v>
      </c>
      <c r="DI186" t="s">
        <v>47</v>
      </c>
      <c r="DJ186" s="15" t="s">
        <v>59</v>
      </c>
      <c r="DK186" t="s">
        <v>47</v>
      </c>
      <c r="DL186" s="15" t="s">
        <v>59</v>
      </c>
      <c r="DM186" t="s">
        <v>47</v>
      </c>
      <c r="DN186" s="15" t="s">
        <v>59</v>
      </c>
      <c r="DO186" t="s">
        <v>47</v>
      </c>
      <c r="DP186" s="15" t="s">
        <v>59</v>
      </c>
      <c r="DQ186" t="s">
        <v>47</v>
      </c>
      <c r="DR186" s="15" t="s">
        <v>59</v>
      </c>
      <c r="DS186" t="s">
        <v>47</v>
      </c>
      <c r="DT186" s="15" t="s">
        <v>59</v>
      </c>
      <c r="DU186" t="s">
        <v>47</v>
      </c>
      <c r="DV186" s="15" t="s">
        <v>59</v>
      </c>
      <c r="DW186" t="s">
        <v>47</v>
      </c>
      <c r="DX186" s="15" t="s">
        <v>59</v>
      </c>
      <c r="EC186" t="s">
        <v>47</v>
      </c>
      <c r="ED186" s="15" t="s">
        <v>59</v>
      </c>
      <c r="EE186" t="s">
        <v>47</v>
      </c>
      <c r="EF186" s="15" t="s">
        <v>59</v>
      </c>
      <c r="EG186" t="s">
        <v>47</v>
      </c>
      <c r="EH186" s="15" t="s">
        <v>59</v>
      </c>
      <c r="EK186" t="s">
        <v>47</v>
      </c>
      <c r="EL186" s="15" t="s">
        <v>59</v>
      </c>
      <c r="EM186" t="s">
        <v>47</v>
      </c>
      <c r="EN186" s="15" t="s">
        <v>59</v>
      </c>
      <c r="EO186" t="s">
        <v>47</v>
      </c>
      <c r="EP186" s="15" t="s">
        <v>59</v>
      </c>
      <c r="EQ186" t="s">
        <v>47</v>
      </c>
      <c r="ER186" s="15" t="s">
        <v>59</v>
      </c>
      <c r="ES186" t="s">
        <v>47</v>
      </c>
      <c r="ET186" s="15" t="s">
        <v>59</v>
      </c>
      <c r="EU186" t="s">
        <v>47</v>
      </c>
      <c r="EV186" s="15" t="s">
        <v>59</v>
      </c>
      <c r="EW186" t="s">
        <v>47</v>
      </c>
      <c r="EX186" s="15" t="s">
        <v>59</v>
      </c>
      <c r="EY186" t="s">
        <v>47</v>
      </c>
      <c r="EZ186" s="15" t="s">
        <v>59</v>
      </c>
      <c r="FA186" t="s">
        <v>47</v>
      </c>
      <c r="FB186" s="15" t="s">
        <v>59</v>
      </c>
      <c r="FE186" t="s">
        <v>47</v>
      </c>
      <c r="FF186" s="15" t="s">
        <v>59</v>
      </c>
      <c r="FG186" t="s">
        <v>47</v>
      </c>
      <c r="FH186" s="15" t="s">
        <v>59</v>
      </c>
      <c r="FI186" t="s">
        <v>47</v>
      </c>
      <c r="FJ186" s="15" t="s">
        <v>59</v>
      </c>
      <c r="FK186" t="s">
        <v>47</v>
      </c>
      <c r="FL186" s="15" t="s">
        <v>59</v>
      </c>
      <c r="FM186" t="s">
        <v>47</v>
      </c>
      <c r="FN186" s="15" t="s">
        <v>59</v>
      </c>
      <c r="FO186" t="s">
        <v>47</v>
      </c>
      <c r="FP186" s="15" t="s">
        <v>59</v>
      </c>
      <c r="FQ186" t="s">
        <v>47</v>
      </c>
      <c r="FR186" s="15" t="s">
        <v>59</v>
      </c>
    </row>
    <row r="187" spans="1:174">
      <c r="A187" t="s">
        <v>528</v>
      </c>
      <c r="B187" s="52">
        <v>2</v>
      </c>
      <c r="C187" s="52"/>
      <c r="D187" s="52">
        <v>8012</v>
      </c>
      <c r="E187" s="18" t="s">
        <v>522</v>
      </c>
      <c r="I187">
        <v>9.36</v>
      </c>
      <c r="J187" s="15">
        <v>0.09</v>
      </c>
      <c r="K187" t="s">
        <v>47</v>
      </c>
      <c r="L187" s="15" t="s">
        <v>59</v>
      </c>
      <c r="BG187" t="s">
        <v>47</v>
      </c>
      <c r="BH187" s="15" t="s">
        <v>59</v>
      </c>
      <c r="BI187">
        <v>1.61</v>
      </c>
      <c r="BJ187" s="15">
        <v>0.25</v>
      </c>
      <c r="BK187" t="s">
        <v>47</v>
      </c>
      <c r="BL187" s="15" t="s">
        <v>59</v>
      </c>
      <c r="BM187" t="s">
        <v>47</v>
      </c>
      <c r="BN187" s="15" t="s">
        <v>59</v>
      </c>
      <c r="BO187">
        <v>0.5</v>
      </c>
      <c r="BP187" s="15">
        <v>0.01</v>
      </c>
      <c r="BQ187" t="s">
        <v>47</v>
      </c>
      <c r="BR187" s="15" t="s">
        <v>59</v>
      </c>
      <c r="BS187">
        <v>0.22</v>
      </c>
      <c r="BT187" s="15">
        <v>0.01</v>
      </c>
      <c r="BU187" t="s">
        <v>47</v>
      </c>
      <c r="BV187" s="15" t="s">
        <v>59</v>
      </c>
      <c r="BW187">
        <v>6.68</v>
      </c>
      <c r="BX187" s="15">
        <v>0.11</v>
      </c>
      <c r="BY187" t="s">
        <v>47</v>
      </c>
      <c r="BZ187" s="15" t="s">
        <v>59</v>
      </c>
      <c r="CA187" t="s">
        <v>47</v>
      </c>
      <c r="CB187" s="15" t="s">
        <v>59</v>
      </c>
      <c r="CI187">
        <v>0.34</v>
      </c>
      <c r="CJ187" s="15">
        <v>0.03</v>
      </c>
      <c r="CM187" t="s">
        <v>47</v>
      </c>
      <c r="CN187" s="15" t="s">
        <v>59</v>
      </c>
      <c r="CO187" t="s">
        <v>47</v>
      </c>
      <c r="CP187" s="15" t="s">
        <v>59</v>
      </c>
      <c r="CQ187" t="s">
        <v>47</v>
      </c>
      <c r="CR187" s="15" t="s">
        <v>59</v>
      </c>
      <c r="CS187" t="s">
        <v>47</v>
      </c>
      <c r="CT187" s="15" t="s">
        <v>59</v>
      </c>
      <c r="CU187" t="s">
        <v>47</v>
      </c>
      <c r="CV187" s="15" t="s">
        <v>59</v>
      </c>
      <c r="CY187" t="s">
        <v>47</v>
      </c>
      <c r="CZ187" s="15" t="s">
        <v>59</v>
      </c>
      <c r="DC187" t="s">
        <v>47</v>
      </c>
      <c r="DD187" s="15" t="s">
        <v>59</v>
      </c>
      <c r="DG187" t="s">
        <v>47</v>
      </c>
      <c r="DH187" s="15" t="s">
        <v>59</v>
      </c>
      <c r="DI187" t="s">
        <v>47</v>
      </c>
      <c r="DJ187" s="15" t="s">
        <v>59</v>
      </c>
      <c r="DK187" t="s">
        <v>47</v>
      </c>
      <c r="DL187" s="15" t="s">
        <v>59</v>
      </c>
      <c r="DM187" t="s">
        <v>47</v>
      </c>
      <c r="DN187" s="15" t="s">
        <v>59</v>
      </c>
      <c r="DO187" t="s">
        <v>47</v>
      </c>
      <c r="DP187" s="15" t="s">
        <v>59</v>
      </c>
      <c r="DQ187" t="s">
        <v>47</v>
      </c>
      <c r="DR187" s="15" t="s">
        <v>59</v>
      </c>
      <c r="DS187" t="s">
        <v>47</v>
      </c>
      <c r="DT187" s="15" t="s">
        <v>59</v>
      </c>
      <c r="DU187" t="s">
        <v>47</v>
      </c>
      <c r="DV187" s="15" t="s">
        <v>59</v>
      </c>
      <c r="DW187" t="s">
        <v>47</v>
      </c>
      <c r="DX187" s="15" t="s">
        <v>59</v>
      </c>
      <c r="EC187" t="s">
        <v>47</v>
      </c>
      <c r="ED187" s="15" t="s">
        <v>59</v>
      </c>
      <c r="EE187" t="s">
        <v>47</v>
      </c>
      <c r="EF187" s="15" t="s">
        <v>59</v>
      </c>
      <c r="EG187" t="s">
        <v>47</v>
      </c>
      <c r="EH187" s="15" t="s">
        <v>59</v>
      </c>
      <c r="EK187" t="s">
        <v>47</v>
      </c>
      <c r="EL187" s="15" t="s">
        <v>59</v>
      </c>
      <c r="EM187" t="s">
        <v>47</v>
      </c>
      <c r="EN187" s="15" t="s">
        <v>59</v>
      </c>
      <c r="EO187" t="s">
        <v>47</v>
      </c>
      <c r="EP187" s="15" t="s">
        <v>59</v>
      </c>
      <c r="EQ187" t="s">
        <v>47</v>
      </c>
      <c r="ER187" s="15" t="s">
        <v>59</v>
      </c>
      <c r="ES187" t="s">
        <v>47</v>
      </c>
      <c r="ET187" s="15" t="s">
        <v>59</v>
      </c>
      <c r="EU187" t="s">
        <v>47</v>
      </c>
      <c r="EV187" s="15" t="s">
        <v>59</v>
      </c>
      <c r="EW187" t="s">
        <v>47</v>
      </c>
      <c r="EX187" s="15" t="s">
        <v>59</v>
      </c>
      <c r="EY187" t="s">
        <v>47</v>
      </c>
      <c r="EZ187" s="15" t="s">
        <v>59</v>
      </c>
      <c r="FA187" t="s">
        <v>47</v>
      </c>
      <c r="FB187" s="15" t="s">
        <v>59</v>
      </c>
      <c r="FE187" t="s">
        <v>47</v>
      </c>
      <c r="FF187" s="15" t="s">
        <v>59</v>
      </c>
      <c r="FG187" t="s">
        <v>47</v>
      </c>
      <c r="FH187" s="15" t="s">
        <v>59</v>
      </c>
      <c r="FI187" t="s">
        <v>47</v>
      </c>
      <c r="FJ187" s="15" t="s">
        <v>59</v>
      </c>
      <c r="FK187" t="s">
        <v>47</v>
      </c>
      <c r="FL187" s="15" t="s">
        <v>59</v>
      </c>
      <c r="FM187" t="s">
        <v>47</v>
      </c>
      <c r="FN187" s="15" t="s">
        <v>59</v>
      </c>
      <c r="FO187" t="s">
        <v>47</v>
      </c>
      <c r="FP187" s="15" t="s">
        <v>59</v>
      </c>
      <c r="FQ187" t="s">
        <v>47</v>
      </c>
      <c r="FR187" s="15" t="s">
        <v>59</v>
      </c>
    </row>
    <row r="188" spans="1:174">
      <c r="A188" t="s">
        <v>529</v>
      </c>
      <c r="B188" s="52">
        <v>2</v>
      </c>
      <c r="C188" s="52"/>
      <c r="D188" s="52">
        <v>8012</v>
      </c>
      <c r="E188" s="18" t="s">
        <v>522</v>
      </c>
      <c r="I188">
        <v>10.23</v>
      </c>
      <c r="J188" s="15">
        <v>0.08</v>
      </c>
      <c r="K188" t="s">
        <v>47</v>
      </c>
      <c r="L188" s="15" t="s">
        <v>59</v>
      </c>
      <c r="BG188" t="s">
        <v>47</v>
      </c>
      <c r="BH188" s="15" t="s">
        <v>59</v>
      </c>
      <c r="BI188">
        <v>1.95</v>
      </c>
      <c r="BJ188" s="15">
        <v>0.05</v>
      </c>
      <c r="BK188" t="s">
        <v>47</v>
      </c>
      <c r="BL188" s="15" t="s">
        <v>59</v>
      </c>
      <c r="BM188" t="s">
        <v>47</v>
      </c>
      <c r="BN188" s="15" t="s">
        <v>59</v>
      </c>
      <c r="BO188">
        <v>0.82</v>
      </c>
      <c r="BP188" s="15">
        <v>0.01</v>
      </c>
      <c r="BQ188" t="s">
        <v>47</v>
      </c>
      <c r="BR188" s="15" t="s">
        <v>59</v>
      </c>
      <c r="BS188">
        <v>0.23</v>
      </c>
      <c r="BT188" s="15">
        <v>0.01</v>
      </c>
      <c r="BU188" t="s">
        <v>47</v>
      </c>
      <c r="BV188" s="15" t="s">
        <v>59</v>
      </c>
      <c r="BW188">
        <v>6.82</v>
      </c>
      <c r="BX188" s="15">
        <v>0.01</v>
      </c>
      <c r="BY188" t="s">
        <v>47</v>
      </c>
      <c r="BZ188" s="15" t="s">
        <v>59</v>
      </c>
      <c r="CA188" t="s">
        <v>47</v>
      </c>
      <c r="CB188" s="15" t="s">
        <v>59</v>
      </c>
      <c r="CI188">
        <v>0.41</v>
      </c>
      <c r="CJ188" s="15">
        <v>0.01</v>
      </c>
      <c r="CM188" t="s">
        <v>47</v>
      </c>
      <c r="CN188" s="15" t="s">
        <v>59</v>
      </c>
      <c r="CO188" t="s">
        <v>47</v>
      </c>
      <c r="CP188" s="15" t="s">
        <v>59</v>
      </c>
      <c r="CQ188" t="s">
        <v>47</v>
      </c>
      <c r="CR188" s="15" t="s">
        <v>59</v>
      </c>
      <c r="CS188" t="s">
        <v>47</v>
      </c>
      <c r="CT188" s="15" t="s">
        <v>59</v>
      </c>
      <c r="CU188" t="s">
        <v>47</v>
      </c>
      <c r="CV188" s="15" t="s">
        <v>59</v>
      </c>
      <c r="CY188" t="s">
        <v>47</v>
      </c>
      <c r="CZ188" s="15" t="s">
        <v>59</v>
      </c>
      <c r="DC188" t="s">
        <v>47</v>
      </c>
      <c r="DD188" s="15" t="s">
        <v>59</v>
      </c>
      <c r="DG188" t="s">
        <v>47</v>
      </c>
      <c r="DH188" s="15" t="s">
        <v>59</v>
      </c>
      <c r="DI188" t="s">
        <v>47</v>
      </c>
      <c r="DJ188" s="15" t="s">
        <v>59</v>
      </c>
      <c r="DK188" t="s">
        <v>47</v>
      </c>
      <c r="DL188" s="15" t="s">
        <v>59</v>
      </c>
      <c r="DM188" t="s">
        <v>47</v>
      </c>
      <c r="DN188" s="15" t="s">
        <v>59</v>
      </c>
      <c r="DO188" t="s">
        <v>47</v>
      </c>
      <c r="DP188" s="15" t="s">
        <v>59</v>
      </c>
      <c r="DQ188" t="s">
        <v>47</v>
      </c>
      <c r="DR188" s="15" t="s">
        <v>59</v>
      </c>
      <c r="DS188" t="s">
        <v>47</v>
      </c>
      <c r="DT188" s="15" t="s">
        <v>59</v>
      </c>
      <c r="DU188" t="s">
        <v>47</v>
      </c>
      <c r="DV188" s="15" t="s">
        <v>59</v>
      </c>
      <c r="DW188" t="s">
        <v>47</v>
      </c>
      <c r="DX188" s="15" t="s">
        <v>59</v>
      </c>
      <c r="EC188" t="s">
        <v>47</v>
      </c>
      <c r="ED188" s="15" t="s">
        <v>59</v>
      </c>
      <c r="EE188" t="s">
        <v>47</v>
      </c>
      <c r="EF188" s="15" t="s">
        <v>59</v>
      </c>
      <c r="EG188" t="s">
        <v>47</v>
      </c>
      <c r="EH188" s="15" t="s">
        <v>59</v>
      </c>
      <c r="EK188" t="s">
        <v>47</v>
      </c>
      <c r="EL188" s="15" t="s">
        <v>59</v>
      </c>
      <c r="EM188" t="s">
        <v>47</v>
      </c>
      <c r="EN188" s="15" t="s">
        <v>59</v>
      </c>
      <c r="EO188" t="s">
        <v>47</v>
      </c>
      <c r="EP188" s="15" t="s">
        <v>59</v>
      </c>
      <c r="EQ188" t="s">
        <v>47</v>
      </c>
      <c r="ER188" s="15" t="s">
        <v>59</v>
      </c>
      <c r="ES188" t="s">
        <v>47</v>
      </c>
      <c r="ET188" s="15" t="s">
        <v>59</v>
      </c>
      <c r="EU188" t="s">
        <v>47</v>
      </c>
      <c r="EV188" s="15" t="s">
        <v>59</v>
      </c>
      <c r="EW188" t="s">
        <v>47</v>
      </c>
      <c r="EX188" s="15" t="s">
        <v>59</v>
      </c>
      <c r="EY188" t="s">
        <v>47</v>
      </c>
      <c r="EZ188" s="15" t="s">
        <v>59</v>
      </c>
      <c r="FA188" t="s">
        <v>47</v>
      </c>
      <c r="FB188" s="15" t="s">
        <v>59</v>
      </c>
      <c r="FE188" t="s">
        <v>47</v>
      </c>
      <c r="FF188" s="15" t="s">
        <v>59</v>
      </c>
      <c r="FG188" t="s">
        <v>47</v>
      </c>
      <c r="FH188" s="15" t="s">
        <v>59</v>
      </c>
      <c r="FI188" t="s">
        <v>47</v>
      </c>
      <c r="FJ188" s="15" t="s">
        <v>59</v>
      </c>
      <c r="FK188" t="s">
        <v>47</v>
      </c>
      <c r="FL188" s="15" t="s">
        <v>59</v>
      </c>
      <c r="FM188" t="s">
        <v>47</v>
      </c>
      <c r="FN188" s="15" t="s">
        <v>59</v>
      </c>
      <c r="FO188" t="s">
        <v>47</v>
      </c>
      <c r="FP188" s="15" t="s">
        <v>59</v>
      </c>
      <c r="FQ188" t="s">
        <v>47</v>
      </c>
      <c r="FR188" s="15" t="s">
        <v>59</v>
      </c>
    </row>
    <row r="189" spans="1:174">
      <c r="A189" t="s">
        <v>530</v>
      </c>
      <c r="B189" s="52">
        <v>2</v>
      </c>
      <c r="C189" s="52"/>
      <c r="D189" s="52">
        <v>8012</v>
      </c>
      <c r="E189" s="18" t="s">
        <v>522</v>
      </c>
      <c r="I189">
        <v>12.15</v>
      </c>
      <c r="J189" s="15">
        <v>0.16</v>
      </c>
      <c r="K189" t="s">
        <v>47</v>
      </c>
      <c r="L189" s="15" t="s">
        <v>59</v>
      </c>
      <c r="BG189" t="s">
        <v>47</v>
      </c>
      <c r="BH189" s="15" t="s">
        <v>59</v>
      </c>
      <c r="BI189">
        <v>2.1</v>
      </c>
      <c r="BJ189" s="15">
        <v>0.1</v>
      </c>
      <c r="BK189" t="s">
        <v>47</v>
      </c>
      <c r="BL189" s="15" t="s">
        <v>59</v>
      </c>
      <c r="BM189" t="s">
        <v>47</v>
      </c>
      <c r="BN189" s="15" t="s">
        <v>59</v>
      </c>
      <c r="BO189">
        <v>1.03</v>
      </c>
      <c r="BP189" s="15">
        <v>0.02</v>
      </c>
      <c r="BQ189" t="s">
        <v>47</v>
      </c>
      <c r="BR189" s="15" t="s">
        <v>59</v>
      </c>
      <c r="BS189">
        <v>0.39</v>
      </c>
      <c r="BT189" s="15">
        <v>0.01</v>
      </c>
      <c r="BU189" t="s">
        <v>47</v>
      </c>
      <c r="BV189" s="15" t="s">
        <v>59</v>
      </c>
      <c r="BW189">
        <v>7.87</v>
      </c>
      <c r="BX189" s="15">
        <v>0.19</v>
      </c>
      <c r="BY189" t="s">
        <v>47</v>
      </c>
      <c r="BZ189" s="15" t="s">
        <v>59</v>
      </c>
      <c r="CA189" t="s">
        <v>47</v>
      </c>
      <c r="CB189" s="15" t="s">
        <v>59</v>
      </c>
      <c r="CI189">
        <v>0.76</v>
      </c>
      <c r="CJ189" s="15">
        <v>0.03</v>
      </c>
      <c r="CM189" t="s">
        <v>47</v>
      </c>
      <c r="CN189" s="15" t="s">
        <v>59</v>
      </c>
      <c r="CO189" t="s">
        <v>47</v>
      </c>
      <c r="CP189" s="15" t="s">
        <v>59</v>
      </c>
      <c r="CQ189" t="s">
        <v>47</v>
      </c>
      <c r="CR189" s="15" t="s">
        <v>59</v>
      </c>
      <c r="CS189" t="s">
        <v>47</v>
      </c>
      <c r="CT189" s="15" t="s">
        <v>59</v>
      </c>
      <c r="CU189" t="s">
        <v>47</v>
      </c>
      <c r="CV189" s="15" t="s">
        <v>59</v>
      </c>
      <c r="CY189" t="s">
        <v>47</v>
      </c>
      <c r="CZ189" s="15" t="s">
        <v>59</v>
      </c>
      <c r="DC189" t="s">
        <v>47</v>
      </c>
      <c r="DD189" s="15" t="s">
        <v>59</v>
      </c>
      <c r="DG189" t="s">
        <v>47</v>
      </c>
      <c r="DH189" s="15" t="s">
        <v>59</v>
      </c>
      <c r="DI189" t="s">
        <v>47</v>
      </c>
      <c r="DJ189" s="15" t="s">
        <v>59</v>
      </c>
      <c r="DK189" t="s">
        <v>47</v>
      </c>
      <c r="DL189" s="15" t="s">
        <v>59</v>
      </c>
      <c r="DM189" t="s">
        <v>47</v>
      </c>
      <c r="DN189" s="15" t="s">
        <v>59</v>
      </c>
      <c r="DO189" t="s">
        <v>47</v>
      </c>
      <c r="DP189" s="15" t="s">
        <v>59</v>
      </c>
      <c r="DQ189" t="s">
        <v>47</v>
      </c>
      <c r="DR189" s="15" t="s">
        <v>59</v>
      </c>
      <c r="DS189" t="s">
        <v>47</v>
      </c>
      <c r="DT189" s="15" t="s">
        <v>59</v>
      </c>
      <c r="DU189" t="s">
        <v>47</v>
      </c>
      <c r="DV189" s="15" t="s">
        <v>59</v>
      </c>
      <c r="DW189" t="s">
        <v>47</v>
      </c>
      <c r="DX189" s="15" t="s">
        <v>59</v>
      </c>
      <c r="EC189" t="s">
        <v>47</v>
      </c>
      <c r="ED189" s="15" t="s">
        <v>59</v>
      </c>
      <c r="EE189" t="s">
        <v>47</v>
      </c>
      <c r="EF189" s="15" t="s">
        <v>59</v>
      </c>
      <c r="EG189" t="s">
        <v>47</v>
      </c>
      <c r="EH189" s="15" t="s">
        <v>59</v>
      </c>
      <c r="EK189" t="s">
        <v>47</v>
      </c>
      <c r="EL189" s="15" t="s">
        <v>59</v>
      </c>
      <c r="EM189" t="s">
        <v>47</v>
      </c>
      <c r="EN189" s="15" t="s">
        <v>59</v>
      </c>
      <c r="EO189" t="s">
        <v>47</v>
      </c>
      <c r="EP189" s="15" t="s">
        <v>59</v>
      </c>
      <c r="EQ189" t="s">
        <v>47</v>
      </c>
      <c r="ER189" s="15" t="s">
        <v>59</v>
      </c>
      <c r="ES189" t="s">
        <v>47</v>
      </c>
      <c r="ET189" s="15" t="s">
        <v>59</v>
      </c>
      <c r="EU189" t="s">
        <v>47</v>
      </c>
      <c r="EV189" s="15" t="s">
        <v>59</v>
      </c>
      <c r="EW189" t="s">
        <v>47</v>
      </c>
      <c r="EX189" s="15" t="s">
        <v>59</v>
      </c>
      <c r="EY189" t="s">
        <v>47</v>
      </c>
      <c r="EZ189" s="15" t="s">
        <v>59</v>
      </c>
      <c r="FA189" t="s">
        <v>47</v>
      </c>
      <c r="FB189" s="15" t="s">
        <v>59</v>
      </c>
      <c r="FE189" t="s">
        <v>47</v>
      </c>
      <c r="FF189" s="15" t="s">
        <v>59</v>
      </c>
      <c r="FG189" t="s">
        <v>47</v>
      </c>
      <c r="FH189" s="15" t="s">
        <v>59</v>
      </c>
      <c r="FI189" t="s">
        <v>47</v>
      </c>
      <c r="FJ189" s="15" t="s">
        <v>59</v>
      </c>
      <c r="FK189" t="s">
        <v>47</v>
      </c>
      <c r="FL189" s="15" t="s">
        <v>59</v>
      </c>
      <c r="FM189" t="s">
        <v>47</v>
      </c>
      <c r="FN189" s="15" t="s">
        <v>59</v>
      </c>
      <c r="FO189" t="s">
        <v>47</v>
      </c>
      <c r="FP189" s="15" t="s">
        <v>59</v>
      </c>
      <c r="FQ189" t="s">
        <v>47</v>
      </c>
      <c r="FR189" s="15" t="s">
        <v>59</v>
      </c>
    </row>
    <row r="190" spans="1:174">
      <c r="A190" t="s">
        <v>531</v>
      </c>
      <c r="B190" s="52">
        <v>2</v>
      </c>
      <c r="C190" s="52"/>
      <c r="D190" s="52">
        <v>8012</v>
      </c>
      <c r="E190" s="18" t="s">
        <v>522</v>
      </c>
      <c r="I190">
        <v>7.86</v>
      </c>
      <c r="J190" s="15">
        <v>0.14000000000000001</v>
      </c>
      <c r="K190" t="s">
        <v>47</v>
      </c>
      <c r="L190" s="15" t="s">
        <v>59</v>
      </c>
      <c r="BG190" t="s">
        <v>47</v>
      </c>
      <c r="BH190" s="15" t="s">
        <v>59</v>
      </c>
      <c r="BI190">
        <v>1.5</v>
      </c>
      <c r="BJ190" s="15">
        <v>0.03</v>
      </c>
      <c r="BK190" t="s">
        <v>47</v>
      </c>
      <c r="BL190" s="15" t="s">
        <v>59</v>
      </c>
      <c r="BM190" t="s">
        <v>47</v>
      </c>
      <c r="BN190" s="15" t="s">
        <v>59</v>
      </c>
      <c r="BO190">
        <v>0.56000000000000005</v>
      </c>
      <c r="BP190" s="15">
        <v>0.02</v>
      </c>
      <c r="BQ190" t="s">
        <v>47</v>
      </c>
      <c r="BR190" s="15" t="s">
        <v>59</v>
      </c>
      <c r="BS190">
        <v>0.2</v>
      </c>
      <c r="BT190" s="15">
        <v>0</v>
      </c>
      <c r="BU190" t="s">
        <v>47</v>
      </c>
      <c r="BV190" s="15" t="s">
        <v>59</v>
      </c>
      <c r="BW190">
        <v>5.17</v>
      </c>
      <c r="BX190" s="15">
        <v>0.12</v>
      </c>
      <c r="BY190" t="s">
        <v>47</v>
      </c>
      <c r="BZ190" s="15" t="s">
        <v>59</v>
      </c>
      <c r="CA190" t="s">
        <v>47</v>
      </c>
      <c r="CB190" s="15" t="s">
        <v>59</v>
      </c>
      <c r="CI190">
        <v>0.42</v>
      </c>
      <c r="CJ190" s="15">
        <v>0</v>
      </c>
      <c r="CM190" t="s">
        <v>47</v>
      </c>
      <c r="CN190" s="15" t="s">
        <v>59</v>
      </c>
      <c r="CO190" t="s">
        <v>47</v>
      </c>
      <c r="CP190" s="15" t="s">
        <v>59</v>
      </c>
      <c r="CQ190" t="s">
        <v>47</v>
      </c>
      <c r="CR190" s="15" t="s">
        <v>59</v>
      </c>
      <c r="CS190" t="s">
        <v>47</v>
      </c>
      <c r="CT190" s="15" t="s">
        <v>59</v>
      </c>
      <c r="CU190" t="s">
        <v>47</v>
      </c>
      <c r="CV190" s="15" t="s">
        <v>59</v>
      </c>
      <c r="CY190" t="s">
        <v>47</v>
      </c>
      <c r="CZ190" s="15" t="s">
        <v>59</v>
      </c>
      <c r="DC190" t="s">
        <v>47</v>
      </c>
      <c r="DD190" s="15" t="s">
        <v>59</v>
      </c>
      <c r="DG190" t="s">
        <v>47</v>
      </c>
      <c r="DH190" s="15" t="s">
        <v>59</v>
      </c>
      <c r="DI190" t="s">
        <v>47</v>
      </c>
      <c r="DJ190" s="15" t="s">
        <v>59</v>
      </c>
      <c r="DK190" t="s">
        <v>47</v>
      </c>
      <c r="DL190" s="15" t="s">
        <v>59</v>
      </c>
      <c r="DM190" t="s">
        <v>47</v>
      </c>
      <c r="DN190" s="15" t="s">
        <v>59</v>
      </c>
      <c r="DO190" t="s">
        <v>47</v>
      </c>
      <c r="DP190" s="15" t="s">
        <v>59</v>
      </c>
      <c r="DQ190" t="s">
        <v>47</v>
      </c>
      <c r="DR190" s="15" t="s">
        <v>59</v>
      </c>
      <c r="DS190" t="s">
        <v>47</v>
      </c>
      <c r="DT190" s="15" t="s">
        <v>59</v>
      </c>
      <c r="DU190" t="s">
        <v>47</v>
      </c>
      <c r="DV190" s="15" t="s">
        <v>59</v>
      </c>
      <c r="DW190" t="s">
        <v>47</v>
      </c>
      <c r="DX190" s="15" t="s">
        <v>59</v>
      </c>
      <c r="EC190" t="s">
        <v>47</v>
      </c>
      <c r="ED190" s="15" t="s">
        <v>59</v>
      </c>
      <c r="EE190" t="s">
        <v>47</v>
      </c>
      <c r="EF190" s="15" t="s">
        <v>59</v>
      </c>
      <c r="EG190" t="s">
        <v>47</v>
      </c>
      <c r="EH190" s="15" t="s">
        <v>59</v>
      </c>
      <c r="EK190" t="s">
        <v>47</v>
      </c>
      <c r="EL190" s="15" t="s">
        <v>59</v>
      </c>
      <c r="EM190" t="s">
        <v>47</v>
      </c>
      <c r="EN190" s="15" t="s">
        <v>59</v>
      </c>
      <c r="EO190" t="s">
        <v>47</v>
      </c>
      <c r="EP190" s="15" t="s">
        <v>59</v>
      </c>
      <c r="EQ190" t="s">
        <v>47</v>
      </c>
      <c r="ER190" s="15" t="s">
        <v>59</v>
      </c>
      <c r="ES190" t="s">
        <v>47</v>
      </c>
      <c r="ET190" s="15" t="s">
        <v>59</v>
      </c>
      <c r="EU190" t="s">
        <v>47</v>
      </c>
      <c r="EV190" s="15" t="s">
        <v>59</v>
      </c>
      <c r="EW190" t="s">
        <v>47</v>
      </c>
      <c r="EX190" s="15" t="s">
        <v>59</v>
      </c>
      <c r="EY190" t="s">
        <v>47</v>
      </c>
      <c r="EZ190" s="15" t="s">
        <v>59</v>
      </c>
      <c r="FA190" t="s">
        <v>47</v>
      </c>
      <c r="FB190" s="15" t="s">
        <v>59</v>
      </c>
      <c r="FE190" t="s">
        <v>47</v>
      </c>
      <c r="FF190" s="15" t="s">
        <v>59</v>
      </c>
      <c r="FG190" t="s">
        <v>47</v>
      </c>
      <c r="FH190" s="15" t="s">
        <v>59</v>
      </c>
      <c r="FI190" t="s">
        <v>47</v>
      </c>
      <c r="FJ190" s="15" t="s">
        <v>59</v>
      </c>
      <c r="FK190" t="s">
        <v>47</v>
      </c>
      <c r="FL190" s="15" t="s">
        <v>59</v>
      </c>
      <c r="FM190" t="s">
        <v>47</v>
      </c>
      <c r="FN190" s="15" t="s">
        <v>59</v>
      </c>
      <c r="FO190" t="s">
        <v>47</v>
      </c>
      <c r="FP190" s="15" t="s">
        <v>59</v>
      </c>
      <c r="FQ190" t="s">
        <v>47</v>
      </c>
      <c r="FR190" s="15" t="s">
        <v>59</v>
      </c>
    </row>
    <row r="191" spans="1:174">
      <c r="A191" t="s">
        <v>532</v>
      </c>
      <c r="B191" s="52">
        <v>2</v>
      </c>
      <c r="C191" s="52"/>
      <c r="D191" s="52">
        <v>8012</v>
      </c>
      <c r="E191" s="18" t="s">
        <v>522</v>
      </c>
      <c r="I191">
        <v>13.22</v>
      </c>
      <c r="J191" s="15">
        <v>0.03</v>
      </c>
      <c r="K191" t="s">
        <v>47</v>
      </c>
      <c r="L191" s="15" t="s">
        <v>59</v>
      </c>
      <c r="BG191" t="s">
        <v>47</v>
      </c>
      <c r="BH191" s="15" t="s">
        <v>59</v>
      </c>
      <c r="BI191">
        <v>2.38</v>
      </c>
      <c r="BJ191" s="15">
        <v>0.09</v>
      </c>
      <c r="BK191" t="s">
        <v>47</v>
      </c>
      <c r="BL191" s="15" t="s">
        <v>59</v>
      </c>
      <c r="BM191" t="s">
        <v>47</v>
      </c>
      <c r="BN191" s="15" t="s">
        <v>59</v>
      </c>
      <c r="BO191">
        <v>1.23</v>
      </c>
      <c r="BP191" s="15">
        <v>0.04</v>
      </c>
      <c r="BQ191" t="s">
        <v>47</v>
      </c>
      <c r="BR191" s="15" t="s">
        <v>59</v>
      </c>
      <c r="BS191">
        <v>0.3</v>
      </c>
      <c r="BT191" s="15">
        <v>0.01</v>
      </c>
      <c r="BU191" t="s">
        <v>47</v>
      </c>
      <c r="BV191" s="15" t="s">
        <v>59</v>
      </c>
      <c r="BW191">
        <v>8.67</v>
      </c>
      <c r="BX191" s="15">
        <v>0.13</v>
      </c>
      <c r="BY191" t="s">
        <v>47</v>
      </c>
      <c r="BZ191" s="15" t="s">
        <v>59</v>
      </c>
      <c r="CA191" t="s">
        <v>47</v>
      </c>
      <c r="CB191" s="15" t="s">
        <v>59</v>
      </c>
      <c r="CI191">
        <v>0.63</v>
      </c>
      <c r="CJ191" s="15">
        <v>0.04</v>
      </c>
      <c r="CM191" t="s">
        <v>47</v>
      </c>
      <c r="CN191" s="15" t="s">
        <v>59</v>
      </c>
      <c r="CO191" t="s">
        <v>47</v>
      </c>
      <c r="CP191" s="15" t="s">
        <v>59</v>
      </c>
      <c r="CQ191" t="s">
        <v>47</v>
      </c>
      <c r="CR191" s="15" t="s">
        <v>59</v>
      </c>
      <c r="CS191" t="s">
        <v>47</v>
      </c>
      <c r="CT191" s="15" t="s">
        <v>59</v>
      </c>
      <c r="CU191" t="s">
        <v>47</v>
      </c>
      <c r="CV191" s="15" t="s">
        <v>59</v>
      </c>
      <c r="CY191" t="s">
        <v>47</v>
      </c>
      <c r="CZ191" s="15" t="s">
        <v>59</v>
      </c>
      <c r="DC191" t="s">
        <v>47</v>
      </c>
      <c r="DD191" s="15" t="s">
        <v>59</v>
      </c>
      <c r="DG191" t="s">
        <v>47</v>
      </c>
      <c r="DH191" s="15" t="s">
        <v>59</v>
      </c>
      <c r="DI191" t="s">
        <v>47</v>
      </c>
      <c r="DJ191" s="15" t="s">
        <v>59</v>
      </c>
      <c r="DK191" t="s">
        <v>47</v>
      </c>
      <c r="DL191" s="15" t="s">
        <v>59</v>
      </c>
      <c r="DM191" t="s">
        <v>47</v>
      </c>
      <c r="DN191" s="15" t="s">
        <v>59</v>
      </c>
      <c r="DO191" t="s">
        <v>47</v>
      </c>
      <c r="DP191" s="15" t="s">
        <v>59</v>
      </c>
      <c r="DQ191" t="s">
        <v>47</v>
      </c>
      <c r="DR191" s="15" t="s">
        <v>59</v>
      </c>
      <c r="DS191" t="s">
        <v>47</v>
      </c>
      <c r="DT191" s="15" t="s">
        <v>59</v>
      </c>
      <c r="DU191" t="s">
        <v>47</v>
      </c>
      <c r="DV191" s="15" t="s">
        <v>59</v>
      </c>
      <c r="DW191" t="s">
        <v>47</v>
      </c>
      <c r="DX191" s="15" t="s">
        <v>59</v>
      </c>
      <c r="EC191" t="s">
        <v>47</v>
      </c>
      <c r="ED191" s="15" t="s">
        <v>59</v>
      </c>
      <c r="EE191" t="s">
        <v>47</v>
      </c>
      <c r="EF191" s="15" t="s">
        <v>59</v>
      </c>
      <c r="EG191" t="s">
        <v>47</v>
      </c>
      <c r="EH191" s="15" t="s">
        <v>59</v>
      </c>
      <c r="EK191" t="s">
        <v>47</v>
      </c>
      <c r="EL191" s="15" t="s">
        <v>59</v>
      </c>
      <c r="EM191" t="s">
        <v>47</v>
      </c>
      <c r="EN191" s="15" t="s">
        <v>59</v>
      </c>
      <c r="EO191" t="s">
        <v>47</v>
      </c>
      <c r="EP191" s="15" t="s">
        <v>59</v>
      </c>
      <c r="EQ191" t="s">
        <v>47</v>
      </c>
      <c r="ER191" s="15" t="s">
        <v>59</v>
      </c>
      <c r="ES191" t="s">
        <v>47</v>
      </c>
      <c r="ET191" s="15" t="s">
        <v>59</v>
      </c>
      <c r="EU191" t="s">
        <v>47</v>
      </c>
      <c r="EV191" s="15" t="s">
        <v>59</v>
      </c>
      <c r="EW191" t="s">
        <v>47</v>
      </c>
      <c r="EX191" s="15" t="s">
        <v>59</v>
      </c>
      <c r="EY191" t="s">
        <v>47</v>
      </c>
      <c r="EZ191" s="15" t="s">
        <v>59</v>
      </c>
      <c r="FA191" t="s">
        <v>47</v>
      </c>
      <c r="FB191" s="15" t="s">
        <v>59</v>
      </c>
      <c r="FE191" t="s">
        <v>47</v>
      </c>
      <c r="FF191" s="15" t="s">
        <v>59</v>
      </c>
      <c r="FG191" t="s">
        <v>47</v>
      </c>
      <c r="FH191" s="15" t="s">
        <v>59</v>
      </c>
      <c r="FI191" t="s">
        <v>47</v>
      </c>
      <c r="FJ191" s="15" t="s">
        <v>59</v>
      </c>
      <c r="FK191" t="s">
        <v>47</v>
      </c>
      <c r="FL191" s="15" t="s">
        <v>59</v>
      </c>
      <c r="FM191" t="s">
        <v>47</v>
      </c>
      <c r="FN191" s="15" t="s">
        <v>59</v>
      </c>
      <c r="FO191" t="s">
        <v>47</v>
      </c>
      <c r="FP191" s="15" t="s">
        <v>59</v>
      </c>
      <c r="FQ191" t="s">
        <v>47</v>
      </c>
      <c r="FR191" s="15" t="s">
        <v>59</v>
      </c>
    </row>
    <row r="192" spans="1:174">
      <c r="A192" t="s">
        <v>533</v>
      </c>
      <c r="B192" s="52">
        <v>2</v>
      </c>
      <c r="C192" s="52"/>
      <c r="D192" s="52">
        <v>8012</v>
      </c>
      <c r="E192" s="18" t="s">
        <v>522</v>
      </c>
      <c r="I192">
        <v>10.63</v>
      </c>
      <c r="J192" s="15">
        <v>0.17</v>
      </c>
      <c r="K192" t="s">
        <v>47</v>
      </c>
      <c r="L192" s="15" t="s">
        <v>59</v>
      </c>
      <c r="BG192" t="s">
        <v>47</v>
      </c>
      <c r="BH192" s="15" t="s">
        <v>59</v>
      </c>
      <c r="BI192">
        <v>2.08</v>
      </c>
      <c r="BJ192" s="15">
        <v>0.08</v>
      </c>
      <c r="BK192" t="s">
        <v>47</v>
      </c>
      <c r="BL192" s="15" t="s">
        <v>59</v>
      </c>
      <c r="BM192" t="s">
        <v>47</v>
      </c>
      <c r="BN192" s="15" t="s">
        <v>59</v>
      </c>
      <c r="BO192">
        <v>0.75</v>
      </c>
      <c r="BP192" s="15">
        <v>0.06</v>
      </c>
      <c r="BQ192" t="s">
        <v>47</v>
      </c>
      <c r="BR192" s="15" t="s">
        <v>59</v>
      </c>
      <c r="BS192">
        <v>0.24</v>
      </c>
      <c r="BT192" s="15">
        <v>0.02</v>
      </c>
      <c r="BU192" t="s">
        <v>47</v>
      </c>
      <c r="BV192" s="15" t="s">
        <v>59</v>
      </c>
      <c r="BW192">
        <v>7.14</v>
      </c>
      <c r="BX192" s="15">
        <v>0.19</v>
      </c>
      <c r="BY192" t="s">
        <v>47</v>
      </c>
      <c r="BZ192" s="15" t="s">
        <v>59</v>
      </c>
      <c r="CA192" t="s">
        <v>47</v>
      </c>
      <c r="CB192" s="15" t="s">
        <v>59</v>
      </c>
      <c r="CI192">
        <v>0.42</v>
      </c>
      <c r="CJ192" s="15">
        <v>0.02</v>
      </c>
      <c r="CM192" t="s">
        <v>47</v>
      </c>
      <c r="CN192" s="15" t="s">
        <v>59</v>
      </c>
      <c r="CO192" t="s">
        <v>47</v>
      </c>
      <c r="CP192" s="15" t="s">
        <v>59</v>
      </c>
      <c r="CQ192" t="s">
        <v>47</v>
      </c>
      <c r="CR192" s="15" t="s">
        <v>59</v>
      </c>
      <c r="CS192" t="s">
        <v>47</v>
      </c>
      <c r="CT192" s="15" t="s">
        <v>59</v>
      </c>
      <c r="CU192" t="s">
        <v>47</v>
      </c>
      <c r="CV192" s="15" t="s">
        <v>59</v>
      </c>
      <c r="CY192" t="s">
        <v>47</v>
      </c>
      <c r="CZ192" s="15" t="s">
        <v>59</v>
      </c>
      <c r="DC192" t="s">
        <v>47</v>
      </c>
      <c r="DD192" s="15" t="s">
        <v>59</v>
      </c>
      <c r="DG192" t="s">
        <v>47</v>
      </c>
      <c r="DH192" s="15" t="s">
        <v>59</v>
      </c>
      <c r="DI192" t="s">
        <v>47</v>
      </c>
      <c r="DJ192" s="15" t="s">
        <v>59</v>
      </c>
      <c r="DK192" t="s">
        <v>47</v>
      </c>
      <c r="DL192" s="15" t="s">
        <v>59</v>
      </c>
      <c r="DM192" t="s">
        <v>47</v>
      </c>
      <c r="DN192" s="15" t="s">
        <v>59</v>
      </c>
      <c r="DO192" t="s">
        <v>47</v>
      </c>
      <c r="DP192" s="15" t="s">
        <v>59</v>
      </c>
      <c r="DQ192" t="s">
        <v>47</v>
      </c>
      <c r="DR192" s="15" t="s">
        <v>59</v>
      </c>
      <c r="DS192" t="s">
        <v>47</v>
      </c>
      <c r="DT192" s="15" t="s">
        <v>59</v>
      </c>
      <c r="DU192" t="s">
        <v>47</v>
      </c>
      <c r="DV192" s="15" t="s">
        <v>59</v>
      </c>
      <c r="DW192" t="s">
        <v>47</v>
      </c>
      <c r="DX192" s="15" t="s">
        <v>59</v>
      </c>
      <c r="EC192" t="s">
        <v>47</v>
      </c>
      <c r="ED192" s="15" t="s">
        <v>59</v>
      </c>
      <c r="EE192" t="s">
        <v>47</v>
      </c>
      <c r="EF192" s="15" t="s">
        <v>59</v>
      </c>
      <c r="EG192" t="s">
        <v>47</v>
      </c>
      <c r="EH192" s="15" t="s">
        <v>59</v>
      </c>
      <c r="EK192" t="s">
        <v>47</v>
      </c>
      <c r="EL192" s="15" t="s">
        <v>59</v>
      </c>
      <c r="EM192" t="s">
        <v>47</v>
      </c>
      <c r="EN192" s="15" t="s">
        <v>59</v>
      </c>
      <c r="EO192" t="s">
        <v>47</v>
      </c>
      <c r="EP192" s="15" t="s">
        <v>59</v>
      </c>
      <c r="EQ192" t="s">
        <v>47</v>
      </c>
      <c r="ER192" s="15" t="s">
        <v>59</v>
      </c>
      <c r="ES192" t="s">
        <v>47</v>
      </c>
      <c r="ET192" s="15" t="s">
        <v>59</v>
      </c>
      <c r="EU192" t="s">
        <v>47</v>
      </c>
      <c r="EV192" s="15" t="s">
        <v>59</v>
      </c>
      <c r="EW192" t="s">
        <v>47</v>
      </c>
      <c r="EX192" s="15" t="s">
        <v>59</v>
      </c>
      <c r="EY192" t="s">
        <v>47</v>
      </c>
      <c r="EZ192" s="15" t="s">
        <v>59</v>
      </c>
      <c r="FA192" t="s">
        <v>47</v>
      </c>
      <c r="FB192" s="15" t="s">
        <v>59</v>
      </c>
      <c r="FE192" t="s">
        <v>47</v>
      </c>
      <c r="FF192" s="15" t="s">
        <v>59</v>
      </c>
      <c r="FG192" t="s">
        <v>47</v>
      </c>
      <c r="FH192" s="15" t="s">
        <v>59</v>
      </c>
      <c r="FI192" t="s">
        <v>47</v>
      </c>
      <c r="FJ192" s="15" t="s">
        <v>59</v>
      </c>
      <c r="FK192" t="s">
        <v>47</v>
      </c>
      <c r="FL192" s="15" t="s">
        <v>59</v>
      </c>
      <c r="FM192" t="s">
        <v>47</v>
      </c>
      <c r="FN192" s="15" t="s">
        <v>59</v>
      </c>
      <c r="FO192" t="s">
        <v>47</v>
      </c>
      <c r="FP192" s="15" t="s">
        <v>59</v>
      </c>
      <c r="FQ192" t="s">
        <v>47</v>
      </c>
      <c r="FR192" s="15" t="s">
        <v>59</v>
      </c>
    </row>
    <row r="193" spans="1:174">
      <c r="A193" t="s">
        <v>534</v>
      </c>
      <c r="B193" s="52">
        <v>2</v>
      </c>
      <c r="C193" s="52"/>
      <c r="D193" s="52">
        <v>8012</v>
      </c>
      <c r="E193" s="18" t="s">
        <v>522</v>
      </c>
      <c r="I193">
        <v>7.46</v>
      </c>
      <c r="J193" s="15">
        <v>7.0000000000000007E-2</v>
      </c>
      <c r="K193" t="s">
        <v>47</v>
      </c>
      <c r="L193" s="15" t="s">
        <v>59</v>
      </c>
      <c r="BG193" t="s">
        <v>47</v>
      </c>
      <c r="BH193" s="15" t="s">
        <v>59</v>
      </c>
      <c r="BI193">
        <v>1.29</v>
      </c>
      <c r="BJ193" s="15">
        <v>0.04</v>
      </c>
      <c r="BK193" t="s">
        <v>47</v>
      </c>
      <c r="BL193" s="15" t="s">
        <v>59</v>
      </c>
      <c r="BM193" t="s">
        <v>47</v>
      </c>
      <c r="BN193" s="15" t="s">
        <v>59</v>
      </c>
      <c r="BO193">
        <v>0.54</v>
      </c>
      <c r="BP193" s="15">
        <v>0.03</v>
      </c>
      <c r="BQ193" t="s">
        <v>47</v>
      </c>
      <c r="BR193" s="15" t="s">
        <v>59</v>
      </c>
      <c r="BS193">
        <v>0.22</v>
      </c>
      <c r="BT193" s="15">
        <v>0.01</v>
      </c>
      <c r="BU193" t="s">
        <v>47</v>
      </c>
      <c r="BV193" s="15" t="s">
        <v>59</v>
      </c>
      <c r="BW193">
        <v>5.13</v>
      </c>
      <c r="BX193" s="15">
        <v>0.14000000000000001</v>
      </c>
      <c r="BY193" t="s">
        <v>47</v>
      </c>
      <c r="BZ193" s="15" t="s">
        <v>59</v>
      </c>
      <c r="CA193" t="s">
        <v>47</v>
      </c>
      <c r="CB193" s="15" t="s">
        <v>59</v>
      </c>
      <c r="CI193">
        <v>0.28000000000000003</v>
      </c>
      <c r="CJ193" s="15">
        <v>0.01</v>
      </c>
      <c r="CM193" t="s">
        <v>47</v>
      </c>
      <c r="CN193" s="15" t="s">
        <v>59</v>
      </c>
      <c r="CO193" t="s">
        <v>47</v>
      </c>
      <c r="CP193" s="15" t="s">
        <v>59</v>
      </c>
      <c r="CQ193" t="s">
        <v>47</v>
      </c>
      <c r="CR193" s="15" t="s">
        <v>59</v>
      </c>
      <c r="CS193" t="s">
        <v>47</v>
      </c>
      <c r="CT193" s="15" t="s">
        <v>59</v>
      </c>
      <c r="CU193" t="s">
        <v>47</v>
      </c>
      <c r="CV193" s="15" t="s">
        <v>59</v>
      </c>
      <c r="CY193" t="s">
        <v>47</v>
      </c>
      <c r="CZ193" s="15" t="s">
        <v>59</v>
      </c>
      <c r="DC193" t="s">
        <v>47</v>
      </c>
      <c r="DD193" s="15" t="s">
        <v>59</v>
      </c>
      <c r="DG193" t="s">
        <v>47</v>
      </c>
      <c r="DH193" s="15" t="s">
        <v>59</v>
      </c>
      <c r="DI193" t="s">
        <v>47</v>
      </c>
      <c r="DJ193" s="15" t="s">
        <v>59</v>
      </c>
      <c r="DK193" t="s">
        <v>47</v>
      </c>
      <c r="DL193" s="15" t="s">
        <v>59</v>
      </c>
      <c r="DM193" t="s">
        <v>47</v>
      </c>
      <c r="DN193" s="15" t="s">
        <v>59</v>
      </c>
      <c r="DO193" t="s">
        <v>47</v>
      </c>
      <c r="DP193" s="15" t="s">
        <v>59</v>
      </c>
      <c r="DQ193" t="s">
        <v>47</v>
      </c>
      <c r="DR193" s="15" t="s">
        <v>59</v>
      </c>
      <c r="DS193" t="s">
        <v>47</v>
      </c>
      <c r="DT193" s="15" t="s">
        <v>59</v>
      </c>
      <c r="DU193" t="s">
        <v>47</v>
      </c>
      <c r="DV193" s="15" t="s">
        <v>59</v>
      </c>
      <c r="DW193" t="s">
        <v>47</v>
      </c>
      <c r="DX193" s="15" t="s">
        <v>59</v>
      </c>
      <c r="EC193" t="s">
        <v>47</v>
      </c>
      <c r="ED193" s="15" t="s">
        <v>59</v>
      </c>
      <c r="EE193" t="s">
        <v>47</v>
      </c>
      <c r="EF193" s="15" t="s">
        <v>59</v>
      </c>
      <c r="EG193" t="s">
        <v>47</v>
      </c>
      <c r="EH193" s="15" t="s">
        <v>59</v>
      </c>
      <c r="EK193" t="s">
        <v>47</v>
      </c>
      <c r="EL193" s="15" t="s">
        <v>59</v>
      </c>
      <c r="EM193" t="s">
        <v>47</v>
      </c>
      <c r="EN193" s="15" t="s">
        <v>59</v>
      </c>
      <c r="EO193" t="s">
        <v>47</v>
      </c>
      <c r="EP193" s="15" t="s">
        <v>59</v>
      </c>
      <c r="EQ193" t="s">
        <v>47</v>
      </c>
      <c r="ER193" s="15" t="s">
        <v>59</v>
      </c>
      <c r="ES193" t="s">
        <v>47</v>
      </c>
      <c r="ET193" s="15" t="s">
        <v>59</v>
      </c>
      <c r="EU193" t="s">
        <v>47</v>
      </c>
      <c r="EV193" s="15" t="s">
        <v>59</v>
      </c>
      <c r="EW193" t="s">
        <v>47</v>
      </c>
      <c r="EX193" s="15" t="s">
        <v>59</v>
      </c>
      <c r="EY193" t="s">
        <v>47</v>
      </c>
      <c r="EZ193" s="15" t="s">
        <v>59</v>
      </c>
      <c r="FA193" t="s">
        <v>47</v>
      </c>
      <c r="FB193" s="15" t="s">
        <v>59</v>
      </c>
      <c r="FE193" t="s">
        <v>47</v>
      </c>
      <c r="FF193" s="15" t="s">
        <v>59</v>
      </c>
      <c r="FG193" t="s">
        <v>47</v>
      </c>
      <c r="FH193" s="15" t="s">
        <v>59</v>
      </c>
      <c r="FI193" t="s">
        <v>47</v>
      </c>
      <c r="FJ193" s="15" t="s">
        <v>59</v>
      </c>
      <c r="FK193" t="s">
        <v>47</v>
      </c>
      <c r="FL193" s="15" t="s">
        <v>59</v>
      </c>
      <c r="FM193" t="s">
        <v>47</v>
      </c>
      <c r="FN193" s="15" t="s">
        <v>59</v>
      </c>
      <c r="FO193" t="s">
        <v>47</v>
      </c>
      <c r="FP193" s="15" t="s">
        <v>59</v>
      </c>
      <c r="FQ193" t="s">
        <v>47</v>
      </c>
      <c r="FR193" s="15" t="s">
        <v>59</v>
      </c>
    </row>
    <row r="194" spans="1:174">
      <c r="A194" t="s">
        <v>535</v>
      </c>
      <c r="B194" s="52">
        <v>2</v>
      </c>
      <c r="C194" s="52"/>
      <c r="D194" s="52">
        <v>8012</v>
      </c>
      <c r="E194" s="18" t="s">
        <v>522</v>
      </c>
      <c r="I194">
        <v>16.420000000000002</v>
      </c>
      <c r="J194" s="15">
        <v>0.42</v>
      </c>
      <c r="K194" t="s">
        <v>47</v>
      </c>
      <c r="L194" s="15" t="s">
        <v>59</v>
      </c>
      <c r="BG194" t="s">
        <v>47</v>
      </c>
      <c r="BH194" s="15" t="s">
        <v>59</v>
      </c>
      <c r="BI194">
        <v>2.42</v>
      </c>
      <c r="BJ194" s="15">
        <v>0.05</v>
      </c>
      <c r="BK194" t="s">
        <v>47</v>
      </c>
      <c r="BL194" s="15" t="s">
        <v>59</v>
      </c>
      <c r="BM194" t="s">
        <v>47</v>
      </c>
      <c r="BN194" s="15" t="s">
        <v>59</v>
      </c>
      <c r="BO194">
        <v>1.2</v>
      </c>
      <c r="BP194" s="15">
        <v>0</v>
      </c>
      <c r="BQ194" t="s">
        <v>47</v>
      </c>
      <c r="BR194" s="15" t="s">
        <v>59</v>
      </c>
      <c r="BS194">
        <v>0.56999999999999995</v>
      </c>
      <c r="BT194" s="15">
        <v>0.02</v>
      </c>
      <c r="BU194" t="s">
        <v>47</v>
      </c>
      <c r="BV194" s="15" t="s">
        <v>59</v>
      </c>
      <c r="BW194">
        <v>11.42</v>
      </c>
      <c r="BX194" s="15">
        <v>0.39</v>
      </c>
      <c r="BY194" t="s">
        <v>47</v>
      </c>
      <c r="BZ194" s="15" t="s">
        <v>59</v>
      </c>
      <c r="CA194" t="s">
        <v>47</v>
      </c>
      <c r="CB194" s="15" t="s">
        <v>59</v>
      </c>
      <c r="CI194">
        <v>0.8</v>
      </c>
      <c r="CJ194" s="15">
        <v>0.01</v>
      </c>
      <c r="CM194" t="s">
        <v>47</v>
      </c>
      <c r="CN194" s="15" t="s">
        <v>59</v>
      </c>
      <c r="CO194" t="s">
        <v>47</v>
      </c>
      <c r="CP194" s="15" t="s">
        <v>59</v>
      </c>
      <c r="CQ194" t="s">
        <v>47</v>
      </c>
      <c r="CR194" s="15" t="s">
        <v>59</v>
      </c>
      <c r="CS194" t="s">
        <v>47</v>
      </c>
      <c r="CT194" s="15" t="s">
        <v>59</v>
      </c>
      <c r="CU194" t="s">
        <v>47</v>
      </c>
      <c r="CV194" s="15" t="s">
        <v>59</v>
      </c>
      <c r="CY194" t="s">
        <v>47</v>
      </c>
      <c r="CZ194" s="15" t="s">
        <v>59</v>
      </c>
      <c r="DC194" t="s">
        <v>47</v>
      </c>
      <c r="DD194" s="15" t="s">
        <v>59</v>
      </c>
      <c r="DG194" t="s">
        <v>47</v>
      </c>
      <c r="DH194" s="15" t="s">
        <v>59</v>
      </c>
      <c r="DI194" t="s">
        <v>47</v>
      </c>
      <c r="DJ194" s="15" t="s">
        <v>59</v>
      </c>
      <c r="DK194" t="s">
        <v>47</v>
      </c>
      <c r="DL194" s="15" t="s">
        <v>59</v>
      </c>
      <c r="DM194" t="s">
        <v>47</v>
      </c>
      <c r="DN194" s="15" t="s">
        <v>59</v>
      </c>
      <c r="DO194" t="s">
        <v>47</v>
      </c>
      <c r="DP194" s="15" t="s">
        <v>59</v>
      </c>
      <c r="DQ194" t="s">
        <v>47</v>
      </c>
      <c r="DR194" s="15" t="s">
        <v>59</v>
      </c>
      <c r="DS194" t="s">
        <v>47</v>
      </c>
      <c r="DT194" s="15" t="s">
        <v>59</v>
      </c>
      <c r="DU194" t="s">
        <v>47</v>
      </c>
      <c r="DV194" s="15" t="s">
        <v>59</v>
      </c>
      <c r="DW194" t="s">
        <v>47</v>
      </c>
      <c r="DX194" s="15" t="s">
        <v>59</v>
      </c>
      <c r="EC194" t="s">
        <v>47</v>
      </c>
      <c r="ED194" s="15" t="s">
        <v>59</v>
      </c>
      <c r="EE194" t="s">
        <v>47</v>
      </c>
      <c r="EF194" s="15" t="s">
        <v>59</v>
      </c>
      <c r="EG194" t="s">
        <v>47</v>
      </c>
      <c r="EH194" s="15" t="s">
        <v>59</v>
      </c>
      <c r="EK194" t="s">
        <v>47</v>
      </c>
      <c r="EL194" s="15" t="s">
        <v>59</v>
      </c>
      <c r="EM194" t="s">
        <v>47</v>
      </c>
      <c r="EN194" s="15" t="s">
        <v>59</v>
      </c>
      <c r="EO194" t="s">
        <v>47</v>
      </c>
      <c r="EP194" s="15" t="s">
        <v>59</v>
      </c>
      <c r="EQ194" t="s">
        <v>47</v>
      </c>
      <c r="ER194" s="15" t="s">
        <v>59</v>
      </c>
      <c r="ES194" t="s">
        <v>47</v>
      </c>
      <c r="ET194" s="15" t="s">
        <v>59</v>
      </c>
      <c r="EU194" t="s">
        <v>47</v>
      </c>
      <c r="EV194" s="15" t="s">
        <v>59</v>
      </c>
      <c r="EW194" t="s">
        <v>47</v>
      </c>
      <c r="EX194" s="15" t="s">
        <v>59</v>
      </c>
      <c r="EY194" t="s">
        <v>47</v>
      </c>
      <c r="EZ194" s="15" t="s">
        <v>59</v>
      </c>
      <c r="FA194" t="s">
        <v>47</v>
      </c>
      <c r="FB194" s="15" t="s">
        <v>59</v>
      </c>
      <c r="FE194" t="s">
        <v>47</v>
      </c>
      <c r="FF194" s="15" t="s">
        <v>59</v>
      </c>
      <c r="FG194" t="s">
        <v>47</v>
      </c>
      <c r="FH194" s="15" t="s">
        <v>59</v>
      </c>
      <c r="FI194" t="s">
        <v>47</v>
      </c>
      <c r="FJ194" s="15" t="s">
        <v>59</v>
      </c>
      <c r="FK194" t="s">
        <v>47</v>
      </c>
      <c r="FL194" s="15" t="s">
        <v>59</v>
      </c>
      <c r="FM194" t="s">
        <v>47</v>
      </c>
      <c r="FN194" s="15" t="s">
        <v>59</v>
      </c>
      <c r="FO194" t="s">
        <v>47</v>
      </c>
      <c r="FP194" s="15" t="s">
        <v>59</v>
      </c>
      <c r="FQ194" t="s">
        <v>47</v>
      </c>
      <c r="FR194" s="15" t="s">
        <v>59</v>
      </c>
    </row>
    <row r="195" spans="1:174">
      <c r="A195" t="s">
        <v>536</v>
      </c>
      <c r="B195" s="52">
        <v>2</v>
      </c>
      <c r="C195" s="52"/>
      <c r="D195" s="52">
        <v>8012</v>
      </c>
      <c r="E195" s="18" t="s">
        <v>522</v>
      </c>
      <c r="I195">
        <v>12.22</v>
      </c>
      <c r="J195" s="15">
        <v>0.24</v>
      </c>
      <c r="K195" t="s">
        <v>47</v>
      </c>
      <c r="L195" s="15" t="s">
        <v>59</v>
      </c>
      <c r="BG195" t="s">
        <v>47</v>
      </c>
      <c r="BH195" s="15" t="s">
        <v>59</v>
      </c>
      <c r="BI195">
        <v>1.68</v>
      </c>
      <c r="BJ195" s="15">
        <v>0.02</v>
      </c>
      <c r="BK195" t="s">
        <v>47</v>
      </c>
      <c r="BL195" s="15" t="s">
        <v>59</v>
      </c>
      <c r="BM195" t="s">
        <v>47</v>
      </c>
      <c r="BN195" s="15" t="s">
        <v>59</v>
      </c>
      <c r="BO195">
        <v>1.23</v>
      </c>
      <c r="BP195" s="15">
        <v>0.05</v>
      </c>
      <c r="BQ195" t="s">
        <v>47</v>
      </c>
      <c r="BR195" s="15" t="s">
        <v>59</v>
      </c>
      <c r="BS195">
        <v>0.43</v>
      </c>
      <c r="BT195" s="15">
        <v>0.04</v>
      </c>
      <c r="BU195" t="s">
        <v>47</v>
      </c>
      <c r="BV195" s="15" t="s">
        <v>59</v>
      </c>
      <c r="BW195">
        <v>8.32</v>
      </c>
      <c r="BX195" s="15">
        <v>0.31</v>
      </c>
      <c r="BY195" t="s">
        <v>47</v>
      </c>
      <c r="BZ195" s="15" t="s">
        <v>59</v>
      </c>
      <c r="CA195" t="s">
        <v>47</v>
      </c>
      <c r="CB195" s="15" t="s">
        <v>59</v>
      </c>
      <c r="CI195">
        <v>0.56000000000000005</v>
      </c>
      <c r="CJ195" s="15">
        <v>0.02</v>
      </c>
      <c r="CM195" t="s">
        <v>47</v>
      </c>
      <c r="CN195" s="15" t="s">
        <v>59</v>
      </c>
      <c r="CO195" t="s">
        <v>47</v>
      </c>
      <c r="CP195" s="15" t="s">
        <v>59</v>
      </c>
      <c r="CQ195" t="s">
        <v>47</v>
      </c>
      <c r="CR195" s="15" t="s">
        <v>59</v>
      </c>
      <c r="CS195" t="s">
        <v>47</v>
      </c>
      <c r="CT195" s="15" t="s">
        <v>59</v>
      </c>
      <c r="CU195" t="s">
        <v>47</v>
      </c>
      <c r="CV195" s="15" t="s">
        <v>59</v>
      </c>
      <c r="CY195" t="s">
        <v>47</v>
      </c>
      <c r="CZ195" s="15" t="s">
        <v>59</v>
      </c>
      <c r="DC195" t="s">
        <v>47</v>
      </c>
      <c r="DD195" s="15" t="s">
        <v>59</v>
      </c>
      <c r="DG195" t="s">
        <v>47</v>
      </c>
      <c r="DH195" s="15" t="s">
        <v>59</v>
      </c>
      <c r="DI195" t="s">
        <v>47</v>
      </c>
      <c r="DJ195" s="15" t="s">
        <v>59</v>
      </c>
      <c r="DK195" t="s">
        <v>47</v>
      </c>
      <c r="DL195" s="15" t="s">
        <v>59</v>
      </c>
      <c r="DM195" t="s">
        <v>47</v>
      </c>
      <c r="DN195" s="15" t="s">
        <v>59</v>
      </c>
      <c r="DO195" t="s">
        <v>47</v>
      </c>
      <c r="DP195" s="15" t="s">
        <v>59</v>
      </c>
      <c r="DQ195" t="s">
        <v>47</v>
      </c>
      <c r="DR195" s="15" t="s">
        <v>59</v>
      </c>
      <c r="DS195" t="s">
        <v>47</v>
      </c>
      <c r="DT195" s="15" t="s">
        <v>59</v>
      </c>
      <c r="DU195" t="s">
        <v>47</v>
      </c>
      <c r="DV195" s="15" t="s">
        <v>59</v>
      </c>
      <c r="DW195" t="s">
        <v>47</v>
      </c>
      <c r="DX195" s="15" t="s">
        <v>59</v>
      </c>
      <c r="EC195" t="s">
        <v>47</v>
      </c>
      <c r="ED195" s="15" t="s">
        <v>59</v>
      </c>
      <c r="EE195" t="s">
        <v>47</v>
      </c>
      <c r="EF195" s="15" t="s">
        <v>59</v>
      </c>
      <c r="EG195" t="s">
        <v>47</v>
      </c>
      <c r="EH195" s="15" t="s">
        <v>59</v>
      </c>
      <c r="EK195" t="s">
        <v>47</v>
      </c>
      <c r="EL195" s="15" t="s">
        <v>59</v>
      </c>
      <c r="EM195" t="s">
        <v>47</v>
      </c>
      <c r="EN195" s="15" t="s">
        <v>59</v>
      </c>
      <c r="EO195" t="s">
        <v>47</v>
      </c>
      <c r="EP195" s="15" t="s">
        <v>59</v>
      </c>
      <c r="EQ195" t="s">
        <v>47</v>
      </c>
      <c r="ER195" s="15" t="s">
        <v>59</v>
      </c>
      <c r="ES195" t="s">
        <v>47</v>
      </c>
      <c r="ET195" s="15" t="s">
        <v>59</v>
      </c>
      <c r="EU195" t="s">
        <v>47</v>
      </c>
      <c r="EV195" s="15" t="s">
        <v>59</v>
      </c>
      <c r="EW195" t="s">
        <v>47</v>
      </c>
      <c r="EX195" s="15" t="s">
        <v>59</v>
      </c>
      <c r="EY195" t="s">
        <v>47</v>
      </c>
      <c r="EZ195" s="15" t="s">
        <v>59</v>
      </c>
      <c r="FA195" t="s">
        <v>47</v>
      </c>
      <c r="FB195" s="15" t="s">
        <v>59</v>
      </c>
      <c r="FE195" t="s">
        <v>47</v>
      </c>
      <c r="FF195" s="15" t="s">
        <v>59</v>
      </c>
      <c r="FG195" t="s">
        <v>47</v>
      </c>
      <c r="FH195" s="15" t="s">
        <v>59</v>
      </c>
      <c r="FI195" t="s">
        <v>47</v>
      </c>
      <c r="FJ195" s="15" t="s">
        <v>59</v>
      </c>
      <c r="FK195" t="s">
        <v>47</v>
      </c>
      <c r="FL195" s="15" t="s">
        <v>59</v>
      </c>
      <c r="FM195" t="s">
        <v>47</v>
      </c>
      <c r="FN195" s="15" t="s">
        <v>59</v>
      </c>
      <c r="FO195" t="s">
        <v>47</v>
      </c>
      <c r="FP195" s="15" t="s">
        <v>59</v>
      </c>
      <c r="FQ195" t="s">
        <v>47</v>
      </c>
      <c r="FR195" s="15" t="s">
        <v>59</v>
      </c>
    </row>
    <row r="196" spans="1:174">
      <c r="A196" t="s">
        <v>537</v>
      </c>
      <c r="B196" s="52">
        <v>2</v>
      </c>
      <c r="C196" s="52"/>
      <c r="D196" s="52">
        <v>8012</v>
      </c>
      <c r="E196" s="18" t="s">
        <v>522</v>
      </c>
      <c r="I196">
        <v>15.21</v>
      </c>
      <c r="J196" s="15">
        <v>0.77</v>
      </c>
      <c r="K196" t="s">
        <v>47</v>
      </c>
      <c r="L196" s="15" t="s">
        <v>59</v>
      </c>
      <c r="BG196" t="s">
        <v>47</v>
      </c>
      <c r="BH196" s="15" t="s">
        <v>59</v>
      </c>
      <c r="BI196">
        <v>2.15</v>
      </c>
      <c r="BJ196" s="15">
        <v>0.1</v>
      </c>
      <c r="BK196" t="s">
        <v>47</v>
      </c>
      <c r="BL196" s="15" t="s">
        <v>59</v>
      </c>
      <c r="BM196" t="s">
        <v>47</v>
      </c>
      <c r="BN196" s="15" t="s">
        <v>59</v>
      </c>
      <c r="BO196">
        <v>1.35</v>
      </c>
      <c r="BP196" s="15">
        <v>0.05</v>
      </c>
      <c r="BQ196" t="s">
        <v>47</v>
      </c>
      <c r="BR196" s="15" t="s">
        <v>59</v>
      </c>
      <c r="BS196">
        <v>0.45</v>
      </c>
      <c r="BT196" s="15">
        <v>0.04</v>
      </c>
      <c r="BU196" t="s">
        <v>47</v>
      </c>
      <c r="BV196" s="15" t="s">
        <v>59</v>
      </c>
      <c r="BW196">
        <v>10.44</v>
      </c>
      <c r="BX196" s="15">
        <v>0.56000000000000005</v>
      </c>
      <c r="BY196" t="s">
        <v>47</v>
      </c>
      <c r="BZ196" s="15" t="s">
        <v>59</v>
      </c>
      <c r="CA196" t="s">
        <v>47</v>
      </c>
      <c r="CB196" s="15" t="s">
        <v>59</v>
      </c>
      <c r="CI196">
        <v>0.82</v>
      </c>
      <c r="CJ196" s="15">
        <v>0.02</v>
      </c>
      <c r="CM196" t="s">
        <v>47</v>
      </c>
      <c r="CN196" s="15" t="s">
        <v>59</v>
      </c>
      <c r="CO196" t="s">
        <v>47</v>
      </c>
      <c r="CP196" s="15" t="s">
        <v>59</v>
      </c>
      <c r="CQ196" t="s">
        <v>47</v>
      </c>
      <c r="CR196" s="15" t="s">
        <v>59</v>
      </c>
      <c r="CS196" t="s">
        <v>47</v>
      </c>
      <c r="CT196" s="15" t="s">
        <v>59</v>
      </c>
      <c r="CU196" t="s">
        <v>47</v>
      </c>
      <c r="CV196" s="15" t="s">
        <v>59</v>
      </c>
      <c r="CY196" t="s">
        <v>47</v>
      </c>
      <c r="CZ196" s="15" t="s">
        <v>59</v>
      </c>
      <c r="DC196" t="s">
        <v>47</v>
      </c>
      <c r="DD196" s="15" t="s">
        <v>59</v>
      </c>
      <c r="DG196" t="s">
        <v>47</v>
      </c>
      <c r="DH196" s="15" t="s">
        <v>59</v>
      </c>
      <c r="DI196" t="s">
        <v>47</v>
      </c>
      <c r="DJ196" s="15" t="s">
        <v>59</v>
      </c>
      <c r="DK196" t="s">
        <v>47</v>
      </c>
      <c r="DL196" s="15" t="s">
        <v>59</v>
      </c>
      <c r="DM196" t="s">
        <v>47</v>
      </c>
      <c r="DN196" s="15" t="s">
        <v>59</v>
      </c>
      <c r="DO196" t="s">
        <v>47</v>
      </c>
      <c r="DP196" s="15" t="s">
        <v>59</v>
      </c>
      <c r="DQ196" t="s">
        <v>47</v>
      </c>
      <c r="DR196" s="15" t="s">
        <v>59</v>
      </c>
      <c r="DS196" t="s">
        <v>47</v>
      </c>
      <c r="DT196" s="15" t="s">
        <v>59</v>
      </c>
      <c r="DU196" t="s">
        <v>47</v>
      </c>
      <c r="DV196" s="15" t="s">
        <v>59</v>
      </c>
      <c r="DW196" t="s">
        <v>47</v>
      </c>
      <c r="DX196" s="15" t="s">
        <v>59</v>
      </c>
      <c r="EC196" t="s">
        <v>47</v>
      </c>
      <c r="ED196" s="15" t="s">
        <v>59</v>
      </c>
      <c r="EE196" t="s">
        <v>47</v>
      </c>
      <c r="EF196" s="15" t="s">
        <v>59</v>
      </c>
      <c r="EG196" t="s">
        <v>47</v>
      </c>
      <c r="EH196" s="15" t="s">
        <v>59</v>
      </c>
      <c r="EK196" t="s">
        <v>47</v>
      </c>
      <c r="EL196" s="15" t="s">
        <v>59</v>
      </c>
      <c r="EM196" t="s">
        <v>47</v>
      </c>
      <c r="EN196" s="15" t="s">
        <v>59</v>
      </c>
      <c r="EO196" t="s">
        <v>47</v>
      </c>
      <c r="EP196" s="15" t="s">
        <v>59</v>
      </c>
      <c r="EQ196" t="s">
        <v>47</v>
      </c>
      <c r="ER196" s="15" t="s">
        <v>59</v>
      </c>
      <c r="ES196" t="s">
        <v>47</v>
      </c>
      <c r="ET196" s="15" t="s">
        <v>59</v>
      </c>
      <c r="EU196" t="s">
        <v>47</v>
      </c>
      <c r="EV196" s="15" t="s">
        <v>59</v>
      </c>
      <c r="EW196" t="s">
        <v>47</v>
      </c>
      <c r="EX196" s="15" t="s">
        <v>59</v>
      </c>
      <c r="EY196" t="s">
        <v>47</v>
      </c>
      <c r="EZ196" s="15" t="s">
        <v>59</v>
      </c>
      <c r="FA196" t="s">
        <v>47</v>
      </c>
      <c r="FB196" s="15" t="s">
        <v>59</v>
      </c>
      <c r="FE196" t="s">
        <v>47</v>
      </c>
      <c r="FF196" s="15" t="s">
        <v>59</v>
      </c>
      <c r="FG196" t="s">
        <v>47</v>
      </c>
      <c r="FH196" s="15" t="s">
        <v>59</v>
      </c>
      <c r="FI196" t="s">
        <v>47</v>
      </c>
      <c r="FJ196" s="15" t="s">
        <v>59</v>
      </c>
      <c r="FK196" t="s">
        <v>47</v>
      </c>
      <c r="FL196" s="15" t="s">
        <v>59</v>
      </c>
      <c r="FM196" t="s">
        <v>47</v>
      </c>
      <c r="FN196" s="15" t="s">
        <v>59</v>
      </c>
      <c r="FO196" t="s">
        <v>47</v>
      </c>
      <c r="FP196" s="15" t="s">
        <v>59</v>
      </c>
      <c r="FQ196" t="s">
        <v>47</v>
      </c>
      <c r="FR196" s="15" t="s">
        <v>59</v>
      </c>
    </row>
    <row r="197" spans="1:174">
      <c r="A197" t="s">
        <v>538</v>
      </c>
      <c r="B197" s="52">
        <v>2</v>
      </c>
      <c r="C197" s="52"/>
      <c r="D197" s="52">
        <v>8012</v>
      </c>
      <c r="E197" s="18" t="s">
        <v>522</v>
      </c>
      <c r="I197">
        <v>10.53</v>
      </c>
      <c r="J197" s="15">
        <v>0</v>
      </c>
      <c r="K197" t="s">
        <v>47</v>
      </c>
      <c r="L197" s="15" t="s">
        <v>59</v>
      </c>
      <c r="BG197" t="s">
        <v>47</v>
      </c>
      <c r="BH197" s="15" t="s">
        <v>59</v>
      </c>
      <c r="BI197">
        <v>2.1800000000000002</v>
      </c>
      <c r="BJ197" s="15">
        <v>0.13</v>
      </c>
      <c r="BK197" t="s">
        <v>47</v>
      </c>
      <c r="BL197" s="15" t="s">
        <v>59</v>
      </c>
      <c r="BM197" t="s">
        <v>47</v>
      </c>
      <c r="BN197" s="15" t="s">
        <v>59</v>
      </c>
      <c r="BO197">
        <v>0.85</v>
      </c>
      <c r="BP197" s="15">
        <v>0.04</v>
      </c>
      <c r="BQ197" t="s">
        <v>47</v>
      </c>
      <c r="BR197" s="15" t="s">
        <v>59</v>
      </c>
      <c r="BS197">
        <v>0.27</v>
      </c>
      <c r="BT197" s="15">
        <v>0.01</v>
      </c>
      <c r="BU197" t="s">
        <v>47</v>
      </c>
      <c r="BV197" s="15" t="s">
        <v>59</v>
      </c>
      <c r="BW197">
        <v>6.89</v>
      </c>
      <c r="BX197" s="15">
        <v>0.08</v>
      </c>
      <c r="BY197" t="s">
        <v>47</v>
      </c>
      <c r="BZ197" s="15" t="s">
        <v>59</v>
      </c>
      <c r="CA197" t="s">
        <v>47</v>
      </c>
      <c r="CB197" s="15" t="s">
        <v>59</v>
      </c>
      <c r="CI197">
        <v>0.34</v>
      </c>
      <c r="CJ197" s="15">
        <v>0.01</v>
      </c>
      <c r="CM197" t="s">
        <v>47</v>
      </c>
      <c r="CN197" s="15" t="s">
        <v>59</v>
      </c>
      <c r="CO197" t="s">
        <v>47</v>
      </c>
      <c r="CP197" s="15" t="s">
        <v>59</v>
      </c>
      <c r="CQ197" t="s">
        <v>47</v>
      </c>
      <c r="CR197" s="15" t="s">
        <v>59</v>
      </c>
      <c r="CS197" t="s">
        <v>47</v>
      </c>
      <c r="CT197" s="15" t="s">
        <v>59</v>
      </c>
      <c r="CU197" t="s">
        <v>47</v>
      </c>
      <c r="CV197" s="15" t="s">
        <v>59</v>
      </c>
      <c r="CY197" t="s">
        <v>47</v>
      </c>
      <c r="CZ197" s="15" t="s">
        <v>59</v>
      </c>
      <c r="DC197" t="s">
        <v>47</v>
      </c>
      <c r="DD197" s="15" t="s">
        <v>59</v>
      </c>
      <c r="DG197" t="s">
        <v>47</v>
      </c>
      <c r="DH197" s="15" t="s">
        <v>59</v>
      </c>
      <c r="DI197" t="s">
        <v>47</v>
      </c>
      <c r="DJ197" s="15" t="s">
        <v>59</v>
      </c>
      <c r="DK197" t="s">
        <v>47</v>
      </c>
      <c r="DL197" s="15" t="s">
        <v>59</v>
      </c>
      <c r="DM197" t="s">
        <v>47</v>
      </c>
      <c r="DN197" s="15" t="s">
        <v>59</v>
      </c>
      <c r="DO197" t="s">
        <v>47</v>
      </c>
      <c r="DP197" s="15" t="s">
        <v>59</v>
      </c>
      <c r="DQ197" t="s">
        <v>47</v>
      </c>
      <c r="DR197" s="15" t="s">
        <v>59</v>
      </c>
      <c r="DS197" t="s">
        <v>47</v>
      </c>
      <c r="DT197" s="15" t="s">
        <v>59</v>
      </c>
      <c r="DU197" t="s">
        <v>47</v>
      </c>
      <c r="DV197" s="15" t="s">
        <v>59</v>
      </c>
      <c r="DW197" t="s">
        <v>47</v>
      </c>
      <c r="DX197" s="15" t="s">
        <v>59</v>
      </c>
      <c r="EC197" t="s">
        <v>47</v>
      </c>
      <c r="ED197" s="15" t="s">
        <v>59</v>
      </c>
      <c r="EE197" t="s">
        <v>47</v>
      </c>
      <c r="EF197" s="15" t="s">
        <v>59</v>
      </c>
      <c r="EG197" t="s">
        <v>47</v>
      </c>
      <c r="EH197" s="15" t="s">
        <v>59</v>
      </c>
      <c r="EK197" t="s">
        <v>47</v>
      </c>
      <c r="EL197" s="15" t="s">
        <v>59</v>
      </c>
      <c r="EM197" t="s">
        <v>47</v>
      </c>
      <c r="EN197" s="15" t="s">
        <v>59</v>
      </c>
      <c r="EO197" t="s">
        <v>47</v>
      </c>
      <c r="EP197" s="15" t="s">
        <v>59</v>
      </c>
      <c r="EQ197" t="s">
        <v>47</v>
      </c>
      <c r="ER197" s="15" t="s">
        <v>59</v>
      </c>
      <c r="ES197" t="s">
        <v>47</v>
      </c>
      <c r="ET197" s="15" t="s">
        <v>59</v>
      </c>
      <c r="EU197" t="s">
        <v>47</v>
      </c>
      <c r="EV197" s="15" t="s">
        <v>59</v>
      </c>
      <c r="EW197" t="s">
        <v>47</v>
      </c>
      <c r="EX197" s="15" t="s">
        <v>59</v>
      </c>
      <c r="EY197" t="s">
        <v>47</v>
      </c>
      <c r="EZ197" s="15" t="s">
        <v>59</v>
      </c>
      <c r="FA197" t="s">
        <v>47</v>
      </c>
      <c r="FB197" s="15" t="s">
        <v>59</v>
      </c>
      <c r="FE197" t="s">
        <v>47</v>
      </c>
      <c r="FF197" s="15" t="s">
        <v>59</v>
      </c>
      <c r="FG197" t="s">
        <v>47</v>
      </c>
      <c r="FH197" s="15" t="s">
        <v>59</v>
      </c>
      <c r="FI197" t="s">
        <v>47</v>
      </c>
      <c r="FJ197" s="15" t="s">
        <v>59</v>
      </c>
      <c r="FK197" t="s">
        <v>47</v>
      </c>
      <c r="FL197" s="15" t="s">
        <v>59</v>
      </c>
      <c r="FM197" t="s">
        <v>47</v>
      </c>
      <c r="FN197" s="15" t="s">
        <v>59</v>
      </c>
      <c r="FO197" t="s">
        <v>47</v>
      </c>
      <c r="FP197" s="15" t="s">
        <v>59</v>
      </c>
      <c r="FQ197" t="s">
        <v>47</v>
      </c>
      <c r="FR197" s="15" t="s">
        <v>59</v>
      </c>
    </row>
    <row r="198" spans="1:174">
      <c r="A198" t="s">
        <v>539</v>
      </c>
      <c r="B198" s="52">
        <v>2</v>
      </c>
      <c r="C198" s="52"/>
      <c r="D198" s="52">
        <v>8012</v>
      </c>
      <c r="E198" s="18" t="s">
        <v>522</v>
      </c>
      <c r="I198">
        <v>12.73</v>
      </c>
      <c r="J198" s="15">
        <v>0.43</v>
      </c>
      <c r="K198" t="s">
        <v>47</v>
      </c>
      <c r="L198" s="15" t="s">
        <v>59</v>
      </c>
      <c r="BG198" t="s">
        <v>47</v>
      </c>
      <c r="BH198" s="15" t="s">
        <v>59</v>
      </c>
      <c r="BI198">
        <v>1.45</v>
      </c>
      <c r="BJ198" s="15">
        <v>0.13</v>
      </c>
      <c r="BK198" t="s">
        <v>47</v>
      </c>
      <c r="BL198" s="15" t="s">
        <v>59</v>
      </c>
      <c r="BM198" t="s">
        <v>47</v>
      </c>
      <c r="BN198" s="15" t="s">
        <v>59</v>
      </c>
      <c r="BO198">
        <v>1.23</v>
      </c>
      <c r="BP198" s="15">
        <v>0.04</v>
      </c>
      <c r="BQ198" t="s">
        <v>47</v>
      </c>
      <c r="BR198" s="15" t="s">
        <v>59</v>
      </c>
      <c r="BS198">
        <v>0.39</v>
      </c>
      <c r="BT198" s="15">
        <v>0.04</v>
      </c>
      <c r="BU198" t="s">
        <v>47</v>
      </c>
      <c r="BV198" s="15" t="s">
        <v>59</v>
      </c>
      <c r="BW198">
        <v>9.4</v>
      </c>
      <c r="BX198" s="15">
        <v>0.19</v>
      </c>
      <c r="BY198" t="s">
        <v>47</v>
      </c>
      <c r="BZ198" s="15" t="s">
        <v>59</v>
      </c>
      <c r="CA198" t="s">
        <v>47</v>
      </c>
      <c r="CB198" s="15" t="s">
        <v>59</v>
      </c>
      <c r="CI198">
        <v>0.26</v>
      </c>
      <c r="CJ198" s="15">
        <v>0.03</v>
      </c>
      <c r="CM198" t="s">
        <v>47</v>
      </c>
      <c r="CN198" s="15" t="s">
        <v>59</v>
      </c>
      <c r="CO198" t="s">
        <v>47</v>
      </c>
      <c r="CP198" s="15" t="s">
        <v>59</v>
      </c>
      <c r="CQ198" t="s">
        <v>47</v>
      </c>
      <c r="CR198" s="15" t="s">
        <v>59</v>
      </c>
      <c r="CS198" t="s">
        <v>47</v>
      </c>
      <c r="CT198" s="15" t="s">
        <v>59</v>
      </c>
      <c r="CU198" t="s">
        <v>47</v>
      </c>
      <c r="CV198" s="15" t="s">
        <v>59</v>
      </c>
      <c r="CY198" t="s">
        <v>47</v>
      </c>
      <c r="CZ198" s="15" t="s">
        <v>59</v>
      </c>
      <c r="DC198" t="s">
        <v>47</v>
      </c>
      <c r="DD198" s="15" t="s">
        <v>59</v>
      </c>
      <c r="DG198" t="s">
        <v>47</v>
      </c>
      <c r="DH198" s="15" t="s">
        <v>59</v>
      </c>
      <c r="DI198" t="s">
        <v>47</v>
      </c>
      <c r="DJ198" s="15" t="s">
        <v>59</v>
      </c>
      <c r="DK198" t="s">
        <v>47</v>
      </c>
      <c r="DL198" s="15" t="s">
        <v>59</v>
      </c>
      <c r="DM198" t="s">
        <v>47</v>
      </c>
      <c r="DN198" s="15" t="s">
        <v>59</v>
      </c>
      <c r="DO198" t="s">
        <v>47</v>
      </c>
      <c r="DP198" s="15" t="s">
        <v>59</v>
      </c>
      <c r="DQ198" t="s">
        <v>47</v>
      </c>
      <c r="DR198" s="15" t="s">
        <v>59</v>
      </c>
      <c r="DS198" t="s">
        <v>47</v>
      </c>
      <c r="DT198" s="15" t="s">
        <v>59</v>
      </c>
      <c r="DU198" t="s">
        <v>47</v>
      </c>
      <c r="DV198" s="15" t="s">
        <v>59</v>
      </c>
      <c r="DW198" t="s">
        <v>47</v>
      </c>
      <c r="DX198" s="15" t="s">
        <v>59</v>
      </c>
      <c r="EC198" t="s">
        <v>47</v>
      </c>
      <c r="ED198" s="15" t="s">
        <v>59</v>
      </c>
      <c r="EE198" t="s">
        <v>47</v>
      </c>
      <c r="EF198" s="15" t="s">
        <v>59</v>
      </c>
      <c r="EG198" t="s">
        <v>47</v>
      </c>
      <c r="EH198" s="15" t="s">
        <v>59</v>
      </c>
      <c r="EK198" t="s">
        <v>47</v>
      </c>
      <c r="EL198" s="15" t="s">
        <v>59</v>
      </c>
      <c r="EM198" t="s">
        <v>47</v>
      </c>
      <c r="EN198" s="15" t="s">
        <v>59</v>
      </c>
      <c r="EO198" t="s">
        <v>47</v>
      </c>
      <c r="EP198" s="15" t="s">
        <v>59</v>
      </c>
      <c r="EQ198" t="s">
        <v>47</v>
      </c>
      <c r="ER198" s="15" t="s">
        <v>59</v>
      </c>
      <c r="ES198" t="s">
        <v>47</v>
      </c>
      <c r="ET198" s="15" t="s">
        <v>59</v>
      </c>
      <c r="EU198" t="s">
        <v>47</v>
      </c>
      <c r="EV198" s="15" t="s">
        <v>59</v>
      </c>
      <c r="EW198" t="s">
        <v>47</v>
      </c>
      <c r="EX198" s="15" t="s">
        <v>59</v>
      </c>
      <c r="EY198" t="s">
        <v>47</v>
      </c>
      <c r="EZ198" s="15" t="s">
        <v>59</v>
      </c>
      <c r="FA198" t="s">
        <v>47</v>
      </c>
      <c r="FB198" s="15" t="s">
        <v>59</v>
      </c>
      <c r="FE198" t="s">
        <v>47</v>
      </c>
      <c r="FF198" s="15" t="s">
        <v>59</v>
      </c>
      <c r="FG198" t="s">
        <v>47</v>
      </c>
      <c r="FH198" s="15" t="s">
        <v>59</v>
      </c>
      <c r="FI198" t="s">
        <v>47</v>
      </c>
      <c r="FJ198" s="15" t="s">
        <v>59</v>
      </c>
      <c r="FK198" t="s">
        <v>47</v>
      </c>
      <c r="FL198" s="15" t="s">
        <v>59</v>
      </c>
      <c r="FM198" t="s">
        <v>47</v>
      </c>
      <c r="FN198" s="15" t="s">
        <v>59</v>
      </c>
      <c r="FO198" t="s">
        <v>47</v>
      </c>
      <c r="FP198" s="15" t="s">
        <v>59</v>
      </c>
      <c r="FQ198" t="s">
        <v>47</v>
      </c>
      <c r="FR198" s="15" t="s">
        <v>59</v>
      </c>
    </row>
    <row r="199" spans="1:174">
      <c r="A199" t="s">
        <v>540</v>
      </c>
      <c r="B199" s="52">
        <v>2</v>
      </c>
      <c r="C199" s="52"/>
      <c r="D199" s="52">
        <v>8012</v>
      </c>
      <c r="E199" s="18" t="s">
        <v>522</v>
      </c>
      <c r="I199">
        <v>12</v>
      </c>
      <c r="J199" s="15">
        <v>0.42</v>
      </c>
      <c r="K199" t="s">
        <v>47</v>
      </c>
      <c r="L199" s="15" t="s">
        <v>59</v>
      </c>
      <c r="BG199" t="s">
        <v>47</v>
      </c>
      <c r="BH199" s="15" t="s">
        <v>59</v>
      </c>
      <c r="BI199">
        <v>1.6</v>
      </c>
      <c r="BJ199" s="15">
        <v>0.09</v>
      </c>
      <c r="BK199" t="s">
        <v>47</v>
      </c>
      <c r="BL199" s="15" t="s">
        <v>59</v>
      </c>
      <c r="BM199" t="s">
        <v>47</v>
      </c>
      <c r="BN199" s="15" t="s">
        <v>59</v>
      </c>
      <c r="BO199">
        <v>1.1499999999999999</v>
      </c>
      <c r="BP199" s="15">
        <v>7.0000000000000007E-2</v>
      </c>
      <c r="BQ199" t="s">
        <v>47</v>
      </c>
      <c r="BR199" s="15" t="s">
        <v>59</v>
      </c>
      <c r="BS199">
        <v>0.27</v>
      </c>
      <c r="BT199" s="15">
        <v>0.02</v>
      </c>
      <c r="BU199" t="s">
        <v>47</v>
      </c>
      <c r="BV199" s="15" t="s">
        <v>59</v>
      </c>
      <c r="BW199">
        <v>8.6300000000000008</v>
      </c>
      <c r="BX199" s="15">
        <v>0.26</v>
      </c>
      <c r="BY199" t="s">
        <v>47</v>
      </c>
      <c r="BZ199" s="15" t="s">
        <v>59</v>
      </c>
      <c r="CA199" t="s">
        <v>47</v>
      </c>
      <c r="CB199" s="15" t="s">
        <v>59</v>
      </c>
      <c r="CI199">
        <v>0.36</v>
      </c>
      <c r="CJ199" s="15">
        <v>0.01</v>
      </c>
      <c r="CM199" t="s">
        <v>47</v>
      </c>
      <c r="CN199" s="15" t="s">
        <v>59</v>
      </c>
      <c r="CO199" t="s">
        <v>47</v>
      </c>
      <c r="CP199" s="15" t="s">
        <v>59</v>
      </c>
      <c r="CQ199" t="s">
        <v>47</v>
      </c>
      <c r="CR199" s="15" t="s">
        <v>59</v>
      </c>
      <c r="CS199" t="s">
        <v>47</v>
      </c>
      <c r="CT199" s="15" t="s">
        <v>59</v>
      </c>
      <c r="CU199" t="s">
        <v>47</v>
      </c>
      <c r="CV199" s="15" t="s">
        <v>59</v>
      </c>
      <c r="CY199" t="s">
        <v>47</v>
      </c>
      <c r="CZ199" s="15" t="s">
        <v>59</v>
      </c>
      <c r="DC199" t="s">
        <v>47</v>
      </c>
      <c r="DD199" s="15" t="s">
        <v>59</v>
      </c>
      <c r="DG199" t="s">
        <v>47</v>
      </c>
      <c r="DH199" s="15" t="s">
        <v>59</v>
      </c>
      <c r="DI199" t="s">
        <v>47</v>
      </c>
      <c r="DJ199" s="15" t="s">
        <v>59</v>
      </c>
      <c r="DK199" t="s">
        <v>47</v>
      </c>
      <c r="DL199" s="15" t="s">
        <v>59</v>
      </c>
      <c r="DM199" t="s">
        <v>47</v>
      </c>
      <c r="DN199" s="15" t="s">
        <v>59</v>
      </c>
      <c r="DO199" t="s">
        <v>47</v>
      </c>
      <c r="DP199" s="15" t="s">
        <v>59</v>
      </c>
      <c r="DQ199" t="s">
        <v>47</v>
      </c>
      <c r="DR199" s="15" t="s">
        <v>59</v>
      </c>
      <c r="DS199" t="s">
        <v>47</v>
      </c>
      <c r="DT199" s="15" t="s">
        <v>59</v>
      </c>
      <c r="DU199" t="s">
        <v>47</v>
      </c>
      <c r="DV199" s="15" t="s">
        <v>59</v>
      </c>
      <c r="DW199" t="s">
        <v>47</v>
      </c>
      <c r="DX199" s="15" t="s">
        <v>59</v>
      </c>
      <c r="EC199" t="s">
        <v>47</v>
      </c>
      <c r="ED199" s="15" t="s">
        <v>59</v>
      </c>
      <c r="EE199" t="s">
        <v>47</v>
      </c>
      <c r="EF199" s="15" t="s">
        <v>59</v>
      </c>
      <c r="EG199" t="s">
        <v>47</v>
      </c>
      <c r="EH199" s="15" t="s">
        <v>59</v>
      </c>
      <c r="EK199" t="s">
        <v>47</v>
      </c>
      <c r="EL199" s="15" t="s">
        <v>59</v>
      </c>
      <c r="EM199" t="s">
        <v>47</v>
      </c>
      <c r="EN199" s="15" t="s">
        <v>59</v>
      </c>
      <c r="EO199" t="s">
        <v>47</v>
      </c>
      <c r="EP199" s="15" t="s">
        <v>59</v>
      </c>
      <c r="EQ199" t="s">
        <v>47</v>
      </c>
      <c r="ER199" s="15" t="s">
        <v>59</v>
      </c>
      <c r="ES199" t="s">
        <v>47</v>
      </c>
      <c r="ET199" s="15" t="s">
        <v>59</v>
      </c>
      <c r="EU199" t="s">
        <v>47</v>
      </c>
      <c r="EV199" s="15" t="s">
        <v>59</v>
      </c>
      <c r="EW199" t="s">
        <v>47</v>
      </c>
      <c r="EX199" s="15" t="s">
        <v>59</v>
      </c>
      <c r="EY199" t="s">
        <v>47</v>
      </c>
      <c r="EZ199" s="15" t="s">
        <v>59</v>
      </c>
      <c r="FA199" t="s">
        <v>47</v>
      </c>
      <c r="FB199" s="15" t="s">
        <v>59</v>
      </c>
      <c r="FE199" t="s">
        <v>47</v>
      </c>
      <c r="FF199" s="15" t="s">
        <v>59</v>
      </c>
      <c r="FG199" t="s">
        <v>47</v>
      </c>
      <c r="FH199" s="15" t="s">
        <v>59</v>
      </c>
      <c r="FI199" t="s">
        <v>47</v>
      </c>
      <c r="FJ199" s="15" t="s">
        <v>59</v>
      </c>
      <c r="FK199" t="s">
        <v>47</v>
      </c>
      <c r="FL199" s="15" t="s">
        <v>59</v>
      </c>
      <c r="FM199" t="s">
        <v>47</v>
      </c>
      <c r="FN199" s="15" t="s">
        <v>59</v>
      </c>
      <c r="FO199" t="s">
        <v>47</v>
      </c>
      <c r="FP199" s="15" t="s">
        <v>59</v>
      </c>
      <c r="FQ199" t="s">
        <v>47</v>
      </c>
      <c r="FR199" s="15" t="s">
        <v>59</v>
      </c>
    </row>
    <row r="200" spans="1:174">
      <c r="A200" s="29" t="s">
        <v>542</v>
      </c>
      <c r="B200" s="50">
        <v>2</v>
      </c>
      <c r="C200" s="50"/>
      <c r="D200" s="52">
        <v>9999</v>
      </c>
      <c r="E200" s="18" t="s">
        <v>541</v>
      </c>
      <c r="I200" t="s">
        <v>47</v>
      </c>
      <c r="J200" s="15" t="s">
        <v>59</v>
      </c>
      <c r="K200" t="s">
        <v>47</v>
      </c>
      <c r="L200" s="15" t="s">
        <v>59</v>
      </c>
      <c r="BG200" t="s">
        <v>47</v>
      </c>
      <c r="BH200" s="15" t="s">
        <v>59</v>
      </c>
      <c r="BI200" t="s">
        <v>47</v>
      </c>
      <c r="BJ200" s="15" t="s">
        <v>59</v>
      </c>
      <c r="BK200" t="s">
        <v>47</v>
      </c>
      <c r="BL200" s="15" t="s">
        <v>59</v>
      </c>
      <c r="BM200" t="s">
        <v>47</v>
      </c>
      <c r="BN200" s="15" t="s">
        <v>59</v>
      </c>
      <c r="BO200" s="30">
        <v>0.11</v>
      </c>
      <c r="BP200" s="15" t="s">
        <v>59</v>
      </c>
      <c r="BQ200" s="30">
        <v>0</v>
      </c>
      <c r="BS200" s="30">
        <v>0.02</v>
      </c>
      <c r="BT200" s="15" t="s">
        <v>59</v>
      </c>
      <c r="BU200" t="s">
        <v>47</v>
      </c>
      <c r="BV200" s="15" t="s">
        <v>59</v>
      </c>
      <c r="BW200" s="30">
        <v>0.86</v>
      </c>
      <c r="BX200" s="15" t="s">
        <v>59</v>
      </c>
      <c r="BY200" s="30">
        <v>0</v>
      </c>
      <c r="BZ200" s="15" t="s">
        <v>59</v>
      </c>
      <c r="CA200" t="s">
        <v>47</v>
      </c>
      <c r="CB200" s="15" t="s">
        <v>59</v>
      </c>
      <c r="CI200" t="s">
        <v>47</v>
      </c>
      <c r="CJ200" s="15" t="s">
        <v>59</v>
      </c>
      <c r="CM200" t="s">
        <v>47</v>
      </c>
      <c r="CN200" s="15" t="s">
        <v>59</v>
      </c>
      <c r="CO200" t="s">
        <v>47</v>
      </c>
      <c r="CP200" s="15" t="s">
        <v>59</v>
      </c>
      <c r="CQ200" t="s">
        <v>47</v>
      </c>
      <c r="CR200" s="15" t="s">
        <v>59</v>
      </c>
      <c r="CS200" t="s">
        <v>47</v>
      </c>
      <c r="CT200" s="15" t="s">
        <v>59</v>
      </c>
      <c r="CU200" t="s">
        <v>47</v>
      </c>
      <c r="CV200" s="15" t="s">
        <v>59</v>
      </c>
      <c r="CY200" t="s">
        <v>47</v>
      </c>
      <c r="CZ200" s="15" t="s">
        <v>59</v>
      </c>
      <c r="DC200" t="s">
        <v>47</v>
      </c>
      <c r="DD200" s="15" t="s">
        <v>59</v>
      </c>
      <c r="DG200" t="s">
        <v>47</v>
      </c>
      <c r="DH200" s="15" t="s">
        <v>59</v>
      </c>
      <c r="DI200" t="s">
        <v>47</v>
      </c>
      <c r="DJ200" s="15" t="s">
        <v>59</v>
      </c>
      <c r="DK200" t="s">
        <v>47</v>
      </c>
      <c r="DL200" s="15" t="s">
        <v>59</v>
      </c>
      <c r="DM200" t="s">
        <v>47</v>
      </c>
      <c r="DN200" s="15" t="s">
        <v>59</v>
      </c>
      <c r="DO200" t="s">
        <v>47</v>
      </c>
      <c r="DP200" s="15" t="s">
        <v>59</v>
      </c>
      <c r="DQ200" t="s">
        <v>47</v>
      </c>
      <c r="DR200" s="15" t="s">
        <v>59</v>
      </c>
      <c r="DS200" t="s">
        <v>47</v>
      </c>
      <c r="DT200" s="15" t="s">
        <v>59</v>
      </c>
      <c r="DU200" t="s">
        <v>47</v>
      </c>
      <c r="DV200" s="15" t="s">
        <v>59</v>
      </c>
      <c r="DW200" t="s">
        <v>47</v>
      </c>
      <c r="DX200" s="15" t="s">
        <v>59</v>
      </c>
      <c r="EC200" t="s">
        <v>47</v>
      </c>
      <c r="ED200" s="15" t="s">
        <v>59</v>
      </c>
      <c r="EE200" t="s">
        <v>47</v>
      </c>
      <c r="EF200" s="15" t="s">
        <v>59</v>
      </c>
      <c r="EG200" t="s">
        <v>47</v>
      </c>
      <c r="EH200" s="15" t="s">
        <v>59</v>
      </c>
      <c r="EK200" t="s">
        <v>47</v>
      </c>
      <c r="EL200" s="15" t="s">
        <v>59</v>
      </c>
      <c r="EM200" t="s">
        <v>47</v>
      </c>
      <c r="EN200" s="15" t="s">
        <v>59</v>
      </c>
      <c r="EO200" t="s">
        <v>47</v>
      </c>
      <c r="EP200" s="15" t="s">
        <v>59</v>
      </c>
      <c r="EQ200" t="s">
        <v>47</v>
      </c>
      <c r="ER200" s="15" t="s">
        <v>59</v>
      </c>
      <c r="ES200" t="s">
        <v>47</v>
      </c>
      <c r="ET200" s="15" t="s">
        <v>59</v>
      </c>
      <c r="EU200" t="s">
        <v>47</v>
      </c>
      <c r="EV200" s="15" t="s">
        <v>59</v>
      </c>
      <c r="EW200" t="s">
        <v>47</v>
      </c>
      <c r="EX200" s="15" t="s">
        <v>59</v>
      </c>
      <c r="EY200" t="s">
        <v>47</v>
      </c>
      <c r="EZ200" s="15" t="s">
        <v>59</v>
      </c>
      <c r="FA200" t="s">
        <v>47</v>
      </c>
      <c r="FB200" s="15" t="s">
        <v>59</v>
      </c>
      <c r="FE200" t="s">
        <v>47</v>
      </c>
      <c r="FF200" s="15" t="s">
        <v>59</v>
      </c>
      <c r="FG200" t="s">
        <v>47</v>
      </c>
      <c r="FH200" s="15" t="s">
        <v>59</v>
      </c>
      <c r="FI200" t="s">
        <v>47</v>
      </c>
      <c r="FJ200" s="15" t="s">
        <v>59</v>
      </c>
      <c r="FK200" t="s">
        <v>47</v>
      </c>
      <c r="FL200" s="15" t="s">
        <v>59</v>
      </c>
      <c r="FM200" t="s">
        <v>47</v>
      </c>
      <c r="FN200" s="15" t="s">
        <v>59</v>
      </c>
      <c r="FO200" t="s">
        <v>47</v>
      </c>
      <c r="FP200" s="15" t="s">
        <v>59</v>
      </c>
      <c r="FQ200" t="s">
        <v>47</v>
      </c>
      <c r="FR200" s="15" t="s">
        <v>59</v>
      </c>
    </row>
    <row r="201" spans="1:174">
      <c r="A201" s="29" t="s">
        <v>543</v>
      </c>
      <c r="B201" s="50">
        <v>2</v>
      </c>
      <c r="C201" s="50"/>
      <c r="D201" s="50">
        <v>9999</v>
      </c>
      <c r="E201" s="18" t="s">
        <v>541</v>
      </c>
      <c r="I201" t="s">
        <v>47</v>
      </c>
      <c r="J201" s="15" t="s">
        <v>59</v>
      </c>
      <c r="K201" t="s">
        <v>47</v>
      </c>
      <c r="L201" s="15" t="s">
        <v>59</v>
      </c>
      <c r="BG201" t="s">
        <v>47</v>
      </c>
      <c r="BH201" s="15" t="s">
        <v>59</v>
      </c>
      <c r="BI201" t="s">
        <v>47</v>
      </c>
      <c r="BJ201" s="15" t="s">
        <v>59</v>
      </c>
      <c r="BK201" t="s">
        <v>47</v>
      </c>
      <c r="BL201" s="15" t="s">
        <v>59</v>
      </c>
      <c r="BM201" t="s">
        <v>47</v>
      </c>
      <c r="BN201" s="15" t="s">
        <v>59</v>
      </c>
      <c r="BO201" s="30">
        <v>8.8000000000000009E-2</v>
      </c>
      <c r="BP201" s="15" t="s">
        <v>59</v>
      </c>
      <c r="BQ201" s="30">
        <v>4.4999999999999998E-2</v>
      </c>
      <c r="BS201" s="30">
        <v>2.2000000000000002E-2</v>
      </c>
      <c r="BT201" s="15" t="s">
        <v>59</v>
      </c>
      <c r="BU201" t="s">
        <v>47</v>
      </c>
      <c r="BV201" s="15" t="s">
        <v>59</v>
      </c>
      <c r="BW201" s="30">
        <v>0.26</v>
      </c>
      <c r="BX201" s="15" t="s">
        <v>59</v>
      </c>
      <c r="BY201" s="30">
        <v>0.1</v>
      </c>
      <c r="BZ201" s="15" t="s">
        <v>59</v>
      </c>
      <c r="CA201" t="s">
        <v>47</v>
      </c>
      <c r="CB201" s="15" t="s">
        <v>59</v>
      </c>
      <c r="CI201" t="s">
        <v>47</v>
      </c>
      <c r="CJ201" s="15" t="s">
        <v>59</v>
      </c>
      <c r="CM201" t="s">
        <v>47</v>
      </c>
      <c r="CN201" s="15" t="s">
        <v>59</v>
      </c>
      <c r="CO201" t="s">
        <v>47</v>
      </c>
      <c r="CP201" s="15" t="s">
        <v>59</v>
      </c>
      <c r="CQ201" t="s">
        <v>47</v>
      </c>
      <c r="CR201" s="15" t="s">
        <v>59</v>
      </c>
      <c r="CS201" t="s">
        <v>47</v>
      </c>
      <c r="CT201" s="15" t="s">
        <v>59</v>
      </c>
      <c r="CU201" t="s">
        <v>47</v>
      </c>
      <c r="CV201" s="15" t="s">
        <v>59</v>
      </c>
      <c r="CY201" t="s">
        <v>47</v>
      </c>
      <c r="CZ201" s="15" t="s">
        <v>59</v>
      </c>
      <c r="DC201" t="s">
        <v>47</v>
      </c>
      <c r="DD201" s="15" t="s">
        <v>59</v>
      </c>
      <c r="DG201" t="s">
        <v>47</v>
      </c>
      <c r="DH201" s="15" t="s">
        <v>59</v>
      </c>
      <c r="DI201" t="s">
        <v>47</v>
      </c>
      <c r="DJ201" s="15" t="s">
        <v>59</v>
      </c>
      <c r="DK201" t="s">
        <v>47</v>
      </c>
      <c r="DL201" s="15" t="s">
        <v>59</v>
      </c>
      <c r="DM201" t="s">
        <v>47</v>
      </c>
      <c r="DN201" s="15" t="s">
        <v>59</v>
      </c>
      <c r="DO201" t="s">
        <v>47</v>
      </c>
      <c r="DP201" s="15" t="s">
        <v>59</v>
      </c>
      <c r="DQ201" t="s">
        <v>47</v>
      </c>
      <c r="DR201" s="15" t="s">
        <v>59</v>
      </c>
      <c r="DS201" t="s">
        <v>47</v>
      </c>
      <c r="DT201" s="15" t="s">
        <v>59</v>
      </c>
      <c r="DU201" t="s">
        <v>47</v>
      </c>
      <c r="DV201" s="15" t="s">
        <v>59</v>
      </c>
      <c r="DW201" t="s">
        <v>47</v>
      </c>
      <c r="DX201" s="15" t="s">
        <v>59</v>
      </c>
      <c r="EC201" t="s">
        <v>47</v>
      </c>
      <c r="ED201" s="15" t="s">
        <v>59</v>
      </c>
      <c r="EE201" t="s">
        <v>47</v>
      </c>
      <c r="EF201" s="15" t="s">
        <v>59</v>
      </c>
      <c r="EG201" t="s">
        <v>47</v>
      </c>
      <c r="EH201" s="15" t="s">
        <v>59</v>
      </c>
      <c r="EK201" t="s">
        <v>47</v>
      </c>
      <c r="EL201" s="15" t="s">
        <v>59</v>
      </c>
      <c r="EM201" t="s">
        <v>47</v>
      </c>
      <c r="EN201" s="15" t="s">
        <v>59</v>
      </c>
      <c r="EO201" t="s">
        <v>47</v>
      </c>
      <c r="EP201" s="15" t="s">
        <v>59</v>
      </c>
      <c r="EQ201" t="s">
        <v>47</v>
      </c>
      <c r="ER201" s="15" t="s">
        <v>59</v>
      </c>
      <c r="ES201" t="s">
        <v>47</v>
      </c>
      <c r="ET201" s="15" t="s">
        <v>59</v>
      </c>
      <c r="EU201" t="s">
        <v>47</v>
      </c>
      <c r="EV201" s="15" t="s">
        <v>59</v>
      </c>
      <c r="EW201" t="s">
        <v>47</v>
      </c>
      <c r="EX201" s="15" t="s">
        <v>59</v>
      </c>
      <c r="EY201" t="s">
        <v>47</v>
      </c>
      <c r="EZ201" s="15" t="s">
        <v>59</v>
      </c>
      <c r="FA201" t="s">
        <v>47</v>
      </c>
      <c r="FB201" s="15" t="s">
        <v>59</v>
      </c>
      <c r="FE201" t="s">
        <v>47</v>
      </c>
      <c r="FF201" s="15" t="s">
        <v>59</v>
      </c>
      <c r="FG201" t="s">
        <v>47</v>
      </c>
      <c r="FH201" s="15" t="s">
        <v>59</v>
      </c>
      <c r="FI201" t="s">
        <v>47</v>
      </c>
      <c r="FJ201" s="15" t="s">
        <v>59</v>
      </c>
      <c r="FK201" t="s">
        <v>47</v>
      </c>
      <c r="FL201" s="15" t="s">
        <v>59</v>
      </c>
      <c r="FM201" t="s">
        <v>47</v>
      </c>
      <c r="FN201" s="15" t="s">
        <v>59</v>
      </c>
      <c r="FO201" t="s">
        <v>47</v>
      </c>
      <c r="FP201" s="15" t="s">
        <v>59</v>
      </c>
      <c r="FQ201" t="s">
        <v>47</v>
      </c>
      <c r="FR201" s="15" t="s">
        <v>59</v>
      </c>
    </row>
    <row r="202" spans="1:174">
      <c r="A202" s="29" t="s">
        <v>544</v>
      </c>
      <c r="B202" s="50">
        <v>1</v>
      </c>
      <c r="C202" s="50"/>
      <c r="D202" s="50">
        <v>4004</v>
      </c>
      <c r="E202" s="18" t="s">
        <v>541</v>
      </c>
      <c r="I202" t="s">
        <v>47</v>
      </c>
      <c r="J202" s="15" t="s">
        <v>59</v>
      </c>
      <c r="K202" t="s">
        <v>47</v>
      </c>
      <c r="L202" s="15" t="s">
        <v>59</v>
      </c>
      <c r="BG202" t="s">
        <v>47</v>
      </c>
      <c r="BH202" s="15" t="s">
        <v>59</v>
      </c>
      <c r="BI202" t="s">
        <v>47</v>
      </c>
      <c r="BJ202" s="15" t="s">
        <v>59</v>
      </c>
      <c r="BK202" t="s">
        <v>47</v>
      </c>
      <c r="BL202" s="15" t="s">
        <v>59</v>
      </c>
      <c r="BM202" t="s">
        <v>47</v>
      </c>
      <c r="BN202" s="15" t="s">
        <v>59</v>
      </c>
      <c r="BO202" s="30">
        <v>0.11</v>
      </c>
      <c r="BP202" s="15" t="s">
        <v>59</v>
      </c>
      <c r="BQ202" s="30">
        <v>7.5999999999999998E-2</v>
      </c>
      <c r="BS202" s="30">
        <v>6.9999999999999993E-3</v>
      </c>
      <c r="BT202" s="15" t="s">
        <v>59</v>
      </c>
      <c r="BU202" t="s">
        <v>47</v>
      </c>
      <c r="BV202" s="15" t="s">
        <v>59</v>
      </c>
      <c r="BW202" s="30">
        <v>0.31</v>
      </c>
      <c r="BX202" s="15" t="s">
        <v>59</v>
      </c>
      <c r="BY202" s="30">
        <v>8.199999999999999E-2</v>
      </c>
      <c r="BZ202" s="15" t="s">
        <v>59</v>
      </c>
      <c r="CA202" t="s">
        <v>47</v>
      </c>
      <c r="CB202" s="15" t="s">
        <v>59</v>
      </c>
      <c r="CI202" t="s">
        <v>47</v>
      </c>
      <c r="CJ202" s="15" t="s">
        <v>59</v>
      </c>
      <c r="CM202" t="s">
        <v>47</v>
      </c>
      <c r="CN202" s="15" t="s">
        <v>59</v>
      </c>
      <c r="CO202" t="s">
        <v>47</v>
      </c>
      <c r="CP202" s="15" t="s">
        <v>59</v>
      </c>
      <c r="CQ202" t="s">
        <v>47</v>
      </c>
      <c r="CR202" s="15" t="s">
        <v>59</v>
      </c>
      <c r="CS202" t="s">
        <v>47</v>
      </c>
      <c r="CT202" s="15" t="s">
        <v>59</v>
      </c>
      <c r="CU202" t="s">
        <v>47</v>
      </c>
      <c r="CV202" s="15" t="s">
        <v>59</v>
      </c>
      <c r="CY202" t="s">
        <v>47</v>
      </c>
      <c r="CZ202" s="15" t="s">
        <v>59</v>
      </c>
      <c r="DC202" t="s">
        <v>47</v>
      </c>
      <c r="DD202" s="15" t="s">
        <v>59</v>
      </c>
      <c r="DG202" t="s">
        <v>47</v>
      </c>
      <c r="DH202" s="15" t="s">
        <v>59</v>
      </c>
      <c r="DI202" t="s">
        <v>47</v>
      </c>
      <c r="DJ202" s="15" t="s">
        <v>59</v>
      </c>
      <c r="DK202" t="s">
        <v>47</v>
      </c>
      <c r="DL202" s="15" t="s">
        <v>59</v>
      </c>
      <c r="DM202" t="s">
        <v>47</v>
      </c>
      <c r="DN202" s="15" t="s">
        <v>59</v>
      </c>
      <c r="DO202" t="s">
        <v>47</v>
      </c>
      <c r="DP202" s="15" t="s">
        <v>59</v>
      </c>
      <c r="DQ202" t="s">
        <v>47</v>
      </c>
      <c r="DR202" s="15" t="s">
        <v>59</v>
      </c>
      <c r="DS202" t="s">
        <v>47</v>
      </c>
      <c r="DT202" s="15" t="s">
        <v>59</v>
      </c>
      <c r="DU202" t="s">
        <v>47</v>
      </c>
      <c r="DV202" s="15" t="s">
        <v>59</v>
      </c>
      <c r="DW202" t="s">
        <v>47</v>
      </c>
      <c r="DX202" s="15" t="s">
        <v>59</v>
      </c>
      <c r="EC202" t="s">
        <v>47</v>
      </c>
      <c r="ED202" s="15" t="s">
        <v>59</v>
      </c>
      <c r="EE202" t="s">
        <v>47</v>
      </c>
      <c r="EF202" s="15" t="s">
        <v>59</v>
      </c>
      <c r="EG202" t="s">
        <v>47</v>
      </c>
      <c r="EH202" s="15" t="s">
        <v>59</v>
      </c>
      <c r="EK202" t="s">
        <v>47</v>
      </c>
      <c r="EL202" s="15" t="s">
        <v>59</v>
      </c>
      <c r="EM202" t="s">
        <v>47</v>
      </c>
      <c r="EN202" s="15" t="s">
        <v>59</v>
      </c>
      <c r="EO202" t="s">
        <v>47</v>
      </c>
      <c r="EP202" s="15" t="s">
        <v>59</v>
      </c>
      <c r="EQ202" t="s">
        <v>47</v>
      </c>
      <c r="ER202" s="15" t="s">
        <v>59</v>
      </c>
      <c r="ES202" t="s">
        <v>47</v>
      </c>
      <c r="ET202" s="15" t="s">
        <v>59</v>
      </c>
      <c r="EU202" t="s">
        <v>47</v>
      </c>
      <c r="EV202" s="15" t="s">
        <v>59</v>
      </c>
      <c r="EW202" t="s">
        <v>47</v>
      </c>
      <c r="EX202" s="15" t="s">
        <v>59</v>
      </c>
      <c r="EY202" t="s">
        <v>47</v>
      </c>
      <c r="EZ202" s="15" t="s">
        <v>59</v>
      </c>
      <c r="FA202" t="s">
        <v>47</v>
      </c>
      <c r="FB202" s="15" t="s">
        <v>59</v>
      </c>
      <c r="FE202" t="s">
        <v>47</v>
      </c>
      <c r="FF202" s="15" t="s">
        <v>59</v>
      </c>
      <c r="FG202" t="s">
        <v>47</v>
      </c>
      <c r="FH202" s="15" t="s">
        <v>59</v>
      </c>
      <c r="FI202" t="s">
        <v>47</v>
      </c>
      <c r="FJ202" s="15" t="s">
        <v>59</v>
      </c>
      <c r="FK202" t="s">
        <v>47</v>
      </c>
      <c r="FL202" s="15" t="s">
        <v>59</v>
      </c>
      <c r="FM202" t="s">
        <v>47</v>
      </c>
      <c r="FN202" s="15" t="s">
        <v>59</v>
      </c>
      <c r="FO202" t="s">
        <v>47</v>
      </c>
      <c r="FP202" s="15" t="s">
        <v>59</v>
      </c>
      <c r="FQ202" t="s">
        <v>47</v>
      </c>
      <c r="FR202" s="15" t="s">
        <v>59</v>
      </c>
    </row>
    <row r="203" spans="1:174">
      <c r="A203" s="29" t="s">
        <v>545</v>
      </c>
      <c r="B203" s="50">
        <v>4</v>
      </c>
      <c r="C203" s="50"/>
      <c r="D203" s="50">
        <v>4004</v>
      </c>
      <c r="E203" s="18" t="s">
        <v>541</v>
      </c>
      <c r="I203" t="s">
        <v>47</v>
      </c>
      <c r="J203" s="15" t="s">
        <v>59</v>
      </c>
      <c r="K203" t="s">
        <v>47</v>
      </c>
      <c r="L203" s="15" t="s">
        <v>59</v>
      </c>
      <c r="BG203" t="s">
        <v>47</v>
      </c>
      <c r="BH203" s="15" t="s">
        <v>59</v>
      </c>
      <c r="BI203" t="s">
        <v>47</v>
      </c>
      <c r="BJ203" s="15" t="s">
        <v>59</v>
      </c>
      <c r="BK203" t="s">
        <v>47</v>
      </c>
      <c r="BL203" s="15" t="s">
        <v>59</v>
      </c>
      <c r="BM203" t="s">
        <v>47</v>
      </c>
      <c r="BN203" s="15" t="s">
        <v>59</v>
      </c>
      <c r="BO203" s="30">
        <v>4.5999999999999999E-2</v>
      </c>
      <c r="BP203" s="15" t="s">
        <v>59</v>
      </c>
      <c r="BQ203" s="30">
        <v>0.03</v>
      </c>
      <c r="BS203" s="30">
        <v>4.0000000000000001E-3</v>
      </c>
      <c r="BT203" s="15" t="s">
        <v>59</v>
      </c>
      <c r="BU203" t="s">
        <v>47</v>
      </c>
      <c r="BV203" s="15" t="s">
        <v>59</v>
      </c>
      <c r="BW203" s="30">
        <v>0.13</v>
      </c>
      <c r="BX203" s="15" t="s">
        <v>59</v>
      </c>
      <c r="BY203" s="30">
        <v>3.5000000000000003E-2</v>
      </c>
      <c r="BZ203" s="15" t="s">
        <v>59</v>
      </c>
      <c r="CA203" t="s">
        <v>47</v>
      </c>
      <c r="CB203" s="15" t="s">
        <v>59</v>
      </c>
      <c r="CI203" t="s">
        <v>47</v>
      </c>
      <c r="CJ203" s="15" t="s">
        <v>59</v>
      </c>
      <c r="CM203" t="s">
        <v>47</v>
      </c>
      <c r="CN203" s="15" t="s">
        <v>59</v>
      </c>
      <c r="CO203" t="s">
        <v>47</v>
      </c>
      <c r="CP203" s="15" t="s">
        <v>59</v>
      </c>
      <c r="CQ203" t="s">
        <v>47</v>
      </c>
      <c r="CR203" s="15" t="s">
        <v>59</v>
      </c>
      <c r="CS203" t="s">
        <v>47</v>
      </c>
      <c r="CT203" s="15" t="s">
        <v>59</v>
      </c>
      <c r="CU203" t="s">
        <v>47</v>
      </c>
      <c r="CV203" s="15" t="s">
        <v>59</v>
      </c>
      <c r="CY203" t="s">
        <v>47</v>
      </c>
      <c r="CZ203" s="15" t="s">
        <v>59</v>
      </c>
      <c r="DC203" t="s">
        <v>47</v>
      </c>
      <c r="DD203" s="15" t="s">
        <v>59</v>
      </c>
      <c r="DG203" t="s">
        <v>47</v>
      </c>
      <c r="DH203" s="15" t="s">
        <v>59</v>
      </c>
      <c r="DI203" t="s">
        <v>47</v>
      </c>
      <c r="DJ203" s="15" t="s">
        <v>59</v>
      </c>
      <c r="DK203" t="s">
        <v>47</v>
      </c>
      <c r="DL203" s="15" t="s">
        <v>59</v>
      </c>
      <c r="DM203" t="s">
        <v>47</v>
      </c>
      <c r="DN203" s="15" t="s">
        <v>59</v>
      </c>
      <c r="DO203" t="s">
        <v>47</v>
      </c>
      <c r="DP203" s="15" t="s">
        <v>59</v>
      </c>
      <c r="DQ203" t="s">
        <v>47</v>
      </c>
      <c r="DR203" s="15" t="s">
        <v>59</v>
      </c>
      <c r="DS203" t="s">
        <v>47</v>
      </c>
      <c r="DT203" s="15" t="s">
        <v>59</v>
      </c>
      <c r="DU203" t="s">
        <v>47</v>
      </c>
      <c r="DV203" s="15" t="s">
        <v>59</v>
      </c>
      <c r="DW203" t="s">
        <v>47</v>
      </c>
      <c r="DX203" s="15" t="s">
        <v>59</v>
      </c>
      <c r="EC203" t="s">
        <v>47</v>
      </c>
      <c r="ED203" s="15" t="s">
        <v>59</v>
      </c>
      <c r="EE203" t="s">
        <v>47</v>
      </c>
      <c r="EF203" s="15" t="s">
        <v>59</v>
      </c>
      <c r="EG203" t="s">
        <v>47</v>
      </c>
      <c r="EH203" s="15" t="s">
        <v>59</v>
      </c>
      <c r="EK203" t="s">
        <v>47</v>
      </c>
      <c r="EL203" s="15" t="s">
        <v>59</v>
      </c>
      <c r="EM203" t="s">
        <v>47</v>
      </c>
      <c r="EN203" s="15" t="s">
        <v>59</v>
      </c>
      <c r="EO203" t="s">
        <v>47</v>
      </c>
      <c r="EP203" s="15" t="s">
        <v>59</v>
      </c>
      <c r="EQ203" t="s">
        <v>47</v>
      </c>
      <c r="ER203" s="15" t="s">
        <v>59</v>
      </c>
      <c r="ES203" t="s">
        <v>47</v>
      </c>
      <c r="ET203" s="15" t="s">
        <v>59</v>
      </c>
      <c r="EU203" t="s">
        <v>47</v>
      </c>
      <c r="EV203" s="15" t="s">
        <v>59</v>
      </c>
      <c r="EW203" t="s">
        <v>47</v>
      </c>
      <c r="EX203" s="15" t="s">
        <v>59</v>
      </c>
      <c r="EY203" t="s">
        <v>47</v>
      </c>
      <c r="EZ203" s="15" t="s">
        <v>59</v>
      </c>
      <c r="FA203" t="s">
        <v>47</v>
      </c>
      <c r="FB203" s="15" t="s">
        <v>59</v>
      </c>
      <c r="FE203" t="s">
        <v>47</v>
      </c>
      <c r="FF203" s="15" t="s">
        <v>59</v>
      </c>
      <c r="FG203" t="s">
        <v>47</v>
      </c>
      <c r="FH203" s="15" t="s">
        <v>59</v>
      </c>
      <c r="FI203" t="s">
        <v>47</v>
      </c>
      <c r="FJ203" s="15" t="s">
        <v>59</v>
      </c>
      <c r="FK203" t="s">
        <v>47</v>
      </c>
      <c r="FL203" s="15" t="s">
        <v>59</v>
      </c>
      <c r="FM203" t="s">
        <v>47</v>
      </c>
      <c r="FN203" s="15" t="s">
        <v>59</v>
      </c>
      <c r="FO203" t="s">
        <v>47</v>
      </c>
      <c r="FP203" s="15" t="s">
        <v>59</v>
      </c>
      <c r="FQ203" t="s">
        <v>47</v>
      </c>
      <c r="FR203" s="15" t="s">
        <v>59</v>
      </c>
    </row>
    <row r="204" spans="1:174">
      <c r="A204" s="29" t="s">
        <v>546</v>
      </c>
      <c r="B204" s="50">
        <v>2</v>
      </c>
      <c r="C204" s="50"/>
      <c r="D204" s="50">
        <v>9999</v>
      </c>
      <c r="E204" s="18" t="s">
        <v>541</v>
      </c>
      <c r="I204" t="s">
        <v>47</v>
      </c>
      <c r="J204" s="15" t="s">
        <v>59</v>
      </c>
      <c r="K204" t="s">
        <v>47</v>
      </c>
      <c r="L204" s="15" t="s">
        <v>59</v>
      </c>
      <c r="BG204" t="s">
        <v>47</v>
      </c>
      <c r="BH204" s="15" t="s">
        <v>59</v>
      </c>
      <c r="BI204" t="s">
        <v>47</v>
      </c>
      <c r="BJ204" s="15" t="s">
        <v>59</v>
      </c>
      <c r="BK204" t="s">
        <v>47</v>
      </c>
      <c r="BL204" s="15" t="s">
        <v>59</v>
      </c>
      <c r="BM204" t="s">
        <v>47</v>
      </c>
      <c r="BN204" s="15" t="s">
        <v>59</v>
      </c>
      <c r="BO204" s="30">
        <v>8.900000000000001E-2</v>
      </c>
      <c r="BP204" s="15" t="s">
        <v>59</v>
      </c>
      <c r="BQ204" s="30">
        <v>2.7000000000000003E-2</v>
      </c>
      <c r="BS204" s="30">
        <v>1.1000000000000001E-2</v>
      </c>
      <c r="BT204" s="15" t="s">
        <v>59</v>
      </c>
      <c r="BU204" t="s">
        <v>47</v>
      </c>
      <c r="BV204" s="15" t="s">
        <v>59</v>
      </c>
      <c r="BW204" s="30">
        <v>0.3</v>
      </c>
      <c r="BX204" s="15" t="s">
        <v>59</v>
      </c>
      <c r="BY204" s="30">
        <v>4.2999999999999997E-2</v>
      </c>
      <c r="BZ204" s="15" t="s">
        <v>59</v>
      </c>
      <c r="CA204" t="s">
        <v>47</v>
      </c>
      <c r="CB204" s="15" t="s">
        <v>59</v>
      </c>
      <c r="CI204" t="s">
        <v>47</v>
      </c>
      <c r="CJ204" s="15" t="s">
        <v>59</v>
      </c>
      <c r="CM204" t="s">
        <v>47</v>
      </c>
      <c r="CN204" s="15" t="s">
        <v>59</v>
      </c>
      <c r="CO204" t="s">
        <v>47</v>
      </c>
      <c r="CP204" s="15" t="s">
        <v>59</v>
      </c>
      <c r="CQ204" t="s">
        <v>47</v>
      </c>
      <c r="CR204" s="15" t="s">
        <v>59</v>
      </c>
      <c r="CS204" t="s">
        <v>47</v>
      </c>
      <c r="CT204" s="15" t="s">
        <v>59</v>
      </c>
      <c r="CU204" t="s">
        <v>47</v>
      </c>
      <c r="CV204" s="15" t="s">
        <v>59</v>
      </c>
      <c r="CY204" t="s">
        <v>47</v>
      </c>
      <c r="CZ204" s="15" t="s">
        <v>59</v>
      </c>
      <c r="DC204" t="s">
        <v>47</v>
      </c>
      <c r="DD204" s="15" t="s">
        <v>59</v>
      </c>
      <c r="DG204" t="s">
        <v>47</v>
      </c>
      <c r="DH204" s="15" t="s">
        <v>59</v>
      </c>
      <c r="DI204" t="s">
        <v>47</v>
      </c>
      <c r="DJ204" s="15" t="s">
        <v>59</v>
      </c>
      <c r="DK204" t="s">
        <v>47</v>
      </c>
      <c r="DL204" s="15" t="s">
        <v>59</v>
      </c>
      <c r="DM204" t="s">
        <v>47</v>
      </c>
      <c r="DN204" s="15" t="s">
        <v>59</v>
      </c>
      <c r="DO204" t="s">
        <v>47</v>
      </c>
      <c r="DP204" s="15" t="s">
        <v>59</v>
      </c>
      <c r="DQ204" t="s">
        <v>47</v>
      </c>
      <c r="DR204" s="15" t="s">
        <v>59</v>
      </c>
      <c r="DS204" t="s">
        <v>47</v>
      </c>
      <c r="DT204" s="15" t="s">
        <v>59</v>
      </c>
      <c r="DU204" t="s">
        <v>47</v>
      </c>
      <c r="DV204" s="15" t="s">
        <v>59</v>
      </c>
      <c r="DW204" t="s">
        <v>47</v>
      </c>
      <c r="DX204" s="15" t="s">
        <v>59</v>
      </c>
      <c r="EC204" t="s">
        <v>47</v>
      </c>
      <c r="ED204" s="15" t="s">
        <v>59</v>
      </c>
      <c r="EE204" t="s">
        <v>47</v>
      </c>
      <c r="EF204" s="15" t="s">
        <v>59</v>
      </c>
      <c r="EG204" t="s">
        <v>47</v>
      </c>
      <c r="EH204" s="15" t="s">
        <v>59</v>
      </c>
      <c r="EK204" t="s">
        <v>47</v>
      </c>
      <c r="EL204" s="15" t="s">
        <v>59</v>
      </c>
      <c r="EM204" t="s">
        <v>47</v>
      </c>
      <c r="EN204" s="15" t="s">
        <v>59</v>
      </c>
      <c r="EO204" t="s">
        <v>47</v>
      </c>
      <c r="EP204" s="15" t="s">
        <v>59</v>
      </c>
      <c r="EQ204" t="s">
        <v>47</v>
      </c>
      <c r="ER204" s="15" t="s">
        <v>59</v>
      </c>
      <c r="ES204" t="s">
        <v>47</v>
      </c>
      <c r="ET204" s="15" t="s">
        <v>59</v>
      </c>
      <c r="EU204" t="s">
        <v>47</v>
      </c>
      <c r="EV204" s="15" t="s">
        <v>59</v>
      </c>
      <c r="EW204" t="s">
        <v>47</v>
      </c>
      <c r="EX204" s="15" t="s">
        <v>59</v>
      </c>
      <c r="EY204" t="s">
        <v>47</v>
      </c>
      <c r="EZ204" s="15" t="s">
        <v>59</v>
      </c>
      <c r="FA204" t="s">
        <v>47</v>
      </c>
      <c r="FB204" s="15" t="s">
        <v>59</v>
      </c>
      <c r="FE204" t="s">
        <v>47</v>
      </c>
      <c r="FF204" s="15" t="s">
        <v>59</v>
      </c>
      <c r="FG204" t="s">
        <v>47</v>
      </c>
      <c r="FH204" s="15" t="s">
        <v>59</v>
      </c>
      <c r="FI204" t="s">
        <v>47</v>
      </c>
      <c r="FJ204" s="15" t="s">
        <v>59</v>
      </c>
      <c r="FK204" t="s">
        <v>47</v>
      </c>
      <c r="FL204" s="15" t="s">
        <v>59</v>
      </c>
      <c r="FM204" t="s">
        <v>47</v>
      </c>
      <c r="FN204" s="15" t="s">
        <v>59</v>
      </c>
      <c r="FO204" t="s">
        <v>47</v>
      </c>
      <c r="FP204" s="15" t="s">
        <v>59</v>
      </c>
      <c r="FQ204" t="s">
        <v>47</v>
      </c>
      <c r="FR204" s="15" t="s">
        <v>59</v>
      </c>
    </row>
    <row r="205" spans="1:174">
      <c r="A205" s="29" t="s">
        <v>547</v>
      </c>
      <c r="B205" s="50">
        <v>2</v>
      </c>
      <c r="C205" s="50"/>
      <c r="D205" s="50">
        <v>9999</v>
      </c>
      <c r="E205" s="18" t="s">
        <v>541</v>
      </c>
      <c r="I205" t="s">
        <v>47</v>
      </c>
      <c r="J205" s="15" t="s">
        <v>59</v>
      </c>
      <c r="K205" t="s">
        <v>47</v>
      </c>
      <c r="L205" s="15" t="s">
        <v>59</v>
      </c>
      <c r="BG205" t="s">
        <v>47</v>
      </c>
      <c r="BH205" s="15" t="s">
        <v>59</v>
      </c>
      <c r="BI205" t="s">
        <v>47</v>
      </c>
      <c r="BJ205" s="15" t="s">
        <v>59</v>
      </c>
      <c r="BK205" t="s">
        <v>47</v>
      </c>
      <c r="BL205" s="15" t="s">
        <v>59</v>
      </c>
      <c r="BM205" t="s">
        <v>47</v>
      </c>
      <c r="BN205" s="15" t="s">
        <v>59</v>
      </c>
      <c r="BO205" s="30">
        <v>9.0999999999999998E-2</v>
      </c>
      <c r="BP205" s="15" t="s">
        <v>59</v>
      </c>
      <c r="BQ205" s="30">
        <v>2.6000000000000002E-2</v>
      </c>
      <c r="BS205" s="30">
        <v>0.01</v>
      </c>
      <c r="BT205" s="15" t="s">
        <v>59</v>
      </c>
      <c r="BU205" t="s">
        <v>47</v>
      </c>
      <c r="BV205" s="15" t="s">
        <v>59</v>
      </c>
      <c r="BW205" s="30">
        <v>0.31</v>
      </c>
      <c r="BX205" s="15" t="s">
        <v>59</v>
      </c>
      <c r="BY205" s="30">
        <v>3.7999999999999999E-2</v>
      </c>
      <c r="BZ205" s="15" t="s">
        <v>59</v>
      </c>
      <c r="CA205" t="s">
        <v>47</v>
      </c>
      <c r="CB205" s="15" t="s">
        <v>59</v>
      </c>
      <c r="CI205" t="s">
        <v>47</v>
      </c>
      <c r="CJ205" s="15" t="s">
        <v>59</v>
      </c>
      <c r="CM205" t="s">
        <v>47</v>
      </c>
      <c r="CN205" s="15" t="s">
        <v>59</v>
      </c>
      <c r="CO205" t="s">
        <v>47</v>
      </c>
      <c r="CP205" s="15" t="s">
        <v>59</v>
      </c>
      <c r="CQ205" t="s">
        <v>47</v>
      </c>
      <c r="CR205" s="15" t="s">
        <v>59</v>
      </c>
      <c r="CS205" t="s">
        <v>47</v>
      </c>
      <c r="CT205" s="15" t="s">
        <v>59</v>
      </c>
      <c r="CU205" t="s">
        <v>47</v>
      </c>
      <c r="CV205" s="15" t="s">
        <v>59</v>
      </c>
      <c r="CY205" t="s">
        <v>47</v>
      </c>
      <c r="CZ205" s="15" t="s">
        <v>59</v>
      </c>
      <c r="DC205" t="s">
        <v>47</v>
      </c>
      <c r="DD205" s="15" t="s">
        <v>59</v>
      </c>
      <c r="DG205" t="s">
        <v>47</v>
      </c>
      <c r="DH205" s="15" t="s">
        <v>59</v>
      </c>
      <c r="DI205" t="s">
        <v>47</v>
      </c>
      <c r="DJ205" s="15" t="s">
        <v>59</v>
      </c>
      <c r="DK205" t="s">
        <v>47</v>
      </c>
      <c r="DL205" s="15" t="s">
        <v>59</v>
      </c>
      <c r="DM205" t="s">
        <v>47</v>
      </c>
      <c r="DN205" s="15" t="s">
        <v>59</v>
      </c>
      <c r="DO205" t="s">
        <v>47</v>
      </c>
      <c r="DP205" s="15" t="s">
        <v>59</v>
      </c>
      <c r="DQ205" t="s">
        <v>47</v>
      </c>
      <c r="DR205" s="15" t="s">
        <v>59</v>
      </c>
      <c r="DS205" t="s">
        <v>47</v>
      </c>
      <c r="DT205" s="15" t="s">
        <v>59</v>
      </c>
      <c r="DU205" t="s">
        <v>47</v>
      </c>
      <c r="DV205" s="15" t="s">
        <v>59</v>
      </c>
      <c r="DW205" t="s">
        <v>47</v>
      </c>
      <c r="DX205" s="15" t="s">
        <v>59</v>
      </c>
      <c r="EC205" t="s">
        <v>47</v>
      </c>
      <c r="ED205" s="15" t="s">
        <v>59</v>
      </c>
      <c r="EE205" t="s">
        <v>47</v>
      </c>
      <c r="EF205" s="15" t="s">
        <v>59</v>
      </c>
      <c r="EG205" t="s">
        <v>47</v>
      </c>
      <c r="EH205" s="15" t="s">
        <v>59</v>
      </c>
      <c r="EK205" t="s">
        <v>47</v>
      </c>
      <c r="EL205" s="15" t="s">
        <v>59</v>
      </c>
      <c r="EM205" t="s">
        <v>47</v>
      </c>
      <c r="EN205" s="15" t="s">
        <v>59</v>
      </c>
      <c r="EO205" t="s">
        <v>47</v>
      </c>
      <c r="EP205" s="15" t="s">
        <v>59</v>
      </c>
      <c r="EQ205" t="s">
        <v>47</v>
      </c>
      <c r="ER205" s="15" t="s">
        <v>59</v>
      </c>
      <c r="ES205" t="s">
        <v>47</v>
      </c>
      <c r="ET205" s="15" t="s">
        <v>59</v>
      </c>
      <c r="EU205" t="s">
        <v>47</v>
      </c>
      <c r="EV205" s="15" t="s">
        <v>59</v>
      </c>
      <c r="EW205" t="s">
        <v>47</v>
      </c>
      <c r="EX205" s="15" t="s">
        <v>59</v>
      </c>
      <c r="EY205" t="s">
        <v>47</v>
      </c>
      <c r="EZ205" s="15" t="s">
        <v>59</v>
      </c>
      <c r="FA205" t="s">
        <v>47</v>
      </c>
      <c r="FB205" s="15" t="s">
        <v>59</v>
      </c>
      <c r="FE205" t="s">
        <v>47</v>
      </c>
      <c r="FF205" s="15" t="s">
        <v>59</v>
      </c>
      <c r="FG205" t="s">
        <v>47</v>
      </c>
      <c r="FH205" s="15" t="s">
        <v>59</v>
      </c>
      <c r="FI205" t="s">
        <v>47</v>
      </c>
      <c r="FJ205" s="15" t="s">
        <v>59</v>
      </c>
      <c r="FK205" t="s">
        <v>47</v>
      </c>
      <c r="FL205" s="15" t="s">
        <v>59</v>
      </c>
      <c r="FM205" t="s">
        <v>47</v>
      </c>
      <c r="FN205" s="15" t="s">
        <v>59</v>
      </c>
      <c r="FO205" t="s">
        <v>47</v>
      </c>
      <c r="FP205" s="15" t="s">
        <v>59</v>
      </c>
      <c r="FQ205" t="s">
        <v>47</v>
      </c>
      <c r="FR205" s="15" t="s">
        <v>59</v>
      </c>
    </row>
    <row r="206" spans="1:174">
      <c r="A206" s="29" t="s">
        <v>548</v>
      </c>
      <c r="B206" s="50">
        <v>2</v>
      </c>
      <c r="C206" s="50"/>
      <c r="D206" s="50">
        <v>9999</v>
      </c>
      <c r="E206" s="18" t="s">
        <v>541</v>
      </c>
      <c r="I206" t="s">
        <v>47</v>
      </c>
      <c r="J206" s="15" t="s">
        <v>59</v>
      </c>
      <c r="K206" t="s">
        <v>47</v>
      </c>
      <c r="L206" s="15" t="s">
        <v>59</v>
      </c>
      <c r="BG206" t="s">
        <v>47</v>
      </c>
      <c r="BH206" s="15" t="s">
        <v>59</v>
      </c>
      <c r="BI206" t="s">
        <v>47</v>
      </c>
      <c r="BJ206" s="15" t="s">
        <v>59</v>
      </c>
      <c r="BK206" t="s">
        <v>47</v>
      </c>
      <c r="BL206" s="15" t="s">
        <v>59</v>
      </c>
      <c r="BM206" t="s">
        <v>47</v>
      </c>
      <c r="BN206" s="15" t="s">
        <v>59</v>
      </c>
      <c r="BO206" s="30">
        <v>0.16</v>
      </c>
      <c r="BP206" s="15" t="s">
        <v>59</v>
      </c>
      <c r="BQ206" s="30">
        <v>5.5E-2</v>
      </c>
      <c r="BS206" s="30">
        <v>2.4E-2</v>
      </c>
      <c r="BT206" s="15" t="s">
        <v>59</v>
      </c>
      <c r="BU206" t="s">
        <v>47</v>
      </c>
      <c r="BV206" s="15" t="s">
        <v>59</v>
      </c>
      <c r="BW206" s="30">
        <v>0.46</v>
      </c>
      <c r="BX206" s="15" t="s">
        <v>59</v>
      </c>
      <c r="BY206" s="30">
        <v>7.8E-2</v>
      </c>
      <c r="BZ206" s="15" t="s">
        <v>59</v>
      </c>
      <c r="CA206" t="s">
        <v>47</v>
      </c>
      <c r="CB206" s="15" t="s">
        <v>59</v>
      </c>
      <c r="CI206" t="s">
        <v>47</v>
      </c>
      <c r="CJ206" s="15" t="s">
        <v>59</v>
      </c>
      <c r="CM206" t="s">
        <v>47</v>
      </c>
      <c r="CN206" s="15" t="s">
        <v>59</v>
      </c>
      <c r="CO206" t="s">
        <v>47</v>
      </c>
      <c r="CP206" s="15" t="s">
        <v>59</v>
      </c>
      <c r="CQ206" t="s">
        <v>47</v>
      </c>
      <c r="CR206" s="15" t="s">
        <v>59</v>
      </c>
      <c r="CS206" t="s">
        <v>47</v>
      </c>
      <c r="CT206" s="15" t="s">
        <v>59</v>
      </c>
      <c r="CU206" t="s">
        <v>47</v>
      </c>
      <c r="CV206" s="15" t="s">
        <v>59</v>
      </c>
      <c r="CY206" t="s">
        <v>47</v>
      </c>
      <c r="CZ206" s="15" t="s">
        <v>59</v>
      </c>
      <c r="DC206" t="s">
        <v>47</v>
      </c>
      <c r="DD206" s="15" t="s">
        <v>59</v>
      </c>
      <c r="DG206" t="s">
        <v>47</v>
      </c>
      <c r="DH206" s="15" t="s">
        <v>59</v>
      </c>
      <c r="DI206" t="s">
        <v>47</v>
      </c>
      <c r="DJ206" s="15" t="s">
        <v>59</v>
      </c>
      <c r="DK206" t="s">
        <v>47</v>
      </c>
      <c r="DL206" s="15" t="s">
        <v>59</v>
      </c>
      <c r="DM206" t="s">
        <v>47</v>
      </c>
      <c r="DN206" s="15" t="s">
        <v>59</v>
      </c>
      <c r="DO206" t="s">
        <v>47</v>
      </c>
      <c r="DP206" s="15" t="s">
        <v>59</v>
      </c>
      <c r="DQ206" t="s">
        <v>47</v>
      </c>
      <c r="DR206" s="15" t="s">
        <v>59</v>
      </c>
      <c r="DS206" t="s">
        <v>47</v>
      </c>
      <c r="DT206" s="15" t="s">
        <v>59</v>
      </c>
      <c r="DU206" t="s">
        <v>47</v>
      </c>
      <c r="DV206" s="15" t="s">
        <v>59</v>
      </c>
      <c r="DW206" t="s">
        <v>47</v>
      </c>
      <c r="DX206" s="15" t="s">
        <v>59</v>
      </c>
      <c r="EC206" t="s">
        <v>47</v>
      </c>
      <c r="ED206" s="15" t="s">
        <v>59</v>
      </c>
      <c r="EE206" t="s">
        <v>47</v>
      </c>
      <c r="EF206" s="15" t="s">
        <v>59</v>
      </c>
      <c r="EG206" t="s">
        <v>47</v>
      </c>
      <c r="EH206" s="15" t="s">
        <v>59</v>
      </c>
      <c r="EK206" t="s">
        <v>47</v>
      </c>
      <c r="EL206" s="15" t="s">
        <v>59</v>
      </c>
      <c r="EM206" t="s">
        <v>47</v>
      </c>
      <c r="EN206" s="15" t="s">
        <v>59</v>
      </c>
      <c r="EO206" t="s">
        <v>47</v>
      </c>
      <c r="EP206" s="15" t="s">
        <v>59</v>
      </c>
      <c r="EQ206" t="s">
        <v>47</v>
      </c>
      <c r="ER206" s="15" t="s">
        <v>59</v>
      </c>
      <c r="ES206" t="s">
        <v>47</v>
      </c>
      <c r="ET206" s="15" t="s">
        <v>59</v>
      </c>
      <c r="EU206" t="s">
        <v>47</v>
      </c>
      <c r="EV206" s="15" t="s">
        <v>59</v>
      </c>
      <c r="EW206" t="s">
        <v>47</v>
      </c>
      <c r="EX206" s="15" t="s">
        <v>59</v>
      </c>
      <c r="EY206" t="s">
        <v>47</v>
      </c>
      <c r="EZ206" s="15" t="s">
        <v>59</v>
      </c>
      <c r="FA206" t="s">
        <v>47</v>
      </c>
      <c r="FB206" s="15" t="s">
        <v>59</v>
      </c>
      <c r="FE206" t="s">
        <v>47</v>
      </c>
      <c r="FF206" s="15" t="s">
        <v>59</v>
      </c>
      <c r="FG206" t="s">
        <v>47</v>
      </c>
      <c r="FH206" s="15" t="s">
        <v>59</v>
      </c>
      <c r="FI206" t="s">
        <v>47</v>
      </c>
      <c r="FJ206" s="15" t="s">
        <v>59</v>
      </c>
      <c r="FK206" t="s">
        <v>47</v>
      </c>
      <c r="FL206" s="15" t="s">
        <v>59</v>
      </c>
      <c r="FM206" t="s">
        <v>47</v>
      </c>
      <c r="FN206" s="15" t="s">
        <v>59</v>
      </c>
      <c r="FO206" t="s">
        <v>47</v>
      </c>
      <c r="FP206" s="15" t="s">
        <v>59</v>
      </c>
      <c r="FQ206" t="s">
        <v>47</v>
      </c>
      <c r="FR206" s="15" t="s">
        <v>59</v>
      </c>
    </row>
    <row r="207" spans="1:174">
      <c r="A207" s="29" t="s">
        <v>549</v>
      </c>
      <c r="B207" s="50">
        <v>1</v>
      </c>
      <c r="C207" s="50"/>
      <c r="D207" s="50">
        <v>4004</v>
      </c>
      <c r="E207" s="18" t="s">
        <v>541</v>
      </c>
      <c r="I207" t="s">
        <v>47</v>
      </c>
      <c r="J207" s="15" t="s">
        <v>59</v>
      </c>
      <c r="K207" t="s">
        <v>47</v>
      </c>
      <c r="L207" s="15" t="s">
        <v>59</v>
      </c>
      <c r="BG207" t="s">
        <v>47</v>
      </c>
      <c r="BH207" s="15" t="s">
        <v>59</v>
      </c>
      <c r="BI207" t="s">
        <v>47</v>
      </c>
      <c r="BJ207" s="15" t="s">
        <v>59</v>
      </c>
      <c r="BK207" t="s">
        <v>47</v>
      </c>
      <c r="BL207" s="15" t="s">
        <v>59</v>
      </c>
      <c r="BM207" t="s">
        <v>47</v>
      </c>
      <c r="BN207" s="15" t="s">
        <v>59</v>
      </c>
      <c r="BO207" s="30">
        <v>9.9000000000000005E-2</v>
      </c>
      <c r="BP207" s="15" t="s">
        <v>59</v>
      </c>
      <c r="BQ207" s="30">
        <v>0</v>
      </c>
      <c r="BS207" s="30">
        <v>3.9E-2</v>
      </c>
      <c r="BT207" s="15" t="s">
        <v>59</v>
      </c>
      <c r="BU207" t="s">
        <v>47</v>
      </c>
      <c r="BV207" s="15" t="s">
        <v>59</v>
      </c>
      <c r="BW207" s="30">
        <v>0.39</v>
      </c>
      <c r="BX207" s="15" t="s">
        <v>59</v>
      </c>
      <c r="BY207" s="30">
        <v>2.2000000000000002E-2</v>
      </c>
      <c r="BZ207" s="15" t="s">
        <v>59</v>
      </c>
      <c r="CA207" t="s">
        <v>47</v>
      </c>
      <c r="CB207" s="15" t="s">
        <v>59</v>
      </c>
      <c r="CI207" t="s">
        <v>47</v>
      </c>
      <c r="CJ207" s="15" t="s">
        <v>59</v>
      </c>
      <c r="CM207" t="s">
        <v>47</v>
      </c>
      <c r="CN207" s="15" t="s">
        <v>59</v>
      </c>
      <c r="CO207" t="s">
        <v>47</v>
      </c>
      <c r="CP207" s="15" t="s">
        <v>59</v>
      </c>
      <c r="CQ207" t="s">
        <v>47</v>
      </c>
      <c r="CR207" s="15" t="s">
        <v>59</v>
      </c>
      <c r="CS207" t="s">
        <v>47</v>
      </c>
      <c r="CT207" s="15" t="s">
        <v>59</v>
      </c>
      <c r="CU207" t="s">
        <v>47</v>
      </c>
      <c r="CV207" s="15" t="s">
        <v>59</v>
      </c>
      <c r="CY207" t="s">
        <v>47</v>
      </c>
      <c r="CZ207" s="15" t="s">
        <v>59</v>
      </c>
      <c r="DC207" t="s">
        <v>47</v>
      </c>
      <c r="DD207" s="15" t="s">
        <v>59</v>
      </c>
      <c r="DG207" t="s">
        <v>47</v>
      </c>
      <c r="DH207" s="15" t="s">
        <v>59</v>
      </c>
      <c r="DI207" t="s">
        <v>47</v>
      </c>
      <c r="DJ207" s="15" t="s">
        <v>59</v>
      </c>
      <c r="DK207" t="s">
        <v>47</v>
      </c>
      <c r="DL207" s="15" t="s">
        <v>59</v>
      </c>
      <c r="DM207" t="s">
        <v>47</v>
      </c>
      <c r="DN207" s="15" t="s">
        <v>59</v>
      </c>
      <c r="DO207" t="s">
        <v>47</v>
      </c>
      <c r="DP207" s="15" t="s">
        <v>59</v>
      </c>
      <c r="DQ207" t="s">
        <v>47</v>
      </c>
      <c r="DR207" s="15" t="s">
        <v>59</v>
      </c>
      <c r="DS207" t="s">
        <v>47</v>
      </c>
      <c r="DT207" s="15" t="s">
        <v>59</v>
      </c>
      <c r="DU207" t="s">
        <v>47</v>
      </c>
      <c r="DV207" s="15" t="s">
        <v>59</v>
      </c>
      <c r="DW207" t="s">
        <v>47</v>
      </c>
      <c r="DX207" s="15" t="s">
        <v>59</v>
      </c>
      <c r="EC207" t="s">
        <v>47</v>
      </c>
      <c r="ED207" s="15" t="s">
        <v>59</v>
      </c>
      <c r="EE207" t="s">
        <v>47</v>
      </c>
      <c r="EF207" s="15" t="s">
        <v>59</v>
      </c>
      <c r="EG207" t="s">
        <v>47</v>
      </c>
      <c r="EH207" s="15" t="s">
        <v>59</v>
      </c>
      <c r="EK207" t="s">
        <v>47</v>
      </c>
      <c r="EL207" s="15" t="s">
        <v>59</v>
      </c>
      <c r="EM207" t="s">
        <v>47</v>
      </c>
      <c r="EN207" s="15" t="s">
        <v>59</v>
      </c>
      <c r="EO207" t="s">
        <v>47</v>
      </c>
      <c r="EP207" s="15" t="s">
        <v>59</v>
      </c>
      <c r="EQ207" t="s">
        <v>47</v>
      </c>
      <c r="ER207" s="15" t="s">
        <v>59</v>
      </c>
      <c r="ES207" t="s">
        <v>47</v>
      </c>
      <c r="ET207" s="15" t="s">
        <v>59</v>
      </c>
      <c r="EU207" t="s">
        <v>47</v>
      </c>
      <c r="EV207" s="15" t="s">
        <v>59</v>
      </c>
      <c r="EW207" t="s">
        <v>47</v>
      </c>
      <c r="EX207" s="15" t="s">
        <v>59</v>
      </c>
      <c r="EY207" t="s">
        <v>47</v>
      </c>
      <c r="EZ207" s="15" t="s">
        <v>59</v>
      </c>
      <c r="FA207" t="s">
        <v>47</v>
      </c>
      <c r="FB207" s="15" t="s">
        <v>59</v>
      </c>
      <c r="FE207" t="s">
        <v>47</v>
      </c>
      <c r="FF207" s="15" t="s">
        <v>59</v>
      </c>
      <c r="FG207" t="s">
        <v>47</v>
      </c>
      <c r="FH207" s="15" t="s">
        <v>59</v>
      </c>
      <c r="FI207" t="s">
        <v>47</v>
      </c>
      <c r="FJ207" s="15" t="s">
        <v>59</v>
      </c>
      <c r="FK207" t="s">
        <v>47</v>
      </c>
      <c r="FL207" s="15" t="s">
        <v>59</v>
      </c>
      <c r="FM207" t="s">
        <v>47</v>
      </c>
      <c r="FN207" s="15" t="s">
        <v>59</v>
      </c>
      <c r="FO207" t="s">
        <v>47</v>
      </c>
      <c r="FP207" s="15" t="s">
        <v>59</v>
      </c>
      <c r="FQ207" t="s">
        <v>47</v>
      </c>
      <c r="FR207" s="15" t="s">
        <v>59</v>
      </c>
    </row>
    <row r="208" spans="1:174">
      <c r="A208" s="29" t="s">
        <v>550</v>
      </c>
      <c r="B208" s="50">
        <v>2</v>
      </c>
      <c r="C208" s="50"/>
      <c r="D208" s="50">
        <v>9999</v>
      </c>
      <c r="E208" s="18" t="s">
        <v>541</v>
      </c>
      <c r="I208" t="s">
        <v>47</v>
      </c>
      <c r="J208" s="15" t="s">
        <v>59</v>
      </c>
      <c r="K208" t="s">
        <v>47</v>
      </c>
      <c r="L208" s="15" t="s">
        <v>59</v>
      </c>
      <c r="BG208" t="s">
        <v>47</v>
      </c>
      <c r="BH208" s="15" t="s">
        <v>59</v>
      </c>
      <c r="BI208" t="s">
        <v>47</v>
      </c>
      <c r="BJ208" s="15" t="s">
        <v>59</v>
      </c>
      <c r="BK208" t="s">
        <v>47</v>
      </c>
      <c r="BL208" s="15" t="s">
        <v>59</v>
      </c>
      <c r="BM208" t="s">
        <v>47</v>
      </c>
      <c r="BN208" s="15" t="s">
        <v>59</v>
      </c>
      <c r="BO208" s="30">
        <v>0.04</v>
      </c>
      <c r="BP208" s="15" t="s">
        <v>59</v>
      </c>
      <c r="BQ208" s="30">
        <v>0</v>
      </c>
      <c r="BS208" s="30">
        <v>3.5000000000000003E-2</v>
      </c>
      <c r="BT208" s="15" t="s">
        <v>59</v>
      </c>
      <c r="BU208" t="s">
        <v>47</v>
      </c>
      <c r="BV208" s="15" t="s">
        <v>59</v>
      </c>
      <c r="BW208" s="30">
        <v>0.15</v>
      </c>
      <c r="BX208" s="15" t="s">
        <v>59</v>
      </c>
      <c r="BY208" s="30">
        <v>0</v>
      </c>
      <c r="BZ208" s="15" t="s">
        <v>59</v>
      </c>
      <c r="CA208" t="s">
        <v>47</v>
      </c>
      <c r="CB208" s="15" t="s">
        <v>59</v>
      </c>
      <c r="CI208" t="s">
        <v>47</v>
      </c>
      <c r="CJ208" s="15" t="s">
        <v>59</v>
      </c>
      <c r="CM208" t="s">
        <v>47</v>
      </c>
      <c r="CN208" s="15" t="s">
        <v>59</v>
      </c>
      <c r="CO208" t="s">
        <v>47</v>
      </c>
      <c r="CP208" s="15" t="s">
        <v>59</v>
      </c>
      <c r="CQ208" t="s">
        <v>47</v>
      </c>
      <c r="CR208" s="15" t="s">
        <v>59</v>
      </c>
      <c r="CS208" t="s">
        <v>47</v>
      </c>
      <c r="CT208" s="15" t="s">
        <v>59</v>
      </c>
      <c r="CU208" t="s">
        <v>47</v>
      </c>
      <c r="CV208" s="15" t="s">
        <v>59</v>
      </c>
      <c r="CY208" t="s">
        <v>47</v>
      </c>
      <c r="CZ208" s="15" t="s">
        <v>59</v>
      </c>
      <c r="DC208" t="s">
        <v>47</v>
      </c>
      <c r="DD208" s="15" t="s">
        <v>59</v>
      </c>
      <c r="DG208" t="s">
        <v>47</v>
      </c>
      <c r="DH208" s="15" t="s">
        <v>59</v>
      </c>
      <c r="DI208" t="s">
        <v>47</v>
      </c>
      <c r="DJ208" s="15" t="s">
        <v>59</v>
      </c>
      <c r="DK208" t="s">
        <v>47</v>
      </c>
      <c r="DL208" s="15" t="s">
        <v>59</v>
      </c>
      <c r="DM208" t="s">
        <v>47</v>
      </c>
      <c r="DN208" s="15" t="s">
        <v>59</v>
      </c>
      <c r="DO208" t="s">
        <v>47</v>
      </c>
      <c r="DP208" s="15" t="s">
        <v>59</v>
      </c>
      <c r="DQ208" t="s">
        <v>47</v>
      </c>
      <c r="DR208" s="15" t="s">
        <v>59</v>
      </c>
      <c r="DS208" t="s">
        <v>47</v>
      </c>
      <c r="DT208" s="15" t="s">
        <v>59</v>
      </c>
      <c r="DU208" t="s">
        <v>47</v>
      </c>
      <c r="DV208" s="15" t="s">
        <v>59</v>
      </c>
      <c r="DW208" t="s">
        <v>47</v>
      </c>
      <c r="DX208" s="15" t="s">
        <v>59</v>
      </c>
      <c r="EC208" t="s">
        <v>47</v>
      </c>
      <c r="ED208" s="15" t="s">
        <v>59</v>
      </c>
      <c r="EE208" t="s">
        <v>47</v>
      </c>
      <c r="EF208" s="15" t="s">
        <v>59</v>
      </c>
      <c r="EG208" t="s">
        <v>47</v>
      </c>
      <c r="EH208" s="15" t="s">
        <v>59</v>
      </c>
      <c r="EK208" t="s">
        <v>47</v>
      </c>
      <c r="EL208" s="15" t="s">
        <v>59</v>
      </c>
      <c r="EM208" t="s">
        <v>47</v>
      </c>
      <c r="EN208" s="15" t="s">
        <v>59</v>
      </c>
      <c r="EO208" t="s">
        <v>47</v>
      </c>
      <c r="EP208" s="15" t="s">
        <v>59</v>
      </c>
      <c r="EQ208" t="s">
        <v>47</v>
      </c>
      <c r="ER208" s="15" t="s">
        <v>59</v>
      </c>
      <c r="ES208" t="s">
        <v>47</v>
      </c>
      <c r="ET208" s="15" t="s">
        <v>59</v>
      </c>
      <c r="EU208" t="s">
        <v>47</v>
      </c>
      <c r="EV208" s="15" t="s">
        <v>59</v>
      </c>
      <c r="EW208" t="s">
        <v>47</v>
      </c>
      <c r="EX208" s="15" t="s">
        <v>59</v>
      </c>
      <c r="EY208" t="s">
        <v>47</v>
      </c>
      <c r="EZ208" s="15" t="s">
        <v>59</v>
      </c>
      <c r="FA208" t="s">
        <v>47</v>
      </c>
      <c r="FB208" s="15" t="s">
        <v>59</v>
      </c>
      <c r="FE208" t="s">
        <v>47</v>
      </c>
      <c r="FF208" s="15" t="s">
        <v>59</v>
      </c>
      <c r="FG208" t="s">
        <v>47</v>
      </c>
      <c r="FH208" s="15" t="s">
        <v>59</v>
      </c>
      <c r="FI208" t="s">
        <v>47</v>
      </c>
      <c r="FJ208" s="15" t="s">
        <v>59</v>
      </c>
      <c r="FK208" t="s">
        <v>47</v>
      </c>
      <c r="FL208" s="15" t="s">
        <v>59</v>
      </c>
      <c r="FM208" t="s">
        <v>47</v>
      </c>
      <c r="FN208" s="15" t="s">
        <v>59</v>
      </c>
      <c r="FO208" t="s">
        <v>47</v>
      </c>
      <c r="FP208" s="15" t="s">
        <v>59</v>
      </c>
      <c r="FQ208" t="s">
        <v>47</v>
      </c>
      <c r="FR208" s="15" t="s">
        <v>59</v>
      </c>
    </row>
    <row r="209" spans="1:174">
      <c r="A209" s="29" t="s">
        <v>551</v>
      </c>
      <c r="B209" s="50">
        <v>1</v>
      </c>
      <c r="C209" s="50"/>
      <c r="D209" s="50">
        <v>4002</v>
      </c>
      <c r="E209" s="18" t="s">
        <v>541</v>
      </c>
      <c r="I209" t="s">
        <v>47</v>
      </c>
      <c r="J209" s="15" t="s">
        <v>59</v>
      </c>
      <c r="K209" t="s">
        <v>47</v>
      </c>
      <c r="L209" s="15" t="s">
        <v>59</v>
      </c>
      <c r="BG209" t="s">
        <v>47</v>
      </c>
      <c r="BH209" s="15" t="s">
        <v>59</v>
      </c>
      <c r="BI209" t="s">
        <v>47</v>
      </c>
      <c r="BJ209" s="15" t="s">
        <v>59</v>
      </c>
      <c r="BK209" t="s">
        <v>47</v>
      </c>
      <c r="BL209" s="15" t="s">
        <v>59</v>
      </c>
      <c r="BM209" t="s">
        <v>47</v>
      </c>
      <c r="BN209" s="15" t="s">
        <v>59</v>
      </c>
      <c r="BO209" s="30">
        <v>0.06</v>
      </c>
      <c r="BP209" s="15" t="s">
        <v>59</v>
      </c>
      <c r="BQ209" s="30">
        <v>8.0000000000000002E-3</v>
      </c>
      <c r="BS209" s="30">
        <v>4.8000000000000001E-2</v>
      </c>
      <c r="BT209" s="15" t="s">
        <v>59</v>
      </c>
      <c r="BU209" t="s">
        <v>47</v>
      </c>
      <c r="BV209" s="15" t="s">
        <v>59</v>
      </c>
      <c r="BW209" s="30">
        <v>0.16</v>
      </c>
      <c r="BX209" s="15" t="s">
        <v>59</v>
      </c>
      <c r="BY209" s="30">
        <v>8.0000000000000002E-3</v>
      </c>
      <c r="BZ209" s="15" t="s">
        <v>59</v>
      </c>
      <c r="CA209" t="s">
        <v>47</v>
      </c>
      <c r="CB209" s="15" t="s">
        <v>59</v>
      </c>
      <c r="CI209" t="s">
        <v>47</v>
      </c>
      <c r="CJ209" s="15" t="s">
        <v>59</v>
      </c>
      <c r="CM209" t="s">
        <v>47</v>
      </c>
      <c r="CN209" s="15" t="s">
        <v>59</v>
      </c>
      <c r="CO209" t="s">
        <v>47</v>
      </c>
      <c r="CP209" s="15" t="s">
        <v>59</v>
      </c>
      <c r="CQ209" t="s">
        <v>47</v>
      </c>
      <c r="CR209" s="15" t="s">
        <v>59</v>
      </c>
      <c r="CS209" t="s">
        <v>47</v>
      </c>
      <c r="CT209" s="15" t="s">
        <v>59</v>
      </c>
      <c r="CU209" t="s">
        <v>47</v>
      </c>
      <c r="CV209" s="15" t="s">
        <v>59</v>
      </c>
      <c r="CY209" t="s">
        <v>47</v>
      </c>
      <c r="CZ209" s="15" t="s">
        <v>59</v>
      </c>
      <c r="DC209" t="s">
        <v>47</v>
      </c>
      <c r="DD209" s="15" t="s">
        <v>59</v>
      </c>
      <c r="DG209" t="s">
        <v>47</v>
      </c>
      <c r="DH209" s="15" t="s">
        <v>59</v>
      </c>
      <c r="DI209" t="s">
        <v>47</v>
      </c>
      <c r="DJ209" s="15" t="s">
        <v>59</v>
      </c>
      <c r="DK209" t="s">
        <v>47</v>
      </c>
      <c r="DL209" s="15" t="s">
        <v>59</v>
      </c>
      <c r="DM209" t="s">
        <v>47</v>
      </c>
      <c r="DN209" s="15" t="s">
        <v>59</v>
      </c>
      <c r="DO209" t="s">
        <v>47</v>
      </c>
      <c r="DP209" s="15" t="s">
        <v>59</v>
      </c>
      <c r="DQ209" t="s">
        <v>47</v>
      </c>
      <c r="DR209" s="15" t="s">
        <v>59</v>
      </c>
      <c r="DS209" t="s">
        <v>47</v>
      </c>
      <c r="DT209" s="15" t="s">
        <v>59</v>
      </c>
      <c r="DU209" t="s">
        <v>47</v>
      </c>
      <c r="DV209" s="15" t="s">
        <v>59</v>
      </c>
      <c r="DW209" t="s">
        <v>47</v>
      </c>
      <c r="DX209" s="15" t="s">
        <v>59</v>
      </c>
      <c r="EC209" t="s">
        <v>47</v>
      </c>
      <c r="ED209" s="15" t="s">
        <v>59</v>
      </c>
      <c r="EE209" t="s">
        <v>47</v>
      </c>
      <c r="EF209" s="15" t="s">
        <v>59</v>
      </c>
      <c r="EG209" t="s">
        <v>47</v>
      </c>
      <c r="EH209" s="15" t="s">
        <v>59</v>
      </c>
      <c r="EK209" t="s">
        <v>47</v>
      </c>
      <c r="EL209" s="15" t="s">
        <v>59</v>
      </c>
      <c r="EM209" t="s">
        <v>47</v>
      </c>
      <c r="EN209" s="15" t="s">
        <v>59</v>
      </c>
      <c r="EO209" t="s">
        <v>47</v>
      </c>
      <c r="EP209" s="15" t="s">
        <v>59</v>
      </c>
      <c r="EQ209" t="s">
        <v>47</v>
      </c>
      <c r="ER209" s="15" t="s">
        <v>59</v>
      </c>
      <c r="ES209" t="s">
        <v>47</v>
      </c>
      <c r="ET209" s="15" t="s">
        <v>59</v>
      </c>
      <c r="EU209" t="s">
        <v>47</v>
      </c>
      <c r="EV209" s="15" t="s">
        <v>59</v>
      </c>
      <c r="EW209" t="s">
        <v>47</v>
      </c>
      <c r="EX209" s="15" t="s">
        <v>59</v>
      </c>
      <c r="EY209" t="s">
        <v>47</v>
      </c>
      <c r="EZ209" s="15" t="s">
        <v>59</v>
      </c>
      <c r="FA209" t="s">
        <v>47</v>
      </c>
      <c r="FB209" s="15" t="s">
        <v>59</v>
      </c>
      <c r="FE209" t="s">
        <v>47</v>
      </c>
      <c r="FF209" s="15" t="s">
        <v>59</v>
      </c>
      <c r="FG209" t="s">
        <v>47</v>
      </c>
      <c r="FH209" s="15" t="s">
        <v>59</v>
      </c>
      <c r="FI209" t="s">
        <v>47</v>
      </c>
      <c r="FJ209" s="15" t="s">
        <v>59</v>
      </c>
      <c r="FK209" t="s">
        <v>47</v>
      </c>
      <c r="FL209" s="15" t="s">
        <v>59</v>
      </c>
      <c r="FM209" t="s">
        <v>47</v>
      </c>
      <c r="FN209" s="15" t="s">
        <v>59</v>
      </c>
      <c r="FO209" t="s">
        <v>47</v>
      </c>
      <c r="FP209" s="15" t="s">
        <v>59</v>
      </c>
      <c r="FQ209" t="s">
        <v>47</v>
      </c>
      <c r="FR209" s="15" t="s">
        <v>59</v>
      </c>
    </row>
    <row r="210" spans="1:174">
      <c r="A210" s="29" t="s">
        <v>552</v>
      </c>
      <c r="B210" s="50">
        <v>1</v>
      </c>
      <c r="C210" s="50"/>
      <c r="D210" s="50">
        <v>4002</v>
      </c>
      <c r="E210" s="18" t="s">
        <v>541</v>
      </c>
      <c r="I210" t="s">
        <v>47</v>
      </c>
      <c r="J210" s="15" t="s">
        <v>59</v>
      </c>
      <c r="K210" t="s">
        <v>47</v>
      </c>
      <c r="L210" s="15" t="s">
        <v>59</v>
      </c>
      <c r="BG210" t="s">
        <v>47</v>
      </c>
      <c r="BH210" s="15" t="s">
        <v>59</v>
      </c>
      <c r="BI210" t="s">
        <v>47</v>
      </c>
      <c r="BJ210" s="15" t="s">
        <v>59</v>
      </c>
      <c r="BK210" t="s">
        <v>47</v>
      </c>
      <c r="BL210" s="15" t="s">
        <v>59</v>
      </c>
      <c r="BM210" t="s">
        <v>47</v>
      </c>
      <c r="BN210" s="15" t="s">
        <v>59</v>
      </c>
      <c r="BO210" s="30">
        <v>3.1E-2</v>
      </c>
      <c r="BP210" s="15" t="s">
        <v>59</v>
      </c>
      <c r="BQ210" s="30">
        <v>0</v>
      </c>
      <c r="BS210" s="30">
        <v>2.4E-2</v>
      </c>
      <c r="BT210" s="15" t="s">
        <v>59</v>
      </c>
      <c r="BU210" t="s">
        <v>47</v>
      </c>
      <c r="BV210" s="15" t="s">
        <v>59</v>
      </c>
      <c r="BW210" s="30">
        <v>0.15</v>
      </c>
      <c r="BX210" s="15" t="s">
        <v>59</v>
      </c>
      <c r="BY210" s="30">
        <v>6.0000000000000001E-3</v>
      </c>
      <c r="BZ210" s="15" t="s">
        <v>59</v>
      </c>
      <c r="CA210" t="s">
        <v>47</v>
      </c>
      <c r="CB210" s="15" t="s">
        <v>59</v>
      </c>
      <c r="CI210" t="s">
        <v>47</v>
      </c>
      <c r="CJ210" s="15" t="s">
        <v>59</v>
      </c>
      <c r="CM210" t="s">
        <v>47</v>
      </c>
      <c r="CN210" s="15" t="s">
        <v>59</v>
      </c>
      <c r="CO210" t="s">
        <v>47</v>
      </c>
      <c r="CP210" s="15" t="s">
        <v>59</v>
      </c>
      <c r="CQ210" t="s">
        <v>47</v>
      </c>
      <c r="CR210" s="15" t="s">
        <v>59</v>
      </c>
      <c r="CS210" t="s">
        <v>47</v>
      </c>
      <c r="CT210" s="15" t="s">
        <v>59</v>
      </c>
      <c r="CU210" t="s">
        <v>47</v>
      </c>
      <c r="CV210" s="15" t="s">
        <v>59</v>
      </c>
      <c r="CY210" t="s">
        <v>47</v>
      </c>
      <c r="CZ210" s="15" t="s">
        <v>59</v>
      </c>
      <c r="DC210" t="s">
        <v>47</v>
      </c>
      <c r="DD210" s="15" t="s">
        <v>59</v>
      </c>
      <c r="DG210" t="s">
        <v>47</v>
      </c>
      <c r="DH210" s="15" t="s">
        <v>59</v>
      </c>
      <c r="DI210" t="s">
        <v>47</v>
      </c>
      <c r="DJ210" s="15" t="s">
        <v>59</v>
      </c>
      <c r="DK210" t="s">
        <v>47</v>
      </c>
      <c r="DL210" s="15" t="s">
        <v>59</v>
      </c>
      <c r="DM210" t="s">
        <v>47</v>
      </c>
      <c r="DN210" s="15" t="s">
        <v>59</v>
      </c>
      <c r="DO210" t="s">
        <v>47</v>
      </c>
      <c r="DP210" s="15" t="s">
        <v>59</v>
      </c>
      <c r="DQ210" t="s">
        <v>47</v>
      </c>
      <c r="DR210" s="15" t="s">
        <v>59</v>
      </c>
      <c r="DS210" t="s">
        <v>47</v>
      </c>
      <c r="DT210" s="15" t="s">
        <v>59</v>
      </c>
      <c r="DU210" t="s">
        <v>47</v>
      </c>
      <c r="DV210" s="15" t="s">
        <v>59</v>
      </c>
      <c r="DW210" t="s">
        <v>47</v>
      </c>
      <c r="DX210" s="15" t="s">
        <v>59</v>
      </c>
      <c r="EC210" t="s">
        <v>47</v>
      </c>
      <c r="ED210" s="15" t="s">
        <v>59</v>
      </c>
      <c r="EE210" t="s">
        <v>47</v>
      </c>
      <c r="EF210" s="15" t="s">
        <v>59</v>
      </c>
      <c r="EG210" t="s">
        <v>47</v>
      </c>
      <c r="EH210" s="15" t="s">
        <v>59</v>
      </c>
      <c r="EK210" t="s">
        <v>47</v>
      </c>
      <c r="EL210" s="15" t="s">
        <v>59</v>
      </c>
      <c r="EM210" t="s">
        <v>47</v>
      </c>
      <c r="EN210" s="15" t="s">
        <v>59</v>
      </c>
      <c r="EO210" t="s">
        <v>47</v>
      </c>
      <c r="EP210" s="15" t="s">
        <v>59</v>
      </c>
      <c r="EQ210" t="s">
        <v>47</v>
      </c>
      <c r="ER210" s="15" t="s">
        <v>59</v>
      </c>
      <c r="ES210" t="s">
        <v>47</v>
      </c>
      <c r="ET210" s="15" t="s">
        <v>59</v>
      </c>
      <c r="EU210" t="s">
        <v>47</v>
      </c>
      <c r="EV210" s="15" t="s">
        <v>59</v>
      </c>
      <c r="EW210" t="s">
        <v>47</v>
      </c>
      <c r="EX210" s="15" t="s">
        <v>59</v>
      </c>
      <c r="EY210" t="s">
        <v>47</v>
      </c>
      <c r="EZ210" s="15" t="s">
        <v>59</v>
      </c>
      <c r="FA210" t="s">
        <v>47</v>
      </c>
      <c r="FB210" s="15" t="s">
        <v>59</v>
      </c>
      <c r="FE210" t="s">
        <v>47</v>
      </c>
      <c r="FF210" s="15" t="s">
        <v>59</v>
      </c>
      <c r="FG210" t="s">
        <v>47</v>
      </c>
      <c r="FH210" s="15" t="s">
        <v>59</v>
      </c>
      <c r="FI210" t="s">
        <v>47</v>
      </c>
      <c r="FJ210" s="15" t="s">
        <v>59</v>
      </c>
      <c r="FK210" t="s">
        <v>47</v>
      </c>
      <c r="FL210" s="15" t="s">
        <v>59</v>
      </c>
      <c r="FM210" t="s">
        <v>47</v>
      </c>
      <c r="FN210" s="15" t="s">
        <v>59</v>
      </c>
      <c r="FO210" t="s">
        <v>47</v>
      </c>
      <c r="FP210" s="15" t="s">
        <v>59</v>
      </c>
      <c r="FQ210" t="s">
        <v>47</v>
      </c>
      <c r="FR210" s="15" t="s">
        <v>59</v>
      </c>
    </row>
    <row r="211" spans="1:174">
      <c r="A211" s="29" t="s">
        <v>553</v>
      </c>
      <c r="B211" s="50">
        <v>1</v>
      </c>
      <c r="C211" s="50"/>
      <c r="D211" s="50">
        <v>4002</v>
      </c>
      <c r="E211" s="18" t="s">
        <v>541</v>
      </c>
      <c r="I211" t="s">
        <v>47</v>
      </c>
      <c r="J211" s="15" t="s">
        <v>59</v>
      </c>
      <c r="K211" t="s">
        <v>47</v>
      </c>
      <c r="L211" s="15" t="s">
        <v>59</v>
      </c>
      <c r="BG211" t="s">
        <v>47</v>
      </c>
      <c r="BH211" s="15" t="s">
        <v>59</v>
      </c>
      <c r="BI211" t="s">
        <v>47</v>
      </c>
      <c r="BJ211" s="15" t="s">
        <v>59</v>
      </c>
      <c r="BK211" t="s">
        <v>47</v>
      </c>
      <c r="BL211" s="15" t="s">
        <v>59</v>
      </c>
      <c r="BM211" t="s">
        <v>47</v>
      </c>
      <c r="BN211" s="15" t="s">
        <v>59</v>
      </c>
      <c r="BO211" s="30">
        <v>7.4999999999999997E-2</v>
      </c>
      <c r="BP211" s="15" t="s">
        <v>59</v>
      </c>
      <c r="BQ211" s="30">
        <v>2.8999999999999998E-2</v>
      </c>
      <c r="BS211" s="30">
        <v>0</v>
      </c>
      <c r="BT211" s="15" t="s">
        <v>59</v>
      </c>
      <c r="BU211" t="s">
        <v>47</v>
      </c>
      <c r="BV211" s="15" t="s">
        <v>59</v>
      </c>
      <c r="BW211" s="30">
        <v>0.28000000000000003</v>
      </c>
      <c r="BX211" s="15" t="s">
        <v>59</v>
      </c>
      <c r="BY211" s="30">
        <v>0</v>
      </c>
      <c r="BZ211" s="15" t="s">
        <v>59</v>
      </c>
      <c r="CA211" t="s">
        <v>47</v>
      </c>
      <c r="CB211" s="15" t="s">
        <v>59</v>
      </c>
      <c r="CI211" t="s">
        <v>47</v>
      </c>
      <c r="CJ211" s="15" t="s">
        <v>59</v>
      </c>
      <c r="CM211" t="s">
        <v>47</v>
      </c>
      <c r="CN211" s="15" t="s">
        <v>59</v>
      </c>
      <c r="CO211" t="s">
        <v>47</v>
      </c>
      <c r="CP211" s="15" t="s">
        <v>59</v>
      </c>
      <c r="CQ211" t="s">
        <v>47</v>
      </c>
      <c r="CR211" s="15" t="s">
        <v>59</v>
      </c>
      <c r="CS211" t="s">
        <v>47</v>
      </c>
      <c r="CT211" s="15" t="s">
        <v>59</v>
      </c>
      <c r="CU211" t="s">
        <v>47</v>
      </c>
      <c r="CV211" s="15" t="s">
        <v>59</v>
      </c>
      <c r="CY211" t="s">
        <v>47</v>
      </c>
      <c r="CZ211" s="15" t="s">
        <v>59</v>
      </c>
      <c r="DC211" t="s">
        <v>47</v>
      </c>
      <c r="DD211" s="15" t="s">
        <v>59</v>
      </c>
      <c r="DG211" t="s">
        <v>47</v>
      </c>
      <c r="DH211" s="15" t="s">
        <v>59</v>
      </c>
      <c r="DI211" t="s">
        <v>47</v>
      </c>
      <c r="DJ211" s="15" t="s">
        <v>59</v>
      </c>
      <c r="DK211" t="s">
        <v>47</v>
      </c>
      <c r="DL211" s="15" t="s">
        <v>59</v>
      </c>
      <c r="DM211" t="s">
        <v>47</v>
      </c>
      <c r="DN211" s="15" t="s">
        <v>59</v>
      </c>
      <c r="DO211" t="s">
        <v>47</v>
      </c>
      <c r="DP211" s="15" t="s">
        <v>59</v>
      </c>
      <c r="DQ211" t="s">
        <v>47</v>
      </c>
      <c r="DR211" s="15" t="s">
        <v>59</v>
      </c>
      <c r="DS211" t="s">
        <v>47</v>
      </c>
      <c r="DT211" s="15" t="s">
        <v>59</v>
      </c>
      <c r="DU211" t="s">
        <v>47</v>
      </c>
      <c r="DV211" s="15" t="s">
        <v>59</v>
      </c>
      <c r="DW211" t="s">
        <v>47</v>
      </c>
      <c r="DX211" s="15" t="s">
        <v>59</v>
      </c>
      <c r="EC211" t="s">
        <v>47</v>
      </c>
      <c r="ED211" s="15" t="s">
        <v>59</v>
      </c>
      <c r="EE211" t="s">
        <v>47</v>
      </c>
      <c r="EF211" s="15" t="s">
        <v>59</v>
      </c>
      <c r="EG211" t="s">
        <v>47</v>
      </c>
      <c r="EH211" s="15" t="s">
        <v>59</v>
      </c>
      <c r="EK211" t="s">
        <v>47</v>
      </c>
      <c r="EL211" s="15" t="s">
        <v>59</v>
      </c>
      <c r="EM211" t="s">
        <v>47</v>
      </c>
      <c r="EN211" s="15" t="s">
        <v>59</v>
      </c>
      <c r="EO211" t="s">
        <v>47</v>
      </c>
      <c r="EP211" s="15" t="s">
        <v>59</v>
      </c>
      <c r="EQ211" t="s">
        <v>47</v>
      </c>
      <c r="ER211" s="15" t="s">
        <v>59</v>
      </c>
      <c r="ES211" t="s">
        <v>47</v>
      </c>
      <c r="ET211" s="15" t="s">
        <v>59</v>
      </c>
      <c r="EU211" t="s">
        <v>47</v>
      </c>
      <c r="EV211" s="15" t="s">
        <v>59</v>
      </c>
      <c r="EW211" t="s">
        <v>47</v>
      </c>
      <c r="EX211" s="15" t="s">
        <v>59</v>
      </c>
      <c r="EY211" t="s">
        <v>47</v>
      </c>
      <c r="EZ211" s="15" t="s">
        <v>59</v>
      </c>
      <c r="FA211" t="s">
        <v>47</v>
      </c>
      <c r="FB211" s="15" t="s">
        <v>59</v>
      </c>
      <c r="FE211" t="s">
        <v>47</v>
      </c>
      <c r="FF211" s="15" t="s">
        <v>59</v>
      </c>
      <c r="FG211" t="s">
        <v>47</v>
      </c>
      <c r="FH211" s="15" t="s">
        <v>59</v>
      </c>
      <c r="FI211" t="s">
        <v>47</v>
      </c>
      <c r="FJ211" s="15" t="s">
        <v>59</v>
      </c>
      <c r="FK211" t="s">
        <v>47</v>
      </c>
      <c r="FL211" s="15" t="s">
        <v>59</v>
      </c>
      <c r="FM211" t="s">
        <v>47</v>
      </c>
      <c r="FN211" s="15" t="s">
        <v>59</v>
      </c>
      <c r="FO211" t="s">
        <v>47</v>
      </c>
      <c r="FP211" s="15" t="s">
        <v>59</v>
      </c>
      <c r="FQ211" t="s">
        <v>47</v>
      </c>
      <c r="FR211" s="15" t="s">
        <v>59</v>
      </c>
    </row>
    <row r="212" spans="1:174">
      <c r="A212" s="29" t="s">
        <v>554</v>
      </c>
      <c r="B212" s="50">
        <v>1</v>
      </c>
      <c r="C212" s="50"/>
      <c r="D212" s="50">
        <v>9999</v>
      </c>
      <c r="E212" s="18" t="s">
        <v>541</v>
      </c>
      <c r="I212" t="s">
        <v>47</v>
      </c>
      <c r="J212" s="15" t="s">
        <v>59</v>
      </c>
      <c r="K212" t="s">
        <v>47</v>
      </c>
      <c r="L212" s="15" t="s">
        <v>59</v>
      </c>
      <c r="BG212" t="s">
        <v>47</v>
      </c>
      <c r="BH212" s="15" t="s">
        <v>59</v>
      </c>
      <c r="BI212" t="s">
        <v>47</v>
      </c>
      <c r="BJ212" s="15" t="s">
        <v>59</v>
      </c>
      <c r="BK212" t="s">
        <v>47</v>
      </c>
      <c r="BL212" s="15" t="s">
        <v>59</v>
      </c>
      <c r="BM212" t="s">
        <v>47</v>
      </c>
      <c r="BN212" s="15" t="s">
        <v>59</v>
      </c>
      <c r="BO212" s="30">
        <v>0.14000000000000001</v>
      </c>
      <c r="BP212" s="15" t="s">
        <v>59</v>
      </c>
      <c r="BQ212" s="30">
        <v>0</v>
      </c>
      <c r="BS212" s="30">
        <v>2.4E-2</v>
      </c>
      <c r="BT212" s="15" t="s">
        <v>59</v>
      </c>
      <c r="BU212" t="s">
        <v>47</v>
      </c>
      <c r="BV212" s="15" t="s">
        <v>59</v>
      </c>
      <c r="BW212" s="30">
        <v>0.42</v>
      </c>
      <c r="BX212" s="15" t="s">
        <v>59</v>
      </c>
      <c r="BY212" s="30">
        <v>0.11</v>
      </c>
      <c r="BZ212" s="15" t="s">
        <v>59</v>
      </c>
      <c r="CA212" t="s">
        <v>47</v>
      </c>
      <c r="CB212" s="15" t="s">
        <v>59</v>
      </c>
      <c r="CI212" t="s">
        <v>47</v>
      </c>
      <c r="CJ212" s="15" t="s">
        <v>59</v>
      </c>
      <c r="CM212" t="s">
        <v>47</v>
      </c>
      <c r="CN212" s="15" t="s">
        <v>59</v>
      </c>
      <c r="CO212" t="s">
        <v>47</v>
      </c>
      <c r="CP212" s="15" t="s">
        <v>59</v>
      </c>
      <c r="CQ212" t="s">
        <v>47</v>
      </c>
      <c r="CR212" s="15" t="s">
        <v>59</v>
      </c>
      <c r="CS212" t="s">
        <v>47</v>
      </c>
      <c r="CT212" s="15" t="s">
        <v>59</v>
      </c>
      <c r="CU212" t="s">
        <v>47</v>
      </c>
      <c r="CV212" s="15" t="s">
        <v>59</v>
      </c>
      <c r="CY212" t="s">
        <v>47</v>
      </c>
      <c r="CZ212" s="15" t="s">
        <v>59</v>
      </c>
      <c r="DC212" t="s">
        <v>47</v>
      </c>
      <c r="DD212" s="15" t="s">
        <v>59</v>
      </c>
      <c r="DG212" t="s">
        <v>47</v>
      </c>
      <c r="DH212" s="15" t="s">
        <v>59</v>
      </c>
      <c r="DI212" t="s">
        <v>47</v>
      </c>
      <c r="DJ212" s="15" t="s">
        <v>59</v>
      </c>
      <c r="DK212" t="s">
        <v>47</v>
      </c>
      <c r="DL212" s="15" t="s">
        <v>59</v>
      </c>
      <c r="DM212" t="s">
        <v>47</v>
      </c>
      <c r="DN212" s="15" t="s">
        <v>59</v>
      </c>
      <c r="DO212" t="s">
        <v>47</v>
      </c>
      <c r="DP212" s="15" t="s">
        <v>59</v>
      </c>
      <c r="DQ212" t="s">
        <v>47</v>
      </c>
      <c r="DR212" s="15" t="s">
        <v>59</v>
      </c>
      <c r="DS212" t="s">
        <v>47</v>
      </c>
      <c r="DT212" s="15" t="s">
        <v>59</v>
      </c>
      <c r="DU212" t="s">
        <v>47</v>
      </c>
      <c r="DV212" s="15" t="s">
        <v>59</v>
      </c>
      <c r="DW212" t="s">
        <v>47</v>
      </c>
      <c r="DX212" s="15" t="s">
        <v>59</v>
      </c>
      <c r="EC212" t="s">
        <v>47</v>
      </c>
      <c r="ED212" s="15" t="s">
        <v>59</v>
      </c>
      <c r="EE212" t="s">
        <v>47</v>
      </c>
      <c r="EF212" s="15" t="s">
        <v>59</v>
      </c>
      <c r="EG212" t="s">
        <v>47</v>
      </c>
      <c r="EH212" s="15" t="s">
        <v>59</v>
      </c>
      <c r="EK212" t="s">
        <v>47</v>
      </c>
      <c r="EL212" s="15" t="s">
        <v>59</v>
      </c>
      <c r="EM212" t="s">
        <v>47</v>
      </c>
      <c r="EN212" s="15" t="s">
        <v>59</v>
      </c>
      <c r="EO212" t="s">
        <v>47</v>
      </c>
      <c r="EP212" s="15" t="s">
        <v>59</v>
      </c>
      <c r="EQ212" t="s">
        <v>47</v>
      </c>
      <c r="ER212" s="15" t="s">
        <v>59</v>
      </c>
      <c r="ES212" t="s">
        <v>47</v>
      </c>
      <c r="ET212" s="15" t="s">
        <v>59</v>
      </c>
      <c r="EU212" t="s">
        <v>47</v>
      </c>
      <c r="EV212" s="15" t="s">
        <v>59</v>
      </c>
      <c r="EW212" t="s">
        <v>47</v>
      </c>
      <c r="EX212" s="15" t="s">
        <v>59</v>
      </c>
      <c r="EY212" t="s">
        <v>47</v>
      </c>
      <c r="EZ212" s="15" t="s">
        <v>59</v>
      </c>
      <c r="FA212" t="s">
        <v>47</v>
      </c>
      <c r="FB212" s="15" t="s">
        <v>59</v>
      </c>
      <c r="FE212" t="s">
        <v>47</v>
      </c>
      <c r="FF212" s="15" t="s">
        <v>59</v>
      </c>
      <c r="FG212" t="s">
        <v>47</v>
      </c>
      <c r="FH212" s="15" t="s">
        <v>59</v>
      </c>
      <c r="FI212" t="s">
        <v>47</v>
      </c>
      <c r="FJ212" s="15" t="s">
        <v>59</v>
      </c>
      <c r="FK212" t="s">
        <v>47</v>
      </c>
      <c r="FL212" s="15" t="s">
        <v>59</v>
      </c>
      <c r="FM212" t="s">
        <v>47</v>
      </c>
      <c r="FN212" s="15" t="s">
        <v>59</v>
      </c>
      <c r="FO212" t="s">
        <v>47</v>
      </c>
      <c r="FP212" s="15" t="s">
        <v>59</v>
      </c>
      <c r="FQ212" t="s">
        <v>47</v>
      </c>
      <c r="FR212" s="15" t="s">
        <v>59</v>
      </c>
    </row>
    <row r="213" spans="1:174">
      <c r="A213" s="29" t="s">
        <v>555</v>
      </c>
      <c r="B213" s="50">
        <v>2</v>
      </c>
      <c r="C213" s="50"/>
      <c r="D213" s="50">
        <v>9999</v>
      </c>
      <c r="E213" s="18" t="s">
        <v>541</v>
      </c>
      <c r="I213" t="s">
        <v>47</v>
      </c>
      <c r="J213" s="15" t="s">
        <v>59</v>
      </c>
      <c r="K213" t="s">
        <v>47</v>
      </c>
      <c r="L213" s="15" t="s">
        <v>59</v>
      </c>
      <c r="BG213" t="s">
        <v>47</v>
      </c>
      <c r="BH213" s="15" t="s">
        <v>59</v>
      </c>
      <c r="BI213" t="s">
        <v>47</v>
      </c>
      <c r="BJ213" s="15" t="s">
        <v>59</v>
      </c>
      <c r="BK213" t="s">
        <v>47</v>
      </c>
      <c r="BL213" s="15" t="s">
        <v>59</v>
      </c>
      <c r="BM213" t="s">
        <v>47</v>
      </c>
      <c r="BN213" s="15" t="s">
        <v>59</v>
      </c>
      <c r="BO213" s="30">
        <v>0.17</v>
      </c>
      <c r="BP213" s="15" t="s">
        <v>59</v>
      </c>
      <c r="BQ213" s="30">
        <v>7.2999999999999995E-2</v>
      </c>
      <c r="BS213" s="30">
        <v>3.3000000000000002E-2</v>
      </c>
      <c r="BT213" s="15" t="s">
        <v>59</v>
      </c>
      <c r="BU213" t="s">
        <v>47</v>
      </c>
      <c r="BV213" s="15" t="s">
        <v>59</v>
      </c>
      <c r="BW213" s="30">
        <v>0.48</v>
      </c>
      <c r="BX213" s="15" t="s">
        <v>59</v>
      </c>
      <c r="BY213" s="30">
        <v>0.11</v>
      </c>
      <c r="BZ213" s="15" t="s">
        <v>59</v>
      </c>
      <c r="CA213" t="s">
        <v>47</v>
      </c>
      <c r="CB213" s="15" t="s">
        <v>59</v>
      </c>
      <c r="CI213" t="s">
        <v>47</v>
      </c>
      <c r="CJ213" s="15" t="s">
        <v>59</v>
      </c>
      <c r="CM213" t="s">
        <v>47</v>
      </c>
      <c r="CN213" s="15" t="s">
        <v>59</v>
      </c>
      <c r="CO213" t="s">
        <v>47</v>
      </c>
      <c r="CP213" s="15" t="s">
        <v>59</v>
      </c>
      <c r="CQ213" t="s">
        <v>47</v>
      </c>
      <c r="CR213" s="15" t="s">
        <v>59</v>
      </c>
      <c r="CS213" t="s">
        <v>47</v>
      </c>
      <c r="CT213" s="15" t="s">
        <v>59</v>
      </c>
      <c r="CU213" t="s">
        <v>47</v>
      </c>
      <c r="CV213" s="15" t="s">
        <v>59</v>
      </c>
      <c r="CY213" t="s">
        <v>47</v>
      </c>
      <c r="CZ213" s="15" t="s">
        <v>59</v>
      </c>
      <c r="DC213" t="s">
        <v>47</v>
      </c>
      <c r="DD213" s="15" t="s">
        <v>59</v>
      </c>
      <c r="DG213" t="s">
        <v>47</v>
      </c>
      <c r="DH213" s="15" t="s">
        <v>59</v>
      </c>
      <c r="DI213" t="s">
        <v>47</v>
      </c>
      <c r="DJ213" s="15" t="s">
        <v>59</v>
      </c>
      <c r="DK213" t="s">
        <v>47</v>
      </c>
      <c r="DL213" s="15" t="s">
        <v>59</v>
      </c>
      <c r="DM213" t="s">
        <v>47</v>
      </c>
      <c r="DN213" s="15" t="s">
        <v>59</v>
      </c>
      <c r="DO213" t="s">
        <v>47</v>
      </c>
      <c r="DP213" s="15" t="s">
        <v>59</v>
      </c>
      <c r="DQ213" t="s">
        <v>47</v>
      </c>
      <c r="DR213" s="15" t="s">
        <v>59</v>
      </c>
      <c r="DS213" t="s">
        <v>47</v>
      </c>
      <c r="DT213" s="15" t="s">
        <v>59</v>
      </c>
      <c r="DU213" t="s">
        <v>47</v>
      </c>
      <c r="DV213" s="15" t="s">
        <v>59</v>
      </c>
      <c r="DW213" t="s">
        <v>47</v>
      </c>
      <c r="DX213" s="15" t="s">
        <v>59</v>
      </c>
      <c r="EC213" t="s">
        <v>47</v>
      </c>
      <c r="ED213" s="15" t="s">
        <v>59</v>
      </c>
      <c r="EE213" t="s">
        <v>47</v>
      </c>
      <c r="EF213" s="15" t="s">
        <v>59</v>
      </c>
      <c r="EG213" t="s">
        <v>47</v>
      </c>
      <c r="EH213" s="15" t="s">
        <v>59</v>
      </c>
      <c r="EK213" t="s">
        <v>47</v>
      </c>
      <c r="EL213" s="15" t="s">
        <v>59</v>
      </c>
      <c r="EM213" t="s">
        <v>47</v>
      </c>
      <c r="EN213" s="15" t="s">
        <v>59</v>
      </c>
      <c r="EO213" t="s">
        <v>47</v>
      </c>
      <c r="EP213" s="15" t="s">
        <v>59</v>
      </c>
      <c r="EQ213" t="s">
        <v>47</v>
      </c>
      <c r="ER213" s="15" t="s">
        <v>59</v>
      </c>
      <c r="ES213" t="s">
        <v>47</v>
      </c>
      <c r="ET213" s="15" t="s">
        <v>59</v>
      </c>
      <c r="EU213" t="s">
        <v>47</v>
      </c>
      <c r="EV213" s="15" t="s">
        <v>59</v>
      </c>
      <c r="EW213" t="s">
        <v>47</v>
      </c>
      <c r="EX213" s="15" t="s">
        <v>59</v>
      </c>
      <c r="EY213" t="s">
        <v>47</v>
      </c>
      <c r="EZ213" s="15" t="s">
        <v>59</v>
      </c>
      <c r="FA213" t="s">
        <v>47</v>
      </c>
      <c r="FB213" s="15" t="s">
        <v>59</v>
      </c>
      <c r="FE213" t="s">
        <v>47</v>
      </c>
      <c r="FF213" s="15" t="s">
        <v>59</v>
      </c>
      <c r="FG213" t="s">
        <v>47</v>
      </c>
      <c r="FH213" s="15" t="s">
        <v>59</v>
      </c>
      <c r="FI213" t="s">
        <v>47</v>
      </c>
      <c r="FJ213" s="15" t="s">
        <v>59</v>
      </c>
      <c r="FK213" t="s">
        <v>47</v>
      </c>
      <c r="FL213" s="15" t="s">
        <v>59</v>
      </c>
      <c r="FM213" t="s">
        <v>47</v>
      </c>
      <c r="FN213" s="15" t="s">
        <v>59</v>
      </c>
      <c r="FO213" t="s">
        <v>47</v>
      </c>
      <c r="FP213" s="15" t="s">
        <v>59</v>
      </c>
      <c r="FQ213" t="s">
        <v>47</v>
      </c>
      <c r="FR213" s="15" t="s">
        <v>59</v>
      </c>
    </row>
    <row r="214" spans="1:174">
      <c r="A214" s="29" t="s">
        <v>556</v>
      </c>
      <c r="B214" s="50">
        <v>2</v>
      </c>
      <c r="C214" s="50"/>
      <c r="D214" s="50">
        <v>4004</v>
      </c>
      <c r="E214" s="18" t="s">
        <v>541</v>
      </c>
      <c r="I214" t="s">
        <v>47</v>
      </c>
      <c r="J214" s="15" t="s">
        <v>59</v>
      </c>
      <c r="K214" t="s">
        <v>47</v>
      </c>
      <c r="L214" s="15" t="s">
        <v>59</v>
      </c>
      <c r="BG214" t="s">
        <v>47</v>
      </c>
      <c r="BH214" s="15" t="s">
        <v>59</v>
      </c>
      <c r="BI214" t="s">
        <v>47</v>
      </c>
      <c r="BJ214" s="15" t="s">
        <v>59</v>
      </c>
      <c r="BK214" t="s">
        <v>47</v>
      </c>
      <c r="BL214" s="15" t="s">
        <v>59</v>
      </c>
      <c r="BM214" t="s">
        <v>47</v>
      </c>
      <c r="BN214" s="15" t="s">
        <v>59</v>
      </c>
      <c r="BO214" s="30">
        <v>2.6000000000000002E-2</v>
      </c>
      <c r="BP214" s="15" t="s">
        <v>59</v>
      </c>
      <c r="BQ214" s="30">
        <v>1.2E-2</v>
      </c>
      <c r="BS214" s="30">
        <v>0</v>
      </c>
      <c r="BT214" s="15" t="s">
        <v>59</v>
      </c>
      <c r="BU214" t="s">
        <v>47</v>
      </c>
      <c r="BV214" s="15" t="s">
        <v>59</v>
      </c>
      <c r="BW214" s="30">
        <v>0.11</v>
      </c>
      <c r="BX214" s="15" t="s">
        <v>59</v>
      </c>
      <c r="BY214" s="30">
        <v>0.02</v>
      </c>
      <c r="BZ214" s="15" t="s">
        <v>59</v>
      </c>
      <c r="CA214" t="s">
        <v>47</v>
      </c>
      <c r="CB214" s="15" t="s">
        <v>59</v>
      </c>
      <c r="CI214" t="s">
        <v>47</v>
      </c>
      <c r="CJ214" s="15" t="s">
        <v>59</v>
      </c>
      <c r="CM214" t="s">
        <v>47</v>
      </c>
      <c r="CN214" s="15" t="s">
        <v>59</v>
      </c>
      <c r="CO214" t="s">
        <v>47</v>
      </c>
      <c r="CP214" s="15" t="s">
        <v>59</v>
      </c>
      <c r="CQ214" t="s">
        <v>47</v>
      </c>
      <c r="CR214" s="15" t="s">
        <v>59</v>
      </c>
      <c r="CS214" t="s">
        <v>47</v>
      </c>
      <c r="CT214" s="15" t="s">
        <v>59</v>
      </c>
      <c r="CU214" t="s">
        <v>47</v>
      </c>
      <c r="CV214" s="15" t="s">
        <v>59</v>
      </c>
      <c r="CY214" t="s">
        <v>47</v>
      </c>
      <c r="CZ214" s="15" t="s">
        <v>59</v>
      </c>
      <c r="DC214" t="s">
        <v>47</v>
      </c>
      <c r="DD214" s="15" t="s">
        <v>59</v>
      </c>
      <c r="DG214" t="s">
        <v>47</v>
      </c>
      <c r="DH214" s="15" t="s">
        <v>59</v>
      </c>
      <c r="DI214" t="s">
        <v>47</v>
      </c>
      <c r="DJ214" s="15" t="s">
        <v>59</v>
      </c>
      <c r="DK214" t="s">
        <v>47</v>
      </c>
      <c r="DL214" s="15" t="s">
        <v>59</v>
      </c>
      <c r="DM214" t="s">
        <v>47</v>
      </c>
      <c r="DN214" s="15" t="s">
        <v>59</v>
      </c>
      <c r="DO214" t="s">
        <v>47</v>
      </c>
      <c r="DP214" s="15" t="s">
        <v>59</v>
      </c>
      <c r="DQ214" t="s">
        <v>47</v>
      </c>
      <c r="DR214" s="15" t="s">
        <v>59</v>
      </c>
      <c r="DS214" t="s">
        <v>47</v>
      </c>
      <c r="DT214" s="15" t="s">
        <v>59</v>
      </c>
      <c r="DU214" t="s">
        <v>47</v>
      </c>
      <c r="DV214" s="15" t="s">
        <v>59</v>
      </c>
      <c r="DW214" t="s">
        <v>47</v>
      </c>
      <c r="DX214" s="15" t="s">
        <v>59</v>
      </c>
      <c r="EC214" t="s">
        <v>47</v>
      </c>
      <c r="ED214" s="15" t="s">
        <v>59</v>
      </c>
      <c r="EE214" t="s">
        <v>47</v>
      </c>
      <c r="EF214" s="15" t="s">
        <v>59</v>
      </c>
      <c r="EG214" t="s">
        <v>47</v>
      </c>
      <c r="EH214" s="15" t="s">
        <v>59</v>
      </c>
      <c r="EK214" t="s">
        <v>47</v>
      </c>
      <c r="EL214" s="15" t="s">
        <v>59</v>
      </c>
      <c r="EM214" t="s">
        <v>47</v>
      </c>
      <c r="EN214" s="15" t="s">
        <v>59</v>
      </c>
      <c r="EO214" t="s">
        <v>47</v>
      </c>
      <c r="EP214" s="15" t="s">
        <v>59</v>
      </c>
      <c r="EQ214" t="s">
        <v>47</v>
      </c>
      <c r="ER214" s="15" t="s">
        <v>59</v>
      </c>
      <c r="ES214" t="s">
        <v>47</v>
      </c>
      <c r="ET214" s="15" t="s">
        <v>59</v>
      </c>
      <c r="EU214" t="s">
        <v>47</v>
      </c>
      <c r="EV214" s="15" t="s">
        <v>59</v>
      </c>
      <c r="EW214" t="s">
        <v>47</v>
      </c>
      <c r="EX214" s="15" t="s">
        <v>59</v>
      </c>
      <c r="EY214" t="s">
        <v>47</v>
      </c>
      <c r="EZ214" s="15" t="s">
        <v>59</v>
      </c>
      <c r="FA214" t="s">
        <v>47</v>
      </c>
      <c r="FB214" s="15" t="s">
        <v>59</v>
      </c>
      <c r="FE214" t="s">
        <v>47</v>
      </c>
      <c r="FF214" s="15" t="s">
        <v>59</v>
      </c>
      <c r="FG214" t="s">
        <v>47</v>
      </c>
      <c r="FH214" s="15" t="s">
        <v>59</v>
      </c>
      <c r="FI214" t="s">
        <v>47</v>
      </c>
      <c r="FJ214" s="15" t="s">
        <v>59</v>
      </c>
      <c r="FK214" t="s">
        <v>47</v>
      </c>
      <c r="FL214" s="15" t="s">
        <v>59</v>
      </c>
      <c r="FM214" t="s">
        <v>47</v>
      </c>
      <c r="FN214" s="15" t="s">
        <v>59</v>
      </c>
      <c r="FO214" t="s">
        <v>47</v>
      </c>
      <c r="FP214" s="15" t="s">
        <v>59</v>
      </c>
      <c r="FQ214" t="s">
        <v>47</v>
      </c>
      <c r="FR214" s="15" t="s">
        <v>59</v>
      </c>
    </row>
    <row r="215" spans="1:174">
      <c r="A215" s="29" t="s">
        <v>557</v>
      </c>
      <c r="B215" s="50">
        <v>2</v>
      </c>
      <c r="C215" s="50"/>
      <c r="D215" s="50">
        <v>9999</v>
      </c>
      <c r="E215" s="18" t="s">
        <v>541</v>
      </c>
      <c r="I215" t="s">
        <v>47</v>
      </c>
      <c r="J215" s="15" t="s">
        <v>59</v>
      </c>
      <c r="K215" t="s">
        <v>47</v>
      </c>
      <c r="L215" s="15" t="s">
        <v>59</v>
      </c>
      <c r="BG215" t="s">
        <v>47</v>
      </c>
      <c r="BH215" s="15" t="s">
        <v>59</v>
      </c>
      <c r="BI215" t="s">
        <v>47</v>
      </c>
      <c r="BJ215" s="15" t="s">
        <v>59</v>
      </c>
      <c r="BK215" t="s">
        <v>47</v>
      </c>
      <c r="BL215" s="15" t="s">
        <v>59</v>
      </c>
      <c r="BM215" t="s">
        <v>47</v>
      </c>
      <c r="BN215" s="15" t="s">
        <v>59</v>
      </c>
      <c r="BO215" s="30">
        <v>0.14000000000000001</v>
      </c>
      <c r="BP215" s="15" t="s">
        <v>59</v>
      </c>
      <c r="BQ215" s="30">
        <v>0</v>
      </c>
      <c r="BS215" s="30">
        <v>1.7000000000000001E-2</v>
      </c>
      <c r="BT215" s="15" t="s">
        <v>59</v>
      </c>
      <c r="BU215" t="s">
        <v>47</v>
      </c>
      <c r="BV215" s="15" t="s">
        <v>59</v>
      </c>
      <c r="BW215" s="30">
        <v>0.44</v>
      </c>
      <c r="BX215" s="15" t="s">
        <v>59</v>
      </c>
      <c r="BY215" s="30">
        <v>0.11</v>
      </c>
      <c r="BZ215" s="15" t="s">
        <v>59</v>
      </c>
      <c r="CA215" t="s">
        <v>47</v>
      </c>
      <c r="CB215" s="15" t="s">
        <v>59</v>
      </c>
      <c r="CI215" t="s">
        <v>47</v>
      </c>
      <c r="CJ215" s="15" t="s">
        <v>59</v>
      </c>
      <c r="CM215" t="s">
        <v>47</v>
      </c>
      <c r="CN215" s="15" t="s">
        <v>59</v>
      </c>
      <c r="CO215" t="s">
        <v>47</v>
      </c>
      <c r="CP215" s="15" t="s">
        <v>59</v>
      </c>
      <c r="CQ215" t="s">
        <v>47</v>
      </c>
      <c r="CR215" s="15" t="s">
        <v>59</v>
      </c>
      <c r="CS215" t="s">
        <v>47</v>
      </c>
      <c r="CT215" s="15" t="s">
        <v>59</v>
      </c>
      <c r="CU215" t="s">
        <v>47</v>
      </c>
      <c r="CV215" s="15" t="s">
        <v>59</v>
      </c>
      <c r="CY215" t="s">
        <v>47</v>
      </c>
      <c r="CZ215" s="15" t="s">
        <v>59</v>
      </c>
      <c r="DC215" t="s">
        <v>47</v>
      </c>
      <c r="DD215" s="15" t="s">
        <v>59</v>
      </c>
      <c r="DG215" t="s">
        <v>47</v>
      </c>
      <c r="DH215" s="15" t="s">
        <v>59</v>
      </c>
      <c r="DI215" t="s">
        <v>47</v>
      </c>
      <c r="DJ215" s="15" t="s">
        <v>59</v>
      </c>
      <c r="DK215" t="s">
        <v>47</v>
      </c>
      <c r="DL215" s="15" t="s">
        <v>59</v>
      </c>
      <c r="DM215" t="s">
        <v>47</v>
      </c>
      <c r="DN215" s="15" t="s">
        <v>59</v>
      </c>
      <c r="DO215" t="s">
        <v>47</v>
      </c>
      <c r="DP215" s="15" t="s">
        <v>59</v>
      </c>
      <c r="DQ215" t="s">
        <v>47</v>
      </c>
      <c r="DR215" s="15" t="s">
        <v>59</v>
      </c>
      <c r="DS215" t="s">
        <v>47</v>
      </c>
      <c r="DT215" s="15" t="s">
        <v>59</v>
      </c>
      <c r="DU215" t="s">
        <v>47</v>
      </c>
      <c r="DV215" s="15" t="s">
        <v>59</v>
      </c>
      <c r="DW215" t="s">
        <v>47</v>
      </c>
      <c r="DX215" s="15" t="s">
        <v>59</v>
      </c>
      <c r="EC215" t="s">
        <v>47</v>
      </c>
      <c r="ED215" s="15" t="s">
        <v>59</v>
      </c>
      <c r="EE215" t="s">
        <v>47</v>
      </c>
      <c r="EF215" s="15" t="s">
        <v>59</v>
      </c>
      <c r="EG215" t="s">
        <v>47</v>
      </c>
      <c r="EH215" s="15" t="s">
        <v>59</v>
      </c>
      <c r="EK215" t="s">
        <v>47</v>
      </c>
      <c r="EL215" s="15" t="s">
        <v>59</v>
      </c>
      <c r="EM215" t="s">
        <v>47</v>
      </c>
      <c r="EN215" s="15" t="s">
        <v>59</v>
      </c>
      <c r="EO215" t="s">
        <v>47</v>
      </c>
      <c r="EP215" s="15" t="s">
        <v>59</v>
      </c>
      <c r="EQ215" t="s">
        <v>47</v>
      </c>
      <c r="ER215" s="15" t="s">
        <v>59</v>
      </c>
      <c r="ES215" t="s">
        <v>47</v>
      </c>
      <c r="ET215" s="15" t="s">
        <v>59</v>
      </c>
      <c r="EU215" t="s">
        <v>47</v>
      </c>
      <c r="EV215" s="15" t="s">
        <v>59</v>
      </c>
      <c r="EW215" t="s">
        <v>47</v>
      </c>
      <c r="EX215" s="15" t="s">
        <v>59</v>
      </c>
      <c r="EY215" t="s">
        <v>47</v>
      </c>
      <c r="EZ215" s="15" t="s">
        <v>59</v>
      </c>
      <c r="FA215" t="s">
        <v>47</v>
      </c>
      <c r="FB215" s="15" t="s">
        <v>59</v>
      </c>
      <c r="FE215" t="s">
        <v>47</v>
      </c>
      <c r="FF215" s="15" t="s">
        <v>59</v>
      </c>
      <c r="FG215" t="s">
        <v>47</v>
      </c>
      <c r="FH215" s="15" t="s">
        <v>59</v>
      </c>
      <c r="FI215" t="s">
        <v>47</v>
      </c>
      <c r="FJ215" s="15" t="s">
        <v>59</v>
      </c>
      <c r="FK215" t="s">
        <v>47</v>
      </c>
      <c r="FL215" s="15" t="s">
        <v>59</v>
      </c>
      <c r="FM215" t="s">
        <v>47</v>
      </c>
      <c r="FN215" s="15" t="s">
        <v>59</v>
      </c>
      <c r="FO215" t="s">
        <v>47</v>
      </c>
      <c r="FP215" s="15" t="s">
        <v>59</v>
      </c>
      <c r="FQ215" t="s">
        <v>47</v>
      </c>
      <c r="FR215" s="15" t="s">
        <v>59</v>
      </c>
    </row>
    <row r="216" spans="1:174">
      <c r="A216" s="29" t="s">
        <v>558</v>
      </c>
      <c r="B216" s="50">
        <v>1</v>
      </c>
      <c r="C216" s="50"/>
      <c r="D216" s="50">
        <v>9999</v>
      </c>
      <c r="E216" s="18" t="s">
        <v>541</v>
      </c>
      <c r="I216" t="s">
        <v>47</v>
      </c>
      <c r="J216" s="15" t="s">
        <v>59</v>
      </c>
      <c r="K216" t="s">
        <v>47</v>
      </c>
      <c r="L216" s="15" t="s">
        <v>59</v>
      </c>
      <c r="BG216" t="s">
        <v>47</v>
      </c>
      <c r="BH216" s="15" t="s">
        <v>59</v>
      </c>
      <c r="BI216" t="s">
        <v>47</v>
      </c>
      <c r="BJ216" s="15" t="s">
        <v>59</v>
      </c>
      <c r="BK216" t="s">
        <v>47</v>
      </c>
      <c r="BL216" s="15" t="s">
        <v>59</v>
      </c>
      <c r="BM216" t="s">
        <v>47</v>
      </c>
      <c r="BN216" s="15" t="s">
        <v>59</v>
      </c>
      <c r="BO216" s="30">
        <v>0.11</v>
      </c>
      <c r="BP216" s="15" t="s">
        <v>59</v>
      </c>
      <c r="BQ216" s="30">
        <v>7.6999999999999999E-2</v>
      </c>
      <c r="BS216" s="30">
        <v>1.3000000000000001E-2</v>
      </c>
      <c r="BT216" s="15" t="s">
        <v>59</v>
      </c>
      <c r="BU216" t="s">
        <v>47</v>
      </c>
      <c r="BV216" s="15" t="s">
        <v>59</v>
      </c>
      <c r="BW216" s="30">
        <v>0.38</v>
      </c>
      <c r="BX216" s="15" t="s">
        <v>59</v>
      </c>
      <c r="BY216" s="30">
        <v>0.11</v>
      </c>
      <c r="BZ216" s="15" t="s">
        <v>59</v>
      </c>
      <c r="CA216" t="s">
        <v>47</v>
      </c>
      <c r="CB216" s="15" t="s">
        <v>59</v>
      </c>
      <c r="CI216" t="s">
        <v>47</v>
      </c>
      <c r="CJ216" s="15" t="s">
        <v>59</v>
      </c>
      <c r="CM216" t="s">
        <v>47</v>
      </c>
      <c r="CN216" s="15" t="s">
        <v>59</v>
      </c>
      <c r="CO216" t="s">
        <v>47</v>
      </c>
      <c r="CP216" s="15" t="s">
        <v>59</v>
      </c>
      <c r="CQ216" t="s">
        <v>47</v>
      </c>
      <c r="CR216" s="15" t="s">
        <v>59</v>
      </c>
      <c r="CS216" t="s">
        <v>47</v>
      </c>
      <c r="CT216" s="15" t="s">
        <v>59</v>
      </c>
      <c r="CU216" t="s">
        <v>47</v>
      </c>
      <c r="CV216" s="15" t="s">
        <v>59</v>
      </c>
      <c r="CY216" t="s">
        <v>47</v>
      </c>
      <c r="CZ216" s="15" t="s">
        <v>59</v>
      </c>
      <c r="DC216" t="s">
        <v>47</v>
      </c>
      <c r="DD216" s="15" t="s">
        <v>59</v>
      </c>
      <c r="DG216" t="s">
        <v>47</v>
      </c>
      <c r="DH216" s="15" t="s">
        <v>59</v>
      </c>
      <c r="DI216" t="s">
        <v>47</v>
      </c>
      <c r="DJ216" s="15" t="s">
        <v>59</v>
      </c>
      <c r="DK216" t="s">
        <v>47</v>
      </c>
      <c r="DL216" s="15" t="s">
        <v>59</v>
      </c>
      <c r="DM216" t="s">
        <v>47</v>
      </c>
      <c r="DN216" s="15" t="s">
        <v>59</v>
      </c>
      <c r="DO216" t="s">
        <v>47</v>
      </c>
      <c r="DP216" s="15" t="s">
        <v>59</v>
      </c>
      <c r="DQ216" t="s">
        <v>47</v>
      </c>
      <c r="DR216" s="15" t="s">
        <v>59</v>
      </c>
      <c r="DS216" t="s">
        <v>47</v>
      </c>
      <c r="DT216" s="15" t="s">
        <v>59</v>
      </c>
      <c r="DU216" t="s">
        <v>47</v>
      </c>
      <c r="DV216" s="15" t="s">
        <v>59</v>
      </c>
      <c r="DW216" t="s">
        <v>47</v>
      </c>
      <c r="DX216" s="15" t="s">
        <v>59</v>
      </c>
      <c r="EC216" t="s">
        <v>47</v>
      </c>
      <c r="ED216" s="15" t="s">
        <v>59</v>
      </c>
      <c r="EE216" t="s">
        <v>47</v>
      </c>
      <c r="EF216" s="15" t="s">
        <v>59</v>
      </c>
      <c r="EG216" t="s">
        <v>47</v>
      </c>
      <c r="EH216" s="15" t="s">
        <v>59</v>
      </c>
      <c r="EK216" t="s">
        <v>47</v>
      </c>
      <c r="EL216" s="15" t="s">
        <v>59</v>
      </c>
      <c r="EM216" t="s">
        <v>47</v>
      </c>
      <c r="EN216" s="15" t="s">
        <v>59</v>
      </c>
      <c r="EO216" t="s">
        <v>47</v>
      </c>
      <c r="EP216" s="15" t="s">
        <v>59</v>
      </c>
      <c r="EQ216" t="s">
        <v>47</v>
      </c>
      <c r="ER216" s="15" t="s">
        <v>59</v>
      </c>
      <c r="ES216" t="s">
        <v>47</v>
      </c>
      <c r="ET216" s="15" t="s">
        <v>59</v>
      </c>
      <c r="EU216" t="s">
        <v>47</v>
      </c>
      <c r="EV216" s="15" t="s">
        <v>59</v>
      </c>
      <c r="EW216" t="s">
        <v>47</v>
      </c>
      <c r="EX216" s="15" t="s">
        <v>59</v>
      </c>
      <c r="EY216" t="s">
        <v>47</v>
      </c>
      <c r="EZ216" s="15" t="s">
        <v>59</v>
      </c>
      <c r="FA216" t="s">
        <v>47</v>
      </c>
      <c r="FB216" s="15" t="s">
        <v>59</v>
      </c>
      <c r="FE216" t="s">
        <v>47</v>
      </c>
      <c r="FF216" s="15" t="s">
        <v>59</v>
      </c>
      <c r="FG216" t="s">
        <v>47</v>
      </c>
      <c r="FH216" s="15" t="s">
        <v>59</v>
      </c>
      <c r="FI216" t="s">
        <v>47</v>
      </c>
      <c r="FJ216" s="15" t="s">
        <v>59</v>
      </c>
      <c r="FK216" t="s">
        <v>47</v>
      </c>
      <c r="FL216" s="15" t="s">
        <v>59</v>
      </c>
      <c r="FM216" t="s">
        <v>47</v>
      </c>
      <c r="FN216" s="15" t="s">
        <v>59</v>
      </c>
      <c r="FO216" t="s">
        <v>47</v>
      </c>
      <c r="FP216" s="15" t="s">
        <v>59</v>
      </c>
      <c r="FQ216" t="s">
        <v>47</v>
      </c>
      <c r="FR216" s="15" t="s">
        <v>59</v>
      </c>
    </row>
    <row r="217" spans="1:174">
      <c r="A217" s="29" t="s">
        <v>559</v>
      </c>
      <c r="B217" s="50">
        <v>2</v>
      </c>
      <c r="C217" s="50"/>
      <c r="D217" s="50">
        <v>9999</v>
      </c>
      <c r="E217" s="18" t="s">
        <v>541</v>
      </c>
      <c r="I217" t="s">
        <v>47</v>
      </c>
      <c r="J217" s="15" t="s">
        <v>59</v>
      </c>
      <c r="K217" t="s">
        <v>47</v>
      </c>
      <c r="L217" s="15" t="s">
        <v>59</v>
      </c>
      <c r="BG217" t="s">
        <v>47</v>
      </c>
      <c r="BH217" s="15" t="s">
        <v>59</v>
      </c>
      <c r="BI217" t="s">
        <v>47</v>
      </c>
      <c r="BJ217" s="15" t="s">
        <v>59</v>
      </c>
      <c r="BK217" t="s">
        <v>47</v>
      </c>
      <c r="BL217" s="15" t="s">
        <v>59</v>
      </c>
      <c r="BM217" t="s">
        <v>47</v>
      </c>
      <c r="BN217" s="15" t="s">
        <v>59</v>
      </c>
      <c r="BO217" s="30">
        <v>4.7E-2</v>
      </c>
      <c r="BP217" s="15" t="s">
        <v>59</v>
      </c>
      <c r="BQ217" s="30">
        <v>0</v>
      </c>
      <c r="BS217" s="30">
        <v>4.4000000000000004E-2</v>
      </c>
      <c r="BT217" s="15" t="s">
        <v>59</v>
      </c>
      <c r="BU217" t="s">
        <v>47</v>
      </c>
      <c r="BV217" s="15" t="s">
        <v>59</v>
      </c>
      <c r="BW217" s="30">
        <v>0.19</v>
      </c>
      <c r="BX217" s="15" t="s">
        <v>59</v>
      </c>
      <c r="BY217" s="30">
        <v>0</v>
      </c>
      <c r="BZ217" s="15" t="s">
        <v>59</v>
      </c>
      <c r="CA217" t="s">
        <v>47</v>
      </c>
      <c r="CB217" s="15" t="s">
        <v>59</v>
      </c>
      <c r="CI217" t="s">
        <v>47</v>
      </c>
      <c r="CJ217" s="15" t="s">
        <v>59</v>
      </c>
      <c r="CM217" t="s">
        <v>47</v>
      </c>
      <c r="CN217" s="15" t="s">
        <v>59</v>
      </c>
      <c r="CO217" t="s">
        <v>47</v>
      </c>
      <c r="CP217" s="15" t="s">
        <v>59</v>
      </c>
      <c r="CQ217" t="s">
        <v>47</v>
      </c>
      <c r="CR217" s="15" t="s">
        <v>59</v>
      </c>
      <c r="CS217" t="s">
        <v>47</v>
      </c>
      <c r="CT217" s="15" t="s">
        <v>59</v>
      </c>
      <c r="CU217" t="s">
        <v>47</v>
      </c>
      <c r="CV217" s="15" t="s">
        <v>59</v>
      </c>
      <c r="CY217" t="s">
        <v>47</v>
      </c>
      <c r="CZ217" s="15" t="s">
        <v>59</v>
      </c>
      <c r="DC217" t="s">
        <v>47</v>
      </c>
      <c r="DD217" s="15" t="s">
        <v>59</v>
      </c>
      <c r="DG217" t="s">
        <v>47</v>
      </c>
      <c r="DH217" s="15" t="s">
        <v>59</v>
      </c>
      <c r="DI217" t="s">
        <v>47</v>
      </c>
      <c r="DJ217" s="15" t="s">
        <v>59</v>
      </c>
      <c r="DK217" t="s">
        <v>47</v>
      </c>
      <c r="DL217" s="15" t="s">
        <v>59</v>
      </c>
      <c r="DM217" t="s">
        <v>47</v>
      </c>
      <c r="DN217" s="15" t="s">
        <v>59</v>
      </c>
      <c r="DO217" t="s">
        <v>47</v>
      </c>
      <c r="DP217" s="15" t="s">
        <v>59</v>
      </c>
      <c r="DQ217" t="s">
        <v>47</v>
      </c>
      <c r="DR217" s="15" t="s">
        <v>59</v>
      </c>
      <c r="DS217" t="s">
        <v>47</v>
      </c>
      <c r="DT217" s="15" t="s">
        <v>59</v>
      </c>
      <c r="DU217" t="s">
        <v>47</v>
      </c>
      <c r="DV217" s="15" t="s">
        <v>59</v>
      </c>
      <c r="DW217" t="s">
        <v>47</v>
      </c>
      <c r="DX217" s="15" t="s">
        <v>59</v>
      </c>
      <c r="EC217" t="s">
        <v>47</v>
      </c>
      <c r="ED217" s="15" t="s">
        <v>59</v>
      </c>
      <c r="EE217" t="s">
        <v>47</v>
      </c>
      <c r="EF217" s="15" t="s">
        <v>59</v>
      </c>
      <c r="EG217" t="s">
        <v>47</v>
      </c>
      <c r="EH217" s="15" t="s">
        <v>59</v>
      </c>
      <c r="EK217" t="s">
        <v>47</v>
      </c>
      <c r="EL217" s="15" t="s">
        <v>59</v>
      </c>
      <c r="EM217" t="s">
        <v>47</v>
      </c>
      <c r="EN217" s="15" t="s">
        <v>59</v>
      </c>
      <c r="EO217" t="s">
        <v>47</v>
      </c>
      <c r="EP217" s="15" t="s">
        <v>59</v>
      </c>
      <c r="EQ217" t="s">
        <v>47</v>
      </c>
      <c r="ER217" s="15" t="s">
        <v>59</v>
      </c>
      <c r="ES217" t="s">
        <v>47</v>
      </c>
      <c r="ET217" s="15" t="s">
        <v>59</v>
      </c>
      <c r="EU217" t="s">
        <v>47</v>
      </c>
      <c r="EV217" s="15" t="s">
        <v>59</v>
      </c>
      <c r="EW217" t="s">
        <v>47</v>
      </c>
      <c r="EX217" s="15" t="s">
        <v>59</v>
      </c>
      <c r="EY217" t="s">
        <v>47</v>
      </c>
      <c r="EZ217" s="15" t="s">
        <v>59</v>
      </c>
      <c r="FA217" t="s">
        <v>47</v>
      </c>
      <c r="FB217" s="15" t="s">
        <v>59</v>
      </c>
      <c r="FE217" t="s">
        <v>47</v>
      </c>
      <c r="FF217" s="15" t="s">
        <v>59</v>
      </c>
      <c r="FG217" t="s">
        <v>47</v>
      </c>
      <c r="FH217" s="15" t="s">
        <v>59</v>
      </c>
      <c r="FI217" t="s">
        <v>47</v>
      </c>
      <c r="FJ217" s="15" t="s">
        <v>59</v>
      </c>
      <c r="FK217" t="s">
        <v>47</v>
      </c>
      <c r="FL217" s="15" t="s">
        <v>59</v>
      </c>
      <c r="FM217" t="s">
        <v>47</v>
      </c>
      <c r="FN217" s="15" t="s">
        <v>59</v>
      </c>
      <c r="FO217" t="s">
        <v>47</v>
      </c>
      <c r="FP217" s="15" t="s">
        <v>59</v>
      </c>
      <c r="FQ217" t="s">
        <v>47</v>
      </c>
      <c r="FR217" s="15" t="s">
        <v>59</v>
      </c>
    </row>
    <row r="218" spans="1:174">
      <c r="A218" s="29" t="s">
        <v>560</v>
      </c>
      <c r="B218" s="50">
        <v>1</v>
      </c>
      <c r="C218" s="50"/>
      <c r="D218" s="50">
        <v>9999</v>
      </c>
      <c r="E218" s="18" t="s">
        <v>541</v>
      </c>
      <c r="I218" t="s">
        <v>47</v>
      </c>
      <c r="J218" s="15" t="s">
        <v>59</v>
      </c>
      <c r="K218" t="s">
        <v>47</v>
      </c>
      <c r="L218" s="15" t="s">
        <v>59</v>
      </c>
      <c r="BG218" t="s">
        <v>47</v>
      </c>
      <c r="BH218" s="15" t="s">
        <v>59</v>
      </c>
      <c r="BI218" t="s">
        <v>47</v>
      </c>
      <c r="BJ218" s="15" t="s">
        <v>59</v>
      </c>
      <c r="BK218" t="s">
        <v>47</v>
      </c>
      <c r="BL218" s="15" t="s">
        <v>59</v>
      </c>
      <c r="BM218" t="s">
        <v>47</v>
      </c>
      <c r="BN218" s="15" t="s">
        <v>59</v>
      </c>
      <c r="BO218" s="30">
        <v>0.94</v>
      </c>
      <c r="BP218" s="15" t="s">
        <v>59</v>
      </c>
      <c r="BQ218" s="30">
        <v>6.9000000000000006E-2</v>
      </c>
      <c r="BS218" s="30">
        <v>3.2000000000000001E-2</v>
      </c>
      <c r="BT218" s="15" t="s">
        <v>59</v>
      </c>
      <c r="BU218" t="s">
        <v>47</v>
      </c>
      <c r="BV218" s="15" t="s">
        <v>59</v>
      </c>
      <c r="BW218" s="30">
        <v>2.2999999999999998</v>
      </c>
      <c r="BX218" s="15" t="s">
        <v>59</v>
      </c>
      <c r="BY218" s="30">
        <v>9.9000000000000005E-2</v>
      </c>
      <c r="BZ218" s="15" t="s">
        <v>59</v>
      </c>
      <c r="CA218" t="s">
        <v>47</v>
      </c>
      <c r="CB218" s="15" t="s">
        <v>59</v>
      </c>
      <c r="CI218" t="s">
        <v>47</v>
      </c>
      <c r="CJ218" s="15" t="s">
        <v>59</v>
      </c>
      <c r="CM218" t="s">
        <v>47</v>
      </c>
      <c r="CN218" s="15" t="s">
        <v>59</v>
      </c>
      <c r="CO218" t="s">
        <v>47</v>
      </c>
      <c r="CP218" s="15" t="s">
        <v>59</v>
      </c>
      <c r="CQ218" t="s">
        <v>47</v>
      </c>
      <c r="CR218" s="15" t="s">
        <v>59</v>
      </c>
      <c r="CS218" t="s">
        <v>47</v>
      </c>
      <c r="CT218" s="15" t="s">
        <v>59</v>
      </c>
      <c r="CU218" t="s">
        <v>47</v>
      </c>
      <c r="CV218" s="15" t="s">
        <v>59</v>
      </c>
      <c r="CY218" t="s">
        <v>47</v>
      </c>
      <c r="CZ218" s="15" t="s">
        <v>59</v>
      </c>
      <c r="DC218" t="s">
        <v>47</v>
      </c>
      <c r="DD218" s="15" t="s">
        <v>59</v>
      </c>
      <c r="DG218" t="s">
        <v>47</v>
      </c>
      <c r="DH218" s="15" t="s">
        <v>59</v>
      </c>
      <c r="DI218" t="s">
        <v>47</v>
      </c>
      <c r="DJ218" s="15" t="s">
        <v>59</v>
      </c>
      <c r="DK218" t="s">
        <v>47</v>
      </c>
      <c r="DL218" s="15" t="s">
        <v>59</v>
      </c>
      <c r="DM218" t="s">
        <v>47</v>
      </c>
      <c r="DN218" s="15" t="s">
        <v>59</v>
      </c>
      <c r="DO218" t="s">
        <v>47</v>
      </c>
      <c r="DP218" s="15" t="s">
        <v>59</v>
      </c>
      <c r="DQ218" t="s">
        <v>47</v>
      </c>
      <c r="DR218" s="15" t="s">
        <v>59</v>
      </c>
      <c r="DS218" t="s">
        <v>47</v>
      </c>
      <c r="DT218" s="15" t="s">
        <v>59</v>
      </c>
      <c r="DU218" t="s">
        <v>47</v>
      </c>
      <c r="DV218" s="15" t="s">
        <v>59</v>
      </c>
      <c r="DW218" t="s">
        <v>47</v>
      </c>
      <c r="DX218" s="15" t="s">
        <v>59</v>
      </c>
      <c r="EC218" t="s">
        <v>47</v>
      </c>
      <c r="ED218" s="15" t="s">
        <v>59</v>
      </c>
      <c r="EE218" t="s">
        <v>47</v>
      </c>
      <c r="EF218" s="15" t="s">
        <v>59</v>
      </c>
      <c r="EG218" t="s">
        <v>47</v>
      </c>
      <c r="EH218" s="15" t="s">
        <v>59</v>
      </c>
      <c r="EK218" t="s">
        <v>47</v>
      </c>
      <c r="EL218" s="15" t="s">
        <v>59</v>
      </c>
      <c r="EM218" t="s">
        <v>47</v>
      </c>
      <c r="EN218" s="15" t="s">
        <v>59</v>
      </c>
      <c r="EO218" t="s">
        <v>47</v>
      </c>
      <c r="EP218" s="15" t="s">
        <v>59</v>
      </c>
      <c r="EQ218" t="s">
        <v>47</v>
      </c>
      <c r="ER218" s="15" t="s">
        <v>59</v>
      </c>
      <c r="ES218" t="s">
        <v>47</v>
      </c>
      <c r="ET218" s="15" t="s">
        <v>59</v>
      </c>
      <c r="EU218" t="s">
        <v>47</v>
      </c>
      <c r="EV218" s="15" t="s">
        <v>59</v>
      </c>
      <c r="EW218" t="s">
        <v>47</v>
      </c>
      <c r="EX218" s="15" t="s">
        <v>59</v>
      </c>
      <c r="EY218" t="s">
        <v>47</v>
      </c>
      <c r="EZ218" s="15" t="s">
        <v>59</v>
      </c>
      <c r="FA218" t="s">
        <v>47</v>
      </c>
      <c r="FB218" s="15" t="s">
        <v>59</v>
      </c>
      <c r="FE218" t="s">
        <v>47</v>
      </c>
      <c r="FF218" s="15" t="s">
        <v>59</v>
      </c>
      <c r="FG218" t="s">
        <v>47</v>
      </c>
      <c r="FH218" s="15" t="s">
        <v>59</v>
      </c>
      <c r="FI218" t="s">
        <v>47</v>
      </c>
      <c r="FJ218" s="15" t="s">
        <v>59</v>
      </c>
      <c r="FK218" t="s">
        <v>47</v>
      </c>
      <c r="FL218" s="15" t="s">
        <v>59</v>
      </c>
      <c r="FM218" t="s">
        <v>47</v>
      </c>
      <c r="FN218" s="15" t="s">
        <v>59</v>
      </c>
      <c r="FO218" t="s">
        <v>47</v>
      </c>
      <c r="FP218" s="15" t="s">
        <v>59</v>
      </c>
      <c r="FQ218" t="s">
        <v>47</v>
      </c>
      <c r="FR218" s="15" t="s">
        <v>59</v>
      </c>
    </row>
    <row r="219" spans="1:174">
      <c r="A219" s="29" t="s">
        <v>561</v>
      </c>
      <c r="B219" s="50">
        <v>4</v>
      </c>
      <c r="C219" s="50"/>
      <c r="D219" s="50">
        <v>9002</v>
      </c>
      <c r="E219" s="18" t="s">
        <v>541</v>
      </c>
      <c r="I219" t="s">
        <v>47</v>
      </c>
      <c r="J219" s="15" t="s">
        <v>59</v>
      </c>
      <c r="K219" t="s">
        <v>47</v>
      </c>
      <c r="L219" s="15" t="s">
        <v>59</v>
      </c>
      <c r="BG219" t="s">
        <v>47</v>
      </c>
      <c r="BH219" s="15" t="s">
        <v>59</v>
      </c>
      <c r="BI219" t="s">
        <v>47</v>
      </c>
      <c r="BJ219" s="15" t="s">
        <v>59</v>
      </c>
      <c r="BK219" t="s">
        <v>47</v>
      </c>
      <c r="BL219" s="15" t="s">
        <v>59</v>
      </c>
      <c r="BM219" t="s">
        <v>47</v>
      </c>
      <c r="BN219" s="15" t="s">
        <v>59</v>
      </c>
      <c r="BO219" s="30">
        <v>0.15</v>
      </c>
      <c r="BP219" s="15" t="s">
        <v>59</v>
      </c>
      <c r="BQ219" s="30">
        <v>5.2999999999999999E-2</v>
      </c>
      <c r="BS219" s="30">
        <v>2.4E-2</v>
      </c>
      <c r="BT219" s="15" t="s">
        <v>59</v>
      </c>
      <c r="BU219" t="s">
        <v>47</v>
      </c>
      <c r="BV219" s="15" t="s">
        <v>59</v>
      </c>
      <c r="BW219" s="30">
        <v>0.42</v>
      </c>
      <c r="BX219" s="15" t="s">
        <v>59</v>
      </c>
      <c r="BY219" s="30">
        <v>7.9000000000000001E-2</v>
      </c>
      <c r="BZ219" s="15" t="s">
        <v>59</v>
      </c>
      <c r="CA219" t="s">
        <v>47</v>
      </c>
      <c r="CB219" s="15" t="s">
        <v>59</v>
      </c>
      <c r="CI219" t="s">
        <v>47</v>
      </c>
      <c r="CJ219" s="15" t="s">
        <v>59</v>
      </c>
      <c r="CM219" t="s">
        <v>47</v>
      </c>
      <c r="CN219" s="15" t="s">
        <v>59</v>
      </c>
      <c r="CO219" t="s">
        <v>47</v>
      </c>
      <c r="CP219" s="15" t="s">
        <v>59</v>
      </c>
      <c r="CQ219" t="s">
        <v>47</v>
      </c>
      <c r="CR219" s="15" t="s">
        <v>59</v>
      </c>
      <c r="CS219" t="s">
        <v>47</v>
      </c>
      <c r="CT219" s="15" t="s">
        <v>59</v>
      </c>
      <c r="CU219" t="s">
        <v>47</v>
      </c>
      <c r="CV219" s="15" t="s">
        <v>59</v>
      </c>
      <c r="CY219" t="s">
        <v>47</v>
      </c>
      <c r="CZ219" s="15" t="s">
        <v>59</v>
      </c>
      <c r="DC219" t="s">
        <v>47</v>
      </c>
      <c r="DD219" s="15" t="s">
        <v>59</v>
      </c>
      <c r="DG219" t="s">
        <v>47</v>
      </c>
      <c r="DH219" s="15" t="s">
        <v>59</v>
      </c>
      <c r="DI219" t="s">
        <v>47</v>
      </c>
      <c r="DJ219" s="15" t="s">
        <v>59</v>
      </c>
      <c r="DK219" t="s">
        <v>47</v>
      </c>
      <c r="DL219" s="15" t="s">
        <v>59</v>
      </c>
      <c r="DM219" t="s">
        <v>47</v>
      </c>
      <c r="DN219" s="15" t="s">
        <v>59</v>
      </c>
      <c r="DO219" t="s">
        <v>47</v>
      </c>
      <c r="DP219" s="15" t="s">
        <v>59</v>
      </c>
      <c r="DQ219" t="s">
        <v>47</v>
      </c>
      <c r="DR219" s="15" t="s">
        <v>59</v>
      </c>
      <c r="DS219" t="s">
        <v>47</v>
      </c>
      <c r="DT219" s="15" t="s">
        <v>59</v>
      </c>
      <c r="DU219" t="s">
        <v>47</v>
      </c>
      <c r="DV219" s="15" t="s">
        <v>59</v>
      </c>
      <c r="DW219" t="s">
        <v>47</v>
      </c>
      <c r="DX219" s="15" t="s">
        <v>59</v>
      </c>
      <c r="EC219" t="s">
        <v>47</v>
      </c>
      <c r="ED219" s="15" t="s">
        <v>59</v>
      </c>
      <c r="EE219" t="s">
        <v>47</v>
      </c>
      <c r="EF219" s="15" t="s">
        <v>59</v>
      </c>
      <c r="EG219" t="s">
        <v>47</v>
      </c>
      <c r="EH219" s="15" t="s">
        <v>59</v>
      </c>
      <c r="EK219" t="s">
        <v>47</v>
      </c>
      <c r="EL219" s="15" t="s">
        <v>59</v>
      </c>
      <c r="EM219" t="s">
        <v>47</v>
      </c>
      <c r="EN219" s="15" t="s">
        <v>59</v>
      </c>
      <c r="EO219" t="s">
        <v>47</v>
      </c>
      <c r="EP219" s="15" t="s">
        <v>59</v>
      </c>
      <c r="EQ219" t="s">
        <v>47</v>
      </c>
      <c r="ER219" s="15" t="s">
        <v>59</v>
      </c>
      <c r="ES219" t="s">
        <v>47</v>
      </c>
      <c r="ET219" s="15" t="s">
        <v>59</v>
      </c>
      <c r="EU219" t="s">
        <v>47</v>
      </c>
      <c r="EV219" s="15" t="s">
        <v>59</v>
      </c>
      <c r="EW219" t="s">
        <v>47</v>
      </c>
      <c r="EX219" s="15" t="s">
        <v>59</v>
      </c>
      <c r="EY219" t="s">
        <v>47</v>
      </c>
      <c r="EZ219" s="15" t="s">
        <v>59</v>
      </c>
      <c r="FA219" t="s">
        <v>47</v>
      </c>
      <c r="FB219" s="15" t="s">
        <v>59</v>
      </c>
      <c r="FE219" t="s">
        <v>47</v>
      </c>
      <c r="FF219" s="15" t="s">
        <v>59</v>
      </c>
      <c r="FG219" t="s">
        <v>47</v>
      </c>
      <c r="FH219" s="15" t="s">
        <v>59</v>
      </c>
      <c r="FI219" t="s">
        <v>47</v>
      </c>
      <c r="FJ219" s="15" t="s">
        <v>59</v>
      </c>
      <c r="FK219" t="s">
        <v>47</v>
      </c>
      <c r="FL219" s="15" t="s">
        <v>59</v>
      </c>
      <c r="FM219" t="s">
        <v>47</v>
      </c>
      <c r="FN219" s="15" t="s">
        <v>59</v>
      </c>
      <c r="FO219" t="s">
        <v>47</v>
      </c>
      <c r="FP219" s="15" t="s">
        <v>59</v>
      </c>
      <c r="FQ219" t="s">
        <v>47</v>
      </c>
      <c r="FR219" s="15" t="s">
        <v>59</v>
      </c>
    </row>
    <row r="220" spans="1:174">
      <c r="A220" s="29" t="s">
        <v>562</v>
      </c>
      <c r="B220" s="50">
        <v>4</v>
      </c>
      <c r="C220" s="50"/>
      <c r="D220" s="50">
        <v>4604</v>
      </c>
      <c r="E220" s="18" t="s">
        <v>541</v>
      </c>
      <c r="I220" t="s">
        <v>47</v>
      </c>
      <c r="J220" s="15" t="s">
        <v>59</v>
      </c>
      <c r="K220" t="s">
        <v>47</v>
      </c>
      <c r="L220" s="15" t="s">
        <v>59</v>
      </c>
      <c r="BG220" t="s">
        <v>47</v>
      </c>
      <c r="BH220" s="15" t="s">
        <v>59</v>
      </c>
      <c r="BI220" t="s">
        <v>47</v>
      </c>
      <c r="BJ220" s="15" t="s">
        <v>59</v>
      </c>
      <c r="BK220" t="s">
        <v>47</v>
      </c>
      <c r="BL220" s="15" t="s">
        <v>59</v>
      </c>
      <c r="BM220" t="s">
        <v>47</v>
      </c>
      <c r="BN220" s="15" t="s">
        <v>59</v>
      </c>
      <c r="BO220" s="30">
        <v>0.11</v>
      </c>
      <c r="BP220" s="15" t="s">
        <v>59</v>
      </c>
      <c r="BQ220" s="30">
        <v>0</v>
      </c>
      <c r="BS220" s="30">
        <v>2.6000000000000002E-2</v>
      </c>
      <c r="BT220" s="15" t="s">
        <v>59</v>
      </c>
      <c r="BU220" t="s">
        <v>47</v>
      </c>
      <c r="BV220" s="15" t="s">
        <v>59</v>
      </c>
      <c r="BW220" s="30">
        <v>0.81</v>
      </c>
      <c r="BX220" s="15" t="s">
        <v>59</v>
      </c>
      <c r="BY220" s="30">
        <v>0</v>
      </c>
      <c r="BZ220" s="15" t="s">
        <v>59</v>
      </c>
      <c r="CA220" t="s">
        <v>47</v>
      </c>
      <c r="CB220" s="15" t="s">
        <v>59</v>
      </c>
      <c r="CI220" t="s">
        <v>47</v>
      </c>
      <c r="CJ220" s="15" t="s">
        <v>59</v>
      </c>
      <c r="CM220" t="s">
        <v>47</v>
      </c>
      <c r="CN220" s="15" t="s">
        <v>59</v>
      </c>
      <c r="CO220" t="s">
        <v>47</v>
      </c>
      <c r="CP220" s="15" t="s">
        <v>59</v>
      </c>
      <c r="CQ220" t="s">
        <v>47</v>
      </c>
      <c r="CR220" s="15" t="s">
        <v>59</v>
      </c>
      <c r="CS220" t="s">
        <v>47</v>
      </c>
      <c r="CT220" s="15" t="s">
        <v>59</v>
      </c>
      <c r="CU220" t="s">
        <v>47</v>
      </c>
      <c r="CV220" s="15" t="s">
        <v>59</v>
      </c>
      <c r="CY220" t="s">
        <v>47</v>
      </c>
      <c r="CZ220" s="15" t="s">
        <v>59</v>
      </c>
      <c r="DC220" t="s">
        <v>47</v>
      </c>
      <c r="DD220" s="15" t="s">
        <v>59</v>
      </c>
      <c r="DG220" t="s">
        <v>47</v>
      </c>
      <c r="DH220" s="15" t="s">
        <v>59</v>
      </c>
      <c r="DI220" t="s">
        <v>47</v>
      </c>
      <c r="DJ220" s="15" t="s">
        <v>59</v>
      </c>
      <c r="DK220" t="s">
        <v>47</v>
      </c>
      <c r="DL220" s="15" t="s">
        <v>59</v>
      </c>
      <c r="DM220" t="s">
        <v>47</v>
      </c>
      <c r="DN220" s="15" t="s">
        <v>59</v>
      </c>
      <c r="DO220" t="s">
        <v>47</v>
      </c>
      <c r="DP220" s="15" t="s">
        <v>59</v>
      </c>
      <c r="DQ220" t="s">
        <v>47</v>
      </c>
      <c r="DR220" s="15" t="s">
        <v>59</v>
      </c>
      <c r="DS220" t="s">
        <v>47</v>
      </c>
      <c r="DT220" s="15" t="s">
        <v>59</v>
      </c>
      <c r="DU220" t="s">
        <v>47</v>
      </c>
      <c r="DV220" s="15" t="s">
        <v>59</v>
      </c>
      <c r="DW220" t="s">
        <v>47</v>
      </c>
      <c r="DX220" s="15" t="s">
        <v>59</v>
      </c>
      <c r="EC220" t="s">
        <v>47</v>
      </c>
      <c r="ED220" s="15" t="s">
        <v>59</v>
      </c>
      <c r="EE220" t="s">
        <v>47</v>
      </c>
      <c r="EF220" s="15" t="s">
        <v>59</v>
      </c>
      <c r="EG220" t="s">
        <v>47</v>
      </c>
      <c r="EH220" s="15" t="s">
        <v>59</v>
      </c>
      <c r="EK220" t="s">
        <v>47</v>
      </c>
      <c r="EL220" s="15" t="s">
        <v>59</v>
      </c>
      <c r="EM220" t="s">
        <v>47</v>
      </c>
      <c r="EN220" s="15" t="s">
        <v>59</v>
      </c>
      <c r="EO220" t="s">
        <v>47</v>
      </c>
      <c r="EP220" s="15" t="s">
        <v>59</v>
      </c>
      <c r="EQ220" t="s">
        <v>47</v>
      </c>
      <c r="ER220" s="15" t="s">
        <v>59</v>
      </c>
      <c r="ES220" t="s">
        <v>47</v>
      </c>
      <c r="ET220" s="15" t="s">
        <v>59</v>
      </c>
      <c r="EU220" t="s">
        <v>47</v>
      </c>
      <c r="EV220" s="15" t="s">
        <v>59</v>
      </c>
      <c r="EW220" t="s">
        <v>47</v>
      </c>
      <c r="EX220" s="15" t="s">
        <v>59</v>
      </c>
      <c r="EY220" t="s">
        <v>47</v>
      </c>
      <c r="EZ220" s="15" t="s">
        <v>59</v>
      </c>
      <c r="FA220" t="s">
        <v>47</v>
      </c>
      <c r="FB220" s="15" t="s">
        <v>59</v>
      </c>
      <c r="FE220" t="s">
        <v>47</v>
      </c>
      <c r="FF220" s="15" t="s">
        <v>59</v>
      </c>
      <c r="FG220" t="s">
        <v>47</v>
      </c>
      <c r="FH220" s="15" t="s">
        <v>59</v>
      </c>
      <c r="FI220" t="s">
        <v>47</v>
      </c>
      <c r="FJ220" s="15" t="s">
        <v>59</v>
      </c>
      <c r="FK220" t="s">
        <v>47</v>
      </c>
      <c r="FL220" s="15" t="s">
        <v>59</v>
      </c>
      <c r="FM220" t="s">
        <v>47</v>
      </c>
      <c r="FN220" s="15" t="s">
        <v>59</v>
      </c>
      <c r="FO220" t="s">
        <v>47</v>
      </c>
      <c r="FP220" s="15" t="s">
        <v>59</v>
      </c>
      <c r="FQ220" t="s">
        <v>47</v>
      </c>
      <c r="FR220" s="15" t="s">
        <v>59</v>
      </c>
    </row>
    <row r="221" spans="1:174">
      <c r="A221" s="29" t="s">
        <v>563</v>
      </c>
      <c r="B221" s="50">
        <v>4</v>
      </c>
      <c r="C221" s="50"/>
      <c r="D221" s="50">
        <v>4604</v>
      </c>
      <c r="E221" s="18" t="s">
        <v>541</v>
      </c>
      <c r="I221" t="s">
        <v>47</v>
      </c>
      <c r="J221" s="15" t="s">
        <v>59</v>
      </c>
      <c r="K221" t="s">
        <v>47</v>
      </c>
      <c r="L221" s="15" t="s">
        <v>59</v>
      </c>
      <c r="BG221" t="s">
        <v>47</v>
      </c>
      <c r="BH221" s="15" t="s">
        <v>59</v>
      </c>
      <c r="BI221" t="s">
        <v>47</v>
      </c>
      <c r="BJ221" s="15" t="s">
        <v>59</v>
      </c>
      <c r="BK221" t="s">
        <v>47</v>
      </c>
      <c r="BL221" s="15" t="s">
        <v>59</v>
      </c>
      <c r="BM221" t="s">
        <v>47</v>
      </c>
      <c r="BN221" s="15" t="s">
        <v>59</v>
      </c>
      <c r="BO221" s="30">
        <v>0.11</v>
      </c>
      <c r="BP221" s="15" t="s">
        <v>59</v>
      </c>
      <c r="BQ221" s="30">
        <v>9.4E-2</v>
      </c>
      <c r="BS221" s="30">
        <v>2.3E-2</v>
      </c>
      <c r="BT221" s="15" t="s">
        <v>59</v>
      </c>
      <c r="BU221" t="s">
        <v>47</v>
      </c>
      <c r="BV221" s="15" t="s">
        <v>59</v>
      </c>
      <c r="BW221" s="30">
        <v>0.32</v>
      </c>
      <c r="BX221" s="15" t="s">
        <v>59</v>
      </c>
      <c r="BY221" s="30">
        <v>9.9000000000000005E-2</v>
      </c>
      <c r="BZ221" s="15" t="s">
        <v>59</v>
      </c>
      <c r="CA221" t="s">
        <v>47</v>
      </c>
      <c r="CB221" s="15" t="s">
        <v>59</v>
      </c>
      <c r="CI221" t="s">
        <v>47</v>
      </c>
      <c r="CJ221" s="15" t="s">
        <v>59</v>
      </c>
      <c r="CM221" t="s">
        <v>47</v>
      </c>
      <c r="CN221" s="15" t="s">
        <v>59</v>
      </c>
      <c r="CO221" t="s">
        <v>47</v>
      </c>
      <c r="CP221" s="15" t="s">
        <v>59</v>
      </c>
      <c r="CQ221" t="s">
        <v>47</v>
      </c>
      <c r="CR221" s="15" t="s">
        <v>59</v>
      </c>
      <c r="CS221" t="s">
        <v>47</v>
      </c>
      <c r="CT221" s="15" t="s">
        <v>59</v>
      </c>
      <c r="CU221" t="s">
        <v>47</v>
      </c>
      <c r="CV221" s="15" t="s">
        <v>59</v>
      </c>
      <c r="CY221" t="s">
        <v>47</v>
      </c>
      <c r="CZ221" s="15" t="s">
        <v>59</v>
      </c>
      <c r="DC221" t="s">
        <v>47</v>
      </c>
      <c r="DD221" s="15" t="s">
        <v>59</v>
      </c>
      <c r="DG221" t="s">
        <v>47</v>
      </c>
      <c r="DH221" s="15" t="s">
        <v>59</v>
      </c>
      <c r="DI221" t="s">
        <v>47</v>
      </c>
      <c r="DJ221" s="15" t="s">
        <v>59</v>
      </c>
      <c r="DK221" t="s">
        <v>47</v>
      </c>
      <c r="DL221" s="15" t="s">
        <v>59</v>
      </c>
      <c r="DM221" t="s">
        <v>47</v>
      </c>
      <c r="DN221" s="15" t="s">
        <v>59</v>
      </c>
      <c r="DO221" t="s">
        <v>47</v>
      </c>
      <c r="DP221" s="15" t="s">
        <v>59</v>
      </c>
      <c r="DQ221" t="s">
        <v>47</v>
      </c>
      <c r="DR221" s="15" t="s">
        <v>59</v>
      </c>
      <c r="DS221" t="s">
        <v>47</v>
      </c>
      <c r="DT221" s="15" t="s">
        <v>59</v>
      </c>
      <c r="DU221" t="s">
        <v>47</v>
      </c>
      <c r="DV221" s="15" t="s">
        <v>59</v>
      </c>
      <c r="DW221" t="s">
        <v>47</v>
      </c>
      <c r="DX221" s="15" t="s">
        <v>59</v>
      </c>
      <c r="EC221" t="s">
        <v>47</v>
      </c>
      <c r="ED221" s="15" t="s">
        <v>59</v>
      </c>
      <c r="EE221" t="s">
        <v>47</v>
      </c>
      <c r="EF221" s="15" t="s">
        <v>59</v>
      </c>
      <c r="EG221" t="s">
        <v>47</v>
      </c>
      <c r="EH221" s="15" t="s">
        <v>59</v>
      </c>
      <c r="EK221" t="s">
        <v>47</v>
      </c>
      <c r="EL221" s="15" t="s">
        <v>59</v>
      </c>
      <c r="EM221" t="s">
        <v>47</v>
      </c>
      <c r="EN221" s="15" t="s">
        <v>59</v>
      </c>
      <c r="EO221" t="s">
        <v>47</v>
      </c>
      <c r="EP221" s="15" t="s">
        <v>59</v>
      </c>
      <c r="EQ221" t="s">
        <v>47</v>
      </c>
      <c r="ER221" s="15" t="s">
        <v>59</v>
      </c>
      <c r="ES221" t="s">
        <v>47</v>
      </c>
      <c r="ET221" s="15" t="s">
        <v>59</v>
      </c>
      <c r="EU221" t="s">
        <v>47</v>
      </c>
      <c r="EV221" s="15" t="s">
        <v>59</v>
      </c>
      <c r="EW221" t="s">
        <v>47</v>
      </c>
      <c r="EX221" s="15" t="s">
        <v>59</v>
      </c>
      <c r="EY221" t="s">
        <v>47</v>
      </c>
      <c r="EZ221" s="15" t="s">
        <v>59</v>
      </c>
      <c r="FA221" t="s">
        <v>47</v>
      </c>
      <c r="FB221" s="15" t="s">
        <v>59</v>
      </c>
      <c r="FE221" t="s">
        <v>47</v>
      </c>
      <c r="FF221" s="15" t="s">
        <v>59</v>
      </c>
      <c r="FG221" t="s">
        <v>47</v>
      </c>
      <c r="FH221" s="15" t="s">
        <v>59</v>
      </c>
      <c r="FI221" t="s">
        <v>47</v>
      </c>
      <c r="FJ221" s="15" t="s">
        <v>59</v>
      </c>
      <c r="FK221" t="s">
        <v>47</v>
      </c>
      <c r="FL221" s="15" t="s">
        <v>59</v>
      </c>
      <c r="FM221" t="s">
        <v>47</v>
      </c>
      <c r="FN221" s="15" t="s">
        <v>59</v>
      </c>
      <c r="FO221" t="s">
        <v>47</v>
      </c>
      <c r="FP221" s="15" t="s">
        <v>59</v>
      </c>
      <c r="FQ221" t="s">
        <v>47</v>
      </c>
      <c r="FR221" s="15" t="s">
        <v>59</v>
      </c>
    </row>
    <row r="222" spans="1:174">
      <c r="A222" s="29" t="s">
        <v>564</v>
      </c>
      <c r="B222" s="50">
        <v>1</v>
      </c>
      <c r="C222" s="50"/>
      <c r="D222" s="50">
        <v>4604</v>
      </c>
      <c r="E222" s="18" t="s">
        <v>541</v>
      </c>
      <c r="I222" t="s">
        <v>47</v>
      </c>
      <c r="J222" s="15" t="s">
        <v>59</v>
      </c>
      <c r="K222" t="s">
        <v>47</v>
      </c>
      <c r="L222" s="15" t="s">
        <v>59</v>
      </c>
      <c r="BG222" t="s">
        <v>47</v>
      </c>
      <c r="BH222" s="15" t="s">
        <v>59</v>
      </c>
      <c r="BI222" t="s">
        <v>47</v>
      </c>
      <c r="BJ222" s="15" t="s">
        <v>59</v>
      </c>
      <c r="BK222" t="s">
        <v>47</v>
      </c>
      <c r="BL222" s="15" t="s">
        <v>59</v>
      </c>
      <c r="BM222" t="s">
        <v>47</v>
      </c>
      <c r="BN222" s="15" t="s">
        <v>59</v>
      </c>
      <c r="BO222" s="30">
        <v>4.2999999999999997E-2</v>
      </c>
      <c r="BP222" s="15" t="s">
        <v>59</v>
      </c>
      <c r="BQ222" s="30">
        <v>9.0000000000000011E-3</v>
      </c>
      <c r="BS222" s="30">
        <v>0.01</v>
      </c>
      <c r="BT222" s="15" t="s">
        <v>59</v>
      </c>
      <c r="BU222" t="s">
        <v>47</v>
      </c>
      <c r="BV222" s="15" t="s">
        <v>59</v>
      </c>
      <c r="BW222" s="30">
        <v>0.17</v>
      </c>
      <c r="BX222" s="15" t="s">
        <v>59</v>
      </c>
      <c r="BY222" s="30">
        <v>3.3000000000000002E-2</v>
      </c>
      <c r="BZ222" s="15" t="s">
        <v>59</v>
      </c>
      <c r="CA222" t="s">
        <v>47</v>
      </c>
      <c r="CB222" s="15" t="s">
        <v>59</v>
      </c>
      <c r="CI222" t="s">
        <v>47</v>
      </c>
      <c r="CJ222" s="15" t="s">
        <v>59</v>
      </c>
      <c r="CM222" t="s">
        <v>47</v>
      </c>
      <c r="CN222" s="15" t="s">
        <v>59</v>
      </c>
      <c r="CO222" t="s">
        <v>47</v>
      </c>
      <c r="CP222" s="15" t="s">
        <v>59</v>
      </c>
      <c r="CQ222" t="s">
        <v>47</v>
      </c>
      <c r="CR222" s="15" t="s">
        <v>59</v>
      </c>
      <c r="CS222" t="s">
        <v>47</v>
      </c>
      <c r="CT222" s="15" t="s">
        <v>59</v>
      </c>
      <c r="CU222" t="s">
        <v>47</v>
      </c>
      <c r="CV222" s="15" t="s">
        <v>59</v>
      </c>
      <c r="CY222" t="s">
        <v>47</v>
      </c>
      <c r="CZ222" s="15" t="s">
        <v>59</v>
      </c>
      <c r="DC222" t="s">
        <v>47</v>
      </c>
      <c r="DD222" s="15" t="s">
        <v>59</v>
      </c>
      <c r="DG222" t="s">
        <v>47</v>
      </c>
      <c r="DH222" s="15" t="s">
        <v>59</v>
      </c>
      <c r="DI222" t="s">
        <v>47</v>
      </c>
      <c r="DJ222" s="15" t="s">
        <v>59</v>
      </c>
      <c r="DK222" t="s">
        <v>47</v>
      </c>
      <c r="DL222" s="15" t="s">
        <v>59</v>
      </c>
      <c r="DM222" t="s">
        <v>47</v>
      </c>
      <c r="DN222" s="15" t="s">
        <v>59</v>
      </c>
      <c r="DO222" t="s">
        <v>47</v>
      </c>
      <c r="DP222" s="15" t="s">
        <v>59</v>
      </c>
      <c r="DQ222" t="s">
        <v>47</v>
      </c>
      <c r="DR222" s="15" t="s">
        <v>59</v>
      </c>
      <c r="DS222" t="s">
        <v>47</v>
      </c>
      <c r="DT222" s="15" t="s">
        <v>59</v>
      </c>
      <c r="DU222" t="s">
        <v>47</v>
      </c>
      <c r="DV222" s="15" t="s">
        <v>59</v>
      </c>
      <c r="DW222" t="s">
        <v>47</v>
      </c>
      <c r="DX222" s="15" t="s">
        <v>59</v>
      </c>
      <c r="EC222" t="s">
        <v>47</v>
      </c>
      <c r="ED222" s="15" t="s">
        <v>59</v>
      </c>
      <c r="EE222" t="s">
        <v>47</v>
      </c>
      <c r="EF222" s="15" t="s">
        <v>59</v>
      </c>
      <c r="EG222" t="s">
        <v>47</v>
      </c>
      <c r="EH222" s="15" t="s">
        <v>59</v>
      </c>
      <c r="EK222" t="s">
        <v>47</v>
      </c>
      <c r="EL222" s="15" t="s">
        <v>59</v>
      </c>
      <c r="EM222" t="s">
        <v>47</v>
      </c>
      <c r="EN222" s="15" t="s">
        <v>59</v>
      </c>
      <c r="EO222" t="s">
        <v>47</v>
      </c>
      <c r="EP222" s="15" t="s">
        <v>59</v>
      </c>
      <c r="EQ222" t="s">
        <v>47</v>
      </c>
      <c r="ER222" s="15" t="s">
        <v>59</v>
      </c>
      <c r="ES222" t="s">
        <v>47</v>
      </c>
      <c r="ET222" s="15" t="s">
        <v>59</v>
      </c>
      <c r="EU222" t="s">
        <v>47</v>
      </c>
      <c r="EV222" s="15" t="s">
        <v>59</v>
      </c>
      <c r="EW222" t="s">
        <v>47</v>
      </c>
      <c r="EX222" s="15" t="s">
        <v>59</v>
      </c>
      <c r="EY222" t="s">
        <v>47</v>
      </c>
      <c r="EZ222" s="15" t="s">
        <v>59</v>
      </c>
      <c r="FA222" t="s">
        <v>47</v>
      </c>
      <c r="FB222" s="15" t="s">
        <v>59</v>
      </c>
      <c r="FE222" t="s">
        <v>47</v>
      </c>
      <c r="FF222" s="15" t="s">
        <v>59</v>
      </c>
      <c r="FG222" t="s">
        <v>47</v>
      </c>
      <c r="FH222" s="15" t="s">
        <v>59</v>
      </c>
      <c r="FI222" t="s">
        <v>47</v>
      </c>
      <c r="FJ222" s="15" t="s">
        <v>59</v>
      </c>
      <c r="FK222" t="s">
        <v>47</v>
      </c>
      <c r="FL222" s="15" t="s">
        <v>59</v>
      </c>
      <c r="FM222" t="s">
        <v>47</v>
      </c>
      <c r="FN222" s="15" t="s">
        <v>59</v>
      </c>
      <c r="FO222" t="s">
        <v>47</v>
      </c>
      <c r="FP222" s="15" t="s">
        <v>59</v>
      </c>
      <c r="FQ222" t="s">
        <v>47</v>
      </c>
      <c r="FR222" s="15" t="s">
        <v>59</v>
      </c>
    </row>
    <row r="223" spans="1:174">
      <c r="A223" s="29" t="s">
        <v>565</v>
      </c>
      <c r="B223" s="50">
        <v>4</v>
      </c>
      <c r="C223" s="50"/>
      <c r="D223" s="50">
        <v>4602</v>
      </c>
      <c r="E223" s="18" t="s">
        <v>541</v>
      </c>
      <c r="I223" t="s">
        <v>47</v>
      </c>
      <c r="J223" s="15" t="s">
        <v>59</v>
      </c>
      <c r="K223" t="s">
        <v>47</v>
      </c>
      <c r="L223" s="15" t="s">
        <v>59</v>
      </c>
      <c r="BG223" t="s">
        <v>47</v>
      </c>
      <c r="BH223" s="15" t="s">
        <v>59</v>
      </c>
      <c r="BI223" t="s">
        <v>47</v>
      </c>
      <c r="BJ223" s="15" t="s">
        <v>59</v>
      </c>
      <c r="BK223" t="s">
        <v>47</v>
      </c>
      <c r="BL223" s="15" t="s">
        <v>59</v>
      </c>
      <c r="BM223" t="s">
        <v>47</v>
      </c>
      <c r="BN223" s="15" t="s">
        <v>59</v>
      </c>
      <c r="BO223" s="30">
        <v>2.8999999999999998E-2</v>
      </c>
      <c r="BP223" s="15" t="s">
        <v>59</v>
      </c>
      <c r="BQ223" s="30">
        <v>6.0000000000000001E-3</v>
      </c>
      <c r="BS223" s="30">
        <v>6.0000000000000001E-3</v>
      </c>
      <c r="BT223" s="15" t="s">
        <v>59</v>
      </c>
      <c r="BU223" t="s">
        <v>47</v>
      </c>
      <c r="BV223" s="15" t="s">
        <v>59</v>
      </c>
      <c r="BW223" s="30">
        <v>0.1</v>
      </c>
      <c r="BX223" s="15" t="s">
        <v>59</v>
      </c>
      <c r="BY223" s="30">
        <v>2.2000000000000002E-2</v>
      </c>
      <c r="BZ223" s="15" t="s">
        <v>59</v>
      </c>
      <c r="CA223" t="s">
        <v>47</v>
      </c>
      <c r="CB223" s="15" t="s">
        <v>59</v>
      </c>
      <c r="CI223" t="s">
        <v>47</v>
      </c>
      <c r="CJ223" s="15" t="s">
        <v>59</v>
      </c>
      <c r="CM223" t="s">
        <v>47</v>
      </c>
      <c r="CN223" s="15" t="s">
        <v>59</v>
      </c>
      <c r="CO223" t="s">
        <v>47</v>
      </c>
      <c r="CP223" s="15" t="s">
        <v>59</v>
      </c>
      <c r="CQ223" t="s">
        <v>47</v>
      </c>
      <c r="CR223" s="15" t="s">
        <v>59</v>
      </c>
      <c r="CS223" t="s">
        <v>47</v>
      </c>
      <c r="CT223" s="15" t="s">
        <v>59</v>
      </c>
      <c r="CU223" t="s">
        <v>47</v>
      </c>
      <c r="CV223" s="15" t="s">
        <v>59</v>
      </c>
      <c r="CY223" t="s">
        <v>47</v>
      </c>
      <c r="CZ223" s="15" t="s">
        <v>59</v>
      </c>
      <c r="DC223" t="s">
        <v>47</v>
      </c>
      <c r="DD223" s="15" t="s">
        <v>59</v>
      </c>
      <c r="DG223" t="s">
        <v>47</v>
      </c>
      <c r="DH223" s="15" t="s">
        <v>59</v>
      </c>
      <c r="DI223" t="s">
        <v>47</v>
      </c>
      <c r="DJ223" s="15" t="s">
        <v>59</v>
      </c>
      <c r="DK223" t="s">
        <v>47</v>
      </c>
      <c r="DL223" s="15" t="s">
        <v>59</v>
      </c>
      <c r="DM223" t="s">
        <v>47</v>
      </c>
      <c r="DN223" s="15" t="s">
        <v>59</v>
      </c>
      <c r="DO223" t="s">
        <v>47</v>
      </c>
      <c r="DP223" s="15" t="s">
        <v>59</v>
      </c>
      <c r="DQ223" t="s">
        <v>47</v>
      </c>
      <c r="DR223" s="15" t="s">
        <v>59</v>
      </c>
      <c r="DS223" t="s">
        <v>47</v>
      </c>
      <c r="DT223" s="15" t="s">
        <v>59</v>
      </c>
      <c r="DU223" t="s">
        <v>47</v>
      </c>
      <c r="DV223" s="15" t="s">
        <v>59</v>
      </c>
      <c r="DW223" t="s">
        <v>47</v>
      </c>
      <c r="DX223" s="15" t="s">
        <v>59</v>
      </c>
      <c r="EC223" t="s">
        <v>47</v>
      </c>
      <c r="ED223" s="15" t="s">
        <v>59</v>
      </c>
      <c r="EE223" t="s">
        <v>47</v>
      </c>
      <c r="EF223" s="15" t="s">
        <v>59</v>
      </c>
      <c r="EG223" t="s">
        <v>47</v>
      </c>
      <c r="EH223" s="15" t="s">
        <v>59</v>
      </c>
      <c r="EK223" t="s">
        <v>47</v>
      </c>
      <c r="EL223" s="15" t="s">
        <v>59</v>
      </c>
      <c r="EM223" t="s">
        <v>47</v>
      </c>
      <c r="EN223" s="15" t="s">
        <v>59</v>
      </c>
      <c r="EO223" t="s">
        <v>47</v>
      </c>
      <c r="EP223" s="15" t="s">
        <v>59</v>
      </c>
      <c r="EQ223" t="s">
        <v>47</v>
      </c>
      <c r="ER223" s="15" t="s">
        <v>59</v>
      </c>
      <c r="ES223" t="s">
        <v>47</v>
      </c>
      <c r="ET223" s="15" t="s">
        <v>59</v>
      </c>
      <c r="EU223" t="s">
        <v>47</v>
      </c>
      <c r="EV223" s="15" t="s">
        <v>59</v>
      </c>
      <c r="EW223" t="s">
        <v>47</v>
      </c>
      <c r="EX223" s="15" t="s">
        <v>59</v>
      </c>
      <c r="EY223" t="s">
        <v>47</v>
      </c>
      <c r="EZ223" s="15" t="s">
        <v>59</v>
      </c>
      <c r="FA223" t="s">
        <v>47</v>
      </c>
      <c r="FB223" s="15" t="s">
        <v>59</v>
      </c>
      <c r="FE223" t="s">
        <v>47</v>
      </c>
      <c r="FF223" s="15" t="s">
        <v>59</v>
      </c>
      <c r="FG223" t="s">
        <v>47</v>
      </c>
      <c r="FH223" s="15" t="s">
        <v>59</v>
      </c>
      <c r="FI223" t="s">
        <v>47</v>
      </c>
      <c r="FJ223" s="15" t="s">
        <v>59</v>
      </c>
      <c r="FK223" t="s">
        <v>47</v>
      </c>
      <c r="FL223" s="15" t="s">
        <v>59</v>
      </c>
      <c r="FM223" t="s">
        <v>47</v>
      </c>
      <c r="FN223" s="15" t="s">
        <v>59</v>
      </c>
      <c r="FO223" t="s">
        <v>47</v>
      </c>
      <c r="FP223" s="15" t="s">
        <v>59</v>
      </c>
      <c r="FQ223" t="s">
        <v>47</v>
      </c>
      <c r="FR223" s="15" t="s">
        <v>59</v>
      </c>
    </row>
    <row r="224" spans="1:174">
      <c r="A224" s="29" t="s">
        <v>566</v>
      </c>
      <c r="B224" s="50">
        <v>2</v>
      </c>
      <c r="C224" s="50"/>
      <c r="D224" s="50">
        <v>9999</v>
      </c>
      <c r="E224" s="18" t="s">
        <v>541</v>
      </c>
      <c r="I224" t="s">
        <v>47</v>
      </c>
      <c r="J224" s="15" t="s">
        <v>59</v>
      </c>
      <c r="K224" t="s">
        <v>47</v>
      </c>
      <c r="L224" s="15" t="s">
        <v>59</v>
      </c>
      <c r="BG224" t="s">
        <v>47</v>
      </c>
      <c r="BH224" s="15" t="s">
        <v>59</v>
      </c>
      <c r="BI224" t="s">
        <v>47</v>
      </c>
      <c r="BJ224" s="15" t="s">
        <v>59</v>
      </c>
      <c r="BK224" t="s">
        <v>47</v>
      </c>
      <c r="BL224" s="15" t="s">
        <v>59</v>
      </c>
      <c r="BM224" t="s">
        <v>47</v>
      </c>
      <c r="BN224" s="15" t="s">
        <v>59</v>
      </c>
      <c r="BO224" s="30">
        <v>1.6E-2</v>
      </c>
      <c r="BP224" s="15" t="s">
        <v>59</v>
      </c>
      <c r="BQ224" s="30">
        <v>0</v>
      </c>
      <c r="BS224" s="30">
        <v>0</v>
      </c>
      <c r="BT224" s="15" t="s">
        <v>59</v>
      </c>
      <c r="BU224" t="s">
        <v>47</v>
      </c>
      <c r="BV224" s="15" t="s">
        <v>59</v>
      </c>
      <c r="BW224" s="30">
        <v>2.5000000000000001E-2</v>
      </c>
      <c r="BX224" s="15" t="s">
        <v>59</v>
      </c>
      <c r="BY224" s="30">
        <v>0</v>
      </c>
      <c r="BZ224" s="15" t="s">
        <v>59</v>
      </c>
      <c r="CA224" t="s">
        <v>47</v>
      </c>
      <c r="CB224" s="15" t="s">
        <v>59</v>
      </c>
      <c r="CI224" t="s">
        <v>47</v>
      </c>
      <c r="CJ224" s="15" t="s">
        <v>59</v>
      </c>
      <c r="CM224" t="s">
        <v>47</v>
      </c>
      <c r="CN224" s="15" t="s">
        <v>59</v>
      </c>
      <c r="CO224" t="s">
        <v>47</v>
      </c>
      <c r="CP224" s="15" t="s">
        <v>59</v>
      </c>
      <c r="CQ224" t="s">
        <v>47</v>
      </c>
      <c r="CR224" s="15" t="s">
        <v>59</v>
      </c>
      <c r="CS224" t="s">
        <v>47</v>
      </c>
      <c r="CT224" s="15" t="s">
        <v>59</v>
      </c>
      <c r="CU224" t="s">
        <v>47</v>
      </c>
      <c r="CV224" s="15" t="s">
        <v>59</v>
      </c>
      <c r="CY224" t="s">
        <v>47</v>
      </c>
      <c r="CZ224" s="15" t="s">
        <v>59</v>
      </c>
      <c r="DC224" t="s">
        <v>47</v>
      </c>
      <c r="DD224" s="15" t="s">
        <v>59</v>
      </c>
      <c r="DG224" t="s">
        <v>47</v>
      </c>
      <c r="DH224" s="15" t="s">
        <v>59</v>
      </c>
      <c r="DI224" t="s">
        <v>47</v>
      </c>
      <c r="DJ224" s="15" t="s">
        <v>59</v>
      </c>
      <c r="DK224" t="s">
        <v>47</v>
      </c>
      <c r="DL224" s="15" t="s">
        <v>59</v>
      </c>
      <c r="DM224" t="s">
        <v>47</v>
      </c>
      <c r="DN224" s="15" t="s">
        <v>59</v>
      </c>
      <c r="DO224" t="s">
        <v>47</v>
      </c>
      <c r="DP224" s="15" t="s">
        <v>59</v>
      </c>
      <c r="DQ224" t="s">
        <v>47</v>
      </c>
      <c r="DR224" s="15" t="s">
        <v>59</v>
      </c>
      <c r="DS224" t="s">
        <v>47</v>
      </c>
      <c r="DT224" s="15" t="s">
        <v>59</v>
      </c>
      <c r="DU224" t="s">
        <v>47</v>
      </c>
      <c r="DV224" s="15" t="s">
        <v>59</v>
      </c>
      <c r="DW224" t="s">
        <v>47</v>
      </c>
      <c r="DX224" s="15" t="s">
        <v>59</v>
      </c>
      <c r="EC224" t="s">
        <v>47</v>
      </c>
      <c r="ED224" s="15" t="s">
        <v>59</v>
      </c>
      <c r="EE224" t="s">
        <v>47</v>
      </c>
      <c r="EF224" s="15" t="s">
        <v>59</v>
      </c>
      <c r="EG224" t="s">
        <v>47</v>
      </c>
      <c r="EH224" s="15" t="s">
        <v>59</v>
      </c>
      <c r="EK224" t="s">
        <v>47</v>
      </c>
      <c r="EL224" s="15" t="s">
        <v>59</v>
      </c>
      <c r="EM224" t="s">
        <v>47</v>
      </c>
      <c r="EN224" s="15" t="s">
        <v>59</v>
      </c>
      <c r="EO224" t="s">
        <v>47</v>
      </c>
      <c r="EP224" s="15" t="s">
        <v>59</v>
      </c>
      <c r="EQ224" t="s">
        <v>47</v>
      </c>
      <c r="ER224" s="15" t="s">
        <v>59</v>
      </c>
      <c r="ES224" t="s">
        <v>47</v>
      </c>
      <c r="ET224" s="15" t="s">
        <v>59</v>
      </c>
      <c r="EU224" t="s">
        <v>47</v>
      </c>
      <c r="EV224" s="15" t="s">
        <v>59</v>
      </c>
      <c r="EW224" t="s">
        <v>47</v>
      </c>
      <c r="EX224" s="15" t="s">
        <v>59</v>
      </c>
      <c r="EY224" t="s">
        <v>47</v>
      </c>
      <c r="EZ224" s="15" t="s">
        <v>59</v>
      </c>
      <c r="FA224" t="s">
        <v>47</v>
      </c>
      <c r="FB224" s="15" t="s">
        <v>59</v>
      </c>
      <c r="FE224" t="s">
        <v>47</v>
      </c>
      <c r="FF224" s="15" t="s">
        <v>59</v>
      </c>
      <c r="FG224" t="s">
        <v>47</v>
      </c>
      <c r="FH224" s="15" t="s">
        <v>59</v>
      </c>
      <c r="FI224" t="s">
        <v>47</v>
      </c>
      <c r="FJ224" s="15" t="s">
        <v>59</v>
      </c>
      <c r="FK224" t="s">
        <v>47</v>
      </c>
      <c r="FL224" s="15" t="s">
        <v>59</v>
      </c>
      <c r="FM224" t="s">
        <v>47</v>
      </c>
      <c r="FN224" s="15" t="s">
        <v>59</v>
      </c>
      <c r="FO224" t="s">
        <v>47</v>
      </c>
      <c r="FP224" s="15" t="s">
        <v>59</v>
      </c>
      <c r="FQ224" t="s">
        <v>47</v>
      </c>
      <c r="FR224" s="15" t="s">
        <v>59</v>
      </c>
    </row>
    <row r="225" spans="1:174">
      <c r="A225" s="29" t="s">
        <v>567</v>
      </c>
      <c r="B225" s="50">
        <v>1</v>
      </c>
      <c r="C225" s="50"/>
      <c r="D225" s="50">
        <v>9999</v>
      </c>
      <c r="E225" s="18" t="s">
        <v>541</v>
      </c>
      <c r="I225" t="s">
        <v>47</v>
      </c>
      <c r="J225" s="15" t="s">
        <v>59</v>
      </c>
      <c r="K225" t="s">
        <v>47</v>
      </c>
      <c r="L225" s="15" t="s">
        <v>59</v>
      </c>
      <c r="BG225" t="s">
        <v>47</v>
      </c>
      <c r="BH225" s="15" t="s">
        <v>59</v>
      </c>
      <c r="BI225" t="s">
        <v>47</v>
      </c>
      <c r="BJ225" s="15" t="s">
        <v>59</v>
      </c>
      <c r="BK225" t="s">
        <v>47</v>
      </c>
      <c r="BL225" s="15" t="s">
        <v>59</v>
      </c>
      <c r="BM225" t="s">
        <v>47</v>
      </c>
      <c r="BN225" s="15" t="s">
        <v>59</v>
      </c>
      <c r="BO225" s="30">
        <v>0.27</v>
      </c>
      <c r="BP225" s="15" t="s">
        <v>59</v>
      </c>
      <c r="BQ225" s="30">
        <v>0</v>
      </c>
      <c r="BS225" s="30">
        <v>1.1000000000000001E-2</v>
      </c>
      <c r="BT225" s="15" t="s">
        <v>59</v>
      </c>
      <c r="BU225" t="s">
        <v>47</v>
      </c>
      <c r="BV225" s="15" t="s">
        <v>59</v>
      </c>
      <c r="BW225" s="30">
        <v>0.36</v>
      </c>
      <c r="BX225" s="15" t="s">
        <v>59</v>
      </c>
      <c r="BY225" s="30">
        <v>0</v>
      </c>
      <c r="BZ225" s="15" t="s">
        <v>59</v>
      </c>
      <c r="CA225" t="s">
        <v>47</v>
      </c>
      <c r="CB225" s="15" t="s">
        <v>59</v>
      </c>
      <c r="CI225" t="s">
        <v>47</v>
      </c>
      <c r="CJ225" s="15" t="s">
        <v>59</v>
      </c>
      <c r="CM225" t="s">
        <v>47</v>
      </c>
      <c r="CN225" s="15" t="s">
        <v>59</v>
      </c>
      <c r="CO225" t="s">
        <v>47</v>
      </c>
      <c r="CP225" s="15" t="s">
        <v>59</v>
      </c>
      <c r="CQ225" t="s">
        <v>47</v>
      </c>
      <c r="CR225" s="15" t="s">
        <v>59</v>
      </c>
      <c r="CS225" t="s">
        <v>47</v>
      </c>
      <c r="CT225" s="15" t="s">
        <v>59</v>
      </c>
      <c r="CU225" t="s">
        <v>47</v>
      </c>
      <c r="CV225" s="15" t="s">
        <v>59</v>
      </c>
      <c r="CY225" t="s">
        <v>47</v>
      </c>
      <c r="CZ225" s="15" t="s">
        <v>59</v>
      </c>
      <c r="DC225" t="s">
        <v>47</v>
      </c>
      <c r="DD225" s="15" t="s">
        <v>59</v>
      </c>
      <c r="DG225" t="s">
        <v>47</v>
      </c>
      <c r="DH225" s="15" t="s">
        <v>59</v>
      </c>
      <c r="DI225" t="s">
        <v>47</v>
      </c>
      <c r="DJ225" s="15" t="s">
        <v>59</v>
      </c>
      <c r="DK225" t="s">
        <v>47</v>
      </c>
      <c r="DL225" s="15" t="s">
        <v>59</v>
      </c>
      <c r="DM225" t="s">
        <v>47</v>
      </c>
      <c r="DN225" s="15" t="s">
        <v>59</v>
      </c>
      <c r="DO225" t="s">
        <v>47</v>
      </c>
      <c r="DP225" s="15" t="s">
        <v>59</v>
      </c>
      <c r="DQ225" t="s">
        <v>47</v>
      </c>
      <c r="DR225" s="15" t="s">
        <v>59</v>
      </c>
      <c r="DS225" t="s">
        <v>47</v>
      </c>
      <c r="DT225" s="15" t="s">
        <v>59</v>
      </c>
      <c r="DU225" t="s">
        <v>47</v>
      </c>
      <c r="DV225" s="15" t="s">
        <v>59</v>
      </c>
      <c r="DW225" t="s">
        <v>47</v>
      </c>
      <c r="DX225" s="15" t="s">
        <v>59</v>
      </c>
      <c r="EC225" t="s">
        <v>47</v>
      </c>
      <c r="ED225" s="15" t="s">
        <v>59</v>
      </c>
      <c r="EE225" t="s">
        <v>47</v>
      </c>
      <c r="EF225" s="15" t="s">
        <v>59</v>
      </c>
      <c r="EG225" t="s">
        <v>47</v>
      </c>
      <c r="EH225" s="15" t="s">
        <v>59</v>
      </c>
      <c r="EK225" t="s">
        <v>47</v>
      </c>
      <c r="EL225" s="15" t="s">
        <v>59</v>
      </c>
      <c r="EM225" t="s">
        <v>47</v>
      </c>
      <c r="EN225" s="15" t="s">
        <v>59</v>
      </c>
      <c r="EO225" t="s">
        <v>47</v>
      </c>
      <c r="EP225" s="15" t="s">
        <v>59</v>
      </c>
      <c r="EQ225" t="s">
        <v>47</v>
      </c>
      <c r="ER225" s="15" t="s">
        <v>59</v>
      </c>
      <c r="ES225" t="s">
        <v>47</v>
      </c>
      <c r="ET225" s="15" t="s">
        <v>59</v>
      </c>
      <c r="EU225" t="s">
        <v>47</v>
      </c>
      <c r="EV225" s="15" t="s">
        <v>59</v>
      </c>
      <c r="EW225" t="s">
        <v>47</v>
      </c>
      <c r="EX225" s="15" t="s">
        <v>59</v>
      </c>
      <c r="EY225" t="s">
        <v>47</v>
      </c>
      <c r="EZ225" s="15" t="s">
        <v>59</v>
      </c>
      <c r="FA225" t="s">
        <v>47</v>
      </c>
      <c r="FB225" s="15" t="s">
        <v>59</v>
      </c>
      <c r="FE225" t="s">
        <v>47</v>
      </c>
      <c r="FF225" s="15" t="s">
        <v>59</v>
      </c>
      <c r="FG225" t="s">
        <v>47</v>
      </c>
      <c r="FH225" s="15" t="s">
        <v>59</v>
      </c>
      <c r="FI225" t="s">
        <v>47</v>
      </c>
      <c r="FJ225" s="15" t="s">
        <v>59</v>
      </c>
      <c r="FK225" t="s">
        <v>47</v>
      </c>
      <c r="FL225" s="15" t="s">
        <v>59</v>
      </c>
      <c r="FM225" t="s">
        <v>47</v>
      </c>
      <c r="FN225" s="15" t="s">
        <v>59</v>
      </c>
      <c r="FO225" t="s">
        <v>47</v>
      </c>
      <c r="FP225" s="15" t="s">
        <v>59</v>
      </c>
      <c r="FQ225" t="s">
        <v>47</v>
      </c>
      <c r="FR225" s="15" t="s">
        <v>59</v>
      </c>
    </row>
    <row r="226" spans="1:174">
      <c r="A226" s="29" t="s">
        <v>568</v>
      </c>
      <c r="B226" s="50">
        <v>1</v>
      </c>
      <c r="C226" s="50"/>
      <c r="D226" s="50">
        <v>9999</v>
      </c>
      <c r="E226" s="18" t="s">
        <v>541</v>
      </c>
      <c r="I226" t="s">
        <v>47</v>
      </c>
      <c r="J226" s="15" t="s">
        <v>59</v>
      </c>
      <c r="K226" t="s">
        <v>47</v>
      </c>
      <c r="L226" s="15" t="s">
        <v>59</v>
      </c>
      <c r="BG226" t="s">
        <v>47</v>
      </c>
      <c r="BH226" s="15" t="s">
        <v>59</v>
      </c>
      <c r="BI226" t="s">
        <v>47</v>
      </c>
      <c r="BJ226" s="15" t="s">
        <v>59</v>
      </c>
      <c r="BK226" t="s">
        <v>47</v>
      </c>
      <c r="BL226" s="15" t="s">
        <v>59</v>
      </c>
      <c r="BM226" t="s">
        <v>47</v>
      </c>
      <c r="BN226" s="15" t="s">
        <v>59</v>
      </c>
      <c r="BO226" s="30">
        <v>6.9000000000000006E-2</v>
      </c>
      <c r="BP226" s="15" t="s">
        <v>59</v>
      </c>
      <c r="BQ226" s="30">
        <v>0</v>
      </c>
      <c r="BS226" s="30">
        <v>3.0000000000000001E-3</v>
      </c>
      <c r="BT226" s="15" t="s">
        <v>59</v>
      </c>
      <c r="BU226" t="s">
        <v>47</v>
      </c>
      <c r="BV226" s="15" t="s">
        <v>59</v>
      </c>
      <c r="BW226" s="30">
        <v>0.09</v>
      </c>
      <c r="BX226" s="15" t="s">
        <v>59</v>
      </c>
      <c r="BY226" s="30">
        <v>0</v>
      </c>
      <c r="BZ226" s="15" t="s">
        <v>59</v>
      </c>
      <c r="CA226" t="s">
        <v>47</v>
      </c>
      <c r="CB226" s="15" t="s">
        <v>59</v>
      </c>
      <c r="CI226" t="s">
        <v>47</v>
      </c>
      <c r="CJ226" s="15" t="s">
        <v>59</v>
      </c>
      <c r="CM226" t="s">
        <v>47</v>
      </c>
      <c r="CN226" s="15" t="s">
        <v>59</v>
      </c>
      <c r="CO226" t="s">
        <v>47</v>
      </c>
      <c r="CP226" s="15" t="s">
        <v>59</v>
      </c>
      <c r="CQ226" t="s">
        <v>47</v>
      </c>
      <c r="CR226" s="15" t="s">
        <v>59</v>
      </c>
      <c r="CS226" t="s">
        <v>47</v>
      </c>
      <c r="CT226" s="15" t="s">
        <v>59</v>
      </c>
      <c r="CU226" t="s">
        <v>47</v>
      </c>
      <c r="CV226" s="15" t="s">
        <v>59</v>
      </c>
      <c r="CY226" t="s">
        <v>47</v>
      </c>
      <c r="CZ226" s="15" t="s">
        <v>59</v>
      </c>
      <c r="DC226" t="s">
        <v>47</v>
      </c>
      <c r="DD226" s="15" t="s">
        <v>59</v>
      </c>
      <c r="DG226" t="s">
        <v>47</v>
      </c>
      <c r="DH226" s="15" t="s">
        <v>59</v>
      </c>
      <c r="DI226" t="s">
        <v>47</v>
      </c>
      <c r="DJ226" s="15" t="s">
        <v>59</v>
      </c>
      <c r="DK226" t="s">
        <v>47</v>
      </c>
      <c r="DL226" s="15" t="s">
        <v>59</v>
      </c>
      <c r="DM226" t="s">
        <v>47</v>
      </c>
      <c r="DN226" s="15" t="s">
        <v>59</v>
      </c>
      <c r="DO226" t="s">
        <v>47</v>
      </c>
      <c r="DP226" s="15" t="s">
        <v>59</v>
      </c>
      <c r="DQ226" t="s">
        <v>47</v>
      </c>
      <c r="DR226" s="15" t="s">
        <v>59</v>
      </c>
      <c r="DS226" t="s">
        <v>47</v>
      </c>
      <c r="DT226" s="15" t="s">
        <v>59</v>
      </c>
      <c r="DU226" t="s">
        <v>47</v>
      </c>
      <c r="DV226" s="15" t="s">
        <v>59</v>
      </c>
      <c r="DW226" t="s">
        <v>47</v>
      </c>
      <c r="DX226" s="15" t="s">
        <v>59</v>
      </c>
      <c r="EC226" t="s">
        <v>47</v>
      </c>
      <c r="ED226" s="15" t="s">
        <v>59</v>
      </c>
      <c r="EE226" t="s">
        <v>47</v>
      </c>
      <c r="EF226" s="15" t="s">
        <v>59</v>
      </c>
      <c r="EG226" t="s">
        <v>47</v>
      </c>
      <c r="EH226" s="15" t="s">
        <v>59</v>
      </c>
      <c r="EK226" t="s">
        <v>47</v>
      </c>
      <c r="EL226" s="15" t="s">
        <v>59</v>
      </c>
      <c r="EM226" t="s">
        <v>47</v>
      </c>
      <c r="EN226" s="15" t="s">
        <v>59</v>
      </c>
      <c r="EO226" t="s">
        <v>47</v>
      </c>
      <c r="EP226" s="15" t="s">
        <v>59</v>
      </c>
      <c r="EQ226" t="s">
        <v>47</v>
      </c>
      <c r="ER226" s="15" t="s">
        <v>59</v>
      </c>
      <c r="ES226" t="s">
        <v>47</v>
      </c>
      <c r="ET226" s="15" t="s">
        <v>59</v>
      </c>
      <c r="EU226" t="s">
        <v>47</v>
      </c>
      <c r="EV226" s="15" t="s">
        <v>59</v>
      </c>
      <c r="EW226" t="s">
        <v>47</v>
      </c>
      <c r="EX226" s="15" t="s">
        <v>59</v>
      </c>
      <c r="EY226" t="s">
        <v>47</v>
      </c>
      <c r="EZ226" s="15" t="s">
        <v>59</v>
      </c>
      <c r="FA226" t="s">
        <v>47</v>
      </c>
      <c r="FB226" s="15" t="s">
        <v>59</v>
      </c>
      <c r="FE226" t="s">
        <v>47</v>
      </c>
      <c r="FF226" s="15" t="s">
        <v>59</v>
      </c>
      <c r="FG226" t="s">
        <v>47</v>
      </c>
      <c r="FH226" s="15" t="s">
        <v>59</v>
      </c>
      <c r="FI226" t="s">
        <v>47</v>
      </c>
      <c r="FJ226" s="15" t="s">
        <v>59</v>
      </c>
      <c r="FK226" t="s">
        <v>47</v>
      </c>
      <c r="FL226" s="15" t="s">
        <v>59</v>
      </c>
      <c r="FM226" t="s">
        <v>47</v>
      </c>
      <c r="FN226" s="15" t="s">
        <v>59</v>
      </c>
      <c r="FO226" t="s">
        <v>47</v>
      </c>
      <c r="FP226" s="15" t="s">
        <v>59</v>
      </c>
      <c r="FQ226" t="s">
        <v>47</v>
      </c>
      <c r="FR226" s="15" t="s">
        <v>59</v>
      </c>
    </row>
    <row r="227" spans="1:174">
      <c r="A227" s="29" t="s">
        <v>569</v>
      </c>
      <c r="B227" s="50">
        <v>1</v>
      </c>
      <c r="C227" s="50"/>
      <c r="D227" s="50">
        <v>9999</v>
      </c>
      <c r="E227" s="18" t="s">
        <v>541</v>
      </c>
      <c r="I227" t="s">
        <v>47</v>
      </c>
      <c r="J227" s="15" t="s">
        <v>59</v>
      </c>
      <c r="K227" t="s">
        <v>47</v>
      </c>
      <c r="L227" s="15" t="s">
        <v>59</v>
      </c>
      <c r="BG227" t="s">
        <v>47</v>
      </c>
      <c r="BH227" s="15" t="s">
        <v>59</v>
      </c>
      <c r="BI227" t="s">
        <v>47</v>
      </c>
      <c r="BJ227" s="15" t="s">
        <v>59</v>
      </c>
      <c r="BK227" t="s">
        <v>47</v>
      </c>
      <c r="BL227" s="15" t="s">
        <v>59</v>
      </c>
      <c r="BM227" t="s">
        <v>47</v>
      </c>
      <c r="BN227" s="15" t="s">
        <v>59</v>
      </c>
      <c r="BO227" s="30">
        <v>0.15</v>
      </c>
      <c r="BP227" s="15" t="s">
        <v>59</v>
      </c>
      <c r="BQ227" s="30">
        <v>0</v>
      </c>
      <c r="BS227" s="30">
        <v>9.0000000000000011E-3</v>
      </c>
      <c r="BT227" s="15" t="s">
        <v>59</v>
      </c>
      <c r="BU227" t="s">
        <v>47</v>
      </c>
      <c r="BV227" s="15" t="s">
        <v>59</v>
      </c>
      <c r="BW227" s="30">
        <v>0.27</v>
      </c>
      <c r="BX227" s="15" t="s">
        <v>59</v>
      </c>
      <c r="BY227" s="30">
        <v>0</v>
      </c>
      <c r="BZ227" s="15" t="s">
        <v>59</v>
      </c>
      <c r="CA227" t="s">
        <v>47</v>
      </c>
      <c r="CB227" s="15" t="s">
        <v>59</v>
      </c>
      <c r="CI227" t="s">
        <v>47</v>
      </c>
      <c r="CJ227" s="15" t="s">
        <v>59</v>
      </c>
      <c r="CM227" t="s">
        <v>47</v>
      </c>
      <c r="CN227" s="15" t="s">
        <v>59</v>
      </c>
      <c r="CO227" t="s">
        <v>47</v>
      </c>
      <c r="CP227" s="15" t="s">
        <v>59</v>
      </c>
      <c r="CQ227" t="s">
        <v>47</v>
      </c>
      <c r="CR227" s="15" t="s">
        <v>59</v>
      </c>
      <c r="CS227" t="s">
        <v>47</v>
      </c>
      <c r="CT227" s="15" t="s">
        <v>59</v>
      </c>
      <c r="CU227" t="s">
        <v>47</v>
      </c>
      <c r="CV227" s="15" t="s">
        <v>59</v>
      </c>
      <c r="CY227" t="s">
        <v>47</v>
      </c>
      <c r="CZ227" s="15" t="s">
        <v>59</v>
      </c>
      <c r="DC227" t="s">
        <v>47</v>
      </c>
      <c r="DD227" s="15" t="s">
        <v>59</v>
      </c>
      <c r="DG227" t="s">
        <v>47</v>
      </c>
      <c r="DH227" s="15" t="s">
        <v>59</v>
      </c>
      <c r="DI227" t="s">
        <v>47</v>
      </c>
      <c r="DJ227" s="15" t="s">
        <v>59</v>
      </c>
      <c r="DK227" t="s">
        <v>47</v>
      </c>
      <c r="DL227" s="15" t="s">
        <v>59</v>
      </c>
      <c r="DM227" t="s">
        <v>47</v>
      </c>
      <c r="DN227" s="15" t="s">
        <v>59</v>
      </c>
      <c r="DO227" t="s">
        <v>47</v>
      </c>
      <c r="DP227" s="15" t="s">
        <v>59</v>
      </c>
      <c r="DQ227" t="s">
        <v>47</v>
      </c>
      <c r="DR227" s="15" t="s">
        <v>59</v>
      </c>
      <c r="DS227" t="s">
        <v>47</v>
      </c>
      <c r="DT227" s="15" t="s">
        <v>59</v>
      </c>
      <c r="DU227" t="s">
        <v>47</v>
      </c>
      <c r="DV227" s="15" t="s">
        <v>59</v>
      </c>
      <c r="DW227" t="s">
        <v>47</v>
      </c>
      <c r="DX227" s="15" t="s">
        <v>59</v>
      </c>
      <c r="EC227" t="s">
        <v>47</v>
      </c>
      <c r="ED227" s="15" t="s">
        <v>59</v>
      </c>
      <c r="EE227" t="s">
        <v>47</v>
      </c>
      <c r="EF227" s="15" t="s">
        <v>59</v>
      </c>
      <c r="EG227" t="s">
        <v>47</v>
      </c>
      <c r="EH227" s="15" t="s">
        <v>59</v>
      </c>
      <c r="EK227" t="s">
        <v>47</v>
      </c>
      <c r="EL227" s="15" t="s">
        <v>59</v>
      </c>
      <c r="EM227" t="s">
        <v>47</v>
      </c>
      <c r="EN227" s="15" t="s">
        <v>59</v>
      </c>
      <c r="EO227" t="s">
        <v>47</v>
      </c>
      <c r="EP227" s="15" t="s">
        <v>59</v>
      </c>
      <c r="EQ227" t="s">
        <v>47</v>
      </c>
      <c r="ER227" s="15" t="s">
        <v>59</v>
      </c>
      <c r="ES227" t="s">
        <v>47</v>
      </c>
      <c r="ET227" s="15" t="s">
        <v>59</v>
      </c>
      <c r="EU227" t="s">
        <v>47</v>
      </c>
      <c r="EV227" s="15" t="s">
        <v>59</v>
      </c>
      <c r="EW227" t="s">
        <v>47</v>
      </c>
      <c r="EX227" s="15" t="s">
        <v>59</v>
      </c>
      <c r="EY227" t="s">
        <v>47</v>
      </c>
      <c r="EZ227" s="15" t="s">
        <v>59</v>
      </c>
      <c r="FA227" t="s">
        <v>47</v>
      </c>
      <c r="FB227" s="15" t="s">
        <v>59</v>
      </c>
      <c r="FE227" t="s">
        <v>47</v>
      </c>
      <c r="FF227" s="15" t="s">
        <v>59</v>
      </c>
      <c r="FG227" t="s">
        <v>47</v>
      </c>
      <c r="FH227" s="15" t="s">
        <v>59</v>
      </c>
      <c r="FI227" t="s">
        <v>47</v>
      </c>
      <c r="FJ227" s="15" t="s">
        <v>59</v>
      </c>
      <c r="FK227" t="s">
        <v>47</v>
      </c>
      <c r="FL227" s="15" t="s">
        <v>59</v>
      </c>
      <c r="FM227" t="s">
        <v>47</v>
      </c>
      <c r="FN227" s="15" t="s">
        <v>59</v>
      </c>
      <c r="FO227" t="s">
        <v>47</v>
      </c>
      <c r="FP227" s="15" t="s">
        <v>59</v>
      </c>
      <c r="FQ227" t="s">
        <v>47</v>
      </c>
      <c r="FR227" s="15" t="s">
        <v>59</v>
      </c>
    </row>
    <row r="228" spans="1:174">
      <c r="A228" s="30" t="s">
        <v>570</v>
      </c>
      <c r="B228" s="50">
        <v>1</v>
      </c>
      <c r="C228" s="50"/>
      <c r="D228" s="50">
        <v>9999</v>
      </c>
      <c r="E228" s="18" t="s">
        <v>541</v>
      </c>
      <c r="I228" t="s">
        <v>47</v>
      </c>
      <c r="J228" s="15" t="s">
        <v>59</v>
      </c>
      <c r="K228" t="s">
        <v>47</v>
      </c>
      <c r="L228" s="15" t="s">
        <v>59</v>
      </c>
      <c r="BG228" t="s">
        <v>47</v>
      </c>
      <c r="BH228" s="15" t="s">
        <v>59</v>
      </c>
      <c r="BI228" t="s">
        <v>47</v>
      </c>
      <c r="BJ228" s="15" t="s">
        <v>59</v>
      </c>
      <c r="BK228" t="s">
        <v>47</v>
      </c>
      <c r="BL228" s="15" t="s">
        <v>59</v>
      </c>
      <c r="BM228" t="s">
        <v>47</v>
      </c>
      <c r="BN228" s="15" t="s">
        <v>59</v>
      </c>
      <c r="BO228" s="30">
        <v>4.7E-2</v>
      </c>
      <c r="BP228" s="15" t="s">
        <v>59</v>
      </c>
      <c r="BQ228" s="30">
        <v>0</v>
      </c>
      <c r="BS228" s="30">
        <v>3.0000000000000001E-3</v>
      </c>
      <c r="BT228" s="15" t="s">
        <v>59</v>
      </c>
      <c r="BU228" t="s">
        <v>47</v>
      </c>
      <c r="BV228" s="15" t="s">
        <v>59</v>
      </c>
      <c r="BW228" s="30">
        <v>8.4000000000000005E-2</v>
      </c>
      <c r="BX228" s="15" t="s">
        <v>59</v>
      </c>
      <c r="BY228" s="30">
        <v>0</v>
      </c>
      <c r="BZ228" s="15" t="s">
        <v>59</v>
      </c>
      <c r="CA228" t="s">
        <v>47</v>
      </c>
      <c r="CB228" s="15" t="s">
        <v>59</v>
      </c>
      <c r="CI228" t="s">
        <v>47</v>
      </c>
      <c r="CJ228" s="15" t="s">
        <v>59</v>
      </c>
      <c r="CM228" t="s">
        <v>47</v>
      </c>
      <c r="CN228" s="15" t="s">
        <v>59</v>
      </c>
      <c r="CO228" t="s">
        <v>47</v>
      </c>
      <c r="CP228" s="15" t="s">
        <v>59</v>
      </c>
      <c r="CQ228" t="s">
        <v>47</v>
      </c>
      <c r="CR228" s="15" t="s">
        <v>59</v>
      </c>
      <c r="CS228" t="s">
        <v>47</v>
      </c>
      <c r="CT228" s="15" t="s">
        <v>59</v>
      </c>
      <c r="CU228" t="s">
        <v>47</v>
      </c>
      <c r="CV228" s="15" t="s">
        <v>59</v>
      </c>
      <c r="CY228" t="s">
        <v>47</v>
      </c>
      <c r="CZ228" s="15" t="s">
        <v>59</v>
      </c>
      <c r="DC228" t="s">
        <v>47</v>
      </c>
      <c r="DD228" s="15" t="s">
        <v>59</v>
      </c>
      <c r="DG228" t="s">
        <v>47</v>
      </c>
      <c r="DH228" s="15" t="s">
        <v>59</v>
      </c>
      <c r="DI228" t="s">
        <v>47</v>
      </c>
      <c r="DJ228" s="15" t="s">
        <v>59</v>
      </c>
      <c r="DK228" t="s">
        <v>47</v>
      </c>
      <c r="DL228" s="15" t="s">
        <v>59</v>
      </c>
      <c r="DM228" t="s">
        <v>47</v>
      </c>
      <c r="DN228" s="15" t="s">
        <v>59</v>
      </c>
      <c r="DO228" t="s">
        <v>47</v>
      </c>
      <c r="DP228" s="15" t="s">
        <v>59</v>
      </c>
      <c r="DQ228" t="s">
        <v>47</v>
      </c>
      <c r="DR228" s="15" t="s">
        <v>59</v>
      </c>
      <c r="DS228" t="s">
        <v>47</v>
      </c>
      <c r="DT228" s="15" t="s">
        <v>59</v>
      </c>
      <c r="DU228" t="s">
        <v>47</v>
      </c>
      <c r="DV228" s="15" t="s">
        <v>59</v>
      </c>
      <c r="DW228" t="s">
        <v>47</v>
      </c>
      <c r="DX228" s="15" t="s">
        <v>59</v>
      </c>
      <c r="EC228" t="s">
        <v>47</v>
      </c>
      <c r="ED228" s="15" t="s">
        <v>59</v>
      </c>
      <c r="EE228" t="s">
        <v>47</v>
      </c>
      <c r="EF228" s="15" t="s">
        <v>59</v>
      </c>
      <c r="EG228" t="s">
        <v>47</v>
      </c>
      <c r="EH228" s="15" t="s">
        <v>59</v>
      </c>
      <c r="EK228" t="s">
        <v>47</v>
      </c>
      <c r="EL228" s="15" t="s">
        <v>59</v>
      </c>
      <c r="EM228" t="s">
        <v>47</v>
      </c>
      <c r="EN228" s="15" t="s">
        <v>59</v>
      </c>
      <c r="EO228" t="s">
        <v>47</v>
      </c>
      <c r="EP228" s="15" t="s">
        <v>59</v>
      </c>
      <c r="EQ228" t="s">
        <v>47</v>
      </c>
      <c r="ER228" s="15" t="s">
        <v>59</v>
      </c>
      <c r="ES228" t="s">
        <v>47</v>
      </c>
      <c r="ET228" s="15" t="s">
        <v>59</v>
      </c>
      <c r="EU228" t="s">
        <v>47</v>
      </c>
      <c r="EV228" s="15" t="s">
        <v>59</v>
      </c>
      <c r="EW228" t="s">
        <v>47</v>
      </c>
      <c r="EX228" s="15" t="s">
        <v>59</v>
      </c>
      <c r="EY228" t="s">
        <v>47</v>
      </c>
      <c r="EZ228" s="15" t="s">
        <v>59</v>
      </c>
      <c r="FA228" t="s">
        <v>47</v>
      </c>
      <c r="FB228" s="15" t="s">
        <v>59</v>
      </c>
      <c r="FE228" t="s">
        <v>47</v>
      </c>
      <c r="FF228" s="15" t="s">
        <v>59</v>
      </c>
      <c r="FG228" t="s">
        <v>47</v>
      </c>
      <c r="FH228" s="15" t="s">
        <v>59</v>
      </c>
      <c r="FI228" t="s">
        <v>47</v>
      </c>
      <c r="FJ228" s="15" t="s">
        <v>59</v>
      </c>
      <c r="FK228" t="s">
        <v>47</v>
      </c>
      <c r="FL228" s="15" t="s">
        <v>59</v>
      </c>
      <c r="FM228" t="s">
        <v>47</v>
      </c>
      <c r="FN228" s="15" t="s">
        <v>59</v>
      </c>
      <c r="FO228" t="s">
        <v>47</v>
      </c>
      <c r="FP228" s="15" t="s">
        <v>59</v>
      </c>
      <c r="FQ228" t="s">
        <v>47</v>
      </c>
      <c r="FR228" s="15" t="s">
        <v>59</v>
      </c>
    </row>
    <row r="229" spans="1:174">
      <c r="A229" s="30" t="s">
        <v>571</v>
      </c>
      <c r="B229" s="50">
        <v>1</v>
      </c>
      <c r="C229" s="50"/>
      <c r="D229" s="50">
        <v>9999</v>
      </c>
      <c r="E229" s="18" t="s">
        <v>541</v>
      </c>
      <c r="I229" t="s">
        <v>47</v>
      </c>
      <c r="J229" s="15" t="s">
        <v>59</v>
      </c>
      <c r="K229" t="s">
        <v>47</v>
      </c>
      <c r="L229" s="15" t="s">
        <v>59</v>
      </c>
      <c r="BG229" t="s">
        <v>47</v>
      </c>
      <c r="BH229" s="15" t="s">
        <v>59</v>
      </c>
      <c r="BI229" t="s">
        <v>47</v>
      </c>
      <c r="BJ229" s="15" t="s">
        <v>59</v>
      </c>
      <c r="BK229" t="s">
        <v>47</v>
      </c>
      <c r="BL229" s="15" t="s">
        <v>59</v>
      </c>
      <c r="BM229" t="s">
        <v>47</v>
      </c>
      <c r="BN229" s="15" t="s">
        <v>59</v>
      </c>
      <c r="BO229" s="30">
        <v>0.16</v>
      </c>
      <c r="BP229" s="15" t="s">
        <v>59</v>
      </c>
      <c r="BQ229" s="30">
        <v>2.3E-2</v>
      </c>
      <c r="BS229" s="30">
        <v>1.3999999999999999E-2</v>
      </c>
      <c r="BT229" s="15" t="s">
        <v>59</v>
      </c>
      <c r="BU229" t="s">
        <v>47</v>
      </c>
      <c r="BV229" s="15" t="s">
        <v>59</v>
      </c>
      <c r="BW229" s="30">
        <v>0.33</v>
      </c>
      <c r="BX229" s="15" t="s">
        <v>59</v>
      </c>
      <c r="BY229" s="30">
        <v>2.8999999999999998E-2</v>
      </c>
      <c r="BZ229" s="15" t="s">
        <v>59</v>
      </c>
      <c r="CA229" t="s">
        <v>47</v>
      </c>
      <c r="CB229" s="15" t="s">
        <v>59</v>
      </c>
      <c r="CI229" t="s">
        <v>47</v>
      </c>
      <c r="CJ229" s="15" t="s">
        <v>59</v>
      </c>
      <c r="CM229" t="s">
        <v>47</v>
      </c>
      <c r="CN229" s="15" t="s">
        <v>59</v>
      </c>
      <c r="CO229" t="s">
        <v>47</v>
      </c>
      <c r="CP229" s="15" t="s">
        <v>59</v>
      </c>
      <c r="CQ229" t="s">
        <v>47</v>
      </c>
      <c r="CR229" s="15" t="s">
        <v>59</v>
      </c>
      <c r="CS229" t="s">
        <v>47</v>
      </c>
      <c r="CT229" s="15" t="s">
        <v>59</v>
      </c>
      <c r="CU229" t="s">
        <v>47</v>
      </c>
      <c r="CV229" s="15" t="s">
        <v>59</v>
      </c>
      <c r="CY229" t="s">
        <v>47</v>
      </c>
      <c r="CZ229" s="15" t="s">
        <v>59</v>
      </c>
      <c r="DC229" t="s">
        <v>47</v>
      </c>
      <c r="DD229" s="15" t="s">
        <v>59</v>
      </c>
      <c r="DG229" t="s">
        <v>47</v>
      </c>
      <c r="DH229" s="15" t="s">
        <v>59</v>
      </c>
      <c r="DI229" t="s">
        <v>47</v>
      </c>
      <c r="DJ229" s="15" t="s">
        <v>59</v>
      </c>
      <c r="DK229" t="s">
        <v>47</v>
      </c>
      <c r="DL229" s="15" t="s">
        <v>59</v>
      </c>
      <c r="DM229" t="s">
        <v>47</v>
      </c>
      <c r="DN229" s="15" t="s">
        <v>59</v>
      </c>
      <c r="DO229" t="s">
        <v>47</v>
      </c>
      <c r="DP229" s="15" t="s">
        <v>59</v>
      </c>
      <c r="DQ229" t="s">
        <v>47</v>
      </c>
      <c r="DR229" s="15" t="s">
        <v>59</v>
      </c>
      <c r="DS229" t="s">
        <v>47</v>
      </c>
      <c r="DT229" s="15" t="s">
        <v>59</v>
      </c>
      <c r="DU229" t="s">
        <v>47</v>
      </c>
      <c r="DV229" s="15" t="s">
        <v>59</v>
      </c>
      <c r="DW229" t="s">
        <v>47</v>
      </c>
      <c r="DX229" s="15" t="s">
        <v>59</v>
      </c>
      <c r="EC229" t="s">
        <v>47</v>
      </c>
      <c r="ED229" s="15" t="s">
        <v>59</v>
      </c>
      <c r="EE229" t="s">
        <v>47</v>
      </c>
      <c r="EF229" s="15" t="s">
        <v>59</v>
      </c>
      <c r="EG229" t="s">
        <v>47</v>
      </c>
      <c r="EH229" s="15" t="s">
        <v>59</v>
      </c>
      <c r="EK229" t="s">
        <v>47</v>
      </c>
      <c r="EL229" s="15" t="s">
        <v>59</v>
      </c>
      <c r="EM229" t="s">
        <v>47</v>
      </c>
      <c r="EN229" s="15" t="s">
        <v>59</v>
      </c>
      <c r="EO229" t="s">
        <v>47</v>
      </c>
      <c r="EP229" s="15" t="s">
        <v>59</v>
      </c>
      <c r="EQ229" t="s">
        <v>47</v>
      </c>
      <c r="ER229" s="15" t="s">
        <v>59</v>
      </c>
      <c r="ES229" t="s">
        <v>47</v>
      </c>
      <c r="ET229" s="15" t="s">
        <v>59</v>
      </c>
      <c r="EU229" t="s">
        <v>47</v>
      </c>
      <c r="EV229" s="15" t="s">
        <v>59</v>
      </c>
      <c r="EW229" t="s">
        <v>47</v>
      </c>
      <c r="EX229" s="15" t="s">
        <v>59</v>
      </c>
      <c r="EY229" t="s">
        <v>47</v>
      </c>
      <c r="EZ229" s="15" t="s">
        <v>59</v>
      </c>
      <c r="FA229" t="s">
        <v>47</v>
      </c>
      <c r="FB229" s="15" t="s">
        <v>59</v>
      </c>
      <c r="FE229" t="s">
        <v>47</v>
      </c>
      <c r="FF229" s="15" t="s">
        <v>59</v>
      </c>
      <c r="FG229" t="s">
        <v>47</v>
      </c>
      <c r="FH229" s="15" t="s">
        <v>59</v>
      </c>
      <c r="FI229" t="s">
        <v>47</v>
      </c>
      <c r="FJ229" s="15" t="s">
        <v>59</v>
      </c>
      <c r="FK229" t="s">
        <v>47</v>
      </c>
      <c r="FL229" s="15" t="s">
        <v>59</v>
      </c>
      <c r="FM229" t="s">
        <v>47</v>
      </c>
      <c r="FN229" s="15" t="s">
        <v>59</v>
      </c>
      <c r="FO229" t="s">
        <v>47</v>
      </c>
      <c r="FP229" s="15" t="s">
        <v>59</v>
      </c>
      <c r="FQ229" t="s">
        <v>47</v>
      </c>
      <c r="FR229" s="15" t="s">
        <v>59</v>
      </c>
    </row>
    <row r="230" spans="1:174">
      <c r="A230" s="30" t="s">
        <v>572</v>
      </c>
      <c r="B230" s="50">
        <v>1</v>
      </c>
      <c r="C230" s="50"/>
      <c r="D230" s="50">
        <v>9999</v>
      </c>
      <c r="E230" s="18" t="s">
        <v>541</v>
      </c>
      <c r="I230" t="s">
        <v>47</v>
      </c>
      <c r="J230" s="15" t="s">
        <v>59</v>
      </c>
      <c r="K230" t="s">
        <v>47</v>
      </c>
      <c r="L230" s="15" t="s">
        <v>59</v>
      </c>
      <c r="BG230" t="s">
        <v>47</v>
      </c>
      <c r="BH230" s="15" t="s">
        <v>59</v>
      </c>
      <c r="BI230" t="s">
        <v>47</v>
      </c>
      <c r="BJ230" s="15" t="s">
        <v>59</v>
      </c>
      <c r="BK230" t="s">
        <v>47</v>
      </c>
      <c r="BL230" s="15" t="s">
        <v>59</v>
      </c>
      <c r="BM230" t="s">
        <v>47</v>
      </c>
      <c r="BN230" s="15" t="s">
        <v>59</v>
      </c>
      <c r="BO230" s="30">
        <v>4.2000000000000003E-2</v>
      </c>
      <c r="BP230" s="15" t="s">
        <v>59</v>
      </c>
      <c r="BQ230" s="30">
        <v>0</v>
      </c>
      <c r="BS230" s="30">
        <v>5.0000000000000001E-3</v>
      </c>
      <c r="BT230" s="15" t="s">
        <v>59</v>
      </c>
      <c r="BU230" t="s">
        <v>47</v>
      </c>
      <c r="BV230" s="15" t="s">
        <v>59</v>
      </c>
      <c r="BW230" s="30">
        <v>8.8000000000000009E-2</v>
      </c>
      <c r="BX230" s="15" t="s">
        <v>59</v>
      </c>
      <c r="BY230" s="30">
        <v>0</v>
      </c>
      <c r="BZ230" s="15" t="s">
        <v>59</v>
      </c>
      <c r="CA230" t="s">
        <v>47</v>
      </c>
      <c r="CB230" s="15" t="s">
        <v>59</v>
      </c>
      <c r="CI230" t="s">
        <v>47</v>
      </c>
      <c r="CJ230" s="15" t="s">
        <v>59</v>
      </c>
      <c r="CM230" t="s">
        <v>47</v>
      </c>
      <c r="CN230" s="15" t="s">
        <v>59</v>
      </c>
      <c r="CO230" t="s">
        <v>47</v>
      </c>
      <c r="CP230" s="15" t="s">
        <v>59</v>
      </c>
      <c r="CQ230" t="s">
        <v>47</v>
      </c>
      <c r="CR230" s="15" t="s">
        <v>59</v>
      </c>
      <c r="CS230" t="s">
        <v>47</v>
      </c>
      <c r="CT230" s="15" t="s">
        <v>59</v>
      </c>
      <c r="CU230" t="s">
        <v>47</v>
      </c>
      <c r="CV230" s="15" t="s">
        <v>59</v>
      </c>
      <c r="CY230" t="s">
        <v>47</v>
      </c>
      <c r="CZ230" s="15" t="s">
        <v>59</v>
      </c>
      <c r="DC230" t="s">
        <v>47</v>
      </c>
      <c r="DD230" s="15" t="s">
        <v>59</v>
      </c>
      <c r="DG230" t="s">
        <v>47</v>
      </c>
      <c r="DH230" s="15" t="s">
        <v>59</v>
      </c>
      <c r="DI230" t="s">
        <v>47</v>
      </c>
      <c r="DJ230" s="15" t="s">
        <v>59</v>
      </c>
      <c r="DK230" t="s">
        <v>47</v>
      </c>
      <c r="DL230" s="15" t="s">
        <v>59</v>
      </c>
      <c r="DM230" t="s">
        <v>47</v>
      </c>
      <c r="DN230" s="15" t="s">
        <v>59</v>
      </c>
      <c r="DO230" t="s">
        <v>47</v>
      </c>
      <c r="DP230" s="15" t="s">
        <v>59</v>
      </c>
      <c r="DQ230" t="s">
        <v>47</v>
      </c>
      <c r="DR230" s="15" t="s">
        <v>59</v>
      </c>
      <c r="DS230" t="s">
        <v>47</v>
      </c>
      <c r="DT230" s="15" t="s">
        <v>59</v>
      </c>
      <c r="DU230" t="s">
        <v>47</v>
      </c>
      <c r="DV230" s="15" t="s">
        <v>59</v>
      </c>
      <c r="DW230" t="s">
        <v>47</v>
      </c>
      <c r="DX230" s="15" t="s">
        <v>59</v>
      </c>
      <c r="EC230" t="s">
        <v>47</v>
      </c>
      <c r="ED230" s="15" t="s">
        <v>59</v>
      </c>
      <c r="EE230" t="s">
        <v>47</v>
      </c>
      <c r="EF230" s="15" t="s">
        <v>59</v>
      </c>
      <c r="EG230" t="s">
        <v>47</v>
      </c>
      <c r="EH230" s="15" t="s">
        <v>59</v>
      </c>
      <c r="EK230" t="s">
        <v>47</v>
      </c>
      <c r="EL230" s="15" t="s">
        <v>59</v>
      </c>
      <c r="EM230" t="s">
        <v>47</v>
      </c>
      <c r="EN230" s="15" t="s">
        <v>59</v>
      </c>
      <c r="EO230" t="s">
        <v>47</v>
      </c>
      <c r="EP230" s="15" t="s">
        <v>59</v>
      </c>
      <c r="EQ230" t="s">
        <v>47</v>
      </c>
      <c r="ER230" s="15" t="s">
        <v>59</v>
      </c>
      <c r="ES230" t="s">
        <v>47</v>
      </c>
      <c r="ET230" s="15" t="s">
        <v>59</v>
      </c>
      <c r="EU230" t="s">
        <v>47</v>
      </c>
      <c r="EV230" s="15" t="s">
        <v>59</v>
      </c>
      <c r="EW230" t="s">
        <v>47</v>
      </c>
      <c r="EX230" s="15" t="s">
        <v>59</v>
      </c>
      <c r="EY230" t="s">
        <v>47</v>
      </c>
      <c r="EZ230" s="15" t="s">
        <v>59</v>
      </c>
      <c r="FA230" t="s">
        <v>47</v>
      </c>
      <c r="FB230" s="15" t="s">
        <v>59</v>
      </c>
      <c r="FE230" t="s">
        <v>47</v>
      </c>
      <c r="FF230" s="15" t="s">
        <v>59</v>
      </c>
      <c r="FG230" t="s">
        <v>47</v>
      </c>
      <c r="FH230" s="15" t="s">
        <v>59</v>
      </c>
      <c r="FI230" t="s">
        <v>47</v>
      </c>
      <c r="FJ230" s="15" t="s">
        <v>59</v>
      </c>
      <c r="FK230" t="s">
        <v>47</v>
      </c>
      <c r="FL230" s="15" t="s">
        <v>59</v>
      </c>
      <c r="FM230" t="s">
        <v>47</v>
      </c>
      <c r="FN230" s="15" t="s">
        <v>59</v>
      </c>
      <c r="FO230" t="s">
        <v>47</v>
      </c>
      <c r="FP230" s="15" t="s">
        <v>59</v>
      </c>
      <c r="FQ230" t="s">
        <v>47</v>
      </c>
      <c r="FR230" s="15" t="s">
        <v>59</v>
      </c>
    </row>
    <row r="231" spans="1:174">
      <c r="A231" s="30" t="s">
        <v>573</v>
      </c>
      <c r="B231" s="50">
        <v>1</v>
      </c>
      <c r="C231" s="50"/>
      <c r="D231" s="50">
        <v>4604</v>
      </c>
      <c r="E231" s="18" t="s">
        <v>541</v>
      </c>
      <c r="I231" t="s">
        <v>47</v>
      </c>
      <c r="J231" s="15" t="s">
        <v>59</v>
      </c>
      <c r="K231" t="s">
        <v>47</v>
      </c>
      <c r="L231" s="15" t="s">
        <v>59</v>
      </c>
      <c r="BG231" t="s">
        <v>47</v>
      </c>
      <c r="BH231" s="15" t="s">
        <v>59</v>
      </c>
      <c r="BI231" t="s">
        <v>47</v>
      </c>
      <c r="BJ231" s="15" t="s">
        <v>59</v>
      </c>
      <c r="BK231" t="s">
        <v>47</v>
      </c>
      <c r="BL231" s="15" t="s">
        <v>59</v>
      </c>
      <c r="BM231" t="s">
        <v>47</v>
      </c>
      <c r="BN231" s="15" t="s">
        <v>59</v>
      </c>
      <c r="BO231" s="30">
        <v>5.5999999999999994E-2</v>
      </c>
      <c r="BP231" s="15" t="s">
        <v>59</v>
      </c>
      <c r="BQ231" s="30">
        <v>1.7000000000000001E-2</v>
      </c>
      <c r="BS231" s="30">
        <v>1.2E-2</v>
      </c>
      <c r="BT231" s="15" t="s">
        <v>59</v>
      </c>
      <c r="BU231" t="s">
        <v>47</v>
      </c>
      <c r="BV231" s="15" t="s">
        <v>59</v>
      </c>
      <c r="BW231" s="30">
        <v>0.24</v>
      </c>
      <c r="BX231" s="15" t="s">
        <v>59</v>
      </c>
      <c r="BY231" s="30">
        <v>2.2000000000000002E-2</v>
      </c>
      <c r="BZ231" s="15" t="s">
        <v>59</v>
      </c>
      <c r="CA231" t="s">
        <v>47</v>
      </c>
      <c r="CB231" s="15" t="s">
        <v>59</v>
      </c>
      <c r="CI231" t="s">
        <v>47</v>
      </c>
      <c r="CJ231" s="15" t="s">
        <v>59</v>
      </c>
      <c r="CM231" t="s">
        <v>47</v>
      </c>
      <c r="CN231" s="15" t="s">
        <v>59</v>
      </c>
      <c r="CO231" t="s">
        <v>47</v>
      </c>
      <c r="CP231" s="15" t="s">
        <v>59</v>
      </c>
      <c r="CQ231" t="s">
        <v>47</v>
      </c>
      <c r="CR231" s="15" t="s">
        <v>59</v>
      </c>
      <c r="CS231" t="s">
        <v>47</v>
      </c>
      <c r="CT231" s="15" t="s">
        <v>59</v>
      </c>
      <c r="CU231" t="s">
        <v>47</v>
      </c>
      <c r="CV231" s="15" t="s">
        <v>59</v>
      </c>
      <c r="CY231" t="s">
        <v>47</v>
      </c>
      <c r="CZ231" s="15" t="s">
        <v>59</v>
      </c>
      <c r="DC231" t="s">
        <v>47</v>
      </c>
      <c r="DD231" s="15" t="s">
        <v>59</v>
      </c>
      <c r="DG231" t="s">
        <v>47</v>
      </c>
      <c r="DH231" s="15" t="s">
        <v>59</v>
      </c>
      <c r="DI231" t="s">
        <v>47</v>
      </c>
      <c r="DJ231" s="15" t="s">
        <v>59</v>
      </c>
      <c r="DK231" t="s">
        <v>47</v>
      </c>
      <c r="DL231" s="15" t="s">
        <v>59</v>
      </c>
      <c r="DM231" t="s">
        <v>47</v>
      </c>
      <c r="DN231" s="15" t="s">
        <v>59</v>
      </c>
      <c r="DO231" t="s">
        <v>47</v>
      </c>
      <c r="DP231" s="15" t="s">
        <v>59</v>
      </c>
      <c r="DQ231" t="s">
        <v>47</v>
      </c>
      <c r="DR231" s="15" t="s">
        <v>59</v>
      </c>
      <c r="DS231" t="s">
        <v>47</v>
      </c>
      <c r="DT231" s="15" t="s">
        <v>59</v>
      </c>
      <c r="DU231" t="s">
        <v>47</v>
      </c>
      <c r="DV231" s="15" t="s">
        <v>59</v>
      </c>
      <c r="DW231" t="s">
        <v>47</v>
      </c>
      <c r="DX231" s="15" t="s">
        <v>59</v>
      </c>
      <c r="EC231" t="s">
        <v>47</v>
      </c>
      <c r="ED231" s="15" t="s">
        <v>59</v>
      </c>
      <c r="EE231" t="s">
        <v>47</v>
      </c>
      <c r="EF231" s="15" t="s">
        <v>59</v>
      </c>
      <c r="EG231" t="s">
        <v>47</v>
      </c>
      <c r="EH231" s="15" t="s">
        <v>59</v>
      </c>
      <c r="EK231" t="s">
        <v>47</v>
      </c>
      <c r="EL231" s="15" t="s">
        <v>59</v>
      </c>
      <c r="EM231" t="s">
        <v>47</v>
      </c>
      <c r="EN231" s="15" t="s">
        <v>59</v>
      </c>
      <c r="EO231" t="s">
        <v>47</v>
      </c>
      <c r="EP231" s="15" t="s">
        <v>59</v>
      </c>
      <c r="EQ231" t="s">
        <v>47</v>
      </c>
      <c r="ER231" s="15" t="s">
        <v>59</v>
      </c>
      <c r="ES231" t="s">
        <v>47</v>
      </c>
      <c r="ET231" s="15" t="s">
        <v>59</v>
      </c>
      <c r="EU231" t="s">
        <v>47</v>
      </c>
      <c r="EV231" s="15" t="s">
        <v>59</v>
      </c>
      <c r="EW231" t="s">
        <v>47</v>
      </c>
      <c r="EX231" s="15" t="s">
        <v>59</v>
      </c>
      <c r="EY231" t="s">
        <v>47</v>
      </c>
      <c r="EZ231" s="15" t="s">
        <v>59</v>
      </c>
      <c r="FA231" t="s">
        <v>47</v>
      </c>
      <c r="FB231" s="15" t="s">
        <v>59</v>
      </c>
      <c r="FE231" t="s">
        <v>47</v>
      </c>
      <c r="FF231" s="15" t="s">
        <v>59</v>
      </c>
      <c r="FG231" t="s">
        <v>47</v>
      </c>
      <c r="FH231" s="15" t="s">
        <v>59</v>
      </c>
      <c r="FI231" t="s">
        <v>47</v>
      </c>
      <c r="FJ231" s="15" t="s">
        <v>59</v>
      </c>
      <c r="FK231" t="s">
        <v>47</v>
      </c>
      <c r="FL231" s="15" t="s">
        <v>59</v>
      </c>
      <c r="FM231" t="s">
        <v>47</v>
      </c>
      <c r="FN231" s="15" t="s">
        <v>59</v>
      </c>
      <c r="FO231" t="s">
        <v>47</v>
      </c>
      <c r="FP231" s="15" t="s">
        <v>59</v>
      </c>
      <c r="FQ231" t="s">
        <v>47</v>
      </c>
      <c r="FR231" s="15" t="s">
        <v>59</v>
      </c>
    </row>
    <row r="232" spans="1:174">
      <c r="A232" s="30" t="s">
        <v>574</v>
      </c>
      <c r="B232" s="50">
        <v>4</v>
      </c>
      <c r="C232" s="50"/>
      <c r="D232" s="50">
        <v>4604</v>
      </c>
      <c r="E232" s="18" t="s">
        <v>541</v>
      </c>
      <c r="I232" t="s">
        <v>47</v>
      </c>
      <c r="J232" s="15" t="s">
        <v>59</v>
      </c>
      <c r="K232" t="s">
        <v>47</v>
      </c>
      <c r="L232" s="15" t="s">
        <v>59</v>
      </c>
      <c r="BG232" t="s">
        <v>47</v>
      </c>
      <c r="BH232" s="15" t="s">
        <v>59</v>
      </c>
      <c r="BI232" t="s">
        <v>47</v>
      </c>
      <c r="BJ232" s="15" t="s">
        <v>59</v>
      </c>
      <c r="BK232" t="s">
        <v>47</v>
      </c>
      <c r="BL232" s="15" t="s">
        <v>59</v>
      </c>
      <c r="BM232" t="s">
        <v>47</v>
      </c>
      <c r="BN232" s="15" t="s">
        <v>59</v>
      </c>
      <c r="BO232" s="30">
        <v>9.6000000000000002E-2</v>
      </c>
      <c r="BP232" s="15" t="s">
        <v>59</v>
      </c>
      <c r="BQ232" s="30">
        <v>6.9999999999999993E-3</v>
      </c>
      <c r="BS232" s="30">
        <v>2.4E-2</v>
      </c>
      <c r="BT232" s="15" t="s">
        <v>59</v>
      </c>
      <c r="BU232" t="s">
        <v>47</v>
      </c>
      <c r="BV232" s="15" t="s">
        <v>59</v>
      </c>
      <c r="BW232" s="30">
        <v>0.34</v>
      </c>
      <c r="BX232" s="15" t="s">
        <v>59</v>
      </c>
      <c r="BY232" s="30">
        <v>2.2000000000000002E-2</v>
      </c>
      <c r="BZ232" s="15" t="s">
        <v>59</v>
      </c>
      <c r="CA232" t="s">
        <v>47</v>
      </c>
      <c r="CB232" s="15" t="s">
        <v>59</v>
      </c>
      <c r="CI232" t="s">
        <v>47</v>
      </c>
      <c r="CJ232" s="15" t="s">
        <v>59</v>
      </c>
      <c r="CM232" t="s">
        <v>47</v>
      </c>
      <c r="CN232" s="15" t="s">
        <v>59</v>
      </c>
      <c r="CO232" t="s">
        <v>47</v>
      </c>
      <c r="CP232" s="15" t="s">
        <v>59</v>
      </c>
      <c r="CQ232" t="s">
        <v>47</v>
      </c>
      <c r="CR232" s="15" t="s">
        <v>59</v>
      </c>
      <c r="CS232" t="s">
        <v>47</v>
      </c>
      <c r="CT232" s="15" t="s">
        <v>59</v>
      </c>
      <c r="CU232" t="s">
        <v>47</v>
      </c>
      <c r="CV232" s="15" t="s">
        <v>59</v>
      </c>
      <c r="CY232" t="s">
        <v>47</v>
      </c>
      <c r="CZ232" s="15" t="s">
        <v>59</v>
      </c>
      <c r="DC232" t="s">
        <v>47</v>
      </c>
      <c r="DD232" s="15" t="s">
        <v>59</v>
      </c>
      <c r="DG232" t="s">
        <v>47</v>
      </c>
      <c r="DH232" s="15" t="s">
        <v>59</v>
      </c>
      <c r="DI232" t="s">
        <v>47</v>
      </c>
      <c r="DJ232" s="15" t="s">
        <v>59</v>
      </c>
      <c r="DK232" t="s">
        <v>47</v>
      </c>
      <c r="DL232" s="15" t="s">
        <v>59</v>
      </c>
      <c r="DM232" t="s">
        <v>47</v>
      </c>
      <c r="DN232" s="15" t="s">
        <v>59</v>
      </c>
      <c r="DO232" t="s">
        <v>47</v>
      </c>
      <c r="DP232" s="15" t="s">
        <v>59</v>
      </c>
      <c r="DQ232" t="s">
        <v>47</v>
      </c>
      <c r="DR232" s="15" t="s">
        <v>59</v>
      </c>
      <c r="DS232" t="s">
        <v>47</v>
      </c>
      <c r="DT232" s="15" t="s">
        <v>59</v>
      </c>
      <c r="DU232" t="s">
        <v>47</v>
      </c>
      <c r="DV232" s="15" t="s">
        <v>59</v>
      </c>
      <c r="DW232" t="s">
        <v>47</v>
      </c>
      <c r="DX232" s="15" t="s">
        <v>59</v>
      </c>
      <c r="EC232" t="s">
        <v>47</v>
      </c>
      <c r="ED232" s="15" t="s">
        <v>59</v>
      </c>
      <c r="EE232" t="s">
        <v>47</v>
      </c>
      <c r="EF232" s="15" t="s">
        <v>59</v>
      </c>
      <c r="EG232" t="s">
        <v>47</v>
      </c>
      <c r="EH232" s="15" t="s">
        <v>59</v>
      </c>
      <c r="EK232" t="s">
        <v>47</v>
      </c>
      <c r="EL232" s="15" t="s">
        <v>59</v>
      </c>
      <c r="EM232" t="s">
        <v>47</v>
      </c>
      <c r="EN232" s="15" t="s">
        <v>59</v>
      </c>
      <c r="EO232" t="s">
        <v>47</v>
      </c>
      <c r="EP232" s="15" t="s">
        <v>59</v>
      </c>
      <c r="EQ232" t="s">
        <v>47</v>
      </c>
      <c r="ER232" s="15" t="s">
        <v>59</v>
      </c>
      <c r="ES232" t="s">
        <v>47</v>
      </c>
      <c r="ET232" s="15" t="s">
        <v>59</v>
      </c>
      <c r="EU232" t="s">
        <v>47</v>
      </c>
      <c r="EV232" s="15" t="s">
        <v>59</v>
      </c>
      <c r="EW232" t="s">
        <v>47</v>
      </c>
      <c r="EX232" s="15" t="s">
        <v>59</v>
      </c>
      <c r="EY232" t="s">
        <v>47</v>
      </c>
      <c r="EZ232" s="15" t="s">
        <v>59</v>
      </c>
      <c r="FA232" t="s">
        <v>47</v>
      </c>
      <c r="FB232" s="15" t="s">
        <v>59</v>
      </c>
      <c r="FE232" t="s">
        <v>47</v>
      </c>
      <c r="FF232" s="15" t="s">
        <v>59</v>
      </c>
      <c r="FG232" t="s">
        <v>47</v>
      </c>
      <c r="FH232" s="15" t="s">
        <v>59</v>
      </c>
      <c r="FI232" t="s">
        <v>47</v>
      </c>
      <c r="FJ232" s="15" t="s">
        <v>59</v>
      </c>
      <c r="FK232" t="s">
        <v>47</v>
      </c>
      <c r="FL232" s="15" t="s">
        <v>59</v>
      </c>
      <c r="FM232" t="s">
        <v>47</v>
      </c>
      <c r="FN232" s="15" t="s">
        <v>59</v>
      </c>
      <c r="FO232" t="s">
        <v>47</v>
      </c>
      <c r="FP232" s="15" t="s">
        <v>59</v>
      </c>
      <c r="FQ232" t="s">
        <v>47</v>
      </c>
      <c r="FR232" s="15" t="s">
        <v>59</v>
      </c>
    </row>
    <row r="233" spans="1:174">
      <c r="A233" s="30" t="s">
        <v>575</v>
      </c>
      <c r="B233" s="50">
        <v>4</v>
      </c>
      <c r="C233" s="50"/>
      <c r="D233" s="50">
        <v>4602</v>
      </c>
      <c r="E233" s="18" t="s">
        <v>541</v>
      </c>
      <c r="I233" t="s">
        <v>47</v>
      </c>
      <c r="J233" s="15" t="s">
        <v>59</v>
      </c>
      <c r="K233" t="s">
        <v>47</v>
      </c>
      <c r="L233" s="15" t="s">
        <v>59</v>
      </c>
      <c r="BG233" t="s">
        <v>47</v>
      </c>
      <c r="BH233" s="15" t="s">
        <v>59</v>
      </c>
      <c r="BI233" t="s">
        <v>47</v>
      </c>
      <c r="BJ233" s="15" t="s">
        <v>59</v>
      </c>
      <c r="BK233" t="s">
        <v>47</v>
      </c>
      <c r="BL233" s="15" t="s">
        <v>59</v>
      </c>
      <c r="BM233" t="s">
        <v>47</v>
      </c>
      <c r="BN233" s="15" t="s">
        <v>59</v>
      </c>
      <c r="BO233" s="30">
        <v>0.22</v>
      </c>
      <c r="BP233" s="15" t="s">
        <v>59</v>
      </c>
      <c r="BQ233" s="30">
        <v>0</v>
      </c>
      <c r="BS233" s="30">
        <v>0.16</v>
      </c>
      <c r="BT233" s="15" t="s">
        <v>59</v>
      </c>
      <c r="BU233" t="s">
        <v>47</v>
      </c>
      <c r="BV233" s="15" t="s">
        <v>59</v>
      </c>
      <c r="BW233" s="30">
        <v>0.67</v>
      </c>
      <c r="BX233" s="15" t="s">
        <v>59</v>
      </c>
      <c r="BY233" s="30">
        <v>0</v>
      </c>
      <c r="BZ233" s="15" t="s">
        <v>59</v>
      </c>
      <c r="CA233" t="s">
        <v>47</v>
      </c>
      <c r="CB233" s="15" t="s">
        <v>59</v>
      </c>
      <c r="CI233" t="s">
        <v>47</v>
      </c>
      <c r="CJ233" s="15" t="s">
        <v>59</v>
      </c>
      <c r="CM233" t="s">
        <v>47</v>
      </c>
      <c r="CN233" s="15" t="s">
        <v>59</v>
      </c>
      <c r="CO233" t="s">
        <v>47</v>
      </c>
      <c r="CP233" s="15" t="s">
        <v>59</v>
      </c>
      <c r="CQ233" t="s">
        <v>47</v>
      </c>
      <c r="CR233" s="15" t="s">
        <v>59</v>
      </c>
      <c r="CS233" t="s">
        <v>47</v>
      </c>
      <c r="CT233" s="15" t="s">
        <v>59</v>
      </c>
      <c r="CU233" t="s">
        <v>47</v>
      </c>
      <c r="CV233" s="15" t="s">
        <v>59</v>
      </c>
      <c r="CY233" t="s">
        <v>47</v>
      </c>
      <c r="CZ233" s="15" t="s">
        <v>59</v>
      </c>
      <c r="DC233" t="s">
        <v>47</v>
      </c>
      <c r="DD233" s="15" t="s">
        <v>59</v>
      </c>
      <c r="DG233" t="s">
        <v>47</v>
      </c>
      <c r="DH233" s="15" t="s">
        <v>59</v>
      </c>
      <c r="DI233" t="s">
        <v>47</v>
      </c>
      <c r="DJ233" s="15" t="s">
        <v>59</v>
      </c>
      <c r="DK233" t="s">
        <v>47</v>
      </c>
      <c r="DL233" s="15" t="s">
        <v>59</v>
      </c>
      <c r="DM233" t="s">
        <v>47</v>
      </c>
      <c r="DN233" s="15" t="s">
        <v>59</v>
      </c>
      <c r="DO233" t="s">
        <v>47</v>
      </c>
      <c r="DP233" s="15" t="s">
        <v>59</v>
      </c>
      <c r="DQ233" t="s">
        <v>47</v>
      </c>
      <c r="DR233" s="15" t="s">
        <v>59</v>
      </c>
      <c r="DS233" t="s">
        <v>47</v>
      </c>
      <c r="DT233" s="15" t="s">
        <v>59</v>
      </c>
      <c r="DU233" t="s">
        <v>47</v>
      </c>
      <c r="DV233" s="15" t="s">
        <v>59</v>
      </c>
      <c r="DW233" t="s">
        <v>47</v>
      </c>
      <c r="DX233" s="15" t="s">
        <v>59</v>
      </c>
      <c r="EC233" t="s">
        <v>47</v>
      </c>
      <c r="ED233" s="15" t="s">
        <v>59</v>
      </c>
      <c r="EE233" t="s">
        <v>47</v>
      </c>
      <c r="EF233" s="15" t="s">
        <v>59</v>
      </c>
      <c r="EG233" t="s">
        <v>47</v>
      </c>
      <c r="EH233" s="15" t="s">
        <v>59</v>
      </c>
      <c r="EK233" t="s">
        <v>47</v>
      </c>
      <c r="EL233" s="15" t="s">
        <v>59</v>
      </c>
      <c r="EM233" t="s">
        <v>47</v>
      </c>
      <c r="EN233" s="15" t="s">
        <v>59</v>
      </c>
      <c r="EO233" t="s">
        <v>47</v>
      </c>
      <c r="EP233" s="15" t="s">
        <v>59</v>
      </c>
      <c r="EQ233" t="s">
        <v>47</v>
      </c>
      <c r="ER233" s="15" t="s">
        <v>59</v>
      </c>
      <c r="ES233" t="s">
        <v>47</v>
      </c>
      <c r="ET233" s="15" t="s">
        <v>59</v>
      </c>
      <c r="EU233" t="s">
        <v>47</v>
      </c>
      <c r="EV233" s="15" t="s">
        <v>59</v>
      </c>
      <c r="EW233" t="s">
        <v>47</v>
      </c>
      <c r="EX233" s="15" t="s">
        <v>59</v>
      </c>
      <c r="EY233" t="s">
        <v>47</v>
      </c>
      <c r="EZ233" s="15" t="s">
        <v>59</v>
      </c>
      <c r="FA233" t="s">
        <v>47</v>
      </c>
      <c r="FB233" s="15" t="s">
        <v>59</v>
      </c>
      <c r="FE233" t="s">
        <v>47</v>
      </c>
      <c r="FF233" s="15" t="s">
        <v>59</v>
      </c>
      <c r="FG233" t="s">
        <v>47</v>
      </c>
      <c r="FH233" s="15" t="s">
        <v>59</v>
      </c>
      <c r="FI233" t="s">
        <v>47</v>
      </c>
      <c r="FJ233" s="15" t="s">
        <v>59</v>
      </c>
      <c r="FK233" t="s">
        <v>47</v>
      </c>
      <c r="FL233" s="15" t="s">
        <v>59</v>
      </c>
      <c r="FM233" t="s">
        <v>47</v>
      </c>
      <c r="FN233" s="15" t="s">
        <v>59</v>
      </c>
      <c r="FO233" t="s">
        <v>47</v>
      </c>
      <c r="FP233" s="15" t="s">
        <v>59</v>
      </c>
      <c r="FQ233" t="s">
        <v>47</v>
      </c>
      <c r="FR233" s="15" t="s">
        <v>59</v>
      </c>
    </row>
    <row r="234" spans="1:174">
      <c r="A234" s="30" t="s">
        <v>576</v>
      </c>
      <c r="B234" s="50">
        <v>4</v>
      </c>
      <c r="C234" s="50"/>
      <c r="D234" s="50">
        <v>4604</v>
      </c>
      <c r="E234" s="18" t="s">
        <v>541</v>
      </c>
      <c r="I234" t="s">
        <v>47</v>
      </c>
      <c r="J234" s="15" t="s">
        <v>59</v>
      </c>
      <c r="K234" t="s">
        <v>47</v>
      </c>
      <c r="L234" s="15" t="s">
        <v>59</v>
      </c>
      <c r="BG234" t="s">
        <v>47</v>
      </c>
      <c r="BH234" s="15" t="s">
        <v>59</v>
      </c>
      <c r="BI234" t="s">
        <v>47</v>
      </c>
      <c r="BJ234" s="15" t="s">
        <v>59</v>
      </c>
      <c r="BK234" t="s">
        <v>47</v>
      </c>
      <c r="BL234" s="15" t="s">
        <v>59</v>
      </c>
      <c r="BM234" t="s">
        <v>47</v>
      </c>
      <c r="BN234" s="15" t="s">
        <v>59</v>
      </c>
      <c r="BO234" s="30">
        <v>6.3E-2</v>
      </c>
      <c r="BP234" s="15" t="s">
        <v>59</v>
      </c>
      <c r="BQ234" s="30">
        <v>4.0000000000000001E-3</v>
      </c>
      <c r="BS234" s="30">
        <v>1.7000000000000001E-2</v>
      </c>
      <c r="BT234" s="15" t="s">
        <v>59</v>
      </c>
      <c r="BU234" t="s">
        <v>47</v>
      </c>
      <c r="BV234" s="15" t="s">
        <v>59</v>
      </c>
      <c r="BW234" s="30">
        <v>0.36</v>
      </c>
      <c r="BX234" s="15" t="s">
        <v>59</v>
      </c>
      <c r="BY234" s="30">
        <v>1.6E-2</v>
      </c>
      <c r="BZ234" s="15" t="s">
        <v>59</v>
      </c>
      <c r="CA234" t="s">
        <v>47</v>
      </c>
      <c r="CB234" s="15" t="s">
        <v>59</v>
      </c>
      <c r="CI234" t="s">
        <v>47</v>
      </c>
      <c r="CJ234" s="15" t="s">
        <v>59</v>
      </c>
      <c r="CM234" t="s">
        <v>47</v>
      </c>
      <c r="CN234" s="15" t="s">
        <v>59</v>
      </c>
      <c r="CO234" t="s">
        <v>47</v>
      </c>
      <c r="CP234" s="15" t="s">
        <v>59</v>
      </c>
      <c r="CQ234" t="s">
        <v>47</v>
      </c>
      <c r="CR234" s="15" t="s">
        <v>59</v>
      </c>
      <c r="CS234" t="s">
        <v>47</v>
      </c>
      <c r="CT234" s="15" t="s">
        <v>59</v>
      </c>
      <c r="CU234" t="s">
        <v>47</v>
      </c>
      <c r="CV234" s="15" t="s">
        <v>59</v>
      </c>
      <c r="CY234" t="s">
        <v>47</v>
      </c>
      <c r="CZ234" s="15" t="s">
        <v>59</v>
      </c>
      <c r="DC234" t="s">
        <v>47</v>
      </c>
      <c r="DD234" s="15" t="s">
        <v>59</v>
      </c>
      <c r="DG234" t="s">
        <v>47</v>
      </c>
      <c r="DH234" s="15" t="s">
        <v>59</v>
      </c>
      <c r="DI234" t="s">
        <v>47</v>
      </c>
      <c r="DJ234" s="15" t="s">
        <v>59</v>
      </c>
      <c r="DK234" t="s">
        <v>47</v>
      </c>
      <c r="DL234" s="15" t="s">
        <v>59</v>
      </c>
      <c r="DM234" t="s">
        <v>47</v>
      </c>
      <c r="DN234" s="15" t="s">
        <v>59</v>
      </c>
      <c r="DO234" t="s">
        <v>47</v>
      </c>
      <c r="DP234" s="15" t="s">
        <v>59</v>
      </c>
      <c r="DQ234" t="s">
        <v>47</v>
      </c>
      <c r="DR234" s="15" t="s">
        <v>59</v>
      </c>
      <c r="DS234" t="s">
        <v>47</v>
      </c>
      <c r="DT234" s="15" t="s">
        <v>59</v>
      </c>
      <c r="DU234" t="s">
        <v>47</v>
      </c>
      <c r="DV234" s="15" t="s">
        <v>59</v>
      </c>
      <c r="DW234" t="s">
        <v>47</v>
      </c>
      <c r="DX234" s="15" t="s">
        <v>59</v>
      </c>
      <c r="EC234" t="s">
        <v>47</v>
      </c>
      <c r="ED234" s="15" t="s">
        <v>59</v>
      </c>
      <c r="EE234" t="s">
        <v>47</v>
      </c>
      <c r="EF234" s="15" t="s">
        <v>59</v>
      </c>
      <c r="EG234" t="s">
        <v>47</v>
      </c>
      <c r="EH234" s="15" t="s">
        <v>59</v>
      </c>
      <c r="EK234" t="s">
        <v>47</v>
      </c>
      <c r="EL234" s="15" t="s">
        <v>59</v>
      </c>
      <c r="EM234" t="s">
        <v>47</v>
      </c>
      <c r="EN234" s="15" t="s">
        <v>59</v>
      </c>
      <c r="EO234" t="s">
        <v>47</v>
      </c>
      <c r="EP234" s="15" t="s">
        <v>59</v>
      </c>
      <c r="EQ234" t="s">
        <v>47</v>
      </c>
      <c r="ER234" s="15" t="s">
        <v>59</v>
      </c>
      <c r="ES234" t="s">
        <v>47</v>
      </c>
      <c r="ET234" s="15" t="s">
        <v>59</v>
      </c>
      <c r="EU234" t="s">
        <v>47</v>
      </c>
      <c r="EV234" s="15" t="s">
        <v>59</v>
      </c>
      <c r="EW234" t="s">
        <v>47</v>
      </c>
      <c r="EX234" s="15" t="s">
        <v>59</v>
      </c>
      <c r="EY234" t="s">
        <v>47</v>
      </c>
      <c r="EZ234" s="15" t="s">
        <v>59</v>
      </c>
      <c r="FA234" t="s">
        <v>47</v>
      </c>
      <c r="FB234" s="15" t="s">
        <v>59</v>
      </c>
      <c r="FE234" t="s">
        <v>47</v>
      </c>
      <c r="FF234" s="15" t="s">
        <v>59</v>
      </c>
      <c r="FG234" t="s">
        <v>47</v>
      </c>
      <c r="FH234" s="15" t="s">
        <v>59</v>
      </c>
      <c r="FI234" t="s">
        <v>47</v>
      </c>
      <c r="FJ234" s="15" t="s">
        <v>59</v>
      </c>
      <c r="FK234" t="s">
        <v>47</v>
      </c>
      <c r="FL234" s="15" t="s">
        <v>59</v>
      </c>
      <c r="FM234" t="s">
        <v>47</v>
      </c>
      <c r="FN234" s="15" t="s">
        <v>59</v>
      </c>
      <c r="FO234" t="s">
        <v>47</v>
      </c>
      <c r="FP234" s="15" t="s">
        <v>59</v>
      </c>
      <c r="FQ234" t="s">
        <v>47</v>
      </c>
      <c r="FR234" s="15" t="s">
        <v>59</v>
      </c>
    </row>
    <row r="235" spans="1:174">
      <c r="A235" s="30" t="s">
        <v>577</v>
      </c>
      <c r="B235" s="50">
        <v>4</v>
      </c>
      <c r="C235" s="50"/>
      <c r="D235" s="50">
        <v>4604</v>
      </c>
      <c r="E235" s="18" t="s">
        <v>541</v>
      </c>
      <c r="I235" t="s">
        <v>47</v>
      </c>
      <c r="J235" s="15" t="s">
        <v>59</v>
      </c>
      <c r="K235" t="s">
        <v>47</v>
      </c>
      <c r="L235" s="15" t="s">
        <v>59</v>
      </c>
      <c r="BG235" t="s">
        <v>47</v>
      </c>
      <c r="BH235" s="15" t="s">
        <v>59</v>
      </c>
      <c r="BI235" t="s">
        <v>47</v>
      </c>
      <c r="BJ235" s="15" t="s">
        <v>59</v>
      </c>
      <c r="BK235" t="s">
        <v>47</v>
      </c>
      <c r="BL235" s="15" t="s">
        <v>59</v>
      </c>
      <c r="BM235" t="s">
        <v>47</v>
      </c>
      <c r="BN235" s="15" t="s">
        <v>59</v>
      </c>
      <c r="BO235" s="30">
        <v>5.7999999999999996E-2</v>
      </c>
      <c r="BP235" s="15" t="s">
        <v>59</v>
      </c>
      <c r="BQ235" s="30">
        <v>9.0000000000000011E-3</v>
      </c>
      <c r="BS235" s="30">
        <v>1.6E-2</v>
      </c>
      <c r="BT235" s="15" t="s">
        <v>59</v>
      </c>
      <c r="BU235" t="s">
        <v>47</v>
      </c>
      <c r="BV235" s="15" t="s">
        <v>59</v>
      </c>
      <c r="BW235" s="30">
        <v>0.28999999999999998</v>
      </c>
      <c r="BX235" s="15" t="s">
        <v>59</v>
      </c>
      <c r="BY235" s="30">
        <v>1.3000000000000001E-2</v>
      </c>
      <c r="BZ235" s="15" t="s">
        <v>59</v>
      </c>
      <c r="CA235" t="s">
        <v>47</v>
      </c>
      <c r="CB235" s="15" t="s">
        <v>59</v>
      </c>
      <c r="CI235" t="s">
        <v>47</v>
      </c>
      <c r="CJ235" s="15" t="s">
        <v>59</v>
      </c>
      <c r="CM235" t="s">
        <v>47</v>
      </c>
      <c r="CN235" s="15" t="s">
        <v>59</v>
      </c>
      <c r="CO235" t="s">
        <v>47</v>
      </c>
      <c r="CP235" s="15" t="s">
        <v>59</v>
      </c>
      <c r="CQ235" t="s">
        <v>47</v>
      </c>
      <c r="CR235" s="15" t="s">
        <v>59</v>
      </c>
      <c r="CS235" t="s">
        <v>47</v>
      </c>
      <c r="CT235" s="15" t="s">
        <v>59</v>
      </c>
      <c r="CU235" t="s">
        <v>47</v>
      </c>
      <c r="CV235" s="15" t="s">
        <v>59</v>
      </c>
      <c r="CY235" t="s">
        <v>47</v>
      </c>
      <c r="CZ235" s="15" t="s">
        <v>59</v>
      </c>
      <c r="DC235" t="s">
        <v>47</v>
      </c>
      <c r="DD235" s="15" t="s">
        <v>59</v>
      </c>
      <c r="DG235" t="s">
        <v>47</v>
      </c>
      <c r="DH235" s="15" t="s">
        <v>59</v>
      </c>
      <c r="DI235" t="s">
        <v>47</v>
      </c>
      <c r="DJ235" s="15" t="s">
        <v>59</v>
      </c>
      <c r="DK235" t="s">
        <v>47</v>
      </c>
      <c r="DL235" s="15" t="s">
        <v>59</v>
      </c>
      <c r="DM235" t="s">
        <v>47</v>
      </c>
      <c r="DN235" s="15" t="s">
        <v>59</v>
      </c>
      <c r="DO235" t="s">
        <v>47</v>
      </c>
      <c r="DP235" s="15" t="s">
        <v>59</v>
      </c>
      <c r="DQ235" t="s">
        <v>47</v>
      </c>
      <c r="DR235" s="15" t="s">
        <v>59</v>
      </c>
      <c r="DS235" t="s">
        <v>47</v>
      </c>
      <c r="DT235" s="15" t="s">
        <v>59</v>
      </c>
      <c r="DU235" t="s">
        <v>47</v>
      </c>
      <c r="DV235" s="15" t="s">
        <v>59</v>
      </c>
      <c r="DW235" t="s">
        <v>47</v>
      </c>
      <c r="DX235" s="15" t="s">
        <v>59</v>
      </c>
      <c r="EC235" t="s">
        <v>47</v>
      </c>
      <c r="ED235" s="15" t="s">
        <v>59</v>
      </c>
      <c r="EE235" t="s">
        <v>47</v>
      </c>
      <c r="EF235" s="15" t="s">
        <v>59</v>
      </c>
      <c r="EG235" t="s">
        <v>47</v>
      </c>
      <c r="EH235" s="15" t="s">
        <v>59</v>
      </c>
      <c r="EK235" t="s">
        <v>47</v>
      </c>
      <c r="EL235" s="15" t="s">
        <v>59</v>
      </c>
      <c r="EM235" t="s">
        <v>47</v>
      </c>
      <c r="EN235" s="15" t="s">
        <v>59</v>
      </c>
      <c r="EO235" t="s">
        <v>47</v>
      </c>
      <c r="EP235" s="15" t="s">
        <v>59</v>
      </c>
      <c r="EQ235" t="s">
        <v>47</v>
      </c>
      <c r="ER235" s="15" t="s">
        <v>59</v>
      </c>
      <c r="ES235" t="s">
        <v>47</v>
      </c>
      <c r="ET235" s="15" t="s">
        <v>59</v>
      </c>
      <c r="EU235" t="s">
        <v>47</v>
      </c>
      <c r="EV235" s="15" t="s">
        <v>59</v>
      </c>
      <c r="EW235" t="s">
        <v>47</v>
      </c>
      <c r="EX235" s="15" t="s">
        <v>59</v>
      </c>
      <c r="EY235" t="s">
        <v>47</v>
      </c>
      <c r="EZ235" s="15" t="s">
        <v>59</v>
      </c>
      <c r="FA235" t="s">
        <v>47</v>
      </c>
      <c r="FB235" s="15" t="s">
        <v>59</v>
      </c>
      <c r="FE235" t="s">
        <v>47</v>
      </c>
      <c r="FF235" s="15" t="s">
        <v>59</v>
      </c>
      <c r="FG235" t="s">
        <v>47</v>
      </c>
      <c r="FH235" s="15" t="s">
        <v>59</v>
      </c>
      <c r="FI235" t="s">
        <v>47</v>
      </c>
      <c r="FJ235" s="15" t="s">
        <v>59</v>
      </c>
      <c r="FK235" t="s">
        <v>47</v>
      </c>
      <c r="FL235" s="15" t="s">
        <v>59</v>
      </c>
      <c r="FM235" t="s">
        <v>47</v>
      </c>
      <c r="FN235" s="15" t="s">
        <v>59</v>
      </c>
      <c r="FO235" t="s">
        <v>47</v>
      </c>
      <c r="FP235" s="15" t="s">
        <v>59</v>
      </c>
      <c r="FQ235" t="s">
        <v>47</v>
      </c>
      <c r="FR235" s="15" t="s">
        <v>59</v>
      </c>
    </row>
    <row r="236" spans="1:174" ht="18">
      <c r="A236" s="30" t="s">
        <v>590</v>
      </c>
      <c r="B236" s="50">
        <v>1</v>
      </c>
      <c r="C236" s="50"/>
      <c r="D236" s="50">
        <v>4804</v>
      </c>
      <c r="E236" s="18" t="s">
        <v>541</v>
      </c>
      <c r="I236" t="s">
        <v>47</v>
      </c>
      <c r="J236" s="15" t="s">
        <v>59</v>
      </c>
      <c r="K236" t="s">
        <v>47</v>
      </c>
      <c r="L236" s="15" t="s">
        <v>59</v>
      </c>
      <c r="BG236" t="s">
        <v>47</v>
      </c>
      <c r="BH236" s="15" t="s">
        <v>59</v>
      </c>
      <c r="BI236" t="s">
        <v>47</v>
      </c>
      <c r="BJ236" s="15" t="s">
        <v>59</v>
      </c>
      <c r="BK236" t="s">
        <v>47</v>
      </c>
      <c r="BL236" s="15" t="s">
        <v>59</v>
      </c>
      <c r="BM236" t="s">
        <v>47</v>
      </c>
      <c r="BN236" s="15" t="s">
        <v>59</v>
      </c>
      <c r="BO236" s="30">
        <v>5.5E-2</v>
      </c>
      <c r="BP236" s="15" t="s">
        <v>59</v>
      </c>
      <c r="BQ236" s="30">
        <v>0</v>
      </c>
      <c r="BS236" s="30">
        <v>1.4999999999999999E-2</v>
      </c>
      <c r="BT236" s="15" t="s">
        <v>59</v>
      </c>
      <c r="BU236" t="s">
        <v>47</v>
      </c>
      <c r="BV236" s="15" t="s">
        <v>59</v>
      </c>
      <c r="BW236" s="30">
        <v>0.31</v>
      </c>
      <c r="BX236" s="15" t="s">
        <v>59</v>
      </c>
      <c r="BY236" s="30">
        <v>0</v>
      </c>
      <c r="BZ236" s="15" t="s">
        <v>59</v>
      </c>
      <c r="CA236" t="s">
        <v>47</v>
      </c>
      <c r="CB236" s="15" t="s">
        <v>59</v>
      </c>
      <c r="CI236" t="s">
        <v>47</v>
      </c>
      <c r="CJ236" s="15" t="s">
        <v>59</v>
      </c>
      <c r="CM236" t="s">
        <v>47</v>
      </c>
      <c r="CN236" s="15" t="s">
        <v>59</v>
      </c>
      <c r="CO236" t="s">
        <v>47</v>
      </c>
      <c r="CP236" s="15" t="s">
        <v>59</v>
      </c>
      <c r="CQ236" t="s">
        <v>47</v>
      </c>
      <c r="CR236" s="15" t="s">
        <v>59</v>
      </c>
      <c r="CS236" t="s">
        <v>47</v>
      </c>
      <c r="CT236" s="15" t="s">
        <v>59</v>
      </c>
      <c r="CU236" t="s">
        <v>47</v>
      </c>
      <c r="CV236" s="15" t="s">
        <v>59</v>
      </c>
      <c r="CY236" t="s">
        <v>47</v>
      </c>
      <c r="CZ236" s="15" t="s">
        <v>59</v>
      </c>
      <c r="DC236" t="s">
        <v>47</v>
      </c>
      <c r="DD236" s="15" t="s">
        <v>59</v>
      </c>
      <c r="DG236" t="s">
        <v>47</v>
      </c>
      <c r="DH236" s="15" t="s">
        <v>59</v>
      </c>
      <c r="DI236" t="s">
        <v>47</v>
      </c>
      <c r="DJ236" s="15" t="s">
        <v>59</v>
      </c>
      <c r="DK236" t="s">
        <v>47</v>
      </c>
      <c r="DL236" s="15" t="s">
        <v>59</v>
      </c>
      <c r="DM236" t="s">
        <v>47</v>
      </c>
      <c r="DN236" s="15" t="s">
        <v>59</v>
      </c>
      <c r="DO236" t="s">
        <v>47</v>
      </c>
      <c r="DP236" s="15" t="s">
        <v>59</v>
      </c>
      <c r="DQ236" t="s">
        <v>47</v>
      </c>
      <c r="DR236" s="15" t="s">
        <v>59</v>
      </c>
      <c r="DS236" t="s">
        <v>47</v>
      </c>
      <c r="DT236" s="15" t="s">
        <v>59</v>
      </c>
      <c r="DU236" t="s">
        <v>47</v>
      </c>
      <c r="DV236" s="15" t="s">
        <v>59</v>
      </c>
      <c r="DW236" t="s">
        <v>47</v>
      </c>
      <c r="DX236" s="15" t="s">
        <v>59</v>
      </c>
      <c r="EC236" t="s">
        <v>47</v>
      </c>
      <c r="ED236" s="15" t="s">
        <v>59</v>
      </c>
      <c r="EE236" t="s">
        <v>47</v>
      </c>
      <c r="EF236" s="15" t="s">
        <v>59</v>
      </c>
      <c r="EG236" t="s">
        <v>47</v>
      </c>
      <c r="EH236" s="15" t="s">
        <v>59</v>
      </c>
      <c r="EK236" t="s">
        <v>47</v>
      </c>
      <c r="EL236" s="15" t="s">
        <v>59</v>
      </c>
      <c r="EM236" t="s">
        <v>47</v>
      </c>
      <c r="EN236" s="15" t="s">
        <v>59</v>
      </c>
      <c r="EO236" t="s">
        <v>47</v>
      </c>
      <c r="EP236" s="15" t="s">
        <v>59</v>
      </c>
      <c r="EQ236" t="s">
        <v>47</v>
      </c>
      <c r="ER236" s="15" t="s">
        <v>59</v>
      </c>
      <c r="ES236" t="s">
        <v>47</v>
      </c>
      <c r="ET236" s="15" t="s">
        <v>59</v>
      </c>
      <c r="EU236" t="s">
        <v>47</v>
      </c>
      <c r="EV236" s="15" t="s">
        <v>59</v>
      </c>
      <c r="EW236" t="s">
        <v>47</v>
      </c>
      <c r="EX236" s="15" t="s">
        <v>59</v>
      </c>
      <c r="EY236" t="s">
        <v>47</v>
      </c>
      <c r="EZ236" s="15" t="s">
        <v>59</v>
      </c>
      <c r="FA236" t="s">
        <v>47</v>
      </c>
      <c r="FB236" s="15" t="s">
        <v>59</v>
      </c>
      <c r="FE236" t="s">
        <v>47</v>
      </c>
      <c r="FF236" s="15" t="s">
        <v>59</v>
      </c>
      <c r="FG236" t="s">
        <v>47</v>
      </c>
      <c r="FH236" s="15" t="s">
        <v>59</v>
      </c>
      <c r="FI236" t="s">
        <v>47</v>
      </c>
      <c r="FJ236" s="15" t="s">
        <v>59</v>
      </c>
      <c r="FK236" t="s">
        <v>47</v>
      </c>
      <c r="FL236" s="15" t="s">
        <v>59</v>
      </c>
      <c r="FM236" t="s">
        <v>47</v>
      </c>
      <c r="FN236" s="15" t="s">
        <v>59</v>
      </c>
      <c r="FO236" t="s">
        <v>47</v>
      </c>
      <c r="FP236" s="15" t="s">
        <v>59</v>
      </c>
      <c r="FQ236" t="s">
        <v>47</v>
      </c>
      <c r="FR236" s="15" t="s">
        <v>59</v>
      </c>
    </row>
    <row r="237" spans="1:174" ht="18">
      <c r="A237" s="30" t="s">
        <v>591</v>
      </c>
      <c r="B237" s="50">
        <v>1</v>
      </c>
      <c r="C237" s="50"/>
      <c r="D237" s="50">
        <v>4804</v>
      </c>
      <c r="E237" s="18" t="s">
        <v>541</v>
      </c>
      <c r="I237" t="s">
        <v>47</v>
      </c>
      <c r="J237" s="15" t="s">
        <v>59</v>
      </c>
      <c r="K237" t="s">
        <v>47</v>
      </c>
      <c r="L237" s="15" t="s">
        <v>59</v>
      </c>
      <c r="BG237" t="s">
        <v>47</v>
      </c>
      <c r="BH237" s="15" t="s">
        <v>59</v>
      </c>
      <c r="BI237" t="s">
        <v>47</v>
      </c>
      <c r="BJ237" s="15" t="s">
        <v>59</v>
      </c>
      <c r="BK237" t="s">
        <v>47</v>
      </c>
      <c r="BL237" s="15" t="s">
        <v>59</v>
      </c>
      <c r="BM237" t="s">
        <v>47</v>
      </c>
      <c r="BN237" s="15" t="s">
        <v>59</v>
      </c>
      <c r="BO237" s="30">
        <v>8.0000000000000002E-3</v>
      </c>
      <c r="BP237" s="15" t="s">
        <v>59</v>
      </c>
      <c r="BQ237" s="30">
        <v>0</v>
      </c>
      <c r="BS237" s="30">
        <v>3.0000000000000001E-3</v>
      </c>
      <c r="BT237" s="15" t="s">
        <v>59</v>
      </c>
      <c r="BU237" t="s">
        <v>47</v>
      </c>
      <c r="BV237" s="15" t="s">
        <v>59</v>
      </c>
      <c r="BW237" s="30">
        <v>4.4000000000000004E-2</v>
      </c>
      <c r="BX237" s="15" t="s">
        <v>59</v>
      </c>
      <c r="BY237" s="30">
        <v>0</v>
      </c>
      <c r="BZ237" s="15" t="s">
        <v>59</v>
      </c>
      <c r="CA237" t="s">
        <v>47</v>
      </c>
      <c r="CB237" s="15" t="s">
        <v>59</v>
      </c>
      <c r="CI237" t="s">
        <v>47</v>
      </c>
      <c r="CJ237" s="15" t="s">
        <v>59</v>
      </c>
      <c r="CM237" t="s">
        <v>47</v>
      </c>
      <c r="CN237" s="15" t="s">
        <v>59</v>
      </c>
      <c r="CO237" t="s">
        <v>47</v>
      </c>
      <c r="CP237" s="15" t="s">
        <v>59</v>
      </c>
      <c r="CQ237" t="s">
        <v>47</v>
      </c>
      <c r="CR237" s="15" t="s">
        <v>59</v>
      </c>
      <c r="CS237" t="s">
        <v>47</v>
      </c>
      <c r="CT237" s="15" t="s">
        <v>59</v>
      </c>
      <c r="CU237" t="s">
        <v>47</v>
      </c>
      <c r="CV237" s="15" t="s">
        <v>59</v>
      </c>
      <c r="CY237" t="s">
        <v>47</v>
      </c>
      <c r="CZ237" s="15" t="s">
        <v>59</v>
      </c>
      <c r="DC237" t="s">
        <v>47</v>
      </c>
      <c r="DD237" s="15" t="s">
        <v>59</v>
      </c>
      <c r="DG237" t="s">
        <v>47</v>
      </c>
      <c r="DH237" s="15" t="s">
        <v>59</v>
      </c>
      <c r="DI237" t="s">
        <v>47</v>
      </c>
      <c r="DJ237" s="15" t="s">
        <v>59</v>
      </c>
      <c r="DK237" t="s">
        <v>47</v>
      </c>
      <c r="DL237" s="15" t="s">
        <v>59</v>
      </c>
      <c r="DM237" t="s">
        <v>47</v>
      </c>
      <c r="DN237" s="15" t="s">
        <v>59</v>
      </c>
      <c r="DO237" t="s">
        <v>47</v>
      </c>
      <c r="DP237" s="15" t="s">
        <v>59</v>
      </c>
      <c r="DQ237" t="s">
        <v>47</v>
      </c>
      <c r="DR237" s="15" t="s">
        <v>59</v>
      </c>
      <c r="DS237" t="s">
        <v>47</v>
      </c>
      <c r="DT237" s="15" t="s">
        <v>59</v>
      </c>
      <c r="DU237" t="s">
        <v>47</v>
      </c>
      <c r="DV237" s="15" t="s">
        <v>59</v>
      </c>
      <c r="DW237" t="s">
        <v>47</v>
      </c>
      <c r="DX237" s="15" t="s">
        <v>59</v>
      </c>
      <c r="EC237" t="s">
        <v>47</v>
      </c>
      <c r="ED237" s="15" t="s">
        <v>59</v>
      </c>
      <c r="EE237" t="s">
        <v>47</v>
      </c>
      <c r="EF237" s="15" t="s">
        <v>59</v>
      </c>
      <c r="EG237" t="s">
        <v>47</v>
      </c>
      <c r="EH237" s="15" t="s">
        <v>59</v>
      </c>
      <c r="EK237" t="s">
        <v>47</v>
      </c>
      <c r="EL237" s="15" t="s">
        <v>59</v>
      </c>
      <c r="EM237" t="s">
        <v>47</v>
      </c>
      <c r="EN237" s="15" t="s">
        <v>59</v>
      </c>
      <c r="EO237" t="s">
        <v>47</v>
      </c>
      <c r="EP237" s="15" t="s">
        <v>59</v>
      </c>
      <c r="EQ237" t="s">
        <v>47</v>
      </c>
      <c r="ER237" s="15" t="s">
        <v>59</v>
      </c>
      <c r="ES237" t="s">
        <v>47</v>
      </c>
      <c r="ET237" s="15" t="s">
        <v>59</v>
      </c>
      <c r="EU237" t="s">
        <v>47</v>
      </c>
      <c r="EV237" s="15" t="s">
        <v>59</v>
      </c>
      <c r="EW237" t="s">
        <v>47</v>
      </c>
      <c r="EX237" s="15" t="s">
        <v>59</v>
      </c>
      <c r="EY237" t="s">
        <v>47</v>
      </c>
      <c r="EZ237" s="15" t="s">
        <v>59</v>
      </c>
      <c r="FA237" t="s">
        <v>47</v>
      </c>
      <c r="FB237" s="15" t="s">
        <v>59</v>
      </c>
      <c r="FE237" t="s">
        <v>47</v>
      </c>
      <c r="FF237" s="15" t="s">
        <v>59</v>
      </c>
      <c r="FG237" t="s">
        <v>47</v>
      </c>
      <c r="FH237" s="15" t="s">
        <v>59</v>
      </c>
      <c r="FI237" t="s">
        <v>47</v>
      </c>
      <c r="FJ237" s="15" t="s">
        <v>59</v>
      </c>
      <c r="FK237" t="s">
        <v>47</v>
      </c>
      <c r="FL237" s="15" t="s">
        <v>59</v>
      </c>
      <c r="FM237" t="s">
        <v>47</v>
      </c>
      <c r="FN237" s="15" t="s">
        <v>59</v>
      </c>
      <c r="FO237" t="s">
        <v>47</v>
      </c>
      <c r="FP237" s="15" t="s">
        <v>59</v>
      </c>
      <c r="FQ237" t="s">
        <v>47</v>
      </c>
      <c r="FR237" s="15" t="s">
        <v>59</v>
      </c>
    </row>
    <row r="238" spans="1:174">
      <c r="A238" s="30" t="s">
        <v>578</v>
      </c>
      <c r="B238" s="50">
        <v>1</v>
      </c>
      <c r="C238" s="50"/>
      <c r="D238" s="50">
        <v>4004</v>
      </c>
      <c r="E238" s="18" t="s">
        <v>541</v>
      </c>
      <c r="I238" t="s">
        <v>47</v>
      </c>
      <c r="J238" s="15" t="s">
        <v>59</v>
      </c>
      <c r="K238" t="s">
        <v>47</v>
      </c>
      <c r="L238" s="15" t="s">
        <v>59</v>
      </c>
      <c r="BG238" t="s">
        <v>47</v>
      </c>
      <c r="BH238" s="15" t="s">
        <v>59</v>
      </c>
      <c r="BI238" t="s">
        <v>47</v>
      </c>
      <c r="BJ238" s="15" t="s">
        <v>59</v>
      </c>
      <c r="BK238" t="s">
        <v>47</v>
      </c>
      <c r="BL238" s="15" t="s">
        <v>59</v>
      </c>
      <c r="BM238" t="s">
        <v>47</v>
      </c>
      <c r="BN238" s="15" t="s">
        <v>59</v>
      </c>
      <c r="BO238" s="30">
        <v>6.0999999999999999E-2</v>
      </c>
      <c r="BP238" s="15" t="s">
        <v>59</v>
      </c>
      <c r="BQ238" s="30">
        <v>3.3000000000000002E-2</v>
      </c>
      <c r="BS238" s="30">
        <v>0</v>
      </c>
      <c r="BT238" s="15" t="s">
        <v>59</v>
      </c>
      <c r="BU238" t="s">
        <v>47</v>
      </c>
      <c r="BV238" s="15" t="s">
        <v>59</v>
      </c>
      <c r="BW238" s="30">
        <v>0.22</v>
      </c>
      <c r="BX238" s="15" t="s">
        <v>59</v>
      </c>
      <c r="BY238" s="30">
        <v>4.4999999999999998E-2</v>
      </c>
      <c r="BZ238" s="15" t="s">
        <v>59</v>
      </c>
      <c r="CA238" t="s">
        <v>47</v>
      </c>
      <c r="CB238" s="15" t="s">
        <v>59</v>
      </c>
      <c r="CI238" t="s">
        <v>47</v>
      </c>
      <c r="CJ238" s="15" t="s">
        <v>59</v>
      </c>
      <c r="CM238" t="s">
        <v>47</v>
      </c>
      <c r="CN238" s="15" t="s">
        <v>59</v>
      </c>
      <c r="CO238" t="s">
        <v>47</v>
      </c>
      <c r="CP238" s="15" t="s">
        <v>59</v>
      </c>
      <c r="CQ238" t="s">
        <v>47</v>
      </c>
      <c r="CR238" s="15" t="s">
        <v>59</v>
      </c>
      <c r="CS238" t="s">
        <v>47</v>
      </c>
      <c r="CT238" s="15" t="s">
        <v>59</v>
      </c>
      <c r="CU238" t="s">
        <v>47</v>
      </c>
      <c r="CV238" s="15" t="s">
        <v>59</v>
      </c>
      <c r="CY238" t="s">
        <v>47</v>
      </c>
      <c r="CZ238" s="15" t="s">
        <v>59</v>
      </c>
      <c r="DC238" t="s">
        <v>47</v>
      </c>
      <c r="DD238" s="15" t="s">
        <v>59</v>
      </c>
      <c r="DG238" t="s">
        <v>47</v>
      </c>
      <c r="DH238" s="15" t="s">
        <v>59</v>
      </c>
      <c r="DI238" t="s">
        <v>47</v>
      </c>
      <c r="DJ238" s="15" t="s">
        <v>59</v>
      </c>
      <c r="DK238" t="s">
        <v>47</v>
      </c>
      <c r="DL238" s="15" t="s">
        <v>59</v>
      </c>
      <c r="DM238" t="s">
        <v>47</v>
      </c>
      <c r="DN238" s="15" t="s">
        <v>59</v>
      </c>
      <c r="DO238" t="s">
        <v>47</v>
      </c>
      <c r="DP238" s="15" t="s">
        <v>59</v>
      </c>
      <c r="DQ238" t="s">
        <v>47</v>
      </c>
      <c r="DR238" s="15" t="s">
        <v>59</v>
      </c>
      <c r="DS238" t="s">
        <v>47</v>
      </c>
      <c r="DT238" s="15" t="s">
        <v>59</v>
      </c>
      <c r="DU238" t="s">
        <v>47</v>
      </c>
      <c r="DV238" s="15" t="s">
        <v>59</v>
      </c>
      <c r="DW238" t="s">
        <v>47</v>
      </c>
      <c r="DX238" s="15" t="s">
        <v>59</v>
      </c>
      <c r="EC238" t="s">
        <v>47</v>
      </c>
      <c r="ED238" s="15" t="s">
        <v>59</v>
      </c>
      <c r="EE238" t="s">
        <v>47</v>
      </c>
      <c r="EF238" s="15" t="s">
        <v>59</v>
      </c>
      <c r="EG238" t="s">
        <v>47</v>
      </c>
      <c r="EH238" s="15" t="s">
        <v>59</v>
      </c>
      <c r="EK238" t="s">
        <v>47</v>
      </c>
      <c r="EL238" s="15" t="s">
        <v>59</v>
      </c>
      <c r="EM238" t="s">
        <v>47</v>
      </c>
      <c r="EN238" s="15" t="s">
        <v>59</v>
      </c>
      <c r="EO238" t="s">
        <v>47</v>
      </c>
      <c r="EP238" s="15" t="s">
        <v>59</v>
      </c>
      <c r="EQ238" t="s">
        <v>47</v>
      </c>
      <c r="ER238" s="15" t="s">
        <v>59</v>
      </c>
      <c r="ES238" t="s">
        <v>47</v>
      </c>
      <c r="ET238" s="15" t="s">
        <v>59</v>
      </c>
      <c r="EU238" t="s">
        <v>47</v>
      </c>
      <c r="EV238" s="15" t="s">
        <v>59</v>
      </c>
      <c r="EW238" t="s">
        <v>47</v>
      </c>
      <c r="EX238" s="15" t="s">
        <v>59</v>
      </c>
      <c r="EY238" t="s">
        <v>47</v>
      </c>
      <c r="EZ238" s="15" t="s">
        <v>59</v>
      </c>
      <c r="FA238" t="s">
        <v>47</v>
      </c>
      <c r="FB238" s="15" t="s">
        <v>59</v>
      </c>
      <c r="FE238" t="s">
        <v>47</v>
      </c>
      <c r="FF238" s="15" t="s">
        <v>59</v>
      </c>
      <c r="FG238" t="s">
        <v>47</v>
      </c>
      <c r="FH238" s="15" t="s">
        <v>59</v>
      </c>
      <c r="FI238" t="s">
        <v>47</v>
      </c>
      <c r="FJ238" s="15" t="s">
        <v>59</v>
      </c>
      <c r="FK238" t="s">
        <v>47</v>
      </c>
      <c r="FL238" s="15" t="s">
        <v>59</v>
      </c>
      <c r="FM238" t="s">
        <v>47</v>
      </c>
      <c r="FN238" s="15" t="s">
        <v>59</v>
      </c>
      <c r="FO238" t="s">
        <v>47</v>
      </c>
      <c r="FP238" s="15" t="s">
        <v>59</v>
      </c>
      <c r="FQ238" t="s">
        <v>47</v>
      </c>
      <c r="FR238" s="15" t="s">
        <v>59</v>
      </c>
    </row>
    <row r="239" spans="1:174">
      <c r="A239" s="30" t="s">
        <v>579</v>
      </c>
      <c r="B239" s="50">
        <v>4</v>
      </c>
      <c r="C239" s="50"/>
      <c r="D239" s="50">
        <v>5402</v>
      </c>
      <c r="E239" s="18" t="s">
        <v>541</v>
      </c>
      <c r="I239" t="s">
        <v>47</v>
      </c>
      <c r="J239" s="15" t="s">
        <v>59</v>
      </c>
      <c r="K239" t="s">
        <v>47</v>
      </c>
      <c r="L239" s="15" t="s">
        <v>59</v>
      </c>
      <c r="BG239" t="s">
        <v>47</v>
      </c>
      <c r="BH239" s="15" t="s">
        <v>59</v>
      </c>
      <c r="BI239" t="s">
        <v>47</v>
      </c>
      <c r="BJ239" s="15" t="s">
        <v>59</v>
      </c>
      <c r="BK239" t="s">
        <v>47</v>
      </c>
      <c r="BL239" s="15" t="s">
        <v>59</v>
      </c>
      <c r="BM239" t="s">
        <v>47</v>
      </c>
      <c r="BN239" s="15" t="s">
        <v>59</v>
      </c>
      <c r="BO239" s="30">
        <v>4.8000000000000001E-2</v>
      </c>
      <c r="BP239" s="15" t="s">
        <v>59</v>
      </c>
      <c r="BQ239" s="30">
        <v>0</v>
      </c>
      <c r="BS239" s="30">
        <v>3.5000000000000003E-2</v>
      </c>
      <c r="BT239" s="15" t="s">
        <v>59</v>
      </c>
      <c r="BU239" t="s">
        <v>47</v>
      </c>
      <c r="BV239" s="15" t="s">
        <v>59</v>
      </c>
      <c r="BW239" s="30">
        <v>0.16</v>
      </c>
      <c r="BX239" s="15" t="s">
        <v>59</v>
      </c>
      <c r="BY239" s="30">
        <v>0</v>
      </c>
      <c r="BZ239" s="15" t="s">
        <v>59</v>
      </c>
      <c r="CA239" t="s">
        <v>47</v>
      </c>
      <c r="CB239" s="15" t="s">
        <v>59</v>
      </c>
      <c r="CI239" t="s">
        <v>47</v>
      </c>
      <c r="CJ239" s="15" t="s">
        <v>59</v>
      </c>
      <c r="CM239" t="s">
        <v>47</v>
      </c>
      <c r="CN239" s="15" t="s">
        <v>59</v>
      </c>
      <c r="CO239" t="s">
        <v>47</v>
      </c>
      <c r="CP239" s="15" t="s">
        <v>59</v>
      </c>
      <c r="CQ239" t="s">
        <v>47</v>
      </c>
      <c r="CR239" s="15" t="s">
        <v>59</v>
      </c>
      <c r="CS239" t="s">
        <v>47</v>
      </c>
      <c r="CT239" s="15" t="s">
        <v>59</v>
      </c>
      <c r="CU239" t="s">
        <v>47</v>
      </c>
      <c r="CV239" s="15" t="s">
        <v>59</v>
      </c>
      <c r="CY239" t="s">
        <v>47</v>
      </c>
      <c r="CZ239" s="15" t="s">
        <v>59</v>
      </c>
      <c r="DC239" t="s">
        <v>47</v>
      </c>
      <c r="DD239" s="15" t="s">
        <v>59</v>
      </c>
      <c r="DG239" t="s">
        <v>47</v>
      </c>
      <c r="DH239" s="15" t="s">
        <v>59</v>
      </c>
      <c r="DI239" t="s">
        <v>47</v>
      </c>
      <c r="DJ239" s="15" t="s">
        <v>59</v>
      </c>
      <c r="DK239" t="s">
        <v>47</v>
      </c>
      <c r="DL239" s="15" t="s">
        <v>59</v>
      </c>
      <c r="DM239" t="s">
        <v>47</v>
      </c>
      <c r="DN239" s="15" t="s">
        <v>59</v>
      </c>
      <c r="DO239" t="s">
        <v>47</v>
      </c>
      <c r="DP239" s="15" t="s">
        <v>59</v>
      </c>
      <c r="DQ239" t="s">
        <v>47</v>
      </c>
      <c r="DR239" s="15" t="s">
        <v>59</v>
      </c>
      <c r="DS239" t="s">
        <v>47</v>
      </c>
      <c r="DT239" s="15" t="s">
        <v>59</v>
      </c>
      <c r="DU239" t="s">
        <v>47</v>
      </c>
      <c r="DV239" s="15" t="s">
        <v>59</v>
      </c>
      <c r="DW239" t="s">
        <v>47</v>
      </c>
      <c r="DX239" s="15" t="s">
        <v>59</v>
      </c>
      <c r="EC239" t="s">
        <v>47</v>
      </c>
      <c r="ED239" s="15" t="s">
        <v>59</v>
      </c>
      <c r="EE239" t="s">
        <v>47</v>
      </c>
      <c r="EF239" s="15" t="s">
        <v>59</v>
      </c>
      <c r="EG239" t="s">
        <v>47</v>
      </c>
      <c r="EH239" s="15" t="s">
        <v>59</v>
      </c>
      <c r="EK239" t="s">
        <v>47</v>
      </c>
      <c r="EL239" s="15" t="s">
        <v>59</v>
      </c>
      <c r="EM239" t="s">
        <v>47</v>
      </c>
      <c r="EN239" s="15" t="s">
        <v>59</v>
      </c>
      <c r="EO239" t="s">
        <v>47</v>
      </c>
      <c r="EP239" s="15" t="s">
        <v>59</v>
      </c>
      <c r="EQ239" t="s">
        <v>47</v>
      </c>
      <c r="ER239" s="15" t="s">
        <v>59</v>
      </c>
      <c r="ES239" t="s">
        <v>47</v>
      </c>
      <c r="ET239" s="15" t="s">
        <v>59</v>
      </c>
      <c r="EU239" t="s">
        <v>47</v>
      </c>
      <c r="EV239" s="15" t="s">
        <v>59</v>
      </c>
      <c r="EW239" t="s">
        <v>47</v>
      </c>
      <c r="EX239" s="15" t="s">
        <v>59</v>
      </c>
      <c r="EY239" t="s">
        <v>47</v>
      </c>
      <c r="EZ239" s="15" t="s">
        <v>59</v>
      </c>
      <c r="FA239" t="s">
        <v>47</v>
      </c>
      <c r="FB239" s="15" t="s">
        <v>59</v>
      </c>
      <c r="FE239" t="s">
        <v>47</v>
      </c>
      <c r="FF239" s="15" t="s">
        <v>59</v>
      </c>
      <c r="FG239" t="s">
        <v>47</v>
      </c>
      <c r="FH239" s="15" t="s">
        <v>59</v>
      </c>
      <c r="FI239" t="s">
        <v>47</v>
      </c>
      <c r="FJ239" s="15" t="s">
        <v>59</v>
      </c>
      <c r="FK239" t="s">
        <v>47</v>
      </c>
      <c r="FL239" s="15" t="s">
        <v>59</v>
      </c>
      <c r="FM239" t="s">
        <v>47</v>
      </c>
      <c r="FN239" s="15" t="s">
        <v>59</v>
      </c>
      <c r="FO239" t="s">
        <v>47</v>
      </c>
      <c r="FP239" s="15" t="s">
        <v>59</v>
      </c>
      <c r="FQ239" t="s">
        <v>47</v>
      </c>
      <c r="FR239" s="15" t="s">
        <v>59</v>
      </c>
    </row>
    <row r="240" spans="1:174">
      <c r="A240" s="30" t="s">
        <v>580</v>
      </c>
      <c r="B240" s="50">
        <v>1</v>
      </c>
      <c r="C240" s="50"/>
      <c r="D240" s="50">
        <v>4002</v>
      </c>
      <c r="E240" s="18" t="s">
        <v>541</v>
      </c>
      <c r="I240" t="s">
        <v>47</v>
      </c>
      <c r="J240" s="15" t="s">
        <v>59</v>
      </c>
      <c r="K240" t="s">
        <v>47</v>
      </c>
      <c r="L240" s="15" t="s">
        <v>59</v>
      </c>
      <c r="BG240" t="s">
        <v>47</v>
      </c>
      <c r="BH240" s="15" t="s">
        <v>59</v>
      </c>
      <c r="BI240" t="s">
        <v>47</v>
      </c>
      <c r="BJ240" s="15" t="s">
        <v>59</v>
      </c>
      <c r="BK240" t="s">
        <v>47</v>
      </c>
      <c r="BL240" s="15" t="s">
        <v>59</v>
      </c>
      <c r="BM240" t="s">
        <v>47</v>
      </c>
      <c r="BN240" s="15" t="s">
        <v>59</v>
      </c>
      <c r="BO240" s="30">
        <v>0</v>
      </c>
      <c r="BP240" s="15" t="s">
        <v>59</v>
      </c>
      <c r="BQ240" s="30">
        <v>4.2999999999999997E-2</v>
      </c>
      <c r="BS240" s="30">
        <v>0</v>
      </c>
      <c r="BT240" s="15" t="s">
        <v>59</v>
      </c>
      <c r="BU240" t="s">
        <v>47</v>
      </c>
      <c r="BV240" s="15" t="s">
        <v>59</v>
      </c>
      <c r="BW240" s="30">
        <v>0</v>
      </c>
      <c r="BX240" s="15" t="s">
        <v>59</v>
      </c>
      <c r="BY240" s="30">
        <v>0.15</v>
      </c>
      <c r="BZ240" s="15" t="s">
        <v>59</v>
      </c>
      <c r="CA240" t="s">
        <v>47</v>
      </c>
      <c r="CB240" s="15" t="s">
        <v>59</v>
      </c>
      <c r="CI240" t="s">
        <v>47</v>
      </c>
      <c r="CJ240" s="15" t="s">
        <v>59</v>
      </c>
      <c r="CM240" t="s">
        <v>47</v>
      </c>
      <c r="CN240" s="15" t="s">
        <v>59</v>
      </c>
      <c r="CO240" t="s">
        <v>47</v>
      </c>
      <c r="CP240" s="15" t="s">
        <v>59</v>
      </c>
      <c r="CQ240" t="s">
        <v>47</v>
      </c>
      <c r="CR240" s="15" t="s">
        <v>59</v>
      </c>
      <c r="CS240" t="s">
        <v>47</v>
      </c>
      <c r="CT240" s="15" t="s">
        <v>59</v>
      </c>
      <c r="CU240" t="s">
        <v>47</v>
      </c>
      <c r="CV240" s="15" t="s">
        <v>59</v>
      </c>
      <c r="CY240" t="s">
        <v>47</v>
      </c>
      <c r="CZ240" s="15" t="s">
        <v>59</v>
      </c>
      <c r="DC240" t="s">
        <v>47</v>
      </c>
      <c r="DD240" s="15" t="s">
        <v>59</v>
      </c>
      <c r="DG240" t="s">
        <v>47</v>
      </c>
      <c r="DH240" s="15" t="s">
        <v>59</v>
      </c>
      <c r="DI240" t="s">
        <v>47</v>
      </c>
      <c r="DJ240" s="15" t="s">
        <v>59</v>
      </c>
      <c r="DK240" t="s">
        <v>47</v>
      </c>
      <c r="DL240" s="15" t="s">
        <v>59</v>
      </c>
      <c r="DM240" t="s">
        <v>47</v>
      </c>
      <c r="DN240" s="15" t="s">
        <v>59</v>
      </c>
      <c r="DO240" t="s">
        <v>47</v>
      </c>
      <c r="DP240" s="15" t="s">
        <v>59</v>
      </c>
      <c r="DQ240" t="s">
        <v>47</v>
      </c>
      <c r="DR240" s="15" t="s">
        <v>59</v>
      </c>
      <c r="DS240" t="s">
        <v>47</v>
      </c>
      <c r="DT240" s="15" t="s">
        <v>59</v>
      </c>
      <c r="DU240" t="s">
        <v>47</v>
      </c>
      <c r="DV240" s="15" t="s">
        <v>59</v>
      </c>
      <c r="DW240" t="s">
        <v>47</v>
      </c>
      <c r="DX240" s="15" t="s">
        <v>59</v>
      </c>
      <c r="EC240" t="s">
        <v>47</v>
      </c>
      <c r="ED240" s="15" t="s">
        <v>59</v>
      </c>
      <c r="EE240" t="s">
        <v>47</v>
      </c>
      <c r="EF240" s="15" t="s">
        <v>59</v>
      </c>
      <c r="EG240" t="s">
        <v>47</v>
      </c>
      <c r="EH240" s="15" t="s">
        <v>59</v>
      </c>
      <c r="EK240" t="s">
        <v>47</v>
      </c>
      <c r="EL240" s="15" t="s">
        <v>59</v>
      </c>
      <c r="EM240" t="s">
        <v>47</v>
      </c>
      <c r="EN240" s="15" t="s">
        <v>59</v>
      </c>
      <c r="EO240" t="s">
        <v>47</v>
      </c>
      <c r="EP240" s="15" t="s">
        <v>59</v>
      </c>
      <c r="EQ240" t="s">
        <v>47</v>
      </c>
      <c r="ER240" s="15" t="s">
        <v>59</v>
      </c>
      <c r="ES240" t="s">
        <v>47</v>
      </c>
      <c r="ET240" s="15" t="s">
        <v>59</v>
      </c>
      <c r="EU240" t="s">
        <v>47</v>
      </c>
      <c r="EV240" s="15" t="s">
        <v>59</v>
      </c>
      <c r="EW240" t="s">
        <v>47</v>
      </c>
      <c r="EX240" s="15" t="s">
        <v>59</v>
      </c>
      <c r="EY240" t="s">
        <v>47</v>
      </c>
      <c r="EZ240" s="15" t="s">
        <v>59</v>
      </c>
      <c r="FA240" t="s">
        <v>47</v>
      </c>
      <c r="FB240" s="15" t="s">
        <v>59</v>
      </c>
      <c r="FE240" t="s">
        <v>47</v>
      </c>
      <c r="FF240" s="15" t="s">
        <v>59</v>
      </c>
      <c r="FG240" t="s">
        <v>47</v>
      </c>
      <c r="FH240" s="15" t="s">
        <v>59</v>
      </c>
      <c r="FI240" t="s">
        <v>47</v>
      </c>
      <c r="FJ240" s="15" t="s">
        <v>59</v>
      </c>
      <c r="FK240" t="s">
        <v>47</v>
      </c>
      <c r="FL240" s="15" t="s">
        <v>59</v>
      </c>
      <c r="FM240" t="s">
        <v>47</v>
      </c>
      <c r="FN240" s="15" t="s">
        <v>59</v>
      </c>
      <c r="FO240" t="s">
        <v>47</v>
      </c>
      <c r="FP240" s="15" t="s">
        <v>59</v>
      </c>
      <c r="FQ240" t="s">
        <v>47</v>
      </c>
      <c r="FR240" s="15" t="s">
        <v>59</v>
      </c>
    </row>
    <row r="241" spans="1:174">
      <c r="A241" s="30" t="s">
        <v>581</v>
      </c>
      <c r="B241" s="50">
        <v>1</v>
      </c>
      <c r="C241" s="50"/>
      <c r="D241" s="50">
        <v>4802</v>
      </c>
      <c r="E241" s="18" t="s">
        <v>541</v>
      </c>
      <c r="I241" t="s">
        <v>47</v>
      </c>
      <c r="J241" s="15" t="s">
        <v>59</v>
      </c>
      <c r="K241" t="s">
        <v>47</v>
      </c>
      <c r="L241" s="15" t="s">
        <v>59</v>
      </c>
      <c r="BG241" t="s">
        <v>47</v>
      </c>
      <c r="BH241" s="15" t="s">
        <v>59</v>
      </c>
      <c r="BI241" t="s">
        <v>47</v>
      </c>
      <c r="BJ241" s="15" t="s">
        <v>59</v>
      </c>
      <c r="BK241" t="s">
        <v>47</v>
      </c>
      <c r="BL241" s="15" t="s">
        <v>59</v>
      </c>
      <c r="BM241" t="s">
        <v>47</v>
      </c>
      <c r="BN241" s="15" t="s">
        <v>59</v>
      </c>
      <c r="BO241" s="30">
        <v>5.5E-2</v>
      </c>
      <c r="BP241" s="15" t="s">
        <v>59</v>
      </c>
      <c r="BQ241" s="30">
        <v>0</v>
      </c>
      <c r="BS241" s="30">
        <v>1.6E-2</v>
      </c>
      <c r="BT241" s="15" t="s">
        <v>59</v>
      </c>
      <c r="BU241" t="s">
        <v>47</v>
      </c>
      <c r="BV241" s="15" t="s">
        <v>59</v>
      </c>
      <c r="BW241" s="30">
        <v>0.32</v>
      </c>
      <c r="BX241" s="15" t="s">
        <v>59</v>
      </c>
      <c r="BY241" s="30">
        <v>0</v>
      </c>
      <c r="BZ241" s="15" t="s">
        <v>59</v>
      </c>
      <c r="CA241" t="s">
        <v>47</v>
      </c>
      <c r="CB241" s="15" t="s">
        <v>59</v>
      </c>
      <c r="CI241" t="s">
        <v>47</v>
      </c>
      <c r="CJ241" s="15" t="s">
        <v>59</v>
      </c>
      <c r="CM241" t="s">
        <v>47</v>
      </c>
      <c r="CN241" s="15" t="s">
        <v>59</v>
      </c>
      <c r="CO241" t="s">
        <v>47</v>
      </c>
      <c r="CP241" s="15" t="s">
        <v>59</v>
      </c>
      <c r="CQ241" t="s">
        <v>47</v>
      </c>
      <c r="CR241" s="15" t="s">
        <v>59</v>
      </c>
      <c r="CS241" t="s">
        <v>47</v>
      </c>
      <c r="CT241" s="15" t="s">
        <v>59</v>
      </c>
      <c r="CU241" t="s">
        <v>47</v>
      </c>
      <c r="CV241" s="15" t="s">
        <v>59</v>
      </c>
      <c r="CY241" t="s">
        <v>47</v>
      </c>
      <c r="CZ241" s="15" t="s">
        <v>59</v>
      </c>
      <c r="DC241" t="s">
        <v>47</v>
      </c>
      <c r="DD241" s="15" t="s">
        <v>59</v>
      </c>
      <c r="DG241" t="s">
        <v>47</v>
      </c>
      <c r="DH241" s="15" t="s">
        <v>59</v>
      </c>
      <c r="DI241" t="s">
        <v>47</v>
      </c>
      <c r="DJ241" s="15" t="s">
        <v>59</v>
      </c>
      <c r="DK241" t="s">
        <v>47</v>
      </c>
      <c r="DL241" s="15" t="s">
        <v>59</v>
      </c>
      <c r="DM241" t="s">
        <v>47</v>
      </c>
      <c r="DN241" s="15" t="s">
        <v>59</v>
      </c>
      <c r="DO241" t="s">
        <v>47</v>
      </c>
      <c r="DP241" s="15" t="s">
        <v>59</v>
      </c>
      <c r="DQ241" t="s">
        <v>47</v>
      </c>
      <c r="DR241" s="15" t="s">
        <v>59</v>
      </c>
      <c r="DS241" t="s">
        <v>47</v>
      </c>
      <c r="DT241" s="15" t="s">
        <v>59</v>
      </c>
      <c r="DU241" t="s">
        <v>47</v>
      </c>
      <c r="DV241" s="15" t="s">
        <v>59</v>
      </c>
      <c r="DW241" t="s">
        <v>47</v>
      </c>
      <c r="DX241" s="15" t="s">
        <v>59</v>
      </c>
      <c r="EC241" t="s">
        <v>47</v>
      </c>
      <c r="ED241" s="15" t="s">
        <v>59</v>
      </c>
      <c r="EE241" t="s">
        <v>47</v>
      </c>
      <c r="EF241" s="15" t="s">
        <v>59</v>
      </c>
      <c r="EG241" t="s">
        <v>47</v>
      </c>
      <c r="EH241" s="15" t="s">
        <v>59</v>
      </c>
      <c r="EK241" t="s">
        <v>47</v>
      </c>
      <c r="EL241" s="15" t="s">
        <v>59</v>
      </c>
      <c r="EM241" t="s">
        <v>47</v>
      </c>
      <c r="EN241" s="15" t="s">
        <v>59</v>
      </c>
      <c r="EO241" t="s">
        <v>47</v>
      </c>
      <c r="EP241" s="15" t="s">
        <v>59</v>
      </c>
      <c r="EQ241" t="s">
        <v>47</v>
      </c>
      <c r="ER241" s="15" t="s">
        <v>59</v>
      </c>
      <c r="ES241" t="s">
        <v>47</v>
      </c>
      <c r="ET241" s="15" t="s">
        <v>59</v>
      </c>
      <c r="EU241" t="s">
        <v>47</v>
      </c>
      <c r="EV241" s="15" t="s">
        <v>59</v>
      </c>
      <c r="EW241" t="s">
        <v>47</v>
      </c>
      <c r="EX241" s="15" t="s">
        <v>59</v>
      </c>
      <c r="EY241" t="s">
        <v>47</v>
      </c>
      <c r="EZ241" s="15" t="s">
        <v>59</v>
      </c>
      <c r="FA241" t="s">
        <v>47</v>
      </c>
      <c r="FB241" s="15" t="s">
        <v>59</v>
      </c>
      <c r="FE241" t="s">
        <v>47</v>
      </c>
      <c r="FF241" s="15" t="s">
        <v>59</v>
      </c>
      <c r="FG241" t="s">
        <v>47</v>
      </c>
      <c r="FH241" s="15" t="s">
        <v>59</v>
      </c>
      <c r="FI241" t="s">
        <v>47</v>
      </c>
      <c r="FJ241" s="15" t="s">
        <v>59</v>
      </c>
      <c r="FK241" t="s">
        <v>47</v>
      </c>
      <c r="FL241" s="15" t="s">
        <v>59</v>
      </c>
      <c r="FM241" t="s">
        <v>47</v>
      </c>
      <c r="FN241" s="15" t="s">
        <v>59</v>
      </c>
      <c r="FO241" t="s">
        <v>47</v>
      </c>
      <c r="FP241" s="15" t="s">
        <v>59</v>
      </c>
      <c r="FQ241" t="s">
        <v>47</v>
      </c>
      <c r="FR241" s="15" t="s">
        <v>59</v>
      </c>
    </row>
    <row r="242" spans="1:174">
      <c r="A242" s="30" t="s">
        <v>582</v>
      </c>
      <c r="B242" s="50">
        <v>1</v>
      </c>
      <c r="C242" s="50"/>
      <c r="D242" s="50">
        <v>4802</v>
      </c>
      <c r="E242" s="18" t="s">
        <v>541</v>
      </c>
      <c r="I242" t="s">
        <v>47</v>
      </c>
      <c r="J242" s="15" t="s">
        <v>59</v>
      </c>
      <c r="K242" t="s">
        <v>47</v>
      </c>
      <c r="L242" s="15" t="s">
        <v>59</v>
      </c>
      <c r="BG242" t="s">
        <v>47</v>
      </c>
      <c r="BH242" s="15" t="s">
        <v>59</v>
      </c>
      <c r="BI242" t="s">
        <v>47</v>
      </c>
      <c r="BJ242" s="15" t="s">
        <v>59</v>
      </c>
      <c r="BK242" t="s">
        <v>47</v>
      </c>
      <c r="BL242" s="15" t="s">
        <v>59</v>
      </c>
      <c r="BM242" t="s">
        <v>47</v>
      </c>
      <c r="BN242" s="15" t="s">
        <v>59</v>
      </c>
      <c r="BO242" s="30">
        <v>8.0000000000000002E-3</v>
      </c>
      <c r="BP242" s="15" t="s">
        <v>59</v>
      </c>
      <c r="BQ242" s="30">
        <v>0</v>
      </c>
      <c r="BS242" s="30">
        <v>2E-3</v>
      </c>
      <c r="BT242" s="15" t="s">
        <v>59</v>
      </c>
      <c r="BU242" t="s">
        <v>47</v>
      </c>
      <c r="BV242" s="15" t="s">
        <v>59</v>
      </c>
      <c r="BW242" s="30">
        <v>0.04</v>
      </c>
      <c r="BX242" s="15" t="s">
        <v>59</v>
      </c>
      <c r="BY242" s="30">
        <v>0</v>
      </c>
      <c r="BZ242" s="15" t="s">
        <v>59</v>
      </c>
      <c r="CA242" t="s">
        <v>47</v>
      </c>
      <c r="CB242" s="15" t="s">
        <v>59</v>
      </c>
      <c r="CI242" t="s">
        <v>47</v>
      </c>
      <c r="CJ242" s="15" t="s">
        <v>59</v>
      </c>
      <c r="CM242" t="s">
        <v>47</v>
      </c>
      <c r="CN242" s="15" t="s">
        <v>59</v>
      </c>
      <c r="CO242" t="s">
        <v>47</v>
      </c>
      <c r="CP242" s="15" t="s">
        <v>59</v>
      </c>
      <c r="CQ242" t="s">
        <v>47</v>
      </c>
      <c r="CR242" s="15" t="s">
        <v>59</v>
      </c>
      <c r="CS242" t="s">
        <v>47</v>
      </c>
      <c r="CT242" s="15" t="s">
        <v>59</v>
      </c>
      <c r="CU242" t="s">
        <v>47</v>
      </c>
      <c r="CV242" s="15" t="s">
        <v>59</v>
      </c>
      <c r="CY242" t="s">
        <v>47</v>
      </c>
      <c r="CZ242" s="15" t="s">
        <v>59</v>
      </c>
      <c r="DC242" t="s">
        <v>47</v>
      </c>
      <c r="DD242" s="15" t="s">
        <v>59</v>
      </c>
      <c r="DG242" t="s">
        <v>47</v>
      </c>
      <c r="DH242" s="15" t="s">
        <v>59</v>
      </c>
      <c r="DI242" t="s">
        <v>47</v>
      </c>
      <c r="DJ242" s="15" t="s">
        <v>59</v>
      </c>
      <c r="DK242" t="s">
        <v>47</v>
      </c>
      <c r="DL242" s="15" t="s">
        <v>59</v>
      </c>
      <c r="DM242" t="s">
        <v>47</v>
      </c>
      <c r="DN242" s="15" t="s">
        <v>59</v>
      </c>
      <c r="DO242" t="s">
        <v>47</v>
      </c>
      <c r="DP242" s="15" t="s">
        <v>59</v>
      </c>
      <c r="DQ242" t="s">
        <v>47</v>
      </c>
      <c r="DR242" s="15" t="s">
        <v>59</v>
      </c>
      <c r="DS242" t="s">
        <v>47</v>
      </c>
      <c r="DT242" s="15" t="s">
        <v>59</v>
      </c>
      <c r="DU242" t="s">
        <v>47</v>
      </c>
      <c r="DV242" s="15" t="s">
        <v>59</v>
      </c>
      <c r="DW242" t="s">
        <v>47</v>
      </c>
      <c r="DX242" s="15" t="s">
        <v>59</v>
      </c>
      <c r="EC242" t="s">
        <v>47</v>
      </c>
      <c r="ED242" s="15" t="s">
        <v>59</v>
      </c>
      <c r="EE242" t="s">
        <v>47</v>
      </c>
      <c r="EF242" s="15" t="s">
        <v>59</v>
      </c>
      <c r="EG242" t="s">
        <v>47</v>
      </c>
      <c r="EH242" s="15" t="s">
        <v>59</v>
      </c>
      <c r="EK242" t="s">
        <v>47</v>
      </c>
      <c r="EL242" s="15" t="s">
        <v>59</v>
      </c>
      <c r="EM242" t="s">
        <v>47</v>
      </c>
      <c r="EN242" s="15" t="s">
        <v>59</v>
      </c>
      <c r="EO242" t="s">
        <v>47</v>
      </c>
      <c r="EP242" s="15" t="s">
        <v>59</v>
      </c>
      <c r="EQ242" t="s">
        <v>47</v>
      </c>
      <c r="ER242" s="15" t="s">
        <v>59</v>
      </c>
      <c r="ES242" t="s">
        <v>47</v>
      </c>
      <c r="ET242" s="15" t="s">
        <v>59</v>
      </c>
      <c r="EU242" t="s">
        <v>47</v>
      </c>
      <c r="EV242" s="15" t="s">
        <v>59</v>
      </c>
      <c r="EW242" t="s">
        <v>47</v>
      </c>
      <c r="EX242" s="15" t="s">
        <v>59</v>
      </c>
      <c r="EY242" t="s">
        <v>47</v>
      </c>
      <c r="EZ242" s="15" t="s">
        <v>59</v>
      </c>
      <c r="FA242" t="s">
        <v>47</v>
      </c>
      <c r="FB242" s="15" t="s">
        <v>59</v>
      </c>
      <c r="FE242" t="s">
        <v>47</v>
      </c>
      <c r="FF242" s="15" t="s">
        <v>59</v>
      </c>
      <c r="FG242" t="s">
        <v>47</v>
      </c>
      <c r="FH242" s="15" t="s">
        <v>59</v>
      </c>
      <c r="FI242" t="s">
        <v>47</v>
      </c>
      <c r="FJ242" s="15" t="s">
        <v>59</v>
      </c>
      <c r="FK242" t="s">
        <v>47</v>
      </c>
      <c r="FL242" s="15" t="s">
        <v>59</v>
      </c>
      <c r="FM242" t="s">
        <v>47</v>
      </c>
      <c r="FN242" s="15" t="s">
        <v>59</v>
      </c>
      <c r="FO242" t="s">
        <v>47</v>
      </c>
      <c r="FP242" s="15" t="s">
        <v>59</v>
      </c>
      <c r="FQ242" t="s">
        <v>47</v>
      </c>
      <c r="FR242" s="15" t="s">
        <v>59</v>
      </c>
    </row>
    <row r="243" spans="1:174">
      <c r="A243" s="30" t="s">
        <v>583</v>
      </c>
      <c r="B243" s="50">
        <v>4</v>
      </c>
      <c r="C243" s="50"/>
      <c r="D243" s="50">
        <v>4802</v>
      </c>
      <c r="E243" s="18" t="s">
        <v>541</v>
      </c>
      <c r="I243" t="s">
        <v>47</v>
      </c>
      <c r="J243" s="15" t="s">
        <v>59</v>
      </c>
      <c r="K243" t="s">
        <v>47</v>
      </c>
      <c r="L243" s="15" t="s">
        <v>59</v>
      </c>
      <c r="BG243" t="s">
        <v>47</v>
      </c>
      <c r="BH243" s="15" t="s">
        <v>59</v>
      </c>
      <c r="BI243" t="s">
        <v>47</v>
      </c>
      <c r="BJ243" s="15" t="s">
        <v>59</v>
      </c>
      <c r="BK243" t="s">
        <v>47</v>
      </c>
      <c r="BL243" s="15" t="s">
        <v>59</v>
      </c>
      <c r="BM243" t="s">
        <v>47</v>
      </c>
      <c r="BN243" s="15" t="s">
        <v>59</v>
      </c>
      <c r="BO243" s="30">
        <v>7.4999999999999997E-2</v>
      </c>
      <c r="BP243" s="15" t="s">
        <v>59</v>
      </c>
      <c r="BQ243" s="30">
        <v>3.4000000000000002E-2</v>
      </c>
      <c r="BS243" s="30">
        <v>2.1000000000000001E-2</v>
      </c>
      <c r="BT243" s="15" t="s">
        <v>59</v>
      </c>
      <c r="BU243" t="s">
        <v>47</v>
      </c>
      <c r="BV243" s="15" t="s">
        <v>59</v>
      </c>
      <c r="BW243" s="30">
        <v>0.37</v>
      </c>
      <c r="BX243" s="15" t="s">
        <v>59</v>
      </c>
      <c r="BY243" s="30">
        <v>0.04</v>
      </c>
      <c r="BZ243" s="15" t="s">
        <v>59</v>
      </c>
      <c r="CA243" t="s">
        <v>47</v>
      </c>
      <c r="CB243" s="15" t="s">
        <v>59</v>
      </c>
      <c r="CI243" t="s">
        <v>47</v>
      </c>
      <c r="CJ243" s="15" t="s">
        <v>59</v>
      </c>
      <c r="CM243" t="s">
        <v>47</v>
      </c>
      <c r="CN243" s="15" t="s">
        <v>59</v>
      </c>
      <c r="CO243" t="s">
        <v>47</v>
      </c>
      <c r="CP243" s="15" t="s">
        <v>59</v>
      </c>
      <c r="CQ243" t="s">
        <v>47</v>
      </c>
      <c r="CR243" s="15" t="s">
        <v>59</v>
      </c>
      <c r="CS243" t="s">
        <v>47</v>
      </c>
      <c r="CT243" s="15" t="s">
        <v>59</v>
      </c>
      <c r="CU243" t="s">
        <v>47</v>
      </c>
      <c r="CV243" s="15" t="s">
        <v>59</v>
      </c>
      <c r="CY243" t="s">
        <v>47</v>
      </c>
      <c r="CZ243" s="15" t="s">
        <v>59</v>
      </c>
      <c r="DC243" t="s">
        <v>47</v>
      </c>
      <c r="DD243" s="15" t="s">
        <v>59</v>
      </c>
      <c r="DG243" t="s">
        <v>47</v>
      </c>
      <c r="DH243" s="15" t="s">
        <v>59</v>
      </c>
      <c r="DI243" t="s">
        <v>47</v>
      </c>
      <c r="DJ243" s="15" t="s">
        <v>59</v>
      </c>
      <c r="DK243" t="s">
        <v>47</v>
      </c>
      <c r="DL243" s="15" t="s">
        <v>59</v>
      </c>
      <c r="DM243" t="s">
        <v>47</v>
      </c>
      <c r="DN243" s="15" t="s">
        <v>59</v>
      </c>
      <c r="DO243" t="s">
        <v>47</v>
      </c>
      <c r="DP243" s="15" t="s">
        <v>59</v>
      </c>
      <c r="DQ243" t="s">
        <v>47</v>
      </c>
      <c r="DR243" s="15" t="s">
        <v>59</v>
      </c>
      <c r="DS243" t="s">
        <v>47</v>
      </c>
      <c r="DT243" s="15" t="s">
        <v>59</v>
      </c>
      <c r="DU243" t="s">
        <v>47</v>
      </c>
      <c r="DV243" s="15" t="s">
        <v>59</v>
      </c>
      <c r="DW243" t="s">
        <v>47</v>
      </c>
      <c r="DX243" s="15" t="s">
        <v>59</v>
      </c>
      <c r="EC243" t="s">
        <v>47</v>
      </c>
      <c r="ED243" s="15" t="s">
        <v>59</v>
      </c>
      <c r="EE243" t="s">
        <v>47</v>
      </c>
      <c r="EF243" s="15" t="s">
        <v>59</v>
      </c>
      <c r="EG243" t="s">
        <v>47</v>
      </c>
      <c r="EH243" s="15" t="s">
        <v>59</v>
      </c>
      <c r="EK243" t="s">
        <v>47</v>
      </c>
      <c r="EL243" s="15" t="s">
        <v>59</v>
      </c>
      <c r="EM243" t="s">
        <v>47</v>
      </c>
      <c r="EN243" s="15" t="s">
        <v>59</v>
      </c>
      <c r="EO243" t="s">
        <v>47</v>
      </c>
      <c r="EP243" s="15" t="s">
        <v>59</v>
      </c>
      <c r="EQ243" t="s">
        <v>47</v>
      </c>
      <c r="ER243" s="15" t="s">
        <v>59</v>
      </c>
      <c r="ES243" t="s">
        <v>47</v>
      </c>
      <c r="ET243" s="15" t="s">
        <v>59</v>
      </c>
      <c r="EU243" t="s">
        <v>47</v>
      </c>
      <c r="EV243" s="15" t="s">
        <v>59</v>
      </c>
      <c r="EW243" t="s">
        <v>47</v>
      </c>
      <c r="EX243" s="15" t="s">
        <v>59</v>
      </c>
      <c r="EY243" t="s">
        <v>47</v>
      </c>
      <c r="EZ243" s="15" t="s">
        <v>59</v>
      </c>
      <c r="FA243" t="s">
        <v>47</v>
      </c>
      <c r="FB243" s="15" t="s">
        <v>59</v>
      </c>
      <c r="FE243" t="s">
        <v>47</v>
      </c>
      <c r="FF243" s="15" t="s">
        <v>59</v>
      </c>
      <c r="FG243" t="s">
        <v>47</v>
      </c>
      <c r="FH243" s="15" t="s">
        <v>59</v>
      </c>
      <c r="FI243" t="s">
        <v>47</v>
      </c>
      <c r="FJ243" s="15" t="s">
        <v>59</v>
      </c>
      <c r="FK243" t="s">
        <v>47</v>
      </c>
      <c r="FL243" s="15" t="s">
        <v>59</v>
      </c>
      <c r="FM243" t="s">
        <v>47</v>
      </c>
      <c r="FN243" s="15" t="s">
        <v>59</v>
      </c>
      <c r="FO243" t="s">
        <v>47</v>
      </c>
      <c r="FP243" s="15" t="s">
        <v>59</v>
      </c>
      <c r="FQ243" t="s">
        <v>47</v>
      </c>
      <c r="FR243" s="15" t="s">
        <v>59</v>
      </c>
    </row>
    <row r="244" spans="1:174">
      <c r="A244" s="30" t="s">
        <v>584</v>
      </c>
      <c r="B244" s="50">
        <v>4</v>
      </c>
      <c r="C244" s="50"/>
      <c r="D244" s="50">
        <v>4802</v>
      </c>
      <c r="E244" s="18" t="s">
        <v>541</v>
      </c>
      <c r="I244" t="s">
        <v>47</v>
      </c>
      <c r="J244" s="15" t="s">
        <v>59</v>
      </c>
      <c r="K244" t="s">
        <v>47</v>
      </c>
      <c r="L244" s="15" t="s">
        <v>59</v>
      </c>
      <c r="BG244" t="s">
        <v>47</v>
      </c>
      <c r="BH244" s="15" t="s">
        <v>59</v>
      </c>
      <c r="BI244" t="s">
        <v>47</v>
      </c>
      <c r="BJ244" s="15" t="s">
        <v>59</v>
      </c>
      <c r="BK244" t="s">
        <v>47</v>
      </c>
      <c r="BL244" s="15" t="s">
        <v>59</v>
      </c>
      <c r="BM244" t="s">
        <v>47</v>
      </c>
      <c r="BN244" s="15" t="s">
        <v>59</v>
      </c>
      <c r="BO244" s="30">
        <v>1.9E-2</v>
      </c>
      <c r="BP244" s="15" t="s">
        <v>59</v>
      </c>
      <c r="BQ244" s="30">
        <v>6.0000000000000001E-3</v>
      </c>
      <c r="BS244" s="30">
        <v>6.0000000000000001E-3</v>
      </c>
      <c r="BT244" s="15" t="s">
        <v>59</v>
      </c>
      <c r="BU244" t="s">
        <v>47</v>
      </c>
      <c r="BV244" s="15" t="s">
        <v>59</v>
      </c>
      <c r="BW244">
        <v>0.1</v>
      </c>
      <c r="BX244" s="15" t="s">
        <v>59</v>
      </c>
      <c r="BY244" s="30">
        <v>0</v>
      </c>
      <c r="BZ244" s="15" t="s">
        <v>59</v>
      </c>
      <c r="CA244" t="s">
        <v>47</v>
      </c>
      <c r="CB244" s="15" t="s">
        <v>59</v>
      </c>
      <c r="CI244" t="s">
        <v>47</v>
      </c>
      <c r="CJ244" s="15" t="s">
        <v>59</v>
      </c>
      <c r="CM244" t="s">
        <v>47</v>
      </c>
      <c r="CN244" s="15" t="s">
        <v>59</v>
      </c>
      <c r="CO244" t="s">
        <v>47</v>
      </c>
      <c r="CP244" s="15" t="s">
        <v>59</v>
      </c>
      <c r="CQ244" t="s">
        <v>47</v>
      </c>
      <c r="CR244" s="15" t="s">
        <v>59</v>
      </c>
      <c r="CS244" t="s">
        <v>47</v>
      </c>
      <c r="CT244" s="15" t="s">
        <v>59</v>
      </c>
      <c r="CU244" t="s">
        <v>47</v>
      </c>
      <c r="CV244" s="15" t="s">
        <v>59</v>
      </c>
      <c r="CY244" t="s">
        <v>47</v>
      </c>
      <c r="CZ244" s="15" t="s">
        <v>59</v>
      </c>
      <c r="DC244" t="s">
        <v>47</v>
      </c>
      <c r="DD244" s="15" t="s">
        <v>59</v>
      </c>
      <c r="DG244" t="s">
        <v>47</v>
      </c>
      <c r="DH244" s="15" t="s">
        <v>59</v>
      </c>
      <c r="DI244" t="s">
        <v>47</v>
      </c>
      <c r="DJ244" s="15" t="s">
        <v>59</v>
      </c>
      <c r="DK244" t="s">
        <v>47</v>
      </c>
      <c r="DL244" s="15" t="s">
        <v>59</v>
      </c>
      <c r="DM244" t="s">
        <v>47</v>
      </c>
      <c r="DN244" s="15" t="s">
        <v>59</v>
      </c>
      <c r="DO244" t="s">
        <v>47</v>
      </c>
      <c r="DP244" s="15" t="s">
        <v>59</v>
      </c>
      <c r="DQ244" t="s">
        <v>47</v>
      </c>
      <c r="DR244" s="15" t="s">
        <v>59</v>
      </c>
      <c r="DS244" t="s">
        <v>47</v>
      </c>
      <c r="DT244" s="15" t="s">
        <v>59</v>
      </c>
      <c r="DU244" t="s">
        <v>47</v>
      </c>
      <c r="DV244" s="15" t="s">
        <v>59</v>
      </c>
      <c r="DW244" t="s">
        <v>47</v>
      </c>
      <c r="DX244" s="15" t="s">
        <v>59</v>
      </c>
      <c r="EC244" t="s">
        <v>47</v>
      </c>
      <c r="ED244" s="15" t="s">
        <v>59</v>
      </c>
      <c r="EE244" t="s">
        <v>47</v>
      </c>
      <c r="EF244" s="15" t="s">
        <v>59</v>
      </c>
      <c r="EG244" t="s">
        <v>47</v>
      </c>
      <c r="EH244" s="15" t="s">
        <v>59</v>
      </c>
      <c r="EK244" t="s">
        <v>47</v>
      </c>
      <c r="EL244" s="15" t="s">
        <v>59</v>
      </c>
      <c r="EM244" t="s">
        <v>47</v>
      </c>
      <c r="EN244" s="15" t="s">
        <v>59</v>
      </c>
      <c r="EO244" t="s">
        <v>47</v>
      </c>
      <c r="EP244" s="15" t="s">
        <v>59</v>
      </c>
      <c r="EQ244" t="s">
        <v>47</v>
      </c>
      <c r="ER244" s="15" t="s">
        <v>59</v>
      </c>
      <c r="ES244" t="s">
        <v>47</v>
      </c>
      <c r="ET244" s="15" t="s">
        <v>59</v>
      </c>
      <c r="EU244" t="s">
        <v>47</v>
      </c>
      <c r="EV244" s="15" t="s">
        <v>59</v>
      </c>
      <c r="EW244" t="s">
        <v>47</v>
      </c>
      <c r="EX244" s="15" t="s">
        <v>59</v>
      </c>
      <c r="EY244" t="s">
        <v>47</v>
      </c>
      <c r="EZ244" s="15" t="s">
        <v>59</v>
      </c>
      <c r="FA244" t="s">
        <v>47</v>
      </c>
      <c r="FB244" s="15" t="s">
        <v>59</v>
      </c>
      <c r="FE244" t="s">
        <v>47</v>
      </c>
      <c r="FF244" s="15" t="s">
        <v>59</v>
      </c>
      <c r="FG244" t="s">
        <v>47</v>
      </c>
      <c r="FH244" s="15" t="s">
        <v>59</v>
      </c>
      <c r="FI244" t="s">
        <v>47</v>
      </c>
      <c r="FJ244" s="15" t="s">
        <v>59</v>
      </c>
      <c r="FK244" t="s">
        <v>47</v>
      </c>
      <c r="FL244" s="15" t="s">
        <v>59</v>
      </c>
      <c r="FM244" t="s">
        <v>47</v>
      </c>
      <c r="FN244" s="15" t="s">
        <v>59</v>
      </c>
      <c r="FO244" t="s">
        <v>47</v>
      </c>
      <c r="FP244" s="15" t="s">
        <v>59</v>
      </c>
      <c r="FQ244" t="s">
        <v>47</v>
      </c>
      <c r="FR244" s="15" t="s">
        <v>59</v>
      </c>
    </row>
    <row r="245" spans="1:174">
      <c r="A245" s="30" t="s">
        <v>585</v>
      </c>
      <c r="B245" s="50">
        <v>4</v>
      </c>
      <c r="C245" s="50"/>
      <c r="D245" s="50">
        <v>4604</v>
      </c>
      <c r="E245" s="18" t="s">
        <v>541</v>
      </c>
      <c r="I245" t="s">
        <v>47</v>
      </c>
      <c r="J245" s="15" t="s">
        <v>59</v>
      </c>
      <c r="K245" t="s">
        <v>47</v>
      </c>
      <c r="L245" s="15" t="s">
        <v>59</v>
      </c>
      <c r="BG245" t="s">
        <v>47</v>
      </c>
      <c r="BH245" s="15" t="s">
        <v>59</v>
      </c>
      <c r="BI245" t="s">
        <v>47</v>
      </c>
      <c r="BJ245" s="15" t="s">
        <v>59</v>
      </c>
      <c r="BK245" t="s">
        <v>47</v>
      </c>
      <c r="BL245" s="15" t="s">
        <v>59</v>
      </c>
      <c r="BM245" t="s">
        <v>47</v>
      </c>
      <c r="BN245" s="15" t="s">
        <v>59</v>
      </c>
      <c r="BO245" s="30">
        <v>7.0999999999999994E-2</v>
      </c>
      <c r="BP245" s="15" t="s">
        <v>59</v>
      </c>
      <c r="BQ245" s="30">
        <v>2.1000000000000001E-2</v>
      </c>
      <c r="BS245" s="30">
        <v>2.6000000000000002E-2</v>
      </c>
      <c r="BT245" s="15" t="s">
        <v>59</v>
      </c>
      <c r="BU245" t="s">
        <v>47</v>
      </c>
      <c r="BV245" s="15" t="s">
        <v>59</v>
      </c>
      <c r="BW245" s="30">
        <v>0.26</v>
      </c>
      <c r="BX245" s="15" t="s">
        <v>59</v>
      </c>
      <c r="BY245" s="30">
        <v>2.2000000000000002E-2</v>
      </c>
      <c r="BZ245" s="15" t="s">
        <v>59</v>
      </c>
      <c r="CA245" t="s">
        <v>47</v>
      </c>
      <c r="CB245" s="15" t="s">
        <v>59</v>
      </c>
      <c r="CI245" t="s">
        <v>47</v>
      </c>
      <c r="CJ245" s="15" t="s">
        <v>59</v>
      </c>
      <c r="CM245" t="s">
        <v>47</v>
      </c>
      <c r="CN245" s="15" t="s">
        <v>59</v>
      </c>
      <c r="CO245" t="s">
        <v>47</v>
      </c>
      <c r="CP245" s="15" t="s">
        <v>59</v>
      </c>
      <c r="CQ245" t="s">
        <v>47</v>
      </c>
      <c r="CR245" s="15" t="s">
        <v>59</v>
      </c>
      <c r="CS245" t="s">
        <v>47</v>
      </c>
      <c r="CT245" s="15" t="s">
        <v>59</v>
      </c>
      <c r="CU245" t="s">
        <v>47</v>
      </c>
      <c r="CV245" s="15" t="s">
        <v>59</v>
      </c>
      <c r="CY245" t="s">
        <v>47</v>
      </c>
      <c r="CZ245" s="15" t="s">
        <v>59</v>
      </c>
      <c r="DC245" t="s">
        <v>47</v>
      </c>
      <c r="DD245" s="15" t="s">
        <v>59</v>
      </c>
      <c r="DG245" t="s">
        <v>47</v>
      </c>
      <c r="DH245" s="15" t="s">
        <v>59</v>
      </c>
      <c r="DI245" t="s">
        <v>47</v>
      </c>
      <c r="DJ245" s="15" t="s">
        <v>59</v>
      </c>
      <c r="DK245" t="s">
        <v>47</v>
      </c>
      <c r="DL245" s="15" t="s">
        <v>59</v>
      </c>
      <c r="DM245" t="s">
        <v>47</v>
      </c>
      <c r="DN245" s="15" t="s">
        <v>59</v>
      </c>
      <c r="DO245" t="s">
        <v>47</v>
      </c>
      <c r="DP245" s="15" t="s">
        <v>59</v>
      </c>
      <c r="DQ245" t="s">
        <v>47</v>
      </c>
      <c r="DR245" s="15" t="s">
        <v>59</v>
      </c>
      <c r="DS245" t="s">
        <v>47</v>
      </c>
      <c r="DT245" s="15" t="s">
        <v>59</v>
      </c>
      <c r="DU245" t="s">
        <v>47</v>
      </c>
      <c r="DV245" s="15" t="s">
        <v>59</v>
      </c>
      <c r="DW245" t="s">
        <v>47</v>
      </c>
      <c r="DX245" s="15" t="s">
        <v>59</v>
      </c>
      <c r="EC245" t="s">
        <v>47</v>
      </c>
      <c r="ED245" s="15" t="s">
        <v>59</v>
      </c>
      <c r="EE245" t="s">
        <v>47</v>
      </c>
      <c r="EF245" s="15" t="s">
        <v>59</v>
      </c>
      <c r="EG245" t="s">
        <v>47</v>
      </c>
      <c r="EH245" s="15" t="s">
        <v>59</v>
      </c>
      <c r="EK245" t="s">
        <v>47</v>
      </c>
      <c r="EL245" s="15" t="s">
        <v>59</v>
      </c>
      <c r="EM245" t="s">
        <v>47</v>
      </c>
      <c r="EN245" s="15" t="s">
        <v>59</v>
      </c>
      <c r="EO245" t="s">
        <v>47</v>
      </c>
      <c r="EP245" s="15" t="s">
        <v>59</v>
      </c>
      <c r="EQ245" t="s">
        <v>47</v>
      </c>
      <c r="ER245" s="15" t="s">
        <v>59</v>
      </c>
      <c r="ES245" t="s">
        <v>47</v>
      </c>
      <c r="ET245" s="15" t="s">
        <v>59</v>
      </c>
      <c r="EU245" t="s">
        <v>47</v>
      </c>
      <c r="EV245" s="15" t="s">
        <v>59</v>
      </c>
      <c r="EW245" t="s">
        <v>47</v>
      </c>
      <c r="EX245" s="15" t="s">
        <v>59</v>
      </c>
      <c r="EY245" t="s">
        <v>47</v>
      </c>
      <c r="EZ245" s="15" t="s">
        <v>59</v>
      </c>
      <c r="FA245" t="s">
        <v>47</v>
      </c>
      <c r="FB245" s="15" t="s">
        <v>59</v>
      </c>
      <c r="FE245" t="s">
        <v>47</v>
      </c>
      <c r="FF245" s="15" t="s">
        <v>59</v>
      </c>
      <c r="FG245" t="s">
        <v>47</v>
      </c>
      <c r="FH245" s="15" t="s">
        <v>59</v>
      </c>
      <c r="FI245" t="s">
        <v>47</v>
      </c>
      <c r="FJ245" s="15" t="s">
        <v>59</v>
      </c>
      <c r="FK245" t="s">
        <v>47</v>
      </c>
      <c r="FL245" s="15" t="s">
        <v>59</v>
      </c>
      <c r="FM245" t="s">
        <v>47</v>
      </c>
      <c r="FN245" s="15" t="s">
        <v>59</v>
      </c>
      <c r="FO245" t="s">
        <v>47</v>
      </c>
      <c r="FP245" s="15" t="s">
        <v>59</v>
      </c>
      <c r="FQ245" t="s">
        <v>47</v>
      </c>
      <c r="FR245" s="15" t="s">
        <v>59</v>
      </c>
    </row>
    <row r="246" spans="1:174">
      <c r="A246" s="30" t="s">
        <v>586</v>
      </c>
      <c r="B246" s="50">
        <v>4</v>
      </c>
      <c r="C246" s="50"/>
      <c r="D246" s="50">
        <v>4604</v>
      </c>
      <c r="E246" s="18" t="s">
        <v>541</v>
      </c>
      <c r="I246" t="s">
        <v>47</v>
      </c>
      <c r="J246" s="15" t="s">
        <v>59</v>
      </c>
      <c r="K246" t="s">
        <v>47</v>
      </c>
      <c r="L246" s="15" t="s">
        <v>59</v>
      </c>
      <c r="BG246" t="s">
        <v>47</v>
      </c>
      <c r="BH246" s="15" t="s">
        <v>59</v>
      </c>
      <c r="BI246" t="s">
        <v>47</v>
      </c>
      <c r="BJ246" s="15" t="s">
        <v>59</v>
      </c>
      <c r="BK246" t="s">
        <v>47</v>
      </c>
      <c r="BL246" s="15" t="s">
        <v>59</v>
      </c>
      <c r="BM246" t="s">
        <v>47</v>
      </c>
      <c r="BN246" s="15" t="s">
        <v>59</v>
      </c>
      <c r="BO246" s="30">
        <v>0.18</v>
      </c>
      <c r="BP246" s="15" t="s">
        <v>59</v>
      </c>
      <c r="BQ246" s="30">
        <v>0.11</v>
      </c>
      <c r="BS246" s="30">
        <v>2.5000000000000001E-2</v>
      </c>
      <c r="BT246" s="15" t="s">
        <v>59</v>
      </c>
      <c r="BU246" t="s">
        <v>47</v>
      </c>
      <c r="BV246" s="15" t="s">
        <v>59</v>
      </c>
      <c r="BW246" s="30">
        <v>0.52</v>
      </c>
      <c r="BX246" s="15" t="s">
        <v>59</v>
      </c>
      <c r="BY246" s="30">
        <v>0.11</v>
      </c>
      <c r="BZ246" s="15" t="s">
        <v>59</v>
      </c>
      <c r="CA246" t="s">
        <v>47</v>
      </c>
      <c r="CB246" s="15" t="s">
        <v>59</v>
      </c>
      <c r="CI246" t="s">
        <v>47</v>
      </c>
      <c r="CJ246" s="15" t="s">
        <v>59</v>
      </c>
      <c r="CM246" t="s">
        <v>47</v>
      </c>
      <c r="CN246" s="15" t="s">
        <v>59</v>
      </c>
      <c r="CO246" t="s">
        <v>47</v>
      </c>
      <c r="CP246" s="15" t="s">
        <v>59</v>
      </c>
      <c r="CQ246" t="s">
        <v>47</v>
      </c>
      <c r="CR246" s="15" t="s">
        <v>59</v>
      </c>
      <c r="CS246" t="s">
        <v>47</v>
      </c>
      <c r="CT246" s="15" t="s">
        <v>59</v>
      </c>
      <c r="CU246" t="s">
        <v>47</v>
      </c>
      <c r="CV246" s="15" t="s">
        <v>59</v>
      </c>
      <c r="CY246" t="s">
        <v>47</v>
      </c>
      <c r="CZ246" s="15" t="s">
        <v>59</v>
      </c>
      <c r="DC246" t="s">
        <v>47</v>
      </c>
      <c r="DD246" s="15" t="s">
        <v>59</v>
      </c>
      <c r="DG246" t="s">
        <v>47</v>
      </c>
      <c r="DH246" s="15" t="s">
        <v>59</v>
      </c>
      <c r="DI246" t="s">
        <v>47</v>
      </c>
      <c r="DJ246" s="15" t="s">
        <v>59</v>
      </c>
      <c r="DK246" t="s">
        <v>47</v>
      </c>
      <c r="DL246" s="15" t="s">
        <v>59</v>
      </c>
      <c r="DM246" t="s">
        <v>47</v>
      </c>
      <c r="DN246" s="15" t="s">
        <v>59</v>
      </c>
      <c r="DO246" t="s">
        <v>47</v>
      </c>
      <c r="DP246" s="15" t="s">
        <v>59</v>
      </c>
      <c r="DQ246" t="s">
        <v>47</v>
      </c>
      <c r="DR246" s="15" t="s">
        <v>59</v>
      </c>
      <c r="DS246" t="s">
        <v>47</v>
      </c>
      <c r="DT246" s="15" t="s">
        <v>59</v>
      </c>
      <c r="DU246" t="s">
        <v>47</v>
      </c>
      <c r="DV246" s="15" t="s">
        <v>59</v>
      </c>
      <c r="DW246" t="s">
        <v>47</v>
      </c>
      <c r="DX246" s="15" t="s">
        <v>59</v>
      </c>
      <c r="EC246" t="s">
        <v>47</v>
      </c>
      <c r="ED246" s="15" t="s">
        <v>59</v>
      </c>
      <c r="EE246" t="s">
        <v>47</v>
      </c>
      <c r="EF246" s="15" t="s">
        <v>59</v>
      </c>
      <c r="EG246" t="s">
        <v>47</v>
      </c>
      <c r="EH246" s="15" t="s">
        <v>59</v>
      </c>
      <c r="EK246" t="s">
        <v>47</v>
      </c>
      <c r="EL246" s="15" t="s">
        <v>59</v>
      </c>
      <c r="EM246" t="s">
        <v>47</v>
      </c>
      <c r="EN246" s="15" t="s">
        <v>59</v>
      </c>
      <c r="EO246" t="s">
        <v>47</v>
      </c>
      <c r="EP246" s="15" t="s">
        <v>59</v>
      </c>
      <c r="EQ246" t="s">
        <v>47</v>
      </c>
      <c r="ER246" s="15" t="s">
        <v>59</v>
      </c>
      <c r="ES246" t="s">
        <v>47</v>
      </c>
      <c r="ET246" s="15" t="s">
        <v>59</v>
      </c>
      <c r="EU246" t="s">
        <v>47</v>
      </c>
      <c r="EV246" s="15" t="s">
        <v>59</v>
      </c>
      <c r="EW246" t="s">
        <v>47</v>
      </c>
      <c r="EX246" s="15" t="s">
        <v>59</v>
      </c>
      <c r="EY246" t="s">
        <v>47</v>
      </c>
      <c r="EZ246" s="15" t="s">
        <v>59</v>
      </c>
      <c r="FA246" t="s">
        <v>47</v>
      </c>
      <c r="FB246" s="15" t="s">
        <v>59</v>
      </c>
      <c r="FE246" t="s">
        <v>47</v>
      </c>
      <c r="FF246" s="15" t="s">
        <v>59</v>
      </c>
      <c r="FG246" t="s">
        <v>47</v>
      </c>
      <c r="FH246" s="15" t="s">
        <v>59</v>
      </c>
      <c r="FI246" t="s">
        <v>47</v>
      </c>
      <c r="FJ246" s="15" t="s">
        <v>59</v>
      </c>
      <c r="FK246" t="s">
        <v>47</v>
      </c>
      <c r="FL246" s="15" t="s">
        <v>59</v>
      </c>
      <c r="FM246" t="s">
        <v>47</v>
      </c>
      <c r="FN246" s="15" t="s">
        <v>59</v>
      </c>
      <c r="FO246" t="s">
        <v>47</v>
      </c>
      <c r="FP246" s="15" t="s">
        <v>59</v>
      </c>
      <c r="FQ246" t="s">
        <v>47</v>
      </c>
      <c r="FR246" s="15" t="s">
        <v>59</v>
      </c>
    </row>
    <row r="247" spans="1:174">
      <c r="A247" s="30" t="s">
        <v>587</v>
      </c>
      <c r="B247" s="50">
        <v>1</v>
      </c>
      <c r="C247" s="50"/>
      <c r="D247" s="50">
        <v>4804</v>
      </c>
      <c r="E247" s="18" t="s">
        <v>541</v>
      </c>
      <c r="I247" t="s">
        <v>47</v>
      </c>
      <c r="J247" s="15" t="s">
        <v>59</v>
      </c>
      <c r="K247" t="s">
        <v>47</v>
      </c>
      <c r="L247" s="15" t="s">
        <v>59</v>
      </c>
      <c r="BG247" t="s">
        <v>47</v>
      </c>
      <c r="BH247" s="15" t="s">
        <v>59</v>
      </c>
      <c r="BI247" t="s">
        <v>47</v>
      </c>
      <c r="BJ247" s="15" t="s">
        <v>59</v>
      </c>
      <c r="BK247" t="s">
        <v>47</v>
      </c>
      <c r="BL247" s="15" t="s">
        <v>59</v>
      </c>
      <c r="BM247" t="s">
        <v>47</v>
      </c>
      <c r="BN247" s="15" t="s">
        <v>59</v>
      </c>
      <c r="BO247" s="30">
        <v>0.36</v>
      </c>
      <c r="BP247" s="15" t="s">
        <v>59</v>
      </c>
      <c r="BQ247" s="30">
        <v>0.27</v>
      </c>
      <c r="BS247" s="30">
        <v>7.2000000000000008E-2</v>
      </c>
      <c r="BT247" s="15" t="s">
        <v>59</v>
      </c>
      <c r="BU247" t="s">
        <v>47</v>
      </c>
      <c r="BV247" s="15" t="s">
        <v>59</v>
      </c>
      <c r="BW247" s="30">
        <v>0.99</v>
      </c>
      <c r="BX247" s="15" t="s">
        <v>59</v>
      </c>
      <c r="BY247" s="30">
        <v>0.31</v>
      </c>
      <c r="BZ247" s="15" t="s">
        <v>59</v>
      </c>
      <c r="CA247" t="s">
        <v>47</v>
      </c>
      <c r="CB247" s="15" t="s">
        <v>59</v>
      </c>
      <c r="CI247" t="s">
        <v>47</v>
      </c>
      <c r="CJ247" s="15" t="s">
        <v>59</v>
      </c>
      <c r="CM247" t="s">
        <v>47</v>
      </c>
      <c r="CN247" s="15" t="s">
        <v>59</v>
      </c>
      <c r="CO247" t="s">
        <v>47</v>
      </c>
      <c r="CP247" s="15" t="s">
        <v>59</v>
      </c>
      <c r="CQ247" t="s">
        <v>47</v>
      </c>
      <c r="CR247" s="15" t="s">
        <v>59</v>
      </c>
      <c r="CS247" t="s">
        <v>47</v>
      </c>
      <c r="CT247" s="15" t="s">
        <v>59</v>
      </c>
      <c r="CU247" t="s">
        <v>47</v>
      </c>
      <c r="CV247" s="15" t="s">
        <v>59</v>
      </c>
      <c r="CY247" t="s">
        <v>47</v>
      </c>
      <c r="CZ247" s="15" t="s">
        <v>59</v>
      </c>
      <c r="DC247" t="s">
        <v>47</v>
      </c>
      <c r="DD247" s="15" t="s">
        <v>59</v>
      </c>
      <c r="DG247" t="s">
        <v>47</v>
      </c>
      <c r="DH247" s="15" t="s">
        <v>59</v>
      </c>
      <c r="DI247" t="s">
        <v>47</v>
      </c>
      <c r="DJ247" s="15" t="s">
        <v>59</v>
      </c>
      <c r="DK247" t="s">
        <v>47</v>
      </c>
      <c r="DL247" s="15" t="s">
        <v>59</v>
      </c>
      <c r="DM247" t="s">
        <v>47</v>
      </c>
      <c r="DN247" s="15" t="s">
        <v>59</v>
      </c>
      <c r="DO247" t="s">
        <v>47</v>
      </c>
      <c r="DP247" s="15" t="s">
        <v>59</v>
      </c>
      <c r="DQ247" t="s">
        <v>47</v>
      </c>
      <c r="DR247" s="15" t="s">
        <v>59</v>
      </c>
      <c r="DS247" t="s">
        <v>47</v>
      </c>
      <c r="DT247" s="15" t="s">
        <v>59</v>
      </c>
      <c r="DU247" t="s">
        <v>47</v>
      </c>
      <c r="DV247" s="15" t="s">
        <v>59</v>
      </c>
      <c r="DW247" t="s">
        <v>47</v>
      </c>
      <c r="DX247" s="15" t="s">
        <v>59</v>
      </c>
      <c r="EC247" t="s">
        <v>47</v>
      </c>
      <c r="ED247" s="15" t="s">
        <v>59</v>
      </c>
      <c r="EE247" t="s">
        <v>47</v>
      </c>
      <c r="EF247" s="15" t="s">
        <v>59</v>
      </c>
      <c r="EG247" t="s">
        <v>47</v>
      </c>
      <c r="EH247" s="15" t="s">
        <v>59</v>
      </c>
      <c r="EK247" t="s">
        <v>47</v>
      </c>
      <c r="EL247" s="15" t="s">
        <v>59</v>
      </c>
      <c r="EM247" t="s">
        <v>47</v>
      </c>
      <c r="EN247" s="15" t="s">
        <v>59</v>
      </c>
      <c r="EO247" t="s">
        <v>47</v>
      </c>
      <c r="EP247" s="15" t="s">
        <v>59</v>
      </c>
      <c r="EQ247" t="s">
        <v>47</v>
      </c>
      <c r="ER247" s="15" t="s">
        <v>59</v>
      </c>
      <c r="ES247" t="s">
        <v>47</v>
      </c>
      <c r="ET247" s="15" t="s">
        <v>59</v>
      </c>
      <c r="EU247" t="s">
        <v>47</v>
      </c>
      <c r="EV247" s="15" t="s">
        <v>59</v>
      </c>
      <c r="EW247" t="s">
        <v>47</v>
      </c>
      <c r="EX247" s="15" t="s">
        <v>59</v>
      </c>
      <c r="EY247" t="s">
        <v>47</v>
      </c>
      <c r="EZ247" s="15" t="s">
        <v>59</v>
      </c>
      <c r="FA247" t="s">
        <v>47</v>
      </c>
      <c r="FB247" s="15" t="s">
        <v>59</v>
      </c>
      <c r="FE247" t="s">
        <v>47</v>
      </c>
      <c r="FF247" s="15" t="s">
        <v>59</v>
      </c>
      <c r="FG247" t="s">
        <v>47</v>
      </c>
      <c r="FH247" s="15" t="s">
        <v>59</v>
      </c>
      <c r="FI247" t="s">
        <v>47</v>
      </c>
      <c r="FJ247" s="15" t="s">
        <v>59</v>
      </c>
      <c r="FK247" t="s">
        <v>47</v>
      </c>
      <c r="FL247" s="15" t="s">
        <v>59</v>
      </c>
      <c r="FM247" t="s">
        <v>47</v>
      </c>
      <c r="FN247" s="15" t="s">
        <v>59</v>
      </c>
      <c r="FO247" t="s">
        <v>47</v>
      </c>
      <c r="FP247" s="15" t="s">
        <v>59</v>
      </c>
      <c r="FQ247" t="s">
        <v>47</v>
      </c>
      <c r="FR247" s="15" t="s">
        <v>59</v>
      </c>
    </row>
    <row r="248" spans="1:174">
      <c r="A248" s="30" t="s">
        <v>588</v>
      </c>
      <c r="B248" s="50">
        <v>1</v>
      </c>
      <c r="C248" s="50"/>
      <c r="D248" s="50">
        <v>4804</v>
      </c>
      <c r="E248" s="18" t="s">
        <v>541</v>
      </c>
      <c r="I248" t="s">
        <v>47</v>
      </c>
      <c r="J248" s="15" t="s">
        <v>59</v>
      </c>
      <c r="K248" t="s">
        <v>47</v>
      </c>
      <c r="L248" s="15" t="s">
        <v>59</v>
      </c>
      <c r="BG248" t="s">
        <v>47</v>
      </c>
      <c r="BH248" s="15" t="s">
        <v>59</v>
      </c>
      <c r="BI248" t="s">
        <v>47</v>
      </c>
      <c r="BJ248" s="15" t="s">
        <v>59</v>
      </c>
      <c r="BK248" t="s">
        <v>47</v>
      </c>
      <c r="BL248" s="15" t="s">
        <v>59</v>
      </c>
      <c r="BM248" t="s">
        <v>47</v>
      </c>
      <c r="BN248" s="15" t="s">
        <v>59</v>
      </c>
      <c r="BO248" s="30">
        <v>0.26</v>
      </c>
      <c r="BP248" s="15" t="s">
        <v>59</v>
      </c>
      <c r="BQ248" s="30">
        <v>0.38</v>
      </c>
      <c r="BS248" s="30">
        <v>7.0000000000000007E-2</v>
      </c>
      <c r="BT248" s="15" t="s">
        <v>59</v>
      </c>
      <c r="BU248" t="s">
        <v>47</v>
      </c>
      <c r="BV248" s="15" t="s">
        <v>59</v>
      </c>
      <c r="BW248" s="30">
        <v>0.82</v>
      </c>
      <c r="BX248" s="15" t="s">
        <v>59</v>
      </c>
      <c r="BY248" s="30">
        <v>0.44</v>
      </c>
      <c r="BZ248" s="15" t="s">
        <v>59</v>
      </c>
      <c r="CA248" t="s">
        <v>47</v>
      </c>
      <c r="CB248" s="15" t="s">
        <v>59</v>
      </c>
      <c r="CI248" t="s">
        <v>47</v>
      </c>
      <c r="CJ248" s="15" t="s">
        <v>59</v>
      </c>
      <c r="CM248" t="s">
        <v>47</v>
      </c>
      <c r="CN248" s="15" t="s">
        <v>59</v>
      </c>
      <c r="CO248" t="s">
        <v>47</v>
      </c>
      <c r="CP248" s="15" t="s">
        <v>59</v>
      </c>
      <c r="CQ248" t="s">
        <v>47</v>
      </c>
      <c r="CR248" s="15" t="s">
        <v>59</v>
      </c>
      <c r="CS248" t="s">
        <v>47</v>
      </c>
      <c r="CT248" s="15" t="s">
        <v>59</v>
      </c>
      <c r="CU248" t="s">
        <v>47</v>
      </c>
      <c r="CV248" s="15" t="s">
        <v>59</v>
      </c>
      <c r="CY248" t="s">
        <v>47</v>
      </c>
      <c r="CZ248" s="15" t="s">
        <v>59</v>
      </c>
      <c r="DC248" t="s">
        <v>47</v>
      </c>
      <c r="DD248" s="15" t="s">
        <v>59</v>
      </c>
      <c r="DG248" t="s">
        <v>47</v>
      </c>
      <c r="DH248" s="15" t="s">
        <v>59</v>
      </c>
      <c r="DI248" t="s">
        <v>47</v>
      </c>
      <c r="DJ248" s="15" t="s">
        <v>59</v>
      </c>
      <c r="DK248" t="s">
        <v>47</v>
      </c>
      <c r="DL248" s="15" t="s">
        <v>59</v>
      </c>
      <c r="DM248" t="s">
        <v>47</v>
      </c>
      <c r="DN248" s="15" t="s">
        <v>59</v>
      </c>
      <c r="DO248" t="s">
        <v>47</v>
      </c>
      <c r="DP248" s="15" t="s">
        <v>59</v>
      </c>
      <c r="DQ248" t="s">
        <v>47</v>
      </c>
      <c r="DR248" s="15" t="s">
        <v>59</v>
      </c>
      <c r="DS248" t="s">
        <v>47</v>
      </c>
      <c r="DT248" s="15" t="s">
        <v>59</v>
      </c>
      <c r="DU248" t="s">
        <v>47</v>
      </c>
      <c r="DV248" s="15" t="s">
        <v>59</v>
      </c>
      <c r="DW248" t="s">
        <v>47</v>
      </c>
      <c r="DX248" s="15" t="s">
        <v>59</v>
      </c>
      <c r="EC248" t="s">
        <v>47</v>
      </c>
      <c r="ED248" s="15" t="s">
        <v>59</v>
      </c>
      <c r="EE248" t="s">
        <v>47</v>
      </c>
      <c r="EF248" s="15" t="s">
        <v>59</v>
      </c>
      <c r="EG248" t="s">
        <v>47</v>
      </c>
      <c r="EH248" s="15" t="s">
        <v>59</v>
      </c>
      <c r="EK248" t="s">
        <v>47</v>
      </c>
      <c r="EL248" s="15" t="s">
        <v>59</v>
      </c>
      <c r="EM248" t="s">
        <v>47</v>
      </c>
      <c r="EN248" s="15" t="s">
        <v>59</v>
      </c>
      <c r="EO248" t="s">
        <v>47</v>
      </c>
      <c r="EP248" s="15" t="s">
        <v>59</v>
      </c>
      <c r="EQ248" t="s">
        <v>47</v>
      </c>
      <c r="ER248" s="15" t="s">
        <v>59</v>
      </c>
      <c r="ES248" t="s">
        <v>47</v>
      </c>
      <c r="ET248" s="15" t="s">
        <v>59</v>
      </c>
      <c r="EU248" t="s">
        <v>47</v>
      </c>
      <c r="EV248" s="15" t="s">
        <v>59</v>
      </c>
      <c r="EW248" t="s">
        <v>47</v>
      </c>
      <c r="EX248" s="15" t="s">
        <v>59</v>
      </c>
      <c r="EY248" t="s">
        <v>47</v>
      </c>
      <c r="EZ248" s="15" t="s">
        <v>59</v>
      </c>
      <c r="FA248" t="s">
        <v>47</v>
      </c>
      <c r="FB248" s="15" t="s">
        <v>59</v>
      </c>
      <c r="FE248" t="s">
        <v>47</v>
      </c>
      <c r="FF248" s="15" t="s">
        <v>59</v>
      </c>
      <c r="FG248" t="s">
        <v>47</v>
      </c>
      <c r="FH248" s="15" t="s">
        <v>59</v>
      </c>
      <c r="FI248" t="s">
        <v>47</v>
      </c>
      <c r="FJ248" s="15" t="s">
        <v>59</v>
      </c>
      <c r="FK248" t="s">
        <v>47</v>
      </c>
      <c r="FL248" s="15" t="s">
        <v>59</v>
      </c>
      <c r="FM248" t="s">
        <v>47</v>
      </c>
      <c r="FN248" s="15" t="s">
        <v>59</v>
      </c>
      <c r="FO248" t="s">
        <v>47</v>
      </c>
      <c r="FP248" s="15" t="s">
        <v>59</v>
      </c>
      <c r="FQ248" t="s">
        <v>47</v>
      </c>
      <c r="FR248" s="15" t="s">
        <v>59</v>
      </c>
    </row>
    <row r="249" spans="1:174">
      <c r="A249" s="30" t="s">
        <v>589</v>
      </c>
      <c r="B249" s="50">
        <v>1</v>
      </c>
      <c r="C249" s="50"/>
      <c r="D249" s="50">
        <v>4804</v>
      </c>
      <c r="E249" s="18" t="s">
        <v>541</v>
      </c>
      <c r="I249" t="s">
        <v>47</v>
      </c>
      <c r="J249" s="15" t="s">
        <v>59</v>
      </c>
      <c r="K249" t="s">
        <v>47</v>
      </c>
      <c r="L249" s="15" t="s">
        <v>59</v>
      </c>
      <c r="BG249" t="s">
        <v>47</v>
      </c>
      <c r="BH249" s="15" t="s">
        <v>59</v>
      </c>
      <c r="BI249" t="s">
        <v>47</v>
      </c>
      <c r="BJ249" s="15" t="s">
        <v>59</v>
      </c>
      <c r="BK249" t="s">
        <v>47</v>
      </c>
      <c r="BL249" s="15" t="s">
        <v>59</v>
      </c>
      <c r="BM249" t="s">
        <v>47</v>
      </c>
      <c r="BN249" s="15" t="s">
        <v>59</v>
      </c>
      <c r="BO249" s="30">
        <v>0.11</v>
      </c>
      <c r="BP249" s="15" t="s">
        <v>59</v>
      </c>
      <c r="BQ249" s="30">
        <v>7.0000000000000007E-2</v>
      </c>
      <c r="BS249" s="30">
        <v>1.7000000000000001E-2</v>
      </c>
      <c r="BT249" s="15" t="s">
        <v>59</v>
      </c>
      <c r="BU249" t="s">
        <v>47</v>
      </c>
      <c r="BV249" s="15" t="s">
        <v>59</v>
      </c>
      <c r="BW249" s="30">
        <v>0.38</v>
      </c>
      <c r="BX249" s="15" t="s">
        <v>59</v>
      </c>
      <c r="BY249" s="30">
        <v>9.9000000000000005E-2</v>
      </c>
      <c r="BZ249" s="15" t="s">
        <v>59</v>
      </c>
      <c r="CA249" t="s">
        <v>47</v>
      </c>
      <c r="CB249" s="15" t="s">
        <v>59</v>
      </c>
      <c r="CI249" t="s">
        <v>47</v>
      </c>
      <c r="CJ249" s="15" t="s">
        <v>59</v>
      </c>
      <c r="CM249" t="s">
        <v>47</v>
      </c>
      <c r="CN249" s="15" t="s">
        <v>59</v>
      </c>
      <c r="CO249" t="s">
        <v>47</v>
      </c>
      <c r="CP249" s="15" t="s">
        <v>59</v>
      </c>
      <c r="CQ249" t="s">
        <v>47</v>
      </c>
      <c r="CR249" s="15" t="s">
        <v>59</v>
      </c>
      <c r="CS249" t="s">
        <v>47</v>
      </c>
      <c r="CT249" s="15" t="s">
        <v>59</v>
      </c>
      <c r="CU249" t="s">
        <v>47</v>
      </c>
      <c r="CV249" s="15" t="s">
        <v>59</v>
      </c>
      <c r="CY249" t="s">
        <v>47</v>
      </c>
      <c r="CZ249" s="15" t="s">
        <v>59</v>
      </c>
      <c r="DC249" t="s">
        <v>47</v>
      </c>
      <c r="DD249" s="15" t="s">
        <v>59</v>
      </c>
      <c r="DG249" t="s">
        <v>47</v>
      </c>
      <c r="DH249" s="15" t="s">
        <v>59</v>
      </c>
      <c r="DI249" t="s">
        <v>47</v>
      </c>
      <c r="DJ249" s="15" t="s">
        <v>59</v>
      </c>
      <c r="DK249" t="s">
        <v>47</v>
      </c>
      <c r="DL249" s="15" t="s">
        <v>59</v>
      </c>
      <c r="DM249" t="s">
        <v>47</v>
      </c>
      <c r="DN249" s="15" t="s">
        <v>59</v>
      </c>
      <c r="DO249" t="s">
        <v>47</v>
      </c>
      <c r="DP249" s="15" t="s">
        <v>59</v>
      </c>
      <c r="DQ249" t="s">
        <v>47</v>
      </c>
      <c r="DR249" s="15" t="s">
        <v>59</v>
      </c>
      <c r="DS249" t="s">
        <v>47</v>
      </c>
      <c r="DT249" s="15" t="s">
        <v>59</v>
      </c>
      <c r="DU249" t="s">
        <v>47</v>
      </c>
      <c r="DV249" s="15" t="s">
        <v>59</v>
      </c>
      <c r="DW249" t="s">
        <v>47</v>
      </c>
      <c r="DX249" s="15" t="s">
        <v>59</v>
      </c>
      <c r="EC249" t="s">
        <v>47</v>
      </c>
      <c r="ED249" s="15" t="s">
        <v>59</v>
      </c>
      <c r="EE249" t="s">
        <v>47</v>
      </c>
      <c r="EF249" s="15" t="s">
        <v>59</v>
      </c>
      <c r="EG249" t="s">
        <v>47</v>
      </c>
      <c r="EH249" s="15" t="s">
        <v>59</v>
      </c>
      <c r="EK249" t="s">
        <v>47</v>
      </c>
      <c r="EL249" s="15" t="s">
        <v>59</v>
      </c>
      <c r="EM249" t="s">
        <v>47</v>
      </c>
      <c r="EN249" s="15" t="s">
        <v>59</v>
      </c>
      <c r="EO249" t="s">
        <v>47</v>
      </c>
      <c r="EP249" s="15" t="s">
        <v>59</v>
      </c>
      <c r="EQ249" t="s">
        <v>47</v>
      </c>
      <c r="ER249" s="15" t="s">
        <v>59</v>
      </c>
      <c r="ES249" t="s">
        <v>47</v>
      </c>
      <c r="ET249" s="15" t="s">
        <v>59</v>
      </c>
      <c r="EU249" t="s">
        <v>47</v>
      </c>
      <c r="EV249" s="15" t="s">
        <v>59</v>
      </c>
      <c r="EW249" t="s">
        <v>47</v>
      </c>
      <c r="EX249" s="15" t="s">
        <v>59</v>
      </c>
      <c r="EY249" t="s">
        <v>47</v>
      </c>
      <c r="EZ249" s="15" t="s">
        <v>59</v>
      </c>
      <c r="FA249" t="s">
        <v>47</v>
      </c>
      <c r="FB249" s="15" t="s">
        <v>59</v>
      </c>
      <c r="FE249" t="s">
        <v>47</v>
      </c>
      <c r="FF249" s="15" t="s">
        <v>59</v>
      </c>
      <c r="FG249" t="s">
        <v>47</v>
      </c>
      <c r="FH249" s="15" t="s">
        <v>59</v>
      </c>
      <c r="FI249" t="s">
        <v>47</v>
      </c>
      <c r="FJ249" s="15" t="s">
        <v>59</v>
      </c>
      <c r="FK249" t="s">
        <v>47</v>
      </c>
      <c r="FL249" s="15" t="s">
        <v>59</v>
      </c>
      <c r="FM249" t="s">
        <v>47</v>
      </c>
      <c r="FN249" s="15" t="s">
        <v>59</v>
      </c>
      <c r="FO249" t="s">
        <v>47</v>
      </c>
      <c r="FP249" s="15" t="s">
        <v>59</v>
      </c>
      <c r="FQ249" t="s">
        <v>47</v>
      </c>
      <c r="FR249" s="15" t="s">
        <v>59</v>
      </c>
    </row>
    <row r="250" spans="1:174">
      <c r="A250" s="30" t="s">
        <v>592</v>
      </c>
      <c r="B250" s="50">
        <v>4</v>
      </c>
      <c r="C250" s="50"/>
      <c r="D250" s="50">
        <v>4202</v>
      </c>
      <c r="E250" s="18" t="s">
        <v>541</v>
      </c>
      <c r="I250" t="s">
        <v>47</v>
      </c>
      <c r="J250" s="15" t="s">
        <v>59</v>
      </c>
      <c r="K250" t="s">
        <v>47</v>
      </c>
      <c r="L250" s="15" t="s">
        <v>59</v>
      </c>
      <c r="BG250" t="s">
        <v>47</v>
      </c>
      <c r="BH250" s="15" t="s">
        <v>59</v>
      </c>
      <c r="BI250" t="s">
        <v>47</v>
      </c>
      <c r="BJ250" s="15" t="s">
        <v>59</v>
      </c>
      <c r="BK250" t="s">
        <v>47</v>
      </c>
      <c r="BL250" s="15" t="s">
        <v>59</v>
      </c>
      <c r="BM250" t="s">
        <v>47</v>
      </c>
      <c r="BN250" s="15" t="s">
        <v>59</v>
      </c>
      <c r="BO250" s="30">
        <v>0.16</v>
      </c>
      <c r="BP250" s="15" t="s">
        <v>59</v>
      </c>
      <c r="BQ250" s="30">
        <v>0</v>
      </c>
      <c r="BS250" s="30">
        <v>1.2E-2</v>
      </c>
      <c r="BT250" s="15" t="s">
        <v>59</v>
      </c>
      <c r="BU250" t="s">
        <v>47</v>
      </c>
      <c r="BV250" s="15" t="s">
        <v>59</v>
      </c>
      <c r="BW250" s="30">
        <v>0.35</v>
      </c>
      <c r="BX250" s="15" t="s">
        <v>59</v>
      </c>
      <c r="BY250" s="30">
        <v>4.2999999999999997E-2</v>
      </c>
      <c r="BZ250" s="15" t="s">
        <v>59</v>
      </c>
      <c r="CA250" t="s">
        <v>47</v>
      </c>
      <c r="CB250" s="15" t="s">
        <v>59</v>
      </c>
      <c r="CI250" t="s">
        <v>47</v>
      </c>
      <c r="CJ250" s="15" t="s">
        <v>59</v>
      </c>
      <c r="CM250" t="s">
        <v>47</v>
      </c>
      <c r="CN250" s="15" t="s">
        <v>59</v>
      </c>
      <c r="CO250" t="s">
        <v>47</v>
      </c>
      <c r="CP250" s="15" t="s">
        <v>59</v>
      </c>
      <c r="CQ250" t="s">
        <v>47</v>
      </c>
      <c r="CR250" s="15" t="s">
        <v>59</v>
      </c>
      <c r="CS250" t="s">
        <v>47</v>
      </c>
      <c r="CT250" s="15" t="s">
        <v>59</v>
      </c>
      <c r="CU250" t="s">
        <v>47</v>
      </c>
      <c r="CV250" s="15" t="s">
        <v>59</v>
      </c>
      <c r="CY250" t="s">
        <v>47</v>
      </c>
      <c r="CZ250" s="15" t="s">
        <v>59</v>
      </c>
      <c r="DC250" t="s">
        <v>47</v>
      </c>
      <c r="DD250" s="15" t="s">
        <v>59</v>
      </c>
      <c r="DG250" t="s">
        <v>47</v>
      </c>
      <c r="DH250" s="15" t="s">
        <v>59</v>
      </c>
      <c r="DI250" t="s">
        <v>47</v>
      </c>
      <c r="DJ250" s="15" t="s">
        <v>59</v>
      </c>
      <c r="DK250" t="s">
        <v>47</v>
      </c>
      <c r="DL250" s="15" t="s">
        <v>59</v>
      </c>
      <c r="DM250" t="s">
        <v>47</v>
      </c>
      <c r="DN250" s="15" t="s">
        <v>59</v>
      </c>
      <c r="DO250" t="s">
        <v>47</v>
      </c>
      <c r="DP250" s="15" t="s">
        <v>59</v>
      </c>
      <c r="DQ250" t="s">
        <v>47</v>
      </c>
      <c r="DR250" s="15" t="s">
        <v>59</v>
      </c>
      <c r="DS250" t="s">
        <v>47</v>
      </c>
      <c r="DT250" s="15" t="s">
        <v>59</v>
      </c>
      <c r="DU250" t="s">
        <v>47</v>
      </c>
      <c r="DV250" s="15" t="s">
        <v>59</v>
      </c>
      <c r="DW250" t="s">
        <v>47</v>
      </c>
      <c r="DX250" s="15" t="s">
        <v>59</v>
      </c>
      <c r="EC250" t="s">
        <v>47</v>
      </c>
      <c r="ED250" s="15" t="s">
        <v>59</v>
      </c>
      <c r="EE250" t="s">
        <v>47</v>
      </c>
      <c r="EF250" s="15" t="s">
        <v>59</v>
      </c>
      <c r="EG250" t="s">
        <v>47</v>
      </c>
      <c r="EH250" s="15" t="s">
        <v>59</v>
      </c>
      <c r="EK250" t="s">
        <v>47</v>
      </c>
      <c r="EL250" s="15" t="s">
        <v>59</v>
      </c>
      <c r="EM250" t="s">
        <v>47</v>
      </c>
      <c r="EN250" s="15" t="s">
        <v>59</v>
      </c>
      <c r="EO250" t="s">
        <v>47</v>
      </c>
      <c r="EP250" s="15" t="s">
        <v>59</v>
      </c>
      <c r="EQ250" t="s">
        <v>47</v>
      </c>
      <c r="ER250" s="15" t="s">
        <v>59</v>
      </c>
      <c r="ES250" t="s">
        <v>47</v>
      </c>
      <c r="ET250" s="15" t="s">
        <v>59</v>
      </c>
      <c r="EU250" t="s">
        <v>47</v>
      </c>
      <c r="EV250" s="15" t="s">
        <v>59</v>
      </c>
      <c r="EW250" t="s">
        <v>47</v>
      </c>
      <c r="EX250" s="15" t="s">
        <v>59</v>
      </c>
      <c r="EY250" t="s">
        <v>47</v>
      </c>
      <c r="EZ250" s="15" t="s">
        <v>59</v>
      </c>
      <c r="FA250" t="s">
        <v>47</v>
      </c>
      <c r="FB250" s="15" t="s">
        <v>59</v>
      </c>
      <c r="FE250" t="s">
        <v>47</v>
      </c>
      <c r="FF250" s="15" t="s">
        <v>59</v>
      </c>
      <c r="FG250" t="s">
        <v>47</v>
      </c>
      <c r="FH250" s="15" t="s">
        <v>59</v>
      </c>
      <c r="FI250" t="s">
        <v>47</v>
      </c>
      <c r="FJ250" s="15" t="s">
        <v>59</v>
      </c>
      <c r="FK250" t="s">
        <v>47</v>
      </c>
      <c r="FL250" s="15" t="s">
        <v>59</v>
      </c>
      <c r="FM250" t="s">
        <v>47</v>
      </c>
      <c r="FN250" s="15" t="s">
        <v>59</v>
      </c>
      <c r="FO250" t="s">
        <v>47</v>
      </c>
      <c r="FP250" s="15" t="s">
        <v>59</v>
      </c>
      <c r="FQ250" t="s">
        <v>47</v>
      </c>
      <c r="FR250" s="15" t="s">
        <v>59</v>
      </c>
    </row>
    <row r="251" spans="1:174">
      <c r="A251" s="30" t="s">
        <v>593</v>
      </c>
      <c r="B251" s="50">
        <v>4</v>
      </c>
      <c r="C251" s="50"/>
      <c r="D251" s="50">
        <v>4804</v>
      </c>
      <c r="E251" s="18" t="s">
        <v>541</v>
      </c>
      <c r="I251" t="s">
        <v>47</v>
      </c>
      <c r="J251" s="15" t="s">
        <v>59</v>
      </c>
      <c r="K251" t="s">
        <v>47</v>
      </c>
      <c r="L251" s="15" t="s">
        <v>59</v>
      </c>
      <c r="BG251" t="s">
        <v>47</v>
      </c>
      <c r="BH251" s="15" t="s">
        <v>59</v>
      </c>
      <c r="BI251" t="s">
        <v>47</v>
      </c>
      <c r="BJ251" s="15" t="s">
        <v>59</v>
      </c>
      <c r="BK251" t="s">
        <v>47</v>
      </c>
      <c r="BL251" s="15" t="s">
        <v>59</v>
      </c>
      <c r="BM251" t="s">
        <v>47</v>
      </c>
      <c r="BN251" s="15" t="s">
        <v>59</v>
      </c>
      <c r="BO251" s="30">
        <v>0.14000000000000001</v>
      </c>
      <c r="BP251" s="15" t="s">
        <v>59</v>
      </c>
      <c r="BQ251" s="30">
        <v>2.4E-2</v>
      </c>
      <c r="BS251" s="30">
        <v>0.02</v>
      </c>
      <c r="BT251" s="15" t="s">
        <v>59</v>
      </c>
      <c r="BU251" t="s">
        <v>47</v>
      </c>
      <c r="BV251" s="15" t="s">
        <v>59</v>
      </c>
      <c r="BW251" s="30">
        <v>0.31</v>
      </c>
      <c r="BX251" s="15" t="s">
        <v>59</v>
      </c>
      <c r="BY251" s="30">
        <v>3.9E-2</v>
      </c>
      <c r="BZ251" s="15" t="s">
        <v>59</v>
      </c>
      <c r="CA251" t="s">
        <v>47</v>
      </c>
      <c r="CB251" s="15" t="s">
        <v>59</v>
      </c>
      <c r="CI251" t="s">
        <v>47</v>
      </c>
      <c r="CJ251" s="15" t="s">
        <v>59</v>
      </c>
      <c r="CM251" t="s">
        <v>47</v>
      </c>
      <c r="CN251" s="15" t="s">
        <v>59</v>
      </c>
      <c r="CO251" t="s">
        <v>47</v>
      </c>
      <c r="CP251" s="15" t="s">
        <v>59</v>
      </c>
      <c r="CQ251" t="s">
        <v>47</v>
      </c>
      <c r="CR251" s="15" t="s">
        <v>59</v>
      </c>
      <c r="CS251" t="s">
        <v>47</v>
      </c>
      <c r="CT251" s="15" t="s">
        <v>59</v>
      </c>
      <c r="CU251" t="s">
        <v>47</v>
      </c>
      <c r="CV251" s="15" t="s">
        <v>59</v>
      </c>
      <c r="CY251" t="s">
        <v>47</v>
      </c>
      <c r="CZ251" s="15" t="s">
        <v>59</v>
      </c>
      <c r="DC251" t="s">
        <v>47</v>
      </c>
      <c r="DD251" s="15" t="s">
        <v>59</v>
      </c>
      <c r="DG251" t="s">
        <v>47</v>
      </c>
      <c r="DH251" s="15" t="s">
        <v>59</v>
      </c>
      <c r="DI251" t="s">
        <v>47</v>
      </c>
      <c r="DJ251" s="15" t="s">
        <v>59</v>
      </c>
      <c r="DK251" t="s">
        <v>47</v>
      </c>
      <c r="DL251" s="15" t="s">
        <v>59</v>
      </c>
      <c r="DM251" t="s">
        <v>47</v>
      </c>
      <c r="DN251" s="15" t="s">
        <v>59</v>
      </c>
      <c r="DO251" t="s">
        <v>47</v>
      </c>
      <c r="DP251" s="15" t="s">
        <v>59</v>
      </c>
      <c r="DQ251" t="s">
        <v>47</v>
      </c>
      <c r="DR251" s="15" t="s">
        <v>59</v>
      </c>
      <c r="DS251" t="s">
        <v>47</v>
      </c>
      <c r="DT251" s="15" t="s">
        <v>59</v>
      </c>
      <c r="DU251" t="s">
        <v>47</v>
      </c>
      <c r="DV251" s="15" t="s">
        <v>59</v>
      </c>
      <c r="DW251" t="s">
        <v>47</v>
      </c>
      <c r="DX251" s="15" t="s">
        <v>59</v>
      </c>
      <c r="EC251" t="s">
        <v>47</v>
      </c>
      <c r="ED251" s="15" t="s">
        <v>59</v>
      </c>
      <c r="EE251" t="s">
        <v>47</v>
      </c>
      <c r="EF251" s="15" t="s">
        <v>59</v>
      </c>
      <c r="EG251" t="s">
        <v>47</v>
      </c>
      <c r="EH251" s="15" t="s">
        <v>59</v>
      </c>
      <c r="EK251" t="s">
        <v>47</v>
      </c>
      <c r="EL251" s="15" t="s">
        <v>59</v>
      </c>
      <c r="EM251" t="s">
        <v>47</v>
      </c>
      <c r="EN251" s="15" t="s">
        <v>59</v>
      </c>
      <c r="EO251" t="s">
        <v>47</v>
      </c>
      <c r="EP251" s="15" t="s">
        <v>59</v>
      </c>
      <c r="EQ251" t="s">
        <v>47</v>
      </c>
      <c r="ER251" s="15" t="s">
        <v>59</v>
      </c>
      <c r="ES251" t="s">
        <v>47</v>
      </c>
      <c r="ET251" s="15" t="s">
        <v>59</v>
      </c>
      <c r="EU251" t="s">
        <v>47</v>
      </c>
      <c r="EV251" s="15" t="s">
        <v>59</v>
      </c>
      <c r="EW251" t="s">
        <v>47</v>
      </c>
      <c r="EX251" s="15" t="s">
        <v>59</v>
      </c>
      <c r="EY251" t="s">
        <v>47</v>
      </c>
      <c r="EZ251" s="15" t="s">
        <v>59</v>
      </c>
      <c r="FA251" t="s">
        <v>47</v>
      </c>
      <c r="FB251" s="15" t="s">
        <v>59</v>
      </c>
      <c r="FE251" t="s">
        <v>47</v>
      </c>
      <c r="FF251" s="15" t="s">
        <v>59</v>
      </c>
      <c r="FG251" t="s">
        <v>47</v>
      </c>
      <c r="FH251" s="15" t="s">
        <v>59</v>
      </c>
      <c r="FI251" t="s">
        <v>47</v>
      </c>
      <c r="FJ251" s="15" t="s">
        <v>59</v>
      </c>
      <c r="FK251" t="s">
        <v>47</v>
      </c>
      <c r="FL251" s="15" t="s">
        <v>59</v>
      </c>
      <c r="FM251" t="s">
        <v>47</v>
      </c>
      <c r="FN251" s="15" t="s">
        <v>59</v>
      </c>
      <c r="FO251" t="s">
        <v>47</v>
      </c>
      <c r="FP251" s="15" t="s">
        <v>59</v>
      </c>
      <c r="FQ251" t="s">
        <v>47</v>
      </c>
      <c r="FR251" s="15" t="s">
        <v>59</v>
      </c>
    </row>
    <row r="252" spans="1:174">
      <c r="A252" s="30" t="s">
        <v>594</v>
      </c>
      <c r="B252" s="50">
        <v>4</v>
      </c>
      <c r="C252" s="50"/>
      <c r="D252" s="50">
        <v>4202</v>
      </c>
      <c r="E252" s="18" t="s">
        <v>541</v>
      </c>
      <c r="I252" t="s">
        <v>47</v>
      </c>
      <c r="J252" s="15" t="s">
        <v>59</v>
      </c>
      <c r="K252" t="s">
        <v>47</v>
      </c>
      <c r="L252" s="15" t="s">
        <v>59</v>
      </c>
      <c r="BG252" t="s">
        <v>47</v>
      </c>
      <c r="BH252" s="15" t="s">
        <v>59</v>
      </c>
      <c r="BI252" t="s">
        <v>47</v>
      </c>
      <c r="BJ252" s="15" t="s">
        <v>59</v>
      </c>
      <c r="BK252" t="s">
        <v>47</v>
      </c>
      <c r="BL252" s="15" t="s">
        <v>59</v>
      </c>
      <c r="BM252" t="s">
        <v>47</v>
      </c>
      <c r="BN252" s="15" t="s">
        <v>59</v>
      </c>
      <c r="BO252" s="30">
        <v>0.11</v>
      </c>
      <c r="BP252" s="15" t="s">
        <v>59</v>
      </c>
      <c r="BQ252" s="30">
        <v>3.6000000000000004E-2</v>
      </c>
      <c r="BS252" s="30">
        <v>2.2000000000000002E-2</v>
      </c>
      <c r="BT252" s="15" t="s">
        <v>59</v>
      </c>
      <c r="BU252" t="s">
        <v>47</v>
      </c>
      <c r="BV252" s="15" t="s">
        <v>59</v>
      </c>
      <c r="BW252" s="30">
        <v>0.28999999999999998</v>
      </c>
      <c r="BX252" s="15" t="s">
        <v>59</v>
      </c>
      <c r="BY252" s="30">
        <v>5.0999999999999997E-2</v>
      </c>
      <c r="BZ252" s="15" t="s">
        <v>59</v>
      </c>
      <c r="CA252" t="s">
        <v>47</v>
      </c>
      <c r="CB252" s="15" t="s">
        <v>59</v>
      </c>
      <c r="CI252" t="s">
        <v>47</v>
      </c>
      <c r="CJ252" s="15" t="s">
        <v>59</v>
      </c>
      <c r="CM252" t="s">
        <v>47</v>
      </c>
      <c r="CN252" s="15" t="s">
        <v>59</v>
      </c>
      <c r="CO252" t="s">
        <v>47</v>
      </c>
      <c r="CP252" s="15" t="s">
        <v>59</v>
      </c>
      <c r="CQ252" t="s">
        <v>47</v>
      </c>
      <c r="CR252" s="15" t="s">
        <v>59</v>
      </c>
      <c r="CS252" t="s">
        <v>47</v>
      </c>
      <c r="CT252" s="15" t="s">
        <v>59</v>
      </c>
      <c r="CU252" t="s">
        <v>47</v>
      </c>
      <c r="CV252" s="15" t="s">
        <v>59</v>
      </c>
      <c r="CY252" t="s">
        <v>47</v>
      </c>
      <c r="CZ252" s="15" t="s">
        <v>59</v>
      </c>
      <c r="DC252" t="s">
        <v>47</v>
      </c>
      <c r="DD252" s="15" t="s">
        <v>59</v>
      </c>
      <c r="DG252" t="s">
        <v>47</v>
      </c>
      <c r="DH252" s="15" t="s">
        <v>59</v>
      </c>
      <c r="DI252" t="s">
        <v>47</v>
      </c>
      <c r="DJ252" s="15" t="s">
        <v>59</v>
      </c>
      <c r="DK252" t="s">
        <v>47</v>
      </c>
      <c r="DL252" s="15" t="s">
        <v>59</v>
      </c>
      <c r="DM252" t="s">
        <v>47</v>
      </c>
      <c r="DN252" s="15" t="s">
        <v>59</v>
      </c>
      <c r="DO252" t="s">
        <v>47</v>
      </c>
      <c r="DP252" s="15" t="s">
        <v>59</v>
      </c>
      <c r="DQ252" t="s">
        <v>47</v>
      </c>
      <c r="DR252" s="15" t="s">
        <v>59</v>
      </c>
      <c r="DS252" t="s">
        <v>47</v>
      </c>
      <c r="DT252" s="15" t="s">
        <v>59</v>
      </c>
      <c r="DU252" t="s">
        <v>47</v>
      </c>
      <c r="DV252" s="15" t="s">
        <v>59</v>
      </c>
      <c r="DW252" t="s">
        <v>47</v>
      </c>
      <c r="DX252" s="15" t="s">
        <v>59</v>
      </c>
      <c r="EC252" t="s">
        <v>47</v>
      </c>
      <c r="ED252" s="15" t="s">
        <v>59</v>
      </c>
      <c r="EE252" t="s">
        <v>47</v>
      </c>
      <c r="EF252" s="15" t="s">
        <v>59</v>
      </c>
      <c r="EG252" t="s">
        <v>47</v>
      </c>
      <c r="EH252" s="15" t="s">
        <v>59</v>
      </c>
      <c r="EK252" t="s">
        <v>47</v>
      </c>
      <c r="EL252" s="15" t="s">
        <v>59</v>
      </c>
      <c r="EM252" t="s">
        <v>47</v>
      </c>
      <c r="EN252" s="15" t="s">
        <v>59</v>
      </c>
      <c r="EO252" t="s">
        <v>47</v>
      </c>
      <c r="EP252" s="15" t="s">
        <v>59</v>
      </c>
      <c r="EQ252" t="s">
        <v>47</v>
      </c>
      <c r="ER252" s="15" t="s">
        <v>59</v>
      </c>
      <c r="ES252" t="s">
        <v>47</v>
      </c>
      <c r="ET252" s="15" t="s">
        <v>59</v>
      </c>
      <c r="EU252" t="s">
        <v>47</v>
      </c>
      <c r="EV252" s="15" t="s">
        <v>59</v>
      </c>
      <c r="EW252" t="s">
        <v>47</v>
      </c>
      <c r="EX252" s="15" t="s">
        <v>59</v>
      </c>
      <c r="EY252" t="s">
        <v>47</v>
      </c>
      <c r="EZ252" s="15" t="s">
        <v>59</v>
      </c>
      <c r="FA252" t="s">
        <v>47</v>
      </c>
      <c r="FB252" s="15" t="s">
        <v>59</v>
      </c>
      <c r="FE252" t="s">
        <v>47</v>
      </c>
      <c r="FF252" s="15" t="s">
        <v>59</v>
      </c>
      <c r="FG252" t="s">
        <v>47</v>
      </c>
      <c r="FH252" s="15" t="s">
        <v>59</v>
      </c>
      <c r="FI252" t="s">
        <v>47</v>
      </c>
      <c r="FJ252" s="15" t="s">
        <v>59</v>
      </c>
      <c r="FK252" t="s">
        <v>47</v>
      </c>
      <c r="FL252" s="15" t="s">
        <v>59</v>
      </c>
      <c r="FM252" t="s">
        <v>47</v>
      </c>
      <c r="FN252" s="15" t="s">
        <v>59</v>
      </c>
      <c r="FO252" t="s">
        <v>47</v>
      </c>
      <c r="FP252" s="15" t="s">
        <v>59</v>
      </c>
      <c r="FQ252" t="s">
        <v>47</v>
      </c>
      <c r="FR252" s="15" t="s">
        <v>59</v>
      </c>
    </row>
    <row r="253" spans="1:174">
      <c r="A253" s="30" t="s">
        <v>595</v>
      </c>
      <c r="B253" s="50">
        <v>4</v>
      </c>
      <c r="C253" s="50"/>
      <c r="D253" s="50">
        <v>4202</v>
      </c>
      <c r="E253" s="18" t="s">
        <v>541</v>
      </c>
      <c r="I253" t="s">
        <v>47</v>
      </c>
      <c r="J253" s="15" t="s">
        <v>59</v>
      </c>
      <c r="K253" t="s">
        <v>47</v>
      </c>
      <c r="L253" s="15" t="s">
        <v>59</v>
      </c>
      <c r="BG253" t="s">
        <v>47</v>
      </c>
      <c r="BH253" s="15" t="s">
        <v>59</v>
      </c>
      <c r="BI253" t="s">
        <v>47</v>
      </c>
      <c r="BJ253" s="15" t="s">
        <v>59</v>
      </c>
      <c r="BK253" t="s">
        <v>47</v>
      </c>
      <c r="BL253" s="15" t="s">
        <v>59</v>
      </c>
      <c r="BM253" t="s">
        <v>47</v>
      </c>
      <c r="BN253" s="15" t="s">
        <v>59</v>
      </c>
      <c r="BO253" s="30">
        <v>0.11</v>
      </c>
      <c r="BP253" s="15" t="s">
        <v>59</v>
      </c>
      <c r="BQ253" s="30">
        <v>3.7000000000000005E-2</v>
      </c>
      <c r="BS253" s="30">
        <v>2.2000000000000002E-2</v>
      </c>
      <c r="BT253" s="15" t="s">
        <v>59</v>
      </c>
      <c r="BU253" t="s">
        <v>47</v>
      </c>
      <c r="BV253" s="15" t="s">
        <v>59</v>
      </c>
      <c r="BW253" s="30">
        <v>0.28000000000000003</v>
      </c>
      <c r="BX253" s="15" t="s">
        <v>59</v>
      </c>
      <c r="BY253" s="30">
        <v>0.05</v>
      </c>
      <c r="BZ253" s="15" t="s">
        <v>59</v>
      </c>
      <c r="CA253" t="s">
        <v>47</v>
      </c>
      <c r="CB253" s="15" t="s">
        <v>59</v>
      </c>
      <c r="CI253" t="s">
        <v>47</v>
      </c>
      <c r="CJ253" s="15" t="s">
        <v>59</v>
      </c>
      <c r="CM253" t="s">
        <v>47</v>
      </c>
      <c r="CN253" s="15" t="s">
        <v>59</v>
      </c>
      <c r="CO253" t="s">
        <v>47</v>
      </c>
      <c r="CP253" s="15" t="s">
        <v>59</v>
      </c>
      <c r="CQ253" t="s">
        <v>47</v>
      </c>
      <c r="CR253" s="15" t="s">
        <v>59</v>
      </c>
      <c r="CS253" t="s">
        <v>47</v>
      </c>
      <c r="CT253" s="15" t="s">
        <v>59</v>
      </c>
      <c r="CU253" t="s">
        <v>47</v>
      </c>
      <c r="CV253" s="15" t="s">
        <v>59</v>
      </c>
      <c r="CY253" t="s">
        <v>47</v>
      </c>
      <c r="CZ253" s="15" t="s">
        <v>59</v>
      </c>
      <c r="DC253" t="s">
        <v>47</v>
      </c>
      <c r="DD253" s="15" t="s">
        <v>59</v>
      </c>
      <c r="DG253" t="s">
        <v>47</v>
      </c>
      <c r="DH253" s="15" t="s">
        <v>59</v>
      </c>
      <c r="DI253" t="s">
        <v>47</v>
      </c>
      <c r="DJ253" s="15" t="s">
        <v>59</v>
      </c>
      <c r="DK253" t="s">
        <v>47</v>
      </c>
      <c r="DL253" s="15" t="s">
        <v>59</v>
      </c>
      <c r="DM253" t="s">
        <v>47</v>
      </c>
      <c r="DN253" s="15" t="s">
        <v>59</v>
      </c>
      <c r="DO253" t="s">
        <v>47</v>
      </c>
      <c r="DP253" s="15" t="s">
        <v>59</v>
      </c>
      <c r="DQ253" t="s">
        <v>47</v>
      </c>
      <c r="DR253" s="15" t="s">
        <v>59</v>
      </c>
      <c r="DS253" t="s">
        <v>47</v>
      </c>
      <c r="DT253" s="15" t="s">
        <v>59</v>
      </c>
      <c r="DU253" t="s">
        <v>47</v>
      </c>
      <c r="DV253" s="15" t="s">
        <v>59</v>
      </c>
      <c r="DW253" t="s">
        <v>47</v>
      </c>
      <c r="DX253" s="15" t="s">
        <v>59</v>
      </c>
      <c r="EC253" t="s">
        <v>47</v>
      </c>
      <c r="ED253" s="15" t="s">
        <v>59</v>
      </c>
      <c r="EE253" t="s">
        <v>47</v>
      </c>
      <c r="EF253" s="15" t="s">
        <v>59</v>
      </c>
      <c r="EG253" t="s">
        <v>47</v>
      </c>
      <c r="EH253" s="15" t="s">
        <v>59</v>
      </c>
      <c r="EK253" t="s">
        <v>47</v>
      </c>
      <c r="EL253" s="15" t="s">
        <v>59</v>
      </c>
      <c r="EM253" t="s">
        <v>47</v>
      </c>
      <c r="EN253" s="15" t="s">
        <v>59</v>
      </c>
      <c r="EO253" t="s">
        <v>47</v>
      </c>
      <c r="EP253" s="15" t="s">
        <v>59</v>
      </c>
      <c r="EQ253" t="s">
        <v>47</v>
      </c>
      <c r="ER253" s="15" t="s">
        <v>59</v>
      </c>
      <c r="ES253" t="s">
        <v>47</v>
      </c>
      <c r="ET253" s="15" t="s">
        <v>59</v>
      </c>
      <c r="EU253" t="s">
        <v>47</v>
      </c>
      <c r="EV253" s="15" t="s">
        <v>59</v>
      </c>
      <c r="EW253" t="s">
        <v>47</v>
      </c>
      <c r="EX253" s="15" t="s">
        <v>59</v>
      </c>
      <c r="EY253" t="s">
        <v>47</v>
      </c>
      <c r="EZ253" s="15" t="s">
        <v>59</v>
      </c>
      <c r="FA253" t="s">
        <v>47</v>
      </c>
      <c r="FB253" s="15" t="s">
        <v>59</v>
      </c>
      <c r="FE253" t="s">
        <v>47</v>
      </c>
      <c r="FF253" s="15" t="s">
        <v>59</v>
      </c>
      <c r="FG253" t="s">
        <v>47</v>
      </c>
      <c r="FH253" s="15" t="s">
        <v>59</v>
      </c>
      <c r="FI253" t="s">
        <v>47</v>
      </c>
      <c r="FJ253" s="15" t="s">
        <v>59</v>
      </c>
      <c r="FK253" t="s">
        <v>47</v>
      </c>
      <c r="FL253" s="15" t="s">
        <v>59</v>
      </c>
      <c r="FM253" t="s">
        <v>47</v>
      </c>
      <c r="FN253" s="15" t="s">
        <v>59</v>
      </c>
      <c r="FO253" t="s">
        <v>47</v>
      </c>
      <c r="FP253" s="15" t="s">
        <v>59</v>
      </c>
      <c r="FQ253" t="s">
        <v>47</v>
      </c>
      <c r="FR253" s="15" t="s">
        <v>59</v>
      </c>
    </row>
    <row r="254" spans="1:174">
      <c r="A254" s="30" t="s">
        <v>596</v>
      </c>
      <c r="B254" s="50">
        <v>4</v>
      </c>
      <c r="C254" s="50"/>
      <c r="D254" s="50">
        <v>4202</v>
      </c>
      <c r="E254" s="18" t="s">
        <v>541</v>
      </c>
      <c r="I254" t="s">
        <v>47</v>
      </c>
      <c r="J254" s="15" t="s">
        <v>59</v>
      </c>
      <c r="K254" t="s">
        <v>47</v>
      </c>
      <c r="L254" s="15" t="s">
        <v>59</v>
      </c>
      <c r="BG254" t="s">
        <v>47</v>
      </c>
      <c r="BH254" s="15" t="s">
        <v>59</v>
      </c>
      <c r="BI254" t="s">
        <v>47</v>
      </c>
      <c r="BJ254" s="15" t="s">
        <v>59</v>
      </c>
      <c r="BK254" t="s">
        <v>47</v>
      </c>
      <c r="BL254" s="15" t="s">
        <v>59</v>
      </c>
      <c r="BM254" t="s">
        <v>47</v>
      </c>
      <c r="BN254" s="15" t="s">
        <v>59</v>
      </c>
      <c r="BO254" s="30">
        <v>0.2</v>
      </c>
      <c r="BP254" s="15" t="s">
        <v>59</v>
      </c>
      <c r="BQ254" s="30">
        <v>0.06</v>
      </c>
      <c r="BS254" s="30">
        <v>4.9000000000000002E-2</v>
      </c>
      <c r="BT254" s="15" t="s">
        <v>59</v>
      </c>
      <c r="BU254" t="s">
        <v>47</v>
      </c>
      <c r="BV254" s="15" t="s">
        <v>59</v>
      </c>
      <c r="BW254" s="30">
        <v>0.5</v>
      </c>
      <c r="BX254" s="15" t="s">
        <v>59</v>
      </c>
      <c r="BY254" s="30">
        <v>8.4000000000000005E-2</v>
      </c>
      <c r="BZ254" s="15" t="s">
        <v>59</v>
      </c>
      <c r="CA254" t="s">
        <v>47</v>
      </c>
      <c r="CB254" s="15" t="s">
        <v>59</v>
      </c>
      <c r="CI254" t="s">
        <v>47</v>
      </c>
      <c r="CJ254" s="15" t="s">
        <v>59</v>
      </c>
      <c r="CM254" t="s">
        <v>47</v>
      </c>
      <c r="CN254" s="15" t="s">
        <v>59</v>
      </c>
      <c r="CO254" t="s">
        <v>47</v>
      </c>
      <c r="CP254" s="15" t="s">
        <v>59</v>
      </c>
      <c r="CQ254" t="s">
        <v>47</v>
      </c>
      <c r="CR254" s="15" t="s">
        <v>59</v>
      </c>
      <c r="CS254" t="s">
        <v>47</v>
      </c>
      <c r="CT254" s="15" t="s">
        <v>59</v>
      </c>
      <c r="CU254" t="s">
        <v>47</v>
      </c>
      <c r="CV254" s="15" t="s">
        <v>59</v>
      </c>
      <c r="CY254" t="s">
        <v>47</v>
      </c>
      <c r="CZ254" s="15" t="s">
        <v>59</v>
      </c>
      <c r="DC254" t="s">
        <v>47</v>
      </c>
      <c r="DD254" s="15" t="s">
        <v>59</v>
      </c>
      <c r="DG254" t="s">
        <v>47</v>
      </c>
      <c r="DH254" s="15" t="s">
        <v>59</v>
      </c>
      <c r="DI254" t="s">
        <v>47</v>
      </c>
      <c r="DJ254" s="15" t="s">
        <v>59</v>
      </c>
      <c r="DK254" t="s">
        <v>47</v>
      </c>
      <c r="DL254" s="15" t="s">
        <v>59</v>
      </c>
      <c r="DM254" t="s">
        <v>47</v>
      </c>
      <c r="DN254" s="15" t="s">
        <v>59</v>
      </c>
      <c r="DO254" t="s">
        <v>47</v>
      </c>
      <c r="DP254" s="15" t="s">
        <v>59</v>
      </c>
      <c r="DQ254" t="s">
        <v>47</v>
      </c>
      <c r="DR254" s="15" t="s">
        <v>59</v>
      </c>
      <c r="DS254" t="s">
        <v>47</v>
      </c>
      <c r="DT254" s="15" t="s">
        <v>59</v>
      </c>
      <c r="DU254" t="s">
        <v>47</v>
      </c>
      <c r="DV254" s="15" t="s">
        <v>59</v>
      </c>
      <c r="DW254" t="s">
        <v>47</v>
      </c>
      <c r="DX254" s="15" t="s">
        <v>59</v>
      </c>
      <c r="EC254" t="s">
        <v>47</v>
      </c>
      <c r="ED254" s="15" t="s">
        <v>59</v>
      </c>
      <c r="EE254" t="s">
        <v>47</v>
      </c>
      <c r="EF254" s="15" t="s">
        <v>59</v>
      </c>
      <c r="EG254" t="s">
        <v>47</v>
      </c>
      <c r="EH254" s="15" t="s">
        <v>59</v>
      </c>
      <c r="EK254" t="s">
        <v>47</v>
      </c>
      <c r="EL254" s="15" t="s">
        <v>59</v>
      </c>
      <c r="EM254" t="s">
        <v>47</v>
      </c>
      <c r="EN254" s="15" t="s">
        <v>59</v>
      </c>
      <c r="EO254" t="s">
        <v>47</v>
      </c>
      <c r="EP254" s="15" t="s">
        <v>59</v>
      </c>
      <c r="EQ254" t="s">
        <v>47</v>
      </c>
      <c r="ER254" s="15" t="s">
        <v>59</v>
      </c>
      <c r="ES254" t="s">
        <v>47</v>
      </c>
      <c r="ET254" s="15" t="s">
        <v>59</v>
      </c>
      <c r="EU254" t="s">
        <v>47</v>
      </c>
      <c r="EV254" s="15" t="s">
        <v>59</v>
      </c>
      <c r="EW254" t="s">
        <v>47</v>
      </c>
      <c r="EX254" s="15" t="s">
        <v>59</v>
      </c>
      <c r="EY254" t="s">
        <v>47</v>
      </c>
      <c r="EZ254" s="15" t="s">
        <v>59</v>
      </c>
      <c r="FA254" t="s">
        <v>47</v>
      </c>
      <c r="FB254" s="15" t="s">
        <v>59</v>
      </c>
      <c r="FE254" t="s">
        <v>47</v>
      </c>
      <c r="FF254" s="15" t="s">
        <v>59</v>
      </c>
      <c r="FG254" t="s">
        <v>47</v>
      </c>
      <c r="FH254" s="15" t="s">
        <v>59</v>
      </c>
      <c r="FI254" t="s">
        <v>47</v>
      </c>
      <c r="FJ254" s="15" t="s">
        <v>59</v>
      </c>
      <c r="FK254" t="s">
        <v>47</v>
      </c>
      <c r="FL254" s="15" t="s">
        <v>59</v>
      </c>
      <c r="FM254" t="s">
        <v>47</v>
      </c>
      <c r="FN254" s="15" t="s">
        <v>59</v>
      </c>
      <c r="FO254" t="s">
        <v>47</v>
      </c>
      <c r="FP254" s="15" t="s">
        <v>59</v>
      </c>
      <c r="FQ254" t="s">
        <v>47</v>
      </c>
      <c r="FR254" s="15" t="s">
        <v>59</v>
      </c>
    </row>
    <row r="255" spans="1:174">
      <c r="A255" s="30" t="s">
        <v>597</v>
      </c>
      <c r="B255" s="50">
        <v>4</v>
      </c>
      <c r="C255" s="50"/>
      <c r="D255" s="50">
        <v>4202</v>
      </c>
      <c r="E255" s="18" t="s">
        <v>541</v>
      </c>
      <c r="I255" t="s">
        <v>47</v>
      </c>
      <c r="J255" s="15" t="s">
        <v>59</v>
      </c>
      <c r="K255" t="s">
        <v>47</v>
      </c>
      <c r="L255" s="15" t="s">
        <v>59</v>
      </c>
      <c r="BG255" t="s">
        <v>47</v>
      </c>
      <c r="BH255" s="15" t="s">
        <v>59</v>
      </c>
      <c r="BI255" t="s">
        <v>47</v>
      </c>
      <c r="BJ255" s="15" t="s">
        <v>59</v>
      </c>
      <c r="BK255" t="s">
        <v>47</v>
      </c>
      <c r="BL255" s="15" t="s">
        <v>59</v>
      </c>
      <c r="BM255" t="s">
        <v>47</v>
      </c>
      <c r="BN255" s="15" t="s">
        <v>59</v>
      </c>
      <c r="BO255" s="30">
        <v>0.11</v>
      </c>
      <c r="BP255" s="15" t="s">
        <v>59</v>
      </c>
      <c r="BQ255" s="30">
        <v>4.7E-2</v>
      </c>
      <c r="BS255" s="30">
        <v>1.8000000000000002E-2</v>
      </c>
      <c r="BT255" s="15" t="s">
        <v>59</v>
      </c>
      <c r="BU255" t="s">
        <v>47</v>
      </c>
      <c r="BV255" s="15" t="s">
        <v>59</v>
      </c>
      <c r="BW255" s="30">
        <v>0.3</v>
      </c>
      <c r="BX255" s="15" t="s">
        <v>59</v>
      </c>
      <c r="BY255" s="30">
        <v>6.2E-2</v>
      </c>
      <c r="BZ255" s="15" t="s">
        <v>59</v>
      </c>
      <c r="CA255" t="s">
        <v>47</v>
      </c>
      <c r="CB255" s="15" t="s">
        <v>59</v>
      </c>
      <c r="CI255" t="s">
        <v>47</v>
      </c>
      <c r="CJ255" s="15" t="s">
        <v>59</v>
      </c>
      <c r="CM255" t="s">
        <v>47</v>
      </c>
      <c r="CN255" s="15" t="s">
        <v>59</v>
      </c>
      <c r="CO255" t="s">
        <v>47</v>
      </c>
      <c r="CP255" s="15" t="s">
        <v>59</v>
      </c>
      <c r="CQ255" t="s">
        <v>47</v>
      </c>
      <c r="CR255" s="15" t="s">
        <v>59</v>
      </c>
      <c r="CS255" t="s">
        <v>47</v>
      </c>
      <c r="CT255" s="15" t="s">
        <v>59</v>
      </c>
      <c r="CU255" t="s">
        <v>47</v>
      </c>
      <c r="CV255" s="15" t="s">
        <v>59</v>
      </c>
      <c r="CY255" t="s">
        <v>47</v>
      </c>
      <c r="CZ255" s="15" t="s">
        <v>59</v>
      </c>
      <c r="DC255" t="s">
        <v>47</v>
      </c>
      <c r="DD255" s="15" t="s">
        <v>59</v>
      </c>
      <c r="DG255" t="s">
        <v>47</v>
      </c>
      <c r="DH255" s="15" t="s">
        <v>59</v>
      </c>
      <c r="DI255" t="s">
        <v>47</v>
      </c>
      <c r="DJ255" s="15" t="s">
        <v>59</v>
      </c>
      <c r="DK255" t="s">
        <v>47</v>
      </c>
      <c r="DL255" s="15" t="s">
        <v>59</v>
      </c>
      <c r="DM255" t="s">
        <v>47</v>
      </c>
      <c r="DN255" s="15" t="s">
        <v>59</v>
      </c>
      <c r="DO255" t="s">
        <v>47</v>
      </c>
      <c r="DP255" s="15" t="s">
        <v>59</v>
      </c>
      <c r="DQ255" t="s">
        <v>47</v>
      </c>
      <c r="DR255" s="15" t="s">
        <v>59</v>
      </c>
      <c r="DS255" t="s">
        <v>47</v>
      </c>
      <c r="DT255" s="15" t="s">
        <v>59</v>
      </c>
      <c r="DU255" t="s">
        <v>47</v>
      </c>
      <c r="DV255" s="15" t="s">
        <v>59</v>
      </c>
      <c r="DW255" t="s">
        <v>47</v>
      </c>
      <c r="DX255" s="15" t="s">
        <v>59</v>
      </c>
      <c r="EC255" t="s">
        <v>47</v>
      </c>
      <c r="ED255" s="15" t="s">
        <v>59</v>
      </c>
      <c r="EE255" t="s">
        <v>47</v>
      </c>
      <c r="EF255" s="15" t="s">
        <v>59</v>
      </c>
      <c r="EG255" t="s">
        <v>47</v>
      </c>
      <c r="EH255" s="15" t="s">
        <v>59</v>
      </c>
      <c r="EK255" t="s">
        <v>47</v>
      </c>
      <c r="EL255" s="15" t="s">
        <v>59</v>
      </c>
      <c r="EM255" t="s">
        <v>47</v>
      </c>
      <c r="EN255" s="15" t="s">
        <v>59</v>
      </c>
      <c r="EO255" t="s">
        <v>47</v>
      </c>
      <c r="EP255" s="15" t="s">
        <v>59</v>
      </c>
      <c r="EQ255" t="s">
        <v>47</v>
      </c>
      <c r="ER255" s="15" t="s">
        <v>59</v>
      </c>
      <c r="ES255" t="s">
        <v>47</v>
      </c>
      <c r="ET255" s="15" t="s">
        <v>59</v>
      </c>
      <c r="EU255" t="s">
        <v>47</v>
      </c>
      <c r="EV255" s="15" t="s">
        <v>59</v>
      </c>
      <c r="EW255" t="s">
        <v>47</v>
      </c>
      <c r="EX255" s="15" t="s">
        <v>59</v>
      </c>
      <c r="EY255" t="s">
        <v>47</v>
      </c>
      <c r="EZ255" s="15" t="s">
        <v>59</v>
      </c>
      <c r="FA255" t="s">
        <v>47</v>
      </c>
      <c r="FB255" s="15" t="s">
        <v>59</v>
      </c>
      <c r="FE255" t="s">
        <v>47</v>
      </c>
      <c r="FF255" s="15" t="s">
        <v>59</v>
      </c>
      <c r="FG255" t="s">
        <v>47</v>
      </c>
      <c r="FH255" s="15" t="s">
        <v>59</v>
      </c>
      <c r="FI255" t="s">
        <v>47</v>
      </c>
      <c r="FJ255" s="15" t="s">
        <v>59</v>
      </c>
      <c r="FK255" t="s">
        <v>47</v>
      </c>
      <c r="FL255" s="15" t="s">
        <v>59</v>
      </c>
      <c r="FM255" t="s">
        <v>47</v>
      </c>
      <c r="FN255" s="15" t="s">
        <v>59</v>
      </c>
      <c r="FO255" t="s">
        <v>47</v>
      </c>
      <c r="FP255" s="15" t="s">
        <v>59</v>
      </c>
      <c r="FQ255" t="s">
        <v>47</v>
      </c>
      <c r="FR255" s="15" t="s">
        <v>59</v>
      </c>
    </row>
    <row r="256" spans="1:174">
      <c r="A256" s="30" t="s">
        <v>598</v>
      </c>
      <c r="B256" s="50">
        <v>4</v>
      </c>
      <c r="C256" s="50"/>
      <c r="D256" s="50">
        <v>4202</v>
      </c>
      <c r="E256" s="18" t="s">
        <v>541</v>
      </c>
      <c r="I256" t="s">
        <v>47</v>
      </c>
      <c r="J256" s="15" t="s">
        <v>59</v>
      </c>
      <c r="K256" t="s">
        <v>47</v>
      </c>
      <c r="L256" s="15" t="s">
        <v>59</v>
      </c>
      <c r="BG256" t="s">
        <v>47</v>
      </c>
      <c r="BH256" s="15" t="s">
        <v>59</v>
      </c>
      <c r="BI256" t="s">
        <v>47</v>
      </c>
      <c r="BJ256" s="15" t="s">
        <v>59</v>
      </c>
      <c r="BK256" t="s">
        <v>47</v>
      </c>
      <c r="BL256" s="15" t="s">
        <v>59</v>
      </c>
      <c r="BM256" t="s">
        <v>47</v>
      </c>
      <c r="BN256" s="15" t="s">
        <v>59</v>
      </c>
      <c r="BO256" s="30">
        <v>0.12</v>
      </c>
      <c r="BP256" s="15" t="s">
        <v>59</v>
      </c>
      <c r="BQ256" s="30">
        <v>2.7000000000000003E-2</v>
      </c>
      <c r="BS256" s="30">
        <v>9.0000000000000011E-3</v>
      </c>
      <c r="BT256" s="15" t="s">
        <v>59</v>
      </c>
      <c r="BU256" t="s">
        <v>47</v>
      </c>
      <c r="BV256" s="15" t="s">
        <v>59</v>
      </c>
      <c r="BW256" s="30">
        <v>0.31</v>
      </c>
      <c r="BX256" s="15" t="s">
        <v>59</v>
      </c>
      <c r="BY256" s="30">
        <v>3.6000000000000004E-2</v>
      </c>
      <c r="BZ256" s="15" t="s">
        <v>59</v>
      </c>
      <c r="CA256" t="s">
        <v>47</v>
      </c>
      <c r="CB256" s="15" t="s">
        <v>59</v>
      </c>
      <c r="CI256" t="s">
        <v>47</v>
      </c>
      <c r="CJ256" s="15" t="s">
        <v>59</v>
      </c>
      <c r="CM256" t="s">
        <v>47</v>
      </c>
      <c r="CN256" s="15" t="s">
        <v>59</v>
      </c>
      <c r="CO256" t="s">
        <v>47</v>
      </c>
      <c r="CP256" s="15" t="s">
        <v>59</v>
      </c>
      <c r="CQ256" t="s">
        <v>47</v>
      </c>
      <c r="CR256" s="15" t="s">
        <v>59</v>
      </c>
      <c r="CS256" t="s">
        <v>47</v>
      </c>
      <c r="CT256" s="15" t="s">
        <v>59</v>
      </c>
      <c r="CU256" t="s">
        <v>47</v>
      </c>
      <c r="CV256" s="15" t="s">
        <v>59</v>
      </c>
      <c r="CY256" t="s">
        <v>47</v>
      </c>
      <c r="CZ256" s="15" t="s">
        <v>59</v>
      </c>
      <c r="DC256" t="s">
        <v>47</v>
      </c>
      <c r="DD256" s="15" t="s">
        <v>59</v>
      </c>
      <c r="DG256" t="s">
        <v>47</v>
      </c>
      <c r="DH256" s="15" t="s">
        <v>59</v>
      </c>
      <c r="DI256" t="s">
        <v>47</v>
      </c>
      <c r="DJ256" s="15" t="s">
        <v>59</v>
      </c>
      <c r="DK256" t="s">
        <v>47</v>
      </c>
      <c r="DL256" s="15" t="s">
        <v>59</v>
      </c>
      <c r="DM256" t="s">
        <v>47</v>
      </c>
      <c r="DN256" s="15" t="s">
        <v>59</v>
      </c>
      <c r="DO256" t="s">
        <v>47</v>
      </c>
      <c r="DP256" s="15" t="s">
        <v>59</v>
      </c>
      <c r="DQ256" t="s">
        <v>47</v>
      </c>
      <c r="DR256" s="15" t="s">
        <v>59</v>
      </c>
      <c r="DS256" t="s">
        <v>47</v>
      </c>
      <c r="DT256" s="15" t="s">
        <v>59</v>
      </c>
      <c r="DU256" t="s">
        <v>47</v>
      </c>
      <c r="DV256" s="15" t="s">
        <v>59</v>
      </c>
      <c r="DW256" t="s">
        <v>47</v>
      </c>
      <c r="DX256" s="15" t="s">
        <v>59</v>
      </c>
      <c r="EC256" t="s">
        <v>47</v>
      </c>
      <c r="ED256" s="15" t="s">
        <v>59</v>
      </c>
      <c r="EE256" t="s">
        <v>47</v>
      </c>
      <c r="EF256" s="15" t="s">
        <v>59</v>
      </c>
      <c r="EG256" t="s">
        <v>47</v>
      </c>
      <c r="EH256" s="15" t="s">
        <v>59</v>
      </c>
      <c r="EK256" t="s">
        <v>47</v>
      </c>
      <c r="EL256" s="15" t="s">
        <v>59</v>
      </c>
      <c r="EM256" t="s">
        <v>47</v>
      </c>
      <c r="EN256" s="15" t="s">
        <v>59</v>
      </c>
      <c r="EO256" t="s">
        <v>47</v>
      </c>
      <c r="EP256" s="15" t="s">
        <v>59</v>
      </c>
      <c r="EQ256" t="s">
        <v>47</v>
      </c>
      <c r="ER256" s="15" t="s">
        <v>59</v>
      </c>
      <c r="ES256" t="s">
        <v>47</v>
      </c>
      <c r="ET256" s="15" t="s">
        <v>59</v>
      </c>
      <c r="EU256" t="s">
        <v>47</v>
      </c>
      <c r="EV256" s="15" t="s">
        <v>59</v>
      </c>
      <c r="EW256" t="s">
        <v>47</v>
      </c>
      <c r="EX256" s="15" t="s">
        <v>59</v>
      </c>
      <c r="EY256" t="s">
        <v>47</v>
      </c>
      <c r="EZ256" s="15" t="s">
        <v>59</v>
      </c>
      <c r="FA256" t="s">
        <v>47</v>
      </c>
      <c r="FB256" s="15" t="s">
        <v>59</v>
      </c>
      <c r="FE256" t="s">
        <v>47</v>
      </c>
      <c r="FF256" s="15" t="s">
        <v>59</v>
      </c>
      <c r="FG256" t="s">
        <v>47</v>
      </c>
      <c r="FH256" s="15" t="s">
        <v>59</v>
      </c>
      <c r="FI256" t="s">
        <v>47</v>
      </c>
      <c r="FJ256" s="15" t="s">
        <v>59</v>
      </c>
      <c r="FK256" t="s">
        <v>47</v>
      </c>
      <c r="FL256" s="15" t="s">
        <v>59</v>
      </c>
      <c r="FM256" t="s">
        <v>47</v>
      </c>
      <c r="FN256" s="15" t="s">
        <v>59</v>
      </c>
      <c r="FO256" t="s">
        <v>47</v>
      </c>
      <c r="FP256" s="15" t="s">
        <v>59</v>
      </c>
      <c r="FQ256" t="s">
        <v>47</v>
      </c>
      <c r="FR256" s="15" t="s">
        <v>59</v>
      </c>
    </row>
    <row r="257" spans="1:174">
      <c r="A257" s="30" t="s">
        <v>600</v>
      </c>
      <c r="B257" s="50">
        <v>4</v>
      </c>
      <c r="C257" s="50"/>
      <c r="D257" s="50">
        <v>4202</v>
      </c>
      <c r="E257" s="18" t="s">
        <v>541</v>
      </c>
      <c r="I257" t="s">
        <v>47</v>
      </c>
      <c r="J257" s="15" t="s">
        <v>59</v>
      </c>
      <c r="K257" t="s">
        <v>47</v>
      </c>
      <c r="L257" s="15" t="s">
        <v>59</v>
      </c>
      <c r="BG257" t="s">
        <v>47</v>
      </c>
      <c r="BH257" s="15" t="s">
        <v>59</v>
      </c>
      <c r="BI257" t="s">
        <v>47</v>
      </c>
      <c r="BJ257" s="15" t="s">
        <v>59</v>
      </c>
      <c r="BK257" t="s">
        <v>47</v>
      </c>
      <c r="BL257" s="15" t="s">
        <v>59</v>
      </c>
      <c r="BM257" t="s">
        <v>47</v>
      </c>
      <c r="BN257" s="15" t="s">
        <v>59</v>
      </c>
      <c r="BO257" s="30">
        <v>0.17</v>
      </c>
      <c r="BP257" s="15" t="s">
        <v>59</v>
      </c>
      <c r="BQ257" s="30">
        <v>8.8000000000000009E-2</v>
      </c>
      <c r="BS257" s="30">
        <v>2.8999999999999998E-2</v>
      </c>
      <c r="BT257" s="15" t="s">
        <v>59</v>
      </c>
      <c r="BU257" t="s">
        <v>47</v>
      </c>
      <c r="BV257" s="15" t="s">
        <v>59</v>
      </c>
      <c r="BW257" s="30">
        <v>0.47</v>
      </c>
      <c r="BX257" s="15" t="s">
        <v>59</v>
      </c>
      <c r="BY257" s="30">
        <v>0.1</v>
      </c>
      <c r="BZ257" s="15" t="s">
        <v>59</v>
      </c>
      <c r="CA257" t="s">
        <v>47</v>
      </c>
      <c r="CB257" s="15" t="s">
        <v>59</v>
      </c>
      <c r="CI257" t="s">
        <v>47</v>
      </c>
      <c r="CJ257" s="15" t="s">
        <v>59</v>
      </c>
      <c r="CM257" t="s">
        <v>47</v>
      </c>
      <c r="CN257" s="15" t="s">
        <v>59</v>
      </c>
      <c r="CO257" t="s">
        <v>47</v>
      </c>
      <c r="CP257" s="15" t="s">
        <v>59</v>
      </c>
      <c r="CQ257" t="s">
        <v>47</v>
      </c>
      <c r="CR257" s="15" t="s">
        <v>59</v>
      </c>
      <c r="CS257" t="s">
        <v>47</v>
      </c>
      <c r="CT257" s="15" t="s">
        <v>59</v>
      </c>
      <c r="CU257" t="s">
        <v>47</v>
      </c>
      <c r="CV257" s="15" t="s">
        <v>59</v>
      </c>
      <c r="CY257" t="s">
        <v>47</v>
      </c>
      <c r="CZ257" s="15" t="s">
        <v>59</v>
      </c>
      <c r="DC257" t="s">
        <v>47</v>
      </c>
      <c r="DD257" s="15" t="s">
        <v>59</v>
      </c>
      <c r="DG257" t="s">
        <v>47</v>
      </c>
      <c r="DH257" s="15" t="s">
        <v>59</v>
      </c>
      <c r="DI257" t="s">
        <v>47</v>
      </c>
      <c r="DJ257" s="15" t="s">
        <v>59</v>
      </c>
      <c r="DK257" t="s">
        <v>47</v>
      </c>
      <c r="DL257" s="15" t="s">
        <v>59</v>
      </c>
      <c r="DM257" t="s">
        <v>47</v>
      </c>
      <c r="DN257" s="15" t="s">
        <v>59</v>
      </c>
      <c r="DO257" t="s">
        <v>47</v>
      </c>
      <c r="DP257" s="15" t="s">
        <v>59</v>
      </c>
      <c r="DQ257" t="s">
        <v>47</v>
      </c>
      <c r="DR257" s="15" t="s">
        <v>59</v>
      </c>
      <c r="DS257" t="s">
        <v>47</v>
      </c>
      <c r="DT257" s="15" t="s">
        <v>59</v>
      </c>
      <c r="DU257" t="s">
        <v>47</v>
      </c>
      <c r="DV257" s="15" t="s">
        <v>59</v>
      </c>
      <c r="DW257" t="s">
        <v>47</v>
      </c>
      <c r="DX257" s="15" t="s">
        <v>59</v>
      </c>
      <c r="EC257" t="s">
        <v>47</v>
      </c>
      <c r="ED257" s="15" t="s">
        <v>59</v>
      </c>
      <c r="EE257" t="s">
        <v>47</v>
      </c>
      <c r="EF257" s="15" t="s">
        <v>59</v>
      </c>
      <c r="EG257" t="s">
        <v>47</v>
      </c>
      <c r="EH257" s="15" t="s">
        <v>59</v>
      </c>
      <c r="EK257" t="s">
        <v>47</v>
      </c>
      <c r="EL257" s="15" t="s">
        <v>59</v>
      </c>
      <c r="EM257" t="s">
        <v>47</v>
      </c>
      <c r="EN257" s="15" t="s">
        <v>59</v>
      </c>
      <c r="EO257" t="s">
        <v>47</v>
      </c>
      <c r="EP257" s="15" t="s">
        <v>59</v>
      </c>
      <c r="EQ257" t="s">
        <v>47</v>
      </c>
      <c r="ER257" s="15" t="s">
        <v>59</v>
      </c>
      <c r="ES257" t="s">
        <v>47</v>
      </c>
      <c r="ET257" s="15" t="s">
        <v>59</v>
      </c>
      <c r="EU257" t="s">
        <v>47</v>
      </c>
      <c r="EV257" s="15" t="s">
        <v>59</v>
      </c>
      <c r="EW257" t="s">
        <v>47</v>
      </c>
      <c r="EX257" s="15" t="s">
        <v>59</v>
      </c>
      <c r="EY257" t="s">
        <v>47</v>
      </c>
      <c r="EZ257" s="15" t="s">
        <v>59</v>
      </c>
      <c r="FA257" t="s">
        <v>47</v>
      </c>
      <c r="FB257" s="15" t="s">
        <v>59</v>
      </c>
      <c r="FE257" t="s">
        <v>47</v>
      </c>
      <c r="FF257" s="15" t="s">
        <v>59</v>
      </c>
      <c r="FG257" t="s">
        <v>47</v>
      </c>
      <c r="FH257" s="15" t="s">
        <v>59</v>
      </c>
      <c r="FI257" t="s">
        <v>47</v>
      </c>
      <c r="FJ257" s="15" t="s">
        <v>59</v>
      </c>
      <c r="FK257" t="s">
        <v>47</v>
      </c>
      <c r="FL257" s="15" t="s">
        <v>59</v>
      </c>
      <c r="FM257" t="s">
        <v>47</v>
      </c>
      <c r="FN257" s="15" t="s">
        <v>59</v>
      </c>
      <c r="FO257" t="s">
        <v>47</v>
      </c>
      <c r="FP257" s="15" t="s">
        <v>59</v>
      </c>
      <c r="FQ257" t="s">
        <v>47</v>
      </c>
      <c r="FR257" s="15" t="s">
        <v>59</v>
      </c>
    </row>
    <row r="258" spans="1:174">
      <c r="A258" s="30" t="s">
        <v>605</v>
      </c>
      <c r="B258" s="50">
        <v>4</v>
      </c>
      <c r="C258" s="50"/>
      <c r="D258" s="50">
        <v>5202</v>
      </c>
      <c r="E258" s="18" t="s">
        <v>541</v>
      </c>
      <c r="I258" t="s">
        <v>47</v>
      </c>
      <c r="J258" s="15" t="s">
        <v>59</v>
      </c>
      <c r="K258" t="s">
        <v>47</v>
      </c>
      <c r="L258" s="15" t="s">
        <v>59</v>
      </c>
      <c r="BG258" t="s">
        <v>47</v>
      </c>
      <c r="BH258" s="15" t="s">
        <v>59</v>
      </c>
      <c r="BI258" t="s">
        <v>47</v>
      </c>
      <c r="BJ258" s="15" t="s">
        <v>59</v>
      </c>
      <c r="BK258" t="s">
        <v>47</v>
      </c>
      <c r="BL258" s="15" t="s">
        <v>59</v>
      </c>
      <c r="BM258" t="s">
        <v>47</v>
      </c>
      <c r="BN258" s="15" t="s">
        <v>59</v>
      </c>
      <c r="BO258" s="30">
        <v>0.34</v>
      </c>
      <c r="BP258" s="15" t="s">
        <v>59</v>
      </c>
      <c r="BQ258" s="30">
        <v>1.7000000000000001E-2</v>
      </c>
      <c r="BR258" s="15" t="s">
        <v>59</v>
      </c>
      <c r="BS258" s="30">
        <v>2.7999999999999997E-2</v>
      </c>
      <c r="BT258" s="15" t="s">
        <v>59</v>
      </c>
      <c r="BU258" t="s">
        <v>47</v>
      </c>
      <c r="BV258" s="15" t="s">
        <v>59</v>
      </c>
      <c r="BW258" s="30">
        <v>0.56999999999999995</v>
      </c>
      <c r="BX258" s="15" t="s">
        <v>59</v>
      </c>
      <c r="BY258" s="30">
        <v>0</v>
      </c>
      <c r="BZ258" s="15" t="s">
        <v>59</v>
      </c>
      <c r="CA258" t="s">
        <v>47</v>
      </c>
      <c r="CB258" s="15" t="s">
        <v>59</v>
      </c>
      <c r="CI258" t="s">
        <v>47</v>
      </c>
      <c r="CJ258" s="15" t="s">
        <v>59</v>
      </c>
      <c r="CM258" t="s">
        <v>47</v>
      </c>
      <c r="CN258" s="15" t="s">
        <v>59</v>
      </c>
      <c r="CO258" t="s">
        <v>47</v>
      </c>
      <c r="CP258" s="15" t="s">
        <v>59</v>
      </c>
      <c r="CQ258" t="s">
        <v>47</v>
      </c>
      <c r="CR258" s="15" t="s">
        <v>59</v>
      </c>
      <c r="CS258" t="s">
        <v>47</v>
      </c>
      <c r="CT258" s="15" t="s">
        <v>59</v>
      </c>
      <c r="CU258" t="s">
        <v>47</v>
      </c>
      <c r="CV258" s="15" t="s">
        <v>59</v>
      </c>
      <c r="CY258" t="s">
        <v>47</v>
      </c>
      <c r="CZ258" s="15" t="s">
        <v>59</v>
      </c>
      <c r="DC258" t="s">
        <v>47</v>
      </c>
      <c r="DD258" s="15" t="s">
        <v>59</v>
      </c>
      <c r="DG258" t="s">
        <v>47</v>
      </c>
      <c r="DH258" s="15" t="s">
        <v>59</v>
      </c>
      <c r="DI258" t="s">
        <v>47</v>
      </c>
      <c r="DJ258" s="15" t="s">
        <v>59</v>
      </c>
      <c r="DK258" t="s">
        <v>47</v>
      </c>
      <c r="DL258" s="15" t="s">
        <v>59</v>
      </c>
      <c r="DM258" t="s">
        <v>47</v>
      </c>
      <c r="DN258" s="15" t="s">
        <v>59</v>
      </c>
      <c r="DO258" t="s">
        <v>47</v>
      </c>
      <c r="DP258" s="15" t="s">
        <v>59</v>
      </c>
      <c r="DQ258" t="s">
        <v>47</v>
      </c>
      <c r="DR258" s="15" t="s">
        <v>59</v>
      </c>
      <c r="DS258" t="s">
        <v>47</v>
      </c>
      <c r="DT258" s="15" t="s">
        <v>59</v>
      </c>
      <c r="DU258" t="s">
        <v>47</v>
      </c>
      <c r="DV258" s="15" t="s">
        <v>59</v>
      </c>
      <c r="DW258" t="s">
        <v>47</v>
      </c>
      <c r="DX258" s="15" t="s">
        <v>59</v>
      </c>
      <c r="EC258" t="s">
        <v>47</v>
      </c>
      <c r="ED258" s="15" t="s">
        <v>59</v>
      </c>
      <c r="EE258" t="s">
        <v>47</v>
      </c>
      <c r="EF258" s="15" t="s">
        <v>59</v>
      </c>
      <c r="EG258" t="s">
        <v>47</v>
      </c>
      <c r="EH258" s="15" t="s">
        <v>59</v>
      </c>
      <c r="EK258" t="s">
        <v>47</v>
      </c>
      <c r="EL258" s="15" t="s">
        <v>59</v>
      </c>
      <c r="EM258" t="s">
        <v>47</v>
      </c>
      <c r="EN258" s="15" t="s">
        <v>59</v>
      </c>
      <c r="EO258" t="s">
        <v>47</v>
      </c>
      <c r="EP258" s="15" t="s">
        <v>59</v>
      </c>
      <c r="EQ258" t="s">
        <v>47</v>
      </c>
      <c r="ER258" s="15" t="s">
        <v>59</v>
      </c>
      <c r="ES258" t="s">
        <v>47</v>
      </c>
      <c r="ET258" s="15" t="s">
        <v>59</v>
      </c>
      <c r="EU258" t="s">
        <v>47</v>
      </c>
      <c r="EV258" s="15" t="s">
        <v>59</v>
      </c>
      <c r="EW258" t="s">
        <v>47</v>
      </c>
      <c r="EX258" s="15" t="s">
        <v>59</v>
      </c>
      <c r="EY258" t="s">
        <v>47</v>
      </c>
      <c r="EZ258" s="15" t="s">
        <v>59</v>
      </c>
      <c r="FA258" t="s">
        <v>47</v>
      </c>
      <c r="FB258" s="15" t="s">
        <v>59</v>
      </c>
      <c r="FE258" t="s">
        <v>47</v>
      </c>
      <c r="FF258" s="15" t="s">
        <v>59</v>
      </c>
      <c r="FG258" t="s">
        <v>47</v>
      </c>
      <c r="FH258" s="15" t="s">
        <v>59</v>
      </c>
      <c r="FI258" t="s">
        <v>47</v>
      </c>
      <c r="FJ258" s="15" t="s">
        <v>59</v>
      </c>
      <c r="FK258" t="s">
        <v>47</v>
      </c>
      <c r="FL258" s="15" t="s">
        <v>59</v>
      </c>
      <c r="FM258" t="s">
        <v>47</v>
      </c>
      <c r="FN258" s="15" t="s">
        <v>59</v>
      </c>
      <c r="FO258" t="s">
        <v>47</v>
      </c>
      <c r="FP258" s="15" t="s">
        <v>59</v>
      </c>
      <c r="FQ258" t="s">
        <v>47</v>
      </c>
      <c r="FR258" s="15" t="s">
        <v>59</v>
      </c>
    </row>
    <row r="259" spans="1:174">
      <c r="A259" s="30" t="s">
        <v>605</v>
      </c>
      <c r="B259" s="50">
        <v>4</v>
      </c>
      <c r="C259" s="50"/>
      <c r="D259" s="50">
        <v>5202</v>
      </c>
      <c r="E259" s="18" t="s">
        <v>541</v>
      </c>
      <c r="I259" t="s">
        <v>47</v>
      </c>
      <c r="J259" s="15" t="s">
        <v>59</v>
      </c>
      <c r="K259" t="s">
        <v>47</v>
      </c>
      <c r="L259" s="15" t="s">
        <v>59</v>
      </c>
      <c r="BG259" t="s">
        <v>47</v>
      </c>
      <c r="BH259" s="15" t="s">
        <v>59</v>
      </c>
      <c r="BI259" t="s">
        <v>47</v>
      </c>
      <c r="BJ259" s="15" t="s">
        <v>59</v>
      </c>
      <c r="BK259" t="s">
        <v>47</v>
      </c>
      <c r="BL259" s="15" t="s">
        <v>59</v>
      </c>
      <c r="BM259" t="s">
        <v>47</v>
      </c>
      <c r="BN259" s="15" t="s">
        <v>59</v>
      </c>
      <c r="BO259" s="30">
        <v>0.14000000000000001</v>
      </c>
      <c r="BP259" s="15" t="s">
        <v>59</v>
      </c>
      <c r="BQ259" s="30">
        <v>1.4999999999999999E-2</v>
      </c>
      <c r="BR259" s="15" t="s">
        <v>59</v>
      </c>
      <c r="BS259" s="30">
        <v>1.6E-2</v>
      </c>
      <c r="BT259" s="15" t="s">
        <v>59</v>
      </c>
      <c r="BU259" t="s">
        <v>47</v>
      </c>
      <c r="BV259" s="15" t="s">
        <v>59</v>
      </c>
      <c r="BW259" s="30">
        <v>0.3</v>
      </c>
      <c r="BX259" s="15" t="s">
        <v>59</v>
      </c>
      <c r="BY259" s="30">
        <v>2.3E-2</v>
      </c>
      <c r="BZ259" s="15" t="s">
        <v>59</v>
      </c>
      <c r="CA259" t="s">
        <v>47</v>
      </c>
      <c r="CB259" s="15" t="s">
        <v>59</v>
      </c>
      <c r="CI259" t="s">
        <v>47</v>
      </c>
      <c r="CJ259" s="15" t="s">
        <v>59</v>
      </c>
      <c r="CM259" t="s">
        <v>47</v>
      </c>
      <c r="CN259" s="15" t="s">
        <v>59</v>
      </c>
      <c r="CO259" t="s">
        <v>47</v>
      </c>
      <c r="CP259" s="15" t="s">
        <v>59</v>
      </c>
      <c r="CQ259" t="s">
        <v>47</v>
      </c>
      <c r="CR259" s="15" t="s">
        <v>59</v>
      </c>
      <c r="CS259" t="s">
        <v>47</v>
      </c>
      <c r="CT259" s="15" t="s">
        <v>59</v>
      </c>
      <c r="CU259" t="s">
        <v>47</v>
      </c>
      <c r="CV259" s="15" t="s">
        <v>59</v>
      </c>
      <c r="CY259" t="s">
        <v>47</v>
      </c>
      <c r="CZ259" s="15" t="s">
        <v>59</v>
      </c>
      <c r="DC259" t="s">
        <v>47</v>
      </c>
      <c r="DD259" s="15" t="s">
        <v>59</v>
      </c>
      <c r="DG259" t="s">
        <v>47</v>
      </c>
      <c r="DH259" s="15" t="s">
        <v>59</v>
      </c>
      <c r="DI259" t="s">
        <v>47</v>
      </c>
      <c r="DJ259" s="15" t="s">
        <v>59</v>
      </c>
      <c r="DK259" t="s">
        <v>47</v>
      </c>
      <c r="DL259" s="15" t="s">
        <v>59</v>
      </c>
      <c r="DM259" t="s">
        <v>47</v>
      </c>
      <c r="DN259" s="15" t="s">
        <v>59</v>
      </c>
      <c r="DO259" t="s">
        <v>47</v>
      </c>
      <c r="DP259" s="15" t="s">
        <v>59</v>
      </c>
      <c r="DQ259" t="s">
        <v>47</v>
      </c>
      <c r="DR259" s="15" t="s">
        <v>59</v>
      </c>
      <c r="DS259" t="s">
        <v>47</v>
      </c>
      <c r="DT259" s="15" t="s">
        <v>59</v>
      </c>
      <c r="DU259" t="s">
        <v>47</v>
      </c>
      <c r="DV259" s="15" t="s">
        <v>59</v>
      </c>
      <c r="DW259" t="s">
        <v>47</v>
      </c>
      <c r="DX259" s="15" t="s">
        <v>59</v>
      </c>
      <c r="EC259" t="s">
        <v>47</v>
      </c>
      <c r="ED259" s="15" t="s">
        <v>59</v>
      </c>
      <c r="EE259" t="s">
        <v>47</v>
      </c>
      <c r="EF259" s="15" t="s">
        <v>59</v>
      </c>
      <c r="EG259" t="s">
        <v>47</v>
      </c>
      <c r="EH259" s="15" t="s">
        <v>59</v>
      </c>
      <c r="EK259" t="s">
        <v>47</v>
      </c>
      <c r="EL259" s="15" t="s">
        <v>59</v>
      </c>
      <c r="EM259" t="s">
        <v>47</v>
      </c>
      <c r="EN259" s="15" t="s">
        <v>59</v>
      </c>
      <c r="EO259" t="s">
        <v>47</v>
      </c>
      <c r="EP259" s="15" t="s">
        <v>59</v>
      </c>
      <c r="EQ259" t="s">
        <v>47</v>
      </c>
      <c r="ER259" s="15" t="s">
        <v>59</v>
      </c>
      <c r="ES259" t="s">
        <v>47</v>
      </c>
      <c r="ET259" s="15" t="s">
        <v>59</v>
      </c>
      <c r="EU259" t="s">
        <v>47</v>
      </c>
      <c r="EV259" s="15" t="s">
        <v>59</v>
      </c>
      <c r="EW259" t="s">
        <v>47</v>
      </c>
      <c r="EX259" s="15" t="s">
        <v>59</v>
      </c>
      <c r="EY259" t="s">
        <v>47</v>
      </c>
      <c r="EZ259" s="15" t="s">
        <v>59</v>
      </c>
      <c r="FA259" t="s">
        <v>47</v>
      </c>
      <c r="FB259" s="15" t="s">
        <v>59</v>
      </c>
      <c r="FE259" t="s">
        <v>47</v>
      </c>
      <c r="FF259" s="15" t="s">
        <v>59</v>
      </c>
      <c r="FG259" t="s">
        <v>47</v>
      </c>
      <c r="FH259" s="15" t="s">
        <v>59</v>
      </c>
      <c r="FI259" t="s">
        <v>47</v>
      </c>
      <c r="FJ259" s="15" t="s">
        <v>59</v>
      </c>
      <c r="FK259" t="s">
        <v>47</v>
      </c>
      <c r="FL259" s="15" t="s">
        <v>59</v>
      </c>
      <c r="FM259" t="s">
        <v>47</v>
      </c>
      <c r="FN259" s="15" t="s">
        <v>59</v>
      </c>
      <c r="FO259" t="s">
        <v>47</v>
      </c>
      <c r="FP259" s="15" t="s">
        <v>59</v>
      </c>
      <c r="FQ259" t="s">
        <v>47</v>
      </c>
      <c r="FR259" s="15" t="s">
        <v>59</v>
      </c>
    </row>
    <row r="260" spans="1:174">
      <c r="A260" s="30" t="s">
        <v>606</v>
      </c>
      <c r="B260" s="50">
        <v>4</v>
      </c>
      <c r="C260" s="50"/>
      <c r="D260" s="50">
        <v>5202</v>
      </c>
      <c r="E260" s="18" t="s">
        <v>541</v>
      </c>
      <c r="I260" t="s">
        <v>47</v>
      </c>
      <c r="J260" s="15" t="s">
        <v>59</v>
      </c>
      <c r="K260" t="s">
        <v>47</v>
      </c>
      <c r="L260" s="15" t="s">
        <v>59</v>
      </c>
      <c r="BG260" t="s">
        <v>47</v>
      </c>
      <c r="BH260" s="15" t="s">
        <v>59</v>
      </c>
      <c r="BI260" t="s">
        <v>47</v>
      </c>
      <c r="BJ260" s="15" t="s">
        <v>59</v>
      </c>
      <c r="BK260" t="s">
        <v>47</v>
      </c>
      <c r="BL260" s="15" t="s">
        <v>59</v>
      </c>
      <c r="BM260" t="s">
        <v>47</v>
      </c>
      <c r="BN260" s="15" t="s">
        <v>59</v>
      </c>
      <c r="BO260" s="30">
        <v>0.13</v>
      </c>
      <c r="BP260" s="15" t="s">
        <v>59</v>
      </c>
      <c r="BQ260" s="30">
        <v>1.6E-2</v>
      </c>
      <c r="BR260" s="15" t="s">
        <v>59</v>
      </c>
      <c r="BS260" s="30">
        <v>4.2999999999999997E-2</v>
      </c>
      <c r="BT260" s="15" t="s">
        <v>59</v>
      </c>
      <c r="BU260" t="s">
        <v>47</v>
      </c>
      <c r="BV260" s="15" t="s">
        <v>59</v>
      </c>
      <c r="BW260" s="30">
        <v>0.34</v>
      </c>
      <c r="BX260" s="15" t="s">
        <v>59</v>
      </c>
      <c r="BY260" s="30">
        <v>2.5000000000000001E-2</v>
      </c>
      <c r="BZ260" s="15" t="s">
        <v>59</v>
      </c>
      <c r="CA260" t="s">
        <v>47</v>
      </c>
      <c r="CB260" s="15" t="s">
        <v>59</v>
      </c>
      <c r="CI260" t="s">
        <v>47</v>
      </c>
      <c r="CJ260" s="15" t="s">
        <v>59</v>
      </c>
      <c r="CM260" t="s">
        <v>47</v>
      </c>
      <c r="CN260" s="15" t="s">
        <v>59</v>
      </c>
      <c r="CO260" t="s">
        <v>47</v>
      </c>
      <c r="CP260" s="15" t="s">
        <v>59</v>
      </c>
      <c r="CQ260" t="s">
        <v>47</v>
      </c>
      <c r="CR260" s="15" t="s">
        <v>59</v>
      </c>
      <c r="CS260" t="s">
        <v>47</v>
      </c>
      <c r="CT260" s="15" t="s">
        <v>59</v>
      </c>
      <c r="CU260" t="s">
        <v>47</v>
      </c>
      <c r="CV260" s="15" t="s">
        <v>59</v>
      </c>
      <c r="CY260" t="s">
        <v>47</v>
      </c>
      <c r="CZ260" s="15" t="s">
        <v>59</v>
      </c>
      <c r="DC260" t="s">
        <v>47</v>
      </c>
      <c r="DD260" s="15" t="s">
        <v>59</v>
      </c>
      <c r="DG260" t="s">
        <v>47</v>
      </c>
      <c r="DH260" s="15" t="s">
        <v>59</v>
      </c>
      <c r="DI260" t="s">
        <v>47</v>
      </c>
      <c r="DJ260" s="15" t="s">
        <v>59</v>
      </c>
      <c r="DK260" t="s">
        <v>47</v>
      </c>
      <c r="DL260" s="15" t="s">
        <v>59</v>
      </c>
      <c r="DM260" t="s">
        <v>47</v>
      </c>
      <c r="DN260" s="15" t="s">
        <v>59</v>
      </c>
      <c r="DO260" t="s">
        <v>47</v>
      </c>
      <c r="DP260" s="15" t="s">
        <v>59</v>
      </c>
      <c r="DQ260" t="s">
        <v>47</v>
      </c>
      <c r="DR260" s="15" t="s">
        <v>59</v>
      </c>
      <c r="DS260" t="s">
        <v>47</v>
      </c>
      <c r="DT260" s="15" t="s">
        <v>59</v>
      </c>
      <c r="DU260" t="s">
        <v>47</v>
      </c>
      <c r="DV260" s="15" t="s">
        <v>59</v>
      </c>
      <c r="DW260" t="s">
        <v>47</v>
      </c>
      <c r="DX260" s="15" t="s">
        <v>59</v>
      </c>
      <c r="EC260" t="s">
        <v>47</v>
      </c>
      <c r="ED260" s="15" t="s">
        <v>59</v>
      </c>
      <c r="EE260" t="s">
        <v>47</v>
      </c>
      <c r="EF260" s="15" t="s">
        <v>59</v>
      </c>
      <c r="EG260" t="s">
        <v>47</v>
      </c>
      <c r="EH260" s="15" t="s">
        <v>59</v>
      </c>
      <c r="EK260" t="s">
        <v>47</v>
      </c>
      <c r="EL260" s="15" t="s">
        <v>59</v>
      </c>
      <c r="EM260" t="s">
        <v>47</v>
      </c>
      <c r="EN260" s="15" t="s">
        <v>59</v>
      </c>
      <c r="EO260" t="s">
        <v>47</v>
      </c>
      <c r="EP260" s="15" t="s">
        <v>59</v>
      </c>
      <c r="EQ260" t="s">
        <v>47</v>
      </c>
      <c r="ER260" s="15" t="s">
        <v>59</v>
      </c>
      <c r="ES260" t="s">
        <v>47</v>
      </c>
      <c r="ET260" s="15" t="s">
        <v>59</v>
      </c>
      <c r="EU260" t="s">
        <v>47</v>
      </c>
      <c r="EV260" s="15" t="s">
        <v>59</v>
      </c>
      <c r="EW260" t="s">
        <v>47</v>
      </c>
      <c r="EX260" s="15" t="s">
        <v>59</v>
      </c>
      <c r="EY260" t="s">
        <v>47</v>
      </c>
      <c r="EZ260" s="15" t="s">
        <v>59</v>
      </c>
      <c r="FA260" t="s">
        <v>47</v>
      </c>
      <c r="FB260" s="15" t="s">
        <v>59</v>
      </c>
      <c r="FE260" t="s">
        <v>47</v>
      </c>
      <c r="FF260" s="15" t="s">
        <v>59</v>
      </c>
      <c r="FG260" t="s">
        <v>47</v>
      </c>
      <c r="FH260" s="15" t="s">
        <v>59</v>
      </c>
      <c r="FI260" t="s">
        <v>47</v>
      </c>
      <c r="FJ260" s="15" t="s">
        <v>59</v>
      </c>
      <c r="FK260" t="s">
        <v>47</v>
      </c>
      <c r="FL260" s="15" t="s">
        <v>59</v>
      </c>
      <c r="FM260" t="s">
        <v>47</v>
      </c>
      <c r="FN260" s="15" t="s">
        <v>59</v>
      </c>
      <c r="FO260" t="s">
        <v>47</v>
      </c>
      <c r="FP260" s="15" t="s">
        <v>59</v>
      </c>
      <c r="FQ260" t="s">
        <v>47</v>
      </c>
      <c r="FR260" s="15" t="s">
        <v>59</v>
      </c>
    </row>
    <row r="261" spans="1:174">
      <c r="A261" s="30" t="s">
        <v>607</v>
      </c>
      <c r="B261" s="50">
        <v>4</v>
      </c>
      <c r="C261" s="50"/>
      <c r="D261" s="50">
        <v>5502</v>
      </c>
      <c r="E261" s="18" t="s">
        <v>541</v>
      </c>
      <c r="I261" t="s">
        <v>47</v>
      </c>
      <c r="J261" s="15" t="s">
        <v>59</v>
      </c>
      <c r="K261" t="s">
        <v>47</v>
      </c>
      <c r="L261" s="15" t="s">
        <v>59</v>
      </c>
      <c r="BG261" t="s">
        <v>47</v>
      </c>
      <c r="BH261" s="15" t="s">
        <v>59</v>
      </c>
      <c r="BI261" t="s">
        <v>47</v>
      </c>
      <c r="BJ261" s="15" t="s">
        <v>59</v>
      </c>
      <c r="BK261" t="s">
        <v>47</v>
      </c>
      <c r="BL261" s="15" t="s">
        <v>59</v>
      </c>
      <c r="BM261" t="s">
        <v>47</v>
      </c>
      <c r="BN261" s="15" t="s">
        <v>59</v>
      </c>
      <c r="BO261" s="30">
        <v>6.6000000000000003E-2</v>
      </c>
      <c r="BP261" s="15" t="s">
        <v>59</v>
      </c>
      <c r="BQ261" s="30">
        <v>0</v>
      </c>
      <c r="BR261" s="15" t="s">
        <v>59</v>
      </c>
      <c r="BS261" s="30">
        <v>2.7000000000000003E-2</v>
      </c>
      <c r="BT261" s="15" t="s">
        <v>59</v>
      </c>
      <c r="BU261" t="s">
        <v>47</v>
      </c>
      <c r="BV261" s="15" t="s">
        <v>59</v>
      </c>
      <c r="BW261" s="30">
        <v>0.19</v>
      </c>
      <c r="BX261" s="15" t="s">
        <v>59</v>
      </c>
      <c r="BY261" s="30">
        <v>1.6E-2</v>
      </c>
      <c r="BZ261" s="15" t="s">
        <v>59</v>
      </c>
      <c r="CA261" t="s">
        <v>47</v>
      </c>
      <c r="CB261" s="15" t="s">
        <v>59</v>
      </c>
      <c r="CI261" t="s">
        <v>47</v>
      </c>
      <c r="CJ261" s="15" t="s">
        <v>59</v>
      </c>
      <c r="CM261" t="s">
        <v>47</v>
      </c>
      <c r="CN261" s="15" t="s">
        <v>59</v>
      </c>
      <c r="CO261" t="s">
        <v>47</v>
      </c>
      <c r="CP261" s="15" t="s">
        <v>59</v>
      </c>
      <c r="CQ261" t="s">
        <v>47</v>
      </c>
      <c r="CR261" s="15" t="s">
        <v>59</v>
      </c>
      <c r="CS261" t="s">
        <v>47</v>
      </c>
      <c r="CT261" s="15" t="s">
        <v>59</v>
      </c>
      <c r="CU261" t="s">
        <v>47</v>
      </c>
      <c r="CV261" s="15" t="s">
        <v>59</v>
      </c>
      <c r="CY261" t="s">
        <v>47</v>
      </c>
      <c r="CZ261" s="15" t="s">
        <v>59</v>
      </c>
      <c r="DC261" t="s">
        <v>47</v>
      </c>
      <c r="DD261" s="15" t="s">
        <v>59</v>
      </c>
      <c r="DG261" t="s">
        <v>47</v>
      </c>
      <c r="DH261" s="15" t="s">
        <v>59</v>
      </c>
      <c r="DI261" t="s">
        <v>47</v>
      </c>
      <c r="DJ261" s="15" t="s">
        <v>59</v>
      </c>
      <c r="DK261" t="s">
        <v>47</v>
      </c>
      <c r="DL261" s="15" t="s">
        <v>59</v>
      </c>
      <c r="DM261" t="s">
        <v>47</v>
      </c>
      <c r="DN261" s="15" t="s">
        <v>59</v>
      </c>
      <c r="DO261" t="s">
        <v>47</v>
      </c>
      <c r="DP261" s="15" t="s">
        <v>59</v>
      </c>
      <c r="DQ261" t="s">
        <v>47</v>
      </c>
      <c r="DR261" s="15" t="s">
        <v>59</v>
      </c>
      <c r="DS261" t="s">
        <v>47</v>
      </c>
      <c r="DT261" s="15" t="s">
        <v>59</v>
      </c>
      <c r="DU261" t="s">
        <v>47</v>
      </c>
      <c r="DV261" s="15" t="s">
        <v>59</v>
      </c>
      <c r="DW261" t="s">
        <v>47</v>
      </c>
      <c r="DX261" s="15" t="s">
        <v>59</v>
      </c>
      <c r="EC261" t="s">
        <v>47</v>
      </c>
      <c r="ED261" s="15" t="s">
        <v>59</v>
      </c>
      <c r="EE261" t="s">
        <v>47</v>
      </c>
      <c r="EF261" s="15" t="s">
        <v>59</v>
      </c>
      <c r="EG261" t="s">
        <v>47</v>
      </c>
      <c r="EH261" s="15" t="s">
        <v>59</v>
      </c>
      <c r="EK261" t="s">
        <v>47</v>
      </c>
      <c r="EL261" s="15" t="s">
        <v>59</v>
      </c>
      <c r="EM261" t="s">
        <v>47</v>
      </c>
      <c r="EN261" s="15" t="s">
        <v>59</v>
      </c>
      <c r="EO261" t="s">
        <v>47</v>
      </c>
      <c r="EP261" s="15" t="s">
        <v>59</v>
      </c>
      <c r="EQ261" t="s">
        <v>47</v>
      </c>
      <c r="ER261" s="15" t="s">
        <v>59</v>
      </c>
      <c r="ES261" t="s">
        <v>47</v>
      </c>
      <c r="ET261" s="15" t="s">
        <v>59</v>
      </c>
      <c r="EU261" t="s">
        <v>47</v>
      </c>
      <c r="EV261" s="15" t="s">
        <v>59</v>
      </c>
      <c r="EW261" t="s">
        <v>47</v>
      </c>
      <c r="EX261" s="15" t="s">
        <v>59</v>
      </c>
      <c r="EY261" t="s">
        <v>47</v>
      </c>
      <c r="EZ261" s="15" t="s">
        <v>59</v>
      </c>
      <c r="FA261" t="s">
        <v>47</v>
      </c>
      <c r="FB261" s="15" t="s">
        <v>59</v>
      </c>
      <c r="FE261" t="s">
        <v>47</v>
      </c>
      <c r="FF261" s="15" t="s">
        <v>59</v>
      </c>
      <c r="FG261" t="s">
        <v>47</v>
      </c>
      <c r="FH261" s="15" t="s">
        <v>59</v>
      </c>
      <c r="FI261" t="s">
        <v>47</v>
      </c>
      <c r="FJ261" s="15" t="s">
        <v>59</v>
      </c>
      <c r="FK261" t="s">
        <v>47</v>
      </c>
      <c r="FL261" s="15" t="s">
        <v>59</v>
      </c>
      <c r="FM261" t="s">
        <v>47</v>
      </c>
      <c r="FN261" s="15" t="s">
        <v>59</v>
      </c>
      <c r="FO261" t="s">
        <v>47</v>
      </c>
      <c r="FP261" s="15" t="s">
        <v>59</v>
      </c>
      <c r="FQ261" t="s">
        <v>47</v>
      </c>
      <c r="FR261" s="15" t="s">
        <v>59</v>
      </c>
    </row>
    <row r="262" spans="1:174">
      <c r="A262" s="30" t="s">
        <v>609</v>
      </c>
      <c r="B262" s="50">
        <v>4</v>
      </c>
      <c r="C262" s="50"/>
      <c r="D262" s="50">
        <v>5506</v>
      </c>
      <c r="E262" s="18" t="s">
        <v>541</v>
      </c>
      <c r="I262" t="s">
        <v>47</v>
      </c>
      <c r="J262" s="15" t="s">
        <v>59</v>
      </c>
      <c r="K262" t="s">
        <v>47</v>
      </c>
      <c r="L262" s="15" t="s">
        <v>59</v>
      </c>
      <c r="BG262" t="s">
        <v>47</v>
      </c>
      <c r="BH262" s="15" t="s">
        <v>59</v>
      </c>
      <c r="BI262" t="s">
        <v>47</v>
      </c>
      <c r="BJ262" s="15" t="s">
        <v>59</v>
      </c>
      <c r="BK262" t="s">
        <v>47</v>
      </c>
      <c r="BL262" s="15" t="s">
        <v>59</v>
      </c>
      <c r="BM262" t="s">
        <v>47</v>
      </c>
      <c r="BN262" s="15" t="s">
        <v>59</v>
      </c>
      <c r="BO262" s="30">
        <v>0.13</v>
      </c>
      <c r="BP262" s="15" t="s">
        <v>59</v>
      </c>
      <c r="BQ262" s="30">
        <v>0</v>
      </c>
      <c r="BR262" s="15" t="s">
        <v>59</v>
      </c>
      <c r="BS262" s="30">
        <v>2.1000000000000001E-2</v>
      </c>
      <c r="BT262" s="15" t="s">
        <v>59</v>
      </c>
      <c r="BU262" t="s">
        <v>47</v>
      </c>
      <c r="BV262" s="15" t="s">
        <v>59</v>
      </c>
      <c r="BW262" s="30">
        <v>0.47</v>
      </c>
      <c r="BX262" s="15" t="s">
        <v>59</v>
      </c>
      <c r="BY262" s="30">
        <v>5.0000000000000001E-3</v>
      </c>
      <c r="BZ262" s="15" t="s">
        <v>59</v>
      </c>
      <c r="CA262" t="s">
        <v>47</v>
      </c>
      <c r="CB262" s="15" t="s">
        <v>59</v>
      </c>
      <c r="CI262" t="s">
        <v>47</v>
      </c>
      <c r="CJ262" s="15" t="s">
        <v>59</v>
      </c>
      <c r="CM262" t="s">
        <v>47</v>
      </c>
      <c r="CN262" s="15" t="s">
        <v>59</v>
      </c>
      <c r="CO262" t="s">
        <v>47</v>
      </c>
      <c r="CP262" s="15" t="s">
        <v>59</v>
      </c>
      <c r="CQ262" t="s">
        <v>47</v>
      </c>
      <c r="CR262" s="15" t="s">
        <v>59</v>
      </c>
      <c r="CS262" t="s">
        <v>47</v>
      </c>
      <c r="CT262" s="15" t="s">
        <v>59</v>
      </c>
      <c r="CU262" t="s">
        <v>47</v>
      </c>
      <c r="CV262" s="15" t="s">
        <v>59</v>
      </c>
      <c r="CY262" t="s">
        <v>47</v>
      </c>
      <c r="CZ262" s="15" t="s">
        <v>59</v>
      </c>
      <c r="DC262" t="s">
        <v>47</v>
      </c>
      <c r="DD262" s="15" t="s">
        <v>59</v>
      </c>
      <c r="DG262" t="s">
        <v>47</v>
      </c>
      <c r="DH262" s="15" t="s">
        <v>59</v>
      </c>
      <c r="DI262" t="s">
        <v>47</v>
      </c>
      <c r="DJ262" s="15" t="s">
        <v>59</v>
      </c>
      <c r="DK262" t="s">
        <v>47</v>
      </c>
      <c r="DL262" s="15" t="s">
        <v>59</v>
      </c>
      <c r="DM262" t="s">
        <v>47</v>
      </c>
      <c r="DN262" s="15" t="s">
        <v>59</v>
      </c>
      <c r="DO262" t="s">
        <v>47</v>
      </c>
      <c r="DP262" s="15" t="s">
        <v>59</v>
      </c>
      <c r="DQ262" t="s">
        <v>47</v>
      </c>
      <c r="DR262" s="15" t="s">
        <v>59</v>
      </c>
      <c r="DS262" t="s">
        <v>47</v>
      </c>
      <c r="DT262" s="15" t="s">
        <v>59</v>
      </c>
      <c r="DU262" t="s">
        <v>47</v>
      </c>
      <c r="DV262" s="15" t="s">
        <v>59</v>
      </c>
      <c r="DW262" t="s">
        <v>47</v>
      </c>
      <c r="DX262" s="15" t="s">
        <v>59</v>
      </c>
      <c r="EC262" t="s">
        <v>47</v>
      </c>
      <c r="ED262" s="15" t="s">
        <v>59</v>
      </c>
      <c r="EE262" t="s">
        <v>47</v>
      </c>
      <c r="EF262" s="15" t="s">
        <v>59</v>
      </c>
      <c r="EG262" t="s">
        <v>47</v>
      </c>
      <c r="EH262" s="15" t="s">
        <v>59</v>
      </c>
      <c r="EK262" t="s">
        <v>47</v>
      </c>
      <c r="EL262" s="15" t="s">
        <v>59</v>
      </c>
      <c r="EM262" t="s">
        <v>47</v>
      </c>
      <c r="EN262" s="15" t="s">
        <v>59</v>
      </c>
      <c r="EO262" t="s">
        <v>47</v>
      </c>
      <c r="EP262" s="15" t="s">
        <v>59</v>
      </c>
      <c r="EQ262" t="s">
        <v>47</v>
      </c>
      <c r="ER262" s="15" t="s">
        <v>59</v>
      </c>
      <c r="ES262" t="s">
        <v>47</v>
      </c>
      <c r="ET262" s="15" t="s">
        <v>59</v>
      </c>
      <c r="EU262" t="s">
        <v>47</v>
      </c>
      <c r="EV262" s="15" t="s">
        <v>59</v>
      </c>
      <c r="EW262" t="s">
        <v>47</v>
      </c>
      <c r="EX262" s="15" t="s">
        <v>59</v>
      </c>
      <c r="EY262" t="s">
        <v>47</v>
      </c>
      <c r="EZ262" s="15" t="s">
        <v>59</v>
      </c>
      <c r="FA262" t="s">
        <v>47</v>
      </c>
      <c r="FB262" s="15" t="s">
        <v>59</v>
      </c>
      <c r="FE262" t="s">
        <v>47</v>
      </c>
      <c r="FF262" s="15" t="s">
        <v>59</v>
      </c>
      <c r="FG262" t="s">
        <v>47</v>
      </c>
      <c r="FH262" s="15" t="s">
        <v>59</v>
      </c>
      <c r="FI262" t="s">
        <v>47</v>
      </c>
      <c r="FJ262" s="15" t="s">
        <v>59</v>
      </c>
      <c r="FK262" t="s">
        <v>47</v>
      </c>
      <c r="FL262" s="15" t="s">
        <v>59</v>
      </c>
      <c r="FM262" t="s">
        <v>47</v>
      </c>
      <c r="FN262" s="15" t="s">
        <v>59</v>
      </c>
      <c r="FO262" t="s">
        <v>47</v>
      </c>
      <c r="FP262" s="15" t="s">
        <v>59</v>
      </c>
      <c r="FQ262" t="s">
        <v>47</v>
      </c>
      <c r="FR262" s="15" t="s">
        <v>59</v>
      </c>
    </row>
    <row r="263" spans="1:174">
      <c r="A263" s="30" t="s">
        <v>618</v>
      </c>
      <c r="B263" s="50">
        <v>4</v>
      </c>
      <c r="C263" s="50"/>
      <c r="D263" s="39">
        <v>6804</v>
      </c>
      <c r="E263" s="18" t="s">
        <v>617</v>
      </c>
      <c r="F263" t="s">
        <v>761</v>
      </c>
      <c r="I263" t="s">
        <v>47</v>
      </c>
      <c r="J263" s="15" t="s">
        <v>59</v>
      </c>
      <c r="K263" t="s">
        <v>47</v>
      </c>
      <c r="L263" s="15" t="s">
        <v>59</v>
      </c>
      <c r="BG263" t="s">
        <v>47</v>
      </c>
      <c r="BH263" s="15" t="s">
        <v>59</v>
      </c>
      <c r="BI263" t="s">
        <v>47</v>
      </c>
      <c r="BJ263" s="15" t="s">
        <v>59</v>
      </c>
      <c r="BK263" t="s">
        <v>47</v>
      </c>
      <c r="BL263" s="15" t="s">
        <v>59</v>
      </c>
      <c r="BM263">
        <v>4.13</v>
      </c>
      <c r="BN263" s="15">
        <v>0.28999999999999998</v>
      </c>
      <c r="BO263" s="30">
        <v>12.14</v>
      </c>
      <c r="BP263" s="15">
        <v>0.60000000000000009</v>
      </c>
      <c r="BQ263" t="s">
        <v>47</v>
      </c>
      <c r="BR263" s="15" t="s">
        <v>59</v>
      </c>
      <c r="BS263" s="30">
        <v>7.38</v>
      </c>
      <c r="BT263" s="15">
        <v>0.41</v>
      </c>
      <c r="BU263" t="s">
        <v>47</v>
      </c>
      <c r="BV263" s="15" t="s">
        <v>59</v>
      </c>
      <c r="BW263" s="30">
        <v>26.330000000000002</v>
      </c>
      <c r="BX263" s="15">
        <v>1.8100000000000003</v>
      </c>
      <c r="BY263" t="s">
        <v>47</v>
      </c>
      <c r="BZ263" s="15" t="s">
        <v>59</v>
      </c>
      <c r="CA263" t="s">
        <v>47</v>
      </c>
      <c r="CB263" s="15" t="s">
        <v>59</v>
      </c>
      <c r="CI263" t="s">
        <v>47</v>
      </c>
      <c r="CJ263" s="15" t="s">
        <v>59</v>
      </c>
      <c r="CM263" t="s">
        <v>47</v>
      </c>
      <c r="CN263" s="15" t="s">
        <v>59</v>
      </c>
      <c r="CO263" t="s">
        <v>47</v>
      </c>
      <c r="CP263" s="15" t="s">
        <v>59</v>
      </c>
      <c r="CQ263" t="s">
        <v>47</v>
      </c>
      <c r="CR263" s="15" t="s">
        <v>59</v>
      </c>
      <c r="CS263" t="s">
        <v>47</v>
      </c>
      <c r="CT263" s="15" t="s">
        <v>59</v>
      </c>
      <c r="CU263" t="s">
        <v>47</v>
      </c>
      <c r="CV263" s="15" t="s">
        <v>59</v>
      </c>
      <c r="CY263" t="s">
        <v>47</v>
      </c>
      <c r="CZ263" s="15" t="s">
        <v>59</v>
      </c>
      <c r="DC263" t="s">
        <v>47</v>
      </c>
      <c r="DD263" s="15" t="s">
        <v>59</v>
      </c>
      <c r="DG263" t="s">
        <v>47</v>
      </c>
      <c r="DH263" s="15" t="s">
        <v>59</v>
      </c>
      <c r="DI263" t="s">
        <v>47</v>
      </c>
      <c r="DJ263" s="15" t="s">
        <v>59</v>
      </c>
      <c r="DK263" t="s">
        <v>47</v>
      </c>
      <c r="DL263" s="15" t="s">
        <v>59</v>
      </c>
      <c r="DM263" t="s">
        <v>47</v>
      </c>
      <c r="DN263" s="15" t="s">
        <v>59</v>
      </c>
      <c r="DO263" t="s">
        <v>47</v>
      </c>
      <c r="DP263" s="15" t="s">
        <v>59</v>
      </c>
      <c r="DQ263" t="s">
        <v>47</v>
      </c>
      <c r="DR263" s="15" t="s">
        <v>59</v>
      </c>
      <c r="DS263" t="s">
        <v>47</v>
      </c>
      <c r="DT263" s="15" t="s">
        <v>59</v>
      </c>
      <c r="DU263" t="s">
        <v>47</v>
      </c>
      <c r="DV263" s="15" t="s">
        <v>59</v>
      </c>
      <c r="DW263" t="s">
        <v>47</v>
      </c>
      <c r="DX263" s="15" t="s">
        <v>59</v>
      </c>
      <c r="EC263" t="s">
        <v>47</v>
      </c>
      <c r="ED263" s="15" t="s">
        <v>59</v>
      </c>
      <c r="EE263" t="s">
        <v>47</v>
      </c>
      <c r="EF263" s="15" t="s">
        <v>59</v>
      </c>
      <c r="EG263" t="s">
        <v>47</v>
      </c>
      <c r="EH263" s="15" t="s">
        <v>59</v>
      </c>
      <c r="EK263" t="s">
        <v>54</v>
      </c>
      <c r="EL263" s="15" t="s">
        <v>59</v>
      </c>
      <c r="EM263" t="s">
        <v>54</v>
      </c>
      <c r="EN263" s="15" t="s">
        <v>59</v>
      </c>
      <c r="EO263" t="s">
        <v>47</v>
      </c>
      <c r="EP263" s="15" t="s">
        <v>59</v>
      </c>
      <c r="EQ263" t="s">
        <v>47</v>
      </c>
      <c r="ER263" s="15" t="s">
        <v>59</v>
      </c>
      <c r="ES263" t="s">
        <v>47</v>
      </c>
      <c r="ET263" s="15" t="s">
        <v>59</v>
      </c>
      <c r="EU263" t="s">
        <v>54</v>
      </c>
      <c r="EV263" s="15" t="s">
        <v>59</v>
      </c>
      <c r="EW263" t="s">
        <v>47</v>
      </c>
      <c r="EX263" s="15" t="s">
        <v>59</v>
      </c>
      <c r="EY263" t="s">
        <v>47</v>
      </c>
      <c r="EZ263" s="15" t="s">
        <v>59</v>
      </c>
      <c r="FA263" t="s">
        <v>47</v>
      </c>
      <c r="FB263" s="15" t="s">
        <v>59</v>
      </c>
      <c r="FE263" t="s">
        <v>54</v>
      </c>
      <c r="FF263" s="15" t="s">
        <v>59</v>
      </c>
      <c r="FG263" t="s">
        <v>47</v>
      </c>
      <c r="FH263" s="15" t="s">
        <v>59</v>
      </c>
      <c r="FI263" t="s">
        <v>47</v>
      </c>
      <c r="FJ263" s="15" t="s">
        <v>59</v>
      </c>
      <c r="FK263" t="s">
        <v>54</v>
      </c>
      <c r="FL263" s="15" t="s">
        <v>59</v>
      </c>
      <c r="FM263" t="s">
        <v>47</v>
      </c>
      <c r="FN263" s="15" t="s">
        <v>59</v>
      </c>
      <c r="FO263" t="s">
        <v>47</v>
      </c>
      <c r="FP263" s="15" t="s">
        <v>59</v>
      </c>
      <c r="FQ263" t="s">
        <v>47</v>
      </c>
      <c r="FR263" s="15" t="s">
        <v>59</v>
      </c>
    </row>
    <row r="264" spans="1:174">
      <c r="A264" s="31" t="s">
        <v>619</v>
      </c>
      <c r="B264" s="53">
        <v>4</v>
      </c>
      <c r="C264" s="53"/>
      <c r="D264" s="39">
        <v>6804</v>
      </c>
      <c r="E264" s="18" t="s">
        <v>617</v>
      </c>
      <c r="F264" t="s">
        <v>761</v>
      </c>
      <c r="I264" t="s">
        <v>47</v>
      </c>
      <c r="J264" s="15" t="s">
        <v>59</v>
      </c>
      <c r="K264" t="s">
        <v>47</v>
      </c>
      <c r="L264" s="15" t="s">
        <v>59</v>
      </c>
      <c r="BG264" t="s">
        <v>47</v>
      </c>
      <c r="BH264" s="15" t="s">
        <v>59</v>
      </c>
      <c r="BI264" t="s">
        <v>47</v>
      </c>
      <c r="BJ264" s="15" t="s">
        <v>59</v>
      </c>
      <c r="BK264" t="s">
        <v>47</v>
      </c>
      <c r="BL264" s="15" t="s">
        <v>59</v>
      </c>
      <c r="BM264">
        <v>3.6799999999999997</v>
      </c>
      <c r="BN264" s="15">
        <v>0.33</v>
      </c>
      <c r="BO264" s="30">
        <v>7.38</v>
      </c>
      <c r="BP264" s="15">
        <v>0.41</v>
      </c>
      <c r="BQ264" t="s">
        <v>47</v>
      </c>
      <c r="BR264" s="15" t="s">
        <v>59</v>
      </c>
      <c r="BS264" s="30">
        <v>26.330000000000002</v>
      </c>
      <c r="BT264" s="15">
        <v>1.8100000000000003</v>
      </c>
      <c r="BU264" t="s">
        <v>47</v>
      </c>
      <c r="BV264" s="15" t="s">
        <v>59</v>
      </c>
      <c r="BW264" s="30">
        <v>19.760000000000002</v>
      </c>
      <c r="BX264" s="15">
        <v>1.4500000000000002</v>
      </c>
      <c r="BY264" t="s">
        <v>47</v>
      </c>
      <c r="BZ264" s="15" t="s">
        <v>59</v>
      </c>
      <c r="CA264" t="s">
        <v>47</v>
      </c>
      <c r="CB264" s="15" t="s">
        <v>59</v>
      </c>
      <c r="CI264" t="s">
        <v>47</v>
      </c>
      <c r="CJ264" s="15" t="s">
        <v>59</v>
      </c>
      <c r="CM264" t="s">
        <v>47</v>
      </c>
      <c r="CN264" s="15" t="s">
        <v>59</v>
      </c>
      <c r="CO264" t="s">
        <v>47</v>
      </c>
      <c r="CP264" s="15" t="s">
        <v>59</v>
      </c>
      <c r="CQ264" t="s">
        <v>47</v>
      </c>
      <c r="CR264" s="15" t="s">
        <v>59</v>
      </c>
      <c r="CS264" t="s">
        <v>47</v>
      </c>
      <c r="CT264" s="15" t="s">
        <v>59</v>
      </c>
      <c r="CU264" t="s">
        <v>47</v>
      </c>
      <c r="CV264" s="15" t="s">
        <v>59</v>
      </c>
      <c r="CY264" t="s">
        <v>47</v>
      </c>
      <c r="CZ264" s="15" t="s">
        <v>59</v>
      </c>
      <c r="DC264" t="s">
        <v>47</v>
      </c>
      <c r="DD264" s="15" t="s">
        <v>59</v>
      </c>
      <c r="DG264" t="s">
        <v>47</v>
      </c>
      <c r="DH264" s="15" t="s">
        <v>59</v>
      </c>
      <c r="DI264" t="s">
        <v>47</v>
      </c>
      <c r="DJ264" s="15" t="s">
        <v>59</v>
      </c>
      <c r="DK264" t="s">
        <v>47</v>
      </c>
      <c r="DL264" s="15" t="s">
        <v>59</v>
      </c>
      <c r="DM264" t="s">
        <v>47</v>
      </c>
      <c r="DN264" s="15" t="s">
        <v>59</v>
      </c>
      <c r="DO264" t="s">
        <v>47</v>
      </c>
      <c r="DP264" s="15" t="s">
        <v>59</v>
      </c>
      <c r="DQ264" t="s">
        <v>47</v>
      </c>
      <c r="DR264" s="15" t="s">
        <v>59</v>
      </c>
      <c r="DS264" t="s">
        <v>47</v>
      </c>
      <c r="DT264" s="15" t="s">
        <v>59</v>
      </c>
      <c r="DU264" t="s">
        <v>47</v>
      </c>
      <c r="DV264" s="15" t="s">
        <v>59</v>
      </c>
      <c r="DW264" t="s">
        <v>47</v>
      </c>
      <c r="DX264" s="15" t="s">
        <v>59</v>
      </c>
      <c r="EC264" t="s">
        <v>47</v>
      </c>
      <c r="ED264" s="15" t="s">
        <v>59</v>
      </c>
      <c r="EE264" t="s">
        <v>47</v>
      </c>
      <c r="EF264" s="15" t="s">
        <v>59</v>
      </c>
      <c r="EG264" t="s">
        <v>47</v>
      </c>
      <c r="EH264" s="15" t="s">
        <v>59</v>
      </c>
      <c r="EK264">
        <v>0.47000000000000003</v>
      </c>
      <c r="EL264" s="15">
        <v>0.03</v>
      </c>
      <c r="EM264">
        <v>0.52</v>
      </c>
      <c r="EN264" s="15">
        <v>4.0000000000000008E-2</v>
      </c>
      <c r="EO264" t="s">
        <v>47</v>
      </c>
      <c r="EP264" s="15" t="s">
        <v>59</v>
      </c>
      <c r="EQ264" t="s">
        <v>47</v>
      </c>
      <c r="ER264" s="15" t="s">
        <v>59</v>
      </c>
      <c r="ES264" t="s">
        <v>47</v>
      </c>
      <c r="ET264" s="15" t="s">
        <v>59</v>
      </c>
      <c r="EU264">
        <v>0.95000000000000007</v>
      </c>
      <c r="EV264" s="15">
        <v>9.0000000000000011E-2</v>
      </c>
      <c r="EW264" t="s">
        <v>47</v>
      </c>
      <c r="EX264" s="15" t="s">
        <v>59</v>
      </c>
      <c r="EY264" t="s">
        <v>47</v>
      </c>
      <c r="EZ264" s="15" t="s">
        <v>59</v>
      </c>
      <c r="FA264" t="s">
        <v>47</v>
      </c>
      <c r="FB264" s="15" t="s">
        <v>59</v>
      </c>
      <c r="FE264">
        <v>1.42</v>
      </c>
      <c r="FF264" s="15">
        <v>8.0000000000000016E-2</v>
      </c>
      <c r="FG264" t="s">
        <v>47</v>
      </c>
      <c r="FH264" s="15" t="s">
        <v>59</v>
      </c>
      <c r="FI264" t="s">
        <v>47</v>
      </c>
      <c r="FJ264" s="15" t="s">
        <v>59</v>
      </c>
      <c r="FK264">
        <v>3.5200000000000005</v>
      </c>
      <c r="FL264" s="15">
        <v>0.39</v>
      </c>
      <c r="FM264" t="s">
        <v>47</v>
      </c>
      <c r="FN264" s="15" t="s">
        <v>59</v>
      </c>
      <c r="FO264" t="s">
        <v>47</v>
      </c>
      <c r="FP264" s="15" t="s">
        <v>59</v>
      </c>
      <c r="FQ264" t="s">
        <v>47</v>
      </c>
      <c r="FR264" s="15" t="s">
        <v>59</v>
      </c>
    </row>
    <row r="265" spans="1:174">
      <c r="A265" s="30" t="s">
        <v>620</v>
      </c>
      <c r="B265" s="50">
        <v>1</v>
      </c>
      <c r="C265" s="50"/>
      <c r="D265" s="50">
        <v>4004</v>
      </c>
      <c r="E265" s="18" t="s">
        <v>617</v>
      </c>
      <c r="F265" t="s">
        <v>723</v>
      </c>
      <c r="I265" t="s">
        <v>47</v>
      </c>
      <c r="J265" s="15" t="s">
        <v>59</v>
      </c>
      <c r="K265" t="s">
        <v>47</v>
      </c>
      <c r="L265" s="15" t="s">
        <v>59</v>
      </c>
      <c r="BG265" t="s">
        <v>47</v>
      </c>
      <c r="BH265" s="15" t="s">
        <v>59</v>
      </c>
      <c r="BI265" t="s">
        <v>47</v>
      </c>
      <c r="BJ265" s="15" t="s">
        <v>59</v>
      </c>
      <c r="BK265" t="s">
        <v>47</v>
      </c>
      <c r="BL265" s="15" t="s">
        <v>59</v>
      </c>
      <c r="BM265">
        <v>1.64</v>
      </c>
      <c r="BN265" s="15">
        <v>0.22000000000000003</v>
      </c>
      <c r="BO265" s="30">
        <v>45.74</v>
      </c>
      <c r="BP265" s="15">
        <v>1.2000000000000002</v>
      </c>
      <c r="BQ265" t="s">
        <v>47</v>
      </c>
      <c r="BR265" s="15" t="s">
        <v>59</v>
      </c>
      <c r="BS265" s="30">
        <v>2.7</v>
      </c>
      <c r="BT265" s="15">
        <v>0.22000000000000003</v>
      </c>
      <c r="BU265" t="s">
        <v>47</v>
      </c>
      <c r="BV265" s="15" t="s">
        <v>59</v>
      </c>
      <c r="BW265" s="30">
        <v>122.82000000000001</v>
      </c>
      <c r="BX265" s="15">
        <v>6.4</v>
      </c>
      <c r="BY265" t="s">
        <v>47</v>
      </c>
      <c r="BZ265" s="15" t="s">
        <v>59</v>
      </c>
      <c r="CA265" t="s">
        <v>47</v>
      </c>
      <c r="CB265" s="15" t="s">
        <v>59</v>
      </c>
      <c r="CI265" t="s">
        <v>47</v>
      </c>
      <c r="CJ265" s="15" t="s">
        <v>59</v>
      </c>
      <c r="CM265" t="s">
        <v>47</v>
      </c>
      <c r="CN265" s="15" t="s">
        <v>59</v>
      </c>
      <c r="CO265" t="s">
        <v>47</v>
      </c>
      <c r="CP265" s="15" t="s">
        <v>59</v>
      </c>
      <c r="CQ265" t="s">
        <v>47</v>
      </c>
      <c r="CR265" s="15" t="s">
        <v>59</v>
      </c>
      <c r="CS265" t="s">
        <v>47</v>
      </c>
      <c r="CT265" s="15" t="s">
        <v>59</v>
      </c>
      <c r="CU265" t="s">
        <v>47</v>
      </c>
      <c r="CV265" s="15" t="s">
        <v>59</v>
      </c>
      <c r="CY265" t="s">
        <v>47</v>
      </c>
      <c r="CZ265" s="15" t="s">
        <v>59</v>
      </c>
      <c r="DC265" t="s">
        <v>47</v>
      </c>
      <c r="DD265" s="15" t="s">
        <v>59</v>
      </c>
      <c r="DG265" t="s">
        <v>47</v>
      </c>
      <c r="DH265" s="15" t="s">
        <v>59</v>
      </c>
      <c r="DI265" t="s">
        <v>47</v>
      </c>
      <c r="DJ265" s="15" t="s">
        <v>59</v>
      </c>
      <c r="DK265" t="s">
        <v>47</v>
      </c>
      <c r="DL265" s="15" t="s">
        <v>59</v>
      </c>
      <c r="DM265" t="s">
        <v>47</v>
      </c>
      <c r="DN265" s="15" t="s">
        <v>59</v>
      </c>
      <c r="DO265" t="s">
        <v>47</v>
      </c>
      <c r="DP265" s="15" t="s">
        <v>59</v>
      </c>
      <c r="DQ265" t="s">
        <v>47</v>
      </c>
      <c r="DR265" s="15" t="s">
        <v>59</v>
      </c>
      <c r="DS265" t="s">
        <v>47</v>
      </c>
      <c r="DT265" s="15" t="s">
        <v>59</v>
      </c>
      <c r="DU265" t="s">
        <v>47</v>
      </c>
      <c r="DV265" s="15" t="s">
        <v>59</v>
      </c>
      <c r="DW265" t="s">
        <v>47</v>
      </c>
      <c r="DX265" s="15" t="s">
        <v>59</v>
      </c>
      <c r="EC265" t="s">
        <v>47</v>
      </c>
      <c r="ED265" s="15" t="s">
        <v>59</v>
      </c>
      <c r="EE265" t="s">
        <v>47</v>
      </c>
      <c r="EF265" s="15" t="s">
        <v>59</v>
      </c>
      <c r="EG265" t="s">
        <v>47</v>
      </c>
      <c r="EH265" s="15" t="s">
        <v>59</v>
      </c>
      <c r="EK265" t="s">
        <v>47</v>
      </c>
      <c r="EL265" s="15" t="s">
        <v>59</v>
      </c>
      <c r="EM265" t="s">
        <v>47</v>
      </c>
      <c r="EN265" s="15" t="s">
        <v>59</v>
      </c>
      <c r="EO265" t="s">
        <v>47</v>
      </c>
      <c r="EP265" s="15" t="s">
        <v>59</v>
      </c>
      <c r="EQ265" t="s">
        <v>47</v>
      </c>
      <c r="ER265" s="15" t="s">
        <v>59</v>
      </c>
      <c r="ES265" t="s">
        <v>47</v>
      </c>
      <c r="ET265" s="15" t="s">
        <v>59</v>
      </c>
      <c r="EU265" t="s">
        <v>47</v>
      </c>
      <c r="EV265" s="15" t="s">
        <v>59</v>
      </c>
      <c r="EW265" t="s">
        <v>47</v>
      </c>
      <c r="EX265" s="15" t="s">
        <v>59</v>
      </c>
      <c r="EY265" t="s">
        <v>47</v>
      </c>
      <c r="EZ265" s="15" t="s">
        <v>59</v>
      </c>
      <c r="FA265" t="s">
        <v>47</v>
      </c>
      <c r="FB265" s="15" t="s">
        <v>59</v>
      </c>
      <c r="FE265" t="s">
        <v>54</v>
      </c>
      <c r="FF265" s="15" t="s">
        <v>59</v>
      </c>
      <c r="FG265" t="s">
        <v>47</v>
      </c>
      <c r="FH265" s="15" t="s">
        <v>59</v>
      </c>
      <c r="FI265" t="s">
        <v>47</v>
      </c>
      <c r="FJ265" s="15" t="s">
        <v>59</v>
      </c>
      <c r="FK265" t="s">
        <v>54</v>
      </c>
      <c r="FL265" s="15" t="s">
        <v>59</v>
      </c>
      <c r="FM265" t="s">
        <v>47</v>
      </c>
      <c r="FN265" s="15" t="s">
        <v>59</v>
      </c>
      <c r="FO265" t="s">
        <v>47</v>
      </c>
      <c r="FP265" s="15" t="s">
        <v>59</v>
      </c>
      <c r="FQ265" t="s">
        <v>47</v>
      </c>
      <c r="FR265" s="15" t="s">
        <v>59</v>
      </c>
    </row>
    <row r="266" spans="1:174">
      <c r="A266" s="31" t="s">
        <v>621</v>
      </c>
      <c r="B266" s="53">
        <v>1</v>
      </c>
      <c r="C266" s="53"/>
      <c r="D266" s="53">
        <v>4004</v>
      </c>
      <c r="E266" s="18" t="s">
        <v>617</v>
      </c>
      <c r="F266" t="s">
        <v>723</v>
      </c>
      <c r="I266" t="s">
        <v>47</v>
      </c>
      <c r="J266" s="15" t="s">
        <v>59</v>
      </c>
      <c r="K266" t="s">
        <v>47</v>
      </c>
      <c r="L266" s="15" t="s">
        <v>59</v>
      </c>
      <c r="BG266" t="s">
        <v>47</v>
      </c>
      <c r="BH266" s="15" t="s">
        <v>59</v>
      </c>
      <c r="BI266" t="s">
        <v>47</v>
      </c>
      <c r="BJ266" s="15" t="s">
        <v>59</v>
      </c>
      <c r="BK266" t="s">
        <v>47</v>
      </c>
      <c r="BL266" s="15" t="s">
        <v>59</v>
      </c>
      <c r="BM266">
        <v>1.2000000000000002</v>
      </c>
      <c r="BN266" s="15">
        <v>0.72000000000000008</v>
      </c>
      <c r="BO266" s="30">
        <v>30.980000000000004</v>
      </c>
      <c r="BP266" s="15">
        <v>3.3600000000000003</v>
      </c>
      <c r="BQ266" t="s">
        <v>47</v>
      </c>
      <c r="BR266" s="15" t="s">
        <v>59</v>
      </c>
      <c r="BS266" s="30">
        <v>1.82</v>
      </c>
      <c r="BT266" s="15">
        <v>0.62000000000000011</v>
      </c>
      <c r="BU266" t="s">
        <v>47</v>
      </c>
      <c r="BV266" s="15" t="s">
        <v>59</v>
      </c>
      <c r="BW266" s="30">
        <v>91.360000000000014</v>
      </c>
      <c r="BX266" s="15">
        <v>1.26</v>
      </c>
      <c r="BY266" t="s">
        <v>47</v>
      </c>
      <c r="BZ266" s="15" t="s">
        <v>59</v>
      </c>
      <c r="CA266" t="s">
        <v>47</v>
      </c>
      <c r="CB266" s="15" t="s">
        <v>59</v>
      </c>
      <c r="CI266" t="s">
        <v>47</v>
      </c>
      <c r="CJ266" s="15" t="s">
        <v>59</v>
      </c>
      <c r="CM266" t="s">
        <v>47</v>
      </c>
      <c r="CN266" s="15" t="s">
        <v>59</v>
      </c>
      <c r="CO266" t="s">
        <v>47</v>
      </c>
      <c r="CP266" s="15" t="s">
        <v>59</v>
      </c>
      <c r="CQ266" t="s">
        <v>47</v>
      </c>
      <c r="CR266" s="15" t="s">
        <v>59</v>
      </c>
      <c r="CS266" t="s">
        <v>47</v>
      </c>
      <c r="CT266" s="15" t="s">
        <v>59</v>
      </c>
      <c r="CU266" t="s">
        <v>47</v>
      </c>
      <c r="CV266" s="15" t="s">
        <v>59</v>
      </c>
      <c r="CY266" t="s">
        <v>47</v>
      </c>
      <c r="CZ266" s="15" t="s">
        <v>59</v>
      </c>
      <c r="DC266" t="s">
        <v>47</v>
      </c>
      <c r="DD266" s="15" t="s">
        <v>59</v>
      </c>
      <c r="DG266" t="s">
        <v>47</v>
      </c>
      <c r="DH266" s="15" t="s">
        <v>59</v>
      </c>
      <c r="DI266" t="s">
        <v>47</v>
      </c>
      <c r="DJ266" s="15" t="s">
        <v>59</v>
      </c>
      <c r="DK266" t="s">
        <v>47</v>
      </c>
      <c r="DL266" s="15" t="s">
        <v>59</v>
      </c>
      <c r="DM266" t="s">
        <v>47</v>
      </c>
      <c r="DN266" s="15" t="s">
        <v>59</v>
      </c>
      <c r="DO266" t="s">
        <v>47</v>
      </c>
      <c r="DP266" s="15" t="s">
        <v>59</v>
      </c>
      <c r="DQ266" t="s">
        <v>47</v>
      </c>
      <c r="DR266" s="15" t="s">
        <v>59</v>
      </c>
      <c r="DS266" t="s">
        <v>47</v>
      </c>
      <c r="DT266" s="15" t="s">
        <v>59</v>
      </c>
      <c r="DU266" t="s">
        <v>47</v>
      </c>
      <c r="DV266" s="15" t="s">
        <v>59</v>
      </c>
      <c r="DW266" t="s">
        <v>47</v>
      </c>
      <c r="DX266" s="15" t="s">
        <v>59</v>
      </c>
      <c r="EC266" t="s">
        <v>47</v>
      </c>
      <c r="ED266" s="15" t="s">
        <v>59</v>
      </c>
      <c r="EE266" t="s">
        <v>47</v>
      </c>
      <c r="EF266" s="15" t="s">
        <v>59</v>
      </c>
      <c r="EG266" t="s">
        <v>47</v>
      </c>
      <c r="EH266" s="15" t="s">
        <v>59</v>
      </c>
      <c r="EK266" t="s">
        <v>47</v>
      </c>
      <c r="EL266" s="15" t="s">
        <v>59</v>
      </c>
      <c r="EM266" t="s">
        <v>47</v>
      </c>
      <c r="EN266" s="15" t="s">
        <v>59</v>
      </c>
      <c r="EO266" t="s">
        <v>47</v>
      </c>
      <c r="EP266" s="15" t="s">
        <v>59</v>
      </c>
      <c r="EQ266" t="s">
        <v>47</v>
      </c>
      <c r="ER266" s="15" t="s">
        <v>59</v>
      </c>
      <c r="ES266" t="s">
        <v>47</v>
      </c>
      <c r="ET266" s="15" t="s">
        <v>59</v>
      </c>
      <c r="EU266" t="s">
        <v>47</v>
      </c>
      <c r="EV266" s="15" t="s">
        <v>59</v>
      </c>
      <c r="EW266" t="s">
        <v>47</v>
      </c>
      <c r="EX266" s="15" t="s">
        <v>59</v>
      </c>
      <c r="EY266" t="s">
        <v>47</v>
      </c>
      <c r="EZ266" s="15" t="s">
        <v>59</v>
      </c>
      <c r="FA266" t="s">
        <v>47</v>
      </c>
      <c r="FB266" s="15" t="s">
        <v>59</v>
      </c>
      <c r="FE266" t="s">
        <v>54</v>
      </c>
      <c r="FF266" s="15" t="s">
        <v>59</v>
      </c>
      <c r="FG266" t="s">
        <v>47</v>
      </c>
      <c r="FH266" s="15" t="s">
        <v>59</v>
      </c>
      <c r="FI266" t="s">
        <v>47</v>
      </c>
      <c r="FJ266" s="15" t="s">
        <v>59</v>
      </c>
      <c r="FK266">
        <v>0.8</v>
      </c>
      <c r="FL266" s="15">
        <v>0.1</v>
      </c>
      <c r="FM266" t="s">
        <v>47</v>
      </c>
      <c r="FN266" s="15" t="s">
        <v>59</v>
      </c>
      <c r="FO266" t="s">
        <v>47</v>
      </c>
      <c r="FP266" s="15" t="s">
        <v>59</v>
      </c>
      <c r="FQ266" t="s">
        <v>47</v>
      </c>
      <c r="FR266" s="15" t="s">
        <v>59</v>
      </c>
    </row>
    <row r="267" spans="1:174">
      <c r="A267" s="18" t="s">
        <v>420</v>
      </c>
      <c r="B267" s="52">
        <v>2</v>
      </c>
      <c r="C267" s="52"/>
      <c r="D267" s="52">
        <v>8012</v>
      </c>
      <c r="E267" s="18" t="s">
        <v>636</v>
      </c>
      <c r="I267">
        <v>2.58</v>
      </c>
      <c r="J267" s="15" t="s">
        <v>59</v>
      </c>
      <c r="K267" t="s">
        <v>47</v>
      </c>
      <c r="L267" s="15" t="s">
        <v>59</v>
      </c>
      <c r="BG267" t="s">
        <v>47</v>
      </c>
      <c r="BH267" s="15" t="s">
        <v>59</v>
      </c>
      <c r="BI267" t="s">
        <v>47</v>
      </c>
      <c r="BJ267" s="15" t="s">
        <v>59</v>
      </c>
      <c r="BK267" t="s">
        <v>47</v>
      </c>
      <c r="BL267" s="15" t="s">
        <v>59</v>
      </c>
      <c r="BM267" t="s">
        <v>47</v>
      </c>
      <c r="BN267" s="15" t="s">
        <v>59</v>
      </c>
      <c r="BO267">
        <v>0.42</v>
      </c>
      <c r="BP267" s="15" t="s">
        <v>59</v>
      </c>
      <c r="BQ267" t="s">
        <v>47</v>
      </c>
      <c r="BR267" s="15" t="s">
        <v>59</v>
      </c>
      <c r="BS267">
        <v>0.37</v>
      </c>
      <c r="BT267" s="15" t="s">
        <v>59</v>
      </c>
      <c r="BU267" t="s">
        <v>47</v>
      </c>
      <c r="BV267" s="15" t="s">
        <v>59</v>
      </c>
      <c r="BW267">
        <v>1.79</v>
      </c>
      <c r="BX267" s="15" t="s">
        <v>59</v>
      </c>
      <c r="BY267" t="s">
        <v>47</v>
      </c>
      <c r="BZ267" s="15" t="s">
        <v>59</v>
      </c>
      <c r="CA267" t="s">
        <v>47</v>
      </c>
      <c r="CB267" s="15" t="s">
        <v>59</v>
      </c>
      <c r="CI267" t="s">
        <v>47</v>
      </c>
      <c r="CJ267" s="15" t="s">
        <v>59</v>
      </c>
      <c r="CM267" t="s">
        <v>47</v>
      </c>
      <c r="CN267" s="15" t="s">
        <v>59</v>
      </c>
      <c r="CO267" t="s">
        <v>47</v>
      </c>
      <c r="CP267" s="15" t="s">
        <v>59</v>
      </c>
      <c r="CQ267" t="s">
        <v>47</v>
      </c>
      <c r="CR267" s="15" t="s">
        <v>59</v>
      </c>
      <c r="CS267" t="s">
        <v>47</v>
      </c>
      <c r="CT267" s="15" t="s">
        <v>59</v>
      </c>
      <c r="CU267" t="s">
        <v>47</v>
      </c>
      <c r="CV267" s="15" t="s">
        <v>59</v>
      </c>
      <c r="CY267" t="s">
        <v>47</v>
      </c>
      <c r="CZ267" s="15" t="s">
        <v>59</v>
      </c>
      <c r="DC267" t="s">
        <v>47</v>
      </c>
      <c r="DD267" s="15" t="s">
        <v>59</v>
      </c>
      <c r="DG267" t="s">
        <v>47</v>
      </c>
      <c r="DH267" s="15" t="s">
        <v>59</v>
      </c>
      <c r="DI267" t="s">
        <v>47</v>
      </c>
      <c r="DJ267" s="15" t="s">
        <v>59</v>
      </c>
      <c r="DK267" t="s">
        <v>47</v>
      </c>
      <c r="DL267" s="15" t="s">
        <v>59</v>
      </c>
      <c r="DM267" t="s">
        <v>47</v>
      </c>
      <c r="DN267" s="15" t="s">
        <v>59</v>
      </c>
      <c r="DO267" t="s">
        <v>47</v>
      </c>
      <c r="DP267" s="15" t="s">
        <v>59</v>
      </c>
      <c r="DQ267" t="s">
        <v>47</v>
      </c>
      <c r="DR267" s="15" t="s">
        <v>59</v>
      </c>
      <c r="DS267" t="s">
        <v>47</v>
      </c>
      <c r="DT267" s="15" t="s">
        <v>59</v>
      </c>
      <c r="DU267" t="s">
        <v>47</v>
      </c>
      <c r="DV267" s="15" t="s">
        <v>59</v>
      </c>
      <c r="DW267" t="s">
        <v>47</v>
      </c>
      <c r="DX267" s="15" t="s">
        <v>59</v>
      </c>
      <c r="EC267" t="s">
        <v>47</v>
      </c>
      <c r="ED267" s="15" t="s">
        <v>59</v>
      </c>
      <c r="EE267" t="s">
        <v>47</v>
      </c>
      <c r="EF267" s="15" t="s">
        <v>59</v>
      </c>
      <c r="EG267" t="s">
        <v>47</v>
      </c>
      <c r="EH267" s="15" t="s">
        <v>59</v>
      </c>
      <c r="EK267" t="s">
        <v>47</v>
      </c>
      <c r="EL267" s="15" t="s">
        <v>59</v>
      </c>
      <c r="EM267" t="s">
        <v>47</v>
      </c>
      <c r="EN267" s="15" t="s">
        <v>59</v>
      </c>
      <c r="EO267" t="s">
        <v>47</v>
      </c>
      <c r="EP267" s="15" t="s">
        <v>59</v>
      </c>
      <c r="EQ267" t="s">
        <v>47</v>
      </c>
      <c r="ER267" s="15" t="s">
        <v>59</v>
      </c>
      <c r="ES267" t="s">
        <v>47</v>
      </c>
      <c r="ET267" s="15" t="s">
        <v>59</v>
      </c>
      <c r="EU267" t="s">
        <v>47</v>
      </c>
      <c r="EV267" s="15" t="s">
        <v>59</v>
      </c>
      <c r="EW267" t="s">
        <v>47</v>
      </c>
      <c r="EX267" s="15" t="s">
        <v>59</v>
      </c>
      <c r="EY267" t="s">
        <v>47</v>
      </c>
      <c r="EZ267" s="15" t="s">
        <v>59</v>
      </c>
      <c r="FA267" t="s">
        <v>47</v>
      </c>
      <c r="FB267" s="15" t="s">
        <v>59</v>
      </c>
      <c r="FE267" t="s">
        <v>47</v>
      </c>
      <c r="FF267" s="15" t="s">
        <v>59</v>
      </c>
      <c r="FG267" t="s">
        <v>47</v>
      </c>
      <c r="FH267" s="15" t="s">
        <v>59</v>
      </c>
      <c r="FI267" t="s">
        <v>47</v>
      </c>
      <c r="FJ267" s="15" t="s">
        <v>59</v>
      </c>
      <c r="FK267" t="s">
        <v>47</v>
      </c>
      <c r="FL267" s="15" t="s">
        <v>59</v>
      </c>
      <c r="FM267" t="s">
        <v>47</v>
      </c>
      <c r="FN267" s="15" t="s">
        <v>59</v>
      </c>
      <c r="FO267" t="s">
        <v>47</v>
      </c>
      <c r="FP267" s="15" t="s">
        <v>59</v>
      </c>
      <c r="FQ267" t="s">
        <v>47</v>
      </c>
      <c r="FR267" s="15" t="s">
        <v>59</v>
      </c>
    </row>
    <row r="268" spans="1:174">
      <c r="A268" s="18" t="s">
        <v>450</v>
      </c>
      <c r="B268" s="52">
        <v>2</v>
      </c>
      <c r="C268" s="52"/>
      <c r="D268" s="52">
        <v>8012</v>
      </c>
      <c r="E268" s="18" t="s">
        <v>636</v>
      </c>
      <c r="I268">
        <v>2.1</v>
      </c>
      <c r="J268" s="15" t="s">
        <v>59</v>
      </c>
      <c r="K268" t="s">
        <v>47</v>
      </c>
      <c r="L268" s="15" t="s">
        <v>59</v>
      </c>
      <c r="BG268" t="s">
        <v>47</v>
      </c>
      <c r="BH268" s="15" t="s">
        <v>59</v>
      </c>
      <c r="BI268" t="s">
        <v>47</v>
      </c>
      <c r="BJ268" s="15" t="s">
        <v>59</v>
      </c>
      <c r="BK268" t="s">
        <v>47</v>
      </c>
      <c r="BL268" s="15" t="s">
        <v>59</v>
      </c>
      <c r="BM268" t="s">
        <v>47</v>
      </c>
      <c r="BN268" s="15" t="s">
        <v>59</v>
      </c>
      <c r="BO268">
        <v>0.36</v>
      </c>
      <c r="BP268" s="15" t="s">
        <v>59</v>
      </c>
      <c r="BQ268" t="s">
        <v>47</v>
      </c>
      <c r="BR268" s="15" t="s">
        <v>59</v>
      </c>
      <c r="BS268">
        <v>0.31</v>
      </c>
      <c r="BT268" s="15" t="s">
        <v>59</v>
      </c>
      <c r="BU268" t="s">
        <v>47</v>
      </c>
      <c r="BV268" s="15" t="s">
        <v>59</v>
      </c>
      <c r="BW268">
        <v>1.43</v>
      </c>
      <c r="BX268" s="15" t="s">
        <v>59</v>
      </c>
      <c r="BY268" t="s">
        <v>47</v>
      </c>
      <c r="BZ268" s="15" t="s">
        <v>59</v>
      </c>
      <c r="CA268" t="s">
        <v>47</v>
      </c>
      <c r="CB268" s="15" t="s">
        <v>59</v>
      </c>
      <c r="CI268" t="s">
        <v>47</v>
      </c>
      <c r="CJ268" s="15" t="s">
        <v>59</v>
      </c>
      <c r="CM268" t="s">
        <v>47</v>
      </c>
      <c r="CN268" s="15" t="s">
        <v>59</v>
      </c>
      <c r="CO268" t="s">
        <v>47</v>
      </c>
      <c r="CP268" s="15" t="s">
        <v>59</v>
      </c>
      <c r="CQ268" t="s">
        <v>47</v>
      </c>
      <c r="CR268" s="15" t="s">
        <v>59</v>
      </c>
      <c r="CS268" t="s">
        <v>47</v>
      </c>
      <c r="CT268" s="15" t="s">
        <v>59</v>
      </c>
      <c r="CU268" t="s">
        <v>47</v>
      </c>
      <c r="CV268" s="15" t="s">
        <v>59</v>
      </c>
      <c r="CY268" t="s">
        <v>47</v>
      </c>
      <c r="CZ268" s="15" t="s">
        <v>59</v>
      </c>
      <c r="DC268" t="s">
        <v>47</v>
      </c>
      <c r="DD268" s="15" t="s">
        <v>59</v>
      </c>
      <c r="DG268" t="s">
        <v>47</v>
      </c>
      <c r="DH268" s="15" t="s">
        <v>59</v>
      </c>
      <c r="DI268" t="s">
        <v>47</v>
      </c>
      <c r="DJ268" s="15" t="s">
        <v>59</v>
      </c>
      <c r="DK268" t="s">
        <v>47</v>
      </c>
      <c r="DL268" s="15" t="s">
        <v>59</v>
      </c>
      <c r="DM268" t="s">
        <v>47</v>
      </c>
      <c r="DN268" s="15" t="s">
        <v>59</v>
      </c>
      <c r="DO268" t="s">
        <v>47</v>
      </c>
      <c r="DP268" s="15" t="s">
        <v>59</v>
      </c>
      <c r="DQ268" t="s">
        <v>47</v>
      </c>
      <c r="DR268" s="15" t="s">
        <v>59</v>
      </c>
      <c r="DS268" t="s">
        <v>47</v>
      </c>
      <c r="DT268" s="15" t="s">
        <v>59</v>
      </c>
      <c r="DU268" t="s">
        <v>47</v>
      </c>
      <c r="DV268" s="15" t="s">
        <v>59</v>
      </c>
      <c r="DW268" t="s">
        <v>47</v>
      </c>
      <c r="DX268" s="15" t="s">
        <v>59</v>
      </c>
      <c r="EC268" t="s">
        <v>47</v>
      </c>
      <c r="ED268" s="15" t="s">
        <v>59</v>
      </c>
      <c r="EE268" t="s">
        <v>47</v>
      </c>
      <c r="EF268" s="15" t="s">
        <v>59</v>
      </c>
      <c r="EG268" t="s">
        <v>47</v>
      </c>
      <c r="EH268" s="15" t="s">
        <v>59</v>
      </c>
      <c r="EK268" t="s">
        <v>47</v>
      </c>
      <c r="EL268" s="15" t="s">
        <v>59</v>
      </c>
      <c r="EM268" t="s">
        <v>47</v>
      </c>
      <c r="EN268" s="15" t="s">
        <v>59</v>
      </c>
      <c r="EO268" t="s">
        <v>47</v>
      </c>
      <c r="EP268" s="15" t="s">
        <v>59</v>
      </c>
      <c r="EQ268" t="s">
        <v>47</v>
      </c>
      <c r="ER268" s="15" t="s">
        <v>59</v>
      </c>
      <c r="ES268" t="s">
        <v>47</v>
      </c>
      <c r="ET268" s="15" t="s">
        <v>59</v>
      </c>
      <c r="EU268" t="s">
        <v>47</v>
      </c>
      <c r="EV268" s="15" t="s">
        <v>59</v>
      </c>
      <c r="EW268" t="s">
        <v>47</v>
      </c>
      <c r="EX268" s="15" t="s">
        <v>59</v>
      </c>
      <c r="EY268" t="s">
        <v>47</v>
      </c>
      <c r="EZ268" s="15" t="s">
        <v>59</v>
      </c>
      <c r="FA268" t="s">
        <v>47</v>
      </c>
      <c r="FB268" s="15" t="s">
        <v>59</v>
      </c>
      <c r="FE268" t="s">
        <v>47</v>
      </c>
      <c r="FF268" s="15" t="s">
        <v>59</v>
      </c>
      <c r="FG268" t="s">
        <v>47</v>
      </c>
      <c r="FH268" s="15" t="s">
        <v>59</v>
      </c>
      <c r="FI268" t="s">
        <v>47</v>
      </c>
      <c r="FJ268" s="15" t="s">
        <v>59</v>
      </c>
      <c r="FK268" t="s">
        <v>47</v>
      </c>
      <c r="FL268" s="15" t="s">
        <v>59</v>
      </c>
      <c r="FM268" t="s">
        <v>47</v>
      </c>
      <c r="FN268" s="15" t="s">
        <v>59</v>
      </c>
      <c r="FO268" t="s">
        <v>47</v>
      </c>
      <c r="FP268" s="15" t="s">
        <v>59</v>
      </c>
      <c r="FQ268" t="s">
        <v>47</v>
      </c>
      <c r="FR268" s="15" t="s">
        <v>59</v>
      </c>
    </row>
    <row r="269" spans="1:174">
      <c r="A269" s="18" t="s">
        <v>425</v>
      </c>
      <c r="B269" s="52">
        <v>2</v>
      </c>
      <c r="C269" s="52"/>
      <c r="D269" s="52">
        <v>8012</v>
      </c>
      <c r="E269" s="18" t="s">
        <v>636</v>
      </c>
      <c r="I269">
        <v>1.03</v>
      </c>
      <c r="J269" s="15" t="s">
        <v>59</v>
      </c>
      <c r="K269" t="s">
        <v>47</v>
      </c>
      <c r="L269" s="15" t="s">
        <v>59</v>
      </c>
      <c r="BG269" t="s">
        <v>47</v>
      </c>
      <c r="BH269" s="15" t="s">
        <v>59</v>
      </c>
      <c r="BI269" t="s">
        <v>47</v>
      </c>
      <c r="BJ269" s="15" t="s">
        <v>59</v>
      </c>
      <c r="BK269" t="s">
        <v>47</v>
      </c>
      <c r="BL269" s="15" t="s">
        <v>59</v>
      </c>
      <c r="BM269" t="s">
        <v>47</v>
      </c>
      <c r="BN269" s="15" t="s">
        <v>59</v>
      </c>
      <c r="BO269">
        <v>0.18</v>
      </c>
      <c r="BP269" s="15" t="s">
        <v>59</v>
      </c>
      <c r="BQ269" t="s">
        <v>47</v>
      </c>
      <c r="BR269" s="15" t="s">
        <v>59</v>
      </c>
      <c r="BS269">
        <v>0.06</v>
      </c>
      <c r="BT269" s="15" t="s">
        <v>59</v>
      </c>
      <c r="BU269" t="s">
        <v>47</v>
      </c>
      <c r="BV269" s="15" t="s">
        <v>59</v>
      </c>
      <c r="BW269">
        <v>0.78</v>
      </c>
      <c r="BX269" s="15" t="s">
        <v>59</v>
      </c>
      <c r="BY269" t="s">
        <v>47</v>
      </c>
      <c r="BZ269" s="15" t="s">
        <v>59</v>
      </c>
      <c r="CA269" t="s">
        <v>47</v>
      </c>
      <c r="CB269" s="15" t="s">
        <v>59</v>
      </c>
      <c r="CI269" t="s">
        <v>47</v>
      </c>
      <c r="CJ269" s="15" t="s">
        <v>59</v>
      </c>
      <c r="CM269" t="s">
        <v>47</v>
      </c>
      <c r="CN269" s="15" t="s">
        <v>59</v>
      </c>
      <c r="CO269" t="s">
        <v>47</v>
      </c>
      <c r="CP269" s="15" t="s">
        <v>59</v>
      </c>
      <c r="CQ269" t="s">
        <v>47</v>
      </c>
      <c r="CR269" s="15" t="s">
        <v>59</v>
      </c>
      <c r="CS269" t="s">
        <v>47</v>
      </c>
      <c r="CT269" s="15" t="s">
        <v>59</v>
      </c>
      <c r="CU269" t="s">
        <v>47</v>
      </c>
      <c r="CV269" s="15" t="s">
        <v>59</v>
      </c>
      <c r="CY269" t="s">
        <v>47</v>
      </c>
      <c r="CZ269" s="15" t="s">
        <v>59</v>
      </c>
      <c r="DC269" t="s">
        <v>47</v>
      </c>
      <c r="DD269" s="15" t="s">
        <v>59</v>
      </c>
      <c r="DG269" t="s">
        <v>47</v>
      </c>
      <c r="DH269" s="15" t="s">
        <v>59</v>
      </c>
      <c r="DI269" t="s">
        <v>47</v>
      </c>
      <c r="DJ269" s="15" t="s">
        <v>59</v>
      </c>
      <c r="DK269" t="s">
        <v>47</v>
      </c>
      <c r="DL269" s="15" t="s">
        <v>59</v>
      </c>
      <c r="DM269" t="s">
        <v>47</v>
      </c>
      <c r="DN269" s="15" t="s">
        <v>59</v>
      </c>
      <c r="DO269" t="s">
        <v>47</v>
      </c>
      <c r="DP269" s="15" t="s">
        <v>59</v>
      </c>
      <c r="DQ269" t="s">
        <v>47</v>
      </c>
      <c r="DR269" s="15" t="s">
        <v>59</v>
      </c>
      <c r="DS269" t="s">
        <v>47</v>
      </c>
      <c r="DT269" s="15" t="s">
        <v>59</v>
      </c>
      <c r="DU269" t="s">
        <v>47</v>
      </c>
      <c r="DV269" s="15" t="s">
        <v>59</v>
      </c>
      <c r="DW269" t="s">
        <v>47</v>
      </c>
      <c r="DX269" s="15" t="s">
        <v>59</v>
      </c>
      <c r="EC269" t="s">
        <v>47</v>
      </c>
      <c r="ED269" s="15" t="s">
        <v>59</v>
      </c>
      <c r="EE269" t="s">
        <v>47</v>
      </c>
      <c r="EF269" s="15" t="s">
        <v>59</v>
      </c>
      <c r="EG269" t="s">
        <v>47</v>
      </c>
      <c r="EH269" s="15" t="s">
        <v>59</v>
      </c>
      <c r="EK269" t="s">
        <v>47</v>
      </c>
      <c r="EL269" s="15" t="s">
        <v>59</v>
      </c>
      <c r="EM269" t="s">
        <v>47</v>
      </c>
      <c r="EN269" s="15" t="s">
        <v>59</v>
      </c>
      <c r="EO269" t="s">
        <v>47</v>
      </c>
      <c r="EP269" s="15" t="s">
        <v>59</v>
      </c>
      <c r="EQ269" t="s">
        <v>47</v>
      </c>
      <c r="ER269" s="15" t="s">
        <v>59</v>
      </c>
      <c r="ES269" t="s">
        <v>47</v>
      </c>
      <c r="ET269" s="15" t="s">
        <v>59</v>
      </c>
      <c r="EU269" t="s">
        <v>47</v>
      </c>
      <c r="EV269" s="15" t="s">
        <v>59</v>
      </c>
      <c r="EW269" t="s">
        <v>47</v>
      </c>
      <c r="EX269" s="15" t="s">
        <v>59</v>
      </c>
      <c r="EY269" t="s">
        <v>47</v>
      </c>
      <c r="EZ269" s="15" t="s">
        <v>59</v>
      </c>
      <c r="FA269" t="s">
        <v>47</v>
      </c>
      <c r="FB269" s="15" t="s">
        <v>59</v>
      </c>
      <c r="FE269" t="s">
        <v>47</v>
      </c>
      <c r="FF269" s="15" t="s">
        <v>59</v>
      </c>
      <c r="FG269" t="s">
        <v>47</v>
      </c>
      <c r="FH269" s="15" t="s">
        <v>59</v>
      </c>
      <c r="FI269" t="s">
        <v>47</v>
      </c>
      <c r="FJ269" s="15" t="s">
        <v>59</v>
      </c>
      <c r="FK269" t="s">
        <v>47</v>
      </c>
      <c r="FL269" s="15" t="s">
        <v>59</v>
      </c>
      <c r="FM269" t="s">
        <v>47</v>
      </c>
      <c r="FN269" s="15" t="s">
        <v>59</v>
      </c>
      <c r="FO269" t="s">
        <v>47</v>
      </c>
      <c r="FP269" s="15" t="s">
        <v>59</v>
      </c>
      <c r="FQ269" t="s">
        <v>47</v>
      </c>
      <c r="FR269" s="15" t="s">
        <v>59</v>
      </c>
    </row>
    <row r="270" spans="1:174">
      <c r="A270" s="18" t="s">
        <v>653</v>
      </c>
      <c r="B270" s="52">
        <v>2</v>
      </c>
      <c r="C270" s="52"/>
      <c r="D270" s="52">
        <v>8012</v>
      </c>
      <c r="E270" s="18" t="s">
        <v>636</v>
      </c>
      <c r="I270" t="s">
        <v>47</v>
      </c>
      <c r="J270" s="15" t="s">
        <v>59</v>
      </c>
      <c r="K270" s="36">
        <v>7.7</v>
      </c>
      <c r="L270" s="15" t="s">
        <v>59</v>
      </c>
      <c r="BG270" t="s">
        <v>47</v>
      </c>
      <c r="BH270" s="15" t="s">
        <v>59</v>
      </c>
      <c r="BI270" t="s">
        <v>47</v>
      </c>
      <c r="BJ270" s="15" t="s">
        <v>59</v>
      </c>
      <c r="BK270" t="s">
        <v>47</v>
      </c>
      <c r="BL270" s="15" t="s">
        <v>59</v>
      </c>
      <c r="BM270" t="s">
        <v>47</v>
      </c>
      <c r="BN270" s="15" t="s">
        <v>59</v>
      </c>
      <c r="BO270" t="s">
        <v>47</v>
      </c>
      <c r="BP270" s="15" t="s">
        <v>59</v>
      </c>
      <c r="BQ270" t="s">
        <v>47</v>
      </c>
      <c r="BR270" s="15" t="s">
        <v>59</v>
      </c>
      <c r="BS270" t="s">
        <v>47</v>
      </c>
      <c r="BT270" s="15" t="s">
        <v>59</v>
      </c>
      <c r="BU270" t="s">
        <v>47</v>
      </c>
      <c r="BV270" s="15" t="s">
        <v>59</v>
      </c>
      <c r="BW270" t="s">
        <v>47</v>
      </c>
      <c r="BX270" s="15" t="s">
        <v>59</v>
      </c>
      <c r="BY270" t="s">
        <v>47</v>
      </c>
      <c r="BZ270" s="15" t="s">
        <v>59</v>
      </c>
      <c r="CA270" t="s">
        <v>47</v>
      </c>
      <c r="CB270" s="15" t="s">
        <v>59</v>
      </c>
      <c r="CI270" t="s">
        <v>47</v>
      </c>
      <c r="CJ270" s="15" t="s">
        <v>59</v>
      </c>
      <c r="CM270" t="s">
        <v>47</v>
      </c>
      <c r="CN270" s="15" t="s">
        <v>59</v>
      </c>
      <c r="CO270" t="s">
        <v>47</v>
      </c>
      <c r="CP270" s="15" t="s">
        <v>59</v>
      </c>
      <c r="CQ270" t="s">
        <v>47</v>
      </c>
      <c r="CR270" s="15" t="s">
        <v>59</v>
      </c>
      <c r="CS270" t="s">
        <v>47</v>
      </c>
      <c r="CT270" s="15" t="s">
        <v>59</v>
      </c>
      <c r="CU270" t="s">
        <v>47</v>
      </c>
      <c r="CV270" s="15" t="s">
        <v>59</v>
      </c>
      <c r="CY270" t="s">
        <v>47</v>
      </c>
      <c r="CZ270" s="15" t="s">
        <v>59</v>
      </c>
      <c r="DC270" t="s">
        <v>47</v>
      </c>
      <c r="DD270" s="15" t="s">
        <v>59</v>
      </c>
      <c r="DG270" s="36">
        <v>0.2</v>
      </c>
      <c r="DH270" s="38" t="s">
        <v>59</v>
      </c>
      <c r="DI270" s="36">
        <v>0.6</v>
      </c>
      <c r="DJ270" s="38" t="s">
        <v>59</v>
      </c>
      <c r="DK270" s="36">
        <v>0.3</v>
      </c>
      <c r="DL270" s="38" t="s">
        <v>59</v>
      </c>
      <c r="DM270" s="36" t="s">
        <v>54</v>
      </c>
      <c r="DN270" s="38" t="s">
        <v>59</v>
      </c>
      <c r="DO270" s="36">
        <v>0.3</v>
      </c>
      <c r="DP270" s="38" t="s">
        <v>59</v>
      </c>
      <c r="DQ270" s="36">
        <v>0.2</v>
      </c>
      <c r="DR270" s="38" t="s">
        <v>59</v>
      </c>
      <c r="DS270" t="s">
        <v>47</v>
      </c>
      <c r="DT270" s="15" t="s">
        <v>59</v>
      </c>
      <c r="DU270" t="s">
        <v>47</v>
      </c>
      <c r="DV270" s="15" t="s">
        <v>59</v>
      </c>
      <c r="DW270" t="s">
        <v>47</v>
      </c>
      <c r="DX270" s="15" t="s">
        <v>59</v>
      </c>
      <c r="EC270" s="36">
        <v>0.4</v>
      </c>
      <c r="ED270" s="38" t="s">
        <v>59</v>
      </c>
      <c r="EE270" s="36" t="s">
        <v>54</v>
      </c>
      <c r="EF270" s="38" t="s">
        <v>59</v>
      </c>
      <c r="EG270" s="36" t="s">
        <v>54</v>
      </c>
      <c r="EH270" s="38" t="s">
        <v>59</v>
      </c>
      <c r="EI270" s="36"/>
      <c r="EJ270" s="38"/>
      <c r="EK270" s="36">
        <v>0.1</v>
      </c>
      <c r="EL270" s="38" t="s">
        <v>59</v>
      </c>
      <c r="EM270" s="36">
        <v>0.1</v>
      </c>
      <c r="EN270" s="38" t="s">
        <v>59</v>
      </c>
      <c r="EO270" s="36" t="s">
        <v>54</v>
      </c>
      <c r="EP270" s="38" t="s">
        <v>59</v>
      </c>
      <c r="EQ270" s="36" t="s">
        <v>54</v>
      </c>
      <c r="ER270" s="38" t="s">
        <v>59</v>
      </c>
      <c r="ES270" s="36" t="s">
        <v>54</v>
      </c>
      <c r="ET270" s="38" t="s">
        <v>59</v>
      </c>
      <c r="EU270" s="36" t="s">
        <v>54</v>
      </c>
      <c r="EV270" s="38" t="s">
        <v>59</v>
      </c>
      <c r="EW270" s="36" t="s">
        <v>54</v>
      </c>
      <c r="EX270" s="38" t="s">
        <v>59</v>
      </c>
      <c r="EY270" s="36">
        <v>4.3</v>
      </c>
      <c r="EZ270" s="38" t="s">
        <v>59</v>
      </c>
      <c r="FA270" s="36">
        <v>0.4</v>
      </c>
      <c r="FB270" s="38" t="s">
        <v>59</v>
      </c>
      <c r="FC270" s="36"/>
      <c r="FD270" s="38"/>
      <c r="FE270" s="36" t="s">
        <v>54</v>
      </c>
      <c r="FF270" s="38" t="s">
        <v>59</v>
      </c>
      <c r="FG270" s="36">
        <v>0.1</v>
      </c>
      <c r="FH270" s="38" t="s">
        <v>59</v>
      </c>
      <c r="FI270" t="s">
        <v>47</v>
      </c>
      <c r="FJ270" s="15" t="s">
        <v>59</v>
      </c>
      <c r="FK270" s="36">
        <v>0.8</v>
      </c>
      <c r="FL270" s="15" t="s">
        <v>59</v>
      </c>
      <c r="FM270" t="s">
        <v>47</v>
      </c>
      <c r="FN270" s="15" t="s">
        <v>59</v>
      </c>
      <c r="FO270" t="s">
        <v>47</v>
      </c>
      <c r="FP270" s="15" t="s">
        <v>59</v>
      </c>
      <c r="FQ270" t="s">
        <v>47</v>
      </c>
      <c r="FR270" s="15" t="s">
        <v>59</v>
      </c>
    </row>
    <row r="271" spans="1:174">
      <c r="A271" s="18" t="s">
        <v>654</v>
      </c>
      <c r="B271" s="52">
        <v>2</v>
      </c>
      <c r="C271" s="52"/>
      <c r="D271" s="52">
        <v>8012</v>
      </c>
      <c r="E271" s="18" t="s">
        <v>636</v>
      </c>
      <c r="I271" t="s">
        <v>47</v>
      </c>
      <c r="J271" s="15" t="s">
        <v>59</v>
      </c>
      <c r="K271" s="36">
        <v>10.199999999999999</v>
      </c>
      <c r="L271" s="15" t="s">
        <v>59</v>
      </c>
      <c r="BG271" t="s">
        <v>47</v>
      </c>
      <c r="BH271" s="15" t="s">
        <v>59</v>
      </c>
      <c r="BI271" t="s">
        <v>47</v>
      </c>
      <c r="BJ271" s="15" t="s">
        <v>59</v>
      </c>
      <c r="BK271" t="s">
        <v>47</v>
      </c>
      <c r="BL271" s="15" t="s">
        <v>59</v>
      </c>
      <c r="BM271" t="s">
        <v>47</v>
      </c>
      <c r="BN271" s="15" t="s">
        <v>59</v>
      </c>
      <c r="BO271" t="s">
        <v>47</v>
      </c>
      <c r="BP271" s="15" t="s">
        <v>59</v>
      </c>
      <c r="BQ271" t="s">
        <v>47</v>
      </c>
      <c r="BR271" s="15" t="s">
        <v>59</v>
      </c>
      <c r="BS271" t="s">
        <v>47</v>
      </c>
      <c r="BT271" s="15" t="s">
        <v>59</v>
      </c>
      <c r="BU271" t="s">
        <v>47</v>
      </c>
      <c r="BV271" s="15" t="s">
        <v>59</v>
      </c>
      <c r="BW271" t="s">
        <v>47</v>
      </c>
      <c r="BX271" s="15" t="s">
        <v>59</v>
      </c>
      <c r="BY271" t="s">
        <v>47</v>
      </c>
      <c r="BZ271" s="15" t="s">
        <v>59</v>
      </c>
      <c r="CA271" t="s">
        <v>47</v>
      </c>
      <c r="CB271" s="15" t="s">
        <v>59</v>
      </c>
      <c r="CI271" t="s">
        <v>47</v>
      </c>
      <c r="CJ271" s="15" t="s">
        <v>59</v>
      </c>
      <c r="CM271" t="s">
        <v>47</v>
      </c>
      <c r="CN271" s="15" t="s">
        <v>59</v>
      </c>
      <c r="CO271" t="s">
        <v>47</v>
      </c>
      <c r="CP271" s="15" t="s">
        <v>59</v>
      </c>
      <c r="CQ271" t="s">
        <v>47</v>
      </c>
      <c r="CR271" s="15" t="s">
        <v>59</v>
      </c>
      <c r="CS271" t="s">
        <v>47</v>
      </c>
      <c r="CT271" s="15" t="s">
        <v>59</v>
      </c>
      <c r="CU271" t="s">
        <v>47</v>
      </c>
      <c r="CV271" s="15" t="s">
        <v>59</v>
      </c>
      <c r="CY271" t="s">
        <v>47</v>
      </c>
      <c r="CZ271" s="15" t="s">
        <v>59</v>
      </c>
      <c r="DC271" t="s">
        <v>47</v>
      </c>
      <c r="DD271" s="15" t="s">
        <v>59</v>
      </c>
      <c r="DG271" s="36">
        <v>0.2</v>
      </c>
      <c r="DH271" s="38" t="s">
        <v>59</v>
      </c>
      <c r="DI271" s="36">
        <v>0.6</v>
      </c>
      <c r="DJ271" s="38" t="s">
        <v>59</v>
      </c>
      <c r="DK271" s="36">
        <v>1.7</v>
      </c>
      <c r="DL271" s="38" t="s">
        <v>59</v>
      </c>
      <c r="DM271" s="36" t="s">
        <v>54</v>
      </c>
      <c r="DN271" s="38" t="s">
        <v>59</v>
      </c>
      <c r="DO271" s="36">
        <v>0.3</v>
      </c>
      <c r="DP271" s="38" t="s">
        <v>59</v>
      </c>
      <c r="DQ271" s="36">
        <v>0.5</v>
      </c>
      <c r="DR271" s="38" t="s">
        <v>59</v>
      </c>
      <c r="DS271" t="s">
        <v>47</v>
      </c>
      <c r="DT271" s="15" t="s">
        <v>59</v>
      </c>
      <c r="DU271" t="s">
        <v>47</v>
      </c>
      <c r="DV271" s="15" t="s">
        <v>59</v>
      </c>
      <c r="DW271" t="s">
        <v>47</v>
      </c>
      <c r="DX271" s="15" t="s">
        <v>59</v>
      </c>
      <c r="EC271" s="36">
        <v>0.6</v>
      </c>
      <c r="ED271" s="38" t="s">
        <v>59</v>
      </c>
      <c r="EE271" s="36" t="s">
        <v>54</v>
      </c>
      <c r="EF271" s="38" t="s">
        <v>59</v>
      </c>
      <c r="EG271" s="36" t="s">
        <v>54</v>
      </c>
      <c r="EH271" s="38" t="s">
        <v>59</v>
      </c>
      <c r="EI271" s="36"/>
      <c r="EJ271" s="38"/>
      <c r="EK271" s="36" t="s">
        <v>54</v>
      </c>
      <c r="EL271" s="38" t="s">
        <v>59</v>
      </c>
      <c r="EM271" s="36">
        <v>0.6</v>
      </c>
      <c r="EN271" s="38" t="s">
        <v>59</v>
      </c>
      <c r="EO271" s="36">
        <v>0.2</v>
      </c>
      <c r="EP271" s="38" t="s">
        <v>59</v>
      </c>
      <c r="EQ271" s="36" t="s">
        <v>54</v>
      </c>
      <c r="ER271" s="38" t="s">
        <v>59</v>
      </c>
      <c r="ES271" s="36" t="s">
        <v>54</v>
      </c>
      <c r="ET271" s="38" t="s">
        <v>59</v>
      </c>
      <c r="EU271" s="36" t="s">
        <v>54</v>
      </c>
      <c r="EV271" s="38" t="s">
        <v>59</v>
      </c>
      <c r="EW271" s="36" t="s">
        <v>54</v>
      </c>
      <c r="EX271" s="38" t="s">
        <v>59</v>
      </c>
      <c r="EY271" s="36">
        <v>3.8</v>
      </c>
      <c r="EZ271" s="38" t="s">
        <v>59</v>
      </c>
      <c r="FA271" s="36">
        <v>0.4</v>
      </c>
      <c r="FB271" s="38" t="s">
        <v>59</v>
      </c>
      <c r="FC271" s="36"/>
      <c r="FD271" s="38"/>
      <c r="FE271" s="36" t="s">
        <v>54</v>
      </c>
      <c r="FF271" s="38" t="s">
        <v>59</v>
      </c>
      <c r="FG271" s="36" t="s">
        <v>54</v>
      </c>
      <c r="FH271" s="38" t="s">
        <v>59</v>
      </c>
      <c r="FI271" t="s">
        <v>47</v>
      </c>
      <c r="FJ271" s="15" t="s">
        <v>59</v>
      </c>
      <c r="FK271" s="36">
        <v>1.3</v>
      </c>
      <c r="FL271" s="15" t="s">
        <v>59</v>
      </c>
      <c r="FM271" t="s">
        <v>47</v>
      </c>
      <c r="FN271" s="15" t="s">
        <v>59</v>
      </c>
      <c r="FO271" t="s">
        <v>47</v>
      </c>
      <c r="FP271" s="15" t="s">
        <v>59</v>
      </c>
      <c r="FQ271" t="s">
        <v>47</v>
      </c>
      <c r="FR271" s="15" t="s">
        <v>59</v>
      </c>
    </row>
    <row r="272" spans="1:174">
      <c r="A272" s="18" t="s">
        <v>655</v>
      </c>
      <c r="B272" s="52">
        <v>2</v>
      </c>
      <c r="C272" s="52"/>
      <c r="D272" s="52">
        <v>8012</v>
      </c>
      <c r="E272" s="18" t="s">
        <v>636</v>
      </c>
      <c r="I272" t="s">
        <v>47</v>
      </c>
      <c r="J272" s="15" t="s">
        <v>59</v>
      </c>
      <c r="K272" s="36">
        <v>17.600000000000001</v>
      </c>
      <c r="L272" s="15" t="s">
        <v>59</v>
      </c>
      <c r="BG272" t="s">
        <v>47</v>
      </c>
      <c r="BH272" s="15" t="s">
        <v>59</v>
      </c>
      <c r="BI272" t="s">
        <v>47</v>
      </c>
      <c r="BJ272" s="15" t="s">
        <v>59</v>
      </c>
      <c r="BK272" t="s">
        <v>47</v>
      </c>
      <c r="BL272" s="15" t="s">
        <v>59</v>
      </c>
      <c r="BM272" t="s">
        <v>47</v>
      </c>
      <c r="BN272" s="15" t="s">
        <v>59</v>
      </c>
      <c r="BO272" t="s">
        <v>47</v>
      </c>
      <c r="BP272" s="15" t="s">
        <v>59</v>
      </c>
      <c r="BQ272" t="s">
        <v>47</v>
      </c>
      <c r="BR272" s="15" t="s">
        <v>59</v>
      </c>
      <c r="BS272" t="s">
        <v>47</v>
      </c>
      <c r="BT272" s="15" t="s">
        <v>59</v>
      </c>
      <c r="BU272" t="s">
        <v>47</v>
      </c>
      <c r="BV272" s="15" t="s">
        <v>59</v>
      </c>
      <c r="BW272" t="s">
        <v>47</v>
      </c>
      <c r="BX272" s="15" t="s">
        <v>59</v>
      </c>
      <c r="BY272" t="s">
        <v>47</v>
      </c>
      <c r="BZ272" s="15" t="s">
        <v>59</v>
      </c>
      <c r="CA272" t="s">
        <v>47</v>
      </c>
      <c r="CB272" s="15" t="s">
        <v>59</v>
      </c>
      <c r="CI272" t="s">
        <v>47</v>
      </c>
      <c r="CJ272" s="15" t="s">
        <v>59</v>
      </c>
      <c r="CM272" t="s">
        <v>47</v>
      </c>
      <c r="CN272" s="15" t="s">
        <v>59</v>
      </c>
      <c r="CO272" t="s">
        <v>47</v>
      </c>
      <c r="CP272" s="15" t="s">
        <v>59</v>
      </c>
      <c r="CQ272" t="s">
        <v>47</v>
      </c>
      <c r="CR272" s="15" t="s">
        <v>59</v>
      </c>
      <c r="CS272" t="s">
        <v>47</v>
      </c>
      <c r="CT272" s="15" t="s">
        <v>59</v>
      </c>
      <c r="CU272" t="s">
        <v>47</v>
      </c>
      <c r="CV272" s="15" t="s">
        <v>59</v>
      </c>
      <c r="CY272" t="s">
        <v>47</v>
      </c>
      <c r="CZ272" s="15" t="s">
        <v>59</v>
      </c>
      <c r="DC272" t="s">
        <v>47</v>
      </c>
      <c r="DD272" s="15" t="s">
        <v>59</v>
      </c>
      <c r="DG272" s="36">
        <v>0.6</v>
      </c>
      <c r="DH272" s="38" t="s">
        <v>59</v>
      </c>
      <c r="DI272" s="36">
        <v>1.2</v>
      </c>
      <c r="DJ272" s="38" t="s">
        <v>59</v>
      </c>
      <c r="DK272" s="36">
        <v>4.7</v>
      </c>
      <c r="DL272" s="38" t="s">
        <v>59</v>
      </c>
      <c r="DM272" s="36" t="s">
        <v>54</v>
      </c>
      <c r="DN272" s="38" t="s">
        <v>59</v>
      </c>
      <c r="DO272" s="36">
        <v>0.8</v>
      </c>
      <c r="DP272" s="38" t="s">
        <v>59</v>
      </c>
      <c r="DQ272" s="36">
        <v>3.2</v>
      </c>
      <c r="DR272" s="38" t="s">
        <v>59</v>
      </c>
      <c r="DS272" t="s">
        <v>47</v>
      </c>
      <c r="DT272" s="15" t="s">
        <v>59</v>
      </c>
      <c r="DU272" t="s">
        <v>47</v>
      </c>
      <c r="DV272" s="15" t="s">
        <v>59</v>
      </c>
      <c r="DW272" t="s">
        <v>47</v>
      </c>
      <c r="DX272" s="15" t="s">
        <v>59</v>
      </c>
      <c r="EC272" s="36" t="s">
        <v>54</v>
      </c>
      <c r="ED272" s="38" t="s">
        <v>59</v>
      </c>
      <c r="EE272" s="36" t="s">
        <v>54</v>
      </c>
      <c r="EF272" s="38" t="s">
        <v>59</v>
      </c>
      <c r="EG272" s="36" t="s">
        <v>54</v>
      </c>
      <c r="EH272" s="38" t="s">
        <v>59</v>
      </c>
      <c r="EI272" s="36"/>
      <c r="EJ272" s="38"/>
      <c r="EK272" s="36">
        <v>0.3</v>
      </c>
      <c r="EL272" s="38" t="s">
        <v>59</v>
      </c>
      <c r="EM272" s="36">
        <v>0.3</v>
      </c>
      <c r="EN272" s="38" t="s">
        <v>59</v>
      </c>
      <c r="EO272" s="36" t="s">
        <v>54</v>
      </c>
      <c r="EP272" s="38" t="s">
        <v>59</v>
      </c>
      <c r="EQ272" s="36" t="s">
        <v>54</v>
      </c>
      <c r="ER272" s="38" t="s">
        <v>59</v>
      </c>
      <c r="ES272" s="36" t="s">
        <v>54</v>
      </c>
      <c r="ET272" s="38" t="s">
        <v>59</v>
      </c>
      <c r="EU272" s="36" t="s">
        <v>54</v>
      </c>
      <c r="EV272" s="38" t="s">
        <v>59</v>
      </c>
      <c r="EW272" s="36" t="s">
        <v>54</v>
      </c>
      <c r="EX272" s="38" t="s">
        <v>59</v>
      </c>
      <c r="EY272" s="36">
        <v>4.4000000000000004</v>
      </c>
      <c r="EZ272" s="38" t="s">
        <v>59</v>
      </c>
      <c r="FA272" s="36">
        <v>0.5</v>
      </c>
      <c r="FB272" s="38" t="s">
        <v>59</v>
      </c>
      <c r="FC272" s="36"/>
      <c r="FD272" s="38"/>
      <c r="FE272" s="36" t="s">
        <v>54</v>
      </c>
      <c r="FF272" s="38" t="s">
        <v>59</v>
      </c>
      <c r="FG272" s="36" t="s">
        <v>54</v>
      </c>
      <c r="FH272" s="38" t="s">
        <v>59</v>
      </c>
      <c r="FI272" t="s">
        <v>47</v>
      </c>
      <c r="FJ272" s="15" t="s">
        <v>59</v>
      </c>
      <c r="FK272" s="36">
        <v>1.6</v>
      </c>
      <c r="FL272" s="15" t="s">
        <v>59</v>
      </c>
      <c r="FM272" t="s">
        <v>47</v>
      </c>
      <c r="FN272" s="15" t="s">
        <v>59</v>
      </c>
      <c r="FO272" t="s">
        <v>47</v>
      </c>
      <c r="FP272" s="15" t="s">
        <v>59</v>
      </c>
      <c r="FQ272" t="s">
        <v>47</v>
      </c>
      <c r="FR272" s="15" t="s">
        <v>59</v>
      </c>
    </row>
    <row r="273" spans="1:174">
      <c r="A273" t="str">
        <f>SUBSTITUTE(A270, "Olive", "Peanut")</f>
        <v>Peanut, oil, unheated</v>
      </c>
      <c r="B273" s="43">
        <v>2</v>
      </c>
      <c r="D273" s="52">
        <v>8012</v>
      </c>
      <c r="E273" s="18" t="s">
        <v>636</v>
      </c>
      <c r="F273" t="str">
        <f>SUBSTITUTE(F270, "Olive", "Peanut")</f>
        <v/>
      </c>
      <c r="G273" t="str">
        <f>SUBSTITUTE(G270, "Olive", "Peanut")</f>
        <v/>
      </c>
      <c r="I273" t="s">
        <v>47</v>
      </c>
      <c r="J273" s="15" t="s">
        <v>59</v>
      </c>
      <c r="K273" s="36">
        <v>7.1</v>
      </c>
      <c r="L273" s="15" t="s">
        <v>59</v>
      </c>
      <c r="BG273" t="s">
        <v>47</v>
      </c>
      <c r="BH273" s="15" t="s">
        <v>59</v>
      </c>
      <c r="BI273" t="s">
        <v>47</v>
      </c>
      <c r="BJ273" s="15" t="s">
        <v>59</v>
      </c>
      <c r="BK273" t="s">
        <v>47</v>
      </c>
      <c r="BL273" s="15" t="s">
        <v>59</v>
      </c>
      <c r="BM273" t="s">
        <v>47</v>
      </c>
      <c r="BN273" s="15" t="s">
        <v>59</v>
      </c>
      <c r="BO273" t="s">
        <v>47</v>
      </c>
      <c r="BP273" s="15" t="s">
        <v>59</v>
      </c>
      <c r="BQ273" t="s">
        <v>47</v>
      </c>
      <c r="BR273" s="15" t="s">
        <v>59</v>
      </c>
      <c r="BS273" t="s">
        <v>47</v>
      </c>
      <c r="BT273" s="15" t="s">
        <v>59</v>
      </c>
      <c r="BU273" t="s">
        <v>47</v>
      </c>
      <c r="BV273" s="15" t="s">
        <v>59</v>
      </c>
      <c r="BW273" t="s">
        <v>47</v>
      </c>
      <c r="BX273" s="15" t="s">
        <v>59</v>
      </c>
      <c r="BY273" t="s">
        <v>47</v>
      </c>
      <c r="BZ273" s="15" t="s">
        <v>59</v>
      </c>
      <c r="CA273" t="s">
        <v>47</v>
      </c>
      <c r="CB273" s="15" t="s">
        <v>59</v>
      </c>
      <c r="CI273" t="s">
        <v>47</v>
      </c>
      <c r="CJ273" s="15" t="s">
        <v>59</v>
      </c>
      <c r="CM273" t="s">
        <v>47</v>
      </c>
      <c r="CN273" s="15" t="s">
        <v>59</v>
      </c>
      <c r="CO273" t="s">
        <v>47</v>
      </c>
      <c r="CP273" s="15" t="s">
        <v>59</v>
      </c>
      <c r="CQ273" t="s">
        <v>47</v>
      </c>
      <c r="CR273" s="15" t="s">
        <v>59</v>
      </c>
      <c r="CS273" t="s">
        <v>47</v>
      </c>
      <c r="CT273" s="15" t="s">
        <v>59</v>
      </c>
      <c r="CU273" t="s">
        <v>47</v>
      </c>
      <c r="CV273" s="15" t="s">
        <v>59</v>
      </c>
      <c r="CY273" t="s">
        <v>47</v>
      </c>
      <c r="CZ273" s="15" t="s">
        <v>59</v>
      </c>
      <c r="DC273" t="s">
        <v>47</v>
      </c>
      <c r="DD273" s="15" t="s">
        <v>59</v>
      </c>
      <c r="DG273" s="36">
        <v>0.3</v>
      </c>
      <c r="DH273" s="38" t="s">
        <v>59</v>
      </c>
      <c r="DI273" s="36">
        <v>0.3</v>
      </c>
      <c r="DJ273" s="38" t="s">
        <v>59</v>
      </c>
      <c r="DK273" s="36">
        <v>0.4</v>
      </c>
      <c r="DL273" s="38" t="s">
        <v>59</v>
      </c>
      <c r="DM273" s="36">
        <v>0.2</v>
      </c>
      <c r="DN273" s="38" t="s">
        <v>59</v>
      </c>
      <c r="DO273" s="36">
        <v>0.4</v>
      </c>
      <c r="DP273" s="38" t="s">
        <v>59</v>
      </c>
      <c r="DQ273" s="36">
        <v>0.6</v>
      </c>
      <c r="DR273" s="38" t="s">
        <v>59</v>
      </c>
      <c r="DS273" t="s">
        <v>47</v>
      </c>
      <c r="DT273" s="15" t="s">
        <v>59</v>
      </c>
      <c r="DU273" t="s">
        <v>47</v>
      </c>
      <c r="DV273" s="15" t="s">
        <v>59</v>
      </c>
      <c r="DW273" t="s">
        <v>47</v>
      </c>
      <c r="DX273" s="15" t="s">
        <v>59</v>
      </c>
      <c r="EC273" s="36" t="s">
        <v>54</v>
      </c>
      <c r="ED273" s="38" t="s">
        <v>59</v>
      </c>
      <c r="EE273" s="36">
        <v>0.4</v>
      </c>
      <c r="EF273" s="38" t="s">
        <v>59</v>
      </c>
      <c r="EG273" s="36">
        <v>0.2</v>
      </c>
      <c r="EH273" s="38" t="s">
        <v>59</v>
      </c>
      <c r="EI273" s="36"/>
      <c r="EJ273" s="38"/>
      <c r="EK273" s="36" t="s">
        <v>54</v>
      </c>
      <c r="EL273" s="38" t="s">
        <v>59</v>
      </c>
      <c r="EM273" s="36">
        <v>0.3</v>
      </c>
      <c r="EN273" s="38" t="s">
        <v>59</v>
      </c>
      <c r="EO273" s="36" t="s">
        <v>54</v>
      </c>
      <c r="EP273" s="38" t="s">
        <v>59</v>
      </c>
      <c r="EQ273" s="36" t="s">
        <v>54</v>
      </c>
      <c r="ER273" s="38" t="s">
        <v>59</v>
      </c>
      <c r="ES273" s="36" t="s">
        <v>54</v>
      </c>
      <c r="ET273" s="38" t="s">
        <v>59</v>
      </c>
      <c r="EU273" s="36">
        <v>0.3</v>
      </c>
      <c r="EV273" s="38" t="s">
        <v>59</v>
      </c>
      <c r="EW273" s="36">
        <v>0.8</v>
      </c>
      <c r="EX273" s="38" t="s">
        <v>59</v>
      </c>
      <c r="EY273" s="36" t="s">
        <v>54</v>
      </c>
      <c r="EZ273" s="38" t="s">
        <v>59</v>
      </c>
      <c r="FA273" s="36">
        <v>0.9</v>
      </c>
      <c r="FB273" s="38" t="s">
        <v>59</v>
      </c>
      <c r="FC273" s="36"/>
      <c r="FD273" s="38"/>
      <c r="FE273" s="36" t="s">
        <v>54</v>
      </c>
      <c r="FF273" s="38" t="s">
        <v>59</v>
      </c>
      <c r="FG273" s="36">
        <v>0.7</v>
      </c>
      <c r="FH273" s="38" t="s">
        <v>59</v>
      </c>
      <c r="FI273" t="s">
        <v>47</v>
      </c>
      <c r="FJ273" s="15" t="s">
        <v>59</v>
      </c>
      <c r="FK273" s="36">
        <v>1.3</v>
      </c>
      <c r="FL273" s="15" t="s">
        <v>59</v>
      </c>
      <c r="FM273" t="s">
        <v>47</v>
      </c>
      <c r="FN273" s="15" t="s">
        <v>59</v>
      </c>
      <c r="FO273" t="s">
        <v>47</v>
      </c>
      <c r="FP273" s="15" t="s">
        <v>59</v>
      </c>
      <c r="FQ273" t="s">
        <v>47</v>
      </c>
      <c r="FR273" s="15" t="s">
        <v>59</v>
      </c>
    </row>
    <row r="274" spans="1:174">
      <c r="A274" t="str">
        <f>SUBSTITUTE(A271, "Olive", "Peanut")</f>
        <v>Peanut, oil, heating for 1 hour at 180°C</v>
      </c>
      <c r="B274" s="43">
        <v>2</v>
      </c>
      <c r="D274" s="52">
        <v>8012</v>
      </c>
      <c r="E274" s="18" t="s">
        <v>636</v>
      </c>
      <c r="I274" t="s">
        <v>47</v>
      </c>
      <c r="J274" s="15" t="s">
        <v>59</v>
      </c>
      <c r="K274" s="36">
        <v>5.4</v>
      </c>
      <c r="L274" s="15" t="s">
        <v>59</v>
      </c>
      <c r="BG274" t="s">
        <v>47</v>
      </c>
      <c r="BH274" s="15" t="s">
        <v>59</v>
      </c>
      <c r="BI274" t="s">
        <v>47</v>
      </c>
      <c r="BJ274" s="15" t="s">
        <v>59</v>
      </c>
      <c r="BK274" t="s">
        <v>47</v>
      </c>
      <c r="BL274" s="15" t="s">
        <v>59</v>
      </c>
      <c r="BM274" t="s">
        <v>47</v>
      </c>
      <c r="BN274" s="15" t="s">
        <v>59</v>
      </c>
      <c r="BO274" t="s">
        <v>47</v>
      </c>
      <c r="BP274" s="15" t="s">
        <v>59</v>
      </c>
      <c r="BQ274" t="s">
        <v>47</v>
      </c>
      <c r="BR274" s="15" t="s">
        <v>59</v>
      </c>
      <c r="BS274" t="s">
        <v>47</v>
      </c>
      <c r="BT274" s="15" t="s">
        <v>59</v>
      </c>
      <c r="BU274" t="s">
        <v>47</v>
      </c>
      <c r="BV274" s="15" t="s">
        <v>59</v>
      </c>
      <c r="BW274" t="s">
        <v>47</v>
      </c>
      <c r="BX274" s="15" t="s">
        <v>59</v>
      </c>
      <c r="BY274" t="s">
        <v>47</v>
      </c>
      <c r="BZ274" s="15" t="s">
        <v>59</v>
      </c>
      <c r="CA274" t="s">
        <v>47</v>
      </c>
      <c r="CB274" s="15" t="s">
        <v>59</v>
      </c>
      <c r="CI274" t="s">
        <v>47</v>
      </c>
      <c r="CJ274" s="15" t="s">
        <v>59</v>
      </c>
      <c r="CM274" t="s">
        <v>47</v>
      </c>
      <c r="CN274" s="15" t="s">
        <v>59</v>
      </c>
      <c r="CO274" t="s">
        <v>47</v>
      </c>
      <c r="CP274" s="15" t="s">
        <v>59</v>
      </c>
      <c r="CQ274" t="s">
        <v>47</v>
      </c>
      <c r="CR274" s="15" t="s">
        <v>59</v>
      </c>
      <c r="CS274" t="s">
        <v>47</v>
      </c>
      <c r="CT274" s="15" t="s">
        <v>59</v>
      </c>
      <c r="CU274" t="s">
        <v>47</v>
      </c>
      <c r="CV274" s="15" t="s">
        <v>59</v>
      </c>
      <c r="CY274" t="s">
        <v>47</v>
      </c>
      <c r="CZ274" s="15" t="s">
        <v>59</v>
      </c>
      <c r="DC274" t="s">
        <v>47</v>
      </c>
      <c r="DD274" s="15" t="s">
        <v>59</v>
      </c>
      <c r="DG274" s="36">
        <v>0.3</v>
      </c>
      <c r="DH274" s="38" t="s">
        <v>59</v>
      </c>
      <c r="DI274" s="36">
        <v>0.3</v>
      </c>
      <c r="DJ274" s="38" t="s">
        <v>59</v>
      </c>
      <c r="DK274" s="36">
        <v>0.5</v>
      </c>
      <c r="DL274" s="38" t="s">
        <v>59</v>
      </c>
      <c r="DM274" s="36" t="s">
        <v>54</v>
      </c>
      <c r="DN274" s="38" t="s">
        <v>59</v>
      </c>
      <c r="DO274" s="36">
        <v>0.2</v>
      </c>
      <c r="DP274" s="38" t="s">
        <v>59</v>
      </c>
      <c r="DQ274" s="36">
        <v>0.2</v>
      </c>
      <c r="DR274" s="38" t="s">
        <v>59</v>
      </c>
      <c r="DS274" t="s">
        <v>47</v>
      </c>
      <c r="DT274" s="15" t="s">
        <v>59</v>
      </c>
      <c r="DU274" t="s">
        <v>47</v>
      </c>
      <c r="DV274" s="15" t="s">
        <v>59</v>
      </c>
      <c r="DW274" t="s">
        <v>47</v>
      </c>
      <c r="DX274" s="15" t="s">
        <v>59</v>
      </c>
      <c r="EC274" s="36" t="s">
        <v>54</v>
      </c>
      <c r="ED274" s="38" t="s">
        <v>59</v>
      </c>
      <c r="EE274" s="36">
        <v>0.4</v>
      </c>
      <c r="EF274" s="38" t="s">
        <v>59</v>
      </c>
      <c r="EG274" s="36">
        <v>0.2</v>
      </c>
      <c r="EH274" s="38" t="s">
        <v>59</v>
      </c>
      <c r="EI274" s="36"/>
      <c r="EJ274" s="38"/>
      <c r="EK274" s="36" t="s">
        <v>54</v>
      </c>
      <c r="EL274" s="38" t="s">
        <v>59</v>
      </c>
      <c r="EM274" s="36">
        <v>0.2</v>
      </c>
      <c r="EN274" s="38" t="s">
        <v>59</v>
      </c>
      <c r="EO274" s="36" t="s">
        <v>54</v>
      </c>
      <c r="EP274" s="38" t="s">
        <v>59</v>
      </c>
      <c r="EQ274" s="36">
        <v>0.2</v>
      </c>
      <c r="ER274" s="38" t="s">
        <v>59</v>
      </c>
      <c r="ES274" s="36" t="s">
        <v>54</v>
      </c>
      <c r="ET274" s="38" t="s">
        <v>59</v>
      </c>
      <c r="EU274" s="36">
        <v>0.6</v>
      </c>
      <c r="EV274" s="38" t="s">
        <v>59</v>
      </c>
      <c r="EW274" s="36">
        <v>0.2</v>
      </c>
      <c r="EX274" s="38" t="s">
        <v>59</v>
      </c>
      <c r="EY274" s="36">
        <v>0.2</v>
      </c>
      <c r="EZ274" s="38" t="s">
        <v>59</v>
      </c>
      <c r="FA274" s="36">
        <v>0.2</v>
      </c>
      <c r="FB274" s="38" t="s">
        <v>59</v>
      </c>
      <c r="FC274" s="36"/>
      <c r="FD274" s="38"/>
      <c r="FE274" s="36">
        <v>0.2</v>
      </c>
      <c r="FF274" s="38" t="s">
        <v>59</v>
      </c>
      <c r="FG274" s="36">
        <v>0.6</v>
      </c>
      <c r="FH274" s="38" t="s">
        <v>59</v>
      </c>
      <c r="FI274" t="s">
        <v>47</v>
      </c>
      <c r="FJ274" s="15" t="s">
        <v>59</v>
      </c>
      <c r="FK274" s="36">
        <v>1.1000000000000001</v>
      </c>
      <c r="FL274" s="15" t="s">
        <v>59</v>
      </c>
      <c r="FM274" t="s">
        <v>47</v>
      </c>
      <c r="FN274" s="15" t="s">
        <v>59</v>
      </c>
      <c r="FO274" t="s">
        <v>47</v>
      </c>
      <c r="FP274" s="15" t="s">
        <v>59</v>
      </c>
      <c r="FQ274" t="s">
        <v>47</v>
      </c>
      <c r="FR274" s="15" t="s">
        <v>59</v>
      </c>
    </row>
    <row r="275" spans="1:174">
      <c r="A275" t="str">
        <f>SUBSTITUTE(A272, "Olive", "Peanut")</f>
        <v>Peanut, oil, heating for 2 hours at 180°C</v>
      </c>
      <c r="B275" s="43">
        <v>2</v>
      </c>
      <c r="D275" s="52">
        <v>8012</v>
      </c>
      <c r="E275" s="18" t="s">
        <v>636</v>
      </c>
      <c r="I275" t="s">
        <v>47</v>
      </c>
      <c r="J275" s="15" t="s">
        <v>59</v>
      </c>
      <c r="K275" s="36">
        <v>6.8</v>
      </c>
      <c r="L275" s="15" t="s">
        <v>59</v>
      </c>
      <c r="BG275" t="s">
        <v>47</v>
      </c>
      <c r="BH275" s="15" t="s">
        <v>59</v>
      </c>
      <c r="BI275" t="s">
        <v>47</v>
      </c>
      <c r="BJ275" s="15" t="s">
        <v>59</v>
      </c>
      <c r="BK275" t="s">
        <v>47</v>
      </c>
      <c r="BL275" s="15" t="s">
        <v>59</v>
      </c>
      <c r="BM275" t="s">
        <v>47</v>
      </c>
      <c r="BN275" s="15" t="s">
        <v>59</v>
      </c>
      <c r="BO275" t="s">
        <v>47</v>
      </c>
      <c r="BP275" s="15" t="s">
        <v>59</v>
      </c>
      <c r="BQ275" t="s">
        <v>47</v>
      </c>
      <c r="BR275" s="15" t="s">
        <v>59</v>
      </c>
      <c r="BS275" t="s">
        <v>47</v>
      </c>
      <c r="BT275" s="15" t="s">
        <v>59</v>
      </c>
      <c r="BU275" t="s">
        <v>47</v>
      </c>
      <c r="BV275" s="15" t="s">
        <v>59</v>
      </c>
      <c r="BW275" t="s">
        <v>47</v>
      </c>
      <c r="BX275" s="15" t="s">
        <v>59</v>
      </c>
      <c r="BY275" t="s">
        <v>47</v>
      </c>
      <c r="BZ275" s="15" t="s">
        <v>59</v>
      </c>
      <c r="CA275" t="s">
        <v>47</v>
      </c>
      <c r="CB275" s="15" t="s">
        <v>59</v>
      </c>
      <c r="CI275" t="s">
        <v>47</v>
      </c>
      <c r="CJ275" s="15" t="s">
        <v>59</v>
      </c>
      <c r="CM275" t="s">
        <v>47</v>
      </c>
      <c r="CN275" s="15" t="s">
        <v>59</v>
      </c>
      <c r="CO275" t="s">
        <v>47</v>
      </c>
      <c r="CP275" s="15" t="s">
        <v>59</v>
      </c>
      <c r="CQ275" t="s">
        <v>47</v>
      </c>
      <c r="CR275" s="15" t="s">
        <v>59</v>
      </c>
      <c r="CS275" t="s">
        <v>47</v>
      </c>
      <c r="CT275" s="15" t="s">
        <v>59</v>
      </c>
      <c r="CU275" t="s">
        <v>47</v>
      </c>
      <c r="CV275" s="15" t="s">
        <v>59</v>
      </c>
      <c r="CY275" t="s">
        <v>47</v>
      </c>
      <c r="CZ275" s="15" t="s">
        <v>59</v>
      </c>
      <c r="DC275" t="s">
        <v>47</v>
      </c>
      <c r="DD275" s="15" t="s">
        <v>59</v>
      </c>
      <c r="DG275" s="36">
        <v>0.3</v>
      </c>
      <c r="DH275" s="38" t="s">
        <v>59</v>
      </c>
      <c r="DI275" s="36">
        <v>0.3</v>
      </c>
      <c r="DJ275" s="38" t="s">
        <v>59</v>
      </c>
      <c r="DK275" s="36">
        <v>0.8</v>
      </c>
      <c r="DL275" s="38" t="s">
        <v>59</v>
      </c>
      <c r="DM275" s="36" t="s">
        <v>54</v>
      </c>
      <c r="DN275" s="38" t="s">
        <v>59</v>
      </c>
      <c r="DO275" s="36">
        <v>0.2</v>
      </c>
      <c r="DP275" s="38" t="s">
        <v>59</v>
      </c>
      <c r="DQ275" s="36">
        <v>0.9</v>
      </c>
      <c r="DR275" s="38" t="s">
        <v>59</v>
      </c>
      <c r="DS275" t="s">
        <v>47</v>
      </c>
      <c r="DT275" s="15" t="s">
        <v>59</v>
      </c>
      <c r="DU275" t="s">
        <v>47</v>
      </c>
      <c r="DV275" s="15" t="s">
        <v>59</v>
      </c>
      <c r="DW275" t="s">
        <v>47</v>
      </c>
      <c r="DX275" s="15" t="s">
        <v>59</v>
      </c>
      <c r="EC275" s="36" t="s">
        <v>54</v>
      </c>
      <c r="ED275" s="38" t="s">
        <v>59</v>
      </c>
      <c r="EE275" s="36">
        <v>0.7</v>
      </c>
      <c r="EF275" s="38" t="s">
        <v>59</v>
      </c>
      <c r="EG275" s="36" t="s">
        <v>54</v>
      </c>
      <c r="EH275" s="38" t="s">
        <v>59</v>
      </c>
      <c r="EI275" s="36"/>
      <c r="EJ275" s="38"/>
      <c r="EK275" s="36">
        <v>0.2</v>
      </c>
      <c r="EL275" s="38" t="s">
        <v>59</v>
      </c>
      <c r="EM275" s="36">
        <v>0.2</v>
      </c>
      <c r="EN275" s="38" t="s">
        <v>59</v>
      </c>
      <c r="EO275" s="36" t="s">
        <v>54</v>
      </c>
      <c r="EP275" s="38" t="s">
        <v>59</v>
      </c>
      <c r="EQ275" s="36" t="s">
        <v>54</v>
      </c>
      <c r="ER275" s="38" t="s">
        <v>59</v>
      </c>
      <c r="ES275" s="36">
        <v>0.2</v>
      </c>
      <c r="ET275" s="38" t="s">
        <v>59</v>
      </c>
      <c r="EU275" s="36">
        <v>0.3</v>
      </c>
      <c r="EV275" s="38" t="s">
        <v>59</v>
      </c>
      <c r="EW275" s="36" t="s">
        <v>54</v>
      </c>
      <c r="EX275" s="38" t="s">
        <v>59</v>
      </c>
      <c r="EY275" s="36">
        <v>0.6</v>
      </c>
      <c r="EZ275" s="38" t="s">
        <v>59</v>
      </c>
      <c r="FA275" s="36" t="s">
        <v>54</v>
      </c>
      <c r="FB275" s="38" t="s">
        <v>59</v>
      </c>
      <c r="FC275" s="36"/>
      <c r="FD275" s="38"/>
      <c r="FE275" s="36">
        <v>0.3</v>
      </c>
      <c r="FF275" s="38" t="s">
        <v>59</v>
      </c>
      <c r="FG275" s="36">
        <v>0.5</v>
      </c>
      <c r="FH275" s="38" t="s">
        <v>59</v>
      </c>
      <c r="FI275" t="s">
        <v>47</v>
      </c>
      <c r="FJ275" s="15" t="s">
        <v>59</v>
      </c>
      <c r="FK275" s="36">
        <v>1.3</v>
      </c>
      <c r="FL275" s="15" t="s">
        <v>59</v>
      </c>
      <c r="FM275" t="s">
        <v>47</v>
      </c>
      <c r="FN275" s="15" t="s">
        <v>59</v>
      </c>
      <c r="FO275" t="s">
        <v>47</v>
      </c>
      <c r="FP275" s="15" t="s">
        <v>59</v>
      </c>
      <c r="FQ275" t="s">
        <v>47</v>
      </c>
      <c r="FR275" s="15" t="s">
        <v>59</v>
      </c>
    </row>
    <row r="276" spans="1:174">
      <c r="A276" t="str">
        <f>SUBSTITUTE(A270, "Olive", "Maize")</f>
        <v>Maize, oil, unheated</v>
      </c>
      <c r="B276" s="43">
        <v>2</v>
      </c>
      <c r="D276" s="52">
        <v>8012</v>
      </c>
      <c r="E276" s="18" t="s">
        <v>636</v>
      </c>
      <c r="I276" t="s">
        <v>47</v>
      </c>
      <c r="J276" s="15" t="s">
        <v>59</v>
      </c>
      <c r="K276" s="36">
        <v>4.3</v>
      </c>
      <c r="L276" s="15" t="s">
        <v>59</v>
      </c>
      <c r="BG276" t="s">
        <v>47</v>
      </c>
      <c r="BH276" s="15" t="s">
        <v>59</v>
      </c>
      <c r="BI276" t="s">
        <v>47</v>
      </c>
      <c r="BJ276" s="15" t="s">
        <v>59</v>
      </c>
      <c r="BK276" t="s">
        <v>47</v>
      </c>
      <c r="BL276" s="15" t="s">
        <v>59</v>
      </c>
      <c r="BM276" t="s">
        <v>47</v>
      </c>
      <c r="BN276" s="15" t="s">
        <v>59</v>
      </c>
      <c r="BO276" t="s">
        <v>47</v>
      </c>
      <c r="BP276" s="15" t="s">
        <v>59</v>
      </c>
      <c r="BQ276" t="s">
        <v>47</v>
      </c>
      <c r="BR276" s="15" t="s">
        <v>59</v>
      </c>
      <c r="BS276" t="s">
        <v>47</v>
      </c>
      <c r="BT276" s="15" t="s">
        <v>59</v>
      </c>
      <c r="BU276" t="s">
        <v>47</v>
      </c>
      <c r="BV276" s="15" t="s">
        <v>59</v>
      </c>
      <c r="BW276" t="s">
        <v>47</v>
      </c>
      <c r="BX276" s="15" t="s">
        <v>59</v>
      </c>
      <c r="BY276" t="s">
        <v>47</v>
      </c>
      <c r="BZ276" s="15" t="s">
        <v>59</v>
      </c>
      <c r="CA276" t="s">
        <v>47</v>
      </c>
      <c r="CB276" s="15" t="s">
        <v>59</v>
      </c>
      <c r="CI276" t="s">
        <v>47</v>
      </c>
      <c r="CJ276" s="15" t="s">
        <v>59</v>
      </c>
      <c r="CM276" t="s">
        <v>47</v>
      </c>
      <c r="CN276" s="15" t="s">
        <v>59</v>
      </c>
      <c r="CO276" t="s">
        <v>47</v>
      </c>
      <c r="CP276" s="15" t="s">
        <v>59</v>
      </c>
      <c r="CQ276" t="s">
        <v>47</v>
      </c>
      <c r="CR276" s="15" t="s">
        <v>59</v>
      </c>
      <c r="CS276" t="s">
        <v>47</v>
      </c>
      <c r="CT276" s="15" t="s">
        <v>59</v>
      </c>
      <c r="CU276" t="s">
        <v>47</v>
      </c>
      <c r="CV276" s="15" t="s">
        <v>59</v>
      </c>
      <c r="CY276" t="s">
        <v>47</v>
      </c>
      <c r="CZ276" s="15" t="s">
        <v>59</v>
      </c>
      <c r="DC276" t="s">
        <v>47</v>
      </c>
      <c r="DD276" s="15" t="s">
        <v>59</v>
      </c>
      <c r="DG276" s="36">
        <v>0.1</v>
      </c>
      <c r="DH276" s="38" t="s">
        <v>59</v>
      </c>
      <c r="DI276" s="36">
        <v>0.2</v>
      </c>
      <c r="DJ276" s="38" t="s">
        <v>59</v>
      </c>
      <c r="DK276" s="36">
        <v>0.3</v>
      </c>
      <c r="DL276" s="38" t="s">
        <v>59</v>
      </c>
      <c r="DM276" s="36" t="s">
        <v>54</v>
      </c>
      <c r="DN276" s="38" t="s">
        <v>59</v>
      </c>
      <c r="DO276" s="36" t="s">
        <v>54</v>
      </c>
      <c r="DP276" s="38" t="s">
        <v>59</v>
      </c>
      <c r="DQ276" s="36">
        <v>0.3</v>
      </c>
      <c r="DR276" s="38" t="s">
        <v>59</v>
      </c>
      <c r="DS276" t="s">
        <v>47</v>
      </c>
      <c r="DT276" s="15" t="s">
        <v>59</v>
      </c>
      <c r="DU276" t="s">
        <v>47</v>
      </c>
      <c r="DV276" s="15" t="s">
        <v>59</v>
      </c>
      <c r="DW276" t="s">
        <v>47</v>
      </c>
      <c r="DX276" s="15" t="s">
        <v>59</v>
      </c>
      <c r="EC276" s="36" t="s">
        <v>54</v>
      </c>
      <c r="ED276" s="38" t="s">
        <v>59</v>
      </c>
      <c r="EE276" s="36" t="s">
        <v>54</v>
      </c>
      <c r="EF276" s="38" t="s">
        <v>59</v>
      </c>
      <c r="EG276" s="36" t="s">
        <v>54</v>
      </c>
      <c r="EH276" s="38" t="s">
        <v>59</v>
      </c>
      <c r="EI276" s="36"/>
      <c r="EJ276" s="38"/>
      <c r="EK276" s="36">
        <v>0.2</v>
      </c>
      <c r="EL276" s="38" t="s">
        <v>59</v>
      </c>
      <c r="EM276" s="36">
        <v>0.2</v>
      </c>
      <c r="EN276" s="38" t="s">
        <v>59</v>
      </c>
      <c r="EO276" s="36" t="s">
        <v>54</v>
      </c>
      <c r="EP276" s="38" t="s">
        <v>59</v>
      </c>
      <c r="EQ276" s="36" t="s">
        <v>54</v>
      </c>
      <c r="ER276" s="38" t="s">
        <v>59</v>
      </c>
      <c r="ES276" s="36">
        <v>0.6</v>
      </c>
      <c r="ET276" s="38" t="s">
        <v>59</v>
      </c>
      <c r="EU276" s="36">
        <v>0.5</v>
      </c>
      <c r="EV276" s="38" t="s">
        <v>59</v>
      </c>
      <c r="EW276" s="36">
        <v>0.3</v>
      </c>
      <c r="EX276" s="38" t="s">
        <v>59</v>
      </c>
      <c r="EY276" s="36">
        <v>0.2</v>
      </c>
      <c r="EZ276" s="38" t="s">
        <v>59</v>
      </c>
      <c r="FA276" s="36">
        <v>0.3</v>
      </c>
      <c r="FB276" s="38" t="s">
        <v>59</v>
      </c>
      <c r="FC276" s="36"/>
      <c r="FD276" s="38"/>
      <c r="FE276" s="36" t="s">
        <v>54</v>
      </c>
      <c r="FF276" s="38" t="s">
        <v>59</v>
      </c>
      <c r="FG276" s="36">
        <v>0.1</v>
      </c>
      <c r="FH276" s="38" t="s">
        <v>59</v>
      </c>
      <c r="FI276" t="s">
        <v>47</v>
      </c>
      <c r="FJ276" s="15" t="s">
        <v>59</v>
      </c>
      <c r="FK276" s="36">
        <v>1</v>
      </c>
      <c r="FL276" s="15" t="s">
        <v>59</v>
      </c>
      <c r="FM276" t="s">
        <v>47</v>
      </c>
      <c r="FN276" s="15" t="s">
        <v>59</v>
      </c>
      <c r="FO276" t="s">
        <v>47</v>
      </c>
      <c r="FP276" s="15" t="s">
        <v>59</v>
      </c>
      <c r="FQ276" t="s">
        <v>47</v>
      </c>
      <c r="FR276" s="15" t="s">
        <v>59</v>
      </c>
    </row>
    <row r="277" spans="1:174">
      <c r="A277" t="str">
        <f>SUBSTITUTE(A271, "Olive", "Maize")</f>
        <v>Maize, oil, heating for 1 hour at 180°C</v>
      </c>
      <c r="B277" s="43">
        <v>2</v>
      </c>
      <c r="D277" s="52">
        <v>8012</v>
      </c>
      <c r="E277" s="18" t="s">
        <v>636</v>
      </c>
      <c r="I277" t="s">
        <v>47</v>
      </c>
      <c r="J277" s="15" t="s">
        <v>59</v>
      </c>
      <c r="K277" s="36">
        <v>12.4</v>
      </c>
      <c r="L277" s="15" t="s">
        <v>59</v>
      </c>
      <c r="BG277" t="s">
        <v>47</v>
      </c>
      <c r="BH277" s="15" t="s">
        <v>59</v>
      </c>
      <c r="BI277" t="s">
        <v>47</v>
      </c>
      <c r="BJ277" s="15" t="s">
        <v>59</v>
      </c>
      <c r="BK277" t="s">
        <v>47</v>
      </c>
      <c r="BL277" s="15" t="s">
        <v>59</v>
      </c>
      <c r="BM277" t="s">
        <v>47</v>
      </c>
      <c r="BN277" s="15" t="s">
        <v>59</v>
      </c>
      <c r="BO277" t="s">
        <v>47</v>
      </c>
      <c r="BP277" s="15" t="s">
        <v>59</v>
      </c>
      <c r="BQ277" t="s">
        <v>47</v>
      </c>
      <c r="BR277" s="15" t="s">
        <v>59</v>
      </c>
      <c r="BS277" t="s">
        <v>47</v>
      </c>
      <c r="BT277" s="15" t="s">
        <v>59</v>
      </c>
      <c r="BU277" t="s">
        <v>47</v>
      </c>
      <c r="BV277" s="15" t="s">
        <v>59</v>
      </c>
      <c r="BW277" t="s">
        <v>47</v>
      </c>
      <c r="BX277" s="15" t="s">
        <v>59</v>
      </c>
      <c r="BY277" t="s">
        <v>47</v>
      </c>
      <c r="BZ277" s="15" t="s">
        <v>59</v>
      </c>
      <c r="CA277" t="s">
        <v>47</v>
      </c>
      <c r="CB277" s="15" t="s">
        <v>59</v>
      </c>
      <c r="CI277" t="s">
        <v>47</v>
      </c>
      <c r="CJ277" s="15" t="s">
        <v>59</v>
      </c>
      <c r="CM277" t="s">
        <v>47</v>
      </c>
      <c r="CN277" s="15" t="s">
        <v>59</v>
      </c>
      <c r="CO277" t="s">
        <v>47</v>
      </c>
      <c r="CP277" s="15" t="s">
        <v>59</v>
      </c>
      <c r="CQ277" t="s">
        <v>47</v>
      </c>
      <c r="CR277" s="15" t="s">
        <v>59</v>
      </c>
      <c r="CS277" t="s">
        <v>47</v>
      </c>
      <c r="CT277" s="15" t="s">
        <v>59</v>
      </c>
      <c r="CU277" t="s">
        <v>47</v>
      </c>
      <c r="CV277" s="15" t="s">
        <v>59</v>
      </c>
      <c r="CY277" t="s">
        <v>47</v>
      </c>
      <c r="CZ277" s="15" t="s">
        <v>59</v>
      </c>
      <c r="DC277" t="s">
        <v>47</v>
      </c>
      <c r="DD277" s="15" t="s">
        <v>59</v>
      </c>
      <c r="DG277" s="36">
        <v>0.6</v>
      </c>
      <c r="DH277" s="38" t="s">
        <v>59</v>
      </c>
      <c r="DI277" s="36">
        <v>0.3</v>
      </c>
      <c r="DJ277" s="38" t="s">
        <v>59</v>
      </c>
      <c r="DK277" s="36">
        <v>1.8</v>
      </c>
      <c r="DL277" s="38" t="s">
        <v>59</v>
      </c>
      <c r="DM277" s="36" t="s">
        <v>54</v>
      </c>
      <c r="DN277" s="38" t="s">
        <v>59</v>
      </c>
      <c r="DO277" s="36" t="s">
        <v>54</v>
      </c>
      <c r="DP277" s="38" t="s">
        <v>59</v>
      </c>
      <c r="DQ277" s="36">
        <v>2.7</v>
      </c>
      <c r="DR277" s="38" t="s">
        <v>59</v>
      </c>
      <c r="DS277" t="s">
        <v>47</v>
      </c>
      <c r="DT277" s="15" t="s">
        <v>59</v>
      </c>
      <c r="DU277" t="s">
        <v>47</v>
      </c>
      <c r="DV277" s="15" t="s">
        <v>59</v>
      </c>
      <c r="DW277" t="s">
        <v>47</v>
      </c>
      <c r="DX277" s="15" t="s">
        <v>59</v>
      </c>
      <c r="EC277" s="36">
        <v>0.2</v>
      </c>
      <c r="ED277" s="38" t="s">
        <v>59</v>
      </c>
      <c r="EE277" s="36" t="s">
        <v>54</v>
      </c>
      <c r="EF277" s="38" t="s">
        <v>59</v>
      </c>
      <c r="EG277" s="36" t="s">
        <v>54</v>
      </c>
      <c r="EH277" s="38" t="s">
        <v>59</v>
      </c>
      <c r="EI277" s="36"/>
      <c r="EJ277" s="38"/>
      <c r="EK277" s="36">
        <v>0.3</v>
      </c>
      <c r="EL277" s="38" t="s">
        <v>59</v>
      </c>
      <c r="EM277" s="36">
        <v>0.3</v>
      </c>
      <c r="EN277" s="38" t="s">
        <v>59</v>
      </c>
      <c r="EO277" s="36" t="s">
        <v>54</v>
      </c>
      <c r="EP277" s="38" t="s">
        <v>59</v>
      </c>
      <c r="EQ277" s="36" t="s">
        <v>54</v>
      </c>
      <c r="ER277" s="38" t="s">
        <v>59</v>
      </c>
      <c r="ES277" s="36">
        <v>0.7</v>
      </c>
      <c r="ET277" s="38" t="s">
        <v>59</v>
      </c>
      <c r="EU277" s="36">
        <v>0.9</v>
      </c>
      <c r="EV277" s="38" t="s">
        <v>59</v>
      </c>
      <c r="EW277" s="36">
        <v>0.5</v>
      </c>
      <c r="EX277" s="38" t="s">
        <v>59</v>
      </c>
      <c r="EY277" s="36">
        <v>0.3</v>
      </c>
      <c r="EZ277" s="38" t="s">
        <v>59</v>
      </c>
      <c r="FA277" s="36">
        <v>1.6</v>
      </c>
      <c r="FB277" s="38" t="s">
        <v>59</v>
      </c>
      <c r="FC277" s="36"/>
      <c r="FD277" s="38"/>
      <c r="FE277" s="36" t="s">
        <v>54</v>
      </c>
      <c r="FF277" s="38" t="s">
        <v>59</v>
      </c>
      <c r="FG277" s="36">
        <v>0.3</v>
      </c>
      <c r="FH277" s="38" t="s">
        <v>59</v>
      </c>
      <c r="FI277" t="s">
        <v>47</v>
      </c>
      <c r="FJ277" s="15" t="s">
        <v>59</v>
      </c>
      <c r="FK277" s="36">
        <v>1.8</v>
      </c>
      <c r="FL277" s="15" t="s">
        <v>59</v>
      </c>
      <c r="FM277" t="s">
        <v>47</v>
      </c>
      <c r="FN277" s="15" t="s">
        <v>59</v>
      </c>
      <c r="FO277" t="s">
        <v>47</v>
      </c>
      <c r="FP277" s="15" t="s">
        <v>59</v>
      </c>
      <c r="FQ277" t="s">
        <v>47</v>
      </c>
      <c r="FR277" s="15" t="s">
        <v>59</v>
      </c>
    </row>
    <row r="278" spans="1:174">
      <c r="A278" t="str">
        <f>SUBSTITUTE(A272, "Olive", "Maize")</f>
        <v>Maize, oil, heating for 2 hours at 180°C</v>
      </c>
      <c r="B278" s="43">
        <v>2</v>
      </c>
      <c r="D278" s="52">
        <v>8012</v>
      </c>
      <c r="E278" s="18" t="s">
        <v>636</v>
      </c>
      <c r="I278" t="s">
        <v>47</v>
      </c>
      <c r="J278" s="15" t="s">
        <v>59</v>
      </c>
      <c r="K278" s="37">
        <v>12.2</v>
      </c>
      <c r="L278" s="15" t="s">
        <v>59</v>
      </c>
      <c r="BG278" t="s">
        <v>47</v>
      </c>
      <c r="BH278" s="15" t="s">
        <v>59</v>
      </c>
      <c r="BI278" t="s">
        <v>47</v>
      </c>
      <c r="BJ278" s="15" t="s">
        <v>59</v>
      </c>
      <c r="BK278" t="s">
        <v>47</v>
      </c>
      <c r="BL278" s="15" t="s">
        <v>59</v>
      </c>
      <c r="BM278" t="s">
        <v>47</v>
      </c>
      <c r="BN278" s="15" t="s">
        <v>59</v>
      </c>
      <c r="BO278" t="s">
        <v>47</v>
      </c>
      <c r="BP278" s="15" t="s">
        <v>59</v>
      </c>
      <c r="BQ278" t="s">
        <v>47</v>
      </c>
      <c r="BR278" s="15" t="s">
        <v>59</v>
      </c>
      <c r="BS278" t="s">
        <v>47</v>
      </c>
      <c r="BT278" s="15" t="s">
        <v>59</v>
      </c>
      <c r="BU278" t="s">
        <v>47</v>
      </c>
      <c r="BV278" s="15" t="s">
        <v>59</v>
      </c>
      <c r="BW278" t="s">
        <v>47</v>
      </c>
      <c r="BX278" s="15" t="s">
        <v>59</v>
      </c>
      <c r="BY278" t="s">
        <v>47</v>
      </c>
      <c r="BZ278" s="15" t="s">
        <v>59</v>
      </c>
      <c r="CA278" t="s">
        <v>47</v>
      </c>
      <c r="CB278" s="15" t="s">
        <v>59</v>
      </c>
      <c r="CI278" t="s">
        <v>47</v>
      </c>
      <c r="CJ278" s="15" t="s">
        <v>59</v>
      </c>
      <c r="CM278" t="s">
        <v>47</v>
      </c>
      <c r="CN278" s="15" t="s">
        <v>59</v>
      </c>
      <c r="CO278" t="s">
        <v>47</v>
      </c>
      <c r="CP278" s="15" t="s">
        <v>59</v>
      </c>
      <c r="CQ278" t="s">
        <v>47</v>
      </c>
      <c r="CR278" s="15" t="s">
        <v>59</v>
      </c>
      <c r="CS278" t="s">
        <v>47</v>
      </c>
      <c r="CT278" s="15" t="s">
        <v>59</v>
      </c>
      <c r="CU278" t="s">
        <v>47</v>
      </c>
      <c r="CV278" s="15" t="s">
        <v>59</v>
      </c>
      <c r="CY278" t="s">
        <v>47</v>
      </c>
      <c r="CZ278" s="15" t="s">
        <v>59</v>
      </c>
      <c r="DC278" t="s">
        <v>47</v>
      </c>
      <c r="DD278" s="15" t="s">
        <v>59</v>
      </c>
      <c r="DG278" s="36">
        <v>0.7</v>
      </c>
      <c r="DH278" s="38" t="s">
        <v>59</v>
      </c>
      <c r="DI278" s="36">
        <v>0.5</v>
      </c>
      <c r="DJ278" s="38" t="s">
        <v>59</v>
      </c>
      <c r="DK278" s="36">
        <v>1.3</v>
      </c>
      <c r="DL278" s="38" t="s">
        <v>59</v>
      </c>
      <c r="DM278" s="36">
        <v>0.9</v>
      </c>
      <c r="DN278" s="38" t="s">
        <v>59</v>
      </c>
      <c r="DO278" s="36">
        <v>0.7</v>
      </c>
      <c r="DP278" s="38" t="s">
        <v>59</v>
      </c>
      <c r="DQ278" s="36">
        <v>2.8</v>
      </c>
      <c r="DR278" s="38" t="s">
        <v>59</v>
      </c>
      <c r="DS278" t="s">
        <v>47</v>
      </c>
      <c r="DT278" s="15" t="s">
        <v>59</v>
      </c>
      <c r="DU278" t="s">
        <v>47</v>
      </c>
      <c r="DV278" s="15" t="s">
        <v>59</v>
      </c>
      <c r="DW278" t="s">
        <v>47</v>
      </c>
      <c r="DX278" s="15" t="s">
        <v>59</v>
      </c>
      <c r="EC278" s="36">
        <v>0.9</v>
      </c>
      <c r="ED278" s="38" t="s">
        <v>59</v>
      </c>
      <c r="EE278" s="36" t="s">
        <v>54</v>
      </c>
      <c r="EF278" s="38" t="s">
        <v>59</v>
      </c>
      <c r="EG278" s="36" t="s">
        <v>54</v>
      </c>
      <c r="EH278" s="38" t="s">
        <v>59</v>
      </c>
      <c r="EI278" s="36"/>
      <c r="EJ278" s="38"/>
      <c r="EK278" s="36">
        <v>0.3</v>
      </c>
      <c r="EL278" s="38" t="s">
        <v>59</v>
      </c>
      <c r="EM278" s="36">
        <v>0.2</v>
      </c>
      <c r="EN278" s="38" t="s">
        <v>59</v>
      </c>
      <c r="EO278" s="36" t="s">
        <v>54</v>
      </c>
      <c r="EP278" s="38" t="s">
        <v>59</v>
      </c>
      <c r="EQ278" s="36" t="s">
        <v>54</v>
      </c>
      <c r="ER278" s="38" t="s">
        <v>59</v>
      </c>
      <c r="ES278" s="36">
        <v>0.5</v>
      </c>
      <c r="ET278" s="38" t="s">
        <v>59</v>
      </c>
      <c r="EU278" s="36">
        <v>0.2</v>
      </c>
      <c r="EV278" s="38" t="s">
        <v>59</v>
      </c>
      <c r="EW278" s="36">
        <v>0.2</v>
      </c>
      <c r="EX278" s="38" t="s">
        <v>59</v>
      </c>
      <c r="EY278" s="36">
        <v>0.3</v>
      </c>
      <c r="EZ278" s="38" t="s">
        <v>59</v>
      </c>
      <c r="FA278" s="36">
        <v>0.8</v>
      </c>
      <c r="FB278" s="38" t="s">
        <v>59</v>
      </c>
      <c r="FC278" s="36"/>
      <c r="FD278" s="38"/>
      <c r="FE278" s="36">
        <v>0.4</v>
      </c>
      <c r="FF278" s="38" t="s">
        <v>59</v>
      </c>
      <c r="FG278" s="36" t="s">
        <v>54</v>
      </c>
      <c r="FH278" s="38" t="s">
        <v>59</v>
      </c>
      <c r="FI278" t="s">
        <v>47</v>
      </c>
      <c r="FJ278" s="15" t="s">
        <v>59</v>
      </c>
      <c r="FK278" s="36">
        <v>1.5</v>
      </c>
      <c r="FL278" s="15" t="s">
        <v>59</v>
      </c>
      <c r="FM278" t="s">
        <v>47</v>
      </c>
      <c r="FN278" s="15" t="s">
        <v>59</v>
      </c>
      <c r="FO278" t="s">
        <v>47</v>
      </c>
      <c r="FP278" s="15" t="s">
        <v>59</v>
      </c>
      <c r="FQ278" t="s">
        <v>47</v>
      </c>
      <c r="FR278" s="15" t="s">
        <v>59</v>
      </c>
    </row>
    <row r="279" spans="1:174">
      <c r="A279" t="s">
        <v>656</v>
      </c>
      <c r="B279" s="43">
        <v>2</v>
      </c>
      <c r="D279" s="52">
        <v>8012</v>
      </c>
      <c r="E279" s="18" t="s">
        <v>658</v>
      </c>
      <c r="I279" t="s">
        <v>47</v>
      </c>
      <c r="J279" s="15" t="s">
        <v>59</v>
      </c>
      <c r="K279" t="s">
        <v>47</v>
      </c>
      <c r="L279" s="15" t="s">
        <v>59</v>
      </c>
      <c r="BG279" t="s">
        <v>47</v>
      </c>
      <c r="BH279" s="15" t="s">
        <v>59</v>
      </c>
      <c r="BI279" t="s">
        <v>47</v>
      </c>
      <c r="BJ279" s="15" t="s">
        <v>59</v>
      </c>
      <c r="BK279" t="s">
        <v>47</v>
      </c>
      <c r="BL279" s="15" t="s">
        <v>59</v>
      </c>
      <c r="BM279" t="s">
        <v>47</v>
      </c>
      <c r="BN279" s="15" t="s">
        <v>59</v>
      </c>
      <c r="BO279" t="s">
        <v>47</v>
      </c>
      <c r="BP279" s="15" t="s">
        <v>59</v>
      </c>
      <c r="BQ279" t="s">
        <v>47</v>
      </c>
      <c r="BR279" s="15" t="s">
        <v>59</v>
      </c>
      <c r="BS279" t="s">
        <v>47</v>
      </c>
      <c r="BT279" s="15" t="s">
        <v>59</v>
      </c>
      <c r="BU279" t="s">
        <v>47</v>
      </c>
      <c r="BV279" s="15" t="s">
        <v>59</v>
      </c>
      <c r="BW279" t="s">
        <v>47</v>
      </c>
      <c r="BX279" s="15" t="s">
        <v>59</v>
      </c>
      <c r="BY279" t="s">
        <v>47</v>
      </c>
      <c r="BZ279" s="15" t="s">
        <v>59</v>
      </c>
      <c r="CA279" t="s">
        <v>47</v>
      </c>
      <c r="CB279" s="15" t="s">
        <v>59</v>
      </c>
      <c r="CI279" t="s">
        <v>47</v>
      </c>
      <c r="CJ279" s="15" t="s">
        <v>59</v>
      </c>
      <c r="CM279" t="s">
        <v>47</v>
      </c>
      <c r="CN279" s="15" t="s">
        <v>59</v>
      </c>
      <c r="CO279" t="s">
        <v>47</v>
      </c>
      <c r="CP279" s="15" t="s">
        <v>59</v>
      </c>
      <c r="CQ279" t="s">
        <v>54</v>
      </c>
      <c r="CR279" s="15" t="s">
        <v>59</v>
      </c>
      <c r="CS279" t="s">
        <v>54</v>
      </c>
      <c r="CT279" s="15" t="s">
        <v>59</v>
      </c>
      <c r="CU279" t="s">
        <v>54</v>
      </c>
      <c r="CV279" s="15" t="s">
        <v>59</v>
      </c>
      <c r="CY279" t="s">
        <v>47</v>
      </c>
      <c r="CZ279" s="15" t="s">
        <v>59</v>
      </c>
      <c r="DC279" t="s">
        <v>47</v>
      </c>
      <c r="DD279" s="15" t="s">
        <v>59</v>
      </c>
      <c r="DG279" t="s">
        <v>47</v>
      </c>
      <c r="DH279" s="15" t="s">
        <v>59</v>
      </c>
      <c r="DI279" t="s">
        <v>47</v>
      </c>
      <c r="DJ279" s="15" t="s">
        <v>59</v>
      </c>
      <c r="DK279" t="s">
        <v>47</v>
      </c>
      <c r="DL279" s="15" t="s">
        <v>59</v>
      </c>
      <c r="DM279" t="s">
        <v>47</v>
      </c>
      <c r="DN279" s="15" t="s">
        <v>59</v>
      </c>
      <c r="DO279" t="s">
        <v>47</v>
      </c>
      <c r="DP279" s="15" t="s">
        <v>59</v>
      </c>
      <c r="DQ279" t="s">
        <v>47</v>
      </c>
      <c r="DR279" s="15" t="s">
        <v>59</v>
      </c>
      <c r="DS279" t="s">
        <v>47</v>
      </c>
      <c r="DT279" s="15" t="s">
        <v>59</v>
      </c>
      <c r="DU279" t="s">
        <v>47</v>
      </c>
      <c r="DV279" s="15" t="s">
        <v>59</v>
      </c>
      <c r="DW279" t="s">
        <v>47</v>
      </c>
      <c r="DX279" s="15" t="s">
        <v>59</v>
      </c>
      <c r="EC279" t="s">
        <v>47</v>
      </c>
      <c r="ED279" s="15" t="s">
        <v>59</v>
      </c>
      <c r="EE279" t="s">
        <v>47</v>
      </c>
      <c r="EF279" s="15" t="s">
        <v>59</v>
      </c>
      <c r="EG279" t="s">
        <v>47</v>
      </c>
      <c r="EH279" s="15" t="s">
        <v>59</v>
      </c>
      <c r="EK279" t="s">
        <v>47</v>
      </c>
      <c r="EL279" s="15" t="s">
        <v>59</v>
      </c>
      <c r="EM279" t="s">
        <v>47</v>
      </c>
      <c r="EN279" s="15" t="s">
        <v>59</v>
      </c>
      <c r="EO279" t="s">
        <v>47</v>
      </c>
      <c r="EP279" s="15" t="s">
        <v>59</v>
      </c>
      <c r="EQ279" t="s">
        <v>47</v>
      </c>
      <c r="ER279" s="15" t="s">
        <v>59</v>
      </c>
      <c r="ES279" t="s">
        <v>47</v>
      </c>
      <c r="ET279" s="15" t="s">
        <v>59</v>
      </c>
      <c r="EU279" t="s">
        <v>47</v>
      </c>
      <c r="EV279" s="15" t="s">
        <v>59</v>
      </c>
      <c r="EW279" t="s">
        <v>47</v>
      </c>
      <c r="EX279" s="15" t="s">
        <v>59</v>
      </c>
      <c r="EY279" t="s">
        <v>47</v>
      </c>
      <c r="EZ279" s="15" t="s">
        <v>59</v>
      </c>
      <c r="FA279" t="s">
        <v>47</v>
      </c>
      <c r="FB279" s="15" t="s">
        <v>59</v>
      </c>
      <c r="FE279" t="s">
        <v>47</v>
      </c>
      <c r="FF279" s="15" t="s">
        <v>59</v>
      </c>
      <c r="FG279" t="s">
        <v>47</v>
      </c>
      <c r="FH279" s="15" t="s">
        <v>59</v>
      </c>
      <c r="FI279" t="s">
        <v>47</v>
      </c>
      <c r="FJ279" s="15" t="s">
        <v>59</v>
      </c>
      <c r="FK279" t="s">
        <v>47</v>
      </c>
      <c r="FL279" s="15" t="s">
        <v>59</v>
      </c>
      <c r="FM279" t="s">
        <v>47</v>
      </c>
      <c r="FN279" s="15" t="s">
        <v>59</v>
      </c>
      <c r="FO279" t="s">
        <v>47</v>
      </c>
      <c r="FP279" s="15" t="s">
        <v>59</v>
      </c>
      <c r="FQ279" t="s">
        <v>47</v>
      </c>
      <c r="FR279" s="15" t="s">
        <v>59</v>
      </c>
    </row>
    <row r="280" spans="1:174">
      <c r="A280" t="s">
        <v>657</v>
      </c>
      <c r="B280" s="43">
        <v>2</v>
      </c>
      <c r="D280" s="52">
        <v>8012</v>
      </c>
      <c r="E280" s="18" t="s">
        <v>658</v>
      </c>
      <c r="I280" t="s">
        <v>47</v>
      </c>
      <c r="J280" s="15" t="s">
        <v>59</v>
      </c>
      <c r="K280" t="s">
        <v>47</v>
      </c>
      <c r="L280" s="15" t="s">
        <v>59</v>
      </c>
      <c r="BG280" t="s">
        <v>47</v>
      </c>
      <c r="BH280" s="15" t="s">
        <v>59</v>
      </c>
      <c r="BI280" t="s">
        <v>47</v>
      </c>
      <c r="BJ280" s="15" t="s">
        <v>59</v>
      </c>
      <c r="BK280" t="s">
        <v>47</v>
      </c>
      <c r="BL280" s="15" t="s">
        <v>59</v>
      </c>
      <c r="BM280" t="s">
        <v>47</v>
      </c>
      <c r="BN280" s="15" t="s">
        <v>59</v>
      </c>
      <c r="BO280" t="s">
        <v>47</v>
      </c>
      <c r="BP280" s="15" t="s">
        <v>59</v>
      </c>
      <c r="BQ280" t="s">
        <v>47</v>
      </c>
      <c r="BR280" s="15" t="s">
        <v>59</v>
      </c>
      <c r="BS280" t="s">
        <v>47</v>
      </c>
      <c r="BT280" s="15" t="s">
        <v>59</v>
      </c>
      <c r="BU280" t="s">
        <v>47</v>
      </c>
      <c r="BV280" s="15" t="s">
        <v>59</v>
      </c>
      <c r="BW280" t="s">
        <v>47</v>
      </c>
      <c r="BX280" s="15" t="s">
        <v>59</v>
      </c>
      <c r="BY280" t="s">
        <v>47</v>
      </c>
      <c r="BZ280" s="15" t="s">
        <v>59</v>
      </c>
      <c r="CA280" t="s">
        <v>47</v>
      </c>
      <c r="CB280" s="15" t="s">
        <v>59</v>
      </c>
      <c r="CI280" t="s">
        <v>47</v>
      </c>
      <c r="CJ280" s="15" t="s">
        <v>59</v>
      </c>
      <c r="CM280" t="s">
        <v>47</v>
      </c>
      <c r="CN280" s="15" t="s">
        <v>59</v>
      </c>
      <c r="CO280" t="s">
        <v>47</v>
      </c>
      <c r="CP280" s="15" t="s">
        <v>59</v>
      </c>
      <c r="CQ280">
        <v>51.69</v>
      </c>
      <c r="CR280" s="15" t="s">
        <v>59</v>
      </c>
      <c r="CS280">
        <v>54.39</v>
      </c>
      <c r="CT280" s="15" t="s">
        <v>59</v>
      </c>
      <c r="CU280">
        <v>42.04</v>
      </c>
      <c r="CV280" s="15" t="s">
        <v>59</v>
      </c>
      <c r="CY280" t="s">
        <v>47</v>
      </c>
      <c r="CZ280" s="15" t="s">
        <v>59</v>
      </c>
      <c r="DC280" t="s">
        <v>47</v>
      </c>
      <c r="DD280" s="15" t="s">
        <v>59</v>
      </c>
      <c r="DG280" t="s">
        <v>47</v>
      </c>
      <c r="DH280" s="15" t="s">
        <v>59</v>
      </c>
      <c r="DI280" t="s">
        <v>47</v>
      </c>
      <c r="DJ280" s="15" t="s">
        <v>59</v>
      </c>
      <c r="DK280" t="s">
        <v>47</v>
      </c>
      <c r="DL280" s="15" t="s">
        <v>59</v>
      </c>
      <c r="DM280" t="s">
        <v>47</v>
      </c>
      <c r="DN280" s="15" t="s">
        <v>59</v>
      </c>
      <c r="DO280" t="s">
        <v>47</v>
      </c>
      <c r="DP280" s="15" t="s">
        <v>59</v>
      </c>
      <c r="DQ280" t="s">
        <v>47</v>
      </c>
      <c r="DR280" s="15" t="s">
        <v>59</v>
      </c>
      <c r="DS280" t="s">
        <v>47</v>
      </c>
      <c r="DT280" s="15" t="s">
        <v>59</v>
      </c>
      <c r="DU280" t="s">
        <v>47</v>
      </c>
      <c r="DV280" s="15" t="s">
        <v>59</v>
      </c>
      <c r="DW280" t="s">
        <v>47</v>
      </c>
      <c r="DX280" s="15" t="s">
        <v>59</v>
      </c>
      <c r="EC280" t="s">
        <v>47</v>
      </c>
      <c r="ED280" s="15" t="s">
        <v>59</v>
      </c>
      <c r="EE280" t="s">
        <v>47</v>
      </c>
      <c r="EF280" s="15" t="s">
        <v>59</v>
      </c>
      <c r="EG280" t="s">
        <v>47</v>
      </c>
      <c r="EH280" s="15" t="s">
        <v>59</v>
      </c>
      <c r="EK280" t="s">
        <v>47</v>
      </c>
      <c r="EL280" s="15" t="s">
        <v>59</v>
      </c>
      <c r="EM280" t="s">
        <v>47</v>
      </c>
      <c r="EN280" s="15" t="s">
        <v>59</v>
      </c>
      <c r="EO280" t="s">
        <v>47</v>
      </c>
      <c r="EP280" s="15" t="s">
        <v>59</v>
      </c>
      <c r="EQ280" t="s">
        <v>47</v>
      </c>
      <c r="ER280" s="15" t="s">
        <v>59</v>
      </c>
      <c r="ES280" t="s">
        <v>47</v>
      </c>
      <c r="ET280" s="15" t="s">
        <v>59</v>
      </c>
      <c r="EU280" t="s">
        <v>47</v>
      </c>
      <c r="EV280" s="15" t="s">
        <v>59</v>
      </c>
      <c r="EW280" t="s">
        <v>47</v>
      </c>
      <c r="EX280" s="15" t="s">
        <v>59</v>
      </c>
      <c r="EY280" t="s">
        <v>47</v>
      </c>
      <c r="EZ280" s="15" t="s">
        <v>59</v>
      </c>
      <c r="FA280" t="s">
        <v>47</v>
      </c>
      <c r="FB280" s="15" t="s">
        <v>59</v>
      </c>
      <c r="FE280" t="s">
        <v>47</v>
      </c>
      <c r="FF280" s="15" t="s">
        <v>59</v>
      </c>
      <c r="FG280" t="s">
        <v>47</v>
      </c>
      <c r="FH280" s="15" t="s">
        <v>59</v>
      </c>
      <c r="FI280" t="s">
        <v>47</v>
      </c>
      <c r="FJ280" s="15" t="s">
        <v>59</v>
      </c>
      <c r="FK280" t="s">
        <v>47</v>
      </c>
      <c r="FL280" s="15" t="s">
        <v>59</v>
      </c>
      <c r="FM280" t="s">
        <v>47</v>
      </c>
      <c r="FN280" s="15" t="s">
        <v>59</v>
      </c>
      <c r="FO280" t="s">
        <v>47</v>
      </c>
      <c r="FP280" s="15" t="s">
        <v>59</v>
      </c>
      <c r="FQ280" t="s">
        <v>47</v>
      </c>
      <c r="FR280" s="15" t="s">
        <v>59</v>
      </c>
    </row>
    <row r="281" spans="1:174">
      <c r="A281" t="str">
        <f>SUBSTITUTE(A279,"Soy", "Olive")</f>
        <v>Olive, oil, contol</v>
      </c>
      <c r="B281" s="43">
        <v>2</v>
      </c>
      <c r="D281" s="52">
        <v>8012</v>
      </c>
      <c r="E281" s="18" t="s">
        <v>658</v>
      </c>
      <c r="I281" t="s">
        <v>47</v>
      </c>
      <c r="J281" s="15" t="s">
        <v>59</v>
      </c>
      <c r="K281" t="s">
        <v>47</v>
      </c>
      <c r="L281" s="15" t="s">
        <v>59</v>
      </c>
      <c r="BG281" t="s">
        <v>47</v>
      </c>
      <c r="BH281" s="15" t="s">
        <v>59</v>
      </c>
      <c r="BI281" t="s">
        <v>47</v>
      </c>
      <c r="BJ281" s="15" t="s">
        <v>59</v>
      </c>
      <c r="BK281" t="s">
        <v>47</v>
      </c>
      <c r="BL281" s="15" t="s">
        <v>59</v>
      </c>
      <c r="BM281" t="s">
        <v>47</v>
      </c>
      <c r="BN281" s="15" t="s">
        <v>59</v>
      </c>
      <c r="BO281" t="s">
        <v>47</v>
      </c>
      <c r="BP281" s="15" t="s">
        <v>59</v>
      </c>
      <c r="BQ281" t="s">
        <v>47</v>
      </c>
      <c r="BR281" s="15" t="s">
        <v>59</v>
      </c>
      <c r="BS281" t="s">
        <v>47</v>
      </c>
      <c r="BT281" s="15" t="s">
        <v>59</v>
      </c>
      <c r="BU281" t="s">
        <v>47</v>
      </c>
      <c r="BV281" s="15" t="s">
        <v>59</v>
      </c>
      <c r="BW281" t="s">
        <v>47</v>
      </c>
      <c r="BX281" s="15" t="s">
        <v>59</v>
      </c>
      <c r="BY281" t="s">
        <v>47</v>
      </c>
      <c r="BZ281" s="15" t="s">
        <v>59</v>
      </c>
      <c r="CA281" t="s">
        <v>47</v>
      </c>
      <c r="CB281" s="15" t="s">
        <v>59</v>
      </c>
      <c r="CI281" t="s">
        <v>47</v>
      </c>
      <c r="CJ281" s="15" t="s">
        <v>59</v>
      </c>
      <c r="CM281" t="s">
        <v>47</v>
      </c>
      <c r="CN281" s="15" t="s">
        <v>59</v>
      </c>
      <c r="CO281" t="s">
        <v>47</v>
      </c>
      <c r="CP281" s="15" t="s">
        <v>59</v>
      </c>
      <c r="CQ281" t="s">
        <v>54</v>
      </c>
      <c r="CR281" s="15" t="s">
        <v>59</v>
      </c>
      <c r="CS281" t="s">
        <v>54</v>
      </c>
      <c r="CT281" s="15" t="s">
        <v>59</v>
      </c>
      <c r="CU281" t="s">
        <v>54</v>
      </c>
      <c r="CV281" s="15" t="s">
        <v>59</v>
      </c>
      <c r="CY281" t="s">
        <v>47</v>
      </c>
      <c r="CZ281" s="15" t="s">
        <v>59</v>
      </c>
      <c r="DC281" t="s">
        <v>47</v>
      </c>
      <c r="DD281" s="15" t="s">
        <v>59</v>
      </c>
      <c r="DG281" t="s">
        <v>47</v>
      </c>
      <c r="DH281" s="15" t="s">
        <v>59</v>
      </c>
      <c r="DI281" t="s">
        <v>47</v>
      </c>
      <c r="DJ281" s="15" t="s">
        <v>59</v>
      </c>
      <c r="DK281" t="s">
        <v>47</v>
      </c>
      <c r="DL281" s="15" t="s">
        <v>59</v>
      </c>
      <c r="DM281" t="s">
        <v>47</v>
      </c>
      <c r="DN281" s="15" t="s">
        <v>59</v>
      </c>
      <c r="DO281" t="s">
        <v>47</v>
      </c>
      <c r="DP281" s="15" t="s">
        <v>59</v>
      </c>
      <c r="DQ281" t="s">
        <v>47</v>
      </c>
      <c r="DR281" s="15" t="s">
        <v>59</v>
      </c>
      <c r="DS281" t="s">
        <v>47</v>
      </c>
      <c r="DT281" s="15" t="s">
        <v>59</v>
      </c>
      <c r="DU281" t="s">
        <v>47</v>
      </c>
      <c r="DV281" s="15" t="s">
        <v>59</v>
      </c>
      <c r="DW281" t="s">
        <v>47</v>
      </c>
      <c r="DX281" s="15" t="s">
        <v>59</v>
      </c>
      <c r="EC281" t="s">
        <v>47</v>
      </c>
      <c r="ED281" s="15" t="s">
        <v>59</v>
      </c>
      <c r="EE281" t="s">
        <v>47</v>
      </c>
      <c r="EF281" s="15" t="s">
        <v>59</v>
      </c>
      <c r="EG281" t="s">
        <v>47</v>
      </c>
      <c r="EH281" s="15" t="s">
        <v>59</v>
      </c>
      <c r="EK281" t="s">
        <v>47</v>
      </c>
      <c r="EL281" s="15" t="s">
        <v>59</v>
      </c>
      <c r="EM281" t="s">
        <v>47</v>
      </c>
      <c r="EN281" s="15" t="s">
        <v>59</v>
      </c>
      <c r="EO281" t="s">
        <v>47</v>
      </c>
      <c r="EP281" s="15" t="s">
        <v>59</v>
      </c>
      <c r="EQ281" t="s">
        <v>47</v>
      </c>
      <c r="ER281" s="15" t="s">
        <v>59</v>
      </c>
      <c r="ES281" t="s">
        <v>47</v>
      </c>
      <c r="ET281" s="15" t="s">
        <v>59</v>
      </c>
      <c r="EU281" t="s">
        <v>47</v>
      </c>
      <c r="EV281" s="15" t="s">
        <v>59</v>
      </c>
      <c r="EW281" t="s">
        <v>47</v>
      </c>
      <c r="EX281" s="15" t="s">
        <v>59</v>
      </c>
      <c r="EY281" t="s">
        <v>47</v>
      </c>
      <c r="EZ281" s="15" t="s">
        <v>59</v>
      </c>
      <c r="FA281" t="s">
        <v>47</v>
      </c>
      <c r="FB281" s="15" t="s">
        <v>59</v>
      </c>
      <c r="FE281" t="s">
        <v>47</v>
      </c>
      <c r="FF281" s="15" t="s">
        <v>59</v>
      </c>
      <c r="FG281" t="s">
        <v>47</v>
      </c>
      <c r="FH281" s="15" t="s">
        <v>59</v>
      </c>
      <c r="FI281" t="s">
        <v>47</v>
      </c>
      <c r="FJ281" s="15" t="s">
        <v>59</v>
      </c>
      <c r="FK281" t="s">
        <v>47</v>
      </c>
      <c r="FL281" s="15" t="s">
        <v>59</v>
      </c>
      <c r="FM281" t="s">
        <v>47</v>
      </c>
      <c r="FN281" s="15" t="s">
        <v>59</v>
      </c>
      <c r="FO281" t="s">
        <v>47</v>
      </c>
      <c r="FP281" s="15" t="s">
        <v>59</v>
      </c>
      <c r="FQ281" t="s">
        <v>47</v>
      </c>
      <c r="FR281" s="15" t="s">
        <v>59</v>
      </c>
    </row>
    <row r="282" spans="1:174">
      <c r="A282" t="str">
        <f>SUBSTITUTE(A280,"Soy", "Olive")</f>
        <v>Olive, oil, heating for 16 min at 210°C</v>
      </c>
      <c r="B282" s="43">
        <v>2</v>
      </c>
      <c r="D282" s="52">
        <v>8012</v>
      </c>
      <c r="E282" s="18" t="s">
        <v>658</v>
      </c>
      <c r="I282" t="s">
        <v>47</v>
      </c>
      <c r="J282" s="15" t="s">
        <v>59</v>
      </c>
      <c r="K282" t="s">
        <v>47</v>
      </c>
      <c r="L282" s="15" t="s">
        <v>59</v>
      </c>
      <c r="BG282" t="s">
        <v>47</v>
      </c>
      <c r="BH282" s="15" t="s">
        <v>59</v>
      </c>
      <c r="BI282" t="s">
        <v>47</v>
      </c>
      <c r="BJ282" s="15" t="s">
        <v>59</v>
      </c>
      <c r="BK282" t="s">
        <v>47</v>
      </c>
      <c r="BL282" s="15" t="s">
        <v>59</v>
      </c>
      <c r="BM282" t="s">
        <v>47</v>
      </c>
      <c r="BN282" s="15" t="s">
        <v>59</v>
      </c>
      <c r="BO282" t="s">
        <v>47</v>
      </c>
      <c r="BP282" s="15" t="s">
        <v>59</v>
      </c>
      <c r="BQ282" t="s">
        <v>47</v>
      </c>
      <c r="BR282" s="15" t="s">
        <v>59</v>
      </c>
      <c r="BS282" t="s">
        <v>47</v>
      </c>
      <c r="BT282" s="15" t="s">
        <v>59</v>
      </c>
      <c r="BU282" t="s">
        <v>47</v>
      </c>
      <c r="BV282" s="15" t="s">
        <v>59</v>
      </c>
      <c r="BW282" t="s">
        <v>47</v>
      </c>
      <c r="BX282" s="15" t="s">
        <v>59</v>
      </c>
      <c r="BY282" t="s">
        <v>47</v>
      </c>
      <c r="BZ282" s="15" t="s">
        <v>59</v>
      </c>
      <c r="CA282" t="s">
        <v>47</v>
      </c>
      <c r="CB282" s="15" t="s">
        <v>59</v>
      </c>
      <c r="CI282" t="s">
        <v>47</v>
      </c>
      <c r="CJ282" s="15" t="s">
        <v>59</v>
      </c>
      <c r="CM282" t="s">
        <v>47</v>
      </c>
      <c r="CN282" s="15" t="s">
        <v>59</v>
      </c>
      <c r="CO282" t="s">
        <v>47</v>
      </c>
      <c r="CP282" s="15" t="s">
        <v>59</v>
      </c>
      <c r="CQ282">
        <v>36.28</v>
      </c>
      <c r="CR282" s="15" t="s">
        <v>59</v>
      </c>
      <c r="CS282">
        <v>36.28</v>
      </c>
      <c r="CT282" s="15" t="s">
        <v>59</v>
      </c>
      <c r="CU282">
        <v>21.44</v>
      </c>
      <c r="CV282" s="15" t="s">
        <v>59</v>
      </c>
      <c r="CY282" t="s">
        <v>47</v>
      </c>
      <c r="CZ282" s="15" t="s">
        <v>59</v>
      </c>
      <c r="DC282" t="s">
        <v>47</v>
      </c>
      <c r="DD282" s="15" t="s">
        <v>59</v>
      </c>
      <c r="DG282" t="s">
        <v>47</v>
      </c>
      <c r="DH282" s="15" t="s">
        <v>59</v>
      </c>
      <c r="DI282" t="s">
        <v>47</v>
      </c>
      <c r="DJ282" s="15" t="s">
        <v>59</v>
      </c>
      <c r="DK282" t="s">
        <v>47</v>
      </c>
      <c r="DL282" s="15" t="s">
        <v>59</v>
      </c>
      <c r="DM282" t="s">
        <v>47</v>
      </c>
      <c r="DN282" s="15" t="s">
        <v>59</v>
      </c>
      <c r="DO282" t="s">
        <v>47</v>
      </c>
      <c r="DP282" s="15" t="s">
        <v>59</v>
      </c>
      <c r="DQ282" t="s">
        <v>47</v>
      </c>
      <c r="DR282" s="15" t="s">
        <v>59</v>
      </c>
      <c r="DS282" t="s">
        <v>47</v>
      </c>
      <c r="DT282" s="15" t="s">
        <v>59</v>
      </c>
      <c r="DU282" t="s">
        <v>47</v>
      </c>
      <c r="DV282" s="15" t="s">
        <v>59</v>
      </c>
      <c r="DW282" t="s">
        <v>47</v>
      </c>
      <c r="DX282" s="15" t="s">
        <v>59</v>
      </c>
      <c r="EC282" t="s">
        <v>47</v>
      </c>
      <c r="ED282" s="15" t="s">
        <v>59</v>
      </c>
      <c r="EE282" t="s">
        <v>47</v>
      </c>
      <c r="EF282" s="15" t="s">
        <v>59</v>
      </c>
      <c r="EG282" t="s">
        <v>47</v>
      </c>
      <c r="EH282" s="15" t="s">
        <v>59</v>
      </c>
      <c r="EK282" t="s">
        <v>47</v>
      </c>
      <c r="EL282" s="15" t="s">
        <v>59</v>
      </c>
      <c r="EM282" t="s">
        <v>47</v>
      </c>
      <c r="EN282" s="15" t="s">
        <v>59</v>
      </c>
      <c r="EO282" t="s">
        <v>47</v>
      </c>
      <c r="EP282" s="15" t="s">
        <v>59</v>
      </c>
      <c r="EQ282" t="s">
        <v>47</v>
      </c>
      <c r="ER282" s="15" t="s">
        <v>59</v>
      </c>
      <c r="ES282" t="s">
        <v>47</v>
      </c>
      <c r="ET282" s="15" t="s">
        <v>59</v>
      </c>
      <c r="EU282" t="s">
        <v>47</v>
      </c>
      <c r="EV282" s="15" t="s">
        <v>59</v>
      </c>
      <c r="EW282" t="s">
        <v>47</v>
      </c>
      <c r="EX282" s="15" t="s">
        <v>59</v>
      </c>
      <c r="EY282" t="s">
        <v>47</v>
      </c>
      <c r="EZ282" s="15" t="s">
        <v>59</v>
      </c>
      <c r="FA282" t="s">
        <v>47</v>
      </c>
      <c r="FB282" s="15" t="s">
        <v>59</v>
      </c>
      <c r="FE282" t="s">
        <v>47</v>
      </c>
      <c r="FF282" s="15" t="s">
        <v>59</v>
      </c>
      <c r="FG282" t="s">
        <v>47</v>
      </c>
      <c r="FH282" s="15" t="s">
        <v>59</v>
      </c>
      <c r="FI282" t="s">
        <v>47</v>
      </c>
      <c r="FJ282" s="15" t="s">
        <v>59</v>
      </c>
      <c r="FK282" t="s">
        <v>47</v>
      </c>
      <c r="FL282" s="15" t="s">
        <v>59</v>
      </c>
      <c r="FM282" t="s">
        <v>47</v>
      </c>
      <c r="FN282" s="15" t="s">
        <v>59</v>
      </c>
      <c r="FO282" t="s">
        <v>47</v>
      </c>
      <c r="FP282" s="15" t="s">
        <v>59</v>
      </c>
      <c r="FQ282" t="s">
        <v>47</v>
      </c>
      <c r="FR282" s="15" t="s">
        <v>59</v>
      </c>
    </row>
    <row r="283" spans="1:174">
      <c r="A283" t="str">
        <f>SUBSTITUTE(A279, "Soy", "Corn")</f>
        <v>Corn, oil, contol</v>
      </c>
      <c r="B283" s="43">
        <v>2</v>
      </c>
      <c r="D283" s="52">
        <v>8012</v>
      </c>
      <c r="E283" s="18" t="s">
        <v>658</v>
      </c>
      <c r="I283" t="s">
        <v>47</v>
      </c>
      <c r="J283" s="15" t="s">
        <v>59</v>
      </c>
      <c r="K283" t="s">
        <v>47</v>
      </c>
      <c r="L283" s="15" t="s">
        <v>59</v>
      </c>
      <c r="BG283" t="s">
        <v>47</v>
      </c>
      <c r="BH283" s="15" t="s">
        <v>59</v>
      </c>
      <c r="BI283" t="s">
        <v>47</v>
      </c>
      <c r="BJ283" s="15" t="s">
        <v>59</v>
      </c>
      <c r="BK283" t="s">
        <v>47</v>
      </c>
      <c r="BL283" s="15" t="s">
        <v>59</v>
      </c>
      <c r="BM283" t="s">
        <v>47</v>
      </c>
      <c r="BN283" s="15" t="s">
        <v>59</v>
      </c>
      <c r="BO283" t="s">
        <v>47</v>
      </c>
      <c r="BP283" s="15" t="s">
        <v>59</v>
      </c>
      <c r="BQ283" t="s">
        <v>47</v>
      </c>
      <c r="BR283" s="15" t="s">
        <v>59</v>
      </c>
      <c r="BS283" t="s">
        <v>47</v>
      </c>
      <c r="BT283" s="15" t="s">
        <v>59</v>
      </c>
      <c r="BU283" t="s">
        <v>47</v>
      </c>
      <c r="BV283" s="15" t="s">
        <v>59</v>
      </c>
      <c r="BW283" t="s">
        <v>47</v>
      </c>
      <c r="BX283" s="15" t="s">
        <v>59</v>
      </c>
      <c r="BY283" t="s">
        <v>47</v>
      </c>
      <c r="BZ283" s="15" t="s">
        <v>59</v>
      </c>
      <c r="CA283" t="s">
        <v>47</v>
      </c>
      <c r="CB283" s="15" t="s">
        <v>59</v>
      </c>
      <c r="CI283" t="s">
        <v>47</v>
      </c>
      <c r="CJ283" s="15" t="s">
        <v>59</v>
      </c>
      <c r="CM283" t="s">
        <v>47</v>
      </c>
      <c r="CN283" s="15" t="s">
        <v>59</v>
      </c>
      <c r="CO283" t="s">
        <v>47</v>
      </c>
      <c r="CP283" s="15" t="s">
        <v>59</v>
      </c>
      <c r="CQ283" t="s">
        <v>54</v>
      </c>
      <c r="CR283" s="15" t="s">
        <v>59</v>
      </c>
      <c r="CS283" t="s">
        <v>54</v>
      </c>
      <c r="CT283" s="15" t="s">
        <v>59</v>
      </c>
      <c r="CU283" t="s">
        <v>54</v>
      </c>
      <c r="CV283" s="15" t="s">
        <v>59</v>
      </c>
      <c r="CY283" t="s">
        <v>47</v>
      </c>
      <c r="CZ283" s="15" t="s">
        <v>59</v>
      </c>
      <c r="DC283" t="s">
        <v>47</v>
      </c>
      <c r="DD283" s="15" t="s">
        <v>59</v>
      </c>
      <c r="DG283" t="s">
        <v>47</v>
      </c>
      <c r="DH283" s="15" t="s">
        <v>59</v>
      </c>
      <c r="DI283" t="s">
        <v>47</v>
      </c>
      <c r="DJ283" s="15" t="s">
        <v>59</v>
      </c>
      <c r="DK283" t="s">
        <v>47</v>
      </c>
      <c r="DL283" s="15" t="s">
        <v>59</v>
      </c>
      <c r="DM283" t="s">
        <v>47</v>
      </c>
      <c r="DN283" s="15" t="s">
        <v>59</v>
      </c>
      <c r="DO283" t="s">
        <v>47</v>
      </c>
      <c r="DP283" s="15" t="s">
        <v>59</v>
      </c>
      <c r="DQ283" t="s">
        <v>47</v>
      </c>
      <c r="DR283" s="15" t="s">
        <v>59</v>
      </c>
      <c r="DS283" t="s">
        <v>47</v>
      </c>
      <c r="DT283" s="15" t="s">
        <v>59</v>
      </c>
      <c r="DU283" t="s">
        <v>47</v>
      </c>
      <c r="DV283" s="15" t="s">
        <v>59</v>
      </c>
      <c r="DW283" t="s">
        <v>47</v>
      </c>
      <c r="DX283" s="15" t="s">
        <v>59</v>
      </c>
      <c r="EC283" t="s">
        <v>47</v>
      </c>
      <c r="ED283" s="15" t="s">
        <v>59</v>
      </c>
      <c r="EE283" t="s">
        <v>47</v>
      </c>
      <c r="EF283" s="15" t="s">
        <v>59</v>
      </c>
      <c r="EG283" t="s">
        <v>47</v>
      </c>
      <c r="EH283" s="15" t="s">
        <v>59</v>
      </c>
      <c r="EK283" t="s">
        <v>47</v>
      </c>
      <c r="EL283" s="15" t="s">
        <v>59</v>
      </c>
      <c r="EM283" t="s">
        <v>47</v>
      </c>
      <c r="EN283" s="15" t="s">
        <v>59</v>
      </c>
      <c r="EO283" t="s">
        <v>47</v>
      </c>
      <c r="EP283" s="15" t="s">
        <v>59</v>
      </c>
      <c r="EQ283" t="s">
        <v>47</v>
      </c>
      <c r="ER283" s="15" t="s">
        <v>59</v>
      </c>
      <c r="ES283" t="s">
        <v>47</v>
      </c>
      <c r="ET283" s="15" t="s">
        <v>59</v>
      </c>
      <c r="EU283" t="s">
        <v>47</v>
      </c>
      <c r="EV283" s="15" t="s">
        <v>59</v>
      </c>
      <c r="EW283" t="s">
        <v>47</v>
      </c>
      <c r="EX283" s="15" t="s">
        <v>59</v>
      </c>
      <c r="EY283" t="s">
        <v>47</v>
      </c>
      <c r="EZ283" s="15" t="s">
        <v>59</v>
      </c>
      <c r="FA283" t="s">
        <v>47</v>
      </c>
      <c r="FB283" s="15" t="s">
        <v>59</v>
      </c>
      <c r="FE283" t="s">
        <v>47</v>
      </c>
      <c r="FF283" s="15" t="s">
        <v>59</v>
      </c>
      <c r="FG283" t="s">
        <v>47</v>
      </c>
      <c r="FH283" s="15" t="s">
        <v>59</v>
      </c>
      <c r="FI283" t="s">
        <v>47</v>
      </c>
      <c r="FJ283" s="15" t="s">
        <v>59</v>
      </c>
      <c r="FK283" t="s">
        <v>47</v>
      </c>
      <c r="FL283" s="15" t="s">
        <v>59</v>
      </c>
      <c r="FM283" t="s">
        <v>47</v>
      </c>
      <c r="FN283" s="15" t="s">
        <v>59</v>
      </c>
      <c r="FO283" t="s">
        <v>47</v>
      </c>
      <c r="FP283" s="15" t="s">
        <v>59</v>
      </c>
      <c r="FQ283" t="s">
        <v>47</v>
      </c>
      <c r="FR283" s="15" t="s">
        <v>59</v>
      </c>
    </row>
    <row r="284" spans="1:174">
      <c r="A284" t="str">
        <f>SUBSTITUTE(A280, "Soy", "Corn")</f>
        <v>Corn, oil, heating for 16 min at 210°C</v>
      </c>
      <c r="B284" s="43">
        <v>2</v>
      </c>
      <c r="D284" s="52">
        <v>8012</v>
      </c>
      <c r="E284" s="18" t="s">
        <v>658</v>
      </c>
      <c r="I284" t="s">
        <v>47</v>
      </c>
      <c r="J284" s="15" t="s">
        <v>59</v>
      </c>
      <c r="K284" t="s">
        <v>47</v>
      </c>
      <c r="L284" s="15" t="s">
        <v>59</v>
      </c>
      <c r="BG284" t="s">
        <v>47</v>
      </c>
      <c r="BH284" s="15" t="s">
        <v>59</v>
      </c>
      <c r="BI284" t="s">
        <v>47</v>
      </c>
      <c r="BJ284" s="15" t="s">
        <v>59</v>
      </c>
      <c r="BK284" t="s">
        <v>47</v>
      </c>
      <c r="BL284" s="15" t="s">
        <v>59</v>
      </c>
      <c r="BM284" t="s">
        <v>47</v>
      </c>
      <c r="BN284" s="15" t="s">
        <v>59</v>
      </c>
      <c r="BO284" t="s">
        <v>47</v>
      </c>
      <c r="BP284" s="15" t="s">
        <v>59</v>
      </c>
      <c r="BQ284" t="s">
        <v>47</v>
      </c>
      <c r="BR284" s="15" t="s">
        <v>59</v>
      </c>
      <c r="BS284" t="s">
        <v>47</v>
      </c>
      <c r="BT284" s="15" t="s">
        <v>59</v>
      </c>
      <c r="BU284" t="s">
        <v>47</v>
      </c>
      <c r="BV284" s="15" t="s">
        <v>59</v>
      </c>
      <c r="BW284" t="s">
        <v>47</v>
      </c>
      <c r="BX284" s="15" t="s">
        <v>59</v>
      </c>
      <c r="BY284" t="s">
        <v>47</v>
      </c>
      <c r="BZ284" s="15" t="s">
        <v>59</v>
      </c>
      <c r="CA284" t="s">
        <v>47</v>
      </c>
      <c r="CB284" s="15" t="s">
        <v>59</v>
      </c>
      <c r="CI284" t="s">
        <v>47</v>
      </c>
      <c r="CJ284" s="15" t="s">
        <v>59</v>
      </c>
      <c r="CM284" t="s">
        <v>47</v>
      </c>
      <c r="CN284" s="15" t="s">
        <v>59</v>
      </c>
      <c r="CO284" t="s">
        <v>47</v>
      </c>
      <c r="CP284" s="15" t="s">
        <v>59</v>
      </c>
      <c r="CQ284">
        <v>80.7</v>
      </c>
      <c r="CR284" s="15" t="s">
        <v>59</v>
      </c>
      <c r="CS284">
        <v>91</v>
      </c>
      <c r="CT284" s="15" t="s">
        <v>59</v>
      </c>
      <c r="CU284">
        <v>24.42</v>
      </c>
      <c r="CV284" s="15" t="s">
        <v>59</v>
      </c>
      <c r="CY284" t="s">
        <v>47</v>
      </c>
      <c r="CZ284" s="15" t="s">
        <v>59</v>
      </c>
      <c r="DC284" t="s">
        <v>47</v>
      </c>
      <c r="DD284" s="15" t="s">
        <v>59</v>
      </c>
      <c r="DG284" t="s">
        <v>47</v>
      </c>
      <c r="DH284" s="15" t="s">
        <v>59</v>
      </c>
      <c r="DI284" t="s">
        <v>47</v>
      </c>
      <c r="DJ284" s="15" t="s">
        <v>59</v>
      </c>
      <c r="DK284" t="s">
        <v>47</v>
      </c>
      <c r="DL284" s="15" t="s">
        <v>59</v>
      </c>
      <c r="DM284" t="s">
        <v>47</v>
      </c>
      <c r="DN284" s="15" t="s">
        <v>59</v>
      </c>
      <c r="DO284" t="s">
        <v>47</v>
      </c>
      <c r="DP284" s="15" t="s">
        <v>59</v>
      </c>
      <c r="DQ284" t="s">
        <v>47</v>
      </c>
      <c r="DR284" s="15" t="s">
        <v>59</v>
      </c>
      <c r="DS284" t="s">
        <v>47</v>
      </c>
      <c r="DT284" s="15" t="s">
        <v>59</v>
      </c>
      <c r="DU284" t="s">
        <v>47</v>
      </c>
      <c r="DV284" s="15" t="s">
        <v>59</v>
      </c>
      <c r="DW284" t="s">
        <v>47</v>
      </c>
      <c r="DX284" s="15" t="s">
        <v>59</v>
      </c>
      <c r="EC284" t="s">
        <v>47</v>
      </c>
      <c r="ED284" s="15" t="s">
        <v>59</v>
      </c>
      <c r="EE284" t="s">
        <v>47</v>
      </c>
      <c r="EF284" s="15" t="s">
        <v>59</v>
      </c>
      <c r="EG284" t="s">
        <v>47</v>
      </c>
      <c r="EH284" s="15" t="s">
        <v>59</v>
      </c>
      <c r="EK284" t="s">
        <v>47</v>
      </c>
      <c r="EL284" s="15" t="s">
        <v>59</v>
      </c>
      <c r="EM284" t="s">
        <v>47</v>
      </c>
      <c r="EN284" s="15" t="s">
        <v>59</v>
      </c>
      <c r="EO284" t="s">
        <v>47</v>
      </c>
      <c r="EP284" s="15" t="s">
        <v>59</v>
      </c>
      <c r="EQ284" t="s">
        <v>47</v>
      </c>
      <c r="ER284" s="15" t="s">
        <v>59</v>
      </c>
      <c r="ES284" t="s">
        <v>47</v>
      </c>
      <c r="ET284" s="15" t="s">
        <v>59</v>
      </c>
      <c r="EU284" t="s">
        <v>47</v>
      </c>
      <c r="EV284" s="15" t="s">
        <v>59</v>
      </c>
      <c r="EW284" t="s">
        <v>47</v>
      </c>
      <c r="EX284" s="15" t="s">
        <v>59</v>
      </c>
      <c r="EY284" t="s">
        <v>47</v>
      </c>
      <c r="EZ284" s="15" t="s">
        <v>59</v>
      </c>
      <c r="FA284" t="s">
        <v>47</v>
      </c>
      <c r="FB284" s="15" t="s">
        <v>59</v>
      </c>
      <c r="FE284" t="s">
        <v>47</v>
      </c>
      <c r="FF284" s="15" t="s">
        <v>59</v>
      </c>
      <c r="FG284" t="s">
        <v>47</v>
      </c>
      <c r="FH284" s="15" t="s">
        <v>59</v>
      </c>
      <c r="FI284" t="s">
        <v>47</v>
      </c>
      <c r="FJ284" s="15" t="s">
        <v>59</v>
      </c>
      <c r="FK284" t="s">
        <v>47</v>
      </c>
      <c r="FL284" s="15" t="s">
        <v>59</v>
      </c>
      <c r="FM284" t="s">
        <v>47</v>
      </c>
      <c r="FN284" s="15" t="s">
        <v>59</v>
      </c>
      <c r="FO284" t="s">
        <v>47</v>
      </c>
      <c r="FP284" s="15" t="s">
        <v>59</v>
      </c>
      <c r="FQ284" t="s">
        <v>47</v>
      </c>
      <c r="FR284" s="15" t="s">
        <v>59</v>
      </c>
    </row>
    <row r="285" spans="1:174">
      <c r="A285" t="str">
        <f>SUBSTITUTE(A279, "Soy", "Peanut")</f>
        <v>Peanut, oil, contol</v>
      </c>
      <c r="B285" s="43">
        <v>2</v>
      </c>
      <c r="D285" s="52">
        <v>8012</v>
      </c>
      <c r="E285" s="18" t="s">
        <v>658</v>
      </c>
      <c r="I285" t="s">
        <v>47</v>
      </c>
      <c r="J285" s="15" t="s">
        <v>59</v>
      </c>
      <c r="K285" t="s">
        <v>47</v>
      </c>
      <c r="L285" s="15" t="s">
        <v>59</v>
      </c>
      <c r="BG285" t="s">
        <v>47</v>
      </c>
      <c r="BH285" s="15" t="s">
        <v>59</v>
      </c>
      <c r="BI285" t="s">
        <v>47</v>
      </c>
      <c r="BJ285" s="15" t="s">
        <v>59</v>
      </c>
      <c r="BK285" t="s">
        <v>47</v>
      </c>
      <c r="BL285" s="15" t="s">
        <v>59</v>
      </c>
      <c r="BM285" t="s">
        <v>47</v>
      </c>
      <c r="BN285" s="15" t="s">
        <v>59</v>
      </c>
      <c r="BO285" t="s">
        <v>47</v>
      </c>
      <c r="BP285" s="15" t="s">
        <v>59</v>
      </c>
      <c r="BQ285" t="s">
        <v>47</v>
      </c>
      <c r="BR285" s="15" t="s">
        <v>59</v>
      </c>
      <c r="BS285" t="s">
        <v>47</v>
      </c>
      <c r="BT285" s="15" t="s">
        <v>59</v>
      </c>
      <c r="BU285" t="s">
        <v>47</v>
      </c>
      <c r="BV285" s="15" t="s">
        <v>59</v>
      </c>
      <c r="BW285" t="s">
        <v>47</v>
      </c>
      <c r="BX285" s="15" t="s">
        <v>59</v>
      </c>
      <c r="BY285" t="s">
        <v>47</v>
      </c>
      <c r="BZ285" s="15" t="s">
        <v>59</v>
      </c>
      <c r="CA285" t="s">
        <v>47</v>
      </c>
      <c r="CB285" s="15" t="s">
        <v>59</v>
      </c>
      <c r="CI285" t="s">
        <v>47</v>
      </c>
      <c r="CJ285" s="15" t="s">
        <v>59</v>
      </c>
      <c r="CM285" t="s">
        <v>47</v>
      </c>
      <c r="CN285" s="15" t="s">
        <v>59</v>
      </c>
      <c r="CO285" t="s">
        <v>47</v>
      </c>
      <c r="CP285" s="15" t="s">
        <v>59</v>
      </c>
      <c r="CQ285" t="s">
        <v>54</v>
      </c>
      <c r="CR285" s="15" t="s">
        <v>59</v>
      </c>
      <c r="CS285" t="s">
        <v>54</v>
      </c>
      <c r="CT285" s="15" t="s">
        <v>59</v>
      </c>
      <c r="CU285" t="s">
        <v>54</v>
      </c>
      <c r="CV285" s="15" t="s">
        <v>59</v>
      </c>
      <c r="CY285" t="s">
        <v>47</v>
      </c>
      <c r="CZ285" s="15" t="s">
        <v>59</v>
      </c>
      <c r="DC285" t="s">
        <v>47</v>
      </c>
      <c r="DD285" s="15" t="s">
        <v>59</v>
      </c>
      <c r="DG285" t="s">
        <v>47</v>
      </c>
      <c r="DH285" s="15" t="s">
        <v>59</v>
      </c>
      <c r="DI285" t="s">
        <v>47</v>
      </c>
      <c r="DJ285" s="15" t="s">
        <v>59</v>
      </c>
      <c r="DK285" t="s">
        <v>47</v>
      </c>
      <c r="DL285" s="15" t="s">
        <v>59</v>
      </c>
      <c r="DM285" t="s">
        <v>47</v>
      </c>
      <c r="DN285" s="15" t="s">
        <v>59</v>
      </c>
      <c r="DO285" t="s">
        <v>47</v>
      </c>
      <c r="DP285" s="15" t="s">
        <v>59</v>
      </c>
      <c r="DQ285" t="s">
        <v>47</v>
      </c>
      <c r="DR285" s="15" t="s">
        <v>59</v>
      </c>
      <c r="DS285" t="s">
        <v>47</v>
      </c>
      <c r="DT285" s="15" t="s">
        <v>59</v>
      </c>
      <c r="DU285" t="s">
        <v>47</v>
      </c>
      <c r="DV285" s="15" t="s">
        <v>59</v>
      </c>
      <c r="DW285" t="s">
        <v>47</v>
      </c>
      <c r="DX285" s="15" t="s">
        <v>59</v>
      </c>
      <c r="EC285" t="s">
        <v>47</v>
      </c>
      <c r="ED285" s="15" t="s">
        <v>59</v>
      </c>
      <c r="EE285" t="s">
        <v>47</v>
      </c>
      <c r="EF285" s="15" t="s">
        <v>59</v>
      </c>
      <c r="EG285" t="s">
        <v>47</v>
      </c>
      <c r="EH285" s="15" t="s">
        <v>59</v>
      </c>
      <c r="EK285" t="s">
        <v>47</v>
      </c>
      <c r="EL285" s="15" t="s">
        <v>59</v>
      </c>
      <c r="EM285" t="s">
        <v>47</v>
      </c>
      <c r="EN285" s="15" t="s">
        <v>59</v>
      </c>
      <c r="EO285" t="s">
        <v>47</v>
      </c>
      <c r="EP285" s="15" t="s">
        <v>59</v>
      </c>
      <c r="EQ285" t="s">
        <v>47</v>
      </c>
      <c r="ER285" s="15" t="s">
        <v>59</v>
      </c>
      <c r="ES285" t="s">
        <v>47</v>
      </c>
      <c r="ET285" s="15" t="s">
        <v>59</v>
      </c>
      <c r="EU285" t="s">
        <v>47</v>
      </c>
      <c r="EV285" s="15" t="s">
        <v>59</v>
      </c>
      <c r="EW285" t="s">
        <v>47</v>
      </c>
      <c r="EX285" s="15" t="s">
        <v>59</v>
      </c>
      <c r="EY285" t="s">
        <v>47</v>
      </c>
      <c r="EZ285" s="15" t="s">
        <v>59</v>
      </c>
      <c r="FA285" t="s">
        <v>47</v>
      </c>
      <c r="FB285" s="15" t="s">
        <v>59</v>
      </c>
      <c r="FE285" t="s">
        <v>47</v>
      </c>
      <c r="FF285" s="15" t="s">
        <v>59</v>
      </c>
      <c r="FG285" t="s">
        <v>47</v>
      </c>
      <c r="FH285" s="15" t="s">
        <v>59</v>
      </c>
      <c r="FI285" t="s">
        <v>47</v>
      </c>
      <c r="FJ285" s="15" t="s">
        <v>59</v>
      </c>
      <c r="FK285" t="s">
        <v>47</v>
      </c>
      <c r="FL285" s="15" t="s">
        <v>59</v>
      </c>
      <c r="FM285" t="s">
        <v>47</v>
      </c>
      <c r="FN285" s="15" t="s">
        <v>59</v>
      </c>
      <c r="FO285" t="s">
        <v>47</v>
      </c>
      <c r="FP285" s="15" t="s">
        <v>59</v>
      </c>
      <c r="FQ285" t="s">
        <v>47</v>
      </c>
      <c r="FR285" s="15" t="s">
        <v>59</v>
      </c>
    </row>
    <row r="286" spans="1:174">
      <c r="A286" t="str">
        <f>SUBSTITUTE(A280, "Soy", "Peanut")</f>
        <v>Peanut, oil, heating for 16 min at 210°C</v>
      </c>
      <c r="B286" s="43">
        <v>2</v>
      </c>
      <c r="D286" s="52">
        <v>8012</v>
      </c>
      <c r="E286" s="18" t="s">
        <v>658</v>
      </c>
      <c r="I286" t="s">
        <v>47</v>
      </c>
      <c r="J286" s="15" t="s">
        <v>59</v>
      </c>
      <c r="K286" t="s">
        <v>47</v>
      </c>
      <c r="L286" s="15" t="s">
        <v>59</v>
      </c>
      <c r="BG286" t="s">
        <v>47</v>
      </c>
      <c r="BH286" s="15" t="s">
        <v>59</v>
      </c>
      <c r="BI286" t="s">
        <v>47</v>
      </c>
      <c r="BJ286" s="15" t="s">
        <v>59</v>
      </c>
      <c r="BK286" t="s">
        <v>47</v>
      </c>
      <c r="BL286" s="15" t="s">
        <v>59</v>
      </c>
      <c r="BM286" t="s">
        <v>47</v>
      </c>
      <c r="BN286" s="15" t="s">
        <v>59</v>
      </c>
      <c r="BO286" t="s">
        <v>47</v>
      </c>
      <c r="BP286" s="15" t="s">
        <v>59</v>
      </c>
      <c r="BQ286" t="s">
        <v>47</v>
      </c>
      <c r="BR286" s="15" t="s">
        <v>59</v>
      </c>
      <c r="BS286" t="s">
        <v>47</v>
      </c>
      <c r="BT286" s="15" t="s">
        <v>59</v>
      </c>
      <c r="BU286" t="s">
        <v>47</v>
      </c>
      <c r="BV286" s="15" t="s">
        <v>59</v>
      </c>
      <c r="BW286" t="s">
        <v>47</v>
      </c>
      <c r="BX286" s="15" t="s">
        <v>59</v>
      </c>
      <c r="BY286" t="s">
        <v>47</v>
      </c>
      <c r="BZ286" s="15" t="s">
        <v>59</v>
      </c>
      <c r="CA286" t="s">
        <v>47</v>
      </c>
      <c r="CB286" s="15" t="s">
        <v>59</v>
      </c>
      <c r="CI286" t="s">
        <v>47</v>
      </c>
      <c r="CJ286" s="15" t="s">
        <v>59</v>
      </c>
      <c r="CM286" t="s">
        <v>47</v>
      </c>
      <c r="CN286" s="15" t="s">
        <v>59</v>
      </c>
      <c r="CO286" t="s">
        <v>47</v>
      </c>
      <c r="CP286" s="15" t="s">
        <v>59</v>
      </c>
      <c r="CQ286">
        <v>65.5</v>
      </c>
      <c r="CR286" s="15" t="s">
        <v>59</v>
      </c>
      <c r="CS286">
        <v>66.400000000000006</v>
      </c>
      <c r="CT286" s="15" t="s">
        <v>59</v>
      </c>
      <c r="CU286">
        <v>33.090000000000003</v>
      </c>
      <c r="CV286" s="15" t="s">
        <v>59</v>
      </c>
      <c r="CY286" t="s">
        <v>47</v>
      </c>
      <c r="CZ286" s="15" t="s">
        <v>59</v>
      </c>
      <c r="DC286" t="s">
        <v>47</v>
      </c>
      <c r="DD286" s="15" t="s">
        <v>59</v>
      </c>
      <c r="DG286" t="s">
        <v>47</v>
      </c>
      <c r="DH286" s="15" t="s">
        <v>59</v>
      </c>
      <c r="DI286" t="s">
        <v>47</v>
      </c>
      <c r="DJ286" s="15" t="s">
        <v>59</v>
      </c>
      <c r="DK286" t="s">
        <v>47</v>
      </c>
      <c r="DL286" s="15" t="s">
        <v>59</v>
      </c>
      <c r="DM286" t="s">
        <v>47</v>
      </c>
      <c r="DN286" s="15" t="s">
        <v>59</v>
      </c>
      <c r="DO286" t="s">
        <v>47</v>
      </c>
      <c r="DP286" s="15" t="s">
        <v>59</v>
      </c>
      <c r="DQ286" t="s">
        <v>47</v>
      </c>
      <c r="DR286" s="15" t="s">
        <v>59</v>
      </c>
      <c r="DS286" t="s">
        <v>47</v>
      </c>
      <c r="DT286" s="15" t="s">
        <v>59</v>
      </c>
      <c r="DU286" t="s">
        <v>47</v>
      </c>
      <c r="DV286" s="15" t="s">
        <v>59</v>
      </c>
      <c r="DW286" t="s">
        <v>47</v>
      </c>
      <c r="DX286" s="15" t="s">
        <v>59</v>
      </c>
      <c r="EC286" t="s">
        <v>47</v>
      </c>
      <c r="ED286" s="15" t="s">
        <v>59</v>
      </c>
      <c r="EE286" t="s">
        <v>47</v>
      </c>
      <c r="EF286" s="15" t="s">
        <v>59</v>
      </c>
      <c r="EG286" t="s">
        <v>47</v>
      </c>
      <c r="EH286" s="15" t="s">
        <v>59</v>
      </c>
      <c r="EK286" t="s">
        <v>47</v>
      </c>
      <c r="EL286" s="15" t="s">
        <v>59</v>
      </c>
      <c r="EM286" t="s">
        <v>47</v>
      </c>
      <c r="EN286" s="15" t="s">
        <v>59</v>
      </c>
      <c r="EO286" t="s">
        <v>47</v>
      </c>
      <c r="EP286" s="15" t="s">
        <v>59</v>
      </c>
      <c r="EQ286" t="s">
        <v>47</v>
      </c>
      <c r="ER286" s="15" t="s">
        <v>59</v>
      </c>
      <c r="ES286" t="s">
        <v>47</v>
      </c>
      <c r="ET286" s="15" t="s">
        <v>59</v>
      </c>
      <c r="EU286" t="s">
        <v>47</v>
      </c>
      <c r="EV286" s="15" t="s">
        <v>59</v>
      </c>
      <c r="EW286" t="s">
        <v>47</v>
      </c>
      <c r="EX286" s="15" t="s">
        <v>59</v>
      </c>
      <c r="EY286" t="s">
        <v>47</v>
      </c>
      <c r="EZ286" s="15" t="s">
        <v>59</v>
      </c>
      <c r="FA286" t="s">
        <v>47</v>
      </c>
      <c r="FB286" s="15" t="s">
        <v>59</v>
      </c>
      <c r="FE286" t="s">
        <v>47</v>
      </c>
      <c r="FF286" s="15" t="s">
        <v>59</v>
      </c>
      <c r="FG286" t="s">
        <v>47</v>
      </c>
      <c r="FH286" s="15" t="s">
        <v>59</v>
      </c>
      <c r="FI286" t="s">
        <v>47</v>
      </c>
      <c r="FJ286" s="15" t="s">
        <v>59</v>
      </c>
      <c r="FK286" t="s">
        <v>47</v>
      </c>
      <c r="FL286" s="15" t="s">
        <v>59</v>
      </c>
      <c r="FM286" t="s">
        <v>47</v>
      </c>
      <c r="FN286" s="15" t="s">
        <v>59</v>
      </c>
      <c r="FO286" t="s">
        <v>47</v>
      </c>
      <c r="FP286" s="15" t="s">
        <v>59</v>
      </c>
      <c r="FQ286" t="s">
        <v>47</v>
      </c>
      <c r="FR286" s="15" t="s">
        <v>59</v>
      </c>
    </row>
    <row r="287" spans="1:174">
      <c r="A287" t="s">
        <v>662</v>
      </c>
      <c r="B287" s="43">
        <v>4</v>
      </c>
      <c r="D287" s="43">
        <v>5002</v>
      </c>
      <c r="E287" s="18" t="s">
        <v>661</v>
      </c>
      <c r="F287" t="s">
        <v>1567</v>
      </c>
      <c r="I287" t="s">
        <v>47</v>
      </c>
      <c r="J287" s="15" t="s">
        <v>59</v>
      </c>
      <c r="K287">
        <v>2.5</v>
      </c>
      <c r="L287" s="15" t="s">
        <v>59</v>
      </c>
      <c r="BG287" t="s">
        <v>47</v>
      </c>
      <c r="BH287" s="15" t="s">
        <v>59</v>
      </c>
      <c r="BI287" t="s">
        <v>47</v>
      </c>
      <c r="BJ287" s="15" t="s">
        <v>59</v>
      </c>
      <c r="BK287" t="s">
        <v>47</v>
      </c>
      <c r="BL287" s="15" t="s">
        <v>59</v>
      </c>
      <c r="BM287" t="s">
        <v>47</v>
      </c>
      <c r="BN287" s="15" t="s">
        <v>59</v>
      </c>
      <c r="BO287" t="s">
        <v>47</v>
      </c>
      <c r="BP287" s="15" t="s">
        <v>59</v>
      </c>
      <c r="BQ287" t="s">
        <v>47</v>
      </c>
      <c r="BR287" s="15" t="s">
        <v>59</v>
      </c>
      <c r="BS287" t="s">
        <v>47</v>
      </c>
      <c r="BT287" s="15" t="s">
        <v>59</v>
      </c>
      <c r="BU287" t="s">
        <v>47</v>
      </c>
      <c r="BV287" s="15" t="s">
        <v>59</v>
      </c>
      <c r="BW287" t="s">
        <v>47</v>
      </c>
      <c r="BX287" s="15" t="s">
        <v>59</v>
      </c>
      <c r="BY287" t="s">
        <v>47</v>
      </c>
      <c r="BZ287" s="15" t="s">
        <v>59</v>
      </c>
      <c r="CA287" t="s">
        <v>47</v>
      </c>
      <c r="CB287" s="15" t="s">
        <v>59</v>
      </c>
      <c r="CI287" t="s">
        <v>47</v>
      </c>
      <c r="CJ287" s="15" t="s">
        <v>59</v>
      </c>
      <c r="CM287" t="s">
        <v>47</v>
      </c>
      <c r="CN287" s="15" t="s">
        <v>59</v>
      </c>
      <c r="CO287" t="s">
        <v>47</v>
      </c>
      <c r="CP287" s="15" t="s">
        <v>59</v>
      </c>
      <c r="CQ287" t="s">
        <v>47</v>
      </c>
      <c r="CR287" s="15" t="s">
        <v>59</v>
      </c>
      <c r="CS287" t="s">
        <v>47</v>
      </c>
      <c r="CT287" s="15" t="s">
        <v>59</v>
      </c>
      <c r="CU287" t="s">
        <v>47</v>
      </c>
      <c r="CV287" s="15" t="s">
        <v>59</v>
      </c>
      <c r="CY287" t="s">
        <v>47</v>
      </c>
      <c r="CZ287" s="15" t="s">
        <v>59</v>
      </c>
      <c r="DC287" t="s">
        <v>47</v>
      </c>
      <c r="DD287" s="15" t="s">
        <v>59</v>
      </c>
      <c r="DG287">
        <v>0.15</v>
      </c>
      <c r="DH287" s="15" t="s">
        <v>59</v>
      </c>
      <c r="DI287" t="s">
        <v>47</v>
      </c>
      <c r="DJ287" s="15" t="s">
        <v>59</v>
      </c>
      <c r="DK287">
        <v>0.3</v>
      </c>
      <c r="DL287" s="15" t="s">
        <v>59</v>
      </c>
      <c r="DM287">
        <v>0.1</v>
      </c>
      <c r="DN287" s="15" t="s">
        <v>59</v>
      </c>
      <c r="DO287" t="s">
        <v>47</v>
      </c>
      <c r="DP287" s="15" t="s">
        <v>59</v>
      </c>
      <c r="DQ287">
        <v>0.4</v>
      </c>
      <c r="DR287" s="15" t="s">
        <v>59</v>
      </c>
      <c r="DS287" t="s">
        <v>47</v>
      </c>
      <c r="DT287" s="15" t="s">
        <v>59</v>
      </c>
      <c r="DU287" t="s">
        <v>47</v>
      </c>
      <c r="DV287" s="15" t="s">
        <v>59</v>
      </c>
      <c r="DW287" t="s">
        <v>47</v>
      </c>
      <c r="DX287" s="15" t="s">
        <v>59</v>
      </c>
      <c r="EC287" t="s">
        <v>47</v>
      </c>
      <c r="ED287" s="15" t="s">
        <v>59</v>
      </c>
      <c r="EE287" t="s">
        <v>47</v>
      </c>
      <c r="EF287" s="15" t="s">
        <v>59</v>
      </c>
      <c r="EG287" t="s">
        <v>47</v>
      </c>
      <c r="EH287" s="15" t="s">
        <v>59</v>
      </c>
      <c r="EK287" t="s">
        <v>47</v>
      </c>
      <c r="EL287" s="15" t="s">
        <v>59</v>
      </c>
      <c r="EM287" t="s">
        <v>47</v>
      </c>
      <c r="EN287" s="15" t="s">
        <v>59</v>
      </c>
      <c r="EO287" t="s">
        <v>47</v>
      </c>
      <c r="EP287" s="15" t="s">
        <v>59</v>
      </c>
      <c r="EQ287" t="s">
        <v>47</v>
      </c>
      <c r="ER287" s="15" t="s">
        <v>59</v>
      </c>
      <c r="ES287" t="s">
        <v>47</v>
      </c>
      <c r="ET287" s="15" t="s">
        <v>59</v>
      </c>
      <c r="EU287" t="s">
        <v>47</v>
      </c>
      <c r="EV287" s="15" t="s">
        <v>59</v>
      </c>
      <c r="EW287">
        <v>0.05</v>
      </c>
      <c r="EX287" s="15" t="s">
        <v>59</v>
      </c>
      <c r="EY287" t="s">
        <v>47</v>
      </c>
      <c r="EZ287" s="15" t="s">
        <v>59</v>
      </c>
      <c r="FA287">
        <v>0.1</v>
      </c>
      <c r="FB287" s="15" t="s">
        <v>59</v>
      </c>
      <c r="FE287">
        <v>0.35</v>
      </c>
      <c r="FF287" s="15" t="s">
        <v>59</v>
      </c>
      <c r="FG287" t="s">
        <v>47</v>
      </c>
      <c r="FH287" s="15" t="s">
        <v>59</v>
      </c>
      <c r="FI287" t="s">
        <v>47</v>
      </c>
      <c r="FJ287" s="15" t="s">
        <v>59</v>
      </c>
      <c r="FK287">
        <v>0.45</v>
      </c>
      <c r="FL287" s="15" t="s">
        <v>59</v>
      </c>
      <c r="FM287">
        <v>0.45</v>
      </c>
      <c r="FN287" s="15" t="s">
        <v>59</v>
      </c>
      <c r="FO287">
        <v>0.15</v>
      </c>
      <c r="FP287" s="15" t="s">
        <v>59</v>
      </c>
      <c r="FQ287" t="s">
        <v>47</v>
      </c>
      <c r="FR287" s="15" t="s">
        <v>59</v>
      </c>
    </row>
    <row r="288" spans="1:174">
      <c r="A288" t="s">
        <v>663</v>
      </c>
      <c r="B288" s="43">
        <v>4</v>
      </c>
      <c r="D288" s="43">
        <v>5002</v>
      </c>
      <c r="E288" s="18" t="s">
        <v>661</v>
      </c>
      <c r="F288" t="s">
        <v>1568</v>
      </c>
      <c r="I288" t="s">
        <v>47</v>
      </c>
      <c r="J288" s="15" t="s">
        <v>59</v>
      </c>
      <c r="K288">
        <v>3.05</v>
      </c>
      <c r="L288" s="15" t="s">
        <v>59</v>
      </c>
      <c r="BG288" t="s">
        <v>47</v>
      </c>
      <c r="BH288" s="15" t="s">
        <v>59</v>
      </c>
      <c r="BI288" t="s">
        <v>47</v>
      </c>
      <c r="BJ288" s="15" t="s">
        <v>59</v>
      </c>
      <c r="BK288" t="s">
        <v>47</v>
      </c>
      <c r="BL288" s="15" t="s">
        <v>59</v>
      </c>
      <c r="BM288" t="s">
        <v>47</v>
      </c>
      <c r="BN288" s="15" t="s">
        <v>59</v>
      </c>
      <c r="BO288" t="s">
        <v>47</v>
      </c>
      <c r="BP288" s="15" t="s">
        <v>59</v>
      </c>
      <c r="BQ288" t="s">
        <v>47</v>
      </c>
      <c r="BR288" s="15" t="s">
        <v>59</v>
      </c>
      <c r="BS288" t="s">
        <v>47</v>
      </c>
      <c r="BT288" s="15" t="s">
        <v>59</v>
      </c>
      <c r="BU288" t="s">
        <v>47</v>
      </c>
      <c r="BV288" s="15" t="s">
        <v>59</v>
      </c>
      <c r="BW288" t="s">
        <v>47</v>
      </c>
      <c r="BX288" s="15" t="s">
        <v>59</v>
      </c>
      <c r="BY288" t="s">
        <v>47</v>
      </c>
      <c r="BZ288" s="15" t="s">
        <v>59</v>
      </c>
      <c r="CA288" t="s">
        <v>47</v>
      </c>
      <c r="CB288" s="15" t="s">
        <v>59</v>
      </c>
      <c r="CI288" t="s">
        <v>47</v>
      </c>
      <c r="CJ288" s="15" t="s">
        <v>59</v>
      </c>
      <c r="CM288" t="s">
        <v>47</v>
      </c>
      <c r="CN288" s="15" t="s">
        <v>59</v>
      </c>
      <c r="CO288" t="s">
        <v>47</v>
      </c>
      <c r="CP288" s="15" t="s">
        <v>59</v>
      </c>
      <c r="CQ288" t="s">
        <v>47</v>
      </c>
      <c r="CR288" s="15" t="s">
        <v>59</v>
      </c>
      <c r="CS288" t="s">
        <v>47</v>
      </c>
      <c r="CT288" s="15" t="s">
        <v>59</v>
      </c>
      <c r="CU288" t="s">
        <v>47</v>
      </c>
      <c r="CV288" s="15" t="s">
        <v>59</v>
      </c>
      <c r="CY288" t="s">
        <v>47</v>
      </c>
      <c r="CZ288" s="15" t="s">
        <v>59</v>
      </c>
      <c r="DC288" t="s">
        <v>47</v>
      </c>
      <c r="DD288" s="15" t="s">
        <v>59</v>
      </c>
      <c r="DG288">
        <v>0.15</v>
      </c>
      <c r="DH288" s="15" t="s">
        <v>59</v>
      </c>
      <c r="DI288" t="s">
        <v>47</v>
      </c>
      <c r="DJ288" s="15" t="s">
        <v>59</v>
      </c>
      <c r="DK288">
        <v>0.25</v>
      </c>
      <c r="DL288" s="15" t="s">
        <v>59</v>
      </c>
      <c r="DM288">
        <v>0.15</v>
      </c>
      <c r="DN288" s="15" t="s">
        <v>59</v>
      </c>
      <c r="DO288" t="s">
        <v>47</v>
      </c>
      <c r="DP288" s="15" t="s">
        <v>59</v>
      </c>
      <c r="DQ288">
        <v>0.5</v>
      </c>
      <c r="DR288" s="15" t="s">
        <v>59</v>
      </c>
      <c r="DS288" t="s">
        <v>47</v>
      </c>
      <c r="DT288" s="15" t="s">
        <v>59</v>
      </c>
      <c r="DU288" t="s">
        <v>47</v>
      </c>
      <c r="DV288" s="15" t="s">
        <v>59</v>
      </c>
      <c r="DW288" t="s">
        <v>47</v>
      </c>
      <c r="DX288" s="15" t="s">
        <v>59</v>
      </c>
      <c r="EC288" t="s">
        <v>47</v>
      </c>
      <c r="ED288" s="15" t="s">
        <v>59</v>
      </c>
      <c r="EE288" t="s">
        <v>47</v>
      </c>
      <c r="EF288" s="15" t="s">
        <v>59</v>
      </c>
      <c r="EG288" t="s">
        <v>47</v>
      </c>
      <c r="EH288" s="15" t="s">
        <v>59</v>
      </c>
      <c r="EK288" t="s">
        <v>47</v>
      </c>
      <c r="EL288" s="15" t="s">
        <v>59</v>
      </c>
      <c r="EM288" t="s">
        <v>47</v>
      </c>
      <c r="EN288" s="15" t="s">
        <v>59</v>
      </c>
      <c r="EO288" t="s">
        <v>47</v>
      </c>
      <c r="EP288" s="15" t="s">
        <v>59</v>
      </c>
      <c r="EQ288" t="s">
        <v>47</v>
      </c>
      <c r="ER288" s="15" t="s">
        <v>59</v>
      </c>
      <c r="ES288" t="s">
        <v>47</v>
      </c>
      <c r="ET288" s="15" t="s">
        <v>59</v>
      </c>
      <c r="EU288" t="s">
        <v>47</v>
      </c>
      <c r="EV288" s="15" t="s">
        <v>59</v>
      </c>
      <c r="EW288">
        <v>0.05</v>
      </c>
      <c r="EX288" s="15" t="s">
        <v>59</v>
      </c>
      <c r="EY288" t="s">
        <v>47</v>
      </c>
      <c r="EZ288" s="15" t="s">
        <v>59</v>
      </c>
      <c r="FA288">
        <v>0.1</v>
      </c>
      <c r="FB288" s="15" t="s">
        <v>59</v>
      </c>
      <c r="FE288">
        <v>0.5</v>
      </c>
      <c r="FF288" s="15" t="s">
        <v>59</v>
      </c>
      <c r="FG288" t="s">
        <v>47</v>
      </c>
      <c r="FH288" s="15" t="s">
        <v>59</v>
      </c>
      <c r="FI288" t="s">
        <v>47</v>
      </c>
      <c r="FJ288" s="15" t="s">
        <v>59</v>
      </c>
      <c r="FK288">
        <v>0.65</v>
      </c>
      <c r="FL288" s="15" t="s">
        <v>59</v>
      </c>
      <c r="FM288">
        <v>0.4</v>
      </c>
      <c r="FN288" s="15" t="s">
        <v>59</v>
      </c>
      <c r="FO288">
        <v>0.3</v>
      </c>
      <c r="FP288" s="15" t="s">
        <v>59</v>
      </c>
      <c r="FQ288" t="s">
        <v>47</v>
      </c>
      <c r="FR288" s="15" t="s">
        <v>59</v>
      </c>
    </row>
    <row r="289" spans="1:174">
      <c r="A289" t="s">
        <v>664</v>
      </c>
      <c r="B289" s="43">
        <v>4</v>
      </c>
      <c r="D289" s="43">
        <v>5002</v>
      </c>
      <c r="E289" s="18" t="s">
        <v>661</v>
      </c>
      <c r="F289" t="s">
        <v>1569</v>
      </c>
      <c r="I289" t="s">
        <v>47</v>
      </c>
      <c r="J289" s="15" t="s">
        <v>59</v>
      </c>
      <c r="K289">
        <v>4.3</v>
      </c>
      <c r="L289" s="15" t="s">
        <v>59</v>
      </c>
      <c r="BG289" t="s">
        <v>47</v>
      </c>
      <c r="BH289" s="15" t="s">
        <v>59</v>
      </c>
      <c r="BI289" t="s">
        <v>47</v>
      </c>
      <c r="BJ289" s="15" t="s">
        <v>59</v>
      </c>
      <c r="BK289" t="s">
        <v>47</v>
      </c>
      <c r="BL289" s="15" t="s">
        <v>59</v>
      </c>
      <c r="BM289" t="s">
        <v>47</v>
      </c>
      <c r="BN289" s="15" t="s">
        <v>59</v>
      </c>
      <c r="BO289" t="s">
        <v>47</v>
      </c>
      <c r="BP289" s="15" t="s">
        <v>59</v>
      </c>
      <c r="BQ289" t="s">
        <v>47</v>
      </c>
      <c r="BR289" s="15" t="s">
        <v>59</v>
      </c>
      <c r="BS289" t="s">
        <v>47</v>
      </c>
      <c r="BT289" s="15" t="s">
        <v>59</v>
      </c>
      <c r="BU289" t="s">
        <v>47</v>
      </c>
      <c r="BV289" s="15" t="s">
        <v>59</v>
      </c>
      <c r="BW289" t="s">
        <v>47</v>
      </c>
      <c r="BX289" s="15" t="s">
        <v>59</v>
      </c>
      <c r="BY289" t="s">
        <v>47</v>
      </c>
      <c r="BZ289" s="15" t="s">
        <v>59</v>
      </c>
      <c r="CA289" t="s">
        <v>47</v>
      </c>
      <c r="CB289" s="15" t="s">
        <v>59</v>
      </c>
      <c r="CI289" t="s">
        <v>47</v>
      </c>
      <c r="CJ289" s="15" t="s">
        <v>59</v>
      </c>
      <c r="CM289" t="s">
        <v>47</v>
      </c>
      <c r="CN289" s="15" t="s">
        <v>59</v>
      </c>
      <c r="CO289" t="s">
        <v>47</v>
      </c>
      <c r="CP289" s="15" t="s">
        <v>59</v>
      </c>
      <c r="CQ289" t="s">
        <v>47</v>
      </c>
      <c r="CR289" s="15" t="s">
        <v>59</v>
      </c>
      <c r="CS289" t="s">
        <v>47</v>
      </c>
      <c r="CT289" s="15" t="s">
        <v>59</v>
      </c>
      <c r="CU289" t="s">
        <v>47</v>
      </c>
      <c r="CV289" s="15" t="s">
        <v>59</v>
      </c>
      <c r="CY289" t="s">
        <v>47</v>
      </c>
      <c r="CZ289" s="15" t="s">
        <v>59</v>
      </c>
      <c r="DC289" t="s">
        <v>47</v>
      </c>
      <c r="DD289" s="15" t="s">
        <v>59</v>
      </c>
      <c r="DG289">
        <v>0.05</v>
      </c>
      <c r="DH289" s="15" t="s">
        <v>59</v>
      </c>
      <c r="DI289" t="s">
        <v>47</v>
      </c>
      <c r="DJ289" s="15" t="s">
        <v>59</v>
      </c>
      <c r="DK289">
        <v>0.6</v>
      </c>
      <c r="DL289" s="15" t="s">
        <v>59</v>
      </c>
      <c r="DM289">
        <v>0.1</v>
      </c>
      <c r="DN289" s="15" t="s">
        <v>59</v>
      </c>
      <c r="DO289" t="s">
        <v>47</v>
      </c>
      <c r="DP289" s="15" t="s">
        <v>59</v>
      </c>
      <c r="DQ289">
        <v>0.7</v>
      </c>
      <c r="DR289" s="15" t="s">
        <v>59</v>
      </c>
      <c r="DS289" t="s">
        <v>47</v>
      </c>
      <c r="DT289" s="15" t="s">
        <v>59</v>
      </c>
      <c r="DU289" t="s">
        <v>47</v>
      </c>
      <c r="DV289" s="15" t="s">
        <v>59</v>
      </c>
      <c r="DW289" t="s">
        <v>47</v>
      </c>
      <c r="DX289" s="15" t="s">
        <v>59</v>
      </c>
      <c r="EC289" t="s">
        <v>47</v>
      </c>
      <c r="ED289" s="15" t="s">
        <v>59</v>
      </c>
      <c r="EE289" t="s">
        <v>47</v>
      </c>
      <c r="EF289" s="15" t="s">
        <v>59</v>
      </c>
      <c r="EG289" t="s">
        <v>47</v>
      </c>
      <c r="EH289" s="15" t="s">
        <v>59</v>
      </c>
      <c r="EK289" t="s">
        <v>47</v>
      </c>
      <c r="EL289" s="15" t="s">
        <v>59</v>
      </c>
      <c r="EM289" t="s">
        <v>47</v>
      </c>
      <c r="EN289" s="15" t="s">
        <v>59</v>
      </c>
      <c r="EO289" t="s">
        <v>47</v>
      </c>
      <c r="EP289" s="15" t="s">
        <v>59</v>
      </c>
      <c r="EQ289" t="s">
        <v>47</v>
      </c>
      <c r="ER289" s="15" t="s">
        <v>59</v>
      </c>
      <c r="ES289" t="s">
        <v>47</v>
      </c>
      <c r="ET289" s="15" t="s">
        <v>59</v>
      </c>
      <c r="EU289" t="s">
        <v>47</v>
      </c>
      <c r="EV289" s="15" t="s">
        <v>59</v>
      </c>
      <c r="EW289" t="s">
        <v>54</v>
      </c>
      <c r="EX289" s="15" t="s">
        <v>59</v>
      </c>
      <c r="EY289" t="s">
        <v>47</v>
      </c>
      <c r="EZ289" s="15" t="s">
        <v>59</v>
      </c>
      <c r="FA289">
        <v>0.45</v>
      </c>
      <c r="FB289" s="15" t="s">
        <v>59</v>
      </c>
      <c r="FE289">
        <v>0.35</v>
      </c>
      <c r="FF289" s="15" t="s">
        <v>59</v>
      </c>
      <c r="FG289" t="s">
        <v>47</v>
      </c>
      <c r="FH289" s="15" t="s">
        <v>59</v>
      </c>
      <c r="FI289" t="s">
        <v>47</v>
      </c>
      <c r="FJ289" s="15" t="s">
        <v>59</v>
      </c>
      <c r="FK289">
        <v>1</v>
      </c>
      <c r="FL289" s="15" t="s">
        <v>59</v>
      </c>
      <c r="FM289">
        <v>0.95</v>
      </c>
      <c r="FN289" s="15" t="s">
        <v>59</v>
      </c>
      <c r="FO289">
        <v>0.1</v>
      </c>
      <c r="FP289" s="15" t="s">
        <v>59</v>
      </c>
      <c r="FQ289" t="s">
        <v>47</v>
      </c>
      <c r="FR289" s="15" t="s">
        <v>59</v>
      </c>
    </row>
    <row r="290" spans="1:174">
      <c r="A290" t="str">
        <f>SUBSTITUTE(A287, "palm", "sunflower")</f>
        <v>Potato chips, fried in sunflower oil, fresh</v>
      </c>
      <c r="B290" s="43">
        <v>4</v>
      </c>
      <c r="D290" s="43">
        <v>5002</v>
      </c>
      <c r="E290" s="18" t="s">
        <v>661</v>
      </c>
      <c r="F290" t="s">
        <v>1570</v>
      </c>
      <c r="I290" t="s">
        <v>47</v>
      </c>
      <c r="J290" s="15" t="s">
        <v>59</v>
      </c>
      <c r="K290">
        <v>22.9</v>
      </c>
      <c r="L290" s="15" t="s">
        <v>59</v>
      </c>
      <c r="BG290" t="s">
        <v>47</v>
      </c>
      <c r="BH290" s="15" t="s">
        <v>59</v>
      </c>
      <c r="BI290" t="s">
        <v>47</v>
      </c>
      <c r="BJ290" s="15" t="s">
        <v>59</v>
      </c>
      <c r="BK290" t="s">
        <v>47</v>
      </c>
      <c r="BL290" s="15" t="s">
        <v>59</v>
      </c>
      <c r="BM290" t="s">
        <v>47</v>
      </c>
      <c r="BN290" s="15" t="s">
        <v>59</v>
      </c>
      <c r="BO290" t="s">
        <v>47</v>
      </c>
      <c r="BP290" s="15" t="s">
        <v>59</v>
      </c>
      <c r="BQ290" t="s">
        <v>47</v>
      </c>
      <c r="BR290" s="15" t="s">
        <v>59</v>
      </c>
      <c r="BS290" t="s">
        <v>47</v>
      </c>
      <c r="BT290" s="15" t="s">
        <v>59</v>
      </c>
      <c r="BU290" t="s">
        <v>47</v>
      </c>
      <c r="BV290" s="15" t="s">
        <v>59</v>
      </c>
      <c r="BW290" t="s">
        <v>47</v>
      </c>
      <c r="BX290" s="15" t="s">
        <v>59</v>
      </c>
      <c r="BY290" t="s">
        <v>47</v>
      </c>
      <c r="BZ290" s="15" t="s">
        <v>59</v>
      </c>
      <c r="CA290" t="s">
        <v>47</v>
      </c>
      <c r="CB290" s="15" t="s">
        <v>59</v>
      </c>
      <c r="CI290" t="s">
        <v>47</v>
      </c>
      <c r="CJ290" s="15" t="s">
        <v>59</v>
      </c>
      <c r="CM290" t="s">
        <v>47</v>
      </c>
      <c r="CN290" s="15" t="s">
        <v>59</v>
      </c>
      <c r="CO290" t="s">
        <v>47</v>
      </c>
      <c r="CP290" s="15" t="s">
        <v>59</v>
      </c>
      <c r="CQ290" t="s">
        <v>47</v>
      </c>
      <c r="CR290" s="15" t="s">
        <v>59</v>
      </c>
      <c r="CS290" t="s">
        <v>47</v>
      </c>
      <c r="CT290" s="15" t="s">
        <v>59</v>
      </c>
      <c r="CU290" t="s">
        <v>47</v>
      </c>
      <c r="CV290" s="15" t="s">
        <v>59</v>
      </c>
      <c r="CY290" t="s">
        <v>47</v>
      </c>
      <c r="CZ290" s="15" t="s">
        <v>59</v>
      </c>
      <c r="DC290" t="s">
        <v>47</v>
      </c>
      <c r="DD290" s="15" t="s">
        <v>59</v>
      </c>
      <c r="DG290">
        <v>0.45</v>
      </c>
      <c r="DH290" s="15" t="s">
        <v>59</v>
      </c>
      <c r="DI290" t="s">
        <v>47</v>
      </c>
      <c r="DJ290" s="15" t="s">
        <v>59</v>
      </c>
      <c r="DK290">
        <v>2.2000000000000002</v>
      </c>
      <c r="DL290" s="15" t="s">
        <v>59</v>
      </c>
      <c r="DM290">
        <v>0.75</v>
      </c>
      <c r="DN290" s="15" t="s">
        <v>59</v>
      </c>
      <c r="DO290" t="s">
        <v>47</v>
      </c>
      <c r="DP290" s="15" t="s">
        <v>59</v>
      </c>
      <c r="DQ290">
        <v>4.95</v>
      </c>
      <c r="DR290" s="15" t="s">
        <v>59</v>
      </c>
      <c r="DS290" t="s">
        <v>47</v>
      </c>
      <c r="DT290" s="15" t="s">
        <v>59</v>
      </c>
      <c r="DU290" t="s">
        <v>47</v>
      </c>
      <c r="DV290" s="15" t="s">
        <v>59</v>
      </c>
      <c r="DW290" t="s">
        <v>47</v>
      </c>
      <c r="DX290" s="15" t="s">
        <v>59</v>
      </c>
      <c r="EC290" t="s">
        <v>47</v>
      </c>
      <c r="ED290" s="15" t="s">
        <v>59</v>
      </c>
      <c r="EE290" t="s">
        <v>47</v>
      </c>
      <c r="EF290" s="15" t="s">
        <v>59</v>
      </c>
      <c r="EG290" t="s">
        <v>47</v>
      </c>
      <c r="EH290" s="15" t="s">
        <v>59</v>
      </c>
      <c r="EK290" t="s">
        <v>47</v>
      </c>
      <c r="EL290" s="15" t="s">
        <v>59</v>
      </c>
      <c r="EM290" t="s">
        <v>47</v>
      </c>
      <c r="EN290" s="15" t="s">
        <v>59</v>
      </c>
      <c r="EO290" t="s">
        <v>47</v>
      </c>
      <c r="EP290" s="15" t="s">
        <v>59</v>
      </c>
      <c r="EQ290" t="s">
        <v>47</v>
      </c>
      <c r="ER290" s="15" t="s">
        <v>59</v>
      </c>
      <c r="ES290" t="s">
        <v>47</v>
      </c>
      <c r="ET290" s="15" t="s">
        <v>59</v>
      </c>
      <c r="EU290" t="s">
        <v>47</v>
      </c>
      <c r="EV290" s="15" t="s">
        <v>59</v>
      </c>
      <c r="EW290">
        <v>0.6</v>
      </c>
      <c r="EX290" s="15" t="s">
        <v>59</v>
      </c>
      <c r="EY290" t="s">
        <v>47</v>
      </c>
      <c r="EZ290" s="15" t="s">
        <v>59</v>
      </c>
      <c r="FA290">
        <v>0.6</v>
      </c>
      <c r="FB290" s="15" t="s">
        <v>59</v>
      </c>
      <c r="FE290">
        <v>2.35</v>
      </c>
      <c r="FF290" s="15" t="s">
        <v>59</v>
      </c>
      <c r="FG290" t="s">
        <v>47</v>
      </c>
      <c r="FH290" s="15" t="s">
        <v>59</v>
      </c>
      <c r="FI290" t="s">
        <v>47</v>
      </c>
      <c r="FJ290" s="15" t="s">
        <v>59</v>
      </c>
      <c r="FK290">
        <v>8.0500000000000007</v>
      </c>
      <c r="FL290" s="15" t="s">
        <v>59</v>
      </c>
      <c r="FM290">
        <v>1.75</v>
      </c>
      <c r="FN290" s="15" t="s">
        <v>59</v>
      </c>
      <c r="FO290">
        <v>1.2</v>
      </c>
      <c r="FP290" s="15" t="s">
        <v>59</v>
      </c>
      <c r="FQ290" t="s">
        <v>47</v>
      </c>
      <c r="FR290" s="15" t="s">
        <v>59</v>
      </c>
    </row>
    <row r="291" spans="1:174">
      <c r="A291" t="str">
        <f>SUBSTITUTE(A288, "palm", "sunflower")</f>
        <v>Potato chips, fried in sunflower oil, storage 10 weeks</v>
      </c>
      <c r="B291" s="43">
        <v>4</v>
      </c>
      <c r="D291" s="43">
        <v>5002</v>
      </c>
      <c r="E291" s="18" t="s">
        <v>661</v>
      </c>
      <c r="F291" t="s">
        <v>1571</v>
      </c>
      <c r="I291" t="s">
        <v>47</v>
      </c>
      <c r="J291" s="15" t="s">
        <v>59</v>
      </c>
      <c r="K291">
        <v>24.7</v>
      </c>
      <c r="L291" s="15" t="s">
        <v>59</v>
      </c>
      <c r="BG291" t="s">
        <v>47</v>
      </c>
      <c r="BH291" s="15" t="s">
        <v>59</v>
      </c>
      <c r="BI291" t="s">
        <v>47</v>
      </c>
      <c r="BJ291" s="15" t="s">
        <v>59</v>
      </c>
      <c r="BK291" t="s">
        <v>47</v>
      </c>
      <c r="BL291" s="15" t="s">
        <v>59</v>
      </c>
      <c r="BM291" t="s">
        <v>47</v>
      </c>
      <c r="BN291" s="15" t="s">
        <v>59</v>
      </c>
      <c r="BO291" t="s">
        <v>47</v>
      </c>
      <c r="BP291" s="15" t="s">
        <v>59</v>
      </c>
      <c r="BQ291" t="s">
        <v>47</v>
      </c>
      <c r="BR291" s="15" t="s">
        <v>59</v>
      </c>
      <c r="BS291" t="s">
        <v>47</v>
      </c>
      <c r="BT291" s="15" t="s">
        <v>59</v>
      </c>
      <c r="BU291" t="s">
        <v>47</v>
      </c>
      <c r="BV291" s="15" t="s">
        <v>59</v>
      </c>
      <c r="BW291" t="s">
        <v>47</v>
      </c>
      <c r="BX291" s="15" t="s">
        <v>59</v>
      </c>
      <c r="BY291" t="s">
        <v>47</v>
      </c>
      <c r="BZ291" s="15" t="s">
        <v>59</v>
      </c>
      <c r="CA291" t="s">
        <v>47</v>
      </c>
      <c r="CB291" s="15" t="s">
        <v>59</v>
      </c>
      <c r="CI291" t="s">
        <v>47</v>
      </c>
      <c r="CJ291" s="15" t="s">
        <v>59</v>
      </c>
      <c r="CM291" t="s">
        <v>47</v>
      </c>
      <c r="CN291" s="15" t="s">
        <v>59</v>
      </c>
      <c r="CO291" t="s">
        <v>47</v>
      </c>
      <c r="CP291" s="15" t="s">
        <v>59</v>
      </c>
      <c r="CQ291" t="s">
        <v>47</v>
      </c>
      <c r="CR291" s="15" t="s">
        <v>59</v>
      </c>
      <c r="CS291" t="s">
        <v>47</v>
      </c>
      <c r="CT291" s="15" t="s">
        <v>59</v>
      </c>
      <c r="CU291" t="s">
        <v>47</v>
      </c>
      <c r="CV291" s="15" t="s">
        <v>59</v>
      </c>
      <c r="CY291" t="s">
        <v>47</v>
      </c>
      <c r="CZ291" s="15" t="s">
        <v>59</v>
      </c>
      <c r="DC291" t="s">
        <v>47</v>
      </c>
      <c r="DD291" s="15" t="s">
        <v>59</v>
      </c>
      <c r="DG291">
        <v>0.55000000000000004</v>
      </c>
      <c r="DH291" s="15" t="s">
        <v>59</v>
      </c>
      <c r="DI291" t="s">
        <v>47</v>
      </c>
      <c r="DJ291" s="15" t="s">
        <v>59</v>
      </c>
      <c r="DK291">
        <v>2.4500000000000002</v>
      </c>
      <c r="DL291" s="15" t="s">
        <v>59</v>
      </c>
      <c r="DM291">
        <v>0.95</v>
      </c>
      <c r="DN291" s="15" t="s">
        <v>59</v>
      </c>
      <c r="DO291" t="s">
        <v>47</v>
      </c>
      <c r="DP291" s="15" t="s">
        <v>59</v>
      </c>
      <c r="DQ291">
        <v>5.2</v>
      </c>
      <c r="DR291" s="15" t="s">
        <v>59</v>
      </c>
      <c r="DS291" t="s">
        <v>47</v>
      </c>
      <c r="DT291" s="15" t="s">
        <v>59</v>
      </c>
      <c r="DU291" t="s">
        <v>47</v>
      </c>
      <c r="DV291" s="15" t="s">
        <v>59</v>
      </c>
      <c r="DW291" t="s">
        <v>47</v>
      </c>
      <c r="DX291" s="15" t="s">
        <v>59</v>
      </c>
      <c r="EC291" t="s">
        <v>47</v>
      </c>
      <c r="ED291" s="15" t="s">
        <v>59</v>
      </c>
      <c r="EE291" t="s">
        <v>47</v>
      </c>
      <c r="EF291" s="15" t="s">
        <v>59</v>
      </c>
      <c r="EG291" t="s">
        <v>47</v>
      </c>
      <c r="EH291" s="15" t="s">
        <v>59</v>
      </c>
      <c r="EK291" t="s">
        <v>47</v>
      </c>
      <c r="EL291" s="15" t="s">
        <v>59</v>
      </c>
      <c r="EM291" t="s">
        <v>47</v>
      </c>
      <c r="EN291" s="15" t="s">
        <v>59</v>
      </c>
      <c r="EO291" t="s">
        <v>47</v>
      </c>
      <c r="EP291" s="15" t="s">
        <v>59</v>
      </c>
      <c r="EQ291" t="s">
        <v>47</v>
      </c>
      <c r="ER291" s="15" t="s">
        <v>59</v>
      </c>
      <c r="ES291" t="s">
        <v>47</v>
      </c>
      <c r="ET291" s="15" t="s">
        <v>59</v>
      </c>
      <c r="EU291" t="s">
        <v>47</v>
      </c>
      <c r="EV291" s="15" t="s">
        <v>59</v>
      </c>
      <c r="EW291">
        <v>0.45</v>
      </c>
      <c r="EX291" s="15" t="s">
        <v>59</v>
      </c>
      <c r="EY291" t="s">
        <v>47</v>
      </c>
      <c r="EZ291" s="15" t="s">
        <v>59</v>
      </c>
      <c r="FA291">
        <v>0.6</v>
      </c>
      <c r="FB291" s="15" t="s">
        <v>59</v>
      </c>
      <c r="FE291">
        <v>3</v>
      </c>
      <c r="FF291" s="15" t="s">
        <v>59</v>
      </c>
      <c r="FG291" t="s">
        <v>47</v>
      </c>
      <c r="FH291" s="15" t="s">
        <v>59</v>
      </c>
      <c r="FI291" t="s">
        <v>47</v>
      </c>
      <c r="FJ291" s="15" t="s">
        <v>59</v>
      </c>
      <c r="FK291">
        <v>8.25</v>
      </c>
      <c r="FL291" s="15" t="s">
        <v>59</v>
      </c>
      <c r="FM291">
        <v>2.2000000000000002</v>
      </c>
      <c r="FN291" s="15" t="s">
        <v>59</v>
      </c>
      <c r="FO291">
        <v>1.05</v>
      </c>
      <c r="FP291" s="15" t="s">
        <v>59</v>
      </c>
      <c r="FQ291" t="s">
        <v>47</v>
      </c>
      <c r="FR291" s="15" t="s">
        <v>59</v>
      </c>
    </row>
    <row r="292" spans="1:174">
      <c r="A292" t="str">
        <f>SUBSTITUTE(A289, "palm", "sunflower")</f>
        <v>Potato chips, fried in sunflower oil, storage 25 weeks</v>
      </c>
      <c r="B292" s="43">
        <v>4</v>
      </c>
      <c r="D292" s="43">
        <v>5002</v>
      </c>
      <c r="E292" s="18" t="s">
        <v>661</v>
      </c>
      <c r="F292" t="s">
        <v>1572</v>
      </c>
      <c r="I292" t="s">
        <v>47</v>
      </c>
      <c r="J292" s="15" t="s">
        <v>59</v>
      </c>
      <c r="K292">
        <v>23.55</v>
      </c>
      <c r="L292" s="15" t="s">
        <v>59</v>
      </c>
      <c r="BG292" t="s">
        <v>47</v>
      </c>
      <c r="BH292" s="15" t="s">
        <v>59</v>
      </c>
      <c r="BI292" t="s">
        <v>47</v>
      </c>
      <c r="BJ292" s="15" t="s">
        <v>59</v>
      </c>
      <c r="BK292" t="s">
        <v>47</v>
      </c>
      <c r="BL292" s="15" t="s">
        <v>59</v>
      </c>
      <c r="BM292" t="s">
        <v>47</v>
      </c>
      <c r="BN292" s="15" t="s">
        <v>59</v>
      </c>
      <c r="BO292" t="s">
        <v>47</v>
      </c>
      <c r="BP292" s="15" t="s">
        <v>59</v>
      </c>
      <c r="BQ292" t="s">
        <v>47</v>
      </c>
      <c r="BR292" s="15" t="s">
        <v>59</v>
      </c>
      <c r="BS292" t="s">
        <v>47</v>
      </c>
      <c r="BT292" s="15" t="s">
        <v>59</v>
      </c>
      <c r="BU292" t="s">
        <v>47</v>
      </c>
      <c r="BV292" s="15" t="s">
        <v>59</v>
      </c>
      <c r="BW292" t="s">
        <v>47</v>
      </c>
      <c r="BX292" s="15" t="s">
        <v>59</v>
      </c>
      <c r="BY292" t="s">
        <v>47</v>
      </c>
      <c r="BZ292" s="15" t="s">
        <v>59</v>
      </c>
      <c r="CA292" t="s">
        <v>47</v>
      </c>
      <c r="CB292" s="15" t="s">
        <v>59</v>
      </c>
      <c r="CI292" t="s">
        <v>47</v>
      </c>
      <c r="CJ292" s="15" t="s">
        <v>59</v>
      </c>
      <c r="CM292" t="s">
        <v>47</v>
      </c>
      <c r="CN292" s="15" t="s">
        <v>59</v>
      </c>
      <c r="CO292" t="s">
        <v>47</v>
      </c>
      <c r="CP292" s="15" t="s">
        <v>59</v>
      </c>
      <c r="CQ292" t="s">
        <v>47</v>
      </c>
      <c r="CR292" s="15" t="s">
        <v>59</v>
      </c>
      <c r="CS292" t="s">
        <v>47</v>
      </c>
      <c r="CT292" s="15" t="s">
        <v>59</v>
      </c>
      <c r="CU292" t="s">
        <v>47</v>
      </c>
      <c r="CV292" s="15" t="s">
        <v>59</v>
      </c>
      <c r="CY292" t="s">
        <v>47</v>
      </c>
      <c r="CZ292" s="15" t="s">
        <v>59</v>
      </c>
      <c r="DC292" t="s">
        <v>47</v>
      </c>
      <c r="DD292" s="15" t="s">
        <v>59</v>
      </c>
      <c r="DG292">
        <v>0.3</v>
      </c>
      <c r="DH292" s="15" t="s">
        <v>59</v>
      </c>
      <c r="DI292" t="s">
        <v>47</v>
      </c>
      <c r="DJ292" s="15" t="s">
        <v>59</v>
      </c>
      <c r="DK292">
        <v>3.3</v>
      </c>
      <c r="DL292" s="15" t="s">
        <v>59</v>
      </c>
      <c r="DM292">
        <v>0.75</v>
      </c>
      <c r="DN292" s="15" t="s">
        <v>59</v>
      </c>
      <c r="DO292" t="s">
        <v>47</v>
      </c>
      <c r="DP292" s="15" t="s">
        <v>59</v>
      </c>
      <c r="DQ292">
        <v>4.4000000000000004</v>
      </c>
      <c r="DR292" s="15" t="s">
        <v>59</v>
      </c>
      <c r="DS292" t="s">
        <v>47</v>
      </c>
      <c r="DT292" s="15" t="s">
        <v>59</v>
      </c>
      <c r="DU292" t="s">
        <v>47</v>
      </c>
      <c r="DV292" s="15" t="s">
        <v>59</v>
      </c>
      <c r="DW292" t="s">
        <v>47</v>
      </c>
      <c r="DX292" s="15" t="s">
        <v>59</v>
      </c>
      <c r="EC292" t="s">
        <v>47</v>
      </c>
      <c r="ED292" s="15" t="s">
        <v>59</v>
      </c>
      <c r="EE292" t="s">
        <v>47</v>
      </c>
      <c r="EF292" s="15" t="s">
        <v>59</v>
      </c>
      <c r="EG292" t="s">
        <v>47</v>
      </c>
      <c r="EH292" s="15" t="s">
        <v>59</v>
      </c>
      <c r="EK292" t="s">
        <v>47</v>
      </c>
      <c r="EL292" s="15" t="s">
        <v>59</v>
      </c>
      <c r="EM292" t="s">
        <v>47</v>
      </c>
      <c r="EN292" s="15" t="s">
        <v>59</v>
      </c>
      <c r="EO292" t="s">
        <v>47</v>
      </c>
      <c r="EP292" s="15" t="s">
        <v>59</v>
      </c>
      <c r="EQ292" t="s">
        <v>47</v>
      </c>
      <c r="ER292" s="15" t="s">
        <v>59</v>
      </c>
      <c r="ES292" t="s">
        <v>47</v>
      </c>
      <c r="ET292" s="15" t="s">
        <v>59</v>
      </c>
      <c r="EU292" t="s">
        <v>47</v>
      </c>
      <c r="EV292" s="15" t="s">
        <v>59</v>
      </c>
      <c r="EW292">
        <v>0.3</v>
      </c>
      <c r="EX292" s="15" t="s">
        <v>59</v>
      </c>
      <c r="EY292" t="s">
        <v>47</v>
      </c>
      <c r="EZ292" s="15" t="s">
        <v>59</v>
      </c>
      <c r="FA292">
        <v>0.4</v>
      </c>
      <c r="FB292" s="15" t="s">
        <v>59</v>
      </c>
      <c r="FE292">
        <v>2.65</v>
      </c>
      <c r="FF292" s="15" t="s">
        <v>59</v>
      </c>
      <c r="FG292" t="s">
        <v>47</v>
      </c>
      <c r="FH292" s="15" t="s">
        <v>59</v>
      </c>
      <c r="FI292" t="s">
        <v>47</v>
      </c>
      <c r="FJ292" s="15" t="s">
        <v>59</v>
      </c>
      <c r="FK292">
        <v>7.85</v>
      </c>
      <c r="FL292" s="15" t="s">
        <v>59</v>
      </c>
      <c r="FM292">
        <v>2.2999999999999998</v>
      </c>
      <c r="FN292" s="15" t="s">
        <v>59</v>
      </c>
      <c r="FO292">
        <v>1.3</v>
      </c>
      <c r="FP292" s="15" t="s">
        <v>59</v>
      </c>
      <c r="FQ292" t="s">
        <v>47</v>
      </c>
      <c r="FR292" s="15" t="s">
        <v>59</v>
      </c>
    </row>
    <row r="293" spans="1:174">
      <c r="A293" t="str">
        <f>SUBSTITUTE(A287,"palm", "high-oleic sunflower")</f>
        <v>Potato chips, fried in high-oleic sunflower oil, fresh</v>
      </c>
      <c r="B293" s="43">
        <v>4</v>
      </c>
      <c r="D293" s="43">
        <v>5002</v>
      </c>
      <c r="E293" s="18" t="s">
        <v>661</v>
      </c>
      <c r="F293" t="s">
        <v>1573</v>
      </c>
      <c r="I293" t="s">
        <v>47</v>
      </c>
      <c r="J293" s="15" t="s">
        <v>59</v>
      </c>
      <c r="K293">
        <v>17.55</v>
      </c>
      <c r="L293" s="15" t="s">
        <v>59</v>
      </c>
      <c r="BG293" t="s">
        <v>47</v>
      </c>
      <c r="BH293" s="15" t="s">
        <v>59</v>
      </c>
      <c r="BI293" t="s">
        <v>47</v>
      </c>
      <c r="BJ293" s="15" t="s">
        <v>59</v>
      </c>
      <c r="BK293" t="s">
        <v>47</v>
      </c>
      <c r="BL293" s="15" t="s">
        <v>59</v>
      </c>
      <c r="BM293" t="s">
        <v>47</v>
      </c>
      <c r="BN293" s="15" t="s">
        <v>59</v>
      </c>
      <c r="BO293" t="s">
        <v>47</v>
      </c>
      <c r="BP293" s="15" t="s">
        <v>59</v>
      </c>
      <c r="BQ293" t="s">
        <v>47</v>
      </c>
      <c r="BR293" s="15" t="s">
        <v>59</v>
      </c>
      <c r="BS293" t="s">
        <v>47</v>
      </c>
      <c r="BT293" s="15" t="s">
        <v>59</v>
      </c>
      <c r="BU293" t="s">
        <v>47</v>
      </c>
      <c r="BV293" s="15" t="s">
        <v>59</v>
      </c>
      <c r="BW293" t="s">
        <v>47</v>
      </c>
      <c r="BX293" s="15" t="s">
        <v>59</v>
      </c>
      <c r="BY293" t="s">
        <v>47</v>
      </c>
      <c r="BZ293" s="15" t="s">
        <v>59</v>
      </c>
      <c r="CA293" t="s">
        <v>47</v>
      </c>
      <c r="CB293" s="15" t="s">
        <v>59</v>
      </c>
      <c r="CI293" t="s">
        <v>47</v>
      </c>
      <c r="CJ293" s="15" t="s">
        <v>59</v>
      </c>
      <c r="CM293" t="s">
        <v>47</v>
      </c>
      <c r="CN293" s="15" t="s">
        <v>59</v>
      </c>
      <c r="CO293" t="s">
        <v>47</v>
      </c>
      <c r="CP293" s="15" t="s">
        <v>59</v>
      </c>
      <c r="CQ293" t="s">
        <v>47</v>
      </c>
      <c r="CR293" s="15" t="s">
        <v>59</v>
      </c>
      <c r="CS293" t="s">
        <v>47</v>
      </c>
      <c r="CT293" s="15" t="s">
        <v>59</v>
      </c>
      <c r="CU293" t="s">
        <v>47</v>
      </c>
      <c r="CV293" s="15" t="s">
        <v>59</v>
      </c>
      <c r="CY293" t="s">
        <v>47</v>
      </c>
      <c r="CZ293" s="15" t="s">
        <v>59</v>
      </c>
      <c r="DC293" t="s">
        <v>47</v>
      </c>
      <c r="DD293" s="15" t="s">
        <v>59</v>
      </c>
      <c r="DG293">
        <v>0.5</v>
      </c>
      <c r="DH293" s="15" t="s">
        <v>59</v>
      </c>
      <c r="DI293" t="s">
        <v>47</v>
      </c>
      <c r="DJ293" s="15" t="s">
        <v>59</v>
      </c>
      <c r="DK293">
        <v>1.4</v>
      </c>
      <c r="DL293" s="15" t="s">
        <v>59</v>
      </c>
      <c r="DM293">
        <v>0.85</v>
      </c>
      <c r="DN293" s="15" t="s">
        <v>59</v>
      </c>
      <c r="DO293" t="s">
        <v>47</v>
      </c>
      <c r="DP293" s="15" t="s">
        <v>59</v>
      </c>
      <c r="DQ293">
        <v>3.9</v>
      </c>
      <c r="DR293" s="15" t="s">
        <v>59</v>
      </c>
      <c r="DS293" t="s">
        <v>47</v>
      </c>
      <c r="DT293" s="15" t="s">
        <v>59</v>
      </c>
      <c r="DU293" t="s">
        <v>47</v>
      </c>
      <c r="DV293" s="15" t="s">
        <v>59</v>
      </c>
      <c r="DW293" t="s">
        <v>47</v>
      </c>
      <c r="DX293" s="15" t="s">
        <v>59</v>
      </c>
      <c r="EC293" t="s">
        <v>47</v>
      </c>
      <c r="ED293" s="15" t="s">
        <v>59</v>
      </c>
      <c r="EE293" t="s">
        <v>47</v>
      </c>
      <c r="EF293" s="15" t="s">
        <v>59</v>
      </c>
      <c r="EG293" t="s">
        <v>47</v>
      </c>
      <c r="EH293" s="15" t="s">
        <v>59</v>
      </c>
      <c r="EK293" t="s">
        <v>47</v>
      </c>
      <c r="EL293" s="15" t="s">
        <v>59</v>
      </c>
      <c r="EM293" t="s">
        <v>47</v>
      </c>
      <c r="EN293" s="15" t="s">
        <v>59</v>
      </c>
      <c r="EO293" t="s">
        <v>47</v>
      </c>
      <c r="EP293" s="15" t="s">
        <v>59</v>
      </c>
      <c r="EQ293" t="s">
        <v>47</v>
      </c>
      <c r="ER293" s="15" t="s">
        <v>59</v>
      </c>
      <c r="ES293" t="s">
        <v>47</v>
      </c>
      <c r="ET293" s="15" t="s">
        <v>59</v>
      </c>
      <c r="EU293" t="s">
        <v>47</v>
      </c>
      <c r="EV293" s="15" t="s">
        <v>59</v>
      </c>
      <c r="EW293">
        <v>0.4</v>
      </c>
      <c r="EX293" s="15" t="s">
        <v>59</v>
      </c>
      <c r="EY293" t="s">
        <v>47</v>
      </c>
      <c r="EZ293" s="15" t="s">
        <v>59</v>
      </c>
      <c r="FA293">
        <v>0.85</v>
      </c>
      <c r="FB293" s="15" t="s">
        <v>59</v>
      </c>
      <c r="FE293">
        <v>1.65</v>
      </c>
      <c r="FF293" s="15" t="s">
        <v>59</v>
      </c>
      <c r="FG293" t="s">
        <v>47</v>
      </c>
      <c r="FH293" s="15" t="s">
        <v>59</v>
      </c>
      <c r="FI293" t="s">
        <v>47</v>
      </c>
      <c r="FJ293" s="15" t="s">
        <v>59</v>
      </c>
      <c r="FK293">
        <v>5.45</v>
      </c>
      <c r="FL293" s="15" t="s">
        <v>59</v>
      </c>
      <c r="FM293">
        <v>1.55</v>
      </c>
      <c r="FN293" s="15" t="s">
        <v>59</v>
      </c>
      <c r="FO293">
        <v>1</v>
      </c>
      <c r="FP293" s="15" t="s">
        <v>59</v>
      </c>
      <c r="FQ293" t="s">
        <v>47</v>
      </c>
      <c r="FR293" s="15" t="s">
        <v>59</v>
      </c>
    </row>
    <row r="294" spans="1:174">
      <c r="A294" t="str">
        <f>SUBSTITUTE(A288,"palm", "high-oleic sunflower")</f>
        <v>Potato chips, fried in high-oleic sunflower oil, storage 10 weeks</v>
      </c>
      <c r="B294" s="43">
        <v>4</v>
      </c>
      <c r="D294" s="43">
        <v>5002</v>
      </c>
      <c r="E294" s="18" t="s">
        <v>661</v>
      </c>
      <c r="F294" t="s">
        <v>1574</v>
      </c>
      <c r="I294" t="s">
        <v>47</v>
      </c>
      <c r="J294" s="15" t="s">
        <v>59</v>
      </c>
      <c r="K294">
        <v>27.4</v>
      </c>
      <c r="L294" s="15" t="s">
        <v>59</v>
      </c>
      <c r="BG294" t="s">
        <v>47</v>
      </c>
      <c r="BH294" s="15" t="s">
        <v>59</v>
      </c>
      <c r="BI294" t="s">
        <v>47</v>
      </c>
      <c r="BJ294" s="15" t="s">
        <v>59</v>
      </c>
      <c r="BK294" t="s">
        <v>47</v>
      </c>
      <c r="BL294" s="15" t="s">
        <v>59</v>
      </c>
      <c r="BM294" t="s">
        <v>47</v>
      </c>
      <c r="BN294" s="15" t="s">
        <v>59</v>
      </c>
      <c r="BO294" t="s">
        <v>47</v>
      </c>
      <c r="BP294" s="15" t="s">
        <v>59</v>
      </c>
      <c r="BQ294" t="s">
        <v>47</v>
      </c>
      <c r="BR294" s="15" t="s">
        <v>59</v>
      </c>
      <c r="BS294" t="s">
        <v>47</v>
      </c>
      <c r="BT294" s="15" t="s">
        <v>59</v>
      </c>
      <c r="BU294" t="s">
        <v>47</v>
      </c>
      <c r="BV294" s="15" t="s">
        <v>59</v>
      </c>
      <c r="BW294" t="s">
        <v>47</v>
      </c>
      <c r="BX294" s="15" t="s">
        <v>59</v>
      </c>
      <c r="BY294" t="s">
        <v>47</v>
      </c>
      <c r="BZ294" s="15" t="s">
        <v>59</v>
      </c>
      <c r="CA294" t="s">
        <v>47</v>
      </c>
      <c r="CB294" s="15" t="s">
        <v>59</v>
      </c>
      <c r="CI294" t="s">
        <v>47</v>
      </c>
      <c r="CJ294" s="15" t="s">
        <v>59</v>
      </c>
      <c r="CM294" t="s">
        <v>47</v>
      </c>
      <c r="CN294" s="15" t="s">
        <v>59</v>
      </c>
      <c r="CO294" t="s">
        <v>47</v>
      </c>
      <c r="CP294" s="15" t="s">
        <v>59</v>
      </c>
      <c r="CQ294" t="s">
        <v>47</v>
      </c>
      <c r="CR294" s="15" t="s">
        <v>59</v>
      </c>
      <c r="CS294" t="s">
        <v>47</v>
      </c>
      <c r="CT294" s="15" t="s">
        <v>59</v>
      </c>
      <c r="CU294" t="s">
        <v>47</v>
      </c>
      <c r="CV294" s="15" t="s">
        <v>59</v>
      </c>
      <c r="CY294" t="s">
        <v>47</v>
      </c>
      <c r="CZ294" s="15" t="s">
        <v>59</v>
      </c>
      <c r="DC294" t="s">
        <v>47</v>
      </c>
      <c r="DD294" s="15" t="s">
        <v>59</v>
      </c>
      <c r="DG294">
        <v>0.65</v>
      </c>
      <c r="DH294" s="15" t="s">
        <v>59</v>
      </c>
      <c r="DI294" t="s">
        <v>47</v>
      </c>
      <c r="DJ294" s="15" t="s">
        <v>59</v>
      </c>
      <c r="DK294">
        <v>1.35</v>
      </c>
      <c r="DL294" s="15" t="s">
        <v>59</v>
      </c>
      <c r="DM294">
        <v>1.2</v>
      </c>
      <c r="DN294" s="15" t="s">
        <v>59</v>
      </c>
      <c r="DO294" t="s">
        <v>47</v>
      </c>
      <c r="DP294" s="15" t="s">
        <v>59</v>
      </c>
      <c r="DQ294">
        <v>5.65</v>
      </c>
      <c r="DR294" s="15" t="s">
        <v>59</v>
      </c>
      <c r="DS294" t="s">
        <v>47</v>
      </c>
      <c r="DT294" s="15" t="s">
        <v>59</v>
      </c>
      <c r="DU294" t="s">
        <v>47</v>
      </c>
      <c r="DV294" s="15" t="s">
        <v>59</v>
      </c>
      <c r="DW294" t="s">
        <v>47</v>
      </c>
      <c r="DX294" s="15" t="s">
        <v>59</v>
      </c>
      <c r="EC294" t="s">
        <v>47</v>
      </c>
      <c r="ED294" s="15" t="s">
        <v>59</v>
      </c>
      <c r="EE294" t="s">
        <v>47</v>
      </c>
      <c r="EF294" s="15" t="s">
        <v>59</v>
      </c>
      <c r="EG294" t="s">
        <v>47</v>
      </c>
      <c r="EH294" s="15" t="s">
        <v>59</v>
      </c>
      <c r="EK294" t="s">
        <v>47</v>
      </c>
      <c r="EL294" s="15" t="s">
        <v>59</v>
      </c>
      <c r="EM294" t="s">
        <v>47</v>
      </c>
      <c r="EN294" s="15" t="s">
        <v>59</v>
      </c>
      <c r="EO294" t="s">
        <v>47</v>
      </c>
      <c r="EP294" s="15" t="s">
        <v>59</v>
      </c>
      <c r="EQ294" t="s">
        <v>47</v>
      </c>
      <c r="ER294" s="15" t="s">
        <v>59</v>
      </c>
      <c r="ES294" t="s">
        <v>47</v>
      </c>
      <c r="ET294" s="15" t="s">
        <v>59</v>
      </c>
      <c r="EU294" t="s">
        <v>47</v>
      </c>
      <c r="EV294" s="15" t="s">
        <v>59</v>
      </c>
      <c r="EW294">
        <v>0.65</v>
      </c>
      <c r="EX294" s="15" t="s">
        <v>59</v>
      </c>
      <c r="EY294" t="s">
        <v>47</v>
      </c>
      <c r="EZ294" s="15" t="s">
        <v>59</v>
      </c>
      <c r="FA294">
        <v>1.1499999999999999</v>
      </c>
      <c r="FB294" s="15" t="s">
        <v>59</v>
      </c>
      <c r="FE294">
        <v>6.1</v>
      </c>
      <c r="FF294" s="15" t="s">
        <v>59</v>
      </c>
      <c r="FG294" t="s">
        <v>47</v>
      </c>
      <c r="FH294" s="15" t="s">
        <v>59</v>
      </c>
      <c r="FI294" t="s">
        <v>47</v>
      </c>
      <c r="FJ294" s="15" t="s">
        <v>59</v>
      </c>
      <c r="FK294">
        <v>7.1</v>
      </c>
      <c r="FL294" s="15" t="s">
        <v>59</v>
      </c>
      <c r="FM294">
        <v>2.1</v>
      </c>
      <c r="FN294" s="15" t="s">
        <v>59</v>
      </c>
      <c r="FO294">
        <v>1.45</v>
      </c>
      <c r="FP294" s="15" t="s">
        <v>59</v>
      </c>
      <c r="FQ294" t="s">
        <v>47</v>
      </c>
      <c r="FR294" s="15" t="s">
        <v>59</v>
      </c>
    </row>
    <row r="295" spans="1:174">
      <c r="A295" t="str">
        <f>SUBSTITUTE(A289,"palm", "high-oleic sunflower")</f>
        <v>Potato chips, fried in high-oleic sunflower oil, storage 25 weeks</v>
      </c>
      <c r="B295" s="43">
        <v>4</v>
      </c>
      <c r="D295" s="43">
        <v>5002</v>
      </c>
      <c r="E295" s="18" t="s">
        <v>661</v>
      </c>
      <c r="F295" t="s">
        <v>1575</v>
      </c>
      <c r="I295" t="s">
        <v>47</v>
      </c>
      <c r="J295" s="15" t="s">
        <v>59</v>
      </c>
      <c r="K295">
        <v>29.25</v>
      </c>
      <c r="L295" s="15" t="s">
        <v>59</v>
      </c>
      <c r="BG295" t="s">
        <v>47</v>
      </c>
      <c r="BH295" s="15" t="s">
        <v>59</v>
      </c>
      <c r="BI295" t="s">
        <v>47</v>
      </c>
      <c r="BJ295" s="15" t="s">
        <v>59</v>
      </c>
      <c r="BK295" t="s">
        <v>47</v>
      </c>
      <c r="BL295" s="15" t="s">
        <v>59</v>
      </c>
      <c r="BM295" t="s">
        <v>47</v>
      </c>
      <c r="BN295" s="15" t="s">
        <v>59</v>
      </c>
      <c r="BO295" t="s">
        <v>47</v>
      </c>
      <c r="BP295" s="15" t="s">
        <v>59</v>
      </c>
      <c r="BQ295" t="s">
        <v>47</v>
      </c>
      <c r="BR295" s="15" t="s">
        <v>59</v>
      </c>
      <c r="BS295" t="s">
        <v>47</v>
      </c>
      <c r="BT295" s="15" t="s">
        <v>59</v>
      </c>
      <c r="BU295" t="s">
        <v>47</v>
      </c>
      <c r="BV295" s="15" t="s">
        <v>59</v>
      </c>
      <c r="BW295" t="s">
        <v>47</v>
      </c>
      <c r="BX295" s="15" t="s">
        <v>59</v>
      </c>
      <c r="BY295" t="s">
        <v>47</v>
      </c>
      <c r="BZ295" s="15" t="s">
        <v>59</v>
      </c>
      <c r="CA295" t="s">
        <v>47</v>
      </c>
      <c r="CB295" s="15" t="s">
        <v>59</v>
      </c>
      <c r="CI295" t="s">
        <v>47</v>
      </c>
      <c r="CJ295" s="15" t="s">
        <v>59</v>
      </c>
      <c r="CM295" t="s">
        <v>47</v>
      </c>
      <c r="CN295" s="15" t="s">
        <v>59</v>
      </c>
      <c r="CO295" t="s">
        <v>47</v>
      </c>
      <c r="CP295" s="15" t="s">
        <v>59</v>
      </c>
      <c r="CQ295" t="s">
        <v>47</v>
      </c>
      <c r="CR295" s="15" t="s">
        <v>59</v>
      </c>
      <c r="CS295" t="s">
        <v>47</v>
      </c>
      <c r="CT295" s="15" t="s">
        <v>59</v>
      </c>
      <c r="CU295" t="s">
        <v>47</v>
      </c>
      <c r="CV295" s="15" t="s">
        <v>59</v>
      </c>
      <c r="CY295" t="s">
        <v>47</v>
      </c>
      <c r="CZ295" s="15" t="s">
        <v>59</v>
      </c>
      <c r="DC295" t="s">
        <v>47</v>
      </c>
      <c r="DD295" s="15" t="s">
        <v>59</v>
      </c>
      <c r="DG295">
        <v>0.35</v>
      </c>
      <c r="DH295" s="15" t="s">
        <v>59</v>
      </c>
      <c r="DI295" t="s">
        <v>47</v>
      </c>
      <c r="DJ295" s="15" t="s">
        <v>59</v>
      </c>
      <c r="DK295">
        <v>2.65</v>
      </c>
      <c r="DL295" s="15" t="s">
        <v>59</v>
      </c>
      <c r="DM295">
        <v>0.75</v>
      </c>
      <c r="DN295" s="15" t="s">
        <v>59</v>
      </c>
      <c r="DO295" t="s">
        <v>47</v>
      </c>
      <c r="DP295" s="15" t="s">
        <v>59</v>
      </c>
      <c r="DQ295">
        <v>5.75</v>
      </c>
      <c r="DR295" s="15" t="s">
        <v>59</v>
      </c>
      <c r="DS295" t="s">
        <v>47</v>
      </c>
      <c r="DT295" s="15" t="s">
        <v>59</v>
      </c>
      <c r="DU295" t="s">
        <v>47</v>
      </c>
      <c r="DV295" s="15" t="s">
        <v>59</v>
      </c>
      <c r="DW295" t="s">
        <v>47</v>
      </c>
      <c r="DX295" s="15" t="s">
        <v>59</v>
      </c>
      <c r="EC295" t="s">
        <v>47</v>
      </c>
      <c r="ED295" s="15" t="s">
        <v>59</v>
      </c>
      <c r="EE295" t="s">
        <v>47</v>
      </c>
      <c r="EF295" s="15" t="s">
        <v>59</v>
      </c>
      <c r="EG295" t="s">
        <v>47</v>
      </c>
      <c r="EH295" s="15" t="s">
        <v>59</v>
      </c>
      <c r="EK295" t="s">
        <v>47</v>
      </c>
      <c r="EL295" s="15" t="s">
        <v>59</v>
      </c>
      <c r="EM295" t="s">
        <v>47</v>
      </c>
      <c r="EN295" s="15" t="s">
        <v>59</v>
      </c>
      <c r="EO295" t="s">
        <v>47</v>
      </c>
      <c r="EP295" s="15" t="s">
        <v>59</v>
      </c>
      <c r="EQ295" t="s">
        <v>47</v>
      </c>
      <c r="ER295" s="15" t="s">
        <v>59</v>
      </c>
      <c r="ES295" t="s">
        <v>47</v>
      </c>
      <c r="ET295" s="15" t="s">
        <v>59</v>
      </c>
      <c r="EU295" t="s">
        <v>47</v>
      </c>
      <c r="EV295" s="15" t="s">
        <v>59</v>
      </c>
      <c r="EW295">
        <v>0.9</v>
      </c>
      <c r="EX295" s="15" t="s">
        <v>59</v>
      </c>
      <c r="EY295" t="s">
        <v>47</v>
      </c>
      <c r="EZ295" s="15" t="s">
        <v>59</v>
      </c>
      <c r="FA295">
        <v>1.8</v>
      </c>
      <c r="FB295" s="15" t="s">
        <v>59</v>
      </c>
      <c r="FE295">
        <v>3.1</v>
      </c>
      <c r="FF295" s="15" t="s">
        <v>59</v>
      </c>
      <c r="FG295" t="s">
        <v>47</v>
      </c>
      <c r="FH295" s="15" t="s">
        <v>59</v>
      </c>
      <c r="FI295" t="s">
        <v>47</v>
      </c>
      <c r="FJ295" s="15" t="s">
        <v>59</v>
      </c>
      <c r="FK295">
        <v>9.0500000000000007</v>
      </c>
      <c r="FL295" s="15" t="s">
        <v>59</v>
      </c>
      <c r="FM295">
        <v>3.15</v>
      </c>
      <c r="FN295" s="15" t="s">
        <v>59</v>
      </c>
      <c r="FO295">
        <v>1.75</v>
      </c>
      <c r="FP295" s="15" t="s">
        <v>59</v>
      </c>
      <c r="FQ295" t="s">
        <v>47</v>
      </c>
      <c r="FR295" s="15" t="s">
        <v>59</v>
      </c>
    </row>
    <row r="296" spans="1:174" ht="15.95" customHeight="1">
      <c r="A296" t="s">
        <v>676</v>
      </c>
      <c r="B296" s="43">
        <v>4</v>
      </c>
      <c r="C296" s="43">
        <v>150</v>
      </c>
      <c r="D296" s="43">
        <v>2802</v>
      </c>
      <c r="E296" s="18" t="s">
        <v>712</v>
      </c>
      <c r="F296" s="3" t="s">
        <v>1576</v>
      </c>
      <c r="I296" t="s">
        <v>47</v>
      </c>
      <c r="J296" s="15" t="s">
        <v>59</v>
      </c>
      <c r="K296">
        <v>4.0999999999999996</v>
      </c>
      <c r="L296" s="15">
        <v>0.6</v>
      </c>
      <c r="BG296" t="s">
        <v>47</v>
      </c>
      <c r="BH296" s="15" t="s">
        <v>59</v>
      </c>
      <c r="BI296" t="s">
        <v>47</v>
      </c>
      <c r="BJ296" s="15" t="s">
        <v>59</v>
      </c>
      <c r="BK296" t="s">
        <v>47</v>
      </c>
      <c r="BL296" s="15" t="s">
        <v>59</v>
      </c>
      <c r="BM296" t="s">
        <v>47</v>
      </c>
      <c r="BN296" s="15" t="s">
        <v>59</v>
      </c>
      <c r="BO296" t="s">
        <v>47</v>
      </c>
      <c r="BP296" s="15" t="s">
        <v>59</v>
      </c>
      <c r="BQ296" t="s">
        <v>47</v>
      </c>
      <c r="BR296" s="15" t="s">
        <v>59</v>
      </c>
      <c r="BS296" t="s">
        <v>47</v>
      </c>
      <c r="BT296" s="15" t="s">
        <v>59</v>
      </c>
      <c r="BU296" t="s">
        <v>47</v>
      </c>
      <c r="BV296" s="15" t="s">
        <v>59</v>
      </c>
      <c r="BW296" t="s">
        <v>47</v>
      </c>
      <c r="BX296" s="15" t="s">
        <v>59</v>
      </c>
      <c r="BY296" t="s">
        <v>47</v>
      </c>
      <c r="BZ296" s="15" t="s">
        <v>59</v>
      </c>
      <c r="CA296" t="s">
        <v>47</v>
      </c>
      <c r="CB296" s="15" t="s">
        <v>59</v>
      </c>
      <c r="CI296" t="s">
        <v>47</v>
      </c>
      <c r="CJ296" s="15" t="s">
        <v>59</v>
      </c>
      <c r="CM296" t="s">
        <v>47</v>
      </c>
      <c r="CN296" s="15" t="s">
        <v>59</v>
      </c>
      <c r="CO296" t="s">
        <v>47</v>
      </c>
      <c r="CP296" s="15" t="s">
        <v>59</v>
      </c>
      <c r="CQ296" t="s">
        <v>47</v>
      </c>
      <c r="CR296" s="15" t="s">
        <v>59</v>
      </c>
      <c r="CS296" t="s">
        <v>47</v>
      </c>
      <c r="CT296" s="15" t="s">
        <v>59</v>
      </c>
      <c r="CU296" t="s">
        <v>47</v>
      </c>
      <c r="CV296" s="15" t="s">
        <v>59</v>
      </c>
      <c r="CY296" t="s">
        <v>47</v>
      </c>
      <c r="CZ296" s="15" t="s">
        <v>59</v>
      </c>
      <c r="DC296" t="s">
        <v>47</v>
      </c>
      <c r="DD296" s="15" t="s">
        <v>59</v>
      </c>
      <c r="DG296" t="s">
        <v>47</v>
      </c>
      <c r="DH296" s="15" t="s">
        <v>59</v>
      </c>
      <c r="DI296" t="s">
        <v>47</v>
      </c>
      <c r="DJ296" s="15" t="s">
        <v>59</v>
      </c>
      <c r="DK296" t="s">
        <v>47</v>
      </c>
      <c r="DL296" s="15" t="s">
        <v>59</v>
      </c>
      <c r="DM296" t="s">
        <v>47</v>
      </c>
      <c r="DN296" s="15" t="s">
        <v>59</v>
      </c>
      <c r="DO296" t="s">
        <v>47</v>
      </c>
      <c r="DP296" s="15" t="s">
        <v>59</v>
      </c>
      <c r="DQ296" t="s">
        <v>47</v>
      </c>
      <c r="DR296" s="15" t="s">
        <v>59</v>
      </c>
      <c r="DS296" t="s">
        <v>47</v>
      </c>
      <c r="DT296" s="15" t="s">
        <v>59</v>
      </c>
      <c r="DU296" s="20">
        <v>0.22388059701492538</v>
      </c>
      <c r="DV296" s="15" t="s">
        <v>59</v>
      </c>
      <c r="DW296" s="20">
        <v>8.95522388059702E-2</v>
      </c>
      <c r="EC296" t="s">
        <v>47</v>
      </c>
      <c r="ED296" s="15" t="s">
        <v>59</v>
      </c>
      <c r="EE296" t="s">
        <v>47</v>
      </c>
      <c r="EF296" s="15" t="s">
        <v>59</v>
      </c>
      <c r="EG296" t="s">
        <v>47</v>
      </c>
      <c r="EH296" s="15" t="s">
        <v>59</v>
      </c>
      <c r="EK296" t="s">
        <v>47</v>
      </c>
      <c r="EL296" s="15" t="s">
        <v>59</v>
      </c>
      <c r="EM296" t="s">
        <v>47</v>
      </c>
      <c r="EN296" s="15" t="s">
        <v>59</v>
      </c>
      <c r="EO296" t="s">
        <v>47</v>
      </c>
      <c r="EP296" s="15" t="s">
        <v>59</v>
      </c>
      <c r="EQ296" t="s">
        <v>47</v>
      </c>
      <c r="ER296" s="15" t="s">
        <v>59</v>
      </c>
      <c r="ES296" t="s">
        <v>47</v>
      </c>
      <c r="ET296" s="15" t="s">
        <v>59</v>
      </c>
      <c r="EU296" t="s">
        <v>47</v>
      </c>
      <c r="EV296" s="15" t="s">
        <v>59</v>
      </c>
      <c r="EW296" s="20">
        <v>2.2388059701492539E-2</v>
      </c>
      <c r="EX296" s="15" t="s">
        <v>59</v>
      </c>
      <c r="EY296" t="s">
        <v>47</v>
      </c>
      <c r="EZ296" s="15" t="s">
        <v>59</v>
      </c>
      <c r="FA296" s="20">
        <v>2.2388059701492539E-2</v>
      </c>
      <c r="FE296" s="20">
        <v>0.15671641791044777</v>
      </c>
      <c r="FG296" t="s">
        <v>47</v>
      </c>
      <c r="FH296" s="15" t="s">
        <v>59</v>
      </c>
      <c r="FI296" t="s">
        <v>47</v>
      </c>
      <c r="FJ296" s="15" t="s">
        <v>59</v>
      </c>
      <c r="FK296" s="20">
        <v>0.67910447761194026</v>
      </c>
      <c r="FM296" s="20">
        <v>0.44776119402985076</v>
      </c>
      <c r="FN296" s="15" t="s">
        <v>59</v>
      </c>
      <c r="FO296" s="20">
        <v>6.7164179104477612E-2</v>
      </c>
      <c r="FQ296" t="s">
        <v>47</v>
      </c>
      <c r="FR296" s="15" t="s">
        <v>59</v>
      </c>
    </row>
    <row r="297" spans="1:174" ht="15.95" customHeight="1">
      <c r="A297" t="s">
        <v>677</v>
      </c>
      <c r="B297" s="43">
        <v>4</v>
      </c>
      <c r="C297" s="43">
        <v>150</v>
      </c>
      <c r="D297" s="43">
        <v>6420</v>
      </c>
      <c r="E297" s="18" t="s">
        <v>712</v>
      </c>
      <c r="F297" s="3" t="s">
        <v>1577</v>
      </c>
      <c r="I297" t="s">
        <v>47</v>
      </c>
      <c r="J297" s="15" t="s">
        <v>59</v>
      </c>
      <c r="K297">
        <v>5.5000000000000009</v>
      </c>
      <c r="L297" s="15">
        <v>0.9</v>
      </c>
      <c r="BG297" t="s">
        <v>47</v>
      </c>
      <c r="BH297" s="15" t="s">
        <v>59</v>
      </c>
      <c r="BI297" t="s">
        <v>47</v>
      </c>
      <c r="BJ297" s="15" t="s">
        <v>59</v>
      </c>
      <c r="BK297" t="s">
        <v>47</v>
      </c>
      <c r="BL297" s="15" t="s">
        <v>59</v>
      </c>
      <c r="BM297" t="s">
        <v>47</v>
      </c>
      <c r="BN297" s="15" t="s">
        <v>59</v>
      </c>
      <c r="BO297" t="s">
        <v>47</v>
      </c>
      <c r="BP297" s="15" t="s">
        <v>59</v>
      </c>
      <c r="BQ297" t="s">
        <v>47</v>
      </c>
      <c r="BR297" s="15" t="s">
        <v>59</v>
      </c>
      <c r="BS297" t="s">
        <v>47</v>
      </c>
      <c r="BT297" s="15" t="s">
        <v>59</v>
      </c>
      <c r="BU297" t="s">
        <v>47</v>
      </c>
      <c r="BV297" s="15" t="s">
        <v>59</v>
      </c>
      <c r="BW297" t="s">
        <v>47</v>
      </c>
      <c r="BX297" s="15" t="s">
        <v>59</v>
      </c>
      <c r="BY297" t="s">
        <v>47</v>
      </c>
      <c r="BZ297" s="15" t="s">
        <v>59</v>
      </c>
      <c r="CA297" t="s">
        <v>47</v>
      </c>
      <c r="CB297" s="15" t="s">
        <v>59</v>
      </c>
      <c r="CI297" t="s">
        <v>47</v>
      </c>
      <c r="CJ297" s="15" t="s">
        <v>59</v>
      </c>
      <c r="CM297" t="s">
        <v>47</v>
      </c>
      <c r="CN297" s="15" t="s">
        <v>59</v>
      </c>
      <c r="CO297" t="s">
        <v>47</v>
      </c>
      <c r="CP297" s="15" t="s">
        <v>59</v>
      </c>
      <c r="CQ297" t="s">
        <v>47</v>
      </c>
      <c r="CR297" s="15" t="s">
        <v>59</v>
      </c>
      <c r="CS297" t="s">
        <v>47</v>
      </c>
      <c r="CT297" s="15" t="s">
        <v>59</v>
      </c>
      <c r="CU297" t="s">
        <v>47</v>
      </c>
      <c r="CV297" s="15" t="s">
        <v>59</v>
      </c>
      <c r="CY297" t="s">
        <v>47</v>
      </c>
      <c r="CZ297" s="15" t="s">
        <v>59</v>
      </c>
      <c r="DC297" t="s">
        <v>47</v>
      </c>
      <c r="DD297" s="15" t="s">
        <v>59</v>
      </c>
      <c r="DG297" t="s">
        <v>47</v>
      </c>
      <c r="DH297" s="15" t="s">
        <v>59</v>
      </c>
      <c r="DI297" t="s">
        <v>47</v>
      </c>
      <c r="DJ297" s="15" t="s">
        <v>59</v>
      </c>
      <c r="DK297" t="s">
        <v>47</v>
      </c>
      <c r="DL297" s="15" t="s">
        <v>59</v>
      </c>
      <c r="DM297" t="s">
        <v>47</v>
      </c>
      <c r="DN297" s="15" t="s">
        <v>59</v>
      </c>
      <c r="DO297" t="s">
        <v>47</v>
      </c>
      <c r="DP297" s="15" t="s">
        <v>59</v>
      </c>
      <c r="DQ297" t="s">
        <v>47</v>
      </c>
      <c r="DR297" s="15" t="s">
        <v>59</v>
      </c>
      <c r="DS297" t="s">
        <v>47</v>
      </c>
      <c r="DT297" s="15" t="s">
        <v>59</v>
      </c>
      <c r="DU297" s="20">
        <v>0.25210084033613445</v>
      </c>
      <c r="DV297" s="15" t="s">
        <v>59</v>
      </c>
      <c r="DW297" s="20">
        <v>0.11764705882352942</v>
      </c>
      <c r="EC297" t="s">
        <v>47</v>
      </c>
      <c r="ED297" s="15" t="s">
        <v>59</v>
      </c>
      <c r="EE297" t="s">
        <v>47</v>
      </c>
      <c r="EF297" s="15" t="s">
        <v>59</v>
      </c>
      <c r="EG297" t="s">
        <v>47</v>
      </c>
      <c r="EH297" s="15" t="s">
        <v>59</v>
      </c>
      <c r="EK297" t="s">
        <v>47</v>
      </c>
      <c r="EL297" s="15" t="s">
        <v>59</v>
      </c>
      <c r="EM297" t="s">
        <v>47</v>
      </c>
      <c r="EN297" s="15" t="s">
        <v>59</v>
      </c>
      <c r="EO297" t="s">
        <v>47</v>
      </c>
      <c r="EP297" s="15" t="s">
        <v>59</v>
      </c>
      <c r="EQ297" t="s">
        <v>47</v>
      </c>
      <c r="ER297" s="15" t="s">
        <v>59</v>
      </c>
      <c r="ES297" t="s">
        <v>47</v>
      </c>
      <c r="ET297" s="15" t="s">
        <v>59</v>
      </c>
      <c r="EU297" t="s">
        <v>47</v>
      </c>
      <c r="EV297" s="15" t="s">
        <v>59</v>
      </c>
      <c r="EW297" s="20">
        <v>1.6806722689075633E-2</v>
      </c>
      <c r="EX297" s="15" t="s">
        <v>59</v>
      </c>
      <c r="EY297" t="s">
        <v>47</v>
      </c>
      <c r="EZ297" s="15" t="s">
        <v>59</v>
      </c>
      <c r="FA297" s="20">
        <v>8.4033613445378165E-3</v>
      </c>
      <c r="FE297" s="20">
        <v>0.10084033613445378</v>
      </c>
      <c r="FG297" t="s">
        <v>47</v>
      </c>
      <c r="FH297" s="15" t="s">
        <v>59</v>
      </c>
      <c r="FI297" t="s">
        <v>47</v>
      </c>
      <c r="FJ297" s="15" t="s">
        <v>59</v>
      </c>
      <c r="FK297" s="20">
        <v>0.43697478991596639</v>
      </c>
      <c r="FM297" s="20">
        <v>0.42016806722689082</v>
      </c>
      <c r="FN297" s="15" t="s">
        <v>59</v>
      </c>
      <c r="FO297" s="20">
        <v>0.21848739495798319</v>
      </c>
      <c r="FQ297" t="s">
        <v>47</v>
      </c>
      <c r="FR297" s="15" t="s">
        <v>59</v>
      </c>
    </row>
    <row r="298" spans="1:174" ht="15.95" customHeight="1">
      <c r="A298" t="s">
        <v>668</v>
      </c>
      <c r="B298" s="43">
        <v>4</v>
      </c>
      <c r="C298" s="43">
        <v>100</v>
      </c>
      <c r="D298" s="43">
        <v>6414</v>
      </c>
      <c r="E298" s="18" t="s">
        <v>712</v>
      </c>
      <c r="F298" s="3" t="s">
        <v>1578</v>
      </c>
      <c r="I298" t="s">
        <v>47</v>
      </c>
      <c r="J298" s="15" t="s">
        <v>59</v>
      </c>
      <c r="K298">
        <v>5</v>
      </c>
      <c r="L298" s="15">
        <v>0.6</v>
      </c>
      <c r="BG298" t="s">
        <v>47</v>
      </c>
      <c r="BH298" s="15" t="s">
        <v>59</v>
      </c>
      <c r="BI298" t="s">
        <v>47</v>
      </c>
      <c r="BJ298" s="15" t="s">
        <v>59</v>
      </c>
      <c r="BK298" t="s">
        <v>47</v>
      </c>
      <c r="BL298" s="15" t="s">
        <v>59</v>
      </c>
      <c r="BM298" t="s">
        <v>47</v>
      </c>
      <c r="BN298" s="15" t="s">
        <v>59</v>
      </c>
      <c r="BO298" t="s">
        <v>47</v>
      </c>
      <c r="BP298" s="15" t="s">
        <v>59</v>
      </c>
      <c r="BQ298" t="s">
        <v>47</v>
      </c>
      <c r="BR298" s="15" t="s">
        <v>59</v>
      </c>
      <c r="BS298" t="s">
        <v>47</v>
      </c>
      <c r="BT298" s="15" t="s">
        <v>59</v>
      </c>
      <c r="BU298" t="s">
        <v>47</v>
      </c>
      <c r="BV298" s="15" t="s">
        <v>59</v>
      </c>
      <c r="BW298" t="s">
        <v>47</v>
      </c>
      <c r="BX298" s="15" t="s">
        <v>59</v>
      </c>
      <c r="BY298" t="s">
        <v>47</v>
      </c>
      <c r="BZ298" s="15" t="s">
        <v>59</v>
      </c>
      <c r="CA298" t="s">
        <v>47</v>
      </c>
      <c r="CB298" s="15" t="s">
        <v>59</v>
      </c>
      <c r="CI298" t="s">
        <v>47</v>
      </c>
      <c r="CJ298" s="15" t="s">
        <v>59</v>
      </c>
      <c r="CM298" t="s">
        <v>47</v>
      </c>
      <c r="CN298" s="15" t="s">
        <v>59</v>
      </c>
      <c r="CO298" t="s">
        <v>47</v>
      </c>
      <c r="CP298" s="15" t="s">
        <v>59</v>
      </c>
      <c r="CQ298" t="s">
        <v>47</v>
      </c>
      <c r="CR298" s="15" t="s">
        <v>59</v>
      </c>
      <c r="CS298" t="s">
        <v>47</v>
      </c>
      <c r="CT298" s="15" t="s">
        <v>59</v>
      </c>
      <c r="CU298" t="s">
        <v>47</v>
      </c>
      <c r="CV298" s="15" t="s">
        <v>59</v>
      </c>
      <c r="CY298" t="s">
        <v>47</v>
      </c>
      <c r="CZ298" s="15" t="s">
        <v>59</v>
      </c>
      <c r="DC298" t="s">
        <v>47</v>
      </c>
      <c r="DD298" s="15" t="s">
        <v>59</v>
      </c>
      <c r="DG298" t="s">
        <v>47</v>
      </c>
      <c r="DH298" s="15" t="s">
        <v>59</v>
      </c>
      <c r="DI298" t="s">
        <v>47</v>
      </c>
      <c r="DJ298" s="15" t="s">
        <v>59</v>
      </c>
      <c r="DK298" t="s">
        <v>47</v>
      </c>
      <c r="DL298" s="15" t="s">
        <v>59</v>
      </c>
      <c r="DM298" t="s">
        <v>47</v>
      </c>
      <c r="DN298" s="15" t="s">
        <v>59</v>
      </c>
      <c r="DO298" t="s">
        <v>47</v>
      </c>
      <c r="DP298" s="15" t="s">
        <v>59</v>
      </c>
      <c r="DQ298" t="s">
        <v>47</v>
      </c>
      <c r="DR298" s="15" t="s">
        <v>59</v>
      </c>
      <c r="DS298" t="s">
        <v>47</v>
      </c>
      <c r="DT298" s="15" t="s">
        <v>59</v>
      </c>
      <c r="DU298" s="20">
        <v>0.45</v>
      </c>
      <c r="DW298" s="20">
        <v>0.13333333333333336</v>
      </c>
      <c r="EC298" t="s">
        <v>47</v>
      </c>
      <c r="ED298" s="15" t="s">
        <v>59</v>
      </c>
      <c r="EE298" t="s">
        <v>47</v>
      </c>
      <c r="EF298" s="15" t="s">
        <v>59</v>
      </c>
      <c r="EG298" t="s">
        <v>47</v>
      </c>
      <c r="EH298" s="15" t="s">
        <v>59</v>
      </c>
      <c r="EK298" t="s">
        <v>47</v>
      </c>
      <c r="EL298" s="15" t="s">
        <v>59</v>
      </c>
      <c r="EM298" t="s">
        <v>47</v>
      </c>
      <c r="EN298" s="15" t="s">
        <v>59</v>
      </c>
      <c r="EO298" t="s">
        <v>47</v>
      </c>
      <c r="EP298" s="15" t="s">
        <v>59</v>
      </c>
      <c r="EQ298" t="s">
        <v>47</v>
      </c>
      <c r="ER298" s="15" t="s">
        <v>59</v>
      </c>
      <c r="ES298" t="s">
        <v>47</v>
      </c>
      <c r="ET298" s="15" t="s">
        <v>59</v>
      </c>
      <c r="EU298" t="s">
        <v>47</v>
      </c>
      <c r="EV298" s="15" t="s">
        <v>59</v>
      </c>
      <c r="EW298" s="20">
        <v>1.666666666666667E-2</v>
      </c>
      <c r="EX298" s="15" t="s">
        <v>59</v>
      </c>
      <c r="EY298" t="s">
        <v>47</v>
      </c>
      <c r="EZ298" s="15" t="s">
        <v>59</v>
      </c>
      <c r="FA298" s="20">
        <v>0.05</v>
      </c>
      <c r="FE298" s="20">
        <v>0.35000000000000003</v>
      </c>
      <c r="FG298" t="s">
        <v>47</v>
      </c>
      <c r="FH298" s="15" t="s">
        <v>59</v>
      </c>
      <c r="FI298" t="s">
        <v>47</v>
      </c>
      <c r="FJ298" s="15" t="s">
        <v>59</v>
      </c>
      <c r="FK298" s="20">
        <v>1.7833333333333334</v>
      </c>
      <c r="FM298" s="20">
        <v>0.96666666666666679</v>
      </c>
      <c r="FN298" s="15" t="s">
        <v>59</v>
      </c>
      <c r="FO298" s="20">
        <v>0.25</v>
      </c>
      <c r="FQ298" t="s">
        <v>47</v>
      </c>
      <c r="FR298" s="15" t="s">
        <v>59</v>
      </c>
    </row>
    <row r="299" spans="1:174" ht="15.95" customHeight="1">
      <c r="A299" t="s">
        <v>674</v>
      </c>
      <c r="B299" s="43">
        <v>4</v>
      </c>
      <c r="C299" s="43">
        <v>250</v>
      </c>
      <c r="D299" s="43">
        <v>6802</v>
      </c>
      <c r="E299" s="18" t="s">
        <v>712</v>
      </c>
      <c r="F299" s="3" t="s">
        <v>1579</v>
      </c>
      <c r="I299" t="s">
        <v>47</v>
      </c>
      <c r="J299" s="15" t="s">
        <v>59</v>
      </c>
      <c r="K299">
        <v>4.8</v>
      </c>
      <c r="L299" s="15">
        <v>0.70000000000000007</v>
      </c>
      <c r="BG299" t="s">
        <v>47</v>
      </c>
      <c r="BH299" s="15" t="s">
        <v>59</v>
      </c>
      <c r="BI299" t="s">
        <v>47</v>
      </c>
      <c r="BJ299" s="15" t="s">
        <v>59</v>
      </c>
      <c r="BK299" t="s">
        <v>47</v>
      </c>
      <c r="BL299" s="15" t="s">
        <v>59</v>
      </c>
      <c r="BM299" t="s">
        <v>47</v>
      </c>
      <c r="BN299" s="15" t="s">
        <v>59</v>
      </c>
      <c r="BO299" t="s">
        <v>47</v>
      </c>
      <c r="BP299" s="15" t="s">
        <v>59</v>
      </c>
      <c r="BQ299" t="s">
        <v>47</v>
      </c>
      <c r="BR299" s="15" t="s">
        <v>59</v>
      </c>
      <c r="BS299" t="s">
        <v>47</v>
      </c>
      <c r="BT299" s="15" t="s">
        <v>59</v>
      </c>
      <c r="BU299" t="s">
        <v>47</v>
      </c>
      <c r="BV299" s="15" t="s">
        <v>59</v>
      </c>
      <c r="BW299" t="s">
        <v>47</v>
      </c>
      <c r="BX299" s="15" t="s">
        <v>59</v>
      </c>
      <c r="BY299" t="s">
        <v>47</v>
      </c>
      <c r="BZ299" s="15" t="s">
        <v>59</v>
      </c>
      <c r="CA299" t="s">
        <v>47</v>
      </c>
      <c r="CB299" s="15" t="s">
        <v>59</v>
      </c>
      <c r="CI299" t="s">
        <v>47</v>
      </c>
      <c r="CJ299" s="15" t="s">
        <v>59</v>
      </c>
      <c r="CM299" t="s">
        <v>47</v>
      </c>
      <c r="CN299" s="15" t="s">
        <v>59</v>
      </c>
      <c r="CO299" t="s">
        <v>47</v>
      </c>
      <c r="CP299" s="15" t="s">
        <v>59</v>
      </c>
      <c r="CQ299" t="s">
        <v>47</v>
      </c>
      <c r="CR299" s="15" t="s">
        <v>59</v>
      </c>
      <c r="CS299" t="s">
        <v>47</v>
      </c>
      <c r="CT299" s="15" t="s">
        <v>59</v>
      </c>
      <c r="CU299" t="s">
        <v>47</v>
      </c>
      <c r="CV299" s="15" t="s">
        <v>59</v>
      </c>
      <c r="CY299" t="s">
        <v>47</v>
      </c>
      <c r="CZ299" s="15" t="s">
        <v>59</v>
      </c>
      <c r="DC299" t="s">
        <v>47</v>
      </c>
      <c r="DD299" s="15" t="s">
        <v>59</v>
      </c>
      <c r="DG299" t="s">
        <v>47</v>
      </c>
      <c r="DH299" s="15" t="s">
        <v>59</v>
      </c>
      <c r="DI299" t="s">
        <v>47</v>
      </c>
      <c r="DJ299" s="15" t="s">
        <v>59</v>
      </c>
      <c r="DK299" t="s">
        <v>47</v>
      </c>
      <c r="DL299" s="15" t="s">
        <v>59</v>
      </c>
      <c r="DM299" t="s">
        <v>47</v>
      </c>
      <c r="DN299" s="15" t="s">
        <v>59</v>
      </c>
      <c r="DO299" t="s">
        <v>47</v>
      </c>
      <c r="DP299" s="15" t="s">
        <v>59</v>
      </c>
      <c r="DQ299" t="s">
        <v>47</v>
      </c>
      <c r="DR299" s="15" t="s">
        <v>59</v>
      </c>
      <c r="DS299" t="s">
        <v>47</v>
      </c>
      <c r="DT299" s="15" t="s">
        <v>59</v>
      </c>
      <c r="DU299" s="20">
        <v>3.333333333333333</v>
      </c>
      <c r="DW299" s="20">
        <v>1.531400966183575</v>
      </c>
      <c r="EC299" t="s">
        <v>47</v>
      </c>
      <c r="ED299" s="15" t="s">
        <v>59</v>
      </c>
      <c r="EE299" t="s">
        <v>47</v>
      </c>
      <c r="EF299" s="15" t="s">
        <v>59</v>
      </c>
      <c r="EG299" t="s">
        <v>47</v>
      </c>
      <c r="EH299" s="15" t="s">
        <v>59</v>
      </c>
      <c r="EK299" t="s">
        <v>47</v>
      </c>
      <c r="EL299" s="15" t="s">
        <v>59</v>
      </c>
      <c r="EM299" t="s">
        <v>47</v>
      </c>
      <c r="EN299" s="15" t="s">
        <v>59</v>
      </c>
      <c r="EO299" t="s">
        <v>47</v>
      </c>
      <c r="EP299" s="15" t="s">
        <v>59</v>
      </c>
      <c r="EQ299" t="s">
        <v>47</v>
      </c>
      <c r="ER299" s="15" t="s">
        <v>59</v>
      </c>
      <c r="ES299" t="s">
        <v>47</v>
      </c>
      <c r="ET299" s="15" t="s">
        <v>59</v>
      </c>
      <c r="EU299" t="s">
        <v>47</v>
      </c>
      <c r="EV299" s="15" t="s">
        <v>59</v>
      </c>
      <c r="EW299" s="20">
        <v>1.9323671497584544E-2</v>
      </c>
      <c r="EX299" s="15" t="s">
        <v>59</v>
      </c>
      <c r="EY299" t="s">
        <v>47</v>
      </c>
      <c r="EZ299" s="15" t="s">
        <v>59</v>
      </c>
      <c r="FA299" s="20">
        <v>4.3478260869565216E-2</v>
      </c>
      <c r="FE299" s="20">
        <v>0.40579710144927539</v>
      </c>
      <c r="FG299" t="s">
        <v>47</v>
      </c>
      <c r="FH299" s="15" t="s">
        <v>59</v>
      </c>
      <c r="FI299" t="s">
        <v>47</v>
      </c>
      <c r="FJ299" s="15" t="s">
        <v>59</v>
      </c>
      <c r="FK299" s="20">
        <v>1.1400966183574879</v>
      </c>
      <c r="FM299" s="20">
        <v>6.2367149758454108</v>
      </c>
      <c r="FN299" s="15" t="s">
        <v>59</v>
      </c>
      <c r="FO299" s="20">
        <v>2.5797101449275366</v>
      </c>
      <c r="FQ299" t="s">
        <v>47</v>
      </c>
      <c r="FR299" s="15" t="s">
        <v>59</v>
      </c>
    </row>
    <row r="300" spans="1:174" ht="15.95" customHeight="1">
      <c r="A300" t="str">
        <f>SUBSTITUTE(A296, "liquid", "PS added liquid")</f>
        <v>Green beans, stir-fried with PS added liquid margarine</v>
      </c>
      <c r="B300" s="43">
        <v>4</v>
      </c>
      <c r="C300" s="43">
        <v>150</v>
      </c>
      <c r="D300" s="43">
        <v>2802</v>
      </c>
      <c r="E300" s="18" t="s">
        <v>712</v>
      </c>
      <c r="F300" s="3" t="s">
        <v>1576</v>
      </c>
      <c r="I300" t="s">
        <v>47</v>
      </c>
      <c r="J300" s="15" t="s">
        <v>59</v>
      </c>
      <c r="K300">
        <v>16.8</v>
      </c>
      <c r="L300" s="15">
        <v>8.9</v>
      </c>
      <c r="BG300" t="s">
        <v>47</v>
      </c>
      <c r="BH300" s="15" t="s">
        <v>59</v>
      </c>
      <c r="BI300" t="s">
        <v>47</v>
      </c>
      <c r="BJ300" s="15" t="s">
        <v>59</v>
      </c>
      <c r="BK300" t="s">
        <v>47</v>
      </c>
      <c r="BL300" s="15" t="s">
        <v>59</v>
      </c>
      <c r="BM300" t="s">
        <v>47</v>
      </c>
      <c r="BN300" s="15" t="s">
        <v>59</v>
      </c>
      <c r="BO300" t="s">
        <v>47</v>
      </c>
      <c r="BP300" s="15" t="s">
        <v>59</v>
      </c>
      <c r="BQ300" t="s">
        <v>47</v>
      </c>
      <c r="BR300" s="15" t="s">
        <v>59</v>
      </c>
      <c r="BS300" t="s">
        <v>47</v>
      </c>
      <c r="BT300" s="15" t="s">
        <v>59</v>
      </c>
      <c r="BU300" t="s">
        <v>47</v>
      </c>
      <c r="BV300" s="15" t="s">
        <v>59</v>
      </c>
      <c r="BW300" t="s">
        <v>47</v>
      </c>
      <c r="BX300" s="15" t="s">
        <v>59</v>
      </c>
      <c r="BY300" t="s">
        <v>47</v>
      </c>
      <c r="BZ300" s="15" t="s">
        <v>59</v>
      </c>
      <c r="CA300" t="s">
        <v>47</v>
      </c>
      <c r="CB300" s="15" t="s">
        <v>59</v>
      </c>
      <c r="CI300" t="s">
        <v>47</v>
      </c>
      <c r="CJ300" s="15" t="s">
        <v>59</v>
      </c>
      <c r="CM300" t="s">
        <v>47</v>
      </c>
      <c r="CN300" s="15" t="s">
        <v>59</v>
      </c>
      <c r="CO300" t="s">
        <v>47</v>
      </c>
      <c r="CP300" s="15" t="s">
        <v>59</v>
      </c>
      <c r="CQ300" t="s">
        <v>47</v>
      </c>
      <c r="CR300" s="15" t="s">
        <v>59</v>
      </c>
      <c r="CS300" t="s">
        <v>47</v>
      </c>
      <c r="CT300" s="15" t="s">
        <v>59</v>
      </c>
      <c r="CU300" t="s">
        <v>47</v>
      </c>
      <c r="CV300" s="15" t="s">
        <v>59</v>
      </c>
      <c r="CY300" t="s">
        <v>47</v>
      </c>
      <c r="CZ300" s="15" t="s">
        <v>59</v>
      </c>
      <c r="DC300" t="s">
        <v>47</v>
      </c>
      <c r="DD300" s="15" t="s">
        <v>59</v>
      </c>
      <c r="DG300" t="s">
        <v>47</v>
      </c>
      <c r="DH300" s="15" t="s">
        <v>59</v>
      </c>
      <c r="DI300" t="s">
        <v>47</v>
      </c>
      <c r="DJ300" s="15" t="s">
        <v>59</v>
      </c>
      <c r="DK300" t="s">
        <v>47</v>
      </c>
      <c r="DL300" s="15" t="s">
        <v>59</v>
      </c>
      <c r="DM300" t="s">
        <v>47</v>
      </c>
      <c r="DN300" s="15" t="s">
        <v>59</v>
      </c>
      <c r="DO300" t="s">
        <v>47</v>
      </c>
      <c r="DP300" s="15" t="s">
        <v>59</v>
      </c>
      <c r="DQ300" t="s">
        <v>47</v>
      </c>
      <c r="DR300" s="15" t="s">
        <v>59</v>
      </c>
      <c r="DS300" t="s">
        <v>47</v>
      </c>
      <c r="DT300" s="15" t="s">
        <v>59</v>
      </c>
      <c r="DU300" s="20">
        <v>1.6567164179104479</v>
      </c>
      <c r="DW300" s="20">
        <v>0.32835820895522388</v>
      </c>
      <c r="EC300" t="s">
        <v>47</v>
      </c>
      <c r="ED300" s="15" t="s">
        <v>59</v>
      </c>
      <c r="EE300" t="s">
        <v>47</v>
      </c>
      <c r="EF300" s="15" t="s">
        <v>59</v>
      </c>
      <c r="EG300" t="s">
        <v>47</v>
      </c>
      <c r="EH300" s="15" t="s">
        <v>59</v>
      </c>
      <c r="EK300" t="s">
        <v>47</v>
      </c>
      <c r="EL300" s="15" t="s">
        <v>59</v>
      </c>
      <c r="EM300" t="s">
        <v>47</v>
      </c>
      <c r="EN300" s="15" t="s">
        <v>59</v>
      </c>
      <c r="EO300" t="s">
        <v>47</v>
      </c>
      <c r="EP300" s="15" t="s">
        <v>59</v>
      </c>
      <c r="EQ300" t="s">
        <v>47</v>
      </c>
      <c r="ER300" s="15" t="s">
        <v>59</v>
      </c>
      <c r="ES300" t="s">
        <v>47</v>
      </c>
      <c r="ET300" s="15" t="s">
        <v>59</v>
      </c>
      <c r="EU300" t="s">
        <v>47</v>
      </c>
      <c r="EV300" s="15" t="s">
        <v>59</v>
      </c>
      <c r="EW300" s="20">
        <v>2.2388059701492539E-2</v>
      </c>
      <c r="EX300" s="15" t="s">
        <v>59</v>
      </c>
      <c r="EY300" t="s">
        <v>47</v>
      </c>
      <c r="EZ300" s="15" t="s">
        <v>59</v>
      </c>
      <c r="FA300" s="20">
        <v>8.9552238805970158E-2</v>
      </c>
      <c r="FE300" s="20">
        <v>0.32089552238805968</v>
      </c>
      <c r="FG300" t="s">
        <v>47</v>
      </c>
      <c r="FH300" s="15" t="s">
        <v>59</v>
      </c>
      <c r="FI300" t="s">
        <v>47</v>
      </c>
      <c r="FJ300" s="15" t="s">
        <v>59</v>
      </c>
      <c r="FK300" s="20">
        <v>1.3134328358208955</v>
      </c>
      <c r="FM300" s="20">
        <v>1.8059701492537314</v>
      </c>
      <c r="FN300" s="15" t="s">
        <v>59</v>
      </c>
      <c r="FO300" s="20">
        <v>0.5223880597014926</v>
      </c>
      <c r="FQ300" t="s">
        <v>47</v>
      </c>
      <c r="FR300" s="15" t="s">
        <v>59</v>
      </c>
    </row>
    <row r="301" spans="1:174" ht="15.95" customHeight="1">
      <c r="A301" t="str">
        <f>SUBSTITUTE(A297, "liquid", "PS added liquid")</f>
        <v>Cabbage, stir-fried with PS added liquid margarine</v>
      </c>
      <c r="B301" s="43">
        <v>4</v>
      </c>
      <c r="C301" s="43">
        <v>150</v>
      </c>
      <c r="D301" s="43">
        <v>6420</v>
      </c>
      <c r="E301" s="18" t="s">
        <v>712</v>
      </c>
      <c r="F301" s="3" t="s">
        <v>1577</v>
      </c>
      <c r="I301" t="s">
        <v>47</v>
      </c>
      <c r="J301" s="15" t="s">
        <v>59</v>
      </c>
      <c r="K301">
        <v>55.8</v>
      </c>
      <c r="L301" s="15">
        <v>12.9</v>
      </c>
      <c r="BG301" t="s">
        <v>47</v>
      </c>
      <c r="BH301" s="15" t="s">
        <v>59</v>
      </c>
      <c r="BI301" t="s">
        <v>47</v>
      </c>
      <c r="BJ301" s="15" t="s">
        <v>59</v>
      </c>
      <c r="BK301" t="s">
        <v>47</v>
      </c>
      <c r="BL301" s="15" t="s">
        <v>59</v>
      </c>
      <c r="BM301" t="s">
        <v>47</v>
      </c>
      <c r="BN301" s="15" t="s">
        <v>59</v>
      </c>
      <c r="BO301" t="s">
        <v>47</v>
      </c>
      <c r="BP301" s="15" t="s">
        <v>59</v>
      </c>
      <c r="BQ301" t="s">
        <v>47</v>
      </c>
      <c r="BR301" s="15" t="s">
        <v>59</v>
      </c>
      <c r="BS301" t="s">
        <v>47</v>
      </c>
      <c r="BT301" s="15" t="s">
        <v>59</v>
      </c>
      <c r="BU301" t="s">
        <v>47</v>
      </c>
      <c r="BV301" s="15" t="s">
        <v>59</v>
      </c>
      <c r="BW301" t="s">
        <v>47</v>
      </c>
      <c r="BX301" s="15" t="s">
        <v>59</v>
      </c>
      <c r="BY301" t="s">
        <v>47</v>
      </c>
      <c r="BZ301" s="15" t="s">
        <v>59</v>
      </c>
      <c r="CA301" t="s">
        <v>47</v>
      </c>
      <c r="CB301" s="15" t="s">
        <v>59</v>
      </c>
      <c r="CI301" t="s">
        <v>47</v>
      </c>
      <c r="CJ301" s="15" t="s">
        <v>59</v>
      </c>
      <c r="CM301" t="s">
        <v>47</v>
      </c>
      <c r="CN301" s="15" t="s">
        <v>59</v>
      </c>
      <c r="CO301" t="s">
        <v>47</v>
      </c>
      <c r="CP301" s="15" t="s">
        <v>59</v>
      </c>
      <c r="CQ301" t="s">
        <v>47</v>
      </c>
      <c r="CR301" s="15" t="s">
        <v>59</v>
      </c>
      <c r="CS301" t="s">
        <v>47</v>
      </c>
      <c r="CT301" s="15" t="s">
        <v>59</v>
      </c>
      <c r="CU301" t="s">
        <v>47</v>
      </c>
      <c r="CV301" s="15" t="s">
        <v>59</v>
      </c>
      <c r="CY301" t="s">
        <v>47</v>
      </c>
      <c r="CZ301" s="15" t="s">
        <v>59</v>
      </c>
      <c r="DC301" t="s">
        <v>47</v>
      </c>
      <c r="DD301" s="15" t="s">
        <v>59</v>
      </c>
      <c r="DG301" t="s">
        <v>47</v>
      </c>
      <c r="DH301" s="15" t="s">
        <v>59</v>
      </c>
      <c r="DI301" t="s">
        <v>47</v>
      </c>
      <c r="DJ301" s="15" t="s">
        <v>59</v>
      </c>
      <c r="DK301" t="s">
        <v>47</v>
      </c>
      <c r="DL301" s="15" t="s">
        <v>59</v>
      </c>
      <c r="DM301" t="s">
        <v>47</v>
      </c>
      <c r="DN301" s="15" t="s">
        <v>59</v>
      </c>
      <c r="DO301" t="s">
        <v>47</v>
      </c>
      <c r="DP301" s="15" t="s">
        <v>59</v>
      </c>
      <c r="DQ301" t="s">
        <v>47</v>
      </c>
      <c r="DR301" s="15" t="s">
        <v>59</v>
      </c>
      <c r="DS301" t="s">
        <v>47</v>
      </c>
      <c r="DT301" s="15" t="s">
        <v>59</v>
      </c>
      <c r="DU301" s="20">
        <v>5.4369747899159666</v>
      </c>
      <c r="DW301" s="20">
        <v>0.9327731092436975</v>
      </c>
      <c r="EC301" t="s">
        <v>47</v>
      </c>
      <c r="ED301" s="15" t="s">
        <v>59</v>
      </c>
      <c r="EE301" t="s">
        <v>47</v>
      </c>
      <c r="EF301" s="15" t="s">
        <v>59</v>
      </c>
      <c r="EG301" t="s">
        <v>47</v>
      </c>
      <c r="EH301" s="15" t="s">
        <v>59</v>
      </c>
      <c r="EK301" t="s">
        <v>47</v>
      </c>
      <c r="EL301" s="15" t="s">
        <v>59</v>
      </c>
      <c r="EM301" t="s">
        <v>47</v>
      </c>
      <c r="EN301" s="15" t="s">
        <v>59</v>
      </c>
      <c r="EO301" t="s">
        <v>47</v>
      </c>
      <c r="EP301" s="15" t="s">
        <v>59</v>
      </c>
      <c r="EQ301" t="s">
        <v>47</v>
      </c>
      <c r="ER301" s="15" t="s">
        <v>59</v>
      </c>
      <c r="ES301" t="s">
        <v>47</v>
      </c>
      <c r="ET301" s="15" t="s">
        <v>59</v>
      </c>
      <c r="EU301" t="s">
        <v>47</v>
      </c>
      <c r="EV301" s="15" t="s">
        <v>59</v>
      </c>
      <c r="EW301" s="20">
        <v>1.6806722689075633E-2</v>
      </c>
      <c r="EX301" s="15" t="s">
        <v>59</v>
      </c>
      <c r="EY301" t="s">
        <v>47</v>
      </c>
      <c r="EZ301" s="15" t="s">
        <v>59</v>
      </c>
      <c r="FA301" s="20">
        <v>0.12605042016806722</v>
      </c>
      <c r="FE301" s="20">
        <v>0.36974789915966388</v>
      </c>
      <c r="FG301" t="s">
        <v>47</v>
      </c>
      <c r="FH301" s="15" t="s">
        <v>59</v>
      </c>
      <c r="FI301" t="s">
        <v>47</v>
      </c>
      <c r="FJ301" s="15" t="s">
        <v>59</v>
      </c>
      <c r="FK301" s="20">
        <v>1.6722689075630253</v>
      </c>
      <c r="FM301" s="20">
        <v>8.4705882352941178</v>
      </c>
      <c r="FN301" s="15" t="s">
        <v>59</v>
      </c>
      <c r="FO301" s="20">
        <v>2.3865546218487395</v>
      </c>
      <c r="FQ301" t="s">
        <v>47</v>
      </c>
      <c r="FR301" s="15" t="s">
        <v>59</v>
      </c>
    </row>
    <row r="302" spans="1:174" ht="15.95" customHeight="1">
      <c r="A302" t="str">
        <f>SUBSTITUTE(A298, "liquid", "PS added liquid")</f>
        <v>Onion, shallow-fried with PS added liquid margarine</v>
      </c>
      <c r="B302" s="43">
        <v>4</v>
      </c>
      <c r="C302" s="43">
        <v>100</v>
      </c>
      <c r="D302" s="43">
        <v>6414</v>
      </c>
      <c r="E302" s="18" t="s">
        <v>712</v>
      </c>
      <c r="F302" s="3" t="s">
        <v>1578</v>
      </c>
      <c r="I302" t="s">
        <v>47</v>
      </c>
      <c r="J302" s="15" t="s">
        <v>59</v>
      </c>
      <c r="K302">
        <v>15.4</v>
      </c>
      <c r="L302" s="15">
        <v>2.8000000000000003</v>
      </c>
      <c r="BG302" t="s">
        <v>47</v>
      </c>
      <c r="BH302" s="15" t="s">
        <v>59</v>
      </c>
      <c r="BI302" t="s">
        <v>47</v>
      </c>
      <c r="BJ302" s="15" t="s">
        <v>59</v>
      </c>
      <c r="BK302" t="s">
        <v>47</v>
      </c>
      <c r="BL302" s="15" t="s">
        <v>59</v>
      </c>
      <c r="BM302" t="s">
        <v>47</v>
      </c>
      <c r="BN302" s="15" t="s">
        <v>59</v>
      </c>
      <c r="BO302" t="s">
        <v>47</v>
      </c>
      <c r="BP302" s="15" t="s">
        <v>59</v>
      </c>
      <c r="BQ302" t="s">
        <v>47</v>
      </c>
      <c r="BR302" s="15" t="s">
        <v>59</v>
      </c>
      <c r="BS302" t="s">
        <v>47</v>
      </c>
      <c r="BT302" s="15" t="s">
        <v>59</v>
      </c>
      <c r="BU302" t="s">
        <v>47</v>
      </c>
      <c r="BV302" s="15" t="s">
        <v>59</v>
      </c>
      <c r="BW302" t="s">
        <v>47</v>
      </c>
      <c r="BX302" s="15" t="s">
        <v>59</v>
      </c>
      <c r="BY302" t="s">
        <v>47</v>
      </c>
      <c r="BZ302" s="15" t="s">
        <v>59</v>
      </c>
      <c r="CA302" t="s">
        <v>47</v>
      </c>
      <c r="CB302" s="15" t="s">
        <v>59</v>
      </c>
      <c r="CI302" t="s">
        <v>47</v>
      </c>
      <c r="CJ302" s="15" t="s">
        <v>59</v>
      </c>
      <c r="CM302" t="s">
        <v>47</v>
      </c>
      <c r="CN302" s="15" t="s">
        <v>59</v>
      </c>
      <c r="CO302" t="s">
        <v>47</v>
      </c>
      <c r="CP302" s="15" t="s">
        <v>59</v>
      </c>
      <c r="CQ302" t="s">
        <v>47</v>
      </c>
      <c r="CR302" s="15" t="s">
        <v>59</v>
      </c>
      <c r="CS302" t="s">
        <v>47</v>
      </c>
      <c r="CT302" s="15" t="s">
        <v>59</v>
      </c>
      <c r="CU302" t="s">
        <v>47</v>
      </c>
      <c r="CV302" s="15" t="s">
        <v>59</v>
      </c>
      <c r="CY302" t="s">
        <v>47</v>
      </c>
      <c r="CZ302" s="15" t="s">
        <v>59</v>
      </c>
      <c r="DC302" t="s">
        <v>47</v>
      </c>
      <c r="DD302" s="15" t="s">
        <v>59</v>
      </c>
      <c r="DG302" t="s">
        <v>47</v>
      </c>
      <c r="DH302" s="15" t="s">
        <v>59</v>
      </c>
      <c r="DI302" t="s">
        <v>47</v>
      </c>
      <c r="DJ302" s="15" t="s">
        <v>59</v>
      </c>
      <c r="DK302" t="s">
        <v>47</v>
      </c>
      <c r="DL302" s="15" t="s">
        <v>59</v>
      </c>
      <c r="DM302" t="s">
        <v>47</v>
      </c>
      <c r="DN302" s="15" t="s">
        <v>59</v>
      </c>
      <c r="DO302" t="s">
        <v>47</v>
      </c>
      <c r="DP302" s="15" t="s">
        <v>59</v>
      </c>
      <c r="DQ302" t="s">
        <v>47</v>
      </c>
      <c r="DR302" s="15" t="s">
        <v>59</v>
      </c>
      <c r="DS302" t="s">
        <v>47</v>
      </c>
      <c r="DT302" s="15" t="s">
        <v>59</v>
      </c>
      <c r="DU302" s="20">
        <v>3.5</v>
      </c>
      <c r="DW302" s="20">
        <v>0.73333333333333339</v>
      </c>
      <c r="EC302" t="s">
        <v>47</v>
      </c>
      <c r="ED302" s="15" t="s">
        <v>59</v>
      </c>
      <c r="EE302" t="s">
        <v>47</v>
      </c>
      <c r="EF302" s="15" t="s">
        <v>59</v>
      </c>
      <c r="EG302" t="s">
        <v>47</v>
      </c>
      <c r="EH302" s="15" t="s">
        <v>59</v>
      </c>
      <c r="EK302" t="s">
        <v>47</v>
      </c>
      <c r="EL302" s="15" t="s">
        <v>59</v>
      </c>
      <c r="EM302" t="s">
        <v>47</v>
      </c>
      <c r="EN302" s="15" t="s">
        <v>59</v>
      </c>
      <c r="EO302" t="s">
        <v>47</v>
      </c>
      <c r="EP302" s="15" t="s">
        <v>59</v>
      </c>
      <c r="EQ302" t="s">
        <v>47</v>
      </c>
      <c r="ER302" s="15" t="s">
        <v>59</v>
      </c>
      <c r="ES302" t="s">
        <v>47</v>
      </c>
      <c r="ET302" s="15" t="s">
        <v>59</v>
      </c>
      <c r="EU302" t="s">
        <v>47</v>
      </c>
      <c r="EV302" s="15" t="s">
        <v>59</v>
      </c>
      <c r="EW302" s="20">
        <v>1.666666666666667E-2</v>
      </c>
      <c r="EX302" s="15" t="s">
        <v>59</v>
      </c>
      <c r="EY302" t="s">
        <v>47</v>
      </c>
      <c r="EZ302" s="15" t="s">
        <v>59</v>
      </c>
      <c r="FA302" s="20">
        <v>0.16666666666666669</v>
      </c>
      <c r="FE302" s="20">
        <v>0.56666666666666676</v>
      </c>
      <c r="FG302" t="s">
        <v>47</v>
      </c>
      <c r="FH302" s="15" t="s">
        <v>59</v>
      </c>
      <c r="FI302" t="s">
        <v>47</v>
      </c>
      <c r="FJ302" s="15" t="s">
        <v>59</v>
      </c>
      <c r="FK302" s="20">
        <v>2.166666666666667</v>
      </c>
      <c r="FM302" s="20">
        <v>6.8833333333333337</v>
      </c>
      <c r="FN302" s="15" t="s">
        <v>59</v>
      </c>
      <c r="FO302" s="20">
        <v>1.7833333333333334</v>
      </c>
      <c r="FQ302" t="s">
        <v>47</v>
      </c>
      <c r="FR302" s="15" t="s">
        <v>59</v>
      </c>
    </row>
    <row r="303" spans="1:174" ht="15.95" customHeight="1">
      <c r="A303" t="str">
        <f>SUBSTITUTE(A299, "liquid", "PS added liquid")</f>
        <v>Potatoes, shallow-fried with PS added liquid margarine</v>
      </c>
      <c r="B303" s="43">
        <v>4</v>
      </c>
      <c r="C303" s="43">
        <v>250</v>
      </c>
      <c r="D303" s="43">
        <v>6802</v>
      </c>
      <c r="E303" s="18" t="s">
        <v>712</v>
      </c>
      <c r="F303" s="3" t="s">
        <v>1579</v>
      </c>
      <c r="I303" t="s">
        <v>47</v>
      </c>
      <c r="J303" s="15" t="s">
        <v>59</v>
      </c>
      <c r="K303">
        <v>98.3</v>
      </c>
      <c r="L303" s="15">
        <v>6.2</v>
      </c>
      <c r="BG303" t="s">
        <v>47</v>
      </c>
      <c r="BH303" s="15" t="s">
        <v>59</v>
      </c>
      <c r="BI303" t="s">
        <v>47</v>
      </c>
      <c r="BJ303" s="15" t="s">
        <v>59</v>
      </c>
      <c r="BK303" t="s">
        <v>47</v>
      </c>
      <c r="BL303" s="15" t="s">
        <v>59</v>
      </c>
      <c r="BM303" t="s">
        <v>47</v>
      </c>
      <c r="BN303" s="15" t="s">
        <v>59</v>
      </c>
      <c r="BO303" t="s">
        <v>47</v>
      </c>
      <c r="BP303" s="15" t="s">
        <v>59</v>
      </c>
      <c r="BQ303" t="s">
        <v>47</v>
      </c>
      <c r="BR303" s="15" t="s">
        <v>59</v>
      </c>
      <c r="BS303" t="s">
        <v>47</v>
      </c>
      <c r="BT303" s="15" t="s">
        <v>59</v>
      </c>
      <c r="BU303" t="s">
        <v>47</v>
      </c>
      <c r="BV303" s="15" t="s">
        <v>59</v>
      </c>
      <c r="BW303" t="s">
        <v>47</v>
      </c>
      <c r="BX303" s="15" t="s">
        <v>59</v>
      </c>
      <c r="BY303" t="s">
        <v>47</v>
      </c>
      <c r="BZ303" s="15" t="s">
        <v>59</v>
      </c>
      <c r="CA303" t="s">
        <v>47</v>
      </c>
      <c r="CB303" s="15" t="s">
        <v>59</v>
      </c>
      <c r="CI303" t="s">
        <v>47</v>
      </c>
      <c r="CJ303" s="15" t="s">
        <v>59</v>
      </c>
      <c r="CM303" t="s">
        <v>47</v>
      </c>
      <c r="CN303" s="15" t="s">
        <v>59</v>
      </c>
      <c r="CO303" t="s">
        <v>47</v>
      </c>
      <c r="CP303" s="15" t="s">
        <v>59</v>
      </c>
      <c r="CQ303" t="s">
        <v>47</v>
      </c>
      <c r="CR303" s="15" t="s">
        <v>59</v>
      </c>
      <c r="CS303" t="s">
        <v>47</v>
      </c>
      <c r="CT303" s="15" t="s">
        <v>59</v>
      </c>
      <c r="CU303" t="s">
        <v>47</v>
      </c>
      <c r="CV303" s="15" t="s">
        <v>59</v>
      </c>
      <c r="CY303" t="s">
        <v>47</v>
      </c>
      <c r="CZ303" s="15" t="s">
        <v>59</v>
      </c>
      <c r="DC303" t="s">
        <v>47</v>
      </c>
      <c r="DD303" s="15" t="s">
        <v>59</v>
      </c>
      <c r="DG303" t="s">
        <v>47</v>
      </c>
      <c r="DH303" s="15" t="s">
        <v>59</v>
      </c>
      <c r="DI303" t="s">
        <v>47</v>
      </c>
      <c r="DJ303" s="15" t="s">
        <v>59</v>
      </c>
      <c r="DK303" t="s">
        <v>47</v>
      </c>
      <c r="DL303" s="15" t="s">
        <v>59</v>
      </c>
      <c r="DM303" t="s">
        <v>47</v>
      </c>
      <c r="DN303" s="15" t="s">
        <v>59</v>
      </c>
      <c r="DO303" t="s">
        <v>47</v>
      </c>
      <c r="DP303" s="15" t="s">
        <v>59</v>
      </c>
      <c r="DQ303" t="s">
        <v>47</v>
      </c>
      <c r="DR303" s="15" t="s">
        <v>59</v>
      </c>
      <c r="DS303" t="s">
        <v>47</v>
      </c>
      <c r="DT303" s="15" t="s">
        <v>59</v>
      </c>
      <c r="DU303" s="20">
        <v>84.676328502415458</v>
      </c>
      <c r="DW303" s="20">
        <v>16.560386473429951</v>
      </c>
      <c r="EC303" t="s">
        <v>47</v>
      </c>
      <c r="ED303" s="15" t="s">
        <v>59</v>
      </c>
      <c r="EE303" t="s">
        <v>47</v>
      </c>
      <c r="EF303" s="15" t="s">
        <v>59</v>
      </c>
      <c r="EG303" t="s">
        <v>47</v>
      </c>
      <c r="EH303" s="15" t="s">
        <v>59</v>
      </c>
      <c r="EK303" t="s">
        <v>47</v>
      </c>
      <c r="EL303" s="15" t="s">
        <v>59</v>
      </c>
      <c r="EM303" t="s">
        <v>47</v>
      </c>
      <c r="EN303" s="15" t="s">
        <v>59</v>
      </c>
      <c r="EO303" t="s">
        <v>47</v>
      </c>
      <c r="EP303" s="15" t="s">
        <v>59</v>
      </c>
      <c r="EQ303" t="s">
        <v>47</v>
      </c>
      <c r="ER303" s="15" t="s">
        <v>59</v>
      </c>
      <c r="ES303" t="s">
        <v>47</v>
      </c>
      <c r="ET303" s="15" t="s">
        <v>59</v>
      </c>
      <c r="EU303" t="s">
        <v>47</v>
      </c>
      <c r="EV303" s="15" t="s">
        <v>59</v>
      </c>
      <c r="EW303" s="20">
        <v>1.9323671497584544E-2</v>
      </c>
      <c r="EX303" s="15" t="s">
        <v>59</v>
      </c>
      <c r="EY303" t="s">
        <v>47</v>
      </c>
      <c r="EZ303" s="15" t="s">
        <v>59</v>
      </c>
      <c r="FA303" s="20">
        <v>0.28985507246376813</v>
      </c>
      <c r="FE303" s="20">
        <v>2.3381642512077296</v>
      </c>
      <c r="FG303" t="s">
        <v>47</v>
      </c>
      <c r="FH303" s="15" t="s">
        <v>59</v>
      </c>
      <c r="FI303" t="s">
        <v>47</v>
      </c>
      <c r="FJ303" s="15" t="s">
        <v>59</v>
      </c>
      <c r="FK303" s="20">
        <v>15.323671497584542</v>
      </c>
      <c r="FM303" s="20">
        <v>152.84541062801932</v>
      </c>
      <c r="FN303" s="15" t="s">
        <v>59</v>
      </c>
      <c r="FO303" s="20">
        <v>37.193236714975846</v>
      </c>
      <c r="FQ303" t="s">
        <v>47</v>
      </c>
      <c r="FR303" s="15" t="s">
        <v>59</v>
      </c>
    </row>
    <row r="304" spans="1:174">
      <c r="A304" t="s">
        <v>492</v>
      </c>
      <c r="B304" s="43">
        <v>4</v>
      </c>
      <c r="D304" s="52">
        <v>8004</v>
      </c>
      <c r="E304" s="18" t="s">
        <v>695</v>
      </c>
      <c r="I304" t="s">
        <v>47</v>
      </c>
      <c r="J304" s="15" t="s">
        <v>59</v>
      </c>
      <c r="K304">
        <v>92.9</v>
      </c>
      <c r="L304" s="15">
        <v>2.2000000000000002</v>
      </c>
      <c r="BG304" t="s">
        <v>47</v>
      </c>
      <c r="BH304" s="15" t="s">
        <v>59</v>
      </c>
      <c r="BI304" t="s">
        <v>47</v>
      </c>
      <c r="BJ304" s="15" t="s">
        <v>59</v>
      </c>
      <c r="BK304" t="s">
        <v>47</v>
      </c>
      <c r="BL304" s="15" t="s">
        <v>59</v>
      </c>
      <c r="BM304" t="s">
        <v>47</v>
      </c>
      <c r="BN304" s="15" t="s">
        <v>59</v>
      </c>
      <c r="BO304" t="s">
        <v>47</v>
      </c>
      <c r="BP304" s="15" t="s">
        <v>59</v>
      </c>
      <c r="BQ304" t="s">
        <v>47</v>
      </c>
      <c r="BR304" s="15" t="s">
        <v>59</v>
      </c>
      <c r="BS304" t="s">
        <v>47</v>
      </c>
      <c r="BT304" s="15" t="s">
        <v>59</v>
      </c>
      <c r="BU304" t="s">
        <v>47</v>
      </c>
      <c r="BV304" s="15" t="s">
        <v>59</v>
      </c>
      <c r="BW304" t="s">
        <v>47</v>
      </c>
      <c r="BX304" s="15" t="s">
        <v>59</v>
      </c>
      <c r="BY304" t="s">
        <v>47</v>
      </c>
      <c r="BZ304" s="15" t="s">
        <v>59</v>
      </c>
      <c r="CA304" t="s">
        <v>47</v>
      </c>
      <c r="CB304" s="15" t="s">
        <v>59</v>
      </c>
      <c r="CI304" t="s">
        <v>47</v>
      </c>
      <c r="CJ304" s="15" t="s">
        <v>59</v>
      </c>
      <c r="CM304" t="s">
        <v>47</v>
      </c>
      <c r="CN304" s="15" t="s">
        <v>59</v>
      </c>
      <c r="CO304" t="s">
        <v>47</v>
      </c>
      <c r="CP304" s="15" t="s">
        <v>59</v>
      </c>
      <c r="CQ304" t="s">
        <v>47</v>
      </c>
      <c r="CR304" s="15" t="s">
        <v>59</v>
      </c>
      <c r="CS304" t="s">
        <v>47</v>
      </c>
      <c r="CT304" s="15" t="s">
        <v>59</v>
      </c>
      <c r="CU304" t="s">
        <v>47</v>
      </c>
      <c r="CV304" s="15" t="s">
        <v>59</v>
      </c>
      <c r="CY304" t="s">
        <v>47</v>
      </c>
      <c r="CZ304" s="15" t="s">
        <v>59</v>
      </c>
      <c r="DC304" t="s">
        <v>42</v>
      </c>
      <c r="DD304" s="15" t="s">
        <v>59</v>
      </c>
      <c r="DG304">
        <v>2.9</v>
      </c>
      <c r="DH304" s="15">
        <v>0.3</v>
      </c>
      <c r="DI304" t="s">
        <v>47</v>
      </c>
      <c r="DJ304" s="15" t="s">
        <v>59</v>
      </c>
      <c r="DK304">
        <v>3.1</v>
      </c>
      <c r="DL304" s="15">
        <v>0.2</v>
      </c>
      <c r="DM304">
        <v>1.4</v>
      </c>
      <c r="DN304" s="15">
        <v>0</v>
      </c>
      <c r="DO304" t="s">
        <v>47</v>
      </c>
      <c r="DP304" s="15" t="s">
        <v>59</v>
      </c>
      <c r="DQ304">
        <v>4.7</v>
      </c>
      <c r="DR304" s="15">
        <v>0.4</v>
      </c>
      <c r="DS304" t="s">
        <v>47</v>
      </c>
      <c r="DT304" s="15" t="s">
        <v>59</v>
      </c>
      <c r="DU304" t="s">
        <v>47</v>
      </c>
      <c r="DV304" s="15" t="s">
        <v>59</v>
      </c>
      <c r="DW304" t="s">
        <v>47</v>
      </c>
      <c r="DX304" s="15" t="s">
        <v>59</v>
      </c>
      <c r="EC304" t="s">
        <v>47</v>
      </c>
      <c r="ED304" s="15" t="s">
        <v>59</v>
      </c>
      <c r="EE304" t="s">
        <v>47</v>
      </c>
      <c r="EF304" s="15" t="s">
        <v>59</v>
      </c>
      <c r="EG304" t="s">
        <v>47</v>
      </c>
      <c r="EH304" s="15" t="s">
        <v>59</v>
      </c>
      <c r="EK304">
        <v>4.4000000000000004</v>
      </c>
      <c r="EL304" s="15">
        <v>0.1</v>
      </c>
      <c r="EM304">
        <v>3.8</v>
      </c>
      <c r="EN304" s="15">
        <v>0.3</v>
      </c>
      <c r="EO304" t="s">
        <v>47</v>
      </c>
      <c r="EP304" s="15" t="s">
        <v>59</v>
      </c>
      <c r="EQ304" t="s">
        <v>47</v>
      </c>
      <c r="ER304" s="15" t="s">
        <v>59</v>
      </c>
      <c r="ES304">
        <v>14.8</v>
      </c>
      <c r="ET304" s="15">
        <v>0.7</v>
      </c>
      <c r="EU304">
        <v>18.7</v>
      </c>
      <c r="EV304" s="15">
        <v>1.8</v>
      </c>
      <c r="EW304" t="s">
        <v>47</v>
      </c>
      <c r="EX304" s="15" t="s">
        <v>59</v>
      </c>
      <c r="EY304" t="s">
        <v>47</v>
      </c>
      <c r="EZ304" s="15" t="s">
        <v>59</v>
      </c>
      <c r="FA304" t="s">
        <v>47</v>
      </c>
      <c r="FB304" s="15" t="s">
        <v>59</v>
      </c>
      <c r="FE304">
        <v>10.199999999999999</v>
      </c>
      <c r="FG304" t="s">
        <v>47</v>
      </c>
      <c r="FH304" s="15" t="s">
        <v>59</v>
      </c>
      <c r="FI304" t="s">
        <v>47</v>
      </c>
      <c r="FJ304" s="15" t="s">
        <v>59</v>
      </c>
      <c r="FK304">
        <v>28.9</v>
      </c>
      <c r="FL304" s="15">
        <v>0.7</v>
      </c>
      <c r="FM304" t="s">
        <v>47</v>
      </c>
      <c r="FN304" s="15" t="s">
        <v>59</v>
      </c>
      <c r="FO304" t="s">
        <v>47</v>
      </c>
      <c r="FP304" s="15" t="s">
        <v>59</v>
      </c>
      <c r="FQ304" t="s">
        <v>47</v>
      </c>
      <c r="FR304" s="15" t="s">
        <v>59</v>
      </c>
    </row>
    <row r="305" spans="1:174">
      <c r="A305" t="s">
        <v>694</v>
      </c>
      <c r="B305" s="43">
        <v>4</v>
      </c>
      <c r="D305" s="52">
        <v>8004</v>
      </c>
      <c r="E305" s="18" t="s">
        <v>695</v>
      </c>
      <c r="I305" t="s">
        <v>47</v>
      </c>
      <c r="J305" s="15" t="s">
        <v>59</v>
      </c>
      <c r="K305">
        <v>780.2</v>
      </c>
      <c r="L305" s="15">
        <v>13.6</v>
      </c>
      <c r="BG305" t="s">
        <v>47</v>
      </c>
      <c r="BH305" s="15" t="s">
        <v>59</v>
      </c>
      <c r="BI305" t="s">
        <v>47</v>
      </c>
      <c r="BJ305" s="15" t="s">
        <v>59</v>
      </c>
      <c r="BK305" t="s">
        <v>47</v>
      </c>
      <c r="BL305" s="15" t="s">
        <v>59</v>
      </c>
      <c r="BM305" t="s">
        <v>47</v>
      </c>
      <c r="BN305" s="15" t="s">
        <v>59</v>
      </c>
      <c r="BO305" t="s">
        <v>47</v>
      </c>
      <c r="BP305" s="15" t="s">
        <v>59</v>
      </c>
      <c r="BQ305" t="s">
        <v>47</v>
      </c>
      <c r="BR305" s="15" t="s">
        <v>59</v>
      </c>
      <c r="BS305" t="s">
        <v>47</v>
      </c>
      <c r="BT305" s="15" t="s">
        <v>59</v>
      </c>
      <c r="BU305" t="s">
        <v>47</v>
      </c>
      <c r="BV305" s="15" t="s">
        <v>59</v>
      </c>
      <c r="BW305" t="s">
        <v>47</v>
      </c>
      <c r="BX305" s="15" t="s">
        <v>59</v>
      </c>
      <c r="BY305" t="s">
        <v>47</v>
      </c>
      <c r="BZ305" s="15" t="s">
        <v>59</v>
      </c>
      <c r="CA305" t="s">
        <v>47</v>
      </c>
      <c r="CB305" s="15" t="s">
        <v>59</v>
      </c>
      <c r="CI305" t="s">
        <v>47</v>
      </c>
      <c r="CJ305" s="15" t="s">
        <v>59</v>
      </c>
      <c r="CM305" t="s">
        <v>47</v>
      </c>
      <c r="CN305" s="15" t="s">
        <v>59</v>
      </c>
      <c r="CO305" t="s">
        <v>47</v>
      </c>
      <c r="CP305" s="15" t="s">
        <v>59</v>
      </c>
      <c r="CQ305" t="s">
        <v>47</v>
      </c>
      <c r="CR305" s="15" t="s">
        <v>59</v>
      </c>
      <c r="CS305" t="s">
        <v>47</v>
      </c>
      <c r="CT305" s="15" t="s">
        <v>59</v>
      </c>
      <c r="CU305" t="s">
        <v>47</v>
      </c>
      <c r="CV305" s="15" t="s">
        <v>59</v>
      </c>
      <c r="CY305" t="s">
        <v>47</v>
      </c>
      <c r="CZ305" s="15" t="s">
        <v>59</v>
      </c>
      <c r="DC305">
        <v>24.8</v>
      </c>
      <c r="DD305" s="15">
        <v>2.8</v>
      </c>
      <c r="DG305">
        <v>26.7</v>
      </c>
      <c r="DH305" s="15">
        <v>1</v>
      </c>
      <c r="DI305" t="s">
        <v>47</v>
      </c>
      <c r="DJ305" s="15" t="s">
        <v>59</v>
      </c>
      <c r="DK305">
        <v>90</v>
      </c>
      <c r="DL305" s="15">
        <v>2.5</v>
      </c>
      <c r="DM305">
        <v>23</v>
      </c>
      <c r="DN305" s="15">
        <v>1.1000000000000001</v>
      </c>
      <c r="DO305" t="s">
        <v>47</v>
      </c>
      <c r="DP305" s="15" t="s">
        <v>59</v>
      </c>
      <c r="DQ305">
        <v>103.5</v>
      </c>
      <c r="DR305" s="15">
        <v>3.8</v>
      </c>
      <c r="DS305" t="s">
        <v>47</v>
      </c>
      <c r="DT305" s="15" t="s">
        <v>59</v>
      </c>
      <c r="DU305" t="s">
        <v>47</v>
      </c>
      <c r="DV305" s="15" t="s">
        <v>59</v>
      </c>
      <c r="DW305" t="s">
        <v>47</v>
      </c>
      <c r="DX305" s="15" t="s">
        <v>59</v>
      </c>
      <c r="EC305" t="s">
        <v>47</v>
      </c>
      <c r="ED305" s="15" t="s">
        <v>59</v>
      </c>
      <c r="EE305" t="s">
        <v>47</v>
      </c>
      <c r="EF305" s="15" t="s">
        <v>59</v>
      </c>
      <c r="EG305" t="s">
        <v>47</v>
      </c>
      <c r="EH305" s="15" t="s">
        <v>59</v>
      </c>
      <c r="EK305">
        <v>31</v>
      </c>
      <c r="EL305" s="15">
        <v>1.5</v>
      </c>
      <c r="EM305">
        <v>15.9</v>
      </c>
      <c r="EN305" s="15">
        <v>0.2</v>
      </c>
      <c r="EO305" t="s">
        <v>47</v>
      </c>
      <c r="EP305" s="15" t="s">
        <v>59</v>
      </c>
      <c r="EQ305" t="s">
        <v>47</v>
      </c>
      <c r="ER305" s="15" t="s">
        <v>59</v>
      </c>
      <c r="ES305">
        <v>152.4</v>
      </c>
      <c r="ET305" s="15">
        <v>5.3</v>
      </c>
      <c r="EU305">
        <v>69.599999999999994</v>
      </c>
      <c r="EV305" s="15">
        <v>3.1</v>
      </c>
      <c r="EW305" t="s">
        <v>47</v>
      </c>
      <c r="EX305" s="15" t="s">
        <v>59</v>
      </c>
      <c r="EY305" t="s">
        <v>47</v>
      </c>
      <c r="EZ305" s="15" t="s">
        <v>59</v>
      </c>
      <c r="FA305" t="s">
        <v>47</v>
      </c>
      <c r="FB305" s="15" t="s">
        <v>59</v>
      </c>
      <c r="FE305">
        <v>40.4</v>
      </c>
      <c r="FF305" s="15">
        <v>1</v>
      </c>
      <c r="FG305" t="s">
        <v>47</v>
      </c>
      <c r="FH305" s="15" t="s">
        <v>59</v>
      </c>
      <c r="FI305" t="s">
        <v>47</v>
      </c>
      <c r="FJ305" s="15" t="s">
        <v>59</v>
      </c>
      <c r="FK305">
        <v>203</v>
      </c>
      <c r="FL305" s="15">
        <v>2.8</v>
      </c>
      <c r="FM305" t="s">
        <v>47</v>
      </c>
      <c r="FN305" s="15" t="s">
        <v>59</v>
      </c>
      <c r="FO305" t="s">
        <v>47</v>
      </c>
      <c r="FP305" s="15" t="s">
        <v>59</v>
      </c>
      <c r="FQ305" t="s">
        <v>47</v>
      </c>
      <c r="FR305" s="15" t="s">
        <v>59</v>
      </c>
    </row>
    <row r="306" spans="1:174">
      <c r="A306" t="s">
        <v>691</v>
      </c>
      <c r="B306" s="43">
        <v>4</v>
      </c>
      <c r="D306" s="52">
        <v>8004</v>
      </c>
      <c r="E306" s="18" t="s">
        <v>695</v>
      </c>
      <c r="I306" t="s">
        <v>47</v>
      </c>
      <c r="J306" s="15" t="s">
        <v>59</v>
      </c>
      <c r="K306">
        <v>1078.8</v>
      </c>
      <c r="L306" s="15">
        <v>25.2</v>
      </c>
      <c r="BG306" t="s">
        <v>47</v>
      </c>
      <c r="BH306" s="15" t="s">
        <v>59</v>
      </c>
      <c r="BI306" t="s">
        <v>47</v>
      </c>
      <c r="BJ306" s="15" t="s">
        <v>59</v>
      </c>
      <c r="BK306" t="s">
        <v>47</v>
      </c>
      <c r="BL306" s="15" t="s">
        <v>59</v>
      </c>
      <c r="BM306" t="s">
        <v>47</v>
      </c>
      <c r="BN306" s="15" t="s">
        <v>59</v>
      </c>
      <c r="BO306" t="s">
        <v>47</v>
      </c>
      <c r="BP306" s="15" t="s">
        <v>59</v>
      </c>
      <c r="BQ306" t="s">
        <v>47</v>
      </c>
      <c r="BR306" s="15" t="s">
        <v>59</v>
      </c>
      <c r="BS306" t="s">
        <v>47</v>
      </c>
      <c r="BT306" s="15" t="s">
        <v>59</v>
      </c>
      <c r="BU306" t="s">
        <v>47</v>
      </c>
      <c r="BV306" s="15" t="s">
        <v>59</v>
      </c>
      <c r="BW306" t="s">
        <v>47</v>
      </c>
      <c r="BX306" s="15" t="s">
        <v>59</v>
      </c>
      <c r="BY306" t="s">
        <v>47</v>
      </c>
      <c r="BZ306" s="15" t="s">
        <v>59</v>
      </c>
      <c r="CA306" t="s">
        <v>47</v>
      </c>
      <c r="CB306" s="15" t="s">
        <v>59</v>
      </c>
      <c r="CI306" t="s">
        <v>47</v>
      </c>
      <c r="CJ306" s="15" t="s">
        <v>59</v>
      </c>
      <c r="CM306" t="s">
        <v>47</v>
      </c>
      <c r="CN306" s="15" t="s">
        <v>59</v>
      </c>
      <c r="CO306" t="s">
        <v>47</v>
      </c>
      <c r="CP306" s="15" t="s">
        <v>59</v>
      </c>
      <c r="CQ306" t="s">
        <v>47</v>
      </c>
      <c r="CR306" s="15" t="s">
        <v>59</v>
      </c>
      <c r="CS306" t="s">
        <v>47</v>
      </c>
      <c r="CT306" s="15" t="s">
        <v>59</v>
      </c>
      <c r="CU306" t="s">
        <v>47</v>
      </c>
      <c r="CV306" s="15" t="s">
        <v>59</v>
      </c>
      <c r="CY306" t="s">
        <v>47</v>
      </c>
      <c r="CZ306" s="15" t="s">
        <v>59</v>
      </c>
      <c r="DC306">
        <v>49.6</v>
      </c>
      <c r="DD306" s="15">
        <v>3.5</v>
      </c>
      <c r="DG306">
        <v>42.8</v>
      </c>
      <c r="DH306" s="15">
        <v>1.7</v>
      </c>
      <c r="DI306" t="s">
        <v>47</v>
      </c>
      <c r="DJ306" s="15" t="s">
        <v>59</v>
      </c>
      <c r="DK306">
        <v>155.80000000000001</v>
      </c>
      <c r="DL306" s="15">
        <v>3.6</v>
      </c>
      <c r="DM306">
        <v>33</v>
      </c>
      <c r="DN306" s="15">
        <v>1.7</v>
      </c>
      <c r="DO306" t="s">
        <v>47</v>
      </c>
      <c r="DP306" s="15" t="s">
        <v>59</v>
      </c>
      <c r="DQ306">
        <v>167.6</v>
      </c>
      <c r="DR306" s="15">
        <v>6.3</v>
      </c>
      <c r="DS306" t="s">
        <v>47</v>
      </c>
      <c r="DT306" s="15" t="s">
        <v>59</v>
      </c>
      <c r="DU306" t="s">
        <v>47</v>
      </c>
      <c r="DV306" s="15" t="s">
        <v>59</v>
      </c>
      <c r="DW306" t="s">
        <v>47</v>
      </c>
      <c r="DX306" s="15" t="s">
        <v>59</v>
      </c>
      <c r="EC306" t="s">
        <v>47</v>
      </c>
      <c r="ED306" s="15" t="s">
        <v>59</v>
      </c>
      <c r="EE306" t="s">
        <v>47</v>
      </c>
      <c r="EF306" s="15" t="s">
        <v>59</v>
      </c>
      <c r="EG306" t="s">
        <v>47</v>
      </c>
      <c r="EH306" s="15" t="s">
        <v>59</v>
      </c>
      <c r="EK306">
        <v>43.8</v>
      </c>
      <c r="EL306" s="15">
        <v>0.8</v>
      </c>
      <c r="EM306">
        <v>20.6</v>
      </c>
      <c r="EN306" s="15">
        <v>0.3</v>
      </c>
      <c r="EO306" t="s">
        <v>47</v>
      </c>
      <c r="EP306" s="15" t="s">
        <v>59</v>
      </c>
      <c r="EQ306" t="s">
        <v>47</v>
      </c>
      <c r="ER306" s="15" t="s">
        <v>59</v>
      </c>
      <c r="ES306">
        <v>213.6</v>
      </c>
      <c r="ET306" s="15">
        <v>9.1</v>
      </c>
      <c r="EU306">
        <v>100.8</v>
      </c>
      <c r="EV306" s="15">
        <v>5</v>
      </c>
      <c r="EW306" t="s">
        <v>47</v>
      </c>
      <c r="EX306" s="15" t="s">
        <v>59</v>
      </c>
      <c r="EY306" t="s">
        <v>47</v>
      </c>
      <c r="EZ306" s="15" t="s">
        <v>59</v>
      </c>
      <c r="FA306" t="s">
        <v>47</v>
      </c>
      <c r="FB306" s="15" t="s">
        <v>59</v>
      </c>
      <c r="FE306">
        <v>46.4</v>
      </c>
      <c r="FF306" s="15">
        <v>0.8</v>
      </c>
      <c r="FG306" t="s">
        <v>47</v>
      </c>
      <c r="FH306" s="15" t="s">
        <v>59</v>
      </c>
      <c r="FI306" t="s">
        <v>47</v>
      </c>
      <c r="FJ306" s="15" t="s">
        <v>59</v>
      </c>
      <c r="FK306">
        <v>204.9</v>
      </c>
      <c r="FL306" s="15">
        <v>5.4</v>
      </c>
      <c r="FM306" t="s">
        <v>47</v>
      </c>
      <c r="FN306" s="15" t="s">
        <v>59</v>
      </c>
      <c r="FO306" t="s">
        <v>47</v>
      </c>
      <c r="FP306" s="15" t="s">
        <v>59</v>
      </c>
      <c r="FQ306" t="s">
        <v>47</v>
      </c>
      <c r="FR306" s="15" t="s">
        <v>59</v>
      </c>
    </row>
    <row r="307" spans="1:174">
      <c r="A307" t="s">
        <v>693</v>
      </c>
      <c r="B307" s="43">
        <v>4</v>
      </c>
      <c r="D307" s="52">
        <v>8004</v>
      </c>
      <c r="E307" s="18" t="s">
        <v>695</v>
      </c>
      <c r="I307" t="s">
        <v>47</v>
      </c>
      <c r="J307" s="15" t="s">
        <v>59</v>
      </c>
      <c r="K307">
        <v>2902.6</v>
      </c>
      <c r="L307" s="15">
        <v>33.5</v>
      </c>
      <c r="BG307" t="s">
        <v>47</v>
      </c>
      <c r="BH307" s="15" t="s">
        <v>59</v>
      </c>
      <c r="BI307" t="s">
        <v>47</v>
      </c>
      <c r="BJ307" s="15" t="s">
        <v>59</v>
      </c>
      <c r="BK307" t="s">
        <v>47</v>
      </c>
      <c r="BL307" s="15" t="s">
        <v>59</v>
      </c>
      <c r="BM307" t="s">
        <v>47</v>
      </c>
      <c r="BN307" s="15" t="s">
        <v>59</v>
      </c>
      <c r="BO307" t="s">
        <v>47</v>
      </c>
      <c r="BP307" s="15" t="s">
        <v>59</v>
      </c>
      <c r="BQ307" t="s">
        <v>47</v>
      </c>
      <c r="BR307" s="15" t="s">
        <v>59</v>
      </c>
      <c r="BS307" t="s">
        <v>47</v>
      </c>
      <c r="BT307" s="15" t="s">
        <v>59</v>
      </c>
      <c r="BU307" t="s">
        <v>47</v>
      </c>
      <c r="BV307" s="15" t="s">
        <v>59</v>
      </c>
      <c r="BW307" t="s">
        <v>47</v>
      </c>
      <c r="BX307" s="15" t="s">
        <v>59</v>
      </c>
      <c r="BY307" t="s">
        <v>47</v>
      </c>
      <c r="BZ307" s="15" t="s">
        <v>59</v>
      </c>
      <c r="CA307" t="s">
        <v>47</v>
      </c>
      <c r="CB307" s="15" t="s">
        <v>59</v>
      </c>
      <c r="CI307" t="s">
        <v>47</v>
      </c>
      <c r="CJ307" s="15" t="s">
        <v>59</v>
      </c>
      <c r="CM307" t="s">
        <v>47</v>
      </c>
      <c r="CN307" s="15" t="s">
        <v>59</v>
      </c>
      <c r="CO307" t="s">
        <v>47</v>
      </c>
      <c r="CP307" s="15" t="s">
        <v>59</v>
      </c>
      <c r="CQ307" t="s">
        <v>47</v>
      </c>
      <c r="CR307" s="15" t="s">
        <v>59</v>
      </c>
      <c r="CS307" t="s">
        <v>47</v>
      </c>
      <c r="CT307" s="15" t="s">
        <v>59</v>
      </c>
      <c r="CU307" t="s">
        <v>47</v>
      </c>
      <c r="CV307" s="15" t="s">
        <v>59</v>
      </c>
      <c r="CY307" t="s">
        <v>47</v>
      </c>
      <c r="CZ307" s="15" t="s">
        <v>59</v>
      </c>
      <c r="DC307">
        <v>44.3</v>
      </c>
      <c r="DD307" s="15">
        <v>3.6</v>
      </c>
      <c r="DG307">
        <v>97</v>
      </c>
      <c r="DH307" s="15">
        <v>4.5</v>
      </c>
      <c r="DI307" t="s">
        <v>47</v>
      </c>
      <c r="DJ307" s="15" t="s">
        <v>59</v>
      </c>
      <c r="DK307">
        <v>338</v>
      </c>
      <c r="DL307" s="15">
        <v>3.5</v>
      </c>
      <c r="DM307">
        <v>89.7</v>
      </c>
      <c r="DN307" s="15">
        <v>4.0999999999999996</v>
      </c>
      <c r="DO307" t="s">
        <v>47</v>
      </c>
      <c r="DP307" s="15" t="s">
        <v>59</v>
      </c>
      <c r="DQ307">
        <v>354.6</v>
      </c>
      <c r="DR307" s="15">
        <v>8.5</v>
      </c>
      <c r="DS307" t="s">
        <v>47</v>
      </c>
      <c r="DT307" s="15" t="s">
        <v>59</v>
      </c>
      <c r="DU307" t="s">
        <v>47</v>
      </c>
      <c r="DV307" s="15" t="s">
        <v>59</v>
      </c>
      <c r="DW307" t="s">
        <v>47</v>
      </c>
      <c r="DX307" s="15" t="s">
        <v>59</v>
      </c>
      <c r="EC307" t="s">
        <v>47</v>
      </c>
      <c r="ED307" s="15" t="s">
        <v>59</v>
      </c>
      <c r="EE307" t="s">
        <v>47</v>
      </c>
      <c r="EF307" s="15" t="s">
        <v>59</v>
      </c>
      <c r="EG307" t="s">
        <v>47</v>
      </c>
      <c r="EH307" s="15" t="s">
        <v>59</v>
      </c>
      <c r="EK307">
        <v>140</v>
      </c>
      <c r="EL307" s="15">
        <v>1.9</v>
      </c>
      <c r="EM307">
        <v>59.9</v>
      </c>
      <c r="EN307" s="15">
        <v>1.7</v>
      </c>
      <c r="EO307" t="s">
        <v>47</v>
      </c>
      <c r="EP307" s="15" t="s">
        <v>59</v>
      </c>
      <c r="EQ307" t="s">
        <v>47</v>
      </c>
      <c r="ER307" s="15" t="s">
        <v>59</v>
      </c>
      <c r="ES307">
        <v>641</v>
      </c>
      <c r="ET307" s="15">
        <v>11.5</v>
      </c>
      <c r="EU307">
        <v>289.2</v>
      </c>
      <c r="EV307" s="15">
        <v>15.8</v>
      </c>
      <c r="EW307" t="s">
        <v>47</v>
      </c>
      <c r="EX307" s="15" t="s">
        <v>59</v>
      </c>
      <c r="EY307" t="s">
        <v>47</v>
      </c>
      <c r="EZ307" s="15" t="s">
        <v>59</v>
      </c>
      <c r="FA307" t="s">
        <v>47</v>
      </c>
      <c r="FB307" s="15" t="s">
        <v>59</v>
      </c>
      <c r="FE307">
        <v>157.9</v>
      </c>
      <c r="FF307" s="15">
        <v>1.2</v>
      </c>
      <c r="FG307" t="s">
        <v>47</v>
      </c>
      <c r="FH307" s="15" t="s">
        <v>59</v>
      </c>
      <c r="FI307" t="s">
        <v>47</v>
      </c>
      <c r="FJ307" s="15" t="s">
        <v>59</v>
      </c>
      <c r="FK307">
        <v>691</v>
      </c>
      <c r="FL307" s="15">
        <v>13</v>
      </c>
      <c r="FM307" t="s">
        <v>47</v>
      </c>
      <c r="FN307" s="15" t="s">
        <v>59</v>
      </c>
      <c r="FO307" t="s">
        <v>47</v>
      </c>
      <c r="FP307" s="15" t="s">
        <v>59</v>
      </c>
      <c r="FQ307" t="s">
        <v>47</v>
      </c>
      <c r="FR307" s="15" t="s">
        <v>59</v>
      </c>
    </row>
    <row r="308" spans="1:174">
      <c r="A308" t="s">
        <v>692</v>
      </c>
      <c r="B308" s="43">
        <v>4</v>
      </c>
      <c r="D308" s="52">
        <v>8004</v>
      </c>
      <c r="E308" s="18" t="s">
        <v>695</v>
      </c>
      <c r="I308" t="s">
        <v>47</v>
      </c>
      <c r="J308" s="15" t="s">
        <v>59</v>
      </c>
      <c r="K308">
        <v>5109.3</v>
      </c>
      <c r="L308" s="15">
        <v>28</v>
      </c>
      <c r="BG308" t="s">
        <v>47</v>
      </c>
      <c r="BH308" s="15" t="s">
        <v>59</v>
      </c>
      <c r="BI308" t="s">
        <v>47</v>
      </c>
      <c r="BJ308" s="15" t="s">
        <v>59</v>
      </c>
      <c r="BK308" t="s">
        <v>47</v>
      </c>
      <c r="BL308" s="15" t="s">
        <v>59</v>
      </c>
      <c r="BM308" t="s">
        <v>47</v>
      </c>
      <c r="BN308" s="15" t="s">
        <v>59</v>
      </c>
      <c r="BO308" t="s">
        <v>47</v>
      </c>
      <c r="BP308" s="15" t="s">
        <v>59</v>
      </c>
      <c r="BQ308" t="s">
        <v>47</v>
      </c>
      <c r="BR308" s="15" t="s">
        <v>59</v>
      </c>
      <c r="BS308" t="s">
        <v>47</v>
      </c>
      <c r="BT308" s="15" t="s">
        <v>59</v>
      </c>
      <c r="BU308" t="s">
        <v>47</v>
      </c>
      <c r="BV308" s="15" t="s">
        <v>59</v>
      </c>
      <c r="BW308" t="s">
        <v>47</v>
      </c>
      <c r="BX308" s="15" t="s">
        <v>59</v>
      </c>
      <c r="BY308" t="s">
        <v>47</v>
      </c>
      <c r="BZ308" s="15" t="s">
        <v>59</v>
      </c>
      <c r="CA308" t="s">
        <v>47</v>
      </c>
      <c r="CB308" s="15" t="s">
        <v>59</v>
      </c>
      <c r="CI308" t="s">
        <v>47</v>
      </c>
      <c r="CJ308" s="15" t="s">
        <v>59</v>
      </c>
      <c r="CM308" t="s">
        <v>47</v>
      </c>
      <c r="CN308" s="15" t="s">
        <v>59</v>
      </c>
      <c r="CO308" t="s">
        <v>47</v>
      </c>
      <c r="CP308" s="15" t="s">
        <v>59</v>
      </c>
      <c r="CQ308" t="s">
        <v>47</v>
      </c>
      <c r="CR308" s="15" t="s">
        <v>59</v>
      </c>
      <c r="CS308" t="s">
        <v>47</v>
      </c>
      <c r="CT308" s="15" t="s">
        <v>59</v>
      </c>
      <c r="CU308" t="s">
        <v>47</v>
      </c>
      <c r="CV308" s="15" t="s">
        <v>59</v>
      </c>
      <c r="CY308" t="s">
        <v>47</v>
      </c>
      <c r="CZ308" s="15" t="s">
        <v>59</v>
      </c>
      <c r="DC308">
        <v>77.7</v>
      </c>
      <c r="DD308" s="15">
        <v>2.2999999999999998</v>
      </c>
      <c r="DG308">
        <v>207</v>
      </c>
      <c r="DH308" s="15">
        <v>8.1</v>
      </c>
      <c r="DI308" t="s">
        <v>47</v>
      </c>
      <c r="DJ308" s="15" t="s">
        <v>59</v>
      </c>
      <c r="DK308">
        <v>704.5</v>
      </c>
      <c r="DL308" s="15">
        <v>22.5</v>
      </c>
      <c r="DM308">
        <v>171.9</v>
      </c>
      <c r="DN308" s="15">
        <v>3.4</v>
      </c>
      <c r="DO308" t="s">
        <v>47</v>
      </c>
      <c r="DP308" s="15" t="s">
        <v>59</v>
      </c>
      <c r="DQ308">
        <v>673.5</v>
      </c>
      <c r="DR308" s="15">
        <v>15.4</v>
      </c>
      <c r="DS308" t="s">
        <v>47</v>
      </c>
      <c r="DT308" s="15" t="s">
        <v>59</v>
      </c>
      <c r="DU308" t="s">
        <v>47</v>
      </c>
      <c r="DV308" s="15" t="s">
        <v>59</v>
      </c>
      <c r="DW308" t="s">
        <v>47</v>
      </c>
      <c r="DX308" s="15" t="s">
        <v>59</v>
      </c>
      <c r="EC308" t="s">
        <v>47</v>
      </c>
      <c r="ED308" s="15" t="s">
        <v>59</v>
      </c>
      <c r="EE308" t="s">
        <v>47</v>
      </c>
      <c r="EF308" s="15" t="s">
        <v>59</v>
      </c>
      <c r="EG308" t="s">
        <v>47</v>
      </c>
      <c r="EH308" s="15" t="s">
        <v>59</v>
      </c>
      <c r="EK308">
        <v>227.1</v>
      </c>
      <c r="EL308" s="15">
        <v>6.1</v>
      </c>
      <c r="EM308">
        <v>115.5</v>
      </c>
      <c r="EN308" s="15">
        <v>2.7</v>
      </c>
      <c r="EO308" t="s">
        <v>47</v>
      </c>
      <c r="EP308" s="15" t="s">
        <v>59</v>
      </c>
      <c r="EQ308" t="s">
        <v>47</v>
      </c>
      <c r="ER308" s="15" t="s">
        <v>59</v>
      </c>
      <c r="ES308">
        <v>1020.6</v>
      </c>
      <c r="ET308" s="15">
        <v>11.5</v>
      </c>
      <c r="EU308">
        <v>508.6</v>
      </c>
      <c r="EV308" s="15">
        <v>4.8</v>
      </c>
      <c r="EW308" t="s">
        <v>47</v>
      </c>
      <c r="EX308" s="15" t="s">
        <v>59</v>
      </c>
      <c r="EY308" t="s">
        <v>47</v>
      </c>
      <c r="EZ308" s="15" t="s">
        <v>59</v>
      </c>
      <c r="FA308" t="s">
        <v>47</v>
      </c>
      <c r="FB308" s="15" t="s">
        <v>59</v>
      </c>
      <c r="FE308">
        <v>257.10000000000002</v>
      </c>
      <c r="FF308" s="15">
        <v>3.3</v>
      </c>
      <c r="FG308" t="s">
        <v>47</v>
      </c>
      <c r="FH308" s="15" t="s">
        <v>59</v>
      </c>
      <c r="FI308" t="s">
        <v>47</v>
      </c>
      <c r="FJ308" s="15" t="s">
        <v>59</v>
      </c>
      <c r="FK308">
        <v>1135.9000000000001</v>
      </c>
      <c r="FL308" s="15">
        <v>40.5</v>
      </c>
      <c r="FM308" t="s">
        <v>47</v>
      </c>
      <c r="FN308" s="15" t="s">
        <v>59</v>
      </c>
      <c r="FO308" t="s">
        <v>47</v>
      </c>
      <c r="FP308" s="15" t="s">
        <v>59</v>
      </c>
      <c r="FQ308" t="s">
        <v>47</v>
      </c>
      <c r="FR308" s="15" t="s">
        <v>59</v>
      </c>
    </row>
    <row r="309" spans="1:174">
      <c r="A309" t="str">
        <f>SUBSTITUTE(A304, "Margarine,","Margarine, PS enriched,")</f>
        <v>Margarine, PS enriched, control</v>
      </c>
      <c r="B309" s="43">
        <v>4</v>
      </c>
      <c r="D309" s="52">
        <v>8004</v>
      </c>
      <c r="E309" s="18" t="s">
        <v>695</v>
      </c>
      <c r="I309" t="s">
        <v>47</v>
      </c>
      <c r="J309" s="15" t="s">
        <v>59</v>
      </c>
      <c r="K309">
        <v>22.6</v>
      </c>
      <c r="L309" s="15">
        <v>1.5</v>
      </c>
      <c r="BG309" t="s">
        <v>47</v>
      </c>
      <c r="BH309" s="15" t="s">
        <v>59</v>
      </c>
      <c r="BI309" t="s">
        <v>47</v>
      </c>
      <c r="BJ309" s="15" t="s">
        <v>59</v>
      </c>
      <c r="BK309" t="s">
        <v>47</v>
      </c>
      <c r="BL309" s="15" t="s">
        <v>59</v>
      </c>
      <c r="BM309" t="s">
        <v>47</v>
      </c>
      <c r="BN309" s="15" t="s">
        <v>59</v>
      </c>
      <c r="BO309" t="s">
        <v>47</v>
      </c>
      <c r="BP309" s="15" t="s">
        <v>59</v>
      </c>
      <c r="BQ309" t="s">
        <v>47</v>
      </c>
      <c r="BR309" s="15" t="s">
        <v>59</v>
      </c>
      <c r="BS309" t="s">
        <v>47</v>
      </c>
      <c r="BT309" s="15" t="s">
        <v>59</v>
      </c>
      <c r="BU309" t="s">
        <v>47</v>
      </c>
      <c r="BV309" s="15" t="s">
        <v>59</v>
      </c>
      <c r="BW309" t="s">
        <v>47</v>
      </c>
      <c r="BX309" s="15" t="s">
        <v>59</v>
      </c>
      <c r="BY309" t="s">
        <v>47</v>
      </c>
      <c r="BZ309" s="15" t="s">
        <v>59</v>
      </c>
      <c r="CA309" t="s">
        <v>47</v>
      </c>
      <c r="CB309" s="15" t="s">
        <v>59</v>
      </c>
      <c r="CI309" t="s">
        <v>47</v>
      </c>
      <c r="CJ309" s="15" t="s">
        <v>59</v>
      </c>
      <c r="CM309" t="s">
        <v>47</v>
      </c>
      <c r="CN309" s="15" t="s">
        <v>59</v>
      </c>
      <c r="CO309" t="s">
        <v>47</v>
      </c>
      <c r="CP309" s="15" t="s">
        <v>59</v>
      </c>
      <c r="CQ309" t="s">
        <v>47</v>
      </c>
      <c r="CR309" s="15" t="s">
        <v>59</v>
      </c>
      <c r="CS309" t="s">
        <v>47</v>
      </c>
      <c r="CT309" s="15" t="s">
        <v>59</v>
      </c>
      <c r="CU309" t="s">
        <v>47</v>
      </c>
      <c r="CV309" s="15" t="s">
        <v>59</v>
      </c>
      <c r="CY309" t="s">
        <v>47</v>
      </c>
      <c r="CZ309" s="15" t="s">
        <v>59</v>
      </c>
      <c r="DC309">
        <v>20.6</v>
      </c>
      <c r="DD309" s="15">
        <v>1.9</v>
      </c>
      <c r="DG309" t="s">
        <v>47</v>
      </c>
      <c r="DH309" s="15" t="s">
        <v>59</v>
      </c>
      <c r="DI309" t="s">
        <v>47</v>
      </c>
      <c r="DJ309" s="15" t="s">
        <v>59</v>
      </c>
      <c r="DK309" t="s">
        <v>47</v>
      </c>
      <c r="DL309" s="15" t="s">
        <v>59</v>
      </c>
      <c r="DM309" t="s">
        <v>47</v>
      </c>
      <c r="DN309" s="15" t="s">
        <v>59</v>
      </c>
      <c r="DO309" t="s">
        <v>47</v>
      </c>
      <c r="DP309" s="15" t="s">
        <v>59</v>
      </c>
      <c r="DQ309" t="s">
        <v>48</v>
      </c>
      <c r="DR309" s="15" t="s">
        <v>59</v>
      </c>
      <c r="DS309" t="s">
        <v>48</v>
      </c>
      <c r="DT309" s="15" t="s">
        <v>59</v>
      </c>
      <c r="DU309" t="s">
        <v>47</v>
      </c>
      <c r="DV309" s="15" t="s">
        <v>59</v>
      </c>
      <c r="DW309" t="s">
        <v>47</v>
      </c>
      <c r="DX309" s="15" t="s">
        <v>59</v>
      </c>
      <c r="EC309" t="s">
        <v>47</v>
      </c>
      <c r="ED309" s="15" t="s">
        <v>59</v>
      </c>
      <c r="EE309" t="s">
        <v>47</v>
      </c>
      <c r="EF309" s="15" t="s">
        <v>59</v>
      </c>
      <c r="EG309" t="s">
        <v>47</v>
      </c>
      <c r="EH309" s="15" t="s">
        <v>59</v>
      </c>
      <c r="EK309" t="s">
        <v>48</v>
      </c>
      <c r="EL309" s="15" t="s">
        <v>59</v>
      </c>
      <c r="EM309" t="s">
        <v>47</v>
      </c>
      <c r="EN309" s="15" t="s">
        <v>59</v>
      </c>
      <c r="EO309" t="s">
        <v>47</v>
      </c>
      <c r="EP309" s="15" t="s">
        <v>59</v>
      </c>
      <c r="EQ309" t="s">
        <v>47</v>
      </c>
      <c r="ER309" s="15" t="s">
        <v>59</v>
      </c>
      <c r="ES309" t="s">
        <v>42</v>
      </c>
      <c r="ET309" s="15" t="s">
        <v>59</v>
      </c>
      <c r="EU309" t="s">
        <v>48</v>
      </c>
      <c r="EV309" s="15" t="s">
        <v>59</v>
      </c>
      <c r="EW309" t="s">
        <v>47</v>
      </c>
      <c r="EX309" s="15" t="s">
        <v>59</v>
      </c>
      <c r="EY309" t="s">
        <v>47</v>
      </c>
      <c r="EZ309" s="15" t="s">
        <v>59</v>
      </c>
      <c r="FA309" t="s">
        <v>47</v>
      </c>
      <c r="FB309" s="15" t="s">
        <v>59</v>
      </c>
      <c r="FE309" t="s">
        <v>48</v>
      </c>
      <c r="FF309" s="15">
        <v>8.9</v>
      </c>
      <c r="FG309" t="s">
        <v>47</v>
      </c>
      <c r="FH309" s="15" t="s">
        <v>59</v>
      </c>
      <c r="FI309" t="s">
        <v>47</v>
      </c>
      <c r="FJ309" s="15" t="s">
        <v>59</v>
      </c>
      <c r="FK309">
        <v>1.9</v>
      </c>
      <c r="FL309" s="15">
        <v>0.3</v>
      </c>
      <c r="FM309" t="s">
        <v>47</v>
      </c>
      <c r="FN309" s="15" t="s">
        <v>59</v>
      </c>
      <c r="FO309" t="s">
        <v>47</v>
      </c>
      <c r="FP309" s="15" t="s">
        <v>59</v>
      </c>
      <c r="FQ309" t="s">
        <v>47</v>
      </c>
      <c r="FR309" s="15" t="s">
        <v>59</v>
      </c>
    </row>
    <row r="310" spans="1:174">
      <c r="A310" t="str">
        <f>SUBSTITUTE(A305, "Margarine,","Margarine, PS enriched,")</f>
        <v>Margarine, PS enriched, microwave heating, bottle, 800 W for 4 min</v>
      </c>
      <c r="B310" s="43">
        <v>4</v>
      </c>
      <c r="D310" s="52">
        <v>8004</v>
      </c>
      <c r="E310" s="18" t="s">
        <v>695</v>
      </c>
      <c r="I310" t="s">
        <v>47</v>
      </c>
      <c r="J310" s="15" t="s">
        <v>59</v>
      </c>
      <c r="K310">
        <v>43.4</v>
      </c>
      <c r="L310" s="15">
        <v>1.5</v>
      </c>
      <c r="BG310" t="s">
        <v>47</v>
      </c>
      <c r="BH310" s="15" t="s">
        <v>59</v>
      </c>
      <c r="BI310" t="s">
        <v>47</v>
      </c>
      <c r="BJ310" s="15" t="s">
        <v>59</v>
      </c>
      <c r="BK310" t="s">
        <v>47</v>
      </c>
      <c r="BL310" s="15" t="s">
        <v>59</v>
      </c>
      <c r="BM310" t="s">
        <v>47</v>
      </c>
      <c r="BN310" s="15" t="s">
        <v>59</v>
      </c>
      <c r="BO310" t="s">
        <v>47</v>
      </c>
      <c r="BP310" s="15" t="s">
        <v>59</v>
      </c>
      <c r="BQ310" t="s">
        <v>47</v>
      </c>
      <c r="BR310" s="15" t="s">
        <v>59</v>
      </c>
      <c r="BS310" t="s">
        <v>47</v>
      </c>
      <c r="BT310" s="15" t="s">
        <v>59</v>
      </c>
      <c r="BU310" t="s">
        <v>47</v>
      </c>
      <c r="BV310" s="15" t="s">
        <v>59</v>
      </c>
      <c r="BW310" t="s">
        <v>47</v>
      </c>
      <c r="BX310" s="15" t="s">
        <v>59</v>
      </c>
      <c r="BY310" t="s">
        <v>47</v>
      </c>
      <c r="BZ310" s="15" t="s">
        <v>59</v>
      </c>
      <c r="CA310" t="s">
        <v>47</v>
      </c>
      <c r="CB310" s="15" t="s">
        <v>59</v>
      </c>
      <c r="CI310" t="s">
        <v>47</v>
      </c>
      <c r="CJ310" s="15" t="s">
        <v>59</v>
      </c>
      <c r="CM310" t="s">
        <v>47</v>
      </c>
      <c r="CN310" s="15" t="s">
        <v>59</v>
      </c>
      <c r="CO310" t="s">
        <v>47</v>
      </c>
      <c r="CP310" s="15" t="s">
        <v>59</v>
      </c>
      <c r="CQ310" t="s">
        <v>47</v>
      </c>
      <c r="CR310" s="15" t="s">
        <v>59</v>
      </c>
      <c r="CS310" t="s">
        <v>47</v>
      </c>
      <c r="CT310" s="15" t="s">
        <v>59</v>
      </c>
      <c r="CU310" t="s">
        <v>47</v>
      </c>
      <c r="CV310" s="15" t="s">
        <v>59</v>
      </c>
      <c r="CY310" t="s">
        <v>47</v>
      </c>
      <c r="CZ310" s="15" t="s">
        <v>59</v>
      </c>
      <c r="DC310">
        <v>30.3</v>
      </c>
      <c r="DD310" s="15">
        <v>0.8</v>
      </c>
      <c r="DG310" t="s">
        <v>47</v>
      </c>
      <c r="DH310" s="15" t="s">
        <v>59</v>
      </c>
      <c r="DI310" t="s">
        <v>47</v>
      </c>
      <c r="DJ310" s="15" t="s">
        <v>59</v>
      </c>
      <c r="DK310" t="s">
        <v>47</v>
      </c>
      <c r="DL310" s="15" t="s">
        <v>59</v>
      </c>
      <c r="DM310" t="s">
        <v>47</v>
      </c>
      <c r="DN310" s="15" t="s">
        <v>59</v>
      </c>
      <c r="DO310" t="s">
        <v>47</v>
      </c>
      <c r="DP310" s="15" t="s">
        <v>59</v>
      </c>
      <c r="DQ310" t="s">
        <v>48</v>
      </c>
      <c r="DR310" s="15" t="s">
        <v>59</v>
      </c>
      <c r="DS310" t="s">
        <v>48</v>
      </c>
      <c r="DT310" s="15" t="s">
        <v>59</v>
      </c>
      <c r="DU310" t="s">
        <v>47</v>
      </c>
      <c r="DV310" s="15" t="s">
        <v>59</v>
      </c>
      <c r="DW310" t="s">
        <v>47</v>
      </c>
      <c r="DX310" s="15" t="s">
        <v>59</v>
      </c>
      <c r="EC310" t="s">
        <v>47</v>
      </c>
      <c r="ED310" s="15" t="s">
        <v>59</v>
      </c>
      <c r="EE310" t="s">
        <v>47</v>
      </c>
      <c r="EF310" s="15" t="s">
        <v>59</v>
      </c>
      <c r="EG310" t="s">
        <v>47</v>
      </c>
      <c r="EH310" s="15" t="s">
        <v>59</v>
      </c>
      <c r="EK310" t="s">
        <v>48</v>
      </c>
      <c r="EL310" s="15" t="s">
        <v>59</v>
      </c>
      <c r="EM310" t="s">
        <v>47</v>
      </c>
      <c r="EN310" s="15" t="s">
        <v>59</v>
      </c>
      <c r="EO310" t="s">
        <v>47</v>
      </c>
      <c r="EP310" s="15" t="s">
        <v>59</v>
      </c>
      <c r="EQ310" t="s">
        <v>47</v>
      </c>
      <c r="ER310" s="15" t="s">
        <v>59</v>
      </c>
      <c r="ES310">
        <v>4.3</v>
      </c>
      <c r="ET310" s="15">
        <v>0.5</v>
      </c>
      <c r="EU310">
        <v>5</v>
      </c>
      <c r="EV310" s="15">
        <v>0.4</v>
      </c>
      <c r="EW310" t="s">
        <v>47</v>
      </c>
      <c r="EX310" s="15" t="s">
        <v>59</v>
      </c>
      <c r="EY310" t="s">
        <v>47</v>
      </c>
      <c r="EZ310" s="15" t="s">
        <v>59</v>
      </c>
      <c r="FA310" t="s">
        <v>47</v>
      </c>
      <c r="FB310" s="15" t="s">
        <v>59</v>
      </c>
      <c r="FE310" t="s">
        <v>48</v>
      </c>
      <c r="FF310" s="15" t="s">
        <v>59</v>
      </c>
      <c r="FG310" t="s">
        <v>47</v>
      </c>
      <c r="FH310" s="15" t="s">
        <v>59</v>
      </c>
      <c r="FI310" t="s">
        <v>47</v>
      </c>
      <c r="FJ310" s="15" t="s">
        <v>59</v>
      </c>
      <c r="FK310">
        <v>3.8</v>
      </c>
      <c r="FL310" s="15">
        <v>0.2</v>
      </c>
      <c r="FM310" t="s">
        <v>47</v>
      </c>
      <c r="FN310" s="15" t="s">
        <v>59</v>
      </c>
      <c r="FO310" t="s">
        <v>47</v>
      </c>
      <c r="FP310" s="15" t="s">
        <v>59</v>
      </c>
      <c r="FQ310" t="s">
        <v>47</v>
      </c>
      <c r="FR310" s="15" t="s">
        <v>59</v>
      </c>
    </row>
    <row r="311" spans="1:174">
      <c r="A311" t="str">
        <f>SUBSTITUTE(A306, "Margarine,","Margarine, PS enriched,")</f>
        <v xml:space="preserve">Margarine, PS enriched, pan-frying for 9 min at 200°C </v>
      </c>
      <c r="B311" s="43">
        <v>4</v>
      </c>
      <c r="D311" s="52">
        <v>8004</v>
      </c>
      <c r="E311" s="18" t="s">
        <v>695</v>
      </c>
      <c r="I311" t="s">
        <v>47</v>
      </c>
      <c r="J311" s="15" t="s">
        <v>59</v>
      </c>
      <c r="K311">
        <v>137</v>
      </c>
      <c r="L311" s="15">
        <v>2.1</v>
      </c>
      <c r="BG311" t="s">
        <v>47</v>
      </c>
      <c r="BH311" s="15" t="s">
        <v>59</v>
      </c>
      <c r="BI311" t="s">
        <v>47</v>
      </c>
      <c r="BJ311" s="15" t="s">
        <v>59</v>
      </c>
      <c r="BK311" t="s">
        <v>47</v>
      </c>
      <c r="BL311" s="15" t="s">
        <v>59</v>
      </c>
      <c r="BM311" t="s">
        <v>47</v>
      </c>
      <c r="BN311" s="15" t="s">
        <v>59</v>
      </c>
      <c r="BO311" t="s">
        <v>47</v>
      </c>
      <c r="BP311" s="15" t="s">
        <v>59</v>
      </c>
      <c r="BQ311" t="s">
        <v>47</v>
      </c>
      <c r="BR311" s="15" t="s">
        <v>59</v>
      </c>
      <c r="BS311" t="s">
        <v>47</v>
      </c>
      <c r="BT311" s="15" t="s">
        <v>59</v>
      </c>
      <c r="BU311" t="s">
        <v>47</v>
      </c>
      <c r="BV311" s="15" t="s">
        <v>59</v>
      </c>
      <c r="BW311" t="s">
        <v>47</v>
      </c>
      <c r="BX311" s="15" t="s">
        <v>59</v>
      </c>
      <c r="BY311" t="s">
        <v>47</v>
      </c>
      <c r="BZ311" s="15" t="s">
        <v>59</v>
      </c>
      <c r="CA311" t="s">
        <v>47</v>
      </c>
      <c r="CB311" s="15" t="s">
        <v>59</v>
      </c>
      <c r="CI311" t="s">
        <v>47</v>
      </c>
      <c r="CJ311" s="15" t="s">
        <v>59</v>
      </c>
      <c r="CM311" t="s">
        <v>47</v>
      </c>
      <c r="CN311" s="15" t="s">
        <v>59</v>
      </c>
      <c r="CO311" t="s">
        <v>47</v>
      </c>
      <c r="CP311" s="15" t="s">
        <v>59</v>
      </c>
      <c r="CQ311" t="s">
        <v>47</v>
      </c>
      <c r="CR311" s="15" t="s">
        <v>59</v>
      </c>
      <c r="CS311" t="s">
        <v>47</v>
      </c>
      <c r="CT311" s="15" t="s">
        <v>59</v>
      </c>
      <c r="CU311" t="s">
        <v>47</v>
      </c>
      <c r="CV311" s="15" t="s">
        <v>59</v>
      </c>
      <c r="CY311" t="s">
        <v>47</v>
      </c>
      <c r="CZ311" s="15" t="s">
        <v>59</v>
      </c>
      <c r="DC311">
        <v>51.5</v>
      </c>
      <c r="DD311" s="15">
        <v>0.5</v>
      </c>
      <c r="DG311" t="s">
        <v>47</v>
      </c>
      <c r="DH311" s="15" t="s">
        <v>59</v>
      </c>
      <c r="DI311" t="s">
        <v>47</v>
      </c>
      <c r="DJ311" s="15" t="s">
        <v>59</v>
      </c>
      <c r="DK311" t="s">
        <v>47</v>
      </c>
      <c r="DL311" s="15" t="s">
        <v>59</v>
      </c>
      <c r="DM311" t="s">
        <v>47</v>
      </c>
      <c r="DN311" s="15" t="s">
        <v>59</v>
      </c>
      <c r="DO311" t="s">
        <v>47</v>
      </c>
      <c r="DP311" s="15" t="s">
        <v>59</v>
      </c>
      <c r="DQ311">
        <v>7.4</v>
      </c>
      <c r="DR311" s="15">
        <v>0.4</v>
      </c>
      <c r="DS311">
        <v>8.6</v>
      </c>
      <c r="DT311" s="15">
        <v>0.5</v>
      </c>
      <c r="DU311" t="s">
        <v>47</v>
      </c>
      <c r="DV311" s="15" t="s">
        <v>59</v>
      </c>
      <c r="DW311" t="s">
        <v>47</v>
      </c>
      <c r="DX311" s="15" t="s">
        <v>59</v>
      </c>
      <c r="EC311" t="s">
        <v>47</v>
      </c>
      <c r="ED311" s="15" t="s">
        <v>59</v>
      </c>
      <c r="EE311" t="s">
        <v>47</v>
      </c>
      <c r="EF311" s="15" t="s">
        <v>59</v>
      </c>
      <c r="EG311" t="s">
        <v>47</v>
      </c>
      <c r="EH311" s="15" t="s">
        <v>59</v>
      </c>
      <c r="EK311">
        <v>8.5</v>
      </c>
      <c r="EL311" s="15">
        <v>0.5</v>
      </c>
      <c r="EM311" t="s">
        <v>47</v>
      </c>
      <c r="EN311" s="15" t="s">
        <v>59</v>
      </c>
      <c r="EO311" t="s">
        <v>47</v>
      </c>
      <c r="EP311" s="15" t="s">
        <v>59</v>
      </c>
      <c r="EQ311" t="s">
        <v>47</v>
      </c>
      <c r="ER311" s="15" t="s">
        <v>59</v>
      </c>
      <c r="ES311">
        <v>17.100000000000001</v>
      </c>
      <c r="ET311" s="15">
        <v>0.4</v>
      </c>
      <c r="EU311">
        <v>15.2</v>
      </c>
      <c r="EV311" s="15">
        <v>0.3</v>
      </c>
      <c r="EW311" t="s">
        <v>47</v>
      </c>
      <c r="EX311" s="15" t="s">
        <v>59</v>
      </c>
      <c r="EY311" t="s">
        <v>47</v>
      </c>
      <c r="EZ311" s="15" t="s">
        <v>59</v>
      </c>
      <c r="FA311" t="s">
        <v>47</v>
      </c>
      <c r="FB311" s="15" t="s">
        <v>59</v>
      </c>
      <c r="FE311">
        <v>5.9</v>
      </c>
      <c r="FF311" s="15" t="s">
        <v>59</v>
      </c>
      <c r="FG311" t="s">
        <v>47</v>
      </c>
      <c r="FH311" s="15" t="s">
        <v>59</v>
      </c>
      <c r="FI311" t="s">
        <v>47</v>
      </c>
      <c r="FJ311" s="15" t="s">
        <v>59</v>
      </c>
      <c r="FK311">
        <v>10.7</v>
      </c>
      <c r="FL311" s="15">
        <v>0.9</v>
      </c>
      <c r="FM311" t="s">
        <v>47</v>
      </c>
      <c r="FN311" s="15" t="s">
        <v>59</v>
      </c>
      <c r="FO311" t="s">
        <v>47</v>
      </c>
      <c r="FP311" s="15" t="s">
        <v>59</v>
      </c>
      <c r="FQ311" t="s">
        <v>47</v>
      </c>
      <c r="FR311" s="15" t="s">
        <v>59</v>
      </c>
    </row>
    <row r="312" spans="1:174">
      <c r="A312" t="str">
        <f>SUBSTITUTE(A307, "Margarine,","Margarine, PS enriched,")</f>
        <v>Margarine, PS enriched, oven heating, bottle, 20 min at 200°C</v>
      </c>
      <c r="B312" s="43">
        <v>4</v>
      </c>
      <c r="D312" s="52">
        <v>8004</v>
      </c>
      <c r="E312" s="18" t="s">
        <v>695</v>
      </c>
      <c r="I312" t="s">
        <v>47</v>
      </c>
      <c r="J312" s="15" t="s">
        <v>59</v>
      </c>
      <c r="K312">
        <v>104.6</v>
      </c>
      <c r="L312" s="15">
        <v>2.1</v>
      </c>
      <c r="BG312" t="s">
        <v>47</v>
      </c>
      <c r="BH312" s="15" t="s">
        <v>59</v>
      </c>
      <c r="BI312" t="s">
        <v>47</v>
      </c>
      <c r="BJ312" s="15" t="s">
        <v>59</v>
      </c>
      <c r="BK312" t="s">
        <v>47</v>
      </c>
      <c r="BL312" s="15" t="s">
        <v>59</v>
      </c>
      <c r="BM312" t="s">
        <v>47</v>
      </c>
      <c r="BN312" s="15" t="s">
        <v>59</v>
      </c>
      <c r="BO312" t="s">
        <v>47</v>
      </c>
      <c r="BP312" s="15" t="s">
        <v>59</v>
      </c>
      <c r="BQ312" t="s">
        <v>47</v>
      </c>
      <c r="BR312" s="15" t="s">
        <v>59</v>
      </c>
      <c r="BS312" t="s">
        <v>47</v>
      </c>
      <c r="BT312" s="15" t="s">
        <v>59</v>
      </c>
      <c r="BU312" t="s">
        <v>47</v>
      </c>
      <c r="BV312" s="15" t="s">
        <v>59</v>
      </c>
      <c r="BW312" t="s">
        <v>47</v>
      </c>
      <c r="BX312" s="15" t="s">
        <v>59</v>
      </c>
      <c r="BY312" t="s">
        <v>47</v>
      </c>
      <c r="BZ312" s="15" t="s">
        <v>59</v>
      </c>
      <c r="CA312" t="s">
        <v>47</v>
      </c>
      <c r="CB312" s="15" t="s">
        <v>59</v>
      </c>
      <c r="CI312" t="s">
        <v>47</v>
      </c>
      <c r="CJ312" s="15" t="s">
        <v>59</v>
      </c>
      <c r="CM312" t="s">
        <v>47</v>
      </c>
      <c r="CN312" s="15" t="s">
        <v>59</v>
      </c>
      <c r="CO312" t="s">
        <v>47</v>
      </c>
      <c r="CP312" s="15" t="s">
        <v>59</v>
      </c>
      <c r="CQ312" t="s">
        <v>47</v>
      </c>
      <c r="CR312" s="15" t="s">
        <v>59</v>
      </c>
      <c r="CS312" t="s">
        <v>47</v>
      </c>
      <c r="CT312" s="15" t="s">
        <v>59</v>
      </c>
      <c r="CU312" t="s">
        <v>47</v>
      </c>
      <c r="CV312" s="15" t="s">
        <v>59</v>
      </c>
      <c r="CY312" t="s">
        <v>47</v>
      </c>
      <c r="CZ312" s="15" t="s">
        <v>59</v>
      </c>
      <c r="DC312">
        <v>44.4</v>
      </c>
      <c r="DD312" s="15">
        <v>0.7</v>
      </c>
      <c r="DG312" t="s">
        <v>47</v>
      </c>
      <c r="DH312" s="15" t="s">
        <v>59</v>
      </c>
      <c r="DI312" t="s">
        <v>47</v>
      </c>
      <c r="DJ312" s="15" t="s">
        <v>59</v>
      </c>
      <c r="DK312" t="s">
        <v>47</v>
      </c>
      <c r="DL312" s="15" t="s">
        <v>59</v>
      </c>
      <c r="DM312" t="s">
        <v>47</v>
      </c>
      <c r="DN312" s="15" t="s">
        <v>59</v>
      </c>
      <c r="DO312" t="s">
        <v>47</v>
      </c>
      <c r="DP312" s="15" t="s">
        <v>59</v>
      </c>
      <c r="DQ312">
        <v>3.4</v>
      </c>
      <c r="DR312" s="15">
        <v>0.1</v>
      </c>
      <c r="DS312">
        <v>8.1</v>
      </c>
      <c r="DT312" s="15">
        <v>0.4</v>
      </c>
      <c r="DU312" t="s">
        <v>47</v>
      </c>
      <c r="DV312" s="15" t="s">
        <v>59</v>
      </c>
      <c r="DW312" t="s">
        <v>47</v>
      </c>
      <c r="DX312" s="15" t="s">
        <v>59</v>
      </c>
      <c r="EC312" t="s">
        <v>47</v>
      </c>
      <c r="ED312" s="15" t="s">
        <v>59</v>
      </c>
      <c r="EE312" t="s">
        <v>47</v>
      </c>
      <c r="EF312" s="15" t="s">
        <v>59</v>
      </c>
      <c r="EG312" t="s">
        <v>47</v>
      </c>
      <c r="EH312" s="15" t="s">
        <v>59</v>
      </c>
      <c r="EK312">
        <v>7</v>
      </c>
      <c r="EL312" s="15">
        <v>0</v>
      </c>
      <c r="EM312" t="s">
        <v>47</v>
      </c>
      <c r="EN312" s="15" t="s">
        <v>59</v>
      </c>
      <c r="EO312" t="s">
        <v>47</v>
      </c>
      <c r="EP312" s="15" t="s">
        <v>59</v>
      </c>
      <c r="EQ312" t="s">
        <v>47</v>
      </c>
      <c r="ER312" s="15" t="s">
        <v>59</v>
      </c>
      <c r="ES312">
        <v>10.9</v>
      </c>
      <c r="ET312" s="15">
        <v>0.8</v>
      </c>
      <c r="EU312">
        <v>10</v>
      </c>
      <c r="EV312" s="15">
        <v>0.6</v>
      </c>
      <c r="EW312" t="s">
        <v>47</v>
      </c>
      <c r="EX312" s="15" t="s">
        <v>59</v>
      </c>
      <c r="EY312" t="s">
        <v>47</v>
      </c>
      <c r="EZ312" s="15" t="s">
        <v>59</v>
      </c>
      <c r="FA312" t="s">
        <v>47</v>
      </c>
      <c r="FB312" s="15" t="s">
        <v>59</v>
      </c>
      <c r="FE312">
        <v>4.4000000000000004</v>
      </c>
      <c r="FF312" s="15">
        <v>0.7</v>
      </c>
      <c r="FG312" t="s">
        <v>47</v>
      </c>
      <c r="FH312" s="15" t="s">
        <v>59</v>
      </c>
      <c r="FI312" t="s">
        <v>47</v>
      </c>
      <c r="FJ312" s="15" t="s">
        <v>59</v>
      </c>
      <c r="FK312">
        <v>6.5</v>
      </c>
      <c r="FL312" s="15">
        <v>0.1</v>
      </c>
      <c r="FM312" t="s">
        <v>47</v>
      </c>
      <c r="FN312" s="15" t="s">
        <v>59</v>
      </c>
      <c r="FO312" t="s">
        <v>47</v>
      </c>
      <c r="FP312" s="15" t="s">
        <v>59</v>
      </c>
      <c r="FQ312" t="s">
        <v>47</v>
      </c>
      <c r="FR312" s="15" t="s">
        <v>59</v>
      </c>
    </row>
    <row r="313" spans="1:174">
      <c r="A313" t="str">
        <f>SUBSTITUTE(A308, "Margarine,","Margarine, PS enriched,")</f>
        <v>Margerine, oven heating, casserole, 20 min at 200°C</v>
      </c>
      <c r="B313" s="43">
        <v>4</v>
      </c>
      <c r="D313" s="52">
        <v>8004</v>
      </c>
      <c r="E313" s="18" t="s">
        <v>695</v>
      </c>
      <c r="I313" t="s">
        <v>47</v>
      </c>
      <c r="J313" s="15" t="s">
        <v>59</v>
      </c>
      <c r="K313">
        <v>225.5</v>
      </c>
      <c r="L313" s="15">
        <v>5.5</v>
      </c>
      <c r="BG313" t="s">
        <v>47</v>
      </c>
      <c r="BH313" s="15" t="s">
        <v>59</v>
      </c>
      <c r="BI313" t="s">
        <v>47</v>
      </c>
      <c r="BJ313" s="15" t="s">
        <v>59</v>
      </c>
      <c r="BK313" t="s">
        <v>47</v>
      </c>
      <c r="BL313" s="15" t="s">
        <v>59</v>
      </c>
      <c r="BM313" t="s">
        <v>47</v>
      </c>
      <c r="BN313" s="15" t="s">
        <v>59</v>
      </c>
      <c r="BO313" t="s">
        <v>47</v>
      </c>
      <c r="BP313" s="15" t="s">
        <v>59</v>
      </c>
      <c r="BQ313" t="s">
        <v>47</v>
      </c>
      <c r="BR313" s="15" t="s">
        <v>59</v>
      </c>
      <c r="BS313" t="s">
        <v>47</v>
      </c>
      <c r="BT313" s="15" t="s">
        <v>59</v>
      </c>
      <c r="BU313" t="s">
        <v>47</v>
      </c>
      <c r="BV313" s="15" t="s">
        <v>59</v>
      </c>
      <c r="BW313" t="s">
        <v>47</v>
      </c>
      <c r="BX313" s="15" t="s">
        <v>59</v>
      </c>
      <c r="BY313" t="s">
        <v>47</v>
      </c>
      <c r="BZ313" s="15" t="s">
        <v>59</v>
      </c>
      <c r="CA313" t="s">
        <v>47</v>
      </c>
      <c r="CB313" s="15" t="s">
        <v>59</v>
      </c>
      <c r="CI313" t="s">
        <v>47</v>
      </c>
      <c r="CJ313" s="15" t="s">
        <v>59</v>
      </c>
      <c r="CM313" t="s">
        <v>47</v>
      </c>
      <c r="CN313" s="15" t="s">
        <v>59</v>
      </c>
      <c r="CO313" t="s">
        <v>47</v>
      </c>
      <c r="CP313" s="15" t="s">
        <v>59</v>
      </c>
      <c r="CQ313" t="s">
        <v>47</v>
      </c>
      <c r="CR313" s="15" t="s">
        <v>59</v>
      </c>
      <c r="CS313" t="s">
        <v>47</v>
      </c>
      <c r="CT313" s="15" t="s">
        <v>59</v>
      </c>
      <c r="CU313" t="s">
        <v>47</v>
      </c>
      <c r="CV313" s="15" t="s">
        <v>59</v>
      </c>
      <c r="CY313" t="s">
        <v>47</v>
      </c>
      <c r="CZ313" s="15" t="s">
        <v>59</v>
      </c>
      <c r="DC313">
        <v>69.599999999999994</v>
      </c>
      <c r="DD313" s="15">
        <v>2.5</v>
      </c>
      <c r="DG313" t="s">
        <v>47</v>
      </c>
      <c r="DH313" s="15" t="s">
        <v>59</v>
      </c>
      <c r="DI313" t="s">
        <v>47</v>
      </c>
      <c r="DJ313" s="15" t="s">
        <v>59</v>
      </c>
      <c r="DK313" t="s">
        <v>47</v>
      </c>
      <c r="DL313" s="15" t="s">
        <v>59</v>
      </c>
      <c r="DM313" t="s">
        <v>47</v>
      </c>
      <c r="DN313" s="15" t="s">
        <v>59</v>
      </c>
      <c r="DO313" t="s">
        <v>47</v>
      </c>
      <c r="DP313" s="15" t="s">
        <v>59</v>
      </c>
      <c r="DQ313">
        <v>11.1</v>
      </c>
      <c r="DR313" s="15">
        <v>0.5</v>
      </c>
      <c r="DS313">
        <v>17</v>
      </c>
      <c r="DT313" s="15">
        <v>0.9</v>
      </c>
      <c r="DU313" t="s">
        <v>47</v>
      </c>
      <c r="DV313" s="15" t="s">
        <v>59</v>
      </c>
      <c r="DW313" t="s">
        <v>47</v>
      </c>
      <c r="DX313" s="15" t="s">
        <v>59</v>
      </c>
      <c r="EC313" t="s">
        <v>47</v>
      </c>
      <c r="ED313" s="15" t="s">
        <v>59</v>
      </c>
      <c r="EE313" t="s">
        <v>47</v>
      </c>
      <c r="EF313" s="15" t="s">
        <v>59</v>
      </c>
      <c r="EG313" t="s">
        <v>47</v>
      </c>
      <c r="EH313" s="15" t="s">
        <v>59</v>
      </c>
      <c r="EK313">
        <v>15.9</v>
      </c>
      <c r="EL313" s="15">
        <v>0.4</v>
      </c>
      <c r="EM313" t="s">
        <v>47</v>
      </c>
      <c r="EN313" s="15" t="s">
        <v>59</v>
      </c>
      <c r="EO313" t="s">
        <v>47</v>
      </c>
      <c r="EP313" s="15" t="s">
        <v>59</v>
      </c>
      <c r="EQ313" t="s">
        <v>47</v>
      </c>
      <c r="ER313" s="15" t="s">
        <v>59</v>
      </c>
      <c r="ES313">
        <v>27.4</v>
      </c>
      <c r="ET313" s="15">
        <v>1.1000000000000001</v>
      </c>
      <c r="EU313">
        <v>27.6</v>
      </c>
      <c r="EV313" s="15">
        <v>2.5</v>
      </c>
      <c r="EW313" t="s">
        <v>47</v>
      </c>
      <c r="EX313" s="15" t="s">
        <v>59</v>
      </c>
      <c r="EY313" t="s">
        <v>47</v>
      </c>
      <c r="EZ313" s="15" t="s">
        <v>59</v>
      </c>
      <c r="FA313" t="s">
        <v>47</v>
      </c>
      <c r="FB313" s="15" t="s">
        <v>59</v>
      </c>
      <c r="FE313">
        <v>14.1</v>
      </c>
      <c r="FF313" s="15">
        <v>0.1</v>
      </c>
      <c r="FG313" t="s">
        <v>47</v>
      </c>
      <c r="FH313" s="15" t="s">
        <v>59</v>
      </c>
      <c r="FI313" t="s">
        <v>47</v>
      </c>
      <c r="FJ313" s="15" t="s">
        <v>59</v>
      </c>
      <c r="FK313">
        <v>24.5</v>
      </c>
      <c r="FL313" s="15">
        <v>0.6</v>
      </c>
      <c r="FM313" t="s">
        <v>47</v>
      </c>
      <c r="FN313" s="15" t="s">
        <v>59</v>
      </c>
      <c r="FO313" t="s">
        <v>47</v>
      </c>
      <c r="FP313" s="15" t="s">
        <v>59</v>
      </c>
      <c r="FQ313" t="s">
        <v>47</v>
      </c>
      <c r="FR313" s="15" t="s">
        <v>59</v>
      </c>
    </row>
    <row r="314" spans="1:174">
      <c r="A314" t="s">
        <v>700</v>
      </c>
      <c r="B314" s="43">
        <v>2</v>
      </c>
      <c r="D314" s="52">
        <v>8012</v>
      </c>
      <c r="E314" s="18" t="s">
        <v>699</v>
      </c>
      <c r="I314" t="s">
        <v>47</v>
      </c>
      <c r="J314" s="15" t="s">
        <v>59</v>
      </c>
      <c r="K314">
        <v>41</v>
      </c>
      <c r="L314" s="15" t="s">
        <v>59</v>
      </c>
      <c r="BG314" t="s">
        <v>47</v>
      </c>
      <c r="BH314" s="15" t="s">
        <v>59</v>
      </c>
      <c r="BI314" t="s">
        <v>47</v>
      </c>
      <c r="BJ314" s="15" t="s">
        <v>59</v>
      </c>
      <c r="BK314" t="s">
        <v>47</v>
      </c>
      <c r="BL314" s="15" t="s">
        <v>59</v>
      </c>
      <c r="BM314" t="s">
        <v>47</v>
      </c>
      <c r="BN314" s="15" t="s">
        <v>59</v>
      </c>
      <c r="BO314" t="s">
        <v>47</v>
      </c>
      <c r="BP314" s="15" t="s">
        <v>59</v>
      </c>
      <c r="BQ314" t="s">
        <v>47</v>
      </c>
      <c r="BR314" s="15" t="s">
        <v>59</v>
      </c>
      <c r="BS314" t="s">
        <v>47</v>
      </c>
      <c r="BT314" s="15" t="s">
        <v>59</v>
      </c>
      <c r="BU314" t="s">
        <v>47</v>
      </c>
      <c r="BV314" s="15" t="s">
        <v>59</v>
      </c>
      <c r="BW314" t="s">
        <v>47</v>
      </c>
      <c r="BX314" s="15" t="s">
        <v>59</v>
      </c>
      <c r="BY314" t="s">
        <v>47</v>
      </c>
      <c r="BZ314" s="15" t="s">
        <v>59</v>
      </c>
      <c r="CA314" t="s">
        <v>47</v>
      </c>
      <c r="CB314" s="15" t="s">
        <v>59</v>
      </c>
      <c r="CI314" t="s">
        <v>47</v>
      </c>
      <c r="CJ314" s="15" t="s">
        <v>59</v>
      </c>
      <c r="CM314" t="s">
        <v>47</v>
      </c>
      <c r="CN314" s="15" t="s">
        <v>59</v>
      </c>
      <c r="CO314" t="s">
        <v>47</v>
      </c>
      <c r="CP314" s="15" t="s">
        <v>59</v>
      </c>
      <c r="CQ314" t="s">
        <v>47</v>
      </c>
      <c r="CR314" s="15" t="s">
        <v>59</v>
      </c>
      <c r="CS314" t="s">
        <v>47</v>
      </c>
      <c r="CT314" s="15" t="s">
        <v>59</v>
      </c>
      <c r="CU314" t="s">
        <v>47</v>
      </c>
      <c r="CV314" s="15" t="s">
        <v>59</v>
      </c>
      <c r="CY314" t="s">
        <v>47</v>
      </c>
      <c r="CZ314" s="15" t="s">
        <v>59</v>
      </c>
      <c r="DC314" t="s">
        <v>47</v>
      </c>
      <c r="DD314" s="15" t="s">
        <v>59</v>
      </c>
      <c r="DG314">
        <v>1.1000000000000001</v>
      </c>
      <c r="DH314" s="15" t="s">
        <v>59</v>
      </c>
      <c r="DI314" t="s">
        <v>54</v>
      </c>
      <c r="DJ314" s="15" t="s">
        <v>59</v>
      </c>
      <c r="DK314">
        <v>4.4000000000000004</v>
      </c>
      <c r="DL314" s="15" t="s">
        <v>59</v>
      </c>
      <c r="DM314" t="s">
        <v>54</v>
      </c>
      <c r="DN314" s="15" t="s">
        <v>59</v>
      </c>
      <c r="DO314" t="s">
        <v>54</v>
      </c>
      <c r="DP314" s="15" t="s">
        <v>59</v>
      </c>
      <c r="DQ314">
        <v>1.3</v>
      </c>
      <c r="DR314" s="15" t="s">
        <v>59</v>
      </c>
      <c r="DS314" t="s">
        <v>47</v>
      </c>
      <c r="DT314" s="15" t="s">
        <v>59</v>
      </c>
      <c r="DU314" t="s">
        <v>47</v>
      </c>
      <c r="DV314" s="15" t="s">
        <v>59</v>
      </c>
      <c r="DW314" t="s">
        <v>47</v>
      </c>
      <c r="DX314" s="15" t="s">
        <v>59</v>
      </c>
      <c r="EC314" t="s">
        <v>47</v>
      </c>
      <c r="ED314" s="15" t="s">
        <v>59</v>
      </c>
      <c r="EE314" t="s">
        <v>47</v>
      </c>
      <c r="EF314" s="15" t="s">
        <v>59</v>
      </c>
      <c r="EG314" t="s">
        <v>47</v>
      </c>
      <c r="EH314" s="15" t="s">
        <v>59</v>
      </c>
      <c r="EK314" t="s">
        <v>47</v>
      </c>
      <c r="EL314" s="15" t="s">
        <v>59</v>
      </c>
      <c r="EM314" t="s">
        <v>47</v>
      </c>
      <c r="EN314" s="15" t="s">
        <v>59</v>
      </c>
      <c r="EO314" t="s">
        <v>47</v>
      </c>
      <c r="EP314" s="15" t="s">
        <v>59</v>
      </c>
      <c r="EQ314" t="s">
        <v>47</v>
      </c>
      <c r="ER314" s="15" t="s">
        <v>59</v>
      </c>
      <c r="ES314" t="s">
        <v>47</v>
      </c>
      <c r="ET314" s="15" t="s">
        <v>59</v>
      </c>
      <c r="EU314" t="s">
        <v>47</v>
      </c>
      <c r="EV314" s="15" t="s">
        <v>59</v>
      </c>
      <c r="EW314">
        <v>1.7</v>
      </c>
      <c r="EX314" s="15" t="s">
        <v>59</v>
      </c>
      <c r="EY314" t="s">
        <v>54</v>
      </c>
      <c r="EZ314" s="15" t="s">
        <v>59</v>
      </c>
      <c r="FA314">
        <v>2.9</v>
      </c>
      <c r="FB314" s="15" t="s">
        <v>59</v>
      </c>
      <c r="FE314" t="s">
        <v>54</v>
      </c>
      <c r="FF314" s="15">
        <v>1.5</v>
      </c>
      <c r="FG314" t="s">
        <v>54</v>
      </c>
      <c r="FH314" s="15" t="s">
        <v>59</v>
      </c>
      <c r="FI314" t="s">
        <v>47</v>
      </c>
      <c r="FJ314" s="15" t="s">
        <v>59</v>
      </c>
      <c r="FK314">
        <v>1.6</v>
      </c>
      <c r="FL314" s="15" t="s">
        <v>59</v>
      </c>
      <c r="FM314">
        <v>17.2</v>
      </c>
      <c r="FN314" s="15" t="s">
        <v>59</v>
      </c>
      <c r="FO314">
        <v>10.8</v>
      </c>
      <c r="FP314" s="15" t="s">
        <v>59</v>
      </c>
      <c r="FQ314" t="s">
        <v>54</v>
      </c>
      <c r="FR314" s="15" t="s">
        <v>59</v>
      </c>
    </row>
    <row r="315" spans="1:174">
      <c r="A315" t="s">
        <v>701</v>
      </c>
      <c r="B315" s="43">
        <v>2</v>
      </c>
      <c r="D315" s="52">
        <v>8012</v>
      </c>
      <c r="E315" s="18" t="s">
        <v>699</v>
      </c>
      <c r="I315" t="s">
        <v>47</v>
      </c>
      <c r="J315" s="15" t="s">
        <v>59</v>
      </c>
      <c r="K315">
        <v>59.4</v>
      </c>
      <c r="L315" s="15" t="s">
        <v>59</v>
      </c>
      <c r="BG315" t="s">
        <v>47</v>
      </c>
      <c r="BH315" s="15" t="s">
        <v>59</v>
      </c>
      <c r="BI315" t="s">
        <v>47</v>
      </c>
      <c r="BJ315" s="15" t="s">
        <v>59</v>
      </c>
      <c r="BK315" t="s">
        <v>47</v>
      </c>
      <c r="BL315" s="15" t="s">
        <v>59</v>
      </c>
      <c r="BM315" t="s">
        <v>47</v>
      </c>
      <c r="BN315" s="15" t="s">
        <v>59</v>
      </c>
      <c r="BO315" t="s">
        <v>47</v>
      </c>
      <c r="BP315" s="15" t="s">
        <v>59</v>
      </c>
      <c r="BQ315" t="s">
        <v>47</v>
      </c>
      <c r="BR315" s="15" t="s">
        <v>59</v>
      </c>
      <c r="BS315" t="s">
        <v>47</v>
      </c>
      <c r="BT315" s="15" t="s">
        <v>59</v>
      </c>
      <c r="BU315" t="s">
        <v>47</v>
      </c>
      <c r="BV315" s="15" t="s">
        <v>59</v>
      </c>
      <c r="BW315" t="s">
        <v>47</v>
      </c>
      <c r="BX315" s="15" t="s">
        <v>59</v>
      </c>
      <c r="BY315" t="s">
        <v>47</v>
      </c>
      <c r="BZ315" s="15" t="s">
        <v>59</v>
      </c>
      <c r="CA315" t="s">
        <v>47</v>
      </c>
      <c r="CB315" s="15" t="s">
        <v>59</v>
      </c>
      <c r="CI315" t="s">
        <v>47</v>
      </c>
      <c r="CJ315" s="15" t="s">
        <v>59</v>
      </c>
      <c r="CM315" t="s">
        <v>47</v>
      </c>
      <c r="CN315" s="15" t="s">
        <v>59</v>
      </c>
      <c r="CO315" t="s">
        <v>47</v>
      </c>
      <c r="CP315" s="15" t="s">
        <v>59</v>
      </c>
      <c r="CQ315" t="s">
        <v>47</v>
      </c>
      <c r="CR315" s="15" t="s">
        <v>59</v>
      </c>
      <c r="CS315" t="s">
        <v>47</v>
      </c>
      <c r="CT315" s="15" t="s">
        <v>59</v>
      </c>
      <c r="CU315" t="s">
        <v>47</v>
      </c>
      <c r="CV315" s="15" t="s">
        <v>59</v>
      </c>
      <c r="CY315" t="s">
        <v>47</v>
      </c>
      <c r="CZ315" s="15" t="s">
        <v>59</v>
      </c>
      <c r="DC315" t="s">
        <v>47</v>
      </c>
      <c r="DD315" s="15" t="s">
        <v>59</v>
      </c>
      <c r="DG315">
        <v>5.0999999999999996</v>
      </c>
      <c r="DH315" s="15" t="s">
        <v>59</v>
      </c>
      <c r="DI315" t="s">
        <v>54</v>
      </c>
      <c r="DJ315" s="15" t="s">
        <v>59</v>
      </c>
      <c r="DK315">
        <v>4.5999999999999996</v>
      </c>
      <c r="DL315" s="15" t="s">
        <v>59</v>
      </c>
      <c r="DM315" t="s">
        <v>54</v>
      </c>
      <c r="DN315" s="15" t="s">
        <v>59</v>
      </c>
      <c r="DO315">
        <v>0.6</v>
      </c>
      <c r="DP315" s="15" t="s">
        <v>59</v>
      </c>
      <c r="DQ315">
        <v>6.3</v>
      </c>
      <c r="DR315" s="15" t="s">
        <v>59</v>
      </c>
      <c r="DS315" t="s">
        <v>47</v>
      </c>
      <c r="DT315" s="15" t="s">
        <v>59</v>
      </c>
      <c r="DU315" t="s">
        <v>47</v>
      </c>
      <c r="DV315" s="15" t="s">
        <v>59</v>
      </c>
      <c r="DW315" t="s">
        <v>47</v>
      </c>
      <c r="DX315" s="15" t="s">
        <v>59</v>
      </c>
      <c r="EC315" t="s">
        <v>47</v>
      </c>
      <c r="ED315" s="15" t="s">
        <v>59</v>
      </c>
      <c r="EE315" t="s">
        <v>47</v>
      </c>
      <c r="EF315" s="15" t="s">
        <v>59</v>
      </c>
      <c r="EG315" t="s">
        <v>47</v>
      </c>
      <c r="EH315" s="15" t="s">
        <v>59</v>
      </c>
      <c r="EK315" t="s">
        <v>47</v>
      </c>
      <c r="EL315" s="15" t="s">
        <v>59</v>
      </c>
      <c r="EM315" t="s">
        <v>47</v>
      </c>
      <c r="EN315" s="15" t="s">
        <v>59</v>
      </c>
      <c r="EO315" t="s">
        <v>47</v>
      </c>
      <c r="EP315" s="15" t="s">
        <v>59</v>
      </c>
      <c r="EQ315" t="s">
        <v>47</v>
      </c>
      <c r="ER315" s="15" t="s">
        <v>59</v>
      </c>
      <c r="ES315" t="s">
        <v>47</v>
      </c>
      <c r="ET315" s="15" t="s">
        <v>59</v>
      </c>
      <c r="EU315" t="s">
        <v>47</v>
      </c>
      <c r="EV315" s="15" t="s">
        <v>59</v>
      </c>
      <c r="EW315">
        <v>1.4</v>
      </c>
      <c r="EX315" s="15" t="s">
        <v>59</v>
      </c>
      <c r="EY315" t="s">
        <v>54</v>
      </c>
      <c r="EZ315" s="15" t="s">
        <v>59</v>
      </c>
      <c r="FA315">
        <v>4</v>
      </c>
      <c r="FB315" s="15" t="s">
        <v>59</v>
      </c>
      <c r="FE315" t="s">
        <v>54</v>
      </c>
      <c r="FF315" s="15" t="s">
        <v>59</v>
      </c>
      <c r="FG315" t="s">
        <v>54</v>
      </c>
      <c r="FH315" s="15" t="s">
        <v>59</v>
      </c>
      <c r="FI315" t="s">
        <v>47</v>
      </c>
      <c r="FJ315" s="15" t="s">
        <v>59</v>
      </c>
      <c r="FK315">
        <v>2.7</v>
      </c>
      <c r="FL315" s="15" t="s">
        <v>59</v>
      </c>
      <c r="FM315">
        <v>21.6</v>
      </c>
      <c r="FN315" s="15" t="s">
        <v>59</v>
      </c>
      <c r="FO315">
        <v>13.1</v>
      </c>
      <c r="FP315" s="15" t="s">
        <v>59</v>
      </c>
      <c r="FQ315" t="s">
        <v>54</v>
      </c>
      <c r="FR315" s="15" t="s">
        <v>59</v>
      </c>
    </row>
    <row r="316" spans="1:174">
      <c r="A316" t="s">
        <v>702</v>
      </c>
      <c r="B316" s="43">
        <v>2</v>
      </c>
      <c r="D316" s="52">
        <v>8012</v>
      </c>
      <c r="E316" s="18" t="s">
        <v>699</v>
      </c>
      <c r="I316" t="s">
        <v>47</v>
      </c>
      <c r="J316" s="15" t="s">
        <v>59</v>
      </c>
      <c r="K316">
        <v>39.9</v>
      </c>
      <c r="L316" s="15" t="s">
        <v>59</v>
      </c>
      <c r="BG316" t="s">
        <v>47</v>
      </c>
      <c r="BH316" s="15" t="s">
        <v>59</v>
      </c>
      <c r="BI316" t="s">
        <v>47</v>
      </c>
      <c r="BJ316" s="15" t="s">
        <v>59</v>
      </c>
      <c r="BK316" t="s">
        <v>47</v>
      </c>
      <c r="BL316" s="15" t="s">
        <v>59</v>
      </c>
      <c r="BM316" t="s">
        <v>47</v>
      </c>
      <c r="BN316" s="15" t="s">
        <v>59</v>
      </c>
      <c r="BO316" t="s">
        <v>47</v>
      </c>
      <c r="BP316" s="15" t="s">
        <v>59</v>
      </c>
      <c r="BQ316" t="s">
        <v>47</v>
      </c>
      <c r="BR316" s="15" t="s">
        <v>59</v>
      </c>
      <c r="BS316" t="s">
        <v>47</v>
      </c>
      <c r="BT316" s="15" t="s">
        <v>59</v>
      </c>
      <c r="BU316" t="s">
        <v>47</v>
      </c>
      <c r="BV316" s="15" t="s">
        <v>59</v>
      </c>
      <c r="BW316" t="s">
        <v>47</v>
      </c>
      <c r="BX316" s="15" t="s">
        <v>59</v>
      </c>
      <c r="BY316" t="s">
        <v>47</v>
      </c>
      <c r="BZ316" s="15" t="s">
        <v>59</v>
      </c>
      <c r="CA316" t="s">
        <v>47</v>
      </c>
      <c r="CB316" s="15" t="s">
        <v>59</v>
      </c>
      <c r="CI316" t="s">
        <v>47</v>
      </c>
      <c r="CJ316" s="15" t="s">
        <v>59</v>
      </c>
      <c r="CM316" t="s">
        <v>47</v>
      </c>
      <c r="CN316" s="15" t="s">
        <v>59</v>
      </c>
      <c r="CO316" t="s">
        <v>47</v>
      </c>
      <c r="CP316" s="15" t="s">
        <v>59</v>
      </c>
      <c r="CQ316" t="s">
        <v>47</v>
      </c>
      <c r="CR316" s="15" t="s">
        <v>59</v>
      </c>
      <c r="CS316" t="s">
        <v>47</v>
      </c>
      <c r="CT316" s="15" t="s">
        <v>59</v>
      </c>
      <c r="CU316" t="s">
        <v>47</v>
      </c>
      <c r="CV316" s="15" t="s">
        <v>59</v>
      </c>
      <c r="CY316" t="s">
        <v>47</v>
      </c>
      <c r="CZ316" s="15" t="s">
        <v>59</v>
      </c>
      <c r="DC316" t="s">
        <v>47</v>
      </c>
      <c r="DD316" s="15" t="s">
        <v>59</v>
      </c>
      <c r="DG316">
        <v>1.7</v>
      </c>
      <c r="DH316" s="15" t="s">
        <v>59</v>
      </c>
      <c r="DI316">
        <v>0.7</v>
      </c>
      <c r="DJ316" s="15" t="s">
        <v>59</v>
      </c>
      <c r="DK316">
        <v>5.8</v>
      </c>
      <c r="DL316" s="15" t="s">
        <v>59</v>
      </c>
      <c r="DM316">
        <v>0.5</v>
      </c>
      <c r="DN316" s="15" t="s">
        <v>59</v>
      </c>
      <c r="DO316">
        <v>0.6</v>
      </c>
      <c r="DP316" s="15" t="s">
        <v>59</v>
      </c>
      <c r="DQ316">
        <v>6.6</v>
      </c>
      <c r="DR316" s="15" t="s">
        <v>59</v>
      </c>
      <c r="DS316" t="s">
        <v>47</v>
      </c>
      <c r="DT316" s="15" t="s">
        <v>59</v>
      </c>
      <c r="DU316" t="s">
        <v>47</v>
      </c>
      <c r="DV316" s="15" t="s">
        <v>59</v>
      </c>
      <c r="DW316" t="s">
        <v>47</v>
      </c>
      <c r="DX316" s="15" t="s">
        <v>59</v>
      </c>
      <c r="EC316" t="s">
        <v>47</v>
      </c>
      <c r="ED316" s="15" t="s">
        <v>59</v>
      </c>
      <c r="EE316" t="s">
        <v>47</v>
      </c>
      <c r="EF316" s="15" t="s">
        <v>59</v>
      </c>
      <c r="EG316" t="s">
        <v>47</v>
      </c>
      <c r="EH316" s="15" t="s">
        <v>59</v>
      </c>
      <c r="EK316" t="s">
        <v>47</v>
      </c>
      <c r="EL316" s="15" t="s">
        <v>59</v>
      </c>
      <c r="EM316" t="s">
        <v>47</v>
      </c>
      <c r="EN316" s="15" t="s">
        <v>59</v>
      </c>
      <c r="EO316" t="s">
        <v>47</v>
      </c>
      <c r="EP316" s="15" t="s">
        <v>59</v>
      </c>
      <c r="EQ316" t="s">
        <v>47</v>
      </c>
      <c r="ER316" s="15" t="s">
        <v>59</v>
      </c>
      <c r="ES316" t="s">
        <v>47</v>
      </c>
      <c r="ET316" s="15" t="s">
        <v>59</v>
      </c>
      <c r="EU316" t="s">
        <v>47</v>
      </c>
      <c r="EV316" s="15" t="s">
        <v>59</v>
      </c>
      <c r="EW316" t="s">
        <v>54</v>
      </c>
      <c r="EX316" s="15" t="s">
        <v>59</v>
      </c>
      <c r="EY316" t="s">
        <v>54</v>
      </c>
      <c r="EZ316" s="15" t="s">
        <v>59</v>
      </c>
      <c r="FA316">
        <v>4.9000000000000004</v>
      </c>
      <c r="FB316" s="15" t="s">
        <v>59</v>
      </c>
      <c r="FE316" t="s">
        <v>54</v>
      </c>
      <c r="FF316" s="15" t="s">
        <v>59</v>
      </c>
      <c r="FG316" t="s">
        <v>54</v>
      </c>
      <c r="FH316" s="15" t="s">
        <v>59</v>
      </c>
      <c r="FI316" t="s">
        <v>47</v>
      </c>
      <c r="FJ316" s="15" t="s">
        <v>59</v>
      </c>
      <c r="FK316">
        <v>12.9</v>
      </c>
      <c r="FL316" s="15" t="s">
        <v>59</v>
      </c>
      <c r="FM316">
        <v>5.3</v>
      </c>
      <c r="FN316" s="15" t="s">
        <v>59</v>
      </c>
      <c r="FO316">
        <v>0.9</v>
      </c>
      <c r="FP316" s="15" t="s">
        <v>59</v>
      </c>
      <c r="FQ316" t="s">
        <v>54</v>
      </c>
      <c r="FR316" s="15" t="s">
        <v>59</v>
      </c>
    </row>
    <row r="317" spans="1:174">
      <c r="A317" t="s">
        <v>703</v>
      </c>
      <c r="B317" s="43">
        <v>2</v>
      </c>
      <c r="D317" s="52">
        <v>8012</v>
      </c>
      <c r="E317" s="18" t="s">
        <v>699</v>
      </c>
      <c r="I317" t="s">
        <v>47</v>
      </c>
      <c r="J317" s="15" t="s">
        <v>59</v>
      </c>
      <c r="K317">
        <v>56.6</v>
      </c>
      <c r="L317" s="15" t="s">
        <v>59</v>
      </c>
      <c r="BG317" t="s">
        <v>47</v>
      </c>
      <c r="BH317" s="15" t="s">
        <v>59</v>
      </c>
      <c r="BI317" t="s">
        <v>47</v>
      </c>
      <c r="BJ317" s="15" t="s">
        <v>59</v>
      </c>
      <c r="BK317" t="s">
        <v>47</v>
      </c>
      <c r="BL317" s="15" t="s">
        <v>59</v>
      </c>
      <c r="BM317" t="s">
        <v>47</v>
      </c>
      <c r="BN317" s="15" t="s">
        <v>59</v>
      </c>
      <c r="BO317" t="s">
        <v>47</v>
      </c>
      <c r="BP317" s="15" t="s">
        <v>59</v>
      </c>
      <c r="BQ317" t="s">
        <v>47</v>
      </c>
      <c r="BR317" s="15" t="s">
        <v>59</v>
      </c>
      <c r="BS317" t="s">
        <v>47</v>
      </c>
      <c r="BT317" s="15" t="s">
        <v>59</v>
      </c>
      <c r="BU317" t="s">
        <v>47</v>
      </c>
      <c r="BV317" s="15" t="s">
        <v>59</v>
      </c>
      <c r="BW317" t="s">
        <v>47</v>
      </c>
      <c r="BX317" s="15" t="s">
        <v>59</v>
      </c>
      <c r="BY317" t="s">
        <v>47</v>
      </c>
      <c r="BZ317" s="15" t="s">
        <v>59</v>
      </c>
      <c r="CA317" t="s">
        <v>47</v>
      </c>
      <c r="CB317" s="15" t="s">
        <v>59</v>
      </c>
      <c r="CI317" t="s">
        <v>47</v>
      </c>
      <c r="CJ317" s="15" t="s">
        <v>59</v>
      </c>
      <c r="CM317" t="s">
        <v>47</v>
      </c>
      <c r="CN317" s="15" t="s">
        <v>59</v>
      </c>
      <c r="CO317" t="s">
        <v>47</v>
      </c>
      <c r="CP317" s="15" t="s">
        <v>59</v>
      </c>
      <c r="CQ317" t="s">
        <v>47</v>
      </c>
      <c r="CR317" s="15" t="s">
        <v>59</v>
      </c>
      <c r="CS317" t="s">
        <v>47</v>
      </c>
      <c r="CT317" s="15" t="s">
        <v>59</v>
      </c>
      <c r="CU317" t="s">
        <v>47</v>
      </c>
      <c r="CV317" s="15" t="s">
        <v>59</v>
      </c>
      <c r="CY317" t="s">
        <v>47</v>
      </c>
      <c r="CZ317" s="15" t="s">
        <v>59</v>
      </c>
      <c r="DC317" t="s">
        <v>47</v>
      </c>
      <c r="DD317" s="15" t="s">
        <v>59</v>
      </c>
      <c r="DG317">
        <v>2.5</v>
      </c>
      <c r="DH317" s="15" t="s">
        <v>59</v>
      </c>
      <c r="DI317">
        <v>0.6</v>
      </c>
      <c r="DJ317" s="15" t="s">
        <v>59</v>
      </c>
      <c r="DK317">
        <v>14.3</v>
      </c>
      <c r="DL317" s="15" t="s">
        <v>59</v>
      </c>
      <c r="DM317">
        <v>4.7</v>
      </c>
      <c r="DN317" s="15" t="s">
        <v>59</v>
      </c>
      <c r="DO317">
        <v>0.8</v>
      </c>
      <c r="DP317" s="15" t="s">
        <v>59</v>
      </c>
      <c r="DQ317">
        <v>10.9</v>
      </c>
      <c r="DR317" s="15" t="s">
        <v>59</v>
      </c>
      <c r="DS317" t="s">
        <v>47</v>
      </c>
      <c r="DT317" s="15" t="s">
        <v>59</v>
      </c>
      <c r="DU317" t="s">
        <v>47</v>
      </c>
      <c r="DV317" s="15" t="s">
        <v>59</v>
      </c>
      <c r="DW317" t="s">
        <v>47</v>
      </c>
      <c r="DX317" s="15" t="s">
        <v>59</v>
      </c>
      <c r="EC317" t="s">
        <v>47</v>
      </c>
      <c r="ED317" s="15" t="s">
        <v>59</v>
      </c>
      <c r="EE317" t="s">
        <v>47</v>
      </c>
      <c r="EF317" s="15" t="s">
        <v>59</v>
      </c>
      <c r="EG317" t="s">
        <v>47</v>
      </c>
      <c r="EH317" s="15" t="s">
        <v>59</v>
      </c>
      <c r="EK317" t="s">
        <v>47</v>
      </c>
      <c r="EL317" s="15" t="s">
        <v>59</v>
      </c>
      <c r="EM317" t="s">
        <v>47</v>
      </c>
      <c r="EN317" s="15" t="s">
        <v>59</v>
      </c>
      <c r="EO317" t="s">
        <v>47</v>
      </c>
      <c r="EP317" s="15" t="s">
        <v>59</v>
      </c>
      <c r="EQ317" t="s">
        <v>47</v>
      </c>
      <c r="ER317" s="15" t="s">
        <v>59</v>
      </c>
      <c r="ES317" t="s">
        <v>47</v>
      </c>
      <c r="ET317" s="15" t="s">
        <v>59</v>
      </c>
      <c r="EU317" t="s">
        <v>47</v>
      </c>
      <c r="EV317" s="15" t="s">
        <v>59</v>
      </c>
      <c r="EW317" t="s">
        <v>54</v>
      </c>
      <c r="EX317" s="15" t="s">
        <v>59</v>
      </c>
      <c r="EY317" t="s">
        <v>54</v>
      </c>
      <c r="EZ317" s="15" t="s">
        <v>59</v>
      </c>
      <c r="FA317">
        <v>3</v>
      </c>
      <c r="FB317" s="15" t="s">
        <v>59</v>
      </c>
      <c r="FE317" t="s">
        <v>54</v>
      </c>
      <c r="FF317" s="15" t="s">
        <v>59</v>
      </c>
      <c r="FG317" t="s">
        <v>54</v>
      </c>
      <c r="FH317" s="15" t="s">
        <v>59</v>
      </c>
      <c r="FI317" t="s">
        <v>47</v>
      </c>
      <c r="FJ317" s="15" t="s">
        <v>59</v>
      </c>
      <c r="FK317">
        <v>11.4</v>
      </c>
      <c r="FL317" s="15" t="s">
        <v>59</v>
      </c>
      <c r="FM317">
        <v>5.8</v>
      </c>
      <c r="FN317" s="15" t="s">
        <v>59</v>
      </c>
      <c r="FO317">
        <v>2.6</v>
      </c>
      <c r="FP317" s="15" t="s">
        <v>59</v>
      </c>
      <c r="FQ317" t="s">
        <v>54</v>
      </c>
      <c r="FR317" s="15" t="s">
        <v>59</v>
      </c>
    </row>
    <row r="318" spans="1:174">
      <c r="A318" t="str">
        <f>SUBSTITUTE(A316,"Sunflower oil,","Sunflower oil, high oleic,")</f>
        <v>Sunflower oil, high oleic, unheated</v>
      </c>
      <c r="B318" s="43">
        <v>2</v>
      </c>
      <c r="D318" s="52">
        <v>8012</v>
      </c>
      <c r="E318" s="18" t="s">
        <v>699</v>
      </c>
      <c r="I318" t="s">
        <v>47</v>
      </c>
      <c r="J318" s="15" t="s">
        <v>59</v>
      </c>
      <c r="K318">
        <v>46.7</v>
      </c>
      <c r="L318" s="15" t="s">
        <v>59</v>
      </c>
      <c r="BG318" t="s">
        <v>47</v>
      </c>
      <c r="BH318" s="15" t="s">
        <v>59</v>
      </c>
      <c r="BI318" t="s">
        <v>47</v>
      </c>
      <c r="BJ318" s="15" t="s">
        <v>59</v>
      </c>
      <c r="BK318" t="s">
        <v>47</v>
      </c>
      <c r="BL318" s="15" t="s">
        <v>59</v>
      </c>
      <c r="BM318" t="s">
        <v>47</v>
      </c>
      <c r="BN318" s="15" t="s">
        <v>59</v>
      </c>
      <c r="BO318" t="s">
        <v>47</v>
      </c>
      <c r="BP318" s="15" t="s">
        <v>59</v>
      </c>
      <c r="BQ318" t="s">
        <v>47</v>
      </c>
      <c r="BR318" s="15" t="s">
        <v>59</v>
      </c>
      <c r="BS318" t="s">
        <v>47</v>
      </c>
      <c r="BT318" s="15" t="s">
        <v>59</v>
      </c>
      <c r="BU318" t="s">
        <v>47</v>
      </c>
      <c r="BV318" s="15" t="s">
        <v>59</v>
      </c>
      <c r="BW318" t="s">
        <v>47</v>
      </c>
      <c r="BX318" s="15" t="s">
        <v>59</v>
      </c>
      <c r="BY318" t="s">
        <v>47</v>
      </c>
      <c r="BZ318" s="15" t="s">
        <v>59</v>
      </c>
      <c r="CA318" t="s">
        <v>47</v>
      </c>
      <c r="CB318" s="15" t="s">
        <v>59</v>
      </c>
      <c r="CI318" t="s">
        <v>47</v>
      </c>
      <c r="CJ318" s="15" t="s">
        <v>59</v>
      </c>
      <c r="CM318" t="s">
        <v>47</v>
      </c>
      <c r="CN318" s="15" t="s">
        <v>59</v>
      </c>
      <c r="CO318" t="s">
        <v>47</v>
      </c>
      <c r="CP318" s="15" t="s">
        <v>59</v>
      </c>
      <c r="CQ318" t="s">
        <v>47</v>
      </c>
      <c r="CR318" s="15" t="s">
        <v>59</v>
      </c>
      <c r="CS318" t="s">
        <v>47</v>
      </c>
      <c r="CT318" s="15" t="s">
        <v>59</v>
      </c>
      <c r="CU318" t="s">
        <v>47</v>
      </c>
      <c r="CV318" s="15" t="s">
        <v>59</v>
      </c>
      <c r="CY318" t="s">
        <v>47</v>
      </c>
      <c r="CZ318" s="15" t="s">
        <v>59</v>
      </c>
      <c r="DC318" t="s">
        <v>47</v>
      </c>
      <c r="DD318" s="15" t="s">
        <v>59</v>
      </c>
      <c r="DG318">
        <v>2.8</v>
      </c>
      <c r="DH318" s="15" t="s">
        <v>59</v>
      </c>
      <c r="DI318">
        <v>0.4</v>
      </c>
      <c r="DJ318" s="15" t="s">
        <v>59</v>
      </c>
      <c r="DK318">
        <v>7.7</v>
      </c>
      <c r="DL318" s="15" t="s">
        <v>59</v>
      </c>
      <c r="DM318">
        <v>1</v>
      </c>
      <c r="DN318" s="15" t="s">
        <v>59</v>
      </c>
      <c r="DO318">
        <v>0.4</v>
      </c>
      <c r="DP318" s="15" t="s">
        <v>59</v>
      </c>
      <c r="DQ318">
        <v>5.4</v>
      </c>
      <c r="DR318" s="15" t="s">
        <v>59</v>
      </c>
      <c r="DS318" t="s">
        <v>47</v>
      </c>
      <c r="DT318" s="15" t="s">
        <v>59</v>
      </c>
      <c r="DU318" t="s">
        <v>47</v>
      </c>
      <c r="DV318" s="15" t="s">
        <v>59</v>
      </c>
      <c r="DW318" t="s">
        <v>47</v>
      </c>
      <c r="DX318" s="15" t="s">
        <v>59</v>
      </c>
      <c r="EC318" t="s">
        <v>47</v>
      </c>
      <c r="ED318" s="15" t="s">
        <v>59</v>
      </c>
      <c r="EE318" t="s">
        <v>47</v>
      </c>
      <c r="EF318" s="15" t="s">
        <v>59</v>
      </c>
      <c r="EG318" t="s">
        <v>47</v>
      </c>
      <c r="EH318" s="15" t="s">
        <v>59</v>
      </c>
      <c r="EK318" t="s">
        <v>47</v>
      </c>
      <c r="EL318" s="15" t="s">
        <v>59</v>
      </c>
      <c r="EM318" t="s">
        <v>47</v>
      </c>
      <c r="EN318" s="15" t="s">
        <v>59</v>
      </c>
      <c r="EO318" t="s">
        <v>47</v>
      </c>
      <c r="EP318" s="15" t="s">
        <v>59</v>
      </c>
      <c r="EQ318" t="s">
        <v>47</v>
      </c>
      <c r="ER318" s="15" t="s">
        <v>59</v>
      </c>
      <c r="ES318" t="s">
        <v>47</v>
      </c>
      <c r="ET318" s="15" t="s">
        <v>59</v>
      </c>
      <c r="EU318" t="s">
        <v>47</v>
      </c>
      <c r="EV318" s="15" t="s">
        <v>59</v>
      </c>
      <c r="EW318" t="s">
        <v>54</v>
      </c>
      <c r="EX318" s="15" t="s">
        <v>59</v>
      </c>
      <c r="EY318" t="s">
        <v>54</v>
      </c>
      <c r="EZ318" s="15" t="s">
        <v>59</v>
      </c>
      <c r="FA318">
        <v>5.7</v>
      </c>
      <c r="FB318" s="15" t="s">
        <v>59</v>
      </c>
      <c r="FE318" t="s">
        <v>54</v>
      </c>
      <c r="FF318" s="15" t="s">
        <v>59</v>
      </c>
      <c r="FG318" t="s">
        <v>54</v>
      </c>
      <c r="FH318" s="15" t="s">
        <v>59</v>
      </c>
      <c r="FI318" t="s">
        <v>47</v>
      </c>
      <c r="FJ318" s="15" t="s">
        <v>59</v>
      </c>
      <c r="FK318">
        <v>14.1</v>
      </c>
      <c r="FL318" s="15" t="s">
        <v>59</v>
      </c>
      <c r="FM318">
        <v>7.8</v>
      </c>
      <c r="FN318" s="15" t="s">
        <v>59</v>
      </c>
      <c r="FO318">
        <v>1.4</v>
      </c>
      <c r="FP318" s="15" t="s">
        <v>59</v>
      </c>
      <c r="FQ318" t="s">
        <v>54</v>
      </c>
      <c r="FR318" s="15" t="s">
        <v>59</v>
      </c>
    </row>
    <row r="319" spans="1:174">
      <c r="A319" t="str">
        <f>SUBSTITUTE(A317,"Sunflower oil,","Sunflower oil, high oleic,")</f>
        <v>Sunflower oil, high oleic, 2 days after frying</v>
      </c>
      <c r="B319" s="43">
        <v>2</v>
      </c>
      <c r="D319" s="52">
        <v>8012</v>
      </c>
      <c r="E319" s="18" t="s">
        <v>699</v>
      </c>
      <c r="I319" t="s">
        <v>47</v>
      </c>
      <c r="J319" s="15" t="s">
        <v>59</v>
      </c>
      <c r="K319">
        <v>55.9</v>
      </c>
      <c r="L319" s="15" t="s">
        <v>59</v>
      </c>
      <c r="BG319" t="s">
        <v>47</v>
      </c>
      <c r="BH319" s="15" t="s">
        <v>59</v>
      </c>
      <c r="BI319" t="s">
        <v>47</v>
      </c>
      <c r="BJ319" s="15" t="s">
        <v>59</v>
      </c>
      <c r="BK319" t="s">
        <v>47</v>
      </c>
      <c r="BL319" s="15" t="s">
        <v>59</v>
      </c>
      <c r="BM319" t="s">
        <v>47</v>
      </c>
      <c r="BN319" s="15" t="s">
        <v>59</v>
      </c>
      <c r="BO319" t="s">
        <v>47</v>
      </c>
      <c r="BP319" s="15" t="s">
        <v>59</v>
      </c>
      <c r="BQ319" t="s">
        <v>47</v>
      </c>
      <c r="BR319" s="15" t="s">
        <v>59</v>
      </c>
      <c r="BS319" t="s">
        <v>47</v>
      </c>
      <c r="BT319" s="15" t="s">
        <v>59</v>
      </c>
      <c r="BU319" t="s">
        <v>47</v>
      </c>
      <c r="BV319" s="15" t="s">
        <v>59</v>
      </c>
      <c r="BW319" t="s">
        <v>47</v>
      </c>
      <c r="BX319" s="15" t="s">
        <v>59</v>
      </c>
      <c r="BY319" t="s">
        <v>47</v>
      </c>
      <c r="BZ319" s="15" t="s">
        <v>59</v>
      </c>
      <c r="CA319" t="s">
        <v>47</v>
      </c>
      <c r="CB319" s="15" t="s">
        <v>59</v>
      </c>
      <c r="CI319" t="s">
        <v>47</v>
      </c>
      <c r="CJ319" s="15" t="s">
        <v>59</v>
      </c>
      <c r="CM319" t="s">
        <v>47</v>
      </c>
      <c r="CN319" s="15" t="s">
        <v>59</v>
      </c>
      <c r="CO319" t="s">
        <v>47</v>
      </c>
      <c r="CP319" s="15" t="s">
        <v>59</v>
      </c>
      <c r="CQ319" t="s">
        <v>47</v>
      </c>
      <c r="CR319" s="15" t="s">
        <v>59</v>
      </c>
      <c r="CS319" t="s">
        <v>47</v>
      </c>
      <c r="CT319" s="15" t="s">
        <v>59</v>
      </c>
      <c r="CU319" t="s">
        <v>47</v>
      </c>
      <c r="CV319" s="15" t="s">
        <v>59</v>
      </c>
      <c r="CY319" t="s">
        <v>47</v>
      </c>
      <c r="CZ319" s="15" t="s">
        <v>59</v>
      </c>
      <c r="DC319" t="s">
        <v>47</v>
      </c>
      <c r="DD319" s="15" t="s">
        <v>59</v>
      </c>
      <c r="DG319">
        <v>3.6</v>
      </c>
      <c r="DH319" s="15" t="s">
        <v>59</v>
      </c>
      <c r="DI319">
        <v>0.6</v>
      </c>
      <c r="DJ319" s="15" t="s">
        <v>59</v>
      </c>
      <c r="DK319">
        <v>9.1</v>
      </c>
      <c r="DL319" s="15" t="s">
        <v>59</v>
      </c>
      <c r="DM319">
        <v>0.7</v>
      </c>
      <c r="DN319" s="15" t="s">
        <v>59</v>
      </c>
      <c r="DO319">
        <v>0.7</v>
      </c>
      <c r="DP319" s="15" t="s">
        <v>59</v>
      </c>
      <c r="DQ319">
        <v>7.8</v>
      </c>
      <c r="DR319" s="15" t="s">
        <v>59</v>
      </c>
      <c r="DS319" t="s">
        <v>47</v>
      </c>
      <c r="DT319" s="15" t="s">
        <v>59</v>
      </c>
      <c r="DU319" t="s">
        <v>47</v>
      </c>
      <c r="DV319" s="15" t="s">
        <v>59</v>
      </c>
      <c r="DW319" t="s">
        <v>47</v>
      </c>
      <c r="DX319" s="15" t="s">
        <v>59</v>
      </c>
      <c r="EC319" t="s">
        <v>47</v>
      </c>
      <c r="ED319" s="15" t="s">
        <v>59</v>
      </c>
      <c r="EE319" t="s">
        <v>47</v>
      </c>
      <c r="EF319" s="15" t="s">
        <v>59</v>
      </c>
      <c r="EG319" t="s">
        <v>47</v>
      </c>
      <c r="EH319" s="15" t="s">
        <v>59</v>
      </c>
      <c r="EK319" t="s">
        <v>47</v>
      </c>
      <c r="EL319" s="15" t="s">
        <v>59</v>
      </c>
      <c r="EM319" t="s">
        <v>47</v>
      </c>
      <c r="EN319" s="15" t="s">
        <v>59</v>
      </c>
      <c r="EO319" t="s">
        <v>47</v>
      </c>
      <c r="EP319" s="15" t="s">
        <v>59</v>
      </c>
      <c r="EQ319" t="s">
        <v>47</v>
      </c>
      <c r="ER319" s="15" t="s">
        <v>59</v>
      </c>
      <c r="ES319" t="s">
        <v>47</v>
      </c>
      <c r="ET319" s="15" t="s">
        <v>59</v>
      </c>
      <c r="EU319" t="s">
        <v>47</v>
      </c>
      <c r="EV319" s="15" t="s">
        <v>59</v>
      </c>
      <c r="EW319" t="s">
        <v>54</v>
      </c>
      <c r="EX319" s="15" t="s">
        <v>59</v>
      </c>
      <c r="EY319" t="s">
        <v>54</v>
      </c>
      <c r="EZ319" s="15" t="s">
        <v>59</v>
      </c>
      <c r="FA319">
        <v>4.4000000000000004</v>
      </c>
      <c r="FB319" s="15" t="s">
        <v>59</v>
      </c>
      <c r="FE319" t="s">
        <v>54</v>
      </c>
      <c r="FF319" s="15" t="s">
        <v>59</v>
      </c>
      <c r="FG319" t="s">
        <v>54</v>
      </c>
      <c r="FH319" s="15" t="s">
        <v>59</v>
      </c>
      <c r="FI319" t="s">
        <v>47</v>
      </c>
      <c r="FJ319" s="15" t="s">
        <v>59</v>
      </c>
      <c r="FK319">
        <v>16.899999999999999</v>
      </c>
      <c r="FL319" s="15" t="s">
        <v>59</v>
      </c>
      <c r="FM319">
        <v>8.9</v>
      </c>
      <c r="FN319" s="15" t="s">
        <v>59</v>
      </c>
      <c r="FO319">
        <v>3.9</v>
      </c>
      <c r="FP319" s="15" t="s">
        <v>59</v>
      </c>
      <c r="FQ319" t="s">
        <v>54</v>
      </c>
      <c r="FR319" s="15" t="s">
        <v>59</v>
      </c>
    </row>
    <row r="320" spans="1:174">
      <c r="A320" t="s">
        <v>705</v>
      </c>
      <c r="B320" s="43">
        <v>4</v>
      </c>
      <c r="D320" s="43">
        <v>6804</v>
      </c>
      <c r="E320" s="18" t="s">
        <v>699</v>
      </c>
      <c r="I320" t="s">
        <v>47</v>
      </c>
      <c r="J320" s="15" t="s">
        <v>59</v>
      </c>
      <c r="K320">
        <v>32</v>
      </c>
      <c r="L320" s="15" t="s">
        <v>59</v>
      </c>
      <c r="BG320" t="s">
        <v>47</v>
      </c>
      <c r="BH320" s="15" t="s">
        <v>59</v>
      </c>
      <c r="BI320" t="s">
        <v>47</v>
      </c>
      <c r="BJ320" s="15" t="s">
        <v>59</v>
      </c>
      <c r="BK320" t="s">
        <v>47</v>
      </c>
      <c r="BL320" s="15" t="s">
        <v>59</v>
      </c>
      <c r="BM320" t="s">
        <v>47</v>
      </c>
      <c r="BN320" s="15" t="s">
        <v>59</v>
      </c>
      <c r="BO320" t="s">
        <v>47</v>
      </c>
      <c r="BP320" s="15" t="s">
        <v>59</v>
      </c>
      <c r="BQ320" t="s">
        <v>47</v>
      </c>
      <c r="BR320" s="15" t="s">
        <v>59</v>
      </c>
      <c r="BS320" t="s">
        <v>47</v>
      </c>
      <c r="BT320" s="15" t="s">
        <v>59</v>
      </c>
      <c r="BU320" t="s">
        <v>47</v>
      </c>
      <c r="BV320" s="15" t="s">
        <v>59</v>
      </c>
      <c r="BW320" t="s">
        <v>47</v>
      </c>
      <c r="BX320" s="15" t="s">
        <v>59</v>
      </c>
      <c r="BY320" t="s">
        <v>47</v>
      </c>
      <c r="BZ320" s="15" t="s">
        <v>59</v>
      </c>
      <c r="CA320" t="s">
        <v>47</v>
      </c>
      <c r="CB320" s="15" t="s">
        <v>59</v>
      </c>
      <c r="CI320" t="s">
        <v>47</v>
      </c>
      <c r="CJ320" s="15" t="s">
        <v>59</v>
      </c>
      <c r="CM320" t="s">
        <v>47</v>
      </c>
      <c r="CN320" s="15" t="s">
        <v>59</v>
      </c>
      <c r="CO320" t="s">
        <v>47</v>
      </c>
      <c r="CP320" s="15" t="s">
        <v>59</v>
      </c>
      <c r="CQ320" t="s">
        <v>47</v>
      </c>
      <c r="CR320" s="15" t="s">
        <v>59</v>
      </c>
      <c r="CS320" t="s">
        <v>47</v>
      </c>
      <c r="CT320" s="15" t="s">
        <v>59</v>
      </c>
      <c r="CU320" t="s">
        <v>47</v>
      </c>
      <c r="CV320" s="15" t="s">
        <v>59</v>
      </c>
      <c r="CY320" t="s">
        <v>47</v>
      </c>
      <c r="CZ320" s="15" t="s">
        <v>59</v>
      </c>
      <c r="DC320" t="s">
        <v>47</v>
      </c>
      <c r="DD320" s="15" t="s">
        <v>59</v>
      </c>
      <c r="DG320">
        <v>1.4</v>
      </c>
      <c r="DH320" s="15" t="s">
        <v>59</v>
      </c>
      <c r="DI320" t="s">
        <v>47</v>
      </c>
      <c r="DJ320" s="15" t="s">
        <v>59</v>
      </c>
      <c r="DK320">
        <v>2.9</v>
      </c>
      <c r="DL320" s="15" t="s">
        <v>59</v>
      </c>
      <c r="DM320">
        <v>2.6</v>
      </c>
      <c r="DN320" s="15" t="s">
        <v>59</v>
      </c>
      <c r="DO320" t="s">
        <v>47</v>
      </c>
      <c r="DP320" s="15" t="s">
        <v>59</v>
      </c>
      <c r="DQ320">
        <v>3.7</v>
      </c>
      <c r="DR320" s="15" t="s">
        <v>59</v>
      </c>
      <c r="DS320" t="s">
        <v>47</v>
      </c>
      <c r="DT320" s="15" t="s">
        <v>59</v>
      </c>
      <c r="DU320" t="s">
        <v>47</v>
      </c>
      <c r="DV320" s="15" t="s">
        <v>59</v>
      </c>
      <c r="DW320" t="s">
        <v>47</v>
      </c>
      <c r="DX320" s="15" t="s">
        <v>59</v>
      </c>
      <c r="EC320" t="s">
        <v>47</v>
      </c>
      <c r="ED320" s="15" t="s">
        <v>59</v>
      </c>
      <c r="EE320" t="s">
        <v>47</v>
      </c>
      <c r="EF320" s="15" t="s">
        <v>59</v>
      </c>
      <c r="EG320" t="s">
        <v>47</v>
      </c>
      <c r="EH320" s="15" t="s">
        <v>59</v>
      </c>
      <c r="EK320" t="s">
        <v>47</v>
      </c>
      <c r="EL320" s="15" t="s">
        <v>59</v>
      </c>
      <c r="EM320" t="s">
        <v>47</v>
      </c>
      <c r="EN320" s="15" t="s">
        <v>59</v>
      </c>
      <c r="EO320" t="s">
        <v>47</v>
      </c>
      <c r="EP320" s="15" t="s">
        <v>59</v>
      </c>
      <c r="EQ320" t="s">
        <v>47</v>
      </c>
      <c r="ER320" s="15" t="s">
        <v>59</v>
      </c>
      <c r="ES320" t="s">
        <v>47</v>
      </c>
      <c r="ET320" s="15" t="s">
        <v>59</v>
      </c>
      <c r="EU320" t="s">
        <v>47</v>
      </c>
      <c r="EV320" s="15" t="s">
        <v>59</v>
      </c>
      <c r="EW320">
        <v>0.5</v>
      </c>
      <c r="EX320" s="15" t="s">
        <v>59</v>
      </c>
      <c r="EY320" t="s">
        <v>47</v>
      </c>
      <c r="EZ320" s="15" t="s">
        <v>59</v>
      </c>
      <c r="FA320">
        <v>0.5</v>
      </c>
      <c r="FB320" s="15" t="s">
        <v>59</v>
      </c>
      <c r="FE320">
        <v>3.3</v>
      </c>
      <c r="FF320" s="15" t="s">
        <v>59</v>
      </c>
      <c r="FG320" t="s">
        <v>47</v>
      </c>
      <c r="FH320" s="15" t="s">
        <v>59</v>
      </c>
      <c r="FI320" t="s">
        <v>47</v>
      </c>
      <c r="FJ320" s="15" t="s">
        <v>59</v>
      </c>
      <c r="FK320">
        <v>4.0999999999999996</v>
      </c>
      <c r="FL320" s="15" t="s">
        <v>59</v>
      </c>
      <c r="FM320">
        <v>7.6</v>
      </c>
      <c r="FN320" s="15" t="s">
        <v>59</v>
      </c>
      <c r="FO320">
        <v>5.4</v>
      </c>
      <c r="FP320" s="15" t="s">
        <v>59</v>
      </c>
      <c r="FQ320" t="s">
        <v>47</v>
      </c>
      <c r="FR320" s="15" t="s">
        <v>59</v>
      </c>
    </row>
    <row r="321" spans="1:174">
      <c r="A321" t="s">
        <v>706</v>
      </c>
      <c r="B321" s="43">
        <v>4</v>
      </c>
      <c r="D321" s="43">
        <v>6804</v>
      </c>
      <c r="E321" s="18" t="s">
        <v>699</v>
      </c>
      <c r="I321" t="s">
        <v>47</v>
      </c>
      <c r="J321" s="15" t="s">
        <v>59</v>
      </c>
      <c r="K321">
        <v>36.9</v>
      </c>
      <c r="L321" s="15" t="s">
        <v>59</v>
      </c>
      <c r="BG321" t="s">
        <v>47</v>
      </c>
      <c r="BH321" s="15" t="s">
        <v>59</v>
      </c>
      <c r="BI321" t="s">
        <v>47</v>
      </c>
      <c r="BJ321" s="15" t="s">
        <v>59</v>
      </c>
      <c r="BK321" t="s">
        <v>47</v>
      </c>
      <c r="BL321" s="15" t="s">
        <v>59</v>
      </c>
      <c r="BM321" t="s">
        <v>47</v>
      </c>
      <c r="BN321" s="15" t="s">
        <v>59</v>
      </c>
      <c r="BO321" t="s">
        <v>47</v>
      </c>
      <c r="BP321" s="15" t="s">
        <v>59</v>
      </c>
      <c r="BQ321" t="s">
        <v>47</v>
      </c>
      <c r="BR321" s="15" t="s">
        <v>59</v>
      </c>
      <c r="BS321" t="s">
        <v>47</v>
      </c>
      <c r="BT321" s="15" t="s">
        <v>59</v>
      </c>
      <c r="BU321" t="s">
        <v>47</v>
      </c>
      <c r="BV321" s="15" t="s">
        <v>59</v>
      </c>
      <c r="BW321" t="s">
        <v>47</v>
      </c>
      <c r="BX321" s="15" t="s">
        <v>59</v>
      </c>
      <c r="BY321" t="s">
        <v>47</v>
      </c>
      <c r="BZ321" s="15" t="s">
        <v>59</v>
      </c>
      <c r="CA321" t="s">
        <v>47</v>
      </c>
      <c r="CB321" s="15" t="s">
        <v>59</v>
      </c>
      <c r="CI321" t="s">
        <v>47</v>
      </c>
      <c r="CJ321" s="15" t="s">
        <v>59</v>
      </c>
      <c r="CM321" t="s">
        <v>47</v>
      </c>
      <c r="CN321" s="15" t="s">
        <v>59</v>
      </c>
      <c r="CO321" t="s">
        <v>47</v>
      </c>
      <c r="CP321" s="15" t="s">
        <v>59</v>
      </c>
      <c r="CQ321" t="s">
        <v>47</v>
      </c>
      <c r="CR321" s="15" t="s">
        <v>59</v>
      </c>
      <c r="CS321" t="s">
        <v>47</v>
      </c>
      <c r="CT321" s="15" t="s">
        <v>59</v>
      </c>
      <c r="CU321" t="s">
        <v>47</v>
      </c>
      <c r="CV321" s="15" t="s">
        <v>59</v>
      </c>
      <c r="CY321" t="s">
        <v>47</v>
      </c>
      <c r="CZ321" s="15" t="s">
        <v>59</v>
      </c>
      <c r="DC321" t="s">
        <v>47</v>
      </c>
      <c r="DD321" s="15" t="s">
        <v>59</v>
      </c>
      <c r="DG321">
        <v>0.3</v>
      </c>
      <c r="DH321" s="15" t="s">
        <v>59</v>
      </c>
      <c r="DI321" t="s">
        <v>47</v>
      </c>
      <c r="DJ321" s="15" t="s">
        <v>59</v>
      </c>
      <c r="DK321">
        <v>3.8</v>
      </c>
      <c r="DL321" s="15" t="s">
        <v>59</v>
      </c>
      <c r="DM321">
        <v>1.3</v>
      </c>
      <c r="DN321" s="15" t="s">
        <v>59</v>
      </c>
      <c r="DO321" t="s">
        <v>47</v>
      </c>
      <c r="DP321" s="15" t="s">
        <v>59</v>
      </c>
      <c r="DQ321">
        <v>7.3</v>
      </c>
      <c r="DR321" s="15" t="s">
        <v>59</v>
      </c>
      <c r="DS321" t="s">
        <v>47</v>
      </c>
      <c r="DT321" s="15" t="s">
        <v>59</v>
      </c>
      <c r="DU321" t="s">
        <v>47</v>
      </c>
      <c r="DV321" s="15" t="s">
        <v>59</v>
      </c>
      <c r="DW321" t="s">
        <v>47</v>
      </c>
      <c r="DX321" s="15" t="s">
        <v>59</v>
      </c>
      <c r="EC321" t="s">
        <v>47</v>
      </c>
      <c r="ED321" s="15" t="s">
        <v>59</v>
      </c>
      <c r="EE321" t="s">
        <v>47</v>
      </c>
      <c r="EF321" s="15" t="s">
        <v>59</v>
      </c>
      <c r="EG321" t="s">
        <v>47</v>
      </c>
      <c r="EH321" s="15" t="s">
        <v>59</v>
      </c>
      <c r="EK321" t="s">
        <v>47</v>
      </c>
      <c r="EL321" s="15" t="s">
        <v>59</v>
      </c>
      <c r="EM321" t="s">
        <v>47</v>
      </c>
      <c r="EN321" s="15" t="s">
        <v>59</v>
      </c>
      <c r="EO321" t="s">
        <v>47</v>
      </c>
      <c r="EP321" s="15" t="s">
        <v>59</v>
      </c>
      <c r="EQ321" t="s">
        <v>47</v>
      </c>
      <c r="ER321" s="15" t="s">
        <v>59</v>
      </c>
      <c r="ES321" t="s">
        <v>47</v>
      </c>
      <c r="ET321" s="15" t="s">
        <v>59</v>
      </c>
      <c r="EU321" t="s">
        <v>47</v>
      </c>
      <c r="EV321" s="15" t="s">
        <v>59</v>
      </c>
      <c r="EW321">
        <v>0.6</v>
      </c>
      <c r="EX321" s="15" t="s">
        <v>59</v>
      </c>
      <c r="EY321" t="s">
        <v>47</v>
      </c>
      <c r="EZ321" s="15" t="s">
        <v>59</v>
      </c>
      <c r="FA321">
        <v>1.1000000000000001</v>
      </c>
      <c r="FB321" s="15" t="s">
        <v>59</v>
      </c>
      <c r="FE321">
        <v>5.9</v>
      </c>
      <c r="FF321" s="15" t="s">
        <v>59</v>
      </c>
      <c r="FG321" t="s">
        <v>47</v>
      </c>
      <c r="FH321" s="15" t="s">
        <v>59</v>
      </c>
      <c r="FI321" t="s">
        <v>47</v>
      </c>
      <c r="FJ321" s="15" t="s">
        <v>59</v>
      </c>
      <c r="FK321">
        <v>13.1</v>
      </c>
      <c r="FL321" s="15" t="s">
        <v>59</v>
      </c>
      <c r="FM321">
        <v>2.2000000000000002</v>
      </c>
      <c r="FN321" s="15" t="s">
        <v>59</v>
      </c>
      <c r="FO321">
        <v>1.3</v>
      </c>
      <c r="FP321" s="15" t="s">
        <v>59</v>
      </c>
      <c r="FQ321" t="s">
        <v>47</v>
      </c>
      <c r="FR321" s="15" t="s">
        <v>59</v>
      </c>
    </row>
    <row r="322" spans="1:174">
      <c r="A322" t="s">
        <v>707</v>
      </c>
      <c r="B322" s="43">
        <v>4</v>
      </c>
      <c r="D322" s="43">
        <v>6804</v>
      </c>
      <c r="E322" s="18" t="s">
        <v>699</v>
      </c>
      <c r="I322" t="s">
        <v>47</v>
      </c>
      <c r="J322" s="15" t="s">
        <v>59</v>
      </c>
      <c r="K322">
        <v>53.7</v>
      </c>
      <c r="L322" s="15" t="s">
        <v>59</v>
      </c>
      <c r="BG322" t="s">
        <v>47</v>
      </c>
      <c r="BH322" s="15" t="s">
        <v>59</v>
      </c>
      <c r="BI322" t="s">
        <v>47</v>
      </c>
      <c r="BJ322" s="15" t="s">
        <v>59</v>
      </c>
      <c r="BK322" t="s">
        <v>47</v>
      </c>
      <c r="BL322" s="15" t="s">
        <v>59</v>
      </c>
      <c r="BM322" t="s">
        <v>47</v>
      </c>
      <c r="BN322" s="15" t="s">
        <v>59</v>
      </c>
      <c r="BO322" t="s">
        <v>47</v>
      </c>
      <c r="BP322" s="15" t="s">
        <v>59</v>
      </c>
      <c r="BQ322" t="s">
        <v>47</v>
      </c>
      <c r="BR322" s="15" t="s">
        <v>59</v>
      </c>
      <c r="BS322" t="s">
        <v>47</v>
      </c>
      <c r="BT322" s="15" t="s">
        <v>59</v>
      </c>
      <c r="BU322" t="s">
        <v>47</v>
      </c>
      <c r="BV322" s="15" t="s">
        <v>59</v>
      </c>
      <c r="BW322" t="s">
        <v>47</v>
      </c>
      <c r="BX322" s="15" t="s">
        <v>59</v>
      </c>
      <c r="BY322" t="s">
        <v>47</v>
      </c>
      <c r="BZ322" s="15" t="s">
        <v>59</v>
      </c>
      <c r="CA322" t="s">
        <v>47</v>
      </c>
      <c r="CB322" s="15" t="s">
        <v>59</v>
      </c>
      <c r="CI322" t="s">
        <v>47</v>
      </c>
      <c r="CJ322" s="15" t="s">
        <v>59</v>
      </c>
      <c r="CM322" t="s">
        <v>47</v>
      </c>
      <c r="CN322" s="15" t="s">
        <v>59</v>
      </c>
      <c r="CO322" t="s">
        <v>47</v>
      </c>
      <c r="CP322" s="15" t="s">
        <v>59</v>
      </c>
      <c r="CQ322" t="s">
        <v>47</v>
      </c>
      <c r="CR322" s="15" t="s">
        <v>59</v>
      </c>
      <c r="CS322" t="s">
        <v>47</v>
      </c>
      <c r="CT322" s="15" t="s">
        <v>59</v>
      </c>
      <c r="CU322" t="s">
        <v>47</v>
      </c>
      <c r="CV322" s="15" t="s">
        <v>59</v>
      </c>
      <c r="CY322" t="s">
        <v>47</v>
      </c>
      <c r="CZ322" s="15" t="s">
        <v>59</v>
      </c>
      <c r="DC322" t="s">
        <v>47</v>
      </c>
      <c r="DD322" s="15" t="s">
        <v>59</v>
      </c>
      <c r="DG322">
        <v>1.4</v>
      </c>
      <c r="DH322" s="15" t="s">
        <v>59</v>
      </c>
      <c r="DI322" t="s">
        <v>47</v>
      </c>
      <c r="DJ322" s="15" t="s">
        <v>59</v>
      </c>
      <c r="DK322">
        <v>4.7</v>
      </c>
      <c r="DL322" s="15" t="s">
        <v>59</v>
      </c>
      <c r="DM322">
        <v>1.8</v>
      </c>
      <c r="DN322" s="15" t="s">
        <v>59</v>
      </c>
      <c r="DO322" t="s">
        <v>47</v>
      </c>
      <c r="DP322" s="15" t="s">
        <v>59</v>
      </c>
      <c r="DQ322">
        <v>9.1999999999999993</v>
      </c>
      <c r="DR322" s="15" t="s">
        <v>59</v>
      </c>
      <c r="DS322" t="s">
        <v>47</v>
      </c>
      <c r="DT322" s="15" t="s">
        <v>59</v>
      </c>
      <c r="DU322" t="s">
        <v>47</v>
      </c>
      <c r="DV322" s="15" t="s">
        <v>59</v>
      </c>
      <c r="DW322" t="s">
        <v>47</v>
      </c>
      <c r="DX322" s="15" t="s">
        <v>59</v>
      </c>
      <c r="EC322" t="s">
        <v>47</v>
      </c>
      <c r="ED322" s="15" t="s">
        <v>59</v>
      </c>
      <c r="EE322" t="s">
        <v>47</v>
      </c>
      <c r="EF322" s="15" t="s">
        <v>59</v>
      </c>
      <c r="EG322" t="s">
        <v>47</v>
      </c>
      <c r="EH322" s="15" t="s">
        <v>59</v>
      </c>
      <c r="EK322" t="s">
        <v>47</v>
      </c>
      <c r="EL322" s="15" t="s">
        <v>59</v>
      </c>
      <c r="EM322" t="s">
        <v>47</v>
      </c>
      <c r="EN322" s="15" t="s">
        <v>59</v>
      </c>
      <c r="EO322" t="s">
        <v>47</v>
      </c>
      <c r="EP322" s="15" t="s">
        <v>59</v>
      </c>
      <c r="EQ322" t="s">
        <v>47</v>
      </c>
      <c r="ER322" s="15" t="s">
        <v>59</v>
      </c>
      <c r="ES322" t="s">
        <v>47</v>
      </c>
      <c r="ET322" s="15" t="s">
        <v>59</v>
      </c>
      <c r="EU322" t="s">
        <v>47</v>
      </c>
      <c r="EV322" s="15" t="s">
        <v>59</v>
      </c>
      <c r="EW322">
        <v>1.6</v>
      </c>
      <c r="EX322" s="15" t="s">
        <v>59</v>
      </c>
      <c r="EY322" t="s">
        <v>47</v>
      </c>
      <c r="EZ322" s="15" t="s">
        <v>59</v>
      </c>
      <c r="FA322">
        <v>2.8</v>
      </c>
      <c r="FB322" s="15" t="s">
        <v>59</v>
      </c>
      <c r="FE322">
        <v>9.1999999999999993</v>
      </c>
      <c r="FF322" s="15" t="s">
        <v>59</v>
      </c>
      <c r="FG322" t="s">
        <v>47</v>
      </c>
      <c r="FH322" s="15" t="s">
        <v>59</v>
      </c>
      <c r="FI322" t="s">
        <v>47</v>
      </c>
      <c r="FJ322" s="15" t="s">
        <v>59</v>
      </c>
      <c r="FK322">
        <v>13.5</v>
      </c>
      <c r="FL322" s="15" t="s">
        <v>59</v>
      </c>
      <c r="FM322">
        <v>5.4</v>
      </c>
      <c r="FN322" s="15" t="s">
        <v>59</v>
      </c>
      <c r="FO322">
        <v>3.6</v>
      </c>
      <c r="FP322" s="15" t="s">
        <v>59</v>
      </c>
      <c r="FQ322" t="s">
        <v>47</v>
      </c>
      <c r="FR322" s="15" t="s">
        <v>59</v>
      </c>
    </row>
    <row r="323" spans="1:174">
      <c r="A323" t="s">
        <v>709</v>
      </c>
      <c r="B323" s="43">
        <v>4</v>
      </c>
      <c r="D323" s="43">
        <v>9999</v>
      </c>
      <c r="E323" s="18" t="s">
        <v>711</v>
      </c>
      <c r="I323" t="s">
        <v>47</v>
      </c>
      <c r="J323" s="15" t="s">
        <v>59</v>
      </c>
      <c r="K323" t="s">
        <v>47</v>
      </c>
      <c r="L323" s="15" t="s">
        <v>59</v>
      </c>
      <c r="BG323" t="s">
        <v>47</v>
      </c>
      <c r="BH323" s="15" t="s">
        <v>59</v>
      </c>
      <c r="BI323" t="s">
        <v>47</v>
      </c>
      <c r="BJ323" s="15" t="s">
        <v>59</v>
      </c>
      <c r="BK323" t="s">
        <v>47</v>
      </c>
      <c r="BL323" s="15" t="s">
        <v>59</v>
      </c>
      <c r="BM323" t="s">
        <v>47</v>
      </c>
      <c r="BN323" s="15" t="s">
        <v>59</v>
      </c>
      <c r="BO323" t="s">
        <v>47</v>
      </c>
      <c r="BP323" s="15" t="s">
        <v>59</v>
      </c>
      <c r="BQ323" t="s">
        <v>47</v>
      </c>
      <c r="BR323" s="15" t="s">
        <v>59</v>
      </c>
      <c r="BS323" t="s">
        <v>47</v>
      </c>
      <c r="BT323" s="15" t="s">
        <v>59</v>
      </c>
      <c r="BU323" t="s">
        <v>47</v>
      </c>
      <c r="BV323" s="15" t="s">
        <v>59</v>
      </c>
      <c r="BW323" t="s">
        <v>47</v>
      </c>
      <c r="BX323" s="15" t="s">
        <v>59</v>
      </c>
      <c r="BY323" t="s">
        <v>47</v>
      </c>
      <c r="BZ323" s="15" t="s">
        <v>59</v>
      </c>
      <c r="CA323" t="s">
        <v>47</v>
      </c>
      <c r="CB323" s="15" t="s">
        <v>59</v>
      </c>
      <c r="CI323" t="s">
        <v>47</v>
      </c>
      <c r="CJ323" s="15" t="s">
        <v>59</v>
      </c>
      <c r="CM323" t="s">
        <v>47</v>
      </c>
      <c r="CN323" s="15" t="s">
        <v>59</v>
      </c>
      <c r="CO323" t="s">
        <v>47</v>
      </c>
      <c r="CP323" s="15" t="s">
        <v>59</v>
      </c>
      <c r="CQ323" t="s">
        <v>47</v>
      </c>
      <c r="CR323" s="15" t="s">
        <v>59</v>
      </c>
      <c r="CS323" t="s">
        <v>47</v>
      </c>
      <c r="CT323" s="15" t="s">
        <v>59</v>
      </c>
      <c r="CU323" t="s">
        <v>47</v>
      </c>
      <c r="CV323" s="15" t="s">
        <v>59</v>
      </c>
      <c r="CY323" t="s">
        <v>47</v>
      </c>
      <c r="CZ323" s="15" t="s">
        <v>59</v>
      </c>
      <c r="DC323" t="s">
        <v>47</v>
      </c>
      <c r="DD323" s="15" t="s">
        <v>59</v>
      </c>
      <c r="DG323">
        <v>0.2</v>
      </c>
      <c r="DH323" s="15" t="s">
        <v>59</v>
      </c>
      <c r="DI323" t="s">
        <v>47</v>
      </c>
      <c r="DJ323" s="15" t="s">
        <v>59</v>
      </c>
      <c r="DK323">
        <v>0.8</v>
      </c>
      <c r="DL323" s="15" t="s">
        <v>59</v>
      </c>
      <c r="DM323">
        <v>0.2</v>
      </c>
      <c r="DN323" s="15" t="s">
        <v>59</v>
      </c>
      <c r="DO323" t="s">
        <v>47</v>
      </c>
      <c r="DP323" s="15" t="s">
        <v>59</v>
      </c>
      <c r="DQ323">
        <v>1.8</v>
      </c>
      <c r="DR323" s="15" t="s">
        <v>59</v>
      </c>
      <c r="DS323" t="s">
        <v>47</v>
      </c>
      <c r="DT323" s="15" t="s">
        <v>59</v>
      </c>
      <c r="DU323" t="s">
        <v>47</v>
      </c>
      <c r="DV323" s="15" t="s">
        <v>59</v>
      </c>
      <c r="DW323" t="s">
        <v>47</v>
      </c>
      <c r="DX323" s="15" t="s">
        <v>59</v>
      </c>
      <c r="EC323" t="s">
        <v>47</v>
      </c>
      <c r="ED323" s="15" t="s">
        <v>59</v>
      </c>
      <c r="EE323" t="s">
        <v>47</v>
      </c>
      <c r="EF323" s="15" t="s">
        <v>59</v>
      </c>
      <c r="EG323" t="s">
        <v>47</v>
      </c>
      <c r="EH323" s="15" t="s">
        <v>59</v>
      </c>
      <c r="EK323">
        <v>0.2</v>
      </c>
      <c r="EL323" s="15" t="s">
        <v>59</v>
      </c>
      <c r="EM323" t="s">
        <v>53</v>
      </c>
      <c r="EN323" s="15" t="s">
        <v>59</v>
      </c>
      <c r="EO323">
        <v>2.8</v>
      </c>
      <c r="EP323" s="15" t="s">
        <v>59</v>
      </c>
      <c r="EQ323" t="s">
        <v>47</v>
      </c>
      <c r="ER323" s="15" t="s">
        <v>59</v>
      </c>
      <c r="ES323" t="s">
        <v>47</v>
      </c>
      <c r="ET323" s="15" t="s">
        <v>59</v>
      </c>
      <c r="EU323">
        <v>1.6</v>
      </c>
      <c r="EV323" s="15" t="s">
        <v>59</v>
      </c>
      <c r="EW323" t="s">
        <v>54</v>
      </c>
      <c r="EX323" s="15" t="s">
        <v>59</v>
      </c>
      <c r="EY323" t="s">
        <v>47</v>
      </c>
      <c r="EZ323" s="15" t="s">
        <v>59</v>
      </c>
      <c r="FA323">
        <v>0.2</v>
      </c>
      <c r="FB323" s="15" t="s">
        <v>59</v>
      </c>
      <c r="FE323">
        <v>0.2</v>
      </c>
      <c r="FF323" s="15" t="s">
        <v>59</v>
      </c>
      <c r="FG323" t="s">
        <v>47</v>
      </c>
      <c r="FH323" s="15" t="s">
        <v>59</v>
      </c>
      <c r="FI323" t="s">
        <v>47</v>
      </c>
      <c r="FJ323" s="15" t="s">
        <v>59</v>
      </c>
      <c r="FK323">
        <v>2.7</v>
      </c>
      <c r="FL323" s="15" t="s">
        <v>59</v>
      </c>
      <c r="FM323" t="s">
        <v>47</v>
      </c>
      <c r="FN323" s="15" t="s">
        <v>59</v>
      </c>
      <c r="FO323" t="s">
        <v>47</v>
      </c>
      <c r="FP323" s="15" t="s">
        <v>59</v>
      </c>
      <c r="FQ323" t="s">
        <v>47</v>
      </c>
      <c r="FR323" s="15" t="s">
        <v>59</v>
      </c>
    </row>
    <row r="324" spans="1:174">
      <c r="A324" t="s">
        <v>708</v>
      </c>
      <c r="B324" s="43">
        <v>4</v>
      </c>
      <c r="D324" s="43">
        <v>9999</v>
      </c>
      <c r="E324" s="18" t="s">
        <v>711</v>
      </c>
      <c r="I324" t="s">
        <v>47</v>
      </c>
      <c r="J324" s="15" t="s">
        <v>59</v>
      </c>
      <c r="K324" t="s">
        <v>47</v>
      </c>
      <c r="L324" s="15" t="s">
        <v>59</v>
      </c>
      <c r="BG324" t="s">
        <v>47</v>
      </c>
      <c r="BH324" s="15" t="s">
        <v>59</v>
      </c>
      <c r="BI324" t="s">
        <v>47</v>
      </c>
      <c r="BJ324" s="15" t="s">
        <v>59</v>
      </c>
      <c r="BK324" t="s">
        <v>47</v>
      </c>
      <c r="BL324" s="15" t="s">
        <v>59</v>
      </c>
      <c r="BM324" t="s">
        <v>47</v>
      </c>
      <c r="BN324" s="15" t="s">
        <v>59</v>
      </c>
      <c r="BO324" t="s">
        <v>47</v>
      </c>
      <c r="BP324" s="15" t="s">
        <v>59</v>
      </c>
      <c r="BQ324" t="s">
        <v>47</v>
      </c>
      <c r="BR324" s="15" t="s">
        <v>59</v>
      </c>
      <c r="BS324" t="s">
        <v>47</v>
      </c>
      <c r="BT324" s="15" t="s">
        <v>59</v>
      </c>
      <c r="BU324" t="s">
        <v>47</v>
      </c>
      <c r="BV324" s="15" t="s">
        <v>59</v>
      </c>
      <c r="BW324" t="s">
        <v>47</v>
      </c>
      <c r="BX324" s="15" t="s">
        <v>59</v>
      </c>
      <c r="BY324" t="s">
        <v>47</v>
      </c>
      <c r="BZ324" s="15" t="s">
        <v>59</v>
      </c>
      <c r="CA324" t="s">
        <v>47</v>
      </c>
      <c r="CB324" s="15" t="s">
        <v>59</v>
      </c>
      <c r="CI324" t="s">
        <v>47</v>
      </c>
      <c r="CJ324" s="15" t="s">
        <v>59</v>
      </c>
      <c r="CM324" t="s">
        <v>47</v>
      </c>
      <c r="CN324" s="15" t="s">
        <v>59</v>
      </c>
      <c r="CO324" t="s">
        <v>47</v>
      </c>
      <c r="CP324" s="15" t="s">
        <v>59</v>
      </c>
      <c r="CQ324" t="s">
        <v>47</v>
      </c>
      <c r="CR324" s="15" t="s">
        <v>59</v>
      </c>
      <c r="CS324" t="s">
        <v>47</v>
      </c>
      <c r="CT324" s="15" t="s">
        <v>59</v>
      </c>
      <c r="CU324" t="s">
        <v>47</v>
      </c>
      <c r="CV324" s="15" t="s">
        <v>59</v>
      </c>
      <c r="CY324" t="s">
        <v>47</v>
      </c>
      <c r="CZ324" s="15" t="s">
        <v>59</v>
      </c>
      <c r="DC324" t="s">
        <v>47</v>
      </c>
      <c r="DD324" s="15" t="s">
        <v>59</v>
      </c>
      <c r="DG324">
        <v>0.2</v>
      </c>
      <c r="DH324" s="15" t="s">
        <v>59</v>
      </c>
      <c r="DI324" t="s">
        <v>47</v>
      </c>
      <c r="DJ324" s="15" t="s">
        <v>59</v>
      </c>
      <c r="DK324">
        <v>1.8</v>
      </c>
      <c r="DL324" s="15" t="s">
        <v>59</v>
      </c>
      <c r="DM324">
        <v>0.2</v>
      </c>
      <c r="DN324" s="15" t="s">
        <v>59</v>
      </c>
      <c r="DO324" t="s">
        <v>47</v>
      </c>
      <c r="DP324" s="15" t="s">
        <v>59</v>
      </c>
      <c r="DQ324">
        <v>0.8</v>
      </c>
      <c r="DR324" s="15" t="s">
        <v>59</v>
      </c>
      <c r="DS324" t="s">
        <v>47</v>
      </c>
      <c r="DT324" s="15" t="s">
        <v>59</v>
      </c>
      <c r="DU324" t="s">
        <v>47</v>
      </c>
      <c r="DV324" s="15" t="s">
        <v>59</v>
      </c>
      <c r="DW324" t="s">
        <v>47</v>
      </c>
      <c r="DX324" s="15" t="s">
        <v>59</v>
      </c>
      <c r="EC324" t="s">
        <v>47</v>
      </c>
      <c r="ED324" s="15" t="s">
        <v>59</v>
      </c>
      <c r="EE324" t="s">
        <v>47</v>
      </c>
      <c r="EF324" s="15" t="s">
        <v>59</v>
      </c>
      <c r="EG324" t="s">
        <v>47</v>
      </c>
      <c r="EH324" s="15" t="s">
        <v>59</v>
      </c>
      <c r="EK324">
        <v>2.5</v>
      </c>
      <c r="EL324" s="15" t="s">
        <v>59</v>
      </c>
      <c r="EM324">
        <v>0.6</v>
      </c>
      <c r="EN324" s="15" t="s">
        <v>59</v>
      </c>
      <c r="EO324">
        <v>9.1</v>
      </c>
      <c r="EP324" s="15" t="s">
        <v>59</v>
      </c>
      <c r="EQ324" t="s">
        <v>47</v>
      </c>
      <c r="ER324" s="15" t="s">
        <v>59</v>
      </c>
      <c r="ES324" t="s">
        <v>47</v>
      </c>
      <c r="ET324" s="15" t="s">
        <v>59</v>
      </c>
      <c r="EU324">
        <v>1.7</v>
      </c>
      <c r="EV324" s="15" t="s">
        <v>59</v>
      </c>
      <c r="EW324" t="s">
        <v>54</v>
      </c>
      <c r="EX324" s="15" t="s">
        <v>59</v>
      </c>
      <c r="EY324" t="s">
        <v>47</v>
      </c>
      <c r="EZ324" s="15" t="s">
        <v>59</v>
      </c>
      <c r="FA324">
        <v>0.3</v>
      </c>
      <c r="FB324" s="15" t="s">
        <v>59</v>
      </c>
      <c r="FE324">
        <v>0.3</v>
      </c>
      <c r="FF324" s="15" t="s">
        <v>59</v>
      </c>
      <c r="FG324" t="s">
        <v>47</v>
      </c>
      <c r="FH324" s="15" t="s">
        <v>59</v>
      </c>
      <c r="FI324" t="s">
        <v>47</v>
      </c>
      <c r="FJ324" s="15" t="s">
        <v>59</v>
      </c>
      <c r="FK324">
        <v>4</v>
      </c>
      <c r="FL324" s="15" t="s">
        <v>59</v>
      </c>
      <c r="FM324" t="s">
        <v>47</v>
      </c>
      <c r="FN324" s="15" t="s">
        <v>59</v>
      </c>
      <c r="FO324" t="s">
        <v>47</v>
      </c>
      <c r="FP324" s="15" t="s">
        <v>59</v>
      </c>
      <c r="FQ324" t="s">
        <v>47</v>
      </c>
      <c r="FR324" s="15" t="s">
        <v>59</v>
      </c>
    </row>
    <row r="325" spans="1:174">
      <c r="A325" t="s">
        <v>710</v>
      </c>
      <c r="B325" s="43">
        <v>4</v>
      </c>
      <c r="D325" s="43">
        <v>9999</v>
      </c>
      <c r="E325" s="18" t="s">
        <v>711</v>
      </c>
      <c r="I325" t="s">
        <v>47</v>
      </c>
      <c r="J325" s="15" t="s">
        <v>59</v>
      </c>
      <c r="K325" t="s">
        <v>47</v>
      </c>
      <c r="L325" s="15" t="s">
        <v>59</v>
      </c>
      <c r="BG325" t="s">
        <v>47</v>
      </c>
      <c r="BH325" s="15" t="s">
        <v>59</v>
      </c>
      <c r="BI325" t="s">
        <v>47</v>
      </c>
      <c r="BJ325" s="15" t="s">
        <v>59</v>
      </c>
      <c r="BK325" t="s">
        <v>47</v>
      </c>
      <c r="BL325" s="15" t="s">
        <v>59</v>
      </c>
      <c r="BM325" t="s">
        <v>47</v>
      </c>
      <c r="BN325" s="15" t="s">
        <v>59</v>
      </c>
      <c r="BO325" t="s">
        <v>47</v>
      </c>
      <c r="BP325" s="15" t="s">
        <v>59</v>
      </c>
      <c r="BQ325" t="s">
        <v>47</v>
      </c>
      <c r="BR325" s="15" t="s">
        <v>59</v>
      </c>
      <c r="BS325" t="s">
        <v>47</v>
      </c>
      <c r="BT325" s="15" t="s">
        <v>59</v>
      </c>
      <c r="BU325" t="s">
        <v>47</v>
      </c>
      <c r="BV325" s="15" t="s">
        <v>59</v>
      </c>
      <c r="BW325" t="s">
        <v>47</v>
      </c>
      <c r="BX325" s="15" t="s">
        <v>59</v>
      </c>
      <c r="BY325" t="s">
        <v>47</v>
      </c>
      <c r="BZ325" s="15" t="s">
        <v>59</v>
      </c>
      <c r="CA325" t="s">
        <v>47</v>
      </c>
      <c r="CB325" s="15" t="s">
        <v>59</v>
      </c>
      <c r="CI325" t="s">
        <v>47</v>
      </c>
      <c r="CJ325" s="15" t="s">
        <v>59</v>
      </c>
      <c r="CM325" t="s">
        <v>47</v>
      </c>
      <c r="CN325" s="15" t="s">
        <v>59</v>
      </c>
      <c r="CO325" t="s">
        <v>47</v>
      </c>
      <c r="CP325" s="15" t="s">
        <v>59</v>
      </c>
      <c r="CQ325" t="s">
        <v>47</v>
      </c>
      <c r="CR325" s="15" t="s">
        <v>59</v>
      </c>
      <c r="CS325" t="s">
        <v>47</v>
      </c>
      <c r="CT325" s="15" t="s">
        <v>59</v>
      </c>
      <c r="CU325" t="s">
        <v>47</v>
      </c>
      <c r="CV325" s="15" t="s">
        <v>59</v>
      </c>
      <c r="CY325" t="s">
        <v>47</v>
      </c>
      <c r="CZ325" s="15" t="s">
        <v>59</v>
      </c>
      <c r="DC325" t="s">
        <v>47</v>
      </c>
      <c r="DD325" s="15" t="s">
        <v>59</v>
      </c>
      <c r="DG325">
        <v>0.3</v>
      </c>
      <c r="DH325" s="15" t="s">
        <v>59</v>
      </c>
      <c r="DI325" t="s">
        <v>47</v>
      </c>
      <c r="DJ325" s="15" t="s">
        <v>59</v>
      </c>
      <c r="DK325">
        <v>2</v>
      </c>
      <c r="DL325" s="15" t="s">
        <v>59</v>
      </c>
      <c r="DM325">
        <v>0.2</v>
      </c>
      <c r="DN325" s="15" t="s">
        <v>59</v>
      </c>
      <c r="DO325" t="s">
        <v>47</v>
      </c>
      <c r="DP325" s="15" t="s">
        <v>59</v>
      </c>
      <c r="DQ325">
        <v>3.8</v>
      </c>
      <c r="DR325" s="15" t="s">
        <v>59</v>
      </c>
      <c r="DS325" t="s">
        <v>47</v>
      </c>
      <c r="DT325" s="15" t="s">
        <v>59</v>
      </c>
      <c r="DU325" t="s">
        <v>47</v>
      </c>
      <c r="DV325" s="15" t="s">
        <v>59</v>
      </c>
      <c r="DW325" t="s">
        <v>47</v>
      </c>
      <c r="DX325" s="15" t="s">
        <v>59</v>
      </c>
      <c r="EC325" t="s">
        <v>47</v>
      </c>
      <c r="ED325" s="15" t="s">
        <v>59</v>
      </c>
      <c r="EE325" t="s">
        <v>47</v>
      </c>
      <c r="EF325" s="15" t="s">
        <v>59</v>
      </c>
      <c r="EG325" t="s">
        <v>47</v>
      </c>
      <c r="EH325" s="15" t="s">
        <v>59</v>
      </c>
      <c r="EK325">
        <v>0.8</v>
      </c>
      <c r="EL325" s="15" t="s">
        <v>59</v>
      </c>
      <c r="EM325">
        <v>0.3</v>
      </c>
      <c r="EN325" s="15" t="s">
        <v>59</v>
      </c>
      <c r="EO325">
        <v>9.9</v>
      </c>
      <c r="EP325" s="15" t="s">
        <v>59</v>
      </c>
      <c r="EQ325" t="s">
        <v>47</v>
      </c>
      <c r="ER325" s="15" t="s">
        <v>59</v>
      </c>
      <c r="ES325" t="s">
        <v>47</v>
      </c>
      <c r="ET325" s="15" t="s">
        <v>59</v>
      </c>
      <c r="EU325">
        <v>3.1</v>
      </c>
      <c r="EV325" s="15" t="s">
        <v>59</v>
      </c>
      <c r="EW325" t="s">
        <v>54</v>
      </c>
      <c r="EX325" s="15" t="s">
        <v>59</v>
      </c>
      <c r="EY325" t="s">
        <v>47</v>
      </c>
      <c r="EZ325" s="15" t="s">
        <v>59</v>
      </c>
      <c r="FA325">
        <v>0.2</v>
      </c>
      <c r="FB325" s="15" t="s">
        <v>59</v>
      </c>
      <c r="FE325">
        <v>0.2</v>
      </c>
      <c r="FF325" s="15" t="s">
        <v>59</v>
      </c>
      <c r="FG325" t="s">
        <v>47</v>
      </c>
      <c r="FH325" s="15" t="s">
        <v>59</v>
      </c>
      <c r="FI325" t="s">
        <v>47</v>
      </c>
      <c r="FJ325" s="15" t="s">
        <v>59</v>
      </c>
      <c r="FK325">
        <v>5</v>
      </c>
      <c r="FL325" s="15" t="s">
        <v>59</v>
      </c>
      <c r="FM325" t="s">
        <v>47</v>
      </c>
      <c r="FN325" s="15" t="s">
        <v>59</v>
      </c>
      <c r="FO325" t="s">
        <v>47</v>
      </c>
      <c r="FP325" s="15" t="s">
        <v>59</v>
      </c>
      <c r="FQ325" t="s">
        <v>47</v>
      </c>
      <c r="FR325" s="15" t="s">
        <v>59</v>
      </c>
    </row>
    <row r="326" spans="1:174">
      <c r="A326" s="29" t="s">
        <v>846</v>
      </c>
      <c r="B326" s="50">
        <v>2</v>
      </c>
      <c r="C326" s="50"/>
      <c r="D326" s="50">
        <v>9999</v>
      </c>
      <c r="E326" s="18" t="s">
        <v>894</v>
      </c>
      <c r="I326" t="s">
        <v>47</v>
      </c>
      <c r="J326" s="15" t="s">
        <v>59</v>
      </c>
      <c r="K326" t="s">
        <v>47</v>
      </c>
      <c r="L326" s="15" t="s">
        <v>59</v>
      </c>
      <c r="BG326" t="s">
        <v>47</v>
      </c>
      <c r="BH326" s="15" t="s">
        <v>59</v>
      </c>
      <c r="BI326" s="29">
        <v>0.10300000000000001</v>
      </c>
      <c r="BJ326" s="41" t="s">
        <v>59</v>
      </c>
      <c r="BK326" s="29" t="s">
        <v>47</v>
      </c>
      <c r="BL326" s="41" t="s">
        <v>59</v>
      </c>
      <c r="BM326" s="29">
        <v>5.5E-2</v>
      </c>
      <c r="BN326" s="41" t="s">
        <v>59</v>
      </c>
      <c r="BO326" s="29">
        <v>0.66</v>
      </c>
      <c r="BP326" s="41" t="s">
        <v>59</v>
      </c>
      <c r="BQ326" s="29">
        <v>2.7000000000000003E-2</v>
      </c>
      <c r="BR326" s="41" t="s">
        <v>59</v>
      </c>
      <c r="BS326" s="29">
        <v>0.56000000000000005</v>
      </c>
      <c r="BT326" s="41" t="s">
        <v>59</v>
      </c>
      <c r="BU326" s="29" t="s">
        <v>47</v>
      </c>
      <c r="BV326" s="41" t="s">
        <v>59</v>
      </c>
      <c r="BW326" s="29">
        <v>1.75</v>
      </c>
      <c r="BX326" s="41" t="s">
        <v>59</v>
      </c>
      <c r="BY326" s="29">
        <v>4.2999999999999997E-2</v>
      </c>
      <c r="BZ326" s="41" t="s">
        <v>59</v>
      </c>
      <c r="CA326" t="s">
        <v>47</v>
      </c>
      <c r="CB326" s="15" t="s">
        <v>59</v>
      </c>
      <c r="CI326" t="s">
        <v>47</v>
      </c>
      <c r="CJ326" s="15" t="s">
        <v>59</v>
      </c>
      <c r="CM326" t="s">
        <v>47</v>
      </c>
      <c r="CN326" s="15" t="s">
        <v>59</v>
      </c>
      <c r="CO326" t="s">
        <v>47</v>
      </c>
      <c r="CP326" s="15" t="s">
        <v>59</v>
      </c>
      <c r="CQ326" t="s">
        <v>47</v>
      </c>
      <c r="CR326" s="15" t="s">
        <v>59</v>
      </c>
      <c r="CS326" t="s">
        <v>47</v>
      </c>
      <c r="CT326" s="15" t="s">
        <v>59</v>
      </c>
      <c r="CU326" t="s">
        <v>47</v>
      </c>
      <c r="CV326" s="15" t="s">
        <v>59</v>
      </c>
      <c r="CY326" t="s">
        <v>47</v>
      </c>
      <c r="CZ326" s="15" t="s">
        <v>59</v>
      </c>
      <c r="DC326" t="s">
        <v>47</v>
      </c>
      <c r="DD326" s="15" t="s">
        <v>59</v>
      </c>
      <c r="DG326" t="s">
        <v>47</v>
      </c>
      <c r="DH326" s="15" t="s">
        <v>59</v>
      </c>
      <c r="DI326" t="s">
        <v>47</v>
      </c>
      <c r="DJ326" s="15" t="s">
        <v>59</v>
      </c>
      <c r="DK326" t="s">
        <v>47</v>
      </c>
      <c r="DL326" s="15" t="s">
        <v>59</v>
      </c>
      <c r="DM326" t="s">
        <v>47</v>
      </c>
      <c r="DN326" s="15" t="s">
        <v>59</v>
      </c>
      <c r="DO326" t="s">
        <v>47</v>
      </c>
      <c r="DP326" s="15" t="s">
        <v>59</v>
      </c>
      <c r="DQ326" t="s">
        <v>47</v>
      </c>
      <c r="DR326" s="15" t="s">
        <v>59</v>
      </c>
      <c r="DS326" t="s">
        <v>47</v>
      </c>
      <c r="DT326" s="15" t="s">
        <v>59</v>
      </c>
      <c r="DU326" t="s">
        <v>47</v>
      </c>
      <c r="DV326" s="15" t="s">
        <v>59</v>
      </c>
      <c r="DW326" t="s">
        <v>47</v>
      </c>
      <c r="DX326" s="15" t="s">
        <v>59</v>
      </c>
      <c r="EC326" t="s">
        <v>47</v>
      </c>
      <c r="ED326" s="15" t="s">
        <v>59</v>
      </c>
      <c r="EE326" t="s">
        <v>47</v>
      </c>
      <c r="EF326" s="15" t="s">
        <v>59</v>
      </c>
      <c r="EG326" t="s">
        <v>47</v>
      </c>
      <c r="EH326" s="15" t="s">
        <v>59</v>
      </c>
      <c r="EK326" t="s">
        <v>47</v>
      </c>
      <c r="EL326" s="15" t="s">
        <v>59</v>
      </c>
      <c r="EM326" t="s">
        <v>47</v>
      </c>
      <c r="EN326" s="15" t="s">
        <v>59</v>
      </c>
      <c r="EO326" t="s">
        <v>47</v>
      </c>
      <c r="EP326" s="15" t="s">
        <v>59</v>
      </c>
      <c r="EQ326" t="s">
        <v>47</v>
      </c>
      <c r="ER326" s="15" t="s">
        <v>59</v>
      </c>
      <c r="ES326" t="s">
        <v>47</v>
      </c>
      <c r="ET326" s="15" t="s">
        <v>59</v>
      </c>
      <c r="EU326" t="s">
        <v>47</v>
      </c>
      <c r="EV326" s="15" t="s">
        <v>59</v>
      </c>
      <c r="EW326" t="s">
        <v>47</v>
      </c>
      <c r="EX326" s="15" t="s">
        <v>59</v>
      </c>
      <c r="EY326" t="s">
        <v>47</v>
      </c>
      <c r="EZ326" s="15" t="s">
        <v>59</v>
      </c>
      <c r="FA326" t="s">
        <v>47</v>
      </c>
      <c r="FB326" s="15" t="s">
        <v>59</v>
      </c>
      <c r="FE326" t="s">
        <v>47</v>
      </c>
      <c r="FF326" s="15" t="s">
        <v>59</v>
      </c>
      <c r="FG326" t="s">
        <v>47</v>
      </c>
      <c r="FH326" s="15" t="s">
        <v>59</v>
      </c>
      <c r="FI326" t="s">
        <v>47</v>
      </c>
      <c r="FJ326" s="15" t="s">
        <v>59</v>
      </c>
      <c r="FK326" t="s">
        <v>47</v>
      </c>
      <c r="FL326" s="15" t="s">
        <v>59</v>
      </c>
      <c r="FM326" t="s">
        <v>47</v>
      </c>
      <c r="FN326" s="15" t="s">
        <v>59</v>
      </c>
      <c r="FO326" t="s">
        <v>47</v>
      </c>
      <c r="FP326" s="15" t="s">
        <v>59</v>
      </c>
      <c r="FQ326" t="s">
        <v>47</v>
      </c>
      <c r="FR326" s="15" t="s">
        <v>59</v>
      </c>
    </row>
    <row r="327" spans="1:174">
      <c r="A327" s="29" t="s">
        <v>847</v>
      </c>
      <c r="B327" s="50">
        <v>2</v>
      </c>
      <c r="C327" s="50"/>
      <c r="D327" s="50">
        <v>9999</v>
      </c>
      <c r="E327" s="18" t="s">
        <v>894</v>
      </c>
      <c r="I327" t="s">
        <v>47</v>
      </c>
      <c r="J327" s="15" t="s">
        <v>59</v>
      </c>
      <c r="K327" t="s">
        <v>47</v>
      </c>
      <c r="L327" s="15" t="s">
        <v>59</v>
      </c>
      <c r="BG327" t="s">
        <v>47</v>
      </c>
      <c r="BH327" s="15" t="s">
        <v>59</v>
      </c>
      <c r="BI327" s="29">
        <v>0.17100000000000001</v>
      </c>
      <c r="BJ327" s="41" t="s">
        <v>59</v>
      </c>
      <c r="BK327" s="29" t="s">
        <v>47</v>
      </c>
      <c r="BL327" s="41" t="s">
        <v>59</v>
      </c>
      <c r="BM327" s="29">
        <v>0</v>
      </c>
      <c r="BN327" s="41" t="s">
        <v>59</v>
      </c>
      <c r="BO327" s="29">
        <v>7.0000000000000007E-2</v>
      </c>
      <c r="BP327" s="41" t="s">
        <v>59</v>
      </c>
      <c r="BQ327" s="29">
        <v>0</v>
      </c>
      <c r="BR327" s="41" t="s">
        <v>59</v>
      </c>
      <c r="BS327" s="29">
        <v>0.13</v>
      </c>
      <c r="BT327" s="41" t="s">
        <v>59</v>
      </c>
      <c r="BU327" s="29" t="s">
        <v>47</v>
      </c>
      <c r="BV327" s="41" t="s">
        <v>59</v>
      </c>
      <c r="BW327" s="29">
        <v>0.36</v>
      </c>
      <c r="BX327" s="41" t="s">
        <v>59</v>
      </c>
      <c r="BY327" s="29">
        <v>0</v>
      </c>
      <c r="BZ327" s="41" t="s">
        <v>59</v>
      </c>
      <c r="CA327" t="s">
        <v>47</v>
      </c>
      <c r="CB327" s="15" t="s">
        <v>59</v>
      </c>
      <c r="CI327" t="s">
        <v>47</v>
      </c>
      <c r="CJ327" s="15" t="s">
        <v>59</v>
      </c>
      <c r="CM327" t="s">
        <v>47</v>
      </c>
      <c r="CN327" s="15" t="s">
        <v>59</v>
      </c>
      <c r="CO327" t="s">
        <v>47</v>
      </c>
      <c r="CP327" s="15" t="s">
        <v>59</v>
      </c>
      <c r="CQ327" t="s">
        <v>47</v>
      </c>
      <c r="CR327" s="15" t="s">
        <v>59</v>
      </c>
      <c r="CS327" t="s">
        <v>47</v>
      </c>
      <c r="CT327" s="15" t="s">
        <v>59</v>
      </c>
      <c r="CU327" t="s">
        <v>47</v>
      </c>
      <c r="CV327" s="15" t="s">
        <v>59</v>
      </c>
      <c r="CY327" t="s">
        <v>47</v>
      </c>
      <c r="CZ327" s="15" t="s">
        <v>59</v>
      </c>
      <c r="DC327" t="s">
        <v>47</v>
      </c>
      <c r="DD327" s="15" t="s">
        <v>59</v>
      </c>
      <c r="DG327" t="s">
        <v>47</v>
      </c>
      <c r="DH327" s="15" t="s">
        <v>59</v>
      </c>
      <c r="DI327" t="s">
        <v>47</v>
      </c>
      <c r="DJ327" s="15" t="s">
        <v>59</v>
      </c>
      <c r="DK327" t="s">
        <v>47</v>
      </c>
      <c r="DL327" s="15" t="s">
        <v>59</v>
      </c>
      <c r="DM327" t="s">
        <v>47</v>
      </c>
      <c r="DN327" s="15" t="s">
        <v>59</v>
      </c>
      <c r="DO327" t="s">
        <v>47</v>
      </c>
      <c r="DP327" s="15" t="s">
        <v>59</v>
      </c>
      <c r="DQ327" t="s">
        <v>47</v>
      </c>
      <c r="DR327" s="15" t="s">
        <v>59</v>
      </c>
      <c r="DS327" t="s">
        <v>47</v>
      </c>
      <c r="DT327" s="15" t="s">
        <v>59</v>
      </c>
      <c r="DU327" t="s">
        <v>47</v>
      </c>
      <c r="DV327" s="15" t="s">
        <v>59</v>
      </c>
      <c r="DW327" t="s">
        <v>47</v>
      </c>
      <c r="DX327" s="15" t="s">
        <v>59</v>
      </c>
      <c r="EC327" t="s">
        <v>47</v>
      </c>
      <c r="ED327" s="15" t="s">
        <v>59</v>
      </c>
      <c r="EE327" t="s">
        <v>47</v>
      </c>
      <c r="EF327" s="15" t="s">
        <v>59</v>
      </c>
      <c r="EG327" t="s">
        <v>47</v>
      </c>
      <c r="EH327" s="15" t="s">
        <v>59</v>
      </c>
      <c r="EK327" t="s">
        <v>47</v>
      </c>
      <c r="EL327" s="15" t="s">
        <v>59</v>
      </c>
      <c r="EM327" t="s">
        <v>47</v>
      </c>
      <c r="EN327" s="15" t="s">
        <v>59</v>
      </c>
      <c r="EO327" t="s">
        <v>47</v>
      </c>
      <c r="EP327" s="15" t="s">
        <v>59</v>
      </c>
      <c r="EQ327" t="s">
        <v>47</v>
      </c>
      <c r="ER327" s="15" t="s">
        <v>59</v>
      </c>
      <c r="ES327" t="s">
        <v>47</v>
      </c>
      <c r="ET327" s="15" t="s">
        <v>59</v>
      </c>
      <c r="EU327" t="s">
        <v>47</v>
      </c>
      <c r="EV327" s="15" t="s">
        <v>59</v>
      </c>
      <c r="EW327" t="s">
        <v>47</v>
      </c>
      <c r="EX327" s="15" t="s">
        <v>59</v>
      </c>
      <c r="EY327" t="s">
        <v>47</v>
      </c>
      <c r="EZ327" s="15" t="s">
        <v>59</v>
      </c>
      <c r="FA327" t="s">
        <v>47</v>
      </c>
      <c r="FB327" s="15" t="s">
        <v>59</v>
      </c>
      <c r="FE327" t="s">
        <v>47</v>
      </c>
      <c r="FF327" s="15" t="s">
        <v>59</v>
      </c>
      <c r="FG327" t="s">
        <v>47</v>
      </c>
      <c r="FH327" s="15" t="s">
        <v>59</v>
      </c>
      <c r="FI327" t="s">
        <v>47</v>
      </c>
      <c r="FJ327" s="15" t="s">
        <v>59</v>
      </c>
      <c r="FK327" t="s">
        <v>47</v>
      </c>
      <c r="FL327" s="15" t="s">
        <v>59</v>
      </c>
      <c r="FM327" t="s">
        <v>47</v>
      </c>
      <c r="FN327" s="15" t="s">
        <v>59</v>
      </c>
      <c r="FO327" t="s">
        <v>47</v>
      </c>
      <c r="FP327" s="15" t="s">
        <v>59</v>
      </c>
      <c r="FQ327" t="s">
        <v>47</v>
      </c>
      <c r="FR327" s="15" t="s">
        <v>59</v>
      </c>
    </row>
    <row r="328" spans="1:174">
      <c r="A328" s="29" t="s">
        <v>848</v>
      </c>
      <c r="B328" s="50">
        <v>2</v>
      </c>
      <c r="C328" s="50"/>
      <c r="D328" s="50">
        <v>9999</v>
      </c>
      <c r="E328" s="18" t="s">
        <v>894</v>
      </c>
      <c r="I328" t="s">
        <v>47</v>
      </c>
      <c r="J328" s="15" t="s">
        <v>59</v>
      </c>
      <c r="K328" t="s">
        <v>47</v>
      </c>
      <c r="L328" s="15" t="s">
        <v>59</v>
      </c>
      <c r="BG328" t="s">
        <v>47</v>
      </c>
      <c r="BH328" s="15" t="s">
        <v>59</v>
      </c>
      <c r="BI328" s="29">
        <v>5.0999999999999997E-2</v>
      </c>
      <c r="BJ328" s="41" t="s">
        <v>59</v>
      </c>
      <c r="BK328" s="29" t="s">
        <v>47</v>
      </c>
      <c r="BL328" s="41" t="s">
        <v>59</v>
      </c>
      <c r="BM328" s="29">
        <v>0</v>
      </c>
      <c r="BN328" s="41" t="s">
        <v>59</v>
      </c>
      <c r="BO328" s="29">
        <v>0.37</v>
      </c>
      <c r="BP328" s="41" t="s">
        <v>59</v>
      </c>
      <c r="BQ328" s="29">
        <v>4.5999999999999999E-2</v>
      </c>
      <c r="BR328" s="41" t="s">
        <v>59</v>
      </c>
      <c r="BS328" s="29">
        <v>0.28999999999999998</v>
      </c>
      <c r="BT328" s="41" t="s">
        <v>59</v>
      </c>
      <c r="BU328" s="29" t="s">
        <v>47</v>
      </c>
      <c r="BV328" s="41" t="s">
        <v>59</v>
      </c>
      <c r="BW328" s="29">
        <v>2.0699999999999998</v>
      </c>
      <c r="BX328" s="41" t="s">
        <v>59</v>
      </c>
      <c r="BY328" s="29">
        <v>2.8999999999999998E-2</v>
      </c>
      <c r="BZ328" s="41" t="s">
        <v>59</v>
      </c>
      <c r="CA328" t="s">
        <v>47</v>
      </c>
      <c r="CB328" s="15" t="s">
        <v>59</v>
      </c>
      <c r="CI328" t="s">
        <v>47</v>
      </c>
      <c r="CJ328" s="15" t="s">
        <v>59</v>
      </c>
      <c r="CM328" t="s">
        <v>47</v>
      </c>
      <c r="CN328" s="15" t="s">
        <v>59</v>
      </c>
      <c r="CO328" t="s">
        <v>47</v>
      </c>
      <c r="CP328" s="15" t="s">
        <v>59</v>
      </c>
      <c r="CQ328" t="s">
        <v>47</v>
      </c>
      <c r="CR328" s="15" t="s">
        <v>59</v>
      </c>
      <c r="CS328" t="s">
        <v>47</v>
      </c>
      <c r="CT328" s="15" t="s">
        <v>59</v>
      </c>
      <c r="CU328" t="s">
        <v>47</v>
      </c>
      <c r="CV328" s="15" t="s">
        <v>59</v>
      </c>
      <c r="CY328" t="s">
        <v>47</v>
      </c>
      <c r="CZ328" s="15" t="s">
        <v>59</v>
      </c>
      <c r="DC328" t="s">
        <v>47</v>
      </c>
      <c r="DD328" s="15" t="s">
        <v>59</v>
      </c>
      <c r="DG328" t="s">
        <v>47</v>
      </c>
      <c r="DH328" s="15" t="s">
        <v>59</v>
      </c>
      <c r="DI328" t="s">
        <v>47</v>
      </c>
      <c r="DJ328" s="15" t="s">
        <v>59</v>
      </c>
      <c r="DK328" t="s">
        <v>47</v>
      </c>
      <c r="DL328" s="15" t="s">
        <v>59</v>
      </c>
      <c r="DM328" t="s">
        <v>47</v>
      </c>
      <c r="DN328" s="15" t="s">
        <v>59</v>
      </c>
      <c r="DO328" t="s">
        <v>47</v>
      </c>
      <c r="DP328" s="15" t="s">
        <v>59</v>
      </c>
      <c r="DQ328" t="s">
        <v>47</v>
      </c>
      <c r="DR328" s="15" t="s">
        <v>59</v>
      </c>
      <c r="DS328" t="s">
        <v>47</v>
      </c>
      <c r="DT328" s="15" t="s">
        <v>59</v>
      </c>
      <c r="DU328" t="s">
        <v>47</v>
      </c>
      <c r="DV328" s="15" t="s">
        <v>59</v>
      </c>
      <c r="DW328" t="s">
        <v>47</v>
      </c>
      <c r="DX328" s="15" t="s">
        <v>59</v>
      </c>
      <c r="EC328" t="s">
        <v>47</v>
      </c>
      <c r="ED328" s="15" t="s">
        <v>59</v>
      </c>
      <c r="EE328" t="s">
        <v>47</v>
      </c>
      <c r="EF328" s="15" t="s">
        <v>59</v>
      </c>
      <c r="EG328" t="s">
        <v>47</v>
      </c>
      <c r="EH328" s="15" t="s">
        <v>59</v>
      </c>
      <c r="EK328" t="s">
        <v>47</v>
      </c>
      <c r="EL328" s="15" t="s">
        <v>59</v>
      </c>
      <c r="EM328" t="s">
        <v>47</v>
      </c>
      <c r="EN328" s="15" t="s">
        <v>59</v>
      </c>
      <c r="EO328" t="s">
        <v>47</v>
      </c>
      <c r="EP328" s="15" t="s">
        <v>59</v>
      </c>
      <c r="EQ328" t="s">
        <v>47</v>
      </c>
      <c r="ER328" s="15" t="s">
        <v>59</v>
      </c>
      <c r="ES328" t="s">
        <v>47</v>
      </c>
      <c r="ET328" s="15" t="s">
        <v>59</v>
      </c>
      <c r="EU328" t="s">
        <v>47</v>
      </c>
      <c r="EV328" s="15" t="s">
        <v>59</v>
      </c>
      <c r="EW328" t="s">
        <v>47</v>
      </c>
      <c r="EX328" s="15" t="s">
        <v>59</v>
      </c>
      <c r="EY328" t="s">
        <v>47</v>
      </c>
      <c r="EZ328" s="15" t="s">
        <v>59</v>
      </c>
      <c r="FA328" t="s">
        <v>47</v>
      </c>
      <c r="FB328" s="15" t="s">
        <v>59</v>
      </c>
      <c r="FE328" t="s">
        <v>47</v>
      </c>
      <c r="FF328" s="15" t="s">
        <v>59</v>
      </c>
      <c r="FG328" t="s">
        <v>47</v>
      </c>
      <c r="FH328" s="15" t="s">
        <v>59</v>
      </c>
      <c r="FI328" t="s">
        <v>47</v>
      </c>
      <c r="FJ328" s="15" t="s">
        <v>59</v>
      </c>
      <c r="FK328" t="s">
        <v>47</v>
      </c>
      <c r="FL328" s="15" t="s">
        <v>59</v>
      </c>
      <c r="FM328" t="s">
        <v>47</v>
      </c>
      <c r="FN328" s="15" t="s">
        <v>59</v>
      </c>
      <c r="FO328" t="s">
        <v>47</v>
      </c>
      <c r="FP328" s="15" t="s">
        <v>59</v>
      </c>
      <c r="FQ328" t="s">
        <v>47</v>
      </c>
      <c r="FR328" s="15" t="s">
        <v>59</v>
      </c>
    </row>
    <row r="329" spans="1:174">
      <c r="A329" s="29" t="s">
        <v>849</v>
      </c>
      <c r="B329" s="50">
        <v>2</v>
      </c>
      <c r="C329" s="50"/>
      <c r="D329" s="50">
        <v>9999</v>
      </c>
      <c r="E329" s="18" t="s">
        <v>894</v>
      </c>
      <c r="I329" t="s">
        <v>47</v>
      </c>
      <c r="J329" s="15" t="s">
        <v>59</v>
      </c>
      <c r="K329" t="s">
        <v>47</v>
      </c>
      <c r="L329" s="15" t="s">
        <v>59</v>
      </c>
      <c r="BG329" t="s">
        <v>47</v>
      </c>
      <c r="BH329" s="15" t="s">
        <v>59</v>
      </c>
      <c r="BI329" s="29">
        <v>0.06</v>
      </c>
      <c r="BJ329" s="41" t="s">
        <v>59</v>
      </c>
      <c r="BK329" s="29" t="s">
        <v>47</v>
      </c>
      <c r="BL329" s="41" t="s">
        <v>59</v>
      </c>
      <c r="BM329" s="29">
        <v>0.05</v>
      </c>
      <c r="BN329" s="41" t="s">
        <v>59</v>
      </c>
      <c r="BO329" s="29">
        <v>0.33</v>
      </c>
      <c r="BP329" s="41" t="s">
        <v>59</v>
      </c>
      <c r="BQ329" s="29">
        <v>0</v>
      </c>
      <c r="BR329" s="41" t="s">
        <v>59</v>
      </c>
      <c r="BS329" s="29">
        <v>0.22</v>
      </c>
      <c r="BT329" s="41" t="s">
        <v>59</v>
      </c>
      <c r="BU329" s="29" t="s">
        <v>47</v>
      </c>
      <c r="BV329" s="41" t="s">
        <v>59</v>
      </c>
      <c r="BW329" s="29">
        <v>0.91</v>
      </c>
      <c r="BX329" s="41" t="s">
        <v>59</v>
      </c>
      <c r="BY329" s="29">
        <v>0</v>
      </c>
      <c r="BZ329" s="41" t="s">
        <v>59</v>
      </c>
      <c r="CA329" t="s">
        <v>47</v>
      </c>
      <c r="CB329" s="15" t="s">
        <v>59</v>
      </c>
      <c r="CI329" t="s">
        <v>47</v>
      </c>
      <c r="CJ329" s="15" t="s">
        <v>59</v>
      </c>
      <c r="CM329" t="s">
        <v>47</v>
      </c>
      <c r="CN329" s="15" t="s">
        <v>59</v>
      </c>
      <c r="CO329" t="s">
        <v>47</v>
      </c>
      <c r="CP329" s="15" t="s">
        <v>59</v>
      </c>
      <c r="CQ329" t="s">
        <v>47</v>
      </c>
      <c r="CR329" s="15" t="s">
        <v>59</v>
      </c>
      <c r="CS329" t="s">
        <v>47</v>
      </c>
      <c r="CT329" s="15" t="s">
        <v>59</v>
      </c>
      <c r="CU329" t="s">
        <v>47</v>
      </c>
      <c r="CV329" s="15" t="s">
        <v>59</v>
      </c>
      <c r="CY329" t="s">
        <v>47</v>
      </c>
      <c r="CZ329" s="15" t="s">
        <v>59</v>
      </c>
      <c r="DC329" t="s">
        <v>47</v>
      </c>
      <c r="DD329" s="15" t="s">
        <v>59</v>
      </c>
      <c r="DG329" t="s">
        <v>47</v>
      </c>
      <c r="DH329" s="15" t="s">
        <v>59</v>
      </c>
      <c r="DI329" t="s">
        <v>47</v>
      </c>
      <c r="DJ329" s="15" t="s">
        <v>59</v>
      </c>
      <c r="DK329" t="s">
        <v>47</v>
      </c>
      <c r="DL329" s="15" t="s">
        <v>59</v>
      </c>
      <c r="DM329" t="s">
        <v>47</v>
      </c>
      <c r="DN329" s="15" t="s">
        <v>59</v>
      </c>
      <c r="DO329" t="s">
        <v>47</v>
      </c>
      <c r="DP329" s="15" t="s">
        <v>59</v>
      </c>
      <c r="DQ329" t="s">
        <v>47</v>
      </c>
      <c r="DR329" s="15" t="s">
        <v>59</v>
      </c>
      <c r="DS329" t="s">
        <v>47</v>
      </c>
      <c r="DT329" s="15" t="s">
        <v>59</v>
      </c>
      <c r="DU329" t="s">
        <v>47</v>
      </c>
      <c r="DV329" s="15" t="s">
        <v>59</v>
      </c>
      <c r="DW329" t="s">
        <v>47</v>
      </c>
      <c r="DX329" s="15" t="s">
        <v>59</v>
      </c>
      <c r="EC329" t="s">
        <v>47</v>
      </c>
      <c r="ED329" s="15" t="s">
        <v>59</v>
      </c>
      <c r="EE329" t="s">
        <v>47</v>
      </c>
      <c r="EF329" s="15" t="s">
        <v>59</v>
      </c>
      <c r="EG329" t="s">
        <v>47</v>
      </c>
      <c r="EH329" s="15" t="s">
        <v>59</v>
      </c>
      <c r="EK329" t="s">
        <v>47</v>
      </c>
      <c r="EL329" s="15" t="s">
        <v>59</v>
      </c>
      <c r="EM329" t="s">
        <v>47</v>
      </c>
      <c r="EN329" s="15" t="s">
        <v>59</v>
      </c>
      <c r="EO329" t="s">
        <v>47</v>
      </c>
      <c r="EP329" s="15" t="s">
        <v>59</v>
      </c>
      <c r="EQ329" t="s">
        <v>47</v>
      </c>
      <c r="ER329" s="15" t="s">
        <v>59</v>
      </c>
      <c r="ES329" t="s">
        <v>47</v>
      </c>
      <c r="ET329" s="15" t="s">
        <v>59</v>
      </c>
      <c r="EU329" t="s">
        <v>47</v>
      </c>
      <c r="EV329" s="15" t="s">
        <v>59</v>
      </c>
      <c r="EW329" t="s">
        <v>47</v>
      </c>
      <c r="EX329" s="15" t="s">
        <v>59</v>
      </c>
      <c r="EY329" t="s">
        <v>47</v>
      </c>
      <c r="EZ329" s="15" t="s">
        <v>59</v>
      </c>
      <c r="FA329" t="s">
        <v>47</v>
      </c>
      <c r="FB329" s="15" t="s">
        <v>59</v>
      </c>
      <c r="FE329" t="s">
        <v>47</v>
      </c>
      <c r="FF329" s="15" t="s">
        <v>59</v>
      </c>
      <c r="FG329" t="s">
        <v>47</v>
      </c>
      <c r="FH329" s="15" t="s">
        <v>59</v>
      </c>
      <c r="FI329" t="s">
        <v>47</v>
      </c>
      <c r="FJ329" s="15" t="s">
        <v>59</v>
      </c>
      <c r="FK329" t="s">
        <v>47</v>
      </c>
      <c r="FL329" s="15" t="s">
        <v>59</v>
      </c>
      <c r="FM329" t="s">
        <v>47</v>
      </c>
      <c r="FN329" s="15" t="s">
        <v>59</v>
      </c>
      <c r="FO329" t="s">
        <v>47</v>
      </c>
      <c r="FP329" s="15" t="s">
        <v>59</v>
      </c>
      <c r="FQ329" t="s">
        <v>47</v>
      </c>
      <c r="FR329" s="15" t="s">
        <v>59</v>
      </c>
    </row>
    <row r="330" spans="1:174">
      <c r="A330" s="29" t="s">
        <v>850</v>
      </c>
      <c r="B330" s="50">
        <v>2</v>
      </c>
      <c r="C330" s="50"/>
      <c r="D330" s="50">
        <v>9999</v>
      </c>
      <c r="E330" s="18" t="s">
        <v>894</v>
      </c>
      <c r="I330" t="s">
        <v>47</v>
      </c>
      <c r="J330" s="15" t="s">
        <v>59</v>
      </c>
      <c r="K330" t="s">
        <v>47</v>
      </c>
      <c r="L330" s="15" t="s">
        <v>59</v>
      </c>
      <c r="BG330" t="s">
        <v>47</v>
      </c>
      <c r="BH330" s="15" t="s">
        <v>59</v>
      </c>
      <c r="BI330" s="29">
        <v>6.7000000000000004E-2</v>
      </c>
      <c r="BJ330" s="41" t="s">
        <v>59</v>
      </c>
      <c r="BK330" s="29" t="s">
        <v>47</v>
      </c>
      <c r="BL330" s="41" t="s">
        <v>59</v>
      </c>
      <c r="BM330" s="29">
        <v>1.3999999999999999E-2</v>
      </c>
      <c r="BN330" s="41" t="s">
        <v>59</v>
      </c>
      <c r="BO330" s="29">
        <v>1.47</v>
      </c>
      <c r="BP330" s="41" t="s">
        <v>59</v>
      </c>
      <c r="BQ330" s="29">
        <v>0</v>
      </c>
      <c r="BR330" s="41" t="s">
        <v>59</v>
      </c>
      <c r="BS330" s="29">
        <v>0.25</v>
      </c>
      <c r="BT330" s="41" t="s">
        <v>59</v>
      </c>
      <c r="BU330" s="29" t="s">
        <v>47</v>
      </c>
      <c r="BV330" s="41" t="s">
        <v>59</v>
      </c>
      <c r="BW330" s="29">
        <v>2.4300000000000002</v>
      </c>
      <c r="BX330" s="41" t="s">
        <v>59</v>
      </c>
      <c r="BY330" s="29">
        <v>1.8000000000000002E-2</v>
      </c>
      <c r="BZ330" s="41" t="s">
        <v>59</v>
      </c>
      <c r="CA330" t="s">
        <v>47</v>
      </c>
      <c r="CB330" s="15" t="s">
        <v>59</v>
      </c>
      <c r="CI330" t="s">
        <v>47</v>
      </c>
      <c r="CJ330" s="15" t="s">
        <v>59</v>
      </c>
      <c r="CM330" t="s">
        <v>47</v>
      </c>
      <c r="CN330" s="15" t="s">
        <v>59</v>
      </c>
      <c r="CO330" t="s">
        <v>47</v>
      </c>
      <c r="CP330" s="15" t="s">
        <v>59</v>
      </c>
      <c r="CQ330" t="s">
        <v>47</v>
      </c>
      <c r="CR330" s="15" t="s">
        <v>59</v>
      </c>
      <c r="CS330" t="s">
        <v>47</v>
      </c>
      <c r="CT330" s="15" t="s">
        <v>59</v>
      </c>
      <c r="CU330" t="s">
        <v>47</v>
      </c>
      <c r="CV330" s="15" t="s">
        <v>59</v>
      </c>
      <c r="CY330" t="s">
        <v>47</v>
      </c>
      <c r="CZ330" s="15" t="s">
        <v>59</v>
      </c>
      <c r="DC330" t="s">
        <v>47</v>
      </c>
      <c r="DD330" s="15" t="s">
        <v>59</v>
      </c>
      <c r="DG330" t="s">
        <v>47</v>
      </c>
      <c r="DH330" s="15" t="s">
        <v>59</v>
      </c>
      <c r="DI330" t="s">
        <v>47</v>
      </c>
      <c r="DJ330" s="15" t="s">
        <v>59</v>
      </c>
      <c r="DK330" t="s">
        <v>47</v>
      </c>
      <c r="DL330" s="15" t="s">
        <v>59</v>
      </c>
      <c r="DM330" t="s">
        <v>47</v>
      </c>
      <c r="DN330" s="15" t="s">
        <v>59</v>
      </c>
      <c r="DO330" t="s">
        <v>47</v>
      </c>
      <c r="DP330" s="15" t="s">
        <v>59</v>
      </c>
      <c r="DQ330" t="s">
        <v>47</v>
      </c>
      <c r="DR330" s="15" t="s">
        <v>59</v>
      </c>
      <c r="DS330" t="s">
        <v>47</v>
      </c>
      <c r="DT330" s="15" t="s">
        <v>59</v>
      </c>
      <c r="DU330" t="s">
        <v>47</v>
      </c>
      <c r="DV330" s="15" t="s">
        <v>59</v>
      </c>
      <c r="DW330" t="s">
        <v>47</v>
      </c>
      <c r="DX330" s="15" t="s">
        <v>59</v>
      </c>
      <c r="EC330" t="s">
        <v>47</v>
      </c>
      <c r="ED330" s="15" t="s">
        <v>59</v>
      </c>
      <c r="EE330" t="s">
        <v>47</v>
      </c>
      <c r="EF330" s="15" t="s">
        <v>59</v>
      </c>
      <c r="EG330" t="s">
        <v>47</v>
      </c>
      <c r="EH330" s="15" t="s">
        <v>59</v>
      </c>
      <c r="EK330" t="s">
        <v>47</v>
      </c>
      <c r="EL330" s="15" t="s">
        <v>59</v>
      </c>
      <c r="EM330" t="s">
        <v>47</v>
      </c>
      <c r="EN330" s="15" t="s">
        <v>59</v>
      </c>
      <c r="EO330" t="s">
        <v>47</v>
      </c>
      <c r="EP330" s="15" t="s">
        <v>59</v>
      </c>
      <c r="EQ330" t="s">
        <v>47</v>
      </c>
      <c r="ER330" s="15" t="s">
        <v>59</v>
      </c>
      <c r="ES330" t="s">
        <v>47</v>
      </c>
      <c r="ET330" s="15" t="s">
        <v>59</v>
      </c>
      <c r="EU330" t="s">
        <v>47</v>
      </c>
      <c r="EV330" s="15" t="s">
        <v>59</v>
      </c>
      <c r="EW330" t="s">
        <v>47</v>
      </c>
      <c r="EX330" s="15" t="s">
        <v>59</v>
      </c>
      <c r="EY330" t="s">
        <v>47</v>
      </c>
      <c r="EZ330" s="15" t="s">
        <v>59</v>
      </c>
      <c r="FA330" t="s">
        <v>47</v>
      </c>
      <c r="FB330" s="15" t="s">
        <v>59</v>
      </c>
      <c r="FE330" t="s">
        <v>47</v>
      </c>
      <c r="FF330" s="15" t="s">
        <v>59</v>
      </c>
      <c r="FG330" t="s">
        <v>47</v>
      </c>
      <c r="FH330" s="15" t="s">
        <v>59</v>
      </c>
      <c r="FI330" t="s">
        <v>47</v>
      </c>
      <c r="FJ330" s="15" t="s">
        <v>59</v>
      </c>
      <c r="FK330" t="s">
        <v>47</v>
      </c>
      <c r="FL330" s="15" t="s">
        <v>59</v>
      </c>
      <c r="FM330" t="s">
        <v>47</v>
      </c>
      <c r="FN330" s="15" t="s">
        <v>59</v>
      </c>
      <c r="FO330" t="s">
        <v>47</v>
      </c>
      <c r="FP330" s="15" t="s">
        <v>59</v>
      </c>
      <c r="FQ330" t="s">
        <v>47</v>
      </c>
      <c r="FR330" s="15" t="s">
        <v>59</v>
      </c>
    </row>
    <row r="331" spans="1:174">
      <c r="A331" s="29" t="s">
        <v>851</v>
      </c>
      <c r="B331" s="50">
        <v>2</v>
      </c>
      <c r="C331" s="50"/>
      <c r="D331" s="50">
        <v>9999</v>
      </c>
      <c r="E331" s="18" t="s">
        <v>894</v>
      </c>
      <c r="I331" t="s">
        <v>47</v>
      </c>
      <c r="J331" s="15" t="s">
        <v>59</v>
      </c>
      <c r="K331" t="s">
        <v>47</v>
      </c>
      <c r="L331" s="15" t="s">
        <v>59</v>
      </c>
      <c r="BG331" t="s">
        <v>47</v>
      </c>
      <c r="BH331" s="15" t="s">
        <v>59</v>
      </c>
      <c r="BI331" s="29">
        <v>7.4999999999999997E-2</v>
      </c>
      <c r="BJ331" s="41" t="s">
        <v>59</v>
      </c>
      <c r="BK331" s="29" t="s">
        <v>47</v>
      </c>
      <c r="BL331" s="41" t="s">
        <v>59</v>
      </c>
      <c r="BM331" s="29">
        <v>5.0999999999999997E-2</v>
      </c>
      <c r="BN331" s="41" t="s">
        <v>59</v>
      </c>
      <c r="BO331" s="29">
        <v>0.39</v>
      </c>
      <c r="BP331" s="41" t="s">
        <v>59</v>
      </c>
      <c r="BQ331" s="29">
        <v>0</v>
      </c>
      <c r="BR331" s="41" t="s">
        <v>59</v>
      </c>
      <c r="BS331" s="29">
        <v>0.36</v>
      </c>
      <c r="BT331" s="41" t="s">
        <v>59</v>
      </c>
      <c r="BU331" s="29" t="s">
        <v>47</v>
      </c>
      <c r="BV331" s="41" t="s">
        <v>59</v>
      </c>
      <c r="BW331" s="29">
        <v>1.27</v>
      </c>
      <c r="BX331" s="41" t="s">
        <v>59</v>
      </c>
      <c r="BY331" s="29">
        <v>2.5000000000000001E-2</v>
      </c>
      <c r="BZ331" s="41" t="s">
        <v>59</v>
      </c>
      <c r="CA331" t="s">
        <v>47</v>
      </c>
      <c r="CB331" s="15" t="s">
        <v>59</v>
      </c>
      <c r="CI331" t="s">
        <v>47</v>
      </c>
      <c r="CJ331" s="15" t="s">
        <v>59</v>
      </c>
      <c r="CM331" t="s">
        <v>47</v>
      </c>
      <c r="CN331" s="15" t="s">
        <v>59</v>
      </c>
      <c r="CO331" t="s">
        <v>47</v>
      </c>
      <c r="CP331" s="15" t="s">
        <v>59</v>
      </c>
      <c r="CQ331" t="s">
        <v>47</v>
      </c>
      <c r="CR331" s="15" t="s">
        <v>59</v>
      </c>
      <c r="CS331" t="s">
        <v>47</v>
      </c>
      <c r="CT331" s="15" t="s">
        <v>59</v>
      </c>
      <c r="CU331" t="s">
        <v>47</v>
      </c>
      <c r="CV331" s="15" t="s">
        <v>59</v>
      </c>
      <c r="CY331" t="s">
        <v>47</v>
      </c>
      <c r="CZ331" s="15" t="s">
        <v>59</v>
      </c>
      <c r="DC331" t="s">
        <v>47</v>
      </c>
      <c r="DD331" s="15" t="s">
        <v>59</v>
      </c>
      <c r="DG331" t="s">
        <v>47</v>
      </c>
      <c r="DH331" s="15" t="s">
        <v>59</v>
      </c>
      <c r="DI331" t="s">
        <v>47</v>
      </c>
      <c r="DJ331" s="15" t="s">
        <v>59</v>
      </c>
      <c r="DK331" t="s">
        <v>47</v>
      </c>
      <c r="DL331" s="15" t="s">
        <v>59</v>
      </c>
      <c r="DM331" t="s">
        <v>47</v>
      </c>
      <c r="DN331" s="15" t="s">
        <v>59</v>
      </c>
      <c r="DO331" t="s">
        <v>47</v>
      </c>
      <c r="DP331" s="15" t="s">
        <v>59</v>
      </c>
      <c r="DQ331" t="s">
        <v>47</v>
      </c>
      <c r="DR331" s="15" t="s">
        <v>59</v>
      </c>
      <c r="DS331" t="s">
        <v>47</v>
      </c>
      <c r="DT331" s="15" t="s">
        <v>59</v>
      </c>
      <c r="DU331" t="s">
        <v>47</v>
      </c>
      <c r="DV331" s="15" t="s">
        <v>59</v>
      </c>
      <c r="DW331" t="s">
        <v>47</v>
      </c>
      <c r="DX331" s="15" t="s">
        <v>59</v>
      </c>
      <c r="EC331" t="s">
        <v>47</v>
      </c>
      <c r="ED331" s="15" t="s">
        <v>59</v>
      </c>
      <c r="EE331" t="s">
        <v>47</v>
      </c>
      <c r="EF331" s="15" t="s">
        <v>59</v>
      </c>
      <c r="EG331" t="s">
        <v>47</v>
      </c>
      <c r="EH331" s="15" t="s">
        <v>59</v>
      </c>
      <c r="EK331" t="s">
        <v>47</v>
      </c>
      <c r="EL331" s="15" t="s">
        <v>59</v>
      </c>
      <c r="EM331" t="s">
        <v>47</v>
      </c>
      <c r="EN331" s="15" t="s">
        <v>59</v>
      </c>
      <c r="EO331" t="s">
        <v>47</v>
      </c>
      <c r="EP331" s="15" t="s">
        <v>59</v>
      </c>
      <c r="EQ331" t="s">
        <v>47</v>
      </c>
      <c r="ER331" s="15" t="s">
        <v>59</v>
      </c>
      <c r="ES331" t="s">
        <v>47</v>
      </c>
      <c r="ET331" s="15" t="s">
        <v>59</v>
      </c>
      <c r="EU331" t="s">
        <v>47</v>
      </c>
      <c r="EV331" s="15" t="s">
        <v>59</v>
      </c>
      <c r="EW331" t="s">
        <v>47</v>
      </c>
      <c r="EX331" s="15" t="s">
        <v>59</v>
      </c>
      <c r="EY331" t="s">
        <v>47</v>
      </c>
      <c r="EZ331" s="15" t="s">
        <v>59</v>
      </c>
      <c r="FA331" t="s">
        <v>47</v>
      </c>
      <c r="FB331" s="15" t="s">
        <v>59</v>
      </c>
      <c r="FE331" t="s">
        <v>47</v>
      </c>
      <c r="FF331" s="15" t="s">
        <v>59</v>
      </c>
      <c r="FG331" t="s">
        <v>47</v>
      </c>
      <c r="FH331" s="15" t="s">
        <v>59</v>
      </c>
      <c r="FI331" t="s">
        <v>47</v>
      </c>
      <c r="FJ331" s="15" t="s">
        <v>59</v>
      </c>
      <c r="FK331" t="s">
        <v>47</v>
      </c>
      <c r="FL331" s="15" t="s">
        <v>59</v>
      </c>
      <c r="FM331" t="s">
        <v>47</v>
      </c>
      <c r="FN331" s="15" t="s">
        <v>59</v>
      </c>
      <c r="FO331" t="s">
        <v>47</v>
      </c>
      <c r="FP331" s="15" t="s">
        <v>59</v>
      </c>
      <c r="FQ331" t="s">
        <v>47</v>
      </c>
      <c r="FR331" s="15" t="s">
        <v>59</v>
      </c>
    </row>
    <row r="332" spans="1:174">
      <c r="A332" s="29" t="s">
        <v>852</v>
      </c>
      <c r="B332" s="50">
        <v>4</v>
      </c>
      <c r="C332" s="50"/>
      <c r="D332" s="52">
        <v>8004</v>
      </c>
      <c r="E332" s="18" t="s">
        <v>894</v>
      </c>
      <c r="I332" t="s">
        <v>47</v>
      </c>
      <c r="J332" s="15" t="s">
        <v>59</v>
      </c>
      <c r="K332" t="s">
        <v>47</v>
      </c>
      <c r="L332" s="15" t="s">
        <v>59</v>
      </c>
      <c r="BG332" t="s">
        <v>47</v>
      </c>
      <c r="BH332" s="15" t="s">
        <v>59</v>
      </c>
      <c r="BI332" s="29">
        <v>4.4999999999999998E-2</v>
      </c>
      <c r="BJ332" s="41" t="s">
        <v>59</v>
      </c>
      <c r="BK332" s="29" t="s">
        <v>47</v>
      </c>
      <c r="BL332" s="41" t="s">
        <v>59</v>
      </c>
      <c r="BM332" s="29">
        <v>2.1000000000000001E-2</v>
      </c>
      <c r="BN332" s="41" t="s">
        <v>59</v>
      </c>
      <c r="BO332" s="29">
        <v>0.47</v>
      </c>
      <c r="BP332" s="41" t="s">
        <v>59</v>
      </c>
      <c r="BQ332" s="29">
        <v>2.2000000000000002E-2</v>
      </c>
      <c r="BR332" s="41" t="s">
        <v>59</v>
      </c>
      <c r="BS332" s="29">
        <v>0.41</v>
      </c>
      <c r="BT332" s="41" t="s">
        <v>59</v>
      </c>
      <c r="BU332" s="29" t="s">
        <v>47</v>
      </c>
      <c r="BV332" s="41" t="s">
        <v>59</v>
      </c>
      <c r="BW332" s="29">
        <v>1.2</v>
      </c>
      <c r="BX332" s="41" t="s">
        <v>59</v>
      </c>
      <c r="BY332" s="29">
        <v>3.1E-2</v>
      </c>
      <c r="BZ332" s="41" t="s">
        <v>59</v>
      </c>
      <c r="CA332" t="s">
        <v>47</v>
      </c>
      <c r="CB332" s="15" t="s">
        <v>59</v>
      </c>
      <c r="CI332" t="s">
        <v>47</v>
      </c>
      <c r="CJ332" s="15" t="s">
        <v>59</v>
      </c>
      <c r="CM332" t="s">
        <v>47</v>
      </c>
      <c r="CN332" s="15" t="s">
        <v>59</v>
      </c>
      <c r="CO332" t="s">
        <v>47</v>
      </c>
      <c r="CP332" s="15" t="s">
        <v>59</v>
      </c>
      <c r="CQ332" t="s">
        <v>47</v>
      </c>
      <c r="CR332" s="15" t="s">
        <v>59</v>
      </c>
      <c r="CS332" t="s">
        <v>47</v>
      </c>
      <c r="CT332" s="15" t="s">
        <v>59</v>
      </c>
      <c r="CU332" t="s">
        <v>47</v>
      </c>
      <c r="CV332" s="15" t="s">
        <v>59</v>
      </c>
      <c r="CY332" t="s">
        <v>47</v>
      </c>
      <c r="CZ332" s="15" t="s">
        <v>59</v>
      </c>
      <c r="DC332" t="s">
        <v>47</v>
      </c>
      <c r="DD332" s="15" t="s">
        <v>59</v>
      </c>
      <c r="DG332" t="s">
        <v>47</v>
      </c>
      <c r="DH332" s="15" t="s">
        <v>59</v>
      </c>
      <c r="DI332" t="s">
        <v>47</v>
      </c>
      <c r="DJ332" s="15" t="s">
        <v>59</v>
      </c>
      <c r="DK332" t="s">
        <v>47</v>
      </c>
      <c r="DL332" s="15" t="s">
        <v>59</v>
      </c>
      <c r="DM332" t="s">
        <v>47</v>
      </c>
      <c r="DN332" s="15" t="s">
        <v>59</v>
      </c>
      <c r="DO332" t="s">
        <v>47</v>
      </c>
      <c r="DP332" s="15" t="s">
        <v>59</v>
      </c>
      <c r="DQ332" t="s">
        <v>47</v>
      </c>
      <c r="DR332" s="15" t="s">
        <v>59</v>
      </c>
      <c r="DS332" t="s">
        <v>47</v>
      </c>
      <c r="DT332" s="15" t="s">
        <v>59</v>
      </c>
      <c r="DU332" t="s">
        <v>47</v>
      </c>
      <c r="DV332" s="15" t="s">
        <v>59</v>
      </c>
      <c r="DW332" t="s">
        <v>47</v>
      </c>
      <c r="DX332" s="15" t="s">
        <v>59</v>
      </c>
      <c r="EC332" t="s">
        <v>47</v>
      </c>
      <c r="ED332" s="15" t="s">
        <v>59</v>
      </c>
      <c r="EE332" t="s">
        <v>47</v>
      </c>
      <c r="EF332" s="15" t="s">
        <v>59</v>
      </c>
      <c r="EG332" t="s">
        <v>47</v>
      </c>
      <c r="EH332" s="15" t="s">
        <v>59</v>
      </c>
      <c r="EK332" t="s">
        <v>47</v>
      </c>
      <c r="EL332" s="15" t="s">
        <v>59</v>
      </c>
      <c r="EM332" t="s">
        <v>47</v>
      </c>
      <c r="EN332" s="15" t="s">
        <v>59</v>
      </c>
      <c r="EO332" t="s">
        <v>47</v>
      </c>
      <c r="EP332" s="15" t="s">
        <v>59</v>
      </c>
      <c r="EQ332" t="s">
        <v>47</v>
      </c>
      <c r="ER332" s="15" t="s">
        <v>59</v>
      </c>
      <c r="ES332" t="s">
        <v>47</v>
      </c>
      <c r="ET332" s="15" t="s">
        <v>59</v>
      </c>
      <c r="EU332" t="s">
        <v>47</v>
      </c>
      <c r="EV332" s="15" t="s">
        <v>59</v>
      </c>
      <c r="EW332" t="s">
        <v>47</v>
      </c>
      <c r="EX332" s="15" t="s">
        <v>59</v>
      </c>
      <c r="EY332" t="s">
        <v>47</v>
      </c>
      <c r="EZ332" s="15" t="s">
        <v>59</v>
      </c>
      <c r="FA332" t="s">
        <v>47</v>
      </c>
      <c r="FB332" s="15" t="s">
        <v>59</v>
      </c>
      <c r="FE332" t="s">
        <v>47</v>
      </c>
      <c r="FF332" s="15" t="s">
        <v>59</v>
      </c>
      <c r="FG332" t="s">
        <v>47</v>
      </c>
      <c r="FH332" s="15" t="s">
        <v>59</v>
      </c>
      <c r="FI332" t="s">
        <v>47</v>
      </c>
      <c r="FJ332" s="15" t="s">
        <v>59</v>
      </c>
      <c r="FK332" t="s">
        <v>47</v>
      </c>
      <c r="FL332" s="15" t="s">
        <v>59</v>
      </c>
      <c r="FM332" t="s">
        <v>47</v>
      </c>
      <c r="FN332" s="15" t="s">
        <v>59</v>
      </c>
      <c r="FO332" t="s">
        <v>47</v>
      </c>
      <c r="FP332" s="15" t="s">
        <v>59</v>
      </c>
      <c r="FQ332" t="s">
        <v>47</v>
      </c>
      <c r="FR332" s="15" t="s">
        <v>59</v>
      </c>
    </row>
    <row r="333" spans="1:174">
      <c r="A333" s="29" t="s">
        <v>853</v>
      </c>
      <c r="B333" s="50">
        <v>4</v>
      </c>
      <c r="C333" s="50"/>
      <c r="D333" s="52">
        <v>8004</v>
      </c>
      <c r="E333" s="18" t="s">
        <v>894</v>
      </c>
      <c r="I333" t="s">
        <v>47</v>
      </c>
      <c r="J333" s="15" t="s">
        <v>59</v>
      </c>
      <c r="K333" t="s">
        <v>47</v>
      </c>
      <c r="L333" s="15" t="s">
        <v>59</v>
      </c>
      <c r="BG333" t="s">
        <v>47</v>
      </c>
      <c r="BH333" s="15" t="s">
        <v>59</v>
      </c>
      <c r="BI333" s="29">
        <v>0.09</v>
      </c>
      <c r="BJ333" s="41" t="s">
        <v>59</v>
      </c>
      <c r="BK333" s="29" t="s">
        <v>47</v>
      </c>
      <c r="BL333" s="41" t="s">
        <v>59</v>
      </c>
      <c r="BM333" s="29">
        <v>0</v>
      </c>
      <c r="BN333" s="41" t="s">
        <v>59</v>
      </c>
      <c r="BO333" s="29">
        <v>0.54</v>
      </c>
      <c r="BP333" s="41" t="s">
        <v>59</v>
      </c>
      <c r="BQ333" s="29">
        <v>0</v>
      </c>
      <c r="BR333" s="41" t="s">
        <v>59</v>
      </c>
      <c r="BS333" s="29">
        <v>0.25</v>
      </c>
      <c r="BT333" s="41" t="s">
        <v>59</v>
      </c>
      <c r="BU333" s="29" t="s">
        <v>47</v>
      </c>
      <c r="BV333" s="41" t="s">
        <v>59</v>
      </c>
      <c r="BW333" s="29">
        <v>1.28</v>
      </c>
      <c r="BX333" s="41" t="s">
        <v>59</v>
      </c>
      <c r="BY333" s="29">
        <v>2.7999999999999997E-2</v>
      </c>
      <c r="BZ333" s="41" t="s">
        <v>59</v>
      </c>
      <c r="CA333" t="s">
        <v>47</v>
      </c>
      <c r="CB333" s="15" t="s">
        <v>59</v>
      </c>
      <c r="CI333" t="s">
        <v>47</v>
      </c>
      <c r="CJ333" s="15" t="s">
        <v>59</v>
      </c>
      <c r="CM333" t="s">
        <v>47</v>
      </c>
      <c r="CN333" s="15" t="s">
        <v>59</v>
      </c>
      <c r="CO333" t="s">
        <v>47</v>
      </c>
      <c r="CP333" s="15" t="s">
        <v>59</v>
      </c>
      <c r="CQ333" t="s">
        <v>47</v>
      </c>
      <c r="CR333" s="15" t="s">
        <v>59</v>
      </c>
      <c r="CS333" t="s">
        <v>47</v>
      </c>
      <c r="CT333" s="15" t="s">
        <v>59</v>
      </c>
      <c r="CU333" t="s">
        <v>47</v>
      </c>
      <c r="CV333" s="15" t="s">
        <v>59</v>
      </c>
      <c r="CY333" t="s">
        <v>47</v>
      </c>
      <c r="CZ333" s="15" t="s">
        <v>59</v>
      </c>
      <c r="DC333" t="s">
        <v>47</v>
      </c>
      <c r="DD333" s="15" t="s">
        <v>59</v>
      </c>
      <c r="DG333" t="s">
        <v>47</v>
      </c>
      <c r="DH333" s="15" t="s">
        <v>59</v>
      </c>
      <c r="DI333" t="s">
        <v>47</v>
      </c>
      <c r="DJ333" s="15" t="s">
        <v>59</v>
      </c>
      <c r="DK333" t="s">
        <v>47</v>
      </c>
      <c r="DL333" s="15" t="s">
        <v>59</v>
      </c>
      <c r="DM333" t="s">
        <v>47</v>
      </c>
      <c r="DN333" s="15" t="s">
        <v>59</v>
      </c>
      <c r="DO333" t="s">
        <v>47</v>
      </c>
      <c r="DP333" s="15" t="s">
        <v>59</v>
      </c>
      <c r="DQ333" t="s">
        <v>47</v>
      </c>
      <c r="DR333" s="15" t="s">
        <v>59</v>
      </c>
      <c r="DS333" t="s">
        <v>47</v>
      </c>
      <c r="DT333" s="15" t="s">
        <v>59</v>
      </c>
      <c r="DU333" t="s">
        <v>47</v>
      </c>
      <c r="DV333" s="15" t="s">
        <v>59</v>
      </c>
      <c r="DW333" t="s">
        <v>47</v>
      </c>
      <c r="DX333" s="15" t="s">
        <v>59</v>
      </c>
      <c r="EC333" t="s">
        <v>47</v>
      </c>
      <c r="ED333" s="15" t="s">
        <v>59</v>
      </c>
      <c r="EE333" t="s">
        <v>47</v>
      </c>
      <c r="EF333" s="15" t="s">
        <v>59</v>
      </c>
      <c r="EG333" t="s">
        <v>47</v>
      </c>
      <c r="EH333" s="15" t="s">
        <v>59</v>
      </c>
      <c r="EK333" t="s">
        <v>47</v>
      </c>
      <c r="EL333" s="15" t="s">
        <v>59</v>
      </c>
      <c r="EM333" t="s">
        <v>47</v>
      </c>
      <c r="EN333" s="15" t="s">
        <v>59</v>
      </c>
      <c r="EO333" t="s">
        <v>47</v>
      </c>
      <c r="EP333" s="15" t="s">
        <v>59</v>
      </c>
      <c r="EQ333" t="s">
        <v>47</v>
      </c>
      <c r="ER333" s="15" t="s">
        <v>59</v>
      </c>
      <c r="ES333" t="s">
        <v>47</v>
      </c>
      <c r="ET333" s="15" t="s">
        <v>59</v>
      </c>
      <c r="EU333" t="s">
        <v>47</v>
      </c>
      <c r="EV333" s="15" t="s">
        <v>59</v>
      </c>
      <c r="EW333" t="s">
        <v>47</v>
      </c>
      <c r="EX333" s="15" t="s">
        <v>59</v>
      </c>
      <c r="EY333" t="s">
        <v>47</v>
      </c>
      <c r="EZ333" s="15" t="s">
        <v>59</v>
      </c>
      <c r="FA333" t="s">
        <v>47</v>
      </c>
      <c r="FB333" s="15" t="s">
        <v>59</v>
      </c>
      <c r="FE333" t="s">
        <v>47</v>
      </c>
      <c r="FF333" s="15" t="s">
        <v>59</v>
      </c>
      <c r="FG333" t="s">
        <v>47</v>
      </c>
      <c r="FH333" s="15" t="s">
        <v>59</v>
      </c>
      <c r="FI333" t="s">
        <v>47</v>
      </c>
      <c r="FJ333" s="15" t="s">
        <v>59</v>
      </c>
      <c r="FK333" t="s">
        <v>47</v>
      </c>
      <c r="FL333" s="15" t="s">
        <v>59</v>
      </c>
      <c r="FM333" t="s">
        <v>47</v>
      </c>
      <c r="FN333" s="15" t="s">
        <v>59</v>
      </c>
      <c r="FO333" t="s">
        <v>47</v>
      </c>
      <c r="FP333" s="15" t="s">
        <v>59</v>
      </c>
      <c r="FQ333" t="s">
        <v>47</v>
      </c>
      <c r="FR333" s="15" t="s">
        <v>59</v>
      </c>
    </row>
    <row r="334" spans="1:174">
      <c r="A334" s="29" t="s">
        <v>854</v>
      </c>
      <c r="B334" s="50">
        <v>4</v>
      </c>
      <c r="C334" s="50"/>
      <c r="D334" s="52">
        <v>8004</v>
      </c>
      <c r="E334" s="18" t="s">
        <v>894</v>
      </c>
      <c r="I334" t="s">
        <v>47</v>
      </c>
      <c r="J334" s="15" t="s">
        <v>59</v>
      </c>
      <c r="K334" t="s">
        <v>47</v>
      </c>
      <c r="L334" s="15" t="s">
        <v>59</v>
      </c>
      <c r="BG334" t="s">
        <v>47</v>
      </c>
      <c r="BH334" s="15" t="s">
        <v>59</v>
      </c>
      <c r="BI334" s="29">
        <v>5.9000000000000004E-2</v>
      </c>
      <c r="BJ334" s="41" t="s">
        <v>59</v>
      </c>
      <c r="BK334" s="29" t="s">
        <v>47</v>
      </c>
      <c r="BL334" s="41" t="s">
        <v>59</v>
      </c>
      <c r="BM334" s="29">
        <v>0</v>
      </c>
      <c r="BN334" s="41" t="s">
        <v>59</v>
      </c>
      <c r="BO334" s="29">
        <v>0.36</v>
      </c>
      <c r="BP334" s="41" t="s">
        <v>59</v>
      </c>
      <c r="BQ334" s="29">
        <v>0</v>
      </c>
      <c r="BR334" s="41" t="s">
        <v>59</v>
      </c>
      <c r="BS334" s="29">
        <v>0.3</v>
      </c>
      <c r="BT334" s="41" t="s">
        <v>59</v>
      </c>
      <c r="BU334" s="29" t="s">
        <v>47</v>
      </c>
      <c r="BV334" s="41" t="s">
        <v>59</v>
      </c>
      <c r="BW334" s="29">
        <v>0.95</v>
      </c>
      <c r="BX334" s="41" t="s">
        <v>59</v>
      </c>
      <c r="BY334" s="29">
        <v>0</v>
      </c>
      <c r="BZ334" s="41" t="s">
        <v>59</v>
      </c>
      <c r="CA334" t="s">
        <v>47</v>
      </c>
      <c r="CB334" s="15" t="s">
        <v>59</v>
      </c>
      <c r="CI334" t="s">
        <v>47</v>
      </c>
      <c r="CJ334" s="15" t="s">
        <v>59</v>
      </c>
      <c r="CM334" t="s">
        <v>47</v>
      </c>
      <c r="CN334" s="15" t="s">
        <v>59</v>
      </c>
      <c r="CO334" t="s">
        <v>47</v>
      </c>
      <c r="CP334" s="15" t="s">
        <v>59</v>
      </c>
      <c r="CQ334" t="s">
        <v>47</v>
      </c>
      <c r="CR334" s="15" t="s">
        <v>59</v>
      </c>
      <c r="CS334" t="s">
        <v>47</v>
      </c>
      <c r="CT334" s="15" t="s">
        <v>59</v>
      </c>
      <c r="CU334" t="s">
        <v>47</v>
      </c>
      <c r="CV334" s="15" t="s">
        <v>59</v>
      </c>
      <c r="CY334" t="s">
        <v>47</v>
      </c>
      <c r="CZ334" s="15" t="s">
        <v>59</v>
      </c>
      <c r="DC334" t="s">
        <v>47</v>
      </c>
      <c r="DD334" s="15" t="s">
        <v>59</v>
      </c>
      <c r="DG334" t="s">
        <v>47</v>
      </c>
      <c r="DH334" s="15" t="s">
        <v>59</v>
      </c>
      <c r="DI334" t="s">
        <v>47</v>
      </c>
      <c r="DJ334" s="15" t="s">
        <v>59</v>
      </c>
      <c r="DK334" t="s">
        <v>47</v>
      </c>
      <c r="DL334" s="15" t="s">
        <v>59</v>
      </c>
      <c r="DM334" t="s">
        <v>47</v>
      </c>
      <c r="DN334" s="15" t="s">
        <v>59</v>
      </c>
      <c r="DO334" t="s">
        <v>47</v>
      </c>
      <c r="DP334" s="15" t="s">
        <v>59</v>
      </c>
      <c r="DQ334" t="s">
        <v>47</v>
      </c>
      <c r="DR334" s="15" t="s">
        <v>59</v>
      </c>
      <c r="DS334" t="s">
        <v>47</v>
      </c>
      <c r="DT334" s="15" t="s">
        <v>59</v>
      </c>
      <c r="DU334" t="s">
        <v>47</v>
      </c>
      <c r="DV334" s="15" t="s">
        <v>59</v>
      </c>
      <c r="DW334" t="s">
        <v>47</v>
      </c>
      <c r="DX334" s="15" t="s">
        <v>59</v>
      </c>
      <c r="EC334" t="s">
        <v>47</v>
      </c>
      <c r="ED334" s="15" t="s">
        <v>59</v>
      </c>
      <c r="EE334" t="s">
        <v>47</v>
      </c>
      <c r="EF334" s="15" t="s">
        <v>59</v>
      </c>
      <c r="EG334" t="s">
        <v>47</v>
      </c>
      <c r="EH334" s="15" t="s">
        <v>59</v>
      </c>
      <c r="EK334" t="s">
        <v>47</v>
      </c>
      <c r="EL334" s="15" t="s">
        <v>59</v>
      </c>
      <c r="EM334" t="s">
        <v>47</v>
      </c>
      <c r="EN334" s="15" t="s">
        <v>59</v>
      </c>
      <c r="EO334" t="s">
        <v>47</v>
      </c>
      <c r="EP334" s="15" t="s">
        <v>59</v>
      </c>
      <c r="EQ334" t="s">
        <v>47</v>
      </c>
      <c r="ER334" s="15" t="s">
        <v>59</v>
      </c>
      <c r="ES334" t="s">
        <v>47</v>
      </c>
      <c r="ET334" s="15" t="s">
        <v>59</v>
      </c>
      <c r="EU334" t="s">
        <v>47</v>
      </c>
      <c r="EV334" s="15" t="s">
        <v>59</v>
      </c>
      <c r="EW334" t="s">
        <v>47</v>
      </c>
      <c r="EX334" s="15" t="s">
        <v>59</v>
      </c>
      <c r="EY334" t="s">
        <v>47</v>
      </c>
      <c r="EZ334" s="15" t="s">
        <v>59</v>
      </c>
      <c r="FA334" t="s">
        <v>47</v>
      </c>
      <c r="FB334" s="15" t="s">
        <v>59</v>
      </c>
      <c r="FE334" t="s">
        <v>47</v>
      </c>
      <c r="FF334" s="15" t="s">
        <v>59</v>
      </c>
      <c r="FG334" t="s">
        <v>47</v>
      </c>
      <c r="FH334" s="15" t="s">
        <v>59</v>
      </c>
      <c r="FI334" t="s">
        <v>47</v>
      </c>
      <c r="FJ334" s="15" t="s">
        <v>59</v>
      </c>
      <c r="FK334" t="s">
        <v>47</v>
      </c>
      <c r="FL334" s="15" t="s">
        <v>59</v>
      </c>
      <c r="FM334" t="s">
        <v>47</v>
      </c>
      <c r="FN334" s="15" t="s">
        <v>59</v>
      </c>
      <c r="FO334" t="s">
        <v>47</v>
      </c>
      <c r="FP334" s="15" t="s">
        <v>59</v>
      </c>
      <c r="FQ334" t="s">
        <v>47</v>
      </c>
      <c r="FR334" s="15" t="s">
        <v>59</v>
      </c>
    </row>
    <row r="335" spans="1:174">
      <c r="A335" s="29" t="s">
        <v>854</v>
      </c>
      <c r="B335" s="50">
        <v>4</v>
      </c>
      <c r="C335" s="50"/>
      <c r="D335" s="52">
        <v>8004</v>
      </c>
      <c r="E335" s="18" t="s">
        <v>894</v>
      </c>
      <c r="I335" t="s">
        <v>47</v>
      </c>
      <c r="J335" s="15" t="s">
        <v>59</v>
      </c>
      <c r="K335" t="s">
        <v>47</v>
      </c>
      <c r="L335" s="15" t="s">
        <v>59</v>
      </c>
      <c r="BG335" t="s">
        <v>47</v>
      </c>
      <c r="BH335" s="15" t="s">
        <v>59</v>
      </c>
      <c r="BI335" s="29">
        <v>6.2E-2</v>
      </c>
      <c r="BJ335" s="41" t="s">
        <v>59</v>
      </c>
      <c r="BK335" s="29" t="s">
        <v>47</v>
      </c>
      <c r="BL335" s="41" t="s">
        <v>59</v>
      </c>
      <c r="BM335" s="29">
        <v>0</v>
      </c>
      <c r="BN335" s="41" t="s">
        <v>59</v>
      </c>
      <c r="BO335" s="29">
        <v>0.35</v>
      </c>
      <c r="BP335" s="41" t="s">
        <v>59</v>
      </c>
      <c r="BQ335" s="29">
        <v>0</v>
      </c>
      <c r="BR335" s="41" t="s">
        <v>59</v>
      </c>
      <c r="BS335" s="29">
        <v>0.28999999999999998</v>
      </c>
      <c r="BT335" s="41" t="s">
        <v>59</v>
      </c>
      <c r="BU335" s="29" t="s">
        <v>47</v>
      </c>
      <c r="BV335" s="41" t="s">
        <v>59</v>
      </c>
      <c r="BW335" s="29">
        <v>0.83</v>
      </c>
      <c r="BX335" s="41" t="s">
        <v>59</v>
      </c>
      <c r="BY335" s="29">
        <v>2.1000000000000001E-2</v>
      </c>
      <c r="BZ335" s="41" t="s">
        <v>59</v>
      </c>
      <c r="CA335" t="s">
        <v>47</v>
      </c>
      <c r="CB335" s="15" t="s">
        <v>59</v>
      </c>
      <c r="CI335" t="s">
        <v>47</v>
      </c>
      <c r="CJ335" s="15" t="s">
        <v>59</v>
      </c>
      <c r="CM335" t="s">
        <v>47</v>
      </c>
      <c r="CN335" s="15" t="s">
        <v>59</v>
      </c>
      <c r="CO335" t="s">
        <v>47</v>
      </c>
      <c r="CP335" s="15" t="s">
        <v>59</v>
      </c>
      <c r="CQ335" t="s">
        <v>47</v>
      </c>
      <c r="CR335" s="15" t="s">
        <v>59</v>
      </c>
      <c r="CS335" t="s">
        <v>47</v>
      </c>
      <c r="CT335" s="15" t="s">
        <v>59</v>
      </c>
      <c r="CU335" t="s">
        <v>47</v>
      </c>
      <c r="CV335" s="15" t="s">
        <v>59</v>
      </c>
      <c r="CY335" t="s">
        <v>47</v>
      </c>
      <c r="CZ335" s="15" t="s">
        <v>59</v>
      </c>
      <c r="DC335" t="s">
        <v>47</v>
      </c>
      <c r="DD335" s="15" t="s">
        <v>59</v>
      </c>
      <c r="DG335" t="s">
        <v>47</v>
      </c>
      <c r="DH335" s="15" t="s">
        <v>59</v>
      </c>
      <c r="DI335" t="s">
        <v>47</v>
      </c>
      <c r="DJ335" s="15" t="s">
        <v>59</v>
      </c>
      <c r="DK335" t="s">
        <v>47</v>
      </c>
      <c r="DL335" s="15" t="s">
        <v>59</v>
      </c>
      <c r="DM335" t="s">
        <v>47</v>
      </c>
      <c r="DN335" s="15" t="s">
        <v>59</v>
      </c>
      <c r="DO335" t="s">
        <v>47</v>
      </c>
      <c r="DP335" s="15" t="s">
        <v>59</v>
      </c>
      <c r="DQ335" t="s">
        <v>47</v>
      </c>
      <c r="DR335" s="15" t="s">
        <v>59</v>
      </c>
      <c r="DS335" t="s">
        <v>47</v>
      </c>
      <c r="DT335" s="15" t="s">
        <v>59</v>
      </c>
      <c r="DU335" t="s">
        <v>47</v>
      </c>
      <c r="DV335" s="15" t="s">
        <v>59</v>
      </c>
      <c r="DW335" t="s">
        <v>47</v>
      </c>
      <c r="DX335" s="15" t="s">
        <v>59</v>
      </c>
      <c r="EC335" t="s">
        <v>47</v>
      </c>
      <c r="ED335" s="15" t="s">
        <v>59</v>
      </c>
      <c r="EE335" t="s">
        <v>47</v>
      </c>
      <c r="EF335" s="15" t="s">
        <v>59</v>
      </c>
      <c r="EG335" t="s">
        <v>47</v>
      </c>
      <c r="EH335" s="15" t="s">
        <v>59</v>
      </c>
      <c r="EK335" t="s">
        <v>47</v>
      </c>
      <c r="EL335" s="15" t="s">
        <v>59</v>
      </c>
      <c r="EM335" t="s">
        <v>47</v>
      </c>
      <c r="EN335" s="15" t="s">
        <v>59</v>
      </c>
      <c r="EO335" t="s">
        <v>47</v>
      </c>
      <c r="EP335" s="15" t="s">
        <v>59</v>
      </c>
      <c r="EQ335" t="s">
        <v>47</v>
      </c>
      <c r="ER335" s="15" t="s">
        <v>59</v>
      </c>
      <c r="ES335" t="s">
        <v>47</v>
      </c>
      <c r="ET335" s="15" t="s">
        <v>59</v>
      </c>
      <c r="EU335" t="s">
        <v>47</v>
      </c>
      <c r="EV335" s="15" t="s">
        <v>59</v>
      </c>
      <c r="EW335" t="s">
        <v>47</v>
      </c>
      <c r="EX335" s="15" t="s">
        <v>59</v>
      </c>
      <c r="EY335" t="s">
        <v>47</v>
      </c>
      <c r="EZ335" s="15" t="s">
        <v>59</v>
      </c>
      <c r="FA335" t="s">
        <v>47</v>
      </c>
      <c r="FB335" s="15" t="s">
        <v>59</v>
      </c>
      <c r="FE335" t="s">
        <v>47</v>
      </c>
      <c r="FF335" s="15" t="s">
        <v>59</v>
      </c>
      <c r="FG335" t="s">
        <v>47</v>
      </c>
      <c r="FH335" s="15" t="s">
        <v>59</v>
      </c>
      <c r="FI335" t="s">
        <v>47</v>
      </c>
      <c r="FJ335" s="15" t="s">
        <v>59</v>
      </c>
      <c r="FK335" t="s">
        <v>47</v>
      </c>
      <c r="FL335" s="15" t="s">
        <v>59</v>
      </c>
      <c r="FM335" t="s">
        <v>47</v>
      </c>
      <c r="FN335" s="15" t="s">
        <v>59</v>
      </c>
      <c r="FO335" t="s">
        <v>47</v>
      </c>
      <c r="FP335" s="15" t="s">
        <v>59</v>
      </c>
      <c r="FQ335" t="s">
        <v>47</v>
      </c>
      <c r="FR335" s="15" t="s">
        <v>59</v>
      </c>
    </row>
    <row r="336" spans="1:174">
      <c r="A336" s="29" t="s">
        <v>855</v>
      </c>
      <c r="B336" s="50">
        <v>4</v>
      </c>
      <c r="C336" s="50"/>
      <c r="D336" s="52">
        <v>8004</v>
      </c>
      <c r="E336" s="18" t="s">
        <v>894</v>
      </c>
      <c r="I336" t="s">
        <v>47</v>
      </c>
      <c r="J336" s="15" t="s">
        <v>59</v>
      </c>
      <c r="K336" t="s">
        <v>47</v>
      </c>
      <c r="L336" s="15" t="s">
        <v>59</v>
      </c>
      <c r="BG336" t="s">
        <v>47</v>
      </c>
      <c r="BH336" s="15" t="s">
        <v>59</v>
      </c>
      <c r="BI336" s="29">
        <v>6.5000000000000002E-2</v>
      </c>
      <c r="BJ336" s="41" t="s">
        <v>59</v>
      </c>
      <c r="BK336" s="29" t="s">
        <v>47</v>
      </c>
      <c r="BL336" s="41" t="s">
        <v>59</v>
      </c>
      <c r="BM336" s="29">
        <v>0.11</v>
      </c>
      <c r="BN336" s="41" t="s">
        <v>59</v>
      </c>
      <c r="BO336" s="29">
        <v>0.38</v>
      </c>
      <c r="BP336" s="41" t="s">
        <v>59</v>
      </c>
      <c r="BQ336" s="29">
        <v>0</v>
      </c>
      <c r="BR336" s="41" t="s">
        <v>59</v>
      </c>
      <c r="BS336" s="29">
        <v>0.33</v>
      </c>
      <c r="BT336" s="41" t="s">
        <v>59</v>
      </c>
      <c r="BU336" s="29" t="s">
        <v>47</v>
      </c>
      <c r="BV336" s="41" t="s">
        <v>59</v>
      </c>
      <c r="BW336" s="29">
        <v>0.94</v>
      </c>
      <c r="BX336" s="41" t="s">
        <v>59</v>
      </c>
      <c r="BY336" s="29">
        <v>0</v>
      </c>
      <c r="BZ336" s="41" t="s">
        <v>59</v>
      </c>
      <c r="CA336" t="s">
        <v>47</v>
      </c>
      <c r="CB336" s="15" t="s">
        <v>59</v>
      </c>
      <c r="CI336" t="s">
        <v>47</v>
      </c>
      <c r="CJ336" s="15" t="s">
        <v>59</v>
      </c>
      <c r="CM336" t="s">
        <v>47</v>
      </c>
      <c r="CN336" s="15" t="s">
        <v>59</v>
      </c>
      <c r="CO336" t="s">
        <v>47</v>
      </c>
      <c r="CP336" s="15" t="s">
        <v>59</v>
      </c>
      <c r="CQ336" t="s">
        <v>47</v>
      </c>
      <c r="CR336" s="15" t="s">
        <v>59</v>
      </c>
      <c r="CS336" t="s">
        <v>47</v>
      </c>
      <c r="CT336" s="15" t="s">
        <v>59</v>
      </c>
      <c r="CU336" t="s">
        <v>47</v>
      </c>
      <c r="CV336" s="15" t="s">
        <v>59</v>
      </c>
      <c r="CY336" t="s">
        <v>47</v>
      </c>
      <c r="CZ336" s="15" t="s">
        <v>59</v>
      </c>
      <c r="DC336" t="s">
        <v>47</v>
      </c>
      <c r="DD336" s="15" t="s">
        <v>59</v>
      </c>
      <c r="DG336" t="s">
        <v>47</v>
      </c>
      <c r="DH336" s="15" t="s">
        <v>59</v>
      </c>
      <c r="DI336" t="s">
        <v>47</v>
      </c>
      <c r="DJ336" s="15" t="s">
        <v>59</v>
      </c>
      <c r="DK336" t="s">
        <v>47</v>
      </c>
      <c r="DL336" s="15" t="s">
        <v>59</v>
      </c>
      <c r="DM336" t="s">
        <v>47</v>
      </c>
      <c r="DN336" s="15" t="s">
        <v>59</v>
      </c>
      <c r="DO336" t="s">
        <v>47</v>
      </c>
      <c r="DP336" s="15" t="s">
        <v>59</v>
      </c>
      <c r="DQ336" t="s">
        <v>47</v>
      </c>
      <c r="DR336" s="15" t="s">
        <v>59</v>
      </c>
      <c r="DS336" t="s">
        <v>47</v>
      </c>
      <c r="DT336" s="15" t="s">
        <v>59</v>
      </c>
      <c r="DU336" t="s">
        <v>47</v>
      </c>
      <c r="DV336" s="15" t="s">
        <v>59</v>
      </c>
      <c r="DW336" t="s">
        <v>47</v>
      </c>
      <c r="DX336" s="15" t="s">
        <v>59</v>
      </c>
      <c r="EC336" t="s">
        <v>47</v>
      </c>
      <c r="ED336" s="15" t="s">
        <v>59</v>
      </c>
      <c r="EE336" t="s">
        <v>47</v>
      </c>
      <c r="EF336" s="15" t="s">
        <v>59</v>
      </c>
      <c r="EG336" t="s">
        <v>47</v>
      </c>
      <c r="EH336" s="15" t="s">
        <v>59</v>
      </c>
      <c r="EK336" t="s">
        <v>47</v>
      </c>
      <c r="EL336" s="15" t="s">
        <v>59</v>
      </c>
      <c r="EM336" t="s">
        <v>47</v>
      </c>
      <c r="EN336" s="15" t="s">
        <v>59</v>
      </c>
      <c r="EO336" t="s">
        <v>47</v>
      </c>
      <c r="EP336" s="15" t="s">
        <v>59</v>
      </c>
      <c r="EQ336" t="s">
        <v>47</v>
      </c>
      <c r="ER336" s="15" t="s">
        <v>59</v>
      </c>
      <c r="ES336" t="s">
        <v>47</v>
      </c>
      <c r="ET336" s="15" t="s">
        <v>59</v>
      </c>
      <c r="EU336" t="s">
        <v>47</v>
      </c>
      <c r="EV336" s="15" t="s">
        <v>59</v>
      </c>
      <c r="EW336" t="s">
        <v>47</v>
      </c>
      <c r="EX336" s="15" t="s">
        <v>59</v>
      </c>
      <c r="EY336" t="s">
        <v>47</v>
      </c>
      <c r="EZ336" s="15" t="s">
        <v>59</v>
      </c>
      <c r="FA336" t="s">
        <v>47</v>
      </c>
      <c r="FB336" s="15" t="s">
        <v>59</v>
      </c>
      <c r="FE336" t="s">
        <v>47</v>
      </c>
      <c r="FF336" s="15" t="s">
        <v>59</v>
      </c>
      <c r="FG336" t="s">
        <v>47</v>
      </c>
      <c r="FH336" s="15" t="s">
        <v>59</v>
      </c>
      <c r="FI336" t="s">
        <v>47</v>
      </c>
      <c r="FJ336" s="15" t="s">
        <v>59</v>
      </c>
      <c r="FK336" t="s">
        <v>47</v>
      </c>
      <c r="FL336" s="15" t="s">
        <v>59</v>
      </c>
      <c r="FM336" t="s">
        <v>47</v>
      </c>
      <c r="FN336" s="15" t="s">
        <v>59</v>
      </c>
      <c r="FO336" t="s">
        <v>47</v>
      </c>
      <c r="FP336" s="15" t="s">
        <v>59</v>
      </c>
      <c r="FQ336" t="s">
        <v>47</v>
      </c>
      <c r="FR336" s="15" t="s">
        <v>59</v>
      </c>
    </row>
    <row r="337" spans="1:174">
      <c r="A337" s="29" t="s">
        <v>856</v>
      </c>
      <c r="B337" s="50">
        <v>4</v>
      </c>
      <c r="C337" s="50"/>
      <c r="D337" s="52">
        <v>8004</v>
      </c>
      <c r="E337" s="18" t="s">
        <v>894</v>
      </c>
      <c r="I337" t="s">
        <v>47</v>
      </c>
      <c r="J337" s="15" t="s">
        <v>59</v>
      </c>
      <c r="K337" t="s">
        <v>47</v>
      </c>
      <c r="L337" s="15" t="s">
        <v>59</v>
      </c>
      <c r="BG337" t="s">
        <v>47</v>
      </c>
      <c r="BH337" s="15" t="s">
        <v>59</v>
      </c>
      <c r="BI337" s="29">
        <v>0</v>
      </c>
      <c r="BJ337" s="41" t="s">
        <v>59</v>
      </c>
      <c r="BK337" s="29" t="s">
        <v>47</v>
      </c>
      <c r="BL337" s="41" t="s">
        <v>59</v>
      </c>
      <c r="BM337" s="29">
        <v>0</v>
      </c>
      <c r="BN337" s="41" t="s">
        <v>59</v>
      </c>
      <c r="BO337" s="29">
        <v>0.28000000000000003</v>
      </c>
      <c r="BP337" s="41" t="s">
        <v>59</v>
      </c>
      <c r="BQ337" s="29">
        <v>0</v>
      </c>
      <c r="BR337" s="41" t="s">
        <v>59</v>
      </c>
      <c r="BS337" s="29">
        <v>0.23</v>
      </c>
      <c r="BT337" s="41" t="s">
        <v>59</v>
      </c>
      <c r="BU337" s="29" t="s">
        <v>47</v>
      </c>
      <c r="BV337" s="41" t="s">
        <v>59</v>
      </c>
      <c r="BW337" s="29">
        <v>0.77</v>
      </c>
      <c r="BX337" s="41" t="s">
        <v>59</v>
      </c>
      <c r="BY337" s="29">
        <v>2.6000000000000002E-2</v>
      </c>
      <c r="BZ337" s="41" t="s">
        <v>59</v>
      </c>
      <c r="CA337" t="s">
        <v>47</v>
      </c>
      <c r="CB337" s="15" t="s">
        <v>59</v>
      </c>
      <c r="CI337" t="s">
        <v>47</v>
      </c>
      <c r="CJ337" s="15" t="s">
        <v>59</v>
      </c>
      <c r="CM337" t="s">
        <v>47</v>
      </c>
      <c r="CN337" s="15" t="s">
        <v>59</v>
      </c>
      <c r="CO337" t="s">
        <v>47</v>
      </c>
      <c r="CP337" s="15" t="s">
        <v>59</v>
      </c>
      <c r="CQ337" t="s">
        <v>47</v>
      </c>
      <c r="CR337" s="15" t="s">
        <v>59</v>
      </c>
      <c r="CS337" t="s">
        <v>47</v>
      </c>
      <c r="CT337" s="15" t="s">
        <v>59</v>
      </c>
      <c r="CU337" t="s">
        <v>47</v>
      </c>
      <c r="CV337" s="15" t="s">
        <v>59</v>
      </c>
      <c r="CY337" t="s">
        <v>47</v>
      </c>
      <c r="CZ337" s="15" t="s">
        <v>59</v>
      </c>
      <c r="DC337" t="s">
        <v>47</v>
      </c>
      <c r="DD337" s="15" t="s">
        <v>59</v>
      </c>
      <c r="DG337" t="s">
        <v>47</v>
      </c>
      <c r="DH337" s="15" t="s">
        <v>59</v>
      </c>
      <c r="DI337" t="s">
        <v>47</v>
      </c>
      <c r="DJ337" s="15" t="s">
        <v>59</v>
      </c>
      <c r="DK337" t="s">
        <v>47</v>
      </c>
      <c r="DL337" s="15" t="s">
        <v>59</v>
      </c>
      <c r="DM337" t="s">
        <v>47</v>
      </c>
      <c r="DN337" s="15" t="s">
        <v>59</v>
      </c>
      <c r="DO337" t="s">
        <v>47</v>
      </c>
      <c r="DP337" s="15" t="s">
        <v>59</v>
      </c>
      <c r="DQ337" t="s">
        <v>47</v>
      </c>
      <c r="DR337" s="15" t="s">
        <v>59</v>
      </c>
      <c r="DS337" t="s">
        <v>47</v>
      </c>
      <c r="DT337" s="15" t="s">
        <v>59</v>
      </c>
      <c r="DU337" t="s">
        <v>47</v>
      </c>
      <c r="DV337" s="15" t="s">
        <v>59</v>
      </c>
      <c r="DW337" t="s">
        <v>47</v>
      </c>
      <c r="DX337" s="15" t="s">
        <v>59</v>
      </c>
      <c r="EC337" t="s">
        <v>47</v>
      </c>
      <c r="ED337" s="15" t="s">
        <v>59</v>
      </c>
      <c r="EE337" t="s">
        <v>47</v>
      </c>
      <c r="EF337" s="15" t="s">
        <v>59</v>
      </c>
      <c r="EG337" t="s">
        <v>47</v>
      </c>
      <c r="EH337" s="15" t="s">
        <v>59</v>
      </c>
      <c r="EK337" t="s">
        <v>47</v>
      </c>
      <c r="EL337" s="15" t="s">
        <v>59</v>
      </c>
      <c r="EM337" t="s">
        <v>47</v>
      </c>
      <c r="EN337" s="15" t="s">
        <v>59</v>
      </c>
      <c r="EO337" t="s">
        <v>47</v>
      </c>
      <c r="EP337" s="15" t="s">
        <v>59</v>
      </c>
      <c r="EQ337" t="s">
        <v>47</v>
      </c>
      <c r="ER337" s="15" t="s">
        <v>59</v>
      </c>
      <c r="ES337" t="s">
        <v>47</v>
      </c>
      <c r="ET337" s="15" t="s">
        <v>59</v>
      </c>
      <c r="EU337" t="s">
        <v>47</v>
      </c>
      <c r="EV337" s="15" t="s">
        <v>59</v>
      </c>
      <c r="EW337" t="s">
        <v>47</v>
      </c>
      <c r="EX337" s="15" t="s">
        <v>59</v>
      </c>
      <c r="EY337" t="s">
        <v>47</v>
      </c>
      <c r="EZ337" s="15" t="s">
        <v>59</v>
      </c>
      <c r="FA337" t="s">
        <v>47</v>
      </c>
      <c r="FB337" s="15" t="s">
        <v>59</v>
      </c>
      <c r="FE337" t="s">
        <v>47</v>
      </c>
      <c r="FF337" s="15" t="s">
        <v>59</v>
      </c>
      <c r="FG337" t="s">
        <v>47</v>
      </c>
      <c r="FH337" s="15" t="s">
        <v>59</v>
      </c>
      <c r="FI337" t="s">
        <v>47</v>
      </c>
      <c r="FJ337" s="15" t="s">
        <v>59</v>
      </c>
      <c r="FK337" t="s">
        <v>47</v>
      </c>
      <c r="FL337" s="15" t="s">
        <v>59</v>
      </c>
      <c r="FM337" t="s">
        <v>47</v>
      </c>
      <c r="FN337" s="15" t="s">
        <v>59</v>
      </c>
      <c r="FO337" t="s">
        <v>47</v>
      </c>
      <c r="FP337" s="15" t="s">
        <v>59</v>
      </c>
      <c r="FQ337" t="s">
        <v>47</v>
      </c>
      <c r="FR337" s="15" t="s">
        <v>59</v>
      </c>
    </row>
    <row r="338" spans="1:174">
      <c r="A338" s="29" t="s">
        <v>857</v>
      </c>
      <c r="B338" s="50">
        <v>4</v>
      </c>
      <c r="C338" s="50"/>
      <c r="D338" s="52">
        <v>8004</v>
      </c>
      <c r="E338" s="18" t="s">
        <v>894</v>
      </c>
      <c r="I338" t="s">
        <v>47</v>
      </c>
      <c r="J338" s="15" t="s">
        <v>59</v>
      </c>
      <c r="K338" t="s">
        <v>47</v>
      </c>
      <c r="L338" s="15" t="s">
        <v>59</v>
      </c>
      <c r="BG338" t="s">
        <v>47</v>
      </c>
      <c r="BH338" s="15" t="s">
        <v>59</v>
      </c>
      <c r="BI338" s="29">
        <v>6.9000000000000006E-2</v>
      </c>
      <c r="BJ338" s="41" t="s">
        <v>59</v>
      </c>
      <c r="BK338" s="29" t="s">
        <v>47</v>
      </c>
      <c r="BL338" s="41" t="s">
        <v>59</v>
      </c>
      <c r="BM338" s="29">
        <v>3.2000000000000001E-2</v>
      </c>
      <c r="BN338" s="41" t="s">
        <v>59</v>
      </c>
      <c r="BO338" s="29">
        <v>0.56000000000000005</v>
      </c>
      <c r="BP338" s="41" t="s">
        <v>59</v>
      </c>
      <c r="BQ338" s="29">
        <v>2.1000000000000001E-2</v>
      </c>
      <c r="BR338" s="41" t="s">
        <v>59</v>
      </c>
      <c r="BS338" s="29">
        <v>0.46</v>
      </c>
      <c r="BT338" s="41" t="s">
        <v>59</v>
      </c>
      <c r="BU338" s="29" t="s">
        <v>47</v>
      </c>
      <c r="BV338" s="41" t="s">
        <v>59</v>
      </c>
      <c r="BW338" s="29">
        <v>1.38</v>
      </c>
      <c r="BX338" s="41" t="s">
        <v>59</v>
      </c>
      <c r="BY338" s="29">
        <v>4.2000000000000003E-2</v>
      </c>
      <c r="BZ338" s="41" t="s">
        <v>59</v>
      </c>
      <c r="CA338" t="s">
        <v>47</v>
      </c>
      <c r="CB338" s="15" t="s">
        <v>59</v>
      </c>
      <c r="CI338" t="s">
        <v>47</v>
      </c>
      <c r="CJ338" s="15" t="s">
        <v>59</v>
      </c>
      <c r="CM338" t="s">
        <v>47</v>
      </c>
      <c r="CN338" s="15" t="s">
        <v>59</v>
      </c>
      <c r="CO338" t="s">
        <v>47</v>
      </c>
      <c r="CP338" s="15" t="s">
        <v>59</v>
      </c>
      <c r="CQ338" t="s">
        <v>47</v>
      </c>
      <c r="CR338" s="15" t="s">
        <v>59</v>
      </c>
      <c r="CS338" t="s">
        <v>47</v>
      </c>
      <c r="CT338" s="15" t="s">
        <v>59</v>
      </c>
      <c r="CU338" t="s">
        <v>47</v>
      </c>
      <c r="CV338" s="15" t="s">
        <v>59</v>
      </c>
      <c r="CY338" t="s">
        <v>47</v>
      </c>
      <c r="CZ338" s="15" t="s">
        <v>59</v>
      </c>
      <c r="DC338" t="s">
        <v>47</v>
      </c>
      <c r="DD338" s="15" t="s">
        <v>59</v>
      </c>
      <c r="DG338" t="s">
        <v>47</v>
      </c>
      <c r="DH338" s="15" t="s">
        <v>59</v>
      </c>
      <c r="DI338" t="s">
        <v>47</v>
      </c>
      <c r="DJ338" s="15" t="s">
        <v>59</v>
      </c>
      <c r="DK338" t="s">
        <v>47</v>
      </c>
      <c r="DL338" s="15" t="s">
        <v>59</v>
      </c>
      <c r="DM338" t="s">
        <v>47</v>
      </c>
      <c r="DN338" s="15" t="s">
        <v>59</v>
      </c>
      <c r="DO338" t="s">
        <v>47</v>
      </c>
      <c r="DP338" s="15" t="s">
        <v>59</v>
      </c>
      <c r="DQ338" t="s">
        <v>47</v>
      </c>
      <c r="DR338" s="15" t="s">
        <v>59</v>
      </c>
      <c r="DS338" t="s">
        <v>47</v>
      </c>
      <c r="DT338" s="15" t="s">
        <v>59</v>
      </c>
      <c r="DU338" t="s">
        <v>47</v>
      </c>
      <c r="DV338" s="15" t="s">
        <v>59</v>
      </c>
      <c r="DW338" t="s">
        <v>47</v>
      </c>
      <c r="DX338" s="15" t="s">
        <v>59</v>
      </c>
      <c r="EC338" t="s">
        <v>47</v>
      </c>
      <c r="ED338" s="15" t="s">
        <v>59</v>
      </c>
      <c r="EE338" t="s">
        <v>47</v>
      </c>
      <c r="EF338" s="15" t="s">
        <v>59</v>
      </c>
      <c r="EG338" t="s">
        <v>47</v>
      </c>
      <c r="EH338" s="15" t="s">
        <v>59</v>
      </c>
      <c r="EK338" t="s">
        <v>47</v>
      </c>
      <c r="EL338" s="15" t="s">
        <v>59</v>
      </c>
      <c r="EM338" t="s">
        <v>47</v>
      </c>
      <c r="EN338" s="15" t="s">
        <v>59</v>
      </c>
      <c r="EO338" t="s">
        <v>47</v>
      </c>
      <c r="EP338" s="15" t="s">
        <v>59</v>
      </c>
      <c r="EQ338" t="s">
        <v>47</v>
      </c>
      <c r="ER338" s="15" t="s">
        <v>59</v>
      </c>
      <c r="ES338" t="s">
        <v>47</v>
      </c>
      <c r="ET338" s="15" t="s">
        <v>59</v>
      </c>
      <c r="EU338" t="s">
        <v>47</v>
      </c>
      <c r="EV338" s="15" t="s">
        <v>59</v>
      </c>
      <c r="EW338" t="s">
        <v>47</v>
      </c>
      <c r="EX338" s="15" t="s">
        <v>59</v>
      </c>
      <c r="EY338" t="s">
        <v>47</v>
      </c>
      <c r="EZ338" s="15" t="s">
        <v>59</v>
      </c>
      <c r="FA338" t="s">
        <v>47</v>
      </c>
      <c r="FB338" s="15" t="s">
        <v>59</v>
      </c>
      <c r="FE338" t="s">
        <v>47</v>
      </c>
      <c r="FF338" s="15" t="s">
        <v>59</v>
      </c>
      <c r="FG338" t="s">
        <v>47</v>
      </c>
      <c r="FH338" s="15" t="s">
        <v>59</v>
      </c>
      <c r="FI338" t="s">
        <v>47</v>
      </c>
      <c r="FJ338" s="15" t="s">
        <v>59</v>
      </c>
      <c r="FK338" t="s">
        <v>47</v>
      </c>
      <c r="FL338" s="15" t="s">
        <v>59</v>
      </c>
      <c r="FM338" t="s">
        <v>47</v>
      </c>
      <c r="FN338" s="15" t="s">
        <v>59</v>
      </c>
      <c r="FO338" t="s">
        <v>47</v>
      </c>
      <c r="FP338" s="15" t="s">
        <v>59</v>
      </c>
      <c r="FQ338" t="s">
        <v>47</v>
      </c>
      <c r="FR338" s="15" t="s">
        <v>59</v>
      </c>
    </row>
    <row r="339" spans="1:174">
      <c r="A339" s="29" t="s">
        <v>858</v>
      </c>
      <c r="B339" s="50">
        <v>4</v>
      </c>
      <c r="C339" s="50"/>
      <c r="D339" s="52">
        <v>8004</v>
      </c>
      <c r="E339" s="18" t="s">
        <v>894</v>
      </c>
      <c r="I339" t="s">
        <v>47</v>
      </c>
      <c r="J339" s="15" t="s">
        <v>59</v>
      </c>
      <c r="K339" t="s">
        <v>47</v>
      </c>
      <c r="L339" s="15" t="s">
        <v>59</v>
      </c>
      <c r="BG339" t="s">
        <v>47</v>
      </c>
      <c r="BH339" s="15" t="s">
        <v>59</v>
      </c>
      <c r="BI339" s="29">
        <v>7.8E-2</v>
      </c>
      <c r="BJ339" s="41" t="s">
        <v>59</v>
      </c>
      <c r="BK339" s="29" t="s">
        <v>47</v>
      </c>
      <c r="BL339" s="41" t="s">
        <v>59</v>
      </c>
      <c r="BM339" s="29">
        <v>0.15</v>
      </c>
      <c r="BN339" s="41" t="s">
        <v>59</v>
      </c>
      <c r="BO339" s="29">
        <v>0.66</v>
      </c>
      <c r="BP339" s="41" t="s">
        <v>59</v>
      </c>
      <c r="BQ339" s="29">
        <v>0</v>
      </c>
      <c r="BR339" s="41" t="s">
        <v>59</v>
      </c>
      <c r="BS339" s="29">
        <v>0.05</v>
      </c>
      <c r="BT339" s="41" t="s">
        <v>59</v>
      </c>
      <c r="BU339" s="29" t="s">
        <v>47</v>
      </c>
      <c r="BV339" s="41" t="s">
        <v>59</v>
      </c>
      <c r="BW339" s="29">
        <v>0.87</v>
      </c>
      <c r="BX339" s="41" t="s">
        <v>59</v>
      </c>
      <c r="BY339" s="29">
        <v>0</v>
      </c>
      <c r="BZ339" s="41" t="s">
        <v>59</v>
      </c>
      <c r="CA339" t="s">
        <v>47</v>
      </c>
      <c r="CB339" s="15" t="s">
        <v>59</v>
      </c>
      <c r="CI339" t="s">
        <v>47</v>
      </c>
      <c r="CJ339" s="15" t="s">
        <v>59</v>
      </c>
      <c r="CM339" t="s">
        <v>47</v>
      </c>
      <c r="CN339" s="15" t="s">
        <v>59</v>
      </c>
      <c r="CO339" t="s">
        <v>47</v>
      </c>
      <c r="CP339" s="15" t="s">
        <v>59</v>
      </c>
      <c r="CQ339" t="s">
        <v>47</v>
      </c>
      <c r="CR339" s="15" t="s">
        <v>59</v>
      </c>
      <c r="CS339" t="s">
        <v>47</v>
      </c>
      <c r="CT339" s="15" t="s">
        <v>59</v>
      </c>
      <c r="CU339" t="s">
        <v>47</v>
      </c>
      <c r="CV339" s="15" t="s">
        <v>59</v>
      </c>
      <c r="CY339" t="s">
        <v>47</v>
      </c>
      <c r="CZ339" s="15" t="s">
        <v>59</v>
      </c>
      <c r="DC339" t="s">
        <v>47</v>
      </c>
      <c r="DD339" s="15" t="s">
        <v>59</v>
      </c>
      <c r="DG339" t="s">
        <v>47</v>
      </c>
      <c r="DH339" s="15" t="s">
        <v>59</v>
      </c>
      <c r="DI339" t="s">
        <v>47</v>
      </c>
      <c r="DJ339" s="15" t="s">
        <v>59</v>
      </c>
      <c r="DK339" t="s">
        <v>47</v>
      </c>
      <c r="DL339" s="15" t="s">
        <v>59</v>
      </c>
      <c r="DM339" t="s">
        <v>47</v>
      </c>
      <c r="DN339" s="15" t="s">
        <v>59</v>
      </c>
      <c r="DO339" t="s">
        <v>47</v>
      </c>
      <c r="DP339" s="15" t="s">
        <v>59</v>
      </c>
      <c r="DQ339" t="s">
        <v>47</v>
      </c>
      <c r="DR339" s="15" t="s">
        <v>59</v>
      </c>
      <c r="DS339" t="s">
        <v>47</v>
      </c>
      <c r="DT339" s="15" t="s">
        <v>59</v>
      </c>
      <c r="DU339" t="s">
        <v>47</v>
      </c>
      <c r="DV339" s="15" t="s">
        <v>59</v>
      </c>
      <c r="DW339" t="s">
        <v>47</v>
      </c>
      <c r="DX339" s="15" t="s">
        <v>59</v>
      </c>
      <c r="EC339" t="s">
        <v>47</v>
      </c>
      <c r="ED339" s="15" t="s">
        <v>59</v>
      </c>
      <c r="EE339" t="s">
        <v>47</v>
      </c>
      <c r="EF339" s="15" t="s">
        <v>59</v>
      </c>
      <c r="EG339" t="s">
        <v>47</v>
      </c>
      <c r="EH339" s="15" t="s">
        <v>59</v>
      </c>
      <c r="EK339" t="s">
        <v>47</v>
      </c>
      <c r="EL339" s="15" t="s">
        <v>59</v>
      </c>
      <c r="EM339" t="s">
        <v>47</v>
      </c>
      <c r="EN339" s="15" t="s">
        <v>59</v>
      </c>
      <c r="EO339" t="s">
        <v>47</v>
      </c>
      <c r="EP339" s="15" t="s">
        <v>59</v>
      </c>
      <c r="EQ339" t="s">
        <v>47</v>
      </c>
      <c r="ER339" s="15" t="s">
        <v>59</v>
      </c>
      <c r="ES339" t="s">
        <v>47</v>
      </c>
      <c r="ET339" s="15" t="s">
        <v>59</v>
      </c>
      <c r="EU339" t="s">
        <v>47</v>
      </c>
      <c r="EV339" s="15" t="s">
        <v>59</v>
      </c>
      <c r="EW339" t="s">
        <v>47</v>
      </c>
      <c r="EX339" s="15" t="s">
        <v>59</v>
      </c>
      <c r="EY339" t="s">
        <v>47</v>
      </c>
      <c r="EZ339" s="15" t="s">
        <v>59</v>
      </c>
      <c r="FA339" t="s">
        <v>47</v>
      </c>
      <c r="FB339" s="15" t="s">
        <v>59</v>
      </c>
      <c r="FE339" t="s">
        <v>47</v>
      </c>
      <c r="FF339" s="15" t="s">
        <v>59</v>
      </c>
      <c r="FG339" t="s">
        <v>47</v>
      </c>
      <c r="FH339" s="15" t="s">
        <v>59</v>
      </c>
      <c r="FI339" t="s">
        <v>47</v>
      </c>
      <c r="FJ339" s="15" t="s">
        <v>59</v>
      </c>
      <c r="FK339" t="s">
        <v>47</v>
      </c>
      <c r="FL339" s="15" t="s">
        <v>59</v>
      </c>
      <c r="FM339" t="s">
        <v>47</v>
      </c>
      <c r="FN339" s="15" t="s">
        <v>59</v>
      </c>
      <c r="FO339" t="s">
        <v>47</v>
      </c>
      <c r="FP339" s="15" t="s">
        <v>59</v>
      </c>
      <c r="FQ339" t="s">
        <v>47</v>
      </c>
      <c r="FR339" s="15" t="s">
        <v>59</v>
      </c>
    </row>
    <row r="340" spans="1:174">
      <c r="A340" s="29" t="s">
        <v>859</v>
      </c>
      <c r="B340" s="50">
        <v>4</v>
      </c>
      <c r="C340" s="50"/>
      <c r="D340" s="52">
        <v>8004</v>
      </c>
      <c r="E340" s="18" t="s">
        <v>894</v>
      </c>
      <c r="I340" t="s">
        <v>47</v>
      </c>
      <c r="J340" s="15" t="s">
        <v>59</v>
      </c>
      <c r="K340" t="s">
        <v>47</v>
      </c>
      <c r="L340" s="15" t="s">
        <v>59</v>
      </c>
      <c r="BG340" t="s">
        <v>47</v>
      </c>
      <c r="BH340" s="15" t="s">
        <v>59</v>
      </c>
      <c r="BI340" s="29" t="s">
        <v>54</v>
      </c>
      <c r="BJ340" s="41" t="s">
        <v>59</v>
      </c>
      <c r="BK340" s="29" t="s">
        <v>47</v>
      </c>
      <c r="BL340" s="41" t="s">
        <v>59</v>
      </c>
      <c r="BM340" s="29" t="s">
        <v>54</v>
      </c>
      <c r="BN340" s="41" t="s">
        <v>59</v>
      </c>
      <c r="BO340" s="29">
        <v>1.04</v>
      </c>
      <c r="BP340" s="41" t="s">
        <v>59</v>
      </c>
      <c r="BQ340" s="29">
        <v>0</v>
      </c>
      <c r="BR340" s="41" t="s">
        <v>59</v>
      </c>
      <c r="BS340" s="29">
        <v>7.0000000000000007E-2</v>
      </c>
      <c r="BT340" s="41" t="s">
        <v>59</v>
      </c>
      <c r="BU340" s="29" t="s">
        <v>47</v>
      </c>
      <c r="BV340" s="41" t="s">
        <v>59</v>
      </c>
      <c r="BW340" s="29">
        <v>1.32</v>
      </c>
      <c r="BX340" s="41" t="s">
        <v>59</v>
      </c>
      <c r="BY340" s="29">
        <v>0</v>
      </c>
      <c r="BZ340" s="41" t="s">
        <v>59</v>
      </c>
      <c r="CA340" t="s">
        <v>47</v>
      </c>
      <c r="CB340" s="15" t="s">
        <v>59</v>
      </c>
      <c r="CI340" t="s">
        <v>47</v>
      </c>
      <c r="CJ340" s="15" t="s">
        <v>59</v>
      </c>
      <c r="CM340" t="s">
        <v>47</v>
      </c>
      <c r="CN340" s="15" t="s">
        <v>59</v>
      </c>
      <c r="CO340" t="s">
        <v>47</v>
      </c>
      <c r="CP340" s="15" t="s">
        <v>59</v>
      </c>
      <c r="CQ340" t="s">
        <v>47</v>
      </c>
      <c r="CR340" s="15" t="s">
        <v>59</v>
      </c>
      <c r="CS340" t="s">
        <v>47</v>
      </c>
      <c r="CT340" s="15" t="s">
        <v>59</v>
      </c>
      <c r="CU340" t="s">
        <v>47</v>
      </c>
      <c r="CV340" s="15" t="s">
        <v>59</v>
      </c>
      <c r="CY340" t="s">
        <v>47</v>
      </c>
      <c r="CZ340" s="15" t="s">
        <v>59</v>
      </c>
      <c r="DC340" t="s">
        <v>47</v>
      </c>
      <c r="DD340" s="15" t="s">
        <v>59</v>
      </c>
      <c r="DG340" t="s">
        <v>47</v>
      </c>
      <c r="DH340" s="15" t="s">
        <v>59</v>
      </c>
      <c r="DI340" t="s">
        <v>47</v>
      </c>
      <c r="DJ340" s="15" t="s">
        <v>59</v>
      </c>
      <c r="DK340" t="s">
        <v>47</v>
      </c>
      <c r="DL340" s="15" t="s">
        <v>59</v>
      </c>
      <c r="DM340" t="s">
        <v>47</v>
      </c>
      <c r="DN340" s="15" t="s">
        <v>59</v>
      </c>
      <c r="DO340" t="s">
        <v>47</v>
      </c>
      <c r="DP340" s="15" t="s">
        <v>59</v>
      </c>
      <c r="DQ340" t="s">
        <v>47</v>
      </c>
      <c r="DR340" s="15" t="s">
        <v>59</v>
      </c>
      <c r="DS340" t="s">
        <v>47</v>
      </c>
      <c r="DT340" s="15" t="s">
        <v>59</v>
      </c>
      <c r="DU340" t="s">
        <v>47</v>
      </c>
      <c r="DV340" s="15" t="s">
        <v>59</v>
      </c>
      <c r="DW340" t="s">
        <v>47</v>
      </c>
      <c r="DX340" s="15" t="s">
        <v>59</v>
      </c>
      <c r="EC340" t="s">
        <v>47</v>
      </c>
      <c r="ED340" s="15" t="s">
        <v>59</v>
      </c>
      <c r="EE340" t="s">
        <v>47</v>
      </c>
      <c r="EF340" s="15" t="s">
        <v>59</v>
      </c>
      <c r="EG340" t="s">
        <v>47</v>
      </c>
      <c r="EH340" s="15" t="s">
        <v>59</v>
      </c>
      <c r="EK340" t="s">
        <v>47</v>
      </c>
      <c r="EL340" s="15" t="s">
        <v>59</v>
      </c>
      <c r="EM340" t="s">
        <v>47</v>
      </c>
      <c r="EN340" s="15" t="s">
        <v>59</v>
      </c>
      <c r="EO340" t="s">
        <v>47</v>
      </c>
      <c r="EP340" s="15" t="s">
        <v>59</v>
      </c>
      <c r="EQ340" t="s">
        <v>47</v>
      </c>
      <c r="ER340" s="15" t="s">
        <v>59</v>
      </c>
      <c r="ES340" t="s">
        <v>47</v>
      </c>
      <c r="ET340" s="15" t="s">
        <v>59</v>
      </c>
      <c r="EU340" t="s">
        <v>47</v>
      </c>
      <c r="EV340" s="15" t="s">
        <v>59</v>
      </c>
      <c r="EW340" t="s">
        <v>47</v>
      </c>
      <c r="EX340" s="15" t="s">
        <v>59</v>
      </c>
      <c r="EY340" t="s">
        <v>47</v>
      </c>
      <c r="EZ340" s="15" t="s">
        <v>59</v>
      </c>
      <c r="FA340" t="s">
        <v>47</v>
      </c>
      <c r="FB340" s="15" t="s">
        <v>59</v>
      </c>
      <c r="FE340" t="s">
        <v>47</v>
      </c>
      <c r="FF340" s="15" t="s">
        <v>59</v>
      </c>
      <c r="FG340" t="s">
        <v>47</v>
      </c>
      <c r="FH340" s="15" t="s">
        <v>59</v>
      </c>
      <c r="FI340" t="s">
        <v>47</v>
      </c>
      <c r="FJ340" s="15" t="s">
        <v>59</v>
      </c>
      <c r="FK340" t="s">
        <v>47</v>
      </c>
      <c r="FL340" s="15" t="s">
        <v>59</v>
      </c>
      <c r="FM340" t="s">
        <v>47</v>
      </c>
      <c r="FN340" s="15" t="s">
        <v>59</v>
      </c>
      <c r="FO340" t="s">
        <v>47</v>
      </c>
      <c r="FP340" s="15" t="s">
        <v>59</v>
      </c>
      <c r="FQ340" t="s">
        <v>47</v>
      </c>
      <c r="FR340" s="15" t="s">
        <v>59</v>
      </c>
    </row>
    <row r="341" spans="1:174">
      <c r="A341" s="29" t="s">
        <v>860</v>
      </c>
      <c r="B341" s="50">
        <v>4</v>
      </c>
      <c r="C341" s="50"/>
      <c r="D341" s="52">
        <v>8004</v>
      </c>
      <c r="E341" s="18" t="s">
        <v>894</v>
      </c>
      <c r="I341" t="s">
        <v>47</v>
      </c>
      <c r="J341" s="15" t="s">
        <v>59</v>
      </c>
      <c r="K341" t="s">
        <v>47</v>
      </c>
      <c r="L341" s="15" t="s">
        <v>59</v>
      </c>
      <c r="BG341" t="s">
        <v>47</v>
      </c>
      <c r="BH341" s="15" t="s">
        <v>59</v>
      </c>
      <c r="BI341" s="29">
        <v>4.5999999999999999E-2</v>
      </c>
      <c r="BJ341" s="41" t="s">
        <v>59</v>
      </c>
      <c r="BK341" s="29" t="s">
        <v>47</v>
      </c>
      <c r="BL341" s="41" t="s">
        <v>59</v>
      </c>
      <c r="BM341" s="29">
        <v>5.9000000000000004E-2</v>
      </c>
      <c r="BN341" s="41" t="s">
        <v>59</v>
      </c>
      <c r="BO341" s="29">
        <v>0.45</v>
      </c>
      <c r="BP341" s="41" t="s">
        <v>59</v>
      </c>
      <c r="BQ341" s="29">
        <v>1.9E-2</v>
      </c>
      <c r="BR341" s="41" t="s">
        <v>59</v>
      </c>
      <c r="BS341" s="29">
        <v>0.38</v>
      </c>
      <c r="BT341" s="41" t="s">
        <v>59</v>
      </c>
      <c r="BU341" s="29" t="s">
        <v>47</v>
      </c>
      <c r="BV341" s="41" t="s">
        <v>59</v>
      </c>
      <c r="BW341" s="29">
        <v>1.21</v>
      </c>
      <c r="BX341" s="41" t="s">
        <v>59</v>
      </c>
      <c r="BY341" s="29">
        <v>3.6000000000000004E-2</v>
      </c>
      <c r="BZ341" s="41" t="s">
        <v>59</v>
      </c>
      <c r="CA341" t="s">
        <v>47</v>
      </c>
      <c r="CB341" s="15" t="s">
        <v>59</v>
      </c>
      <c r="CI341" t="s">
        <v>47</v>
      </c>
      <c r="CJ341" s="15" t="s">
        <v>59</v>
      </c>
      <c r="CM341" t="s">
        <v>47</v>
      </c>
      <c r="CN341" s="15" t="s">
        <v>59</v>
      </c>
      <c r="CO341" t="s">
        <v>47</v>
      </c>
      <c r="CP341" s="15" t="s">
        <v>59</v>
      </c>
      <c r="CQ341" t="s">
        <v>47</v>
      </c>
      <c r="CR341" s="15" t="s">
        <v>59</v>
      </c>
      <c r="CS341" t="s">
        <v>47</v>
      </c>
      <c r="CT341" s="15" t="s">
        <v>59</v>
      </c>
      <c r="CU341" t="s">
        <v>47</v>
      </c>
      <c r="CV341" s="15" t="s">
        <v>59</v>
      </c>
      <c r="CY341" t="s">
        <v>47</v>
      </c>
      <c r="CZ341" s="15" t="s">
        <v>59</v>
      </c>
      <c r="DC341" t="s">
        <v>47</v>
      </c>
      <c r="DD341" s="15" t="s">
        <v>59</v>
      </c>
      <c r="DG341" t="s">
        <v>47</v>
      </c>
      <c r="DH341" s="15" t="s">
        <v>59</v>
      </c>
      <c r="DI341" t="s">
        <v>47</v>
      </c>
      <c r="DJ341" s="15" t="s">
        <v>59</v>
      </c>
      <c r="DK341" t="s">
        <v>47</v>
      </c>
      <c r="DL341" s="15" t="s">
        <v>59</v>
      </c>
      <c r="DM341" t="s">
        <v>47</v>
      </c>
      <c r="DN341" s="15" t="s">
        <v>59</v>
      </c>
      <c r="DO341" t="s">
        <v>47</v>
      </c>
      <c r="DP341" s="15" t="s">
        <v>59</v>
      </c>
      <c r="DQ341" t="s">
        <v>47</v>
      </c>
      <c r="DR341" s="15" t="s">
        <v>59</v>
      </c>
      <c r="DS341" t="s">
        <v>47</v>
      </c>
      <c r="DT341" s="15" t="s">
        <v>59</v>
      </c>
      <c r="DU341" t="s">
        <v>47</v>
      </c>
      <c r="DV341" s="15" t="s">
        <v>59</v>
      </c>
      <c r="DW341" t="s">
        <v>47</v>
      </c>
      <c r="DX341" s="15" t="s">
        <v>59</v>
      </c>
      <c r="EC341" t="s">
        <v>47</v>
      </c>
      <c r="ED341" s="15" t="s">
        <v>59</v>
      </c>
      <c r="EE341" t="s">
        <v>47</v>
      </c>
      <c r="EF341" s="15" t="s">
        <v>59</v>
      </c>
      <c r="EG341" t="s">
        <v>47</v>
      </c>
      <c r="EH341" s="15" t="s">
        <v>59</v>
      </c>
      <c r="EK341" t="s">
        <v>47</v>
      </c>
      <c r="EL341" s="15" t="s">
        <v>59</v>
      </c>
      <c r="EM341" t="s">
        <v>47</v>
      </c>
      <c r="EN341" s="15" t="s">
        <v>59</v>
      </c>
      <c r="EO341" t="s">
        <v>47</v>
      </c>
      <c r="EP341" s="15" t="s">
        <v>59</v>
      </c>
      <c r="EQ341" t="s">
        <v>47</v>
      </c>
      <c r="ER341" s="15" t="s">
        <v>59</v>
      </c>
      <c r="ES341" t="s">
        <v>47</v>
      </c>
      <c r="ET341" s="15" t="s">
        <v>59</v>
      </c>
      <c r="EU341" t="s">
        <v>47</v>
      </c>
      <c r="EV341" s="15" t="s">
        <v>59</v>
      </c>
      <c r="EW341" t="s">
        <v>47</v>
      </c>
      <c r="EX341" s="15" t="s">
        <v>59</v>
      </c>
      <c r="EY341" t="s">
        <v>47</v>
      </c>
      <c r="EZ341" s="15" t="s">
        <v>59</v>
      </c>
      <c r="FA341" t="s">
        <v>47</v>
      </c>
      <c r="FB341" s="15" t="s">
        <v>59</v>
      </c>
      <c r="FE341" t="s">
        <v>47</v>
      </c>
      <c r="FF341" s="15" t="s">
        <v>59</v>
      </c>
      <c r="FG341" t="s">
        <v>47</v>
      </c>
      <c r="FH341" s="15" t="s">
        <v>59</v>
      </c>
      <c r="FI341" t="s">
        <v>47</v>
      </c>
      <c r="FJ341" s="15" t="s">
        <v>59</v>
      </c>
      <c r="FK341" t="s">
        <v>47</v>
      </c>
      <c r="FL341" s="15" t="s">
        <v>59</v>
      </c>
      <c r="FM341" t="s">
        <v>47</v>
      </c>
      <c r="FN341" s="15" t="s">
        <v>59</v>
      </c>
      <c r="FO341" t="s">
        <v>47</v>
      </c>
      <c r="FP341" s="15" t="s">
        <v>59</v>
      </c>
      <c r="FQ341" t="s">
        <v>47</v>
      </c>
      <c r="FR341" s="15" t="s">
        <v>59</v>
      </c>
    </row>
    <row r="342" spans="1:174">
      <c r="A342" s="29" t="s">
        <v>861</v>
      </c>
      <c r="B342" s="50">
        <v>4</v>
      </c>
      <c r="C342" s="50"/>
      <c r="D342" s="52">
        <v>8004</v>
      </c>
      <c r="E342" s="18" t="s">
        <v>894</v>
      </c>
      <c r="I342" t="s">
        <v>47</v>
      </c>
      <c r="J342" s="15" t="s">
        <v>59</v>
      </c>
      <c r="K342" t="s">
        <v>47</v>
      </c>
      <c r="L342" s="15" t="s">
        <v>59</v>
      </c>
      <c r="BG342" t="s">
        <v>47</v>
      </c>
      <c r="BH342" s="15" t="s">
        <v>59</v>
      </c>
      <c r="BI342" s="29">
        <v>0.15</v>
      </c>
      <c r="BJ342" s="41" t="s">
        <v>59</v>
      </c>
      <c r="BK342" s="29" t="s">
        <v>47</v>
      </c>
      <c r="BL342" s="41" t="s">
        <v>59</v>
      </c>
      <c r="BM342" s="29">
        <v>0.22</v>
      </c>
      <c r="BN342" s="41" t="s">
        <v>59</v>
      </c>
      <c r="BO342" s="29">
        <v>0.93</v>
      </c>
      <c r="BP342" s="41" t="s">
        <v>59</v>
      </c>
      <c r="BQ342" s="29">
        <v>0</v>
      </c>
      <c r="BR342" s="41" t="s">
        <v>59</v>
      </c>
      <c r="BS342" s="29">
        <v>0.06</v>
      </c>
      <c r="BT342" s="41" t="s">
        <v>59</v>
      </c>
      <c r="BU342" s="29" t="s">
        <v>47</v>
      </c>
      <c r="BV342" s="41" t="s">
        <v>59</v>
      </c>
      <c r="BW342" s="29">
        <v>1.23</v>
      </c>
      <c r="BX342" s="41" t="s">
        <v>59</v>
      </c>
      <c r="BY342" s="29">
        <v>0</v>
      </c>
      <c r="BZ342" s="41" t="s">
        <v>59</v>
      </c>
      <c r="CA342" t="s">
        <v>47</v>
      </c>
      <c r="CB342" s="15" t="s">
        <v>59</v>
      </c>
      <c r="CI342" t="s">
        <v>47</v>
      </c>
      <c r="CJ342" s="15" t="s">
        <v>59</v>
      </c>
      <c r="CM342" t="s">
        <v>47</v>
      </c>
      <c r="CN342" s="15" t="s">
        <v>59</v>
      </c>
      <c r="CO342" t="s">
        <v>47</v>
      </c>
      <c r="CP342" s="15" t="s">
        <v>59</v>
      </c>
      <c r="CQ342" t="s">
        <v>47</v>
      </c>
      <c r="CR342" s="15" t="s">
        <v>59</v>
      </c>
      <c r="CS342" t="s">
        <v>47</v>
      </c>
      <c r="CT342" s="15" t="s">
        <v>59</v>
      </c>
      <c r="CU342" t="s">
        <v>47</v>
      </c>
      <c r="CV342" s="15" t="s">
        <v>59</v>
      </c>
      <c r="CY342" t="s">
        <v>47</v>
      </c>
      <c r="CZ342" s="15" t="s">
        <v>59</v>
      </c>
      <c r="DC342" t="s">
        <v>47</v>
      </c>
      <c r="DD342" s="15" t="s">
        <v>59</v>
      </c>
      <c r="DG342" t="s">
        <v>47</v>
      </c>
      <c r="DH342" s="15" t="s">
        <v>59</v>
      </c>
      <c r="DI342" t="s">
        <v>47</v>
      </c>
      <c r="DJ342" s="15" t="s">
        <v>59</v>
      </c>
      <c r="DK342" t="s">
        <v>47</v>
      </c>
      <c r="DL342" s="15" t="s">
        <v>59</v>
      </c>
      <c r="DM342" t="s">
        <v>47</v>
      </c>
      <c r="DN342" s="15" t="s">
        <v>59</v>
      </c>
      <c r="DO342" t="s">
        <v>47</v>
      </c>
      <c r="DP342" s="15" t="s">
        <v>59</v>
      </c>
      <c r="DQ342" t="s">
        <v>47</v>
      </c>
      <c r="DR342" s="15" t="s">
        <v>59</v>
      </c>
      <c r="DS342" t="s">
        <v>47</v>
      </c>
      <c r="DT342" s="15" t="s">
        <v>59</v>
      </c>
      <c r="DU342" t="s">
        <v>47</v>
      </c>
      <c r="DV342" s="15" t="s">
        <v>59</v>
      </c>
      <c r="DW342" t="s">
        <v>47</v>
      </c>
      <c r="DX342" s="15" t="s">
        <v>59</v>
      </c>
      <c r="EC342" t="s">
        <v>47</v>
      </c>
      <c r="ED342" s="15" t="s">
        <v>59</v>
      </c>
      <c r="EE342" t="s">
        <v>47</v>
      </c>
      <c r="EF342" s="15" t="s">
        <v>59</v>
      </c>
      <c r="EG342" t="s">
        <v>47</v>
      </c>
      <c r="EH342" s="15" t="s">
        <v>59</v>
      </c>
      <c r="EK342" t="s">
        <v>47</v>
      </c>
      <c r="EL342" s="15" t="s">
        <v>59</v>
      </c>
      <c r="EM342" t="s">
        <v>47</v>
      </c>
      <c r="EN342" s="15" t="s">
        <v>59</v>
      </c>
      <c r="EO342" t="s">
        <v>47</v>
      </c>
      <c r="EP342" s="15" t="s">
        <v>59</v>
      </c>
      <c r="EQ342" t="s">
        <v>47</v>
      </c>
      <c r="ER342" s="15" t="s">
        <v>59</v>
      </c>
      <c r="ES342" t="s">
        <v>47</v>
      </c>
      <c r="ET342" s="15" t="s">
        <v>59</v>
      </c>
      <c r="EU342" t="s">
        <v>47</v>
      </c>
      <c r="EV342" s="15" t="s">
        <v>59</v>
      </c>
      <c r="EW342" t="s">
        <v>47</v>
      </c>
      <c r="EX342" s="15" t="s">
        <v>59</v>
      </c>
      <c r="EY342" t="s">
        <v>47</v>
      </c>
      <c r="EZ342" s="15" t="s">
        <v>59</v>
      </c>
      <c r="FA342" t="s">
        <v>47</v>
      </c>
      <c r="FB342" s="15" t="s">
        <v>59</v>
      </c>
      <c r="FE342" t="s">
        <v>47</v>
      </c>
      <c r="FF342" s="15" t="s">
        <v>59</v>
      </c>
      <c r="FG342" t="s">
        <v>47</v>
      </c>
      <c r="FH342" s="15" t="s">
        <v>59</v>
      </c>
      <c r="FI342" t="s">
        <v>47</v>
      </c>
      <c r="FJ342" s="15" t="s">
        <v>59</v>
      </c>
      <c r="FK342" t="s">
        <v>47</v>
      </c>
      <c r="FL342" s="15" t="s">
        <v>59</v>
      </c>
      <c r="FM342" t="s">
        <v>47</v>
      </c>
      <c r="FN342" s="15" t="s">
        <v>59</v>
      </c>
      <c r="FO342" t="s">
        <v>47</v>
      </c>
      <c r="FP342" s="15" t="s">
        <v>59</v>
      </c>
      <c r="FQ342" t="s">
        <v>47</v>
      </c>
      <c r="FR342" s="15" t="s">
        <v>59</v>
      </c>
    </row>
    <row r="343" spans="1:174">
      <c r="A343" s="29" t="s">
        <v>862</v>
      </c>
      <c r="B343" s="50">
        <v>4</v>
      </c>
      <c r="C343" s="50"/>
      <c r="D343" s="52">
        <v>8004</v>
      </c>
      <c r="E343" s="18" t="s">
        <v>894</v>
      </c>
      <c r="I343" t="s">
        <v>47</v>
      </c>
      <c r="J343" s="15" t="s">
        <v>59</v>
      </c>
      <c r="K343" t="s">
        <v>47</v>
      </c>
      <c r="L343" s="15" t="s">
        <v>59</v>
      </c>
      <c r="BG343" t="s">
        <v>47</v>
      </c>
      <c r="BH343" s="15" t="s">
        <v>59</v>
      </c>
      <c r="BI343" s="29">
        <v>0.109</v>
      </c>
      <c r="BJ343" s="41" t="s">
        <v>59</v>
      </c>
      <c r="BK343" s="29" t="s">
        <v>47</v>
      </c>
      <c r="BL343" s="41" t="s">
        <v>59</v>
      </c>
      <c r="BM343" s="29">
        <v>0.21</v>
      </c>
      <c r="BN343" s="41" t="s">
        <v>59</v>
      </c>
      <c r="BO343" s="29">
        <v>0.84</v>
      </c>
      <c r="BP343" s="41" t="s">
        <v>59</v>
      </c>
      <c r="BQ343" s="29">
        <v>0</v>
      </c>
      <c r="BR343" s="41" t="s">
        <v>59</v>
      </c>
      <c r="BS343" s="29">
        <v>0.06</v>
      </c>
      <c r="BT343" s="41" t="s">
        <v>59</v>
      </c>
      <c r="BU343" s="29" t="s">
        <v>47</v>
      </c>
      <c r="BV343" s="41" t="s">
        <v>59</v>
      </c>
      <c r="BW343" s="29">
        <v>1.08</v>
      </c>
      <c r="BX343" s="41" t="s">
        <v>59</v>
      </c>
      <c r="BY343" s="29">
        <v>0</v>
      </c>
      <c r="BZ343" s="41" t="s">
        <v>59</v>
      </c>
      <c r="CA343" t="s">
        <v>47</v>
      </c>
      <c r="CB343" s="15" t="s">
        <v>59</v>
      </c>
      <c r="CI343" t="s">
        <v>47</v>
      </c>
      <c r="CJ343" s="15" t="s">
        <v>59</v>
      </c>
      <c r="CM343" t="s">
        <v>47</v>
      </c>
      <c r="CN343" s="15" t="s">
        <v>59</v>
      </c>
      <c r="CO343" t="s">
        <v>47</v>
      </c>
      <c r="CP343" s="15" t="s">
        <v>59</v>
      </c>
      <c r="CQ343" t="s">
        <v>47</v>
      </c>
      <c r="CR343" s="15" t="s">
        <v>59</v>
      </c>
      <c r="CS343" t="s">
        <v>47</v>
      </c>
      <c r="CT343" s="15" t="s">
        <v>59</v>
      </c>
      <c r="CU343" t="s">
        <v>47</v>
      </c>
      <c r="CV343" s="15" t="s">
        <v>59</v>
      </c>
      <c r="CY343" t="s">
        <v>47</v>
      </c>
      <c r="CZ343" s="15" t="s">
        <v>59</v>
      </c>
      <c r="DC343" t="s">
        <v>47</v>
      </c>
      <c r="DD343" s="15" t="s">
        <v>59</v>
      </c>
      <c r="DG343" t="s">
        <v>47</v>
      </c>
      <c r="DH343" s="15" t="s">
        <v>59</v>
      </c>
      <c r="DI343" t="s">
        <v>47</v>
      </c>
      <c r="DJ343" s="15" t="s">
        <v>59</v>
      </c>
      <c r="DK343" t="s">
        <v>47</v>
      </c>
      <c r="DL343" s="15" t="s">
        <v>59</v>
      </c>
      <c r="DM343" t="s">
        <v>47</v>
      </c>
      <c r="DN343" s="15" t="s">
        <v>59</v>
      </c>
      <c r="DO343" t="s">
        <v>47</v>
      </c>
      <c r="DP343" s="15" t="s">
        <v>59</v>
      </c>
      <c r="DQ343" t="s">
        <v>47</v>
      </c>
      <c r="DR343" s="15" t="s">
        <v>59</v>
      </c>
      <c r="DS343" t="s">
        <v>47</v>
      </c>
      <c r="DT343" s="15" t="s">
        <v>59</v>
      </c>
      <c r="DU343" t="s">
        <v>47</v>
      </c>
      <c r="DV343" s="15" t="s">
        <v>59</v>
      </c>
      <c r="DW343" t="s">
        <v>47</v>
      </c>
      <c r="DX343" s="15" t="s">
        <v>59</v>
      </c>
      <c r="EC343" t="s">
        <v>47</v>
      </c>
      <c r="ED343" s="15" t="s">
        <v>59</v>
      </c>
      <c r="EE343" t="s">
        <v>47</v>
      </c>
      <c r="EF343" s="15" t="s">
        <v>59</v>
      </c>
      <c r="EG343" t="s">
        <v>47</v>
      </c>
      <c r="EH343" s="15" t="s">
        <v>59</v>
      </c>
      <c r="EK343" t="s">
        <v>47</v>
      </c>
      <c r="EL343" s="15" t="s">
        <v>59</v>
      </c>
      <c r="EM343" t="s">
        <v>47</v>
      </c>
      <c r="EN343" s="15" t="s">
        <v>59</v>
      </c>
      <c r="EO343" t="s">
        <v>47</v>
      </c>
      <c r="EP343" s="15" t="s">
        <v>59</v>
      </c>
      <c r="EQ343" t="s">
        <v>47</v>
      </c>
      <c r="ER343" s="15" t="s">
        <v>59</v>
      </c>
      <c r="ES343" t="s">
        <v>47</v>
      </c>
      <c r="ET343" s="15" t="s">
        <v>59</v>
      </c>
      <c r="EU343" t="s">
        <v>47</v>
      </c>
      <c r="EV343" s="15" t="s">
        <v>59</v>
      </c>
      <c r="EW343" t="s">
        <v>47</v>
      </c>
      <c r="EX343" s="15" t="s">
        <v>59</v>
      </c>
      <c r="EY343" t="s">
        <v>47</v>
      </c>
      <c r="EZ343" s="15" t="s">
        <v>59</v>
      </c>
      <c r="FA343" t="s">
        <v>47</v>
      </c>
      <c r="FB343" s="15" t="s">
        <v>59</v>
      </c>
      <c r="FE343" t="s">
        <v>47</v>
      </c>
      <c r="FF343" s="15" t="s">
        <v>59</v>
      </c>
      <c r="FG343" t="s">
        <v>47</v>
      </c>
      <c r="FH343" s="15" t="s">
        <v>59</v>
      </c>
      <c r="FI343" t="s">
        <v>47</v>
      </c>
      <c r="FJ343" s="15" t="s">
        <v>59</v>
      </c>
      <c r="FK343" t="s">
        <v>47</v>
      </c>
      <c r="FL343" s="15" t="s">
        <v>59</v>
      </c>
      <c r="FM343" t="s">
        <v>47</v>
      </c>
      <c r="FN343" s="15" t="s">
        <v>59</v>
      </c>
      <c r="FO343" t="s">
        <v>47</v>
      </c>
      <c r="FP343" s="15" t="s">
        <v>59</v>
      </c>
      <c r="FQ343" t="s">
        <v>47</v>
      </c>
      <c r="FR343" s="15" t="s">
        <v>59</v>
      </c>
    </row>
    <row r="344" spans="1:174">
      <c r="A344" s="29" t="s">
        <v>863</v>
      </c>
      <c r="B344" s="50">
        <v>4</v>
      </c>
      <c r="C344" s="50"/>
      <c r="D344" s="52">
        <v>8004</v>
      </c>
      <c r="E344" s="18" t="s">
        <v>894</v>
      </c>
      <c r="I344" t="s">
        <v>47</v>
      </c>
      <c r="J344" s="15" t="s">
        <v>59</v>
      </c>
      <c r="K344" t="s">
        <v>47</v>
      </c>
      <c r="L344" s="15" t="s">
        <v>59</v>
      </c>
      <c r="BG344" t="s">
        <v>47</v>
      </c>
      <c r="BH344" s="15" t="s">
        <v>59</v>
      </c>
      <c r="BI344" s="29">
        <v>5.7999999999999996E-2</v>
      </c>
      <c r="BJ344" s="41" t="s">
        <v>59</v>
      </c>
      <c r="BK344" s="29" t="s">
        <v>47</v>
      </c>
      <c r="BL344" s="41" t="s">
        <v>59</v>
      </c>
      <c r="BM344" s="29">
        <v>1.4999999999999999E-2</v>
      </c>
      <c r="BN344" s="41" t="s">
        <v>59</v>
      </c>
      <c r="BO344" s="29">
        <v>0.74</v>
      </c>
      <c r="BP344" s="41" t="s">
        <v>59</v>
      </c>
      <c r="BQ344" s="29">
        <v>0</v>
      </c>
      <c r="BR344" s="41" t="s">
        <v>59</v>
      </c>
      <c r="BS344" s="29">
        <v>0.02</v>
      </c>
      <c r="BT344" s="41" t="s">
        <v>59</v>
      </c>
      <c r="BU344" s="29" t="s">
        <v>47</v>
      </c>
      <c r="BV344" s="41" t="s">
        <v>59</v>
      </c>
      <c r="BW344" s="29">
        <v>1</v>
      </c>
      <c r="BX344" s="41" t="s">
        <v>59</v>
      </c>
      <c r="BY344" s="29">
        <v>0</v>
      </c>
      <c r="BZ344" s="41" t="s">
        <v>59</v>
      </c>
      <c r="CA344" t="s">
        <v>47</v>
      </c>
      <c r="CB344" s="15" t="s">
        <v>59</v>
      </c>
      <c r="CI344" t="s">
        <v>47</v>
      </c>
      <c r="CJ344" s="15" t="s">
        <v>59</v>
      </c>
      <c r="CM344" t="s">
        <v>47</v>
      </c>
      <c r="CN344" s="15" t="s">
        <v>59</v>
      </c>
      <c r="CO344" t="s">
        <v>47</v>
      </c>
      <c r="CP344" s="15" t="s">
        <v>59</v>
      </c>
      <c r="CQ344" t="s">
        <v>47</v>
      </c>
      <c r="CR344" s="15" t="s">
        <v>59</v>
      </c>
      <c r="CS344" t="s">
        <v>47</v>
      </c>
      <c r="CT344" s="15" t="s">
        <v>59</v>
      </c>
      <c r="CU344" t="s">
        <v>47</v>
      </c>
      <c r="CV344" s="15" t="s">
        <v>59</v>
      </c>
      <c r="CY344" t="s">
        <v>47</v>
      </c>
      <c r="CZ344" s="15" t="s">
        <v>59</v>
      </c>
      <c r="DC344" t="s">
        <v>47</v>
      </c>
      <c r="DD344" s="15" t="s">
        <v>59</v>
      </c>
      <c r="DG344" t="s">
        <v>47</v>
      </c>
      <c r="DH344" s="15" t="s">
        <v>59</v>
      </c>
      <c r="DI344" t="s">
        <v>47</v>
      </c>
      <c r="DJ344" s="15" t="s">
        <v>59</v>
      </c>
      <c r="DK344" t="s">
        <v>47</v>
      </c>
      <c r="DL344" s="15" t="s">
        <v>59</v>
      </c>
      <c r="DM344" t="s">
        <v>47</v>
      </c>
      <c r="DN344" s="15" t="s">
        <v>59</v>
      </c>
      <c r="DO344" t="s">
        <v>47</v>
      </c>
      <c r="DP344" s="15" t="s">
        <v>59</v>
      </c>
      <c r="DQ344" t="s">
        <v>47</v>
      </c>
      <c r="DR344" s="15" t="s">
        <v>59</v>
      </c>
      <c r="DS344" t="s">
        <v>47</v>
      </c>
      <c r="DT344" s="15" t="s">
        <v>59</v>
      </c>
      <c r="DU344" t="s">
        <v>47</v>
      </c>
      <c r="DV344" s="15" t="s">
        <v>59</v>
      </c>
      <c r="DW344" t="s">
        <v>47</v>
      </c>
      <c r="DX344" s="15" t="s">
        <v>59</v>
      </c>
      <c r="EC344" t="s">
        <v>47</v>
      </c>
      <c r="ED344" s="15" t="s">
        <v>59</v>
      </c>
      <c r="EE344" t="s">
        <v>47</v>
      </c>
      <c r="EF344" s="15" t="s">
        <v>59</v>
      </c>
      <c r="EG344" t="s">
        <v>47</v>
      </c>
      <c r="EH344" s="15" t="s">
        <v>59</v>
      </c>
      <c r="EK344" t="s">
        <v>47</v>
      </c>
      <c r="EL344" s="15" t="s">
        <v>59</v>
      </c>
      <c r="EM344" t="s">
        <v>47</v>
      </c>
      <c r="EN344" s="15" t="s">
        <v>59</v>
      </c>
      <c r="EO344" t="s">
        <v>47</v>
      </c>
      <c r="EP344" s="15" t="s">
        <v>59</v>
      </c>
      <c r="EQ344" t="s">
        <v>47</v>
      </c>
      <c r="ER344" s="15" t="s">
        <v>59</v>
      </c>
      <c r="ES344" t="s">
        <v>47</v>
      </c>
      <c r="ET344" s="15" t="s">
        <v>59</v>
      </c>
      <c r="EU344" t="s">
        <v>47</v>
      </c>
      <c r="EV344" s="15" t="s">
        <v>59</v>
      </c>
      <c r="EW344" t="s">
        <v>47</v>
      </c>
      <c r="EX344" s="15" t="s">
        <v>59</v>
      </c>
      <c r="EY344" t="s">
        <v>47</v>
      </c>
      <c r="EZ344" s="15" t="s">
        <v>59</v>
      </c>
      <c r="FA344" t="s">
        <v>47</v>
      </c>
      <c r="FB344" s="15" t="s">
        <v>59</v>
      </c>
      <c r="FE344" t="s">
        <v>47</v>
      </c>
      <c r="FF344" s="15" t="s">
        <v>59</v>
      </c>
      <c r="FG344" t="s">
        <v>47</v>
      </c>
      <c r="FH344" s="15" t="s">
        <v>59</v>
      </c>
      <c r="FI344" t="s">
        <v>47</v>
      </c>
      <c r="FJ344" s="15" t="s">
        <v>59</v>
      </c>
      <c r="FK344" t="s">
        <v>47</v>
      </c>
      <c r="FL344" s="15" t="s">
        <v>59</v>
      </c>
      <c r="FM344" t="s">
        <v>47</v>
      </c>
      <c r="FN344" s="15" t="s">
        <v>59</v>
      </c>
      <c r="FO344" t="s">
        <v>47</v>
      </c>
      <c r="FP344" s="15" t="s">
        <v>59</v>
      </c>
      <c r="FQ344" t="s">
        <v>47</v>
      </c>
      <c r="FR344" s="15" t="s">
        <v>59</v>
      </c>
    </row>
    <row r="345" spans="1:174">
      <c r="A345" s="29" t="s">
        <v>864</v>
      </c>
      <c r="B345" s="50">
        <v>4</v>
      </c>
      <c r="C345" s="50"/>
      <c r="D345" s="52">
        <v>8004</v>
      </c>
      <c r="E345" s="18" t="s">
        <v>894</v>
      </c>
      <c r="I345" t="s">
        <v>47</v>
      </c>
      <c r="J345" s="15" t="s">
        <v>59</v>
      </c>
      <c r="K345" t="s">
        <v>47</v>
      </c>
      <c r="L345" s="15" t="s">
        <v>59</v>
      </c>
      <c r="BG345" t="s">
        <v>47</v>
      </c>
      <c r="BH345" s="15" t="s">
        <v>59</v>
      </c>
      <c r="BI345" s="29">
        <v>0.10199999999999999</v>
      </c>
      <c r="BJ345" s="41" t="s">
        <v>59</v>
      </c>
      <c r="BK345" s="29" t="s">
        <v>47</v>
      </c>
      <c r="BL345" s="41" t="s">
        <v>59</v>
      </c>
      <c r="BM345" s="29">
        <v>0.08</v>
      </c>
      <c r="BN345" s="41" t="s">
        <v>59</v>
      </c>
      <c r="BO345" s="29">
        <v>0.9</v>
      </c>
      <c r="BP345" s="41" t="s">
        <v>59</v>
      </c>
      <c r="BQ345" s="29">
        <v>0</v>
      </c>
      <c r="BR345" s="41" t="s">
        <v>59</v>
      </c>
      <c r="BS345" s="29">
        <v>0.06</v>
      </c>
      <c r="BT345" s="41" t="s">
        <v>59</v>
      </c>
      <c r="BU345" s="29" t="s">
        <v>47</v>
      </c>
      <c r="BV345" s="41" t="s">
        <v>59</v>
      </c>
      <c r="BW345" s="29">
        <v>1.23</v>
      </c>
      <c r="BX345" s="41" t="s">
        <v>59</v>
      </c>
      <c r="BY345" s="29">
        <v>0</v>
      </c>
      <c r="BZ345" s="41" t="s">
        <v>59</v>
      </c>
      <c r="CA345" t="s">
        <v>47</v>
      </c>
      <c r="CB345" s="15" t="s">
        <v>59</v>
      </c>
      <c r="CI345" t="s">
        <v>47</v>
      </c>
      <c r="CJ345" s="15" t="s">
        <v>59</v>
      </c>
      <c r="CM345" t="s">
        <v>47</v>
      </c>
      <c r="CN345" s="15" t="s">
        <v>59</v>
      </c>
      <c r="CO345" t="s">
        <v>47</v>
      </c>
      <c r="CP345" s="15" t="s">
        <v>59</v>
      </c>
      <c r="CQ345" t="s">
        <v>47</v>
      </c>
      <c r="CR345" s="15" t="s">
        <v>59</v>
      </c>
      <c r="CS345" t="s">
        <v>47</v>
      </c>
      <c r="CT345" s="15" t="s">
        <v>59</v>
      </c>
      <c r="CU345" t="s">
        <v>47</v>
      </c>
      <c r="CV345" s="15" t="s">
        <v>59</v>
      </c>
      <c r="CY345" t="s">
        <v>47</v>
      </c>
      <c r="CZ345" s="15" t="s">
        <v>59</v>
      </c>
      <c r="DC345" t="s">
        <v>47</v>
      </c>
      <c r="DD345" s="15" t="s">
        <v>59</v>
      </c>
      <c r="DG345" t="s">
        <v>47</v>
      </c>
      <c r="DH345" s="15" t="s">
        <v>59</v>
      </c>
      <c r="DI345" t="s">
        <v>47</v>
      </c>
      <c r="DJ345" s="15" t="s">
        <v>59</v>
      </c>
      <c r="DK345" t="s">
        <v>47</v>
      </c>
      <c r="DL345" s="15" t="s">
        <v>59</v>
      </c>
      <c r="DM345" t="s">
        <v>47</v>
      </c>
      <c r="DN345" s="15" t="s">
        <v>59</v>
      </c>
      <c r="DO345" t="s">
        <v>47</v>
      </c>
      <c r="DP345" s="15" t="s">
        <v>59</v>
      </c>
      <c r="DQ345" t="s">
        <v>47</v>
      </c>
      <c r="DR345" s="15" t="s">
        <v>59</v>
      </c>
      <c r="DS345" t="s">
        <v>47</v>
      </c>
      <c r="DT345" s="15" t="s">
        <v>59</v>
      </c>
      <c r="DU345" t="s">
        <v>47</v>
      </c>
      <c r="DV345" s="15" t="s">
        <v>59</v>
      </c>
      <c r="DW345" t="s">
        <v>47</v>
      </c>
      <c r="DX345" s="15" t="s">
        <v>59</v>
      </c>
      <c r="EC345" t="s">
        <v>47</v>
      </c>
      <c r="ED345" s="15" t="s">
        <v>59</v>
      </c>
      <c r="EE345" t="s">
        <v>47</v>
      </c>
      <c r="EF345" s="15" t="s">
        <v>59</v>
      </c>
      <c r="EG345" t="s">
        <v>47</v>
      </c>
      <c r="EH345" s="15" t="s">
        <v>59</v>
      </c>
      <c r="EK345" t="s">
        <v>47</v>
      </c>
      <c r="EL345" s="15" t="s">
        <v>59</v>
      </c>
      <c r="EM345" t="s">
        <v>47</v>
      </c>
      <c r="EN345" s="15" t="s">
        <v>59</v>
      </c>
      <c r="EO345" t="s">
        <v>47</v>
      </c>
      <c r="EP345" s="15" t="s">
        <v>59</v>
      </c>
      <c r="EQ345" t="s">
        <v>47</v>
      </c>
      <c r="ER345" s="15" t="s">
        <v>59</v>
      </c>
      <c r="ES345" t="s">
        <v>47</v>
      </c>
      <c r="ET345" s="15" t="s">
        <v>59</v>
      </c>
      <c r="EU345" t="s">
        <v>47</v>
      </c>
      <c r="EV345" s="15" t="s">
        <v>59</v>
      </c>
      <c r="EW345" t="s">
        <v>47</v>
      </c>
      <c r="EX345" s="15" t="s">
        <v>59</v>
      </c>
      <c r="EY345" t="s">
        <v>47</v>
      </c>
      <c r="EZ345" s="15" t="s">
        <v>59</v>
      </c>
      <c r="FA345" t="s">
        <v>47</v>
      </c>
      <c r="FB345" s="15" t="s">
        <v>59</v>
      </c>
      <c r="FE345" t="s">
        <v>47</v>
      </c>
      <c r="FF345" s="15" t="s">
        <v>59</v>
      </c>
      <c r="FG345" t="s">
        <v>47</v>
      </c>
      <c r="FH345" s="15" t="s">
        <v>59</v>
      </c>
      <c r="FI345" t="s">
        <v>47</v>
      </c>
      <c r="FJ345" s="15" t="s">
        <v>59</v>
      </c>
      <c r="FK345" t="s">
        <v>47</v>
      </c>
      <c r="FL345" s="15" t="s">
        <v>59</v>
      </c>
      <c r="FM345" t="s">
        <v>47</v>
      </c>
      <c r="FN345" s="15" t="s">
        <v>59</v>
      </c>
      <c r="FO345" t="s">
        <v>47</v>
      </c>
      <c r="FP345" s="15" t="s">
        <v>59</v>
      </c>
      <c r="FQ345" t="s">
        <v>47</v>
      </c>
      <c r="FR345" s="15" t="s">
        <v>59</v>
      </c>
    </row>
    <row r="346" spans="1:174">
      <c r="A346" s="29" t="s">
        <v>865</v>
      </c>
      <c r="B346" s="50">
        <v>4</v>
      </c>
      <c r="C346" s="50"/>
      <c r="D346" s="52">
        <v>8004</v>
      </c>
      <c r="E346" s="18" t="s">
        <v>894</v>
      </c>
      <c r="I346" t="s">
        <v>47</v>
      </c>
      <c r="J346" s="15" t="s">
        <v>59</v>
      </c>
      <c r="K346" t="s">
        <v>47</v>
      </c>
      <c r="L346" s="15" t="s">
        <v>59</v>
      </c>
      <c r="BG346" t="s">
        <v>47</v>
      </c>
      <c r="BH346" s="15" t="s">
        <v>59</v>
      </c>
      <c r="BI346" s="29">
        <v>6.2E-2</v>
      </c>
      <c r="BJ346" s="41" t="s">
        <v>59</v>
      </c>
      <c r="BK346" s="29" t="s">
        <v>47</v>
      </c>
      <c r="BL346" s="41" t="s">
        <v>59</v>
      </c>
      <c r="BM346" s="29">
        <v>7.2999999999999995E-2</v>
      </c>
      <c r="BN346" s="41" t="s">
        <v>59</v>
      </c>
      <c r="BO346" s="29">
        <v>0.27</v>
      </c>
      <c r="BP346" s="41" t="s">
        <v>59</v>
      </c>
      <c r="BQ346" s="29">
        <v>1.4999999999999999E-2</v>
      </c>
      <c r="BR346" s="41" t="s">
        <v>59</v>
      </c>
      <c r="BS346" s="29">
        <v>0.2</v>
      </c>
      <c r="BT346" s="41" t="s">
        <v>59</v>
      </c>
      <c r="BU346" s="29" t="s">
        <v>47</v>
      </c>
      <c r="BV346" s="41" t="s">
        <v>59</v>
      </c>
      <c r="BW346" s="29">
        <v>0.84</v>
      </c>
      <c r="BX346" s="41" t="s">
        <v>59</v>
      </c>
      <c r="BY346" s="29">
        <v>1.9E-2</v>
      </c>
      <c r="BZ346" s="41" t="s">
        <v>59</v>
      </c>
      <c r="CA346" t="s">
        <v>47</v>
      </c>
      <c r="CB346" s="15" t="s">
        <v>59</v>
      </c>
      <c r="CI346" t="s">
        <v>47</v>
      </c>
      <c r="CJ346" s="15" t="s">
        <v>59</v>
      </c>
      <c r="CM346" t="s">
        <v>47</v>
      </c>
      <c r="CN346" s="15" t="s">
        <v>59</v>
      </c>
      <c r="CO346" t="s">
        <v>47</v>
      </c>
      <c r="CP346" s="15" t="s">
        <v>59</v>
      </c>
      <c r="CQ346" t="s">
        <v>47</v>
      </c>
      <c r="CR346" s="15" t="s">
        <v>59</v>
      </c>
      <c r="CS346" t="s">
        <v>47</v>
      </c>
      <c r="CT346" s="15" t="s">
        <v>59</v>
      </c>
      <c r="CU346" t="s">
        <v>47</v>
      </c>
      <c r="CV346" s="15" t="s">
        <v>59</v>
      </c>
      <c r="CY346" t="s">
        <v>47</v>
      </c>
      <c r="CZ346" s="15" t="s">
        <v>59</v>
      </c>
      <c r="DC346" t="s">
        <v>47</v>
      </c>
      <c r="DD346" s="15" t="s">
        <v>59</v>
      </c>
      <c r="DG346" t="s">
        <v>47</v>
      </c>
      <c r="DH346" s="15" t="s">
        <v>59</v>
      </c>
      <c r="DI346" t="s">
        <v>47</v>
      </c>
      <c r="DJ346" s="15" t="s">
        <v>59</v>
      </c>
      <c r="DK346" t="s">
        <v>47</v>
      </c>
      <c r="DL346" s="15" t="s">
        <v>59</v>
      </c>
      <c r="DM346" t="s">
        <v>47</v>
      </c>
      <c r="DN346" s="15" t="s">
        <v>59</v>
      </c>
      <c r="DO346" t="s">
        <v>47</v>
      </c>
      <c r="DP346" s="15" t="s">
        <v>59</v>
      </c>
      <c r="DQ346" t="s">
        <v>47</v>
      </c>
      <c r="DR346" s="15" t="s">
        <v>59</v>
      </c>
      <c r="DS346" t="s">
        <v>47</v>
      </c>
      <c r="DT346" s="15" t="s">
        <v>59</v>
      </c>
      <c r="DU346" t="s">
        <v>47</v>
      </c>
      <c r="DV346" s="15" t="s">
        <v>59</v>
      </c>
      <c r="DW346" t="s">
        <v>47</v>
      </c>
      <c r="DX346" s="15" t="s">
        <v>59</v>
      </c>
      <c r="EC346" t="s">
        <v>47</v>
      </c>
      <c r="ED346" s="15" t="s">
        <v>59</v>
      </c>
      <c r="EE346" t="s">
        <v>47</v>
      </c>
      <c r="EF346" s="15" t="s">
        <v>59</v>
      </c>
      <c r="EG346" t="s">
        <v>47</v>
      </c>
      <c r="EH346" s="15" t="s">
        <v>59</v>
      </c>
      <c r="EK346" t="s">
        <v>47</v>
      </c>
      <c r="EL346" s="15" t="s">
        <v>59</v>
      </c>
      <c r="EM346" t="s">
        <v>47</v>
      </c>
      <c r="EN346" s="15" t="s">
        <v>59</v>
      </c>
      <c r="EO346" t="s">
        <v>47</v>
      </c>
      <c r="EP346" s="15" t="s">
        <v>59</v>
      </c>
      <c r="EQ346" t="s">
        <v>47</v>
      </c>
      <c r="ER346" s="15" t="s">
        <v>59</v>
      </c>
      <c r="ES346" t="s">
        <v>47</v>
      </c>
      <c r="ET346" s="15" t="s">
        <v>59</v>
      </c>
      <c r="EU346" t="s">
        <v>47</v>
      </c>
      <c r="EV346" s="15" t="s">
        <v>59</v>
      </c>
      <c r="EW346" t="s">
        <v>47</v>
      </c>
      <c r="EX346" s="15" t="s">
        <v>59</v>
      </c>
      <c r="EY346" t="s">
        <v>47</v>
      </c>
      <c r="EZ346" s="15" t="s">
        <v>59</v>
      </c>
      <c r="FA346" t="s">
        <v>47</v>
      </c>
      <c r="FB346" s="15" t="s">
        <v>59</v>
      </c>
      <c r="FE346" t="s">
        <v>47</v>
      </c>
      <c r="FF346" s="15" t="s">
        <v>59</v>
      </c>
      <c r="FG346" t="s">
        <v>47</v>
      </c>
      <c r="FH346" s="15" t="s">
        <v>59</v>
      </c>
      <c r="FI346" t="s">
        <v>47</v>
      </c>
      <c r="FJ346" s="15" t="s">
        <v>59</v>
      </c>
      <c r="FK346" t="s">
        <v>47</v>
      </c>
      <c r="FL346" s="15" t="s">
        <v>59</v>
      </c>
      <c r="FM346" t="s">
        <v>47</v>
      </c>
      <c r="FN346" s="15" t="s">
        <v>59</v>
      </c>
      <c r="FO346" t="s">
        <v>47</v>
      </c>
      <c r="FP346" s="15" t="s">
        <v>59</v>
      </c>
      <c r="FQ346" t="s">
        <v>47</v>
      </c>
      <c r="FR346" s="15" t="s">
        <v>59</v>
      </c>
    </row>
    <row r="347" spans="1:174">
      <c r="A347" s="29" t="s">
        <v>866</v>
      </c>
      <c r="B347" s="50">
        <v>4</v>
      </c>
      <c r="C347" s="50"/>
      <c r="D347" s="52">
        <v>8004</v>
      </c>
      <c r="E347" s="18" t="s">
        <v>894</v>
      </c>
      <c r="I347" t="s">
        <v>47</v>
      </c>
      <c r="J347" s="15" t="s">
        <v>59</v>
      </c>
      <c r="K347" t="s">
        <v>47</v>
      </c>
      <c r="L347" s="15" t="s">
        <v>59</v>
      </c>
      <c r="BG347" t="s">
        <v>47</v>
      </c>
      <c r="BH347" s="15" t="s">
        <v>59</v>
      </c>
      <c r="BI347" s="29">
        <v>6.9000000000000006E-2</v>
      </c>
      <c r="BJ347" s="41" t="s">
        <v>59</v>
      </c>
      <c r="BK347" s="29" t="s">
        <v>47</v>
      </c>
      <c r="BL347" s="41" t="s">
        <v>59</v>
      </c>
      <c r="BM347" s="29">
        <v>9.0999999999999998E-2</v>
      </c>
      <c r="BN347" s="41" t="s">
        <v>59</v>
      </c>
      <c r="BO347" s="29">
        <v>0.66</v>
      </c>
      <c r="BP347" s="41" t="s">
        <v>59</v>
      </c>
      <c r="BQ347" s="29">
        <v>0</v>
      </c>
      <c r="BR347" s="41" t="s">
        <v>59</v>
      </c>
      <c r="BS347" s="29">
        <v>0.06</v>
      </c>
      <c r="BT347" s="41" t="s">
        <v>59</v>
      </c>
      <c r="BU347" s="29" t="s">
        <v>47</v>
      </c>
      <c r="BV347" s="41" t="s">
        <v>59</v>
      </c>
      <c r="BW347" s="29">
        <v>0.89</v>
      </c>
      <c r="BX347" s="41" t="s">
        <v>59</v>
      </c>
      <c r="BY347" s="29">
        <v>4.2999999999999997E-2</v>
      </c>
      <c r="BZ347" s="41" t="s">
        <v>59</v>
      </c>
      <c r="CA347" t="s">
        <v>47</v>
      </c>
      <c r="CB347" s="15" t="s">
        <v>59</v>
      </c>
      <c r="CI347" t="s">
        <v>47</v>
      </c>
      <c r="CJ347" s="15" t="s">
        <v>59</v>
      </c>
      <c r="CM347" t="s">
        <v>47</v>
      </c>
      <c r="CN347" s="15" t="s">
        <v>59</v>
      </c>
      <c r="CO347" t="s">
        <v>47</v>
      </c>
      <c r="CP347" s="15" t="s">
        <v>59</v>
      </c>
      <c r="CQ347" t="s">
        <v>47</v>
      </c>
      <c r="CR347" s="15" t="s">
        <v>59</v>
      </c>
      <c r="CS347" t="s">
        <v>47</v>
      </c>
      <c r="CT347" s="15" t="s">
        <v>59</v>
      </c>
      <c r="CU347" t="s">
        <v>47</v>
      </c>
      <c r="CV347" s="15" t="s">
        <v>59</v>
      </c>
      <c r="CY347" t="s">
        <v>47</v>
      </c>
      <c r="CZ347" s="15" t="s">
        <v>59</v>
      </c>
      <c r="DC347" t="s">
        <v>47</v>
      </c>
      <c r="DD347" s="15" t="s">
        <v>59</v>
      </c>
      <c r="DG347" t="s">
        <v>47</v>
      </c>
      <c r="DH347" s="15" t="s">
        <v>59</v>
      </c>
      <c r="DI347" t="s">
        <v>47</v>
      </c>
      <c r="DJ347" s="15" t="s">
        <v>59</v>
      </c>
      <c r="DK347" t="s">
        <v>47</v>
      </c>
      <c r="DL347" s="15" t="s">
        <v>59</v>
      </c>
      <c r="DM347" t="s">
        <v>47</v>
      </c>
      <c r="DN347" s="15" t="s">
        <v>59</v>
      </c>
      <c r="DO347" t="s">
        <v>47</v>
      </c>
      <c r="DP347" s="15" t="s">
        <v>59</v>
      </c>
      <c r="DQ347" t="s">
        <v>47</v>
      </c>
      <c r="DR347" s="15" t="s">
        <v>59</v>
      </c>
      <c r="DS347" t="s">
        <v>47</v>
      </c>
      <c r="DT347" s="15" t="s">
        <v>59</v>
      </c>
      <c r="DU347" t="s">
        <v>47</v>
      </c>
      <c r="DV347" s="15" t="s">
        <v>59</v>
      </c>
      <c r="DW347" t="s">
        <v>47</v>
      </c>
      <c r="DX347" s="15" t="s">
        <v>59</v>
      </c>
      <c r="EC347" t="s">
        <v>47</v>
      </c>
      <c r="ED347" s="15" t="s">
        <v>59</v>
      </c>
      <c r="EE347" t="s">
        <v>47</v>
      </c>
      <c r="EF347" s="15" t="s">
        <v>59</v>
      </c>
      <c r="EG347" t="s">
        <v>47</v>
      </c>
      <c r="EH347" s="15" t="s">
        <v>59</v>
      </c>
      <c r="EK347" t="s">
        <v>47</v>
      </c>
      <c r="EL347" s="15" t="s">
        <v>59</v>
      </c>
      <c r="EM347" t="s">
        <v>47</v>
      </c>
      <c r="EN347" s="15" t="s">
        <v>59</v>
      </c>
      <c r="EO347" t="s">
        <v>47</v>
      </c>
      <c r="EP347" s="15" t="s">
        <v>59</v>
      </c>
      <c r="EQ347" t="s">
        <v>47</v>
      </c>
      <c r="ER347" s="15" t="s">
        <v>59</v>
      </c>
      <c r="ES347" t="s">
        <v>47</v>
      </c>
      <c r="ET347" s="15" t="s">
        <v>59</v>
      </c>
      <c r="EU347" t="s">
        <v>47</v>
      </c>
      <c r="EV347" s="15" t="s">
        <v>59</v>
      </c>
      <c r="EW347" t="s">
        <v>47</v>
      </c>
      <c r="EX347" s="15" t="s">
        <v>59</v>
      </c>
      <c r="EY347" t="s">
        <v>47</v>
      </c>
      <c r="EZ347" s="15" t="s">
        <v>59</v>
      </c>
      <c r="FA347" t="s">
        <v>47</v>
      </c>
      <c r="FB347" s="15" t="s">
        <v>59</v>
      </c>
      <c r="FE347" t="s">
        <v>47</v>
      </c>
      <c r="FF347" s="15" t="s">
        <v>59</v>
      </c>
      <c r="FG347" t="s">
        <v>47</v>
      </c>
      <c r="FH347" s="15" t="s">
        <v>59</v>
      </c>
      <c r="FI347" t="s">
        <v>47</v>
      </c>
      <c r="FJ347" s="15" t="s">
        <v>59</v>
      </c>
      <c r="FK347" t="s">
        <v>47</v>
      </c>
      <c r="FL347" s="15" t="s">
        <v>59</v>
      </c>
      <c r="FM347" t="s">
        <v>47</v>
      </c>
      <c r="FN347" s="15" t="s">
        <v>59</v>
      </c>
      <c r="FO347" t="s">
        <v>47</v>
      </c>
      <c r="FP347" s="15" t="s">
        <v>59</v>
      </c>
      <c r="FQ347" t="s">
        <v>47</v>
      </c>
      <c r="FR347" s="15" t="s">
        <v>59</v>
      </c>
    </row>
    <row r="348" spans="1:174">
      <c r="A348" s="29" t="s">
        <v>867</v>
      </c>
      <c r="B348" s="50">
        <v>4</v>
      </c>
      <c r="C348" s="50"/>
      <c r="D348" s="52">
        <v>8004</v>
      </c>
      <c r="E348" s="18" t="s">
        <v>894</v>
      </c>
      <c r="I348" t="s">
        <v>47</v>
      </c>
      <c r="J348" s="15" t="s">
        <v>59</v>
      </c>
      <c r="K348" t="s">
        <v>47</v>
      </c>
      <c r="L348" s="15" t="s">
        <v>59</v>
      </c>
      <c r="BG348" t="s">
        <v>47</v>
      </c>
      <c r="BH348" s="15" t="s">
        <v>59</v>
      </c>
      <c r="BI348" s="29">
        <v>4.8000000000000001E-2</v>
      </c>
      <c r="BJ348" s="41" t="s">
        <v>59</v>
      </c>
      <c r="BK348" s="29" t="s">
        <v>47</v>
      </c>
      <c r="BL348" s="41" t="s">
        <v>59</v>
      </c>
      <c r="BM348" s="29">
        <v>0.04</v>
      </c>
      <c r="BN348" s="41" t="s">
        <v>59</v>
      </c>
      <c r="BO348" s="29">
        <v>0.28999999999999998</v>
      </c>
      <c r="BP348" s="41" t="s">
        <v>59</v>
      </c>
      <c r="BQ348" s="29">
        <v>0</v>
      </c>
      <c r="BR348" s="41" t="s">
        <v>59</v>
      </c>
      <c r="BS348" s="29">
        <v>0.19</v>
      </c>
      <c r="BT348" s="41" t="s">
        <v>59</v>
      </c>
      <c r="BU348" s="29" t="s">
        <v>47</v>
      </c>
      <c r="BV348" s="41" t="s">
        <v>59</v>
      </c>
      <c r="BW348" s="29">
        <v>0.67</v>
      </c>
      <c r="BX348" s="41" t="s">
        <v>59</v>
      </c>
      <c r="BY348" s="29">
        <v>1.3000000000000001E-2</v>
      </c>
      <c r="BZ348" s="41" t="s">
        <v>59</v>
      </c>
      <c r="CA348" t="s">
        <v>47</v>
      </c>
      <c r="CB348" s="15" t="s">
        <v>59</v>
      </c>
      <c r="CI348" t="s">
        <v>47</v>
      </c>
      <c r="CJ348" s="15" t="s">
        <v>59</v>
      </c>
      <c r="CM348" t="s">
        <v>47</v>
      </c>
      <c r="CN348" s="15" t="s">
        <v>59</v>
      </c>
      <c r="CO348" t="s">
        <v>47</v>
      </c>
      <c r="CP348" s="15" t="s">
        <v>59</v>
      </c>
      <c r="CQ348" t="s">
        <v>47</v>
      </c>
      <c r="CR348" s="15" t="s">
        <v>59</v>
      </c>
      <c r="CS348" t="s">
        <v>47</v>
      </c>
      <c r="CT348" s="15" t="s">
        <v>59</v>
      </c>
      <c r="CU348" t="s">
        <v>47</v>
      </c>
      <c r="CV348" s="15" t="s">
        <v>59</v>
      </c>
      <c r="CY348" t="s">
        <v>47</v>
      </c>
      <c r="CZ348" s="15" t="s">
        <v>59</v>
      </c>
      <c r="DC348" t="s">
        <v>47</v>
      </c>
      <c r="DD348" s="15" t="s">
        <v>59</v>
      </c>
      <c r="DG348" t="s">
        <v>47</v>
      </c>
      <c r="DH348" s="15" t="s">
        <v>59</v>
      </c>
      <c r="DI348" t="s">
        <v>47</v>
      </c>
      <c r="DJ348" s="15" t="s">
        <v>59</v>
      </c>
      <c r="DK348" t="s">
        <v>47</v>
      </c>
      <c r="DL348" s="15" t="s">
        <v>59</v>
      </c>
      <c r="DM348" t="s">
        <v>47</v>
      </c>
      <c r="DN348" s="15" t="s">
        <v>59</v>
      </c>
      <c r="DO348" t="s">
        <v>47</v>
      </c>
      <c r="DP348" s="15" t="s">
        <v>59</v>
      </c>
      <c r="DQ348" t="s">
        <v>47</v>
      </c>
      <c r="DR348" s="15" t="s">
        <v>59</v>
      </c>
      <c r="DS348" t="s">
        <v>47</v>
      </c>
      <c r="DT348" s="15" t="s">
        <v>59</v>
      </c>
      <c r="DU348" t="s">
        <v>47</v>
      </c>
      <c r="DV348" s="15" t="s">
        <v>59</v>
      </c>
      <c r="DW348" t="s">
        <v>47</v>
      </c>
      <c r="DX348" s="15" t="s">
        <v>59</v>
      </c>
      <c r="EC348" t="s">
        <v>47</v>
      </c>
      <c r="ED348" s="15" t="s">
        <v>59</v>
      </c>
      <c r="EE348" t="s">
        <v>47</v>
      </c>
      <c r="EF348" s="15" t="s">
        <v>59</v>
      </c>
      <c r="EG348" t="s">
        <v>47</v>
      </c>
      <c r="EH348" s="15" t="s">
        <v>59</v>
      </c>
      <c r="EK348" t="s">
        <v>47</v>
      </c>
      <c r="EL348" s="15" t="s">
        <v>59</v>
      </c>
      <c r="EM348" t="s">
        <v>47</v>
      </c>
      <c r="EN348" s="15" t="s">
        <v>59</v>
      </c>
      <c r="EO348" t="s">
        <v>47</v>
      </c>
      <c r="EP348" s="15" t="s">
        <v>59</v>
      </c>
      <c r="EQ348" t="s">
        <v>47</v>
      </c>
      <c r="ER348" s="15" t="s">
        <v>59</v>
      </c>
      <c r="ES348" t="s">
        <v>47</v>
      </c>
      <c r="ET348" s="15" t="s">
        <v>59</v>
      </c>
      <c r="EU348" t="s">
        <v>47</v>
      </c>
      <c r="EV348" s="15" t="s">
        <v>59</v>
      </c>
      <c r="EW348" t="s">
        <v>47</v>
      </c>
      <c r="EX348" s="15" t="s">
        <v>59</v>
      </c>
      <c r="EY348" t="s">
        <v>47</v>
      </c>
      <c r="EZ348" s="15" t="s">
        <v>59</v>
      </c>
      <c r="FA348" t="s">
        <v>47</v>
      </c>
      <c r="FB348" s="15" t="s">
        <v>59</v>
      </c>
      <c r="FE348" t="s">
        <v>47</v>
      </c>
      <c r="FF348" s="15" t="s">
        <v>59</v>
      </c>
      <c r="FG348" t="s">
        <v>47</v>
      </c>
      <c r="FH348" s="15" t="s">
        <v>59</v>
      </c>
      <c r="FI348" t="s">
        <v>47</v>
      </c>
      <c r="FJ348" s="15" t="s">
        <v>59</v>
      </c>
      <c r="FK348" t="s">
        <v>47</v>
      </c>
      <c r="FL348" s="15" t="s">
        <v>59</v>
      </c>
      <c r="FM348" t="s">
        <v>47</v>
      </c>
      <c r="FN348" s="15" t="s">
        <v>59</v>
      </c>
      <c r="FO348" t="s">
        <v>47</v>
      </c>
      <c r="FP348" s="15" t="s">
        <v>59</v>
      </c>
      <c r="FQ348" t="s">
        <v>47</v>
      </c>
      <c r="FR348" s="15" t="s">
        <v>59</v>
      </c>
    </row>
    <row r="349" spans="1:174">
      <c r="A349" s="29" t="s">
        <v>868</v>
      </c>
      <c r="B349" s="50">
        <v>4</v>
      </c>
      <c r="C349" s="50"/>
      <c r="D349" s="52">
        <v>8004</v>
      </c>
      <c r="E349" s="18" t="s">
        <v>894</v>
      </c>
      <c r="I349" t="s">
        <v>47</v>
      </c>
      <c r="J349" s="15" t="s">
        <v>59</v>
      </c>
      <c r="K349" t="s">
        <v>47</v>
      </c>
      <c r="L349" s="15" t="s">
        <v>59</v>
      </c>
      <c r="BG349" t="s">
        <v>47</v>
      </c>
      <c r="BH349" s="15" t="s">
        <v>59</v>
      </c>
      <c r="BI349" s="29">
        <v>0.125</v>
      </c>
      <c r="BJ349" s="41" t="s">
        <v>59</v>
      </c>
      <c r="BK349" s="29" t="s">
        <v>47</v>
      </c>
      <c r="BL349" s="41" t="s">
        <v>59</v>
      </c>
      <c r="BM349" s="29">
        <v>0.2</v>
      </c>
      <c r="BN349" s="41" t="s">
        <v>59</v>
      </c>
      <c r="BO349" s="29">
        <v>0.86</v>
      </c>
      <c r="BP349" s="41" t="s">
        <v>59</v>
      </c>
      <c r="BQ349" s="29">
        <v>0</v>
      </c>
      <c r="BR349" s="41" t="s">
        <v>59</v>
      </c>
      <c r="BS349" s="29">
        <v>0.08</v>
      </c>
      <c r="BT349" s="41" t="s">
        <v>59</v>
      </c>
      <c r="BU349" s="29" t="s">
        <v>47</v>
      </c>
      <c r="BV349" s="41" t="s">
        <v>59</v>
      </c>
      <c r="BW349" s="29">
        <v>1.35</v>
      </c>
      <c r="BX349" s="41" t="s">
        <v>59</v>
      </c>
      <c r="BY349" s="29">
        <v>0</v>
      </c>
      <c r="BZ349" s="41" t="s">
        <v>59</v>
      </c>
      <c r="CA349" t="s">
        <v>47</v>
      </c>
      <c r="CB349" s="15" t="s">
        <v>59</v>
      </c>
      <c r="CI349" t="s">
        <v>47</v>
      </c>
      <c r="CJ349" s="15" t="s">
        <v>59</v>
      </c>
      <c r="CM349" t="s">
        <v>47</v>
      </c>
      <c r="CN349" s="15" t="s">
        <v>59</v>
      </c>
      <c r="CO349" t="s">
        <v>47</v>
      </c>
      <c r="CP349" s="15" t="s">
        <v>59</v>
      </c>
      <c r="CQ349" t="s">
        <v>47</v>
      </c>
      <c r="CR349" s="15" t="s">
        <v>59</v>
      </c>
      <c r="CS349" t="s">
        <v>47</v>
      </c>
      <c r="CT349" s="15" t="s">
        <v>59</v>
      </c>
      <c r="CU349" t="s">
        <v>47</v>
      </c>
      <c r="CV349" s="15" t="s">
        <v>59</v>
      </c>
      <c r="CY349" t="s">
        <v>47</v>
      </c>
      <c r="CZ349" s="15" t="s">
        <v>59</v>
      </c>
      <c r="DC349" t="s">
        <v>47</v>
      </c>
      <c r="DD349" s="15" t="s">
        <v>59</v>
      </c>
      <c r="DG349" t="s">
        <v>47</v>
      </c>
      <c r="DH349" s="15" t="s">
        <v>59</v>
      </c>
      <c r="DI349" t="s">
        <v>47</v>
      </c>
      <c r="DJ349" s="15" t="s">
        <v>59</v>
      </c>
      <c r="DK349" t="s">
        <v>47</v>
      </c>
      <c r="DL349" s="15" t="s">
        <v>59</v>
      </c>
      <c r="DM349" t="s">
        <v>47</v>
      </c>
      <c r="DN349" s="15" t="s">
        <v>59</v>
      </c>
      <c r="DO349" t="s">
        <v>47</v>
      </c>
      <c r="DP349" s="15" t="s">
        <v>59</v>
      </c>
      <c r="DQ349" t="s">
        <v>47</v>
      </c>
      <c r="DR349" s="15" t="s">
        <v>59</v>
      </c>
      <c r="DS349" t="s">
        <v>47</v>
      </c>
      <c r="DT349" s="15" t="s">
        <v>59</v>
      </c>
      <c r="DU349" t="s">
        <v>47</v>
      </c>
      <c r="DV349" s="15" t="s">
        <v>59</v>
      </c>
      <c r="DW349" t="s">
        <v>47</v>
      </c>
      <c r="DX349" s="15" t="s">
        <v>59</v>
      </c>
      <c r="EC349" t="s">
        <v>47</v>
      </c>
      <c r="ED349" s="15" t="s">
        <v>59</v>
      </c>
      <c r="EE349" t="s">
        <v>47</v>
      </c>
      <c r="EF349" s="15" t="s">
        <v>59</v>
      </c>
      <c r="EG349" t="s">
        <v>47</v>
      </c>
      <c r="EH349" s="15" t="s">
        <v>59</v>
      </c>
      <c r="EK349" t="s">
        <v>47</v>
      </c>
      <c r="EL349" s="15" t="s">
        <v>59</v>
      </c>
      <c r="EM349" t="s">
        <v>47</v>
      </c>
      <c r="EN349" s="15" t="s">
        <v>59</v>
      </c>
      <c r="EO349" t="s">
        <v>47</v>
      </c>
      <c r="EP349" s="15" t="s">
        <v>59</v>
      </c>
      <c r="EQ349" t="s">
        <v>47</v>
      </c>
      <c r="ER349" s="15" t="s">
        <v>59</v>
      </c>
      <c r="ES349" t="s">
        <v>47</v>
      </c>
      <c r="ET349" s="15" t="s">
        <v>59</v>
      </c>
      <c r="EU349" t="s">
        <v>47</v>
      </c>
      <c r="EV349" s="15" t="s">
        <v>59</v>
      </c>
      <c r="EW349" t="s">
        <v>47</v>
      </c>
      <c r="EX349" s="15" t="s">
        <v>59</v>
      </c>
      <c r="EY349" t="s">
        <v>47</v>
      </c>
      <c r="EZ349" s="15" t="s">
        <v>59</v>
      </c>
      <c r="FA349" t="s">
        <v>47</v>
      </c>
      <c r="FB349" s="15" t="s">
        <v>59</v>
      </c>
      <c r="FE349" t="s">
        <v>47</v>
      </c>
      <c r="FF349" s="15" t="s">
        <v>59</v>
      </c>
      <c r="FG349" t="s">
        <v>47</v>
      </c>
      <c r="FH349" s="15" t="s">
        <v>59</v>
      </c>
      <c r="FI349" t="s">
        <v>47</v>
      </c>
      <c r="FJ349" s="15" t="s">
        <v>59</v>
      </c>
      <c r="FK349" t="s">
        <v>47</v>
      </c>
      <c r="FL349" s="15" t="s">
        <v>59</v>
      </c>
      <c r="FM349" t="s">
        <v>47</v>
      </c>
      <c r="FN349" s="15" t="s">
        <v>59</v>
      </c>
      <c r="FO349" t="s">
        <v>47</v>
      </c>
      <c r="FP349" s="15" t="s">
        <v>59</v>
      </c>
      <c r="FQ349" t="s">
        <v>47</v>
      </c>
      <c r="FR349" s="15" t="s">
        <v>59</v>
      </c>
    </row>
    <row r="350" spans="1:174">
      <c r="A350" s="29" t="s">
        <v>869</v>
      </c>
      <c r="B350" s="50">
        <v>4</v>
      </c>
      <c r="C350" s="50"/>
      <c r="D350" s="52">
        <v>8004</v>
      </c>
      <c r="E350" s="18" t="s">
        <v>894</v>
      </c>
      <c r="I350" t="s">
        <v>47</v>
      </c>
      <c r="J350" s="15" t="s">
        <v>59</v>
      </c>
      <c r="K350" t="s">
        <v>47</v>
      </c>
      <c r="L350" s="15" t="s">
        <v>59</v>
      </c>
      <c r="BG350" t="s">
        <v>47</v>
      </c>
      <c r="BH350" s="15" t="s">
        <v>59</v>
      </c>
      <c r="BI350" s="29">
        <v>0.11900000000000001</v>
      </c>
      <c r="BJ350" s="41" t="s">
        <v>59</v>
      </c>
      <c r="BK350" s="29" t="s">
        <v>47</v>
      </c>
      <c r="BL350" s="41" t="s">
        <v>59</v>
      </c>
      <c r="BM350" s="29">
        <v>0.14000000000000001</v>
      </c>
      <c r="BN350" s="41" t="s">
        <v>59</v>
      </c>
      <c r="BO350" s="29">
        <v>0.62</v>
      </c>
      <c r="BP350" s="41" t="s">
        <v>59</v>
      </c>
      <c r="BQ350" s="29">
        <v>0</v>
      </c>
      <c r="BR350" s="41" t="s">
        <v>59</v>
      </c>
      <c r="BS350" s="29">
        <v>0.08</v>
      </c>
      <c r="BT350" s="41" t="s">
        <v>59</v>
      </c>
      <c r="BU350" s="29" t="s">
        <v>47</v>
      </c>
      <c r="BV350" s="41" t="s">
        <v>59</v>
      </c>
      <c r="BW350" s="29">
        <v>0.96</v>
      </c>
      <c r="BX350" s="41" t="s">
        <v>59</v>
      </c>
      <c r="BY350" s="29">
        <v>0</v>
      </c>
      <c r="BZ350" s="41" t="s">
        <v>59</v>
      </c>
      <c r="CA350" t="s">
        <v>47</v>
      </c>
      <c r="CB350" s="15" t="s">
        <v>59</v>
      </c>
      <c r="CI350" t="s">
        <v>47</v>
      </c>
      <c r="CJ350" s="15" t="s">
        <v>59</v>
      </c>
      <c r="CM350" t="s">
        <v>47</v>
      </c>
      <c r="CN350" s="15" t="s">
        <v>59</v>
      </c>
      <c r="CO350" t="s">
        <v>47</v>
      </c>
      <c r="CP350" s="15" t="s">
        <v>59</v>
      </c>
      <c r="CQ350" t="s">
        <v>47</v>
      </c>
      <c r="CR350" s="15" t="s">
        <v>59</v>
      </c>
      <c r="CS350" t="s">
        <v>47</v>
      </c>
      <c r="CT350" s="15" t="s">
        <v>59</v>
      </c>
      <c r="CU350" t="s">
        <v>47</v>
      </c>
      <c r="CV350" s="15" t="s">
        <v>59</v>
      </c>
      <c r="CY350" t="s">
        <v>47</v>
      </c>
      <c r="CZ350" s="15" t="s">
        <v>59</v>
      </c>
      <c r="DC350" t="s">
        <v>47</v>
      </c>
      <c r="DD350" s="15" t="s">
        <v>59</v>
      </c>
      <c r="DG350" t="s">
        <v>47</v>
      </c>
      <c r="DH350" s="15" t="s">
        <v>59</v>
      </c>
      <c r="DI350" t="s">
        <v>47</v>
      </c>
      <c r="DJ350" s="15" t="s">
        <v>59</v>
      </c>
      <c r="DK350" t="s">
        <v>47</v>
      </c>
      <c r="DL350" s="15" t="s">
        <v>59</v>
      </c>
      <c r="DM350" t="s">
        <v>47</v>
      </c>
      <c r="DN350" s="15" t="s">
        <v>59</v>
      </c>
      <c r="DO350" t="s">
        <v>47</v>
      </c>
      <c r="DP350" s="15" t="s">
        <v>59</v>
      </c>
      <c r="DQ350" t="s">
        <v>47</v>
      </c>
      <c r="DR350" s="15" t="s">
        <v>59</v>
      </c>
      <c r="DS350" t="s">
        <v>47</v>
      </c>
      <c r="DT350" s="15" t="s">
        <v>59</v>
      </c>
      <c r="DU350" t="s">
        <v>47</v>
      </c>
      <c r="DV350" s="15" t="s">
        <v>59</v>
      </c>
      <c r="DW350" t="s">
        <v>47</v>
      </c>
      <c r="DX350" s="15" t="s">
        <v>59</v>
      </c>
      <c r="EC350" t="s">
        <v>47</v>
      </c>
      <c r="ED350" s="15" t="s">
        <v>59</v>
      </c>
      <c r="EE350" t="s">
        <v>47</v>
      </c>
      <c r="EF350" s="15" t="s">
        <v>59</v>
      </c>
      <c r="EG350" t="s">
        <v>47</v>
      </c>
      <c r="EH350" s="15" t="s">
        <v>59</v>
      </c>
      <c r="EK350" t="s">
        <v>47</v>
      </c>
      <c r="EL350" s="15" t="s">
        <v>59</v>
      </c>
      <c r="EM350" t="s">
        <v>47</v>
      </c>
      <c r="EN350" s="15" t="s">
        <v>59</v>
      </c>
      <c r="EO350" t="s">
        <v>47</v>
      </c>
      <c r="EP350" s="15" t="s">
        <v>59</v>
      </c>
      <c r="EQ350" t="s">
        <v>47</v>
      </c>
      <c r="ER350" s="15" t="s">
        <v>59</v>
      </c>
      <c r="ES350" t="s">
        <v>47</v>
      </c>
      <c r="ET350" s="15" t="s">
        <v>59</v>
      </c>
      <c r="EU350" t="s">
        <v>47</v>
      </c>
      <c r="EV350" s="15" t="s">
        <v>59</v>
      </c>
      <c r="EW350" t="s">
        <v>47</v>
      </c>
      <c r="EX350" s="15" t="s">
        <v>59</v>
      </c>
      <c r="EY350" t="s">
        <v>47</v>
      </c>
      <c r="EZ350" s="15" t="s">
        <v>59</v>
      </c>
      <c r="FA350" t="s">
        <v>47</v>
      </c>
      <c r="FB350" s="15" t="s">
        <v>59</v>
      </c>
      <c r="FE350" t="s">
        <v>47</v>
      </c>
      <c r="FF350" s="15" t="s">
        <v>59</v>
      </c>
      <c r="FG350" t="s">
        <v>47</v>
      </c>
      <c r="FH350" s="15" t="s">
        <v>59</v>
      </c>
      <c r="FI350" t="s">
        <v>47</v>
      </c>
      <c r="FJ350" s="15" t="s">
        <v>59</v>
      </c>
      <c r="FK350" t="s">
        <v>47</v>
      </c>
      <c r="FL350" s="15" t="s">
        <v>59</v>
      </c>
      <c r="FM350" t="s">
        <v>47</v>
      </c>
      <c r="FN350" s="15" t="s">
        <v>59</v>
      </c>
      <c r="FO350" t="s">
        <v>47</v>
      </c>
      <c r="FP350" s="15" t="s">
        <v>59</v>
      </c>
      <c r="FQ350" t="s">
        <v>47</v>
      </c>
      <c r="FR350" s="15" t="s">
        <v>59</v>
      </c>
    </row>
    <row r="351" spans="1:174">
      <c r="A351" s="29" t="s">
        <v>870</v>
      </c>
      <c r="B351" s="50">
        <v>4</v>
      </c>
      <c r="C351" s="50"/>
      <c r="D351" s="52">
        <v>8004</v>
      </c>
      <c r="E351" s="18" t="s">
        <v>894</v>
      </c>
      <c r="I351" t="s">
        <v>47</v>
      </c>
      <c r="J351" s="15" t="s">
        <v>59</v>
      </c>
      <c r="K351" t="s">
        <v>47</v>
      </c>
      <c r="L351" s="15" t="s">
        <v>59</v>
      </c>
      <c r="BG351" t="s">
        <v>47</v>
      </c>
      <c r="BH351" s="15" t="s">
        <v>59</v>
      </c>
      <c r="BI351" s="29">
        <v>0.54200000000000004</v>
      </c>
      <c r="BJ351" s="41" t="s">
        <v>59</v>
      </c>
      <c r="BK351" s="29" t="s">
        <v>47</v>
      </c>
      <c r="BL351" s="41" t="s">
        <v>59</v>
      </c>
      <c r="BM351" s="29">
        <v>0</v>
      </c>
      <c r="BN351" s="41" t="s">
        <v>59</v>
      </c>
      <c r="BO351" s="29">
        <v>1.7</v>
      </c>
      <c r="BP351" s="41" t="s">
        <v>59</v>
      </c>
      <c r="BQ351" s="29">
        <v>9.6999999999999989E-2</v>
      </c>
      <c r="BR351" s="41" t="s">
        <v>59</v>
      </c>
      <c r="BS351" s="29">
        <v>0.53</v>
      </c>
      <c r="BT351" s="41" t="s">
        <v>59</v>
      </c>
      <c r="BU351" s="29" t="s">
        <v>47</v>
      </c>
      <c r="BV351" s="41" t="s">
        <v>59</v>
      </c>
      <c r="BW351" s="29">
        <v>4.6900000000000004</v>
      </c>
      <c r="BX351" s="41" t="s">
        <v>59</v>
      </c>
      <c r="BY351" s="29">
        <v>0.19</v>
      </c>
      <c r="BZ351" s="41" t="s">
        <v>59</v>
      </c>
      <c r="CA351" t="s">
        <v>47</v>
      </c>
      <c r="CB351" s="15" t="s">
        <v>59</v>
      </c>
      <c r="CI351" t="s">
        <v>47</v>
      </c>
      <c r="CJ351" s="15" t="s">
        <v>59</v>
      </c>
      <c r="CM351" t="s">
        <v>47</v>
      </c>
      <c r="CN351" s="15" t="s">
        <v>59</v>
      </c>
      <c r="CO351" t="s">
        <v>47</v>
      </c>
      <c r="CP351" s="15" t="s">
        <v>59</v>
      </c>
      <c r="CQ351" t="s">
        <v>47</v>
      </c>
      <c r="CR351" s="15" t="s">
        <v>59</v>
      </c>
      <c r="CS351" t="s">
        <v>47</v>
      </c>
      <c r="CT351" s="15" t="s">
        <v>59</v>
      </c>
      <c r="CU351" t="s">
        <v>47</v>
      </c>
      <c r="CV351" s="15" t="s">
        <v>59</v>
      </c>
      <c r="CY351" t="s">
        <v>47</v>
      </c>
      <c r="CZ351" s="15" t="s">
        <v>59</v>
      </c>
      <c r="DC351" t="s">
        <v>47</v>
      </c>
      <c r="DD351" s="15" t="s">
        <v>59</v>
      </c>
      <c r="DG351" t="s">
        <v>47</v>
      </c>
      <c r="DH351" s="15" t="s">
        <v>59</v>
      </c>
      <c r="DI351" t="s">
        <v>47</v>
      </c>
      <c r="DJ351" s="15" t="s">
        <v>59</v>
      </c>
      <c r="DK351" t="s">
        <v>47</v>
      </c>
      <c r="DL351" s="15" t="s">
        <v>59</v>
      </c>
      <c r="DM351" t="s">
        <v>47</v>
      </c>
      <c r="DN351" s="15" t="s">
        <v>59</v>
      </c>
      <c r="DO351" t="s">
        <v>47</v>
      </c>
      <c r="DP351" s="15" t="s">
        <v>59</v>
      </c>
      <c r="DQ351" t="s">
        <v>47</v>
      </c>
      <c r="DR351" s="15" t="s">
        <v>59</v>
      </c>
      <c r="DS351" t="s">
        <v>47</v>
      </c>
      <c r="DT351" s="15" t="s">
        <v>59</v>
      </c>
      <c r="DU351" t="s">
        <v>47</v>
      </c>
      <c r="DV351" s="15" t="s">
        <v>59</v>
      </c>
      <c r="DW351" t="s">
        <v>47</v>
      </c>
      <c r="DX351" s="15" t="s">
        <v>59</v>
      </c>
      <c r="EC351" t="s">
        <v>47</v>
      </c>
      <c r="ED351" s="15" t="s">
        <v>59</v>
      </c>
      <c r="EE351" t="s">
        <v>47</v>
      </c>
      <c r="EF351" s="15" t="s">
        <v>59</v>
      </c>
      <c r="EG351" t="s">
        <v>47</v>
      </c>
      <c r="EH351" s="15" t="s">
        <v>59</v>
      </c>
      <c r="EK351" t="s">
        <v>47</v>
      </c>
      <c r="EL351" s="15" t="s">
        <v>59</v>
      </c>
      <c r="EM351" t="s">
        <v>47</v>
      </c>
      <c r="EN351" s="15" t="s">
        <v>59</v>
      </c>
      <c r="EO351" t="s">
        <v>47</v>
      </c>
      <c r="EP351" s="15" t="s">
        <v>59</v>
      </c>
      <c r="EQ351" t="s">
        <v>47</v>
      </c>
      <c r="ER351" s="15" t="s">
        <v>59</v>
      </c>
      <c r="ES351" t="s">
        <v>47</v>
      </c>
      <c r="ET351" s="15" t="s">
        <v>59</v>
      </c>
      <c r="EU351" t="s">
        <v>47</v>
      </c>
      <c r="EV351" s="15" t="s">
        <v>59</v>
      </c>
      <c r="EW351" t="s">
        <v>47</v>
      </c>
      <c r="EX351" s="15" t="s">
        <v>59</v>
      </c>
      <c r="EY351" t="s">
        <v>47</v>
      </c>
      <c r="EZ351" s="15" t="s">
        <v>59</v>
      </c>
      <c r="FA351" t="s">
        <v>47</v>
      </c>
      <c r="FB351" s="15" t="s">
        <v>59</v>
      </c>
      <c r="FE351" t="s">
        <v>47</v>
      </c>
      <c r="FF351" s="15" t="s">
        <v>59</v>
      </c>
      <c r="FG351" t="s">
        <v>47</v>
      </c>
      <c r="FH351" s="15" t="s">
        <v>59</v>
      </c>
      <c r="FI351" t="s">
        <v>47</v>
      </c>
      <c r="FJ351" s="15" t="s">
        <v>59</v>
      </c>
      <c r="FK351" t="s">
        <v>47</v>
      </c>
      <c r="FL351" s="15" t="s">
        <v>59</v>
      </c>
      <c r="FM351" t="s">
        <v>47</v>
      </c>
      <c r="FN351" s="15" t="s">
        <v>59</v>
      </c>
      <c r="FO351" t="s">
        <v>47</v>
      </c>
      <c r="FP351" s="15" t="s">
        <v>59</v>
      </c>
      <c r="FQ351" t="s">
        <v>47</v>
      </c>
      <c r="FR351" s="15" t="s">
        <v>59</v>
      </c>
    </row>
    <row r="352" spans="1:174">
      <c r="A352" s="29" t="s">
        <v>871</v>
      </c>
      <c r="B352" s="50">
        <v>4</v>
      </c>
      <c r="C352" s="50"/>
      <c r="D352" s="52">
        <v>8004</v>
      </c>
      <c r="E352" s="18" t="s">
        <v>894</v>
      </c>
      <c r="I352" t="s">
        <v>47</v>
      </c>
      <c r="J352" s="15" t="s">
        <v>59</v>
      </c>
      <c r="K352" t="s">
        <v>47</v>
      </c>
      <c r="L352" s="15" t="s">
        <v>59</v>
      </c>
      <c r="BG352" t="s">
        <v>47</v>
      </c>
      <c r="BH352" s="15" t="s">
        <v>59</v>
      </c>
      <c r="BI352" s="29">
        <v>0.03</v>
      </c>
      <c r="BJ352" s="41" t="s">
        <v>59</v>
      </c>
      <c r="BK352" s="29" t="s">
        <v>47</v>
      </c>
      <c r="BL352" s="41" t="s">
        <v>59</v>
      </c>
      <c r="BM352" s="29">
        <v>0</v>
      </c>
      <c r="BN352" s="41" t="s">
        <v>59</v>
      </c>
      <c r="BO352" s="29">
        <v>0.23</v>
      </c>
      <c r="BP352" s="41" t="s">
        <v>59</v>
      </c>
      <c r="BQ352" s="29">
        <v>0</v>
      </c>
      <c r="BR352" s="41" t="s">
        <v>59</v>
      </c>
      <c r="BS352" s="29">
        <v>0.2</v>
      </c>
      <c r="BT352" s="41" t="s">
        <v>59</v>
      </c>
      <c r="BU352" s="29" t="s">
        <v>47</v>
      </c>
      <c r="BV352" s="41" t="s">
        <v>59</v>
      </c>
      <c r="BW352" s="29">
        <v>0.59</v>
      </c>
      <c r="BX352" s="41" t="s">
        <v>59</v>
      </c>
      <c r="BY352" s="29">
        <v>0</v>
      </c>
      <c r="BZ352" s="41" t="s">
        <v>59</v>
      </c>
      <c r="CA352" t="s">
        <v>47</v>
      </c>
      <c r="CB352" s="15" t="s">
        <v>59</v>
      </c>
      <c r="CI352" t="s">
        <v>47</v>
      </c>
      <c r="CJ352" s="15" t="s">
        <v>59</v>
      </c>
      <c r="CM352" t="s">
        <v>47</v>
      </c>
      <c r="CN352" s="15" t="s">
        <v>59</v>
      </c>
      <c r="CO352" t="s">
        <v>47</v>
      </c>
      <c r="CP352" s="15" t="s">
        <v>59</v>
      </c>
      <c r="CQ352" t="s">
        <v>47</v>
      </c>
      <c r="CR352" s="15" t="s">
        <v>59</v>
      </c>
      <c r="CS352" t="s">
        <v>47</v>
      </c>
      <c r="CT352" s="15" t="s">
        <v>59</v>
      </c>
      <c r="CU352" t="s">
        <v>47</v>
      </c>
      <c r="CV352" s="15" t="s">
        <v>59</v>
      </c>
      <c r="CY352" t="s">
        <v>47</v>
      </c>
      <c r="CZ352" s="15" t="s">
        <v>59</v>
      </c>
      <c r="DC352" t="s">
        <v>47</v>
      </c>
      <c r="DD352" s="15" t="s">
        <v>59</v>
      </c>
      <c r="DG352" t="s">
        <v>47</v>
      </c>
      <c r="DH352" s="15" t="s">
        <v>59</v>
      </c>
      <c r="DI352" t="s">
        <v>47</v>
      </c>
      <c r="DJ352" s="15" t="s">
        <v>59</v>
      </c>
      <c r="DK352" t="s">
        <v>47</v>
      </c>
      <c r="DL352" s="15" t="s">
        <v>59</v>
      </c>
      <c r="DM352" t="s">
        <v>47</v>
      </c>
      <c r="DN352" s="15" t="s">
        <v>59</v>
      </c>
      <c r="DO352" t="s">
        <v>47</v>
      </c>
      <c r="DP352" s="15" t="s">
        <v>59</v>
      </c>
      <c r="DQ352" t="s">
        <v>47</v>
      </c>
      <c r="DR352" s="15" t="s">
        <v>59</v>
      </c>
      <c r="DS352" t="s">
        <v>47</v>
      </c>
      <c r="DT352" s="15" t="s">
        <v>59</v>
      </c>
      <c r="DU352" t="s">
        <v>47</v>
      </c>
      <c r="DV352" s="15" t="s">
        <v>59</v>
      </c>
      <c r="DW352" t="s">
        <v>47</v>
      </c>
      <c r="DX352" s="15" t="s">
        <v>59</v>
      </c>
      <c r="EC352" t="s">
        <v>47</v>
      </c>
      <c r="ED352" s="15" t="s">
        <v>59</v>
      </c>
      <c r="EE352" t="s">
        <v>47</v>
      </c>
      <c r="EF352" s="15" t="s">
        <v>59</v>
      </c>
      <c r="EG352" t="s">
        <v>47</v>
      </c>
      <c r="EH352" s="15" t="s">
        <v>59</v>
      </c>
      <c r="EK352" t="s">
        <v>47</v>
      </c>
      <c r="EL352" s="15" t="s">
        <v>59</v>
      </c>
      <c r="EM352" t="s">
        <v>47</v>
      </c>
      <c r="EN352" s="15" t="s">
        <v>59</v>
      </c>
      <c r="EO352" t="s">
        <v>47</v>
      </c>
      <c r="EP352" s="15" t="s">
        <v>59</v>
      </c>
      <c r="EQ352" t="s">
        <v>47</v>
      </c>
      <c r="ER352" s="15" t="s">
        <v>59</v>
      </c>
      <c r="ES352" t="s">
        <v>47</v>
      </c>
      <c r="ET352" s="15" t="s">
        <v>59</v>
      </c>
      <c r="EU352" t="s">
        <v>47</v>
      </c>
      <c r="EV352" s="15" t="s">
        <v>59</v>
      </c>
      <c r="EW352" t="s">
        <v>47</v>
      </c>
      <c r="EX352" s="15" t="s">
        <v>59</v>
      </c>
      <c r="EY352" t="s">
        <v>47</v>
      </c>
      <c r="EZ352" s="15" t="s">
        <v>59</v>
      </c>
      <c r="FA352" t="s">
        <v>47</v>
      </c>
      <c r="FB352" s="15" t="s">
        <v>59</v>
      </c>
      <c r="FE352" t="s">
        <v>47</v>
      </c>
      <c r="FF352" s="15" t="s">
        <v>59</v>
      </c>
      <c r="FG352" t="s">
        <v>47</v>
      </c>
      <c r="FH352" s="15" t="s">
        <v>59</v>
      </c>
      <c r="FI352" t="s">
        <v>47</v>
      </c>
      <c r="FJ352" s="15" t="s">
        <v>59</v>
      </c>
      <c r="FK352" t="s">
        <v>47</v>
      </c>
      <c r="FL352" s="15" t="s">
        <v>59</v>
      </c>
      <c r="FM352" t="s">
        <v>47</v>
      </c>
      <c r="FN352" s="15" t="s">
        <v>59</v>
      </c>
      <c r="FO352" t="s">
        <v>47</v>
      </c>
      <c r="FP352" s="15" t="s">
        <v>59</v>
      </c>
      <c r="FQ352" t="s">
        <v>47</v>
      </c>
      <c r="FR352" s="15" t="s">
        <v>59</v>
      </c>
    </row>
    <row r="353" spans="1:174">
      <c r="A353" s="29" t="s">
        <v>872</v>
      </c>
      <c r="B353" s="50">
        <v>4</v>
      </c>
      <c r="C353" s="50"/>
      <c r="D353" s="52">
        <v>8004</v>
      </c>
      <c r="E353" s="18" t="s">
        <v>894</v>
      </c>
      <c r="I353" t="s">
        <v>47</v>
      </c>
      <c r="J353" s="15" t="s">
        <v>59</v>
      </c>
      <c r="K353" t="s">
        <v>47</v>
      </c>
      <c r="L353" s="15" t="s">
        <v>59</v>
      </c>
      <c r="BG353" t="s">
        <v>47</v>
      </c>
      <c r="BH353" s="15" t="s">
        <v>59</v>
      </c>
      <c r="BI353" s="29">
        <v>2.4E-2</v>
      </c>
      <c r="BJ353" s="41" t="s">
        <v>59</v>
      </c>
      <c r="BK353" s="29" t="s">
        <v>47</v>
      </c>
      <c r="BL353" s="41" t="s">
        <v>59</v>
      </c>
      <c r="BM353" s="29">
        <v>2.2000000000000002E-2</v>
      </c>
      <c r="BN353" s="41" t="s">
        <v>59</v>
      </c>
      <c r="BO353" s="29">
        <v>0.24</v>
      </c>
      <c r="BP353" s="41" t="s">
        <v>59</v>
      </c>
      <c r="BQ353" s="29">
        <v>1.3999999999999999E-2</v>
      </c>
      <c r="BR353" s="41" t="s">
        <v>59</v>
      </c>
      <c r="BS353" s="29">
        <v>0.17</v>
      </c>
      <c r="BT353" s="41" t="s">
        <v>59</v>
      </c>
      <c r="BU353" s="29" t="s">
        <v>47</v>
      </c>
      <c r="BV353" s="41" t="s">
        <v>59</v>
      </c>
      <c r="BW353" s="29">
        <v>0.49</v>
      </c>
      <c r="BX353" s="41" t="s">
        <v>59</v>
      </c>
      <c r="BY353" s="29">
        <v>1.2E-2</v>
      </c>
      <c r="BZ353" s="41" t="s">
        <v>59</v>
      </c>
      <c r="CA353" t="s">
        <v>47</v>
      </c>
      <c r="CB353" s="15" t="s">
        <v>59</v>
      </c>
      <c r="CI353" t="s">
        <v>47</v>
      </c>
      <c r="CJ353" s="15" t="s">
        <v>59</v>
      </c>
      <c r="CM353" t="s">
        <v>47</v>
      </c>
      <c r="CN353" s="15" t="s">
        <v>59</v>
      </c>
      <c r="CO353" t="s">
        <v>47</v>
      </c>
      <c r="CP353" s="15" t="s">
        <v>59</v>
      </c>
      <c r="CQ353" t="s">
        <v>47</v>
      </c>
      <c r="CR353" s="15" t="s">
        <v>59</v>
      </c>
      <c r="CS353" t="s">
        <v>47</v>
      </c>
      <c r="CT353" s="15" t="s">
        <v>59</v>
      </c>
      <c r="CU353" t="s">
        <v>47</v>
      </c>
      <c r="CV353" s="15" t="s">
        <v>59</v>
      </c>
      <c r="CY353" t="s">
        <v>47</v>
      </c>
      <c r="CZ353" s="15" t="s">
        <v>59</v>
      </c>
      <c r="DC353" t="s">
        <v>47</v>
      </c>
      <c r="DD353" s="15" t="s">
        <v>59</v>
      </c>
      <c r="DG353" t="s">
        <v>47</v>
      </c>
      <c r="DH353" s="15" t="s">
        <v>59</v>
      </c>
      <c r="DI353" t="s">
        <v>47</v>
      </c>
      <c r="DJ353" s="15" t="s">
        <v>59</v>
      </c>
      <c r="DK353" t="s">
        <v>47</v>
      </c>
      <c r="DL353" s="15" t="s">
        <v>59</v>
      </c>
      <c r="DM353" t="s">
        <v>47</v>
      </c>
      <c r="DN353" s="15" t="s">
        <v>59</v>
      </c>
      <c r="DO353" t="s">
        <v>47</v>
      </c>
      <c r="DP353" s="15" t="s">
        <v>59</v>
      </c>
      <c r="DQ353" t="s">
        <v>47</v>
      </c>
      <c r="DR353" s="15" t="s">
        <v>59</v>
      </c>
      <c r="DS353" t="s">
        <v>47</v>
      </c>
      <c r="DT353" s="15" t="s">
        <v>59</v>
      </c>
      <c r="DU353" t="s">
        <v>47</v>
      </c>
      <c r="DV353" s="15" t="s">
        <v>59</v>
      </c>
      <c r="DW353" t="s">
        <v>47</v>
      </c>
      <c r="DX353" s="15" t="s">
        <v>59</v>
      </c>
      <c r="EC353" t="s">
        <v>47</v>
      </c>
      <c r="ED353" s="15" t="s">
        <v>59</v>
      </c>
      <c r="EE353" t="s">
        <v>47</v>
      </c>
      <c r="EF353" s="15" t="s">
        <v>59</v>
      </c>
      <c r="EG353" t="s">
        <v>47</v>
      </c>
      <c r="EH353" s="15" t="s">
        <v>59</v>
      </c>
      <c r="EK353" t="s">
        <v>47</v>
      </c>
      <c r="EL353" s="15" t="s">
        <v>59</v>
      </c>
      <c r="EM353" t="s">
        <v>47</v>
      </c>
      <c r="EN353" s="15" t="s">
        <v>59</v>
      </c>
      <c r="EO353" t="s">
        <v>47</v>
      </c>
      <c r="EP353" s="15" t="s">
        <v>59</v>
      </c>
      <c r="EQ353" t="s">
        <v>47</v>
      </c>
      <c r="ER353" s="15" t="s">
        <v>59</v>
      </c>
      <c r="ES353" t="s">
        <v>47</v>
      </c>
      <c r="ET353" s="15" t="s">
        <v>59</v>
      </c>
      <c r="EU353" t="s">
        <v>47</v>
      </c>
      <c r="EV353" s="15" t="s">
        <v>59</v>
      </c>
      <c r="EW353" t="s">
        <v>47</v>
      </c>
      <c r="EX353" s="15" t="s">
        <v>59</v>
      </c>
      <c r="EY353" t="s">
        <v>47</v>
      </c>
      <c r="EZ353" s="15" t="s">
        <v>59</v>
      </c>
      <c r="FA353" t="s">
        <v>47</v>
      </c>
      <c r="FB353" s="15" t="s">
        <v>59</v>
      </c>
      <c r="FE353" t="s">
        <v>47</v>
      </c>
      <c r="FF353" s="15" t="s">
        <v>59</v>
      </c>
      <c r="FG353" t="s">
        <v>47</v>
      </c>
      <c r="FH353" s="15" t="s">
        <v>59</v>
      </c>
      <c r="FI353" t="s">
        <v>47</v>
      </c>
      <c r="FJ353" s="15" t="s">
        <v>59</v>
      </c>
      <c r="FK353" t="s">
        <v>47</v>
      </c>
      <c r="FL353" s="15" t="s">
        <v>59</v>
      </c>
      <c r="FM353" t="s">
        <v>47</v>
      </c>
      <c r="FN353" s="15" t="s">
        <v>59</v>
      </c>
      <c r="FO353" t="s">
        <v>47</v>
      </c>
      <c r="FP353" s="15" t="s">
        <v>59</v>
      </c>
      <c r="FQ353" t="s">
        <v>47</v>
      </c>
      <c r="FR353" s="15" t="s">
        <v>59</v>
      </c>
    </row>
    <row r="354" spans="1:174">
      <c r="A354" s="29" t="s">
        <v>873</v>
      </c>
      <c r="B354" s="50">
        <v>4</v>
      </c>
      <c r="C354" s="50"/>
      <c r="D354" s="52">
        <v>8004</v>
      </c>
      <c r="E354" s="18" t="s">
        <v>894</v>
      </c>
      <c r="I354" t="s">
        <v>47</v>
      </c>
      <c r="J354" s="15" t="s">
        <v>59</v>
      </c>
      <c r="K354" t="s">
        <v>47</v>
      </c>
      <c r="L354" s="15" t="s">
        <v>59</v>
      </c>
      <c r="BG354" t="s">
        <v>47</v>
      </c>
      <c r="BH354" s="15" t="s">
        <v>59</v>
      </c>
      <c r="BI354" s="29">
        <v>0.03</v>
      </c>
      <c r="BJ354" s="41" t="s">
        <v>59</v>
      </c>
      <c r="BK354" s="29" t="s">
        <v>47</v>
      </c>
      <c r="BL354" s="41" t="s">
        <v>59</v>
      </c>
      <c r="BM354" s="29">
        <v>0</v>
      </c>
      <c r="BN354" s="41" t="s">
        <v>59</v>
      </c>
      <c r="BO354" s="29">
        <v>0.24</v>
      </c>
      <c r="BP354" s="41" t="s">
        <v>59</v>
      </c>
      <c r="BQ354" s="29">
        <v>0</v>
      </c>
      <c r="BR354" s="41" t="s">
        <v>59</v>
      </c>
      <c r="BS354" s="29">
        <v>0.21</v>
      </c>
      <c r="BT354" s="41" t="s">
        <v>59</v>
      </c>
      <c r="BU354" s="29" t="s">
        <v>47</v>
      </c>
      <c r="BV354" s="41" t="s">
        <v>59</v>
      </c>
      <c r="BW354" s="29">
        <v>0.64</v>
      </c>
      <c r="BX354" s="41" t="s">
        <v>59</v>
      </c>
      <c r="BY354" s="29">
        <v>0</v>
      </c>
      <c r="BZ354" s="41" t="s">
        <v>59</v>
      </c>
      <c r="CA354" t="s">
        <v>47</v>
      </c>
      <c r="CB354" s="15" t="s">
        <v>59</v>
      </c>
      <c r="CI354" t="s">
        <v>47</v>
      </c>
      <c r="CJ354" s="15" t="s">
        <v>59</v>
      </c>
      <c r="CM354" t="s">
        <v>47</v>
      </c>
      <c r="CN354" s="15" t="s">
        <v>59</v>
      </c>
      <c r="CO354" t="s">
        <v>47</v>
      </c>
      <c r="CP354" s="15" t="s">
        <v>59</v>
      </c>
      <c r="CQ354" t="s">
        <v>47</v>
      </c>
      <c r="CR354" s="15" t="s">
        <v>59</v>
      </c>
      <c r="CS354" t="s">
        <v>47</v>
      </c>
      <c r="CT354" s="15" t="s">
        <v>59</v>
      </c>
      <c r="CU354" t="s">
        <v>47</v>
      </c>
      <c r="CV354" s="15" t="s">
        <v>59</v>
      </c>
      <c r="CY354" t="s">
        <v>47</v>
      </c>
      <c r="CZ354" s="15" t="s">
        <v>59</v>
      </c>
      <c r="DC354" t="s">
        <v>47</v>
      </c>
      <c r="DD354" s="15" t="s">
        <v>59</v>
      </c>
      <c r="DG354" t="s">
        <v>47</v>
      </c>
      <c r="DH354" s="15" t="s">
        <v>59</v>
      </c>
      <c r="DI354" t="s">
        <v>47</v>
      </c>
      <c r="DJ354" s="15" t="s">
        <v>59</v>
      </c>
      <c r="DK354" t="s">
        <v>47</v>
      </c>
      <c r="DL354" s="15" t="s">
        <v>59</v>
      </c>
      <c r="DM354" t="s">
        <v>47</v>
      </c>
      <c r="DN354" s="15" t="s">
        <v>59</v>
      </c>
      <c r="DO354" t="s">
        <v>47</v>
      </c>
      <c r="DP354" s="15" t="s">
        <v>59</v>
      </c>
      <c r="DQ354" t="s">
        <v>47</v>
      </c>
      <c r="DR354" s="15" t="s">
        <v>59</v>
      </c>
      <c r="DS354" t="s">
        <v>47</v>
      </c>
      <c r="DT354" s="15" t="s">
        <v>59</v>
      </c>
      <c r="DU354" t="s">
        <v>47</v>
      </c>
      <c r="DV354" s="15" t="s">
        <v>59</v>
      </c>
      <c r="DW354" t="s">
        <v>47</v>
      </c>
      <c r="DX354" s="15" t="s">
        <v>59</v>
      </c>
      <c r="EC354" t="s">
        <v>47</v>
      </c>
      <c r="ED354" s="15" t="s">
        <v>59</v>
      </c>
      <c r="EE354" t="s">
        <v>47</v>
      </c>
      <c r="EF354" s="15" t="s">
        <v>59</v>
      </c>
      <c r="EG354" t="s">
        <v>47</v>
      </c>
      <c r="EH354" s="15" t="s">
        <v>59</v>
      </c>
      <c r="EK354" t="s">
        <v>47</v>
      </c>
      <c r="EL354" s="15" t="s">
        <v>59</v>
      </c>
      <c r="EM354" t="s">
        <v>47</v>
      </c>
      <c r="EN354" s="15" t="s">
        <v>59</v>
      </c>
      <c r="EO354" t="s">
        <v>47</v>
      </c>
      <c r="EP354" s="15" t="s">
        <v>59</v>
      </c>
      <c r="EQ354" t="s">
        <v>47</v>
      </c>
      <c r="ER354" s="15" t="s">
        <v>59</v>
      </c>
      <c r="ES354" t="s">
        <v>47</v>
      </c>
      <c r="ET354" s="15" t="s">
        <v>59</v>
      </c>
      <c r="EU354" t="s">
        <v>47</v>
      </c>
      <c r="EV354" s="15" t="s">
        <v>59</v>
      </c>
      <c r="EW354" t="s">
        <v>47</v>
      </c>
      <c r="EX354" s="15" t="s">
        <v>59</v>
      </c>
      <c r="EY354" t="s">
        <v>47</v>
      </c>
      <c r="EZ354" s="15" t="s">
        <v>59</v>
      </c>
      <c r="FA354" t="s">
        <v>47</v>
      </c>
      <c r="FB354" s="15" t="s">
        <v>59</v>
      </c>
      <c r="FE354" t="s">
        <v>47</v>
      </c>
      <c r="FF354" s="15" t="s">
        <v>59</v>
      </c>
      <c r="FG354" t="s">
        <v>47</v>
      </c>
      <c r="FH354" s="15" t="s">
        <v>59</v>
      </c>
      <c r="FI354" t="s">
        <v>47</v>
      </c>
      <c r="FJ354" s="15" t="s">
        <v>59</v>
      </c>
      <c r="FK354" t="s">
        <v>47</v>
      </c>
      <c r="FL354" s="15" t="s">
        <v>59</v>
      </c>
      <c r="FM354" t="s">
        <v>47</v>
      </c>
      <c r="FN354" s="15" t="s">
        <v>59</v>
      </c>
      <c r="FO354" t="s">
        <v>47</v>
      </c>
      <c r="FP354" s="15" t="s">
        <v>59</v>
      </c>
      <c r="FQ354" t="s">
        <v>47</v>
      </c>
      <c r="FR354" s="15" t="s">
        <v>59</v>
      </c>
    </row>
    <row r="355" spans="1:174">
      <c r="A355" s="29" t="s">
        <v>874</v>
      </c>
      <c r="B355" s="50">
        <v>4</v>
      </c>
      <c r="C355" s="50"/>
      <c r="D355" s="52">
        <v>8004</v>
      </c>
      <c r="E355" s="18" t="s">
        <v>894</v>
      </c>
      <c r="I355" t="s">
        <v>47</v>
      </c>
      <c r="J355" s="15" t="s">
        <v>59</v>
      </c>
      <c r="K355" t="s">
        <v>47</v>
      </c>
      <c r="L355" s="15" t="s">
        <v>59</v>
      </c>
      <c r="BG355" t="s">
        <v>47</v>
      </c>
      <c r="BH355" s="15" t="s">
        <v>59</v>
      </c>
      <c r="BI355" s="29">
        <v>5.5E-2</v>
      </c>
      <c r="BJ355" s="41" t="s">
        <v>59</v>
      </c>
      <c r="BK355" s="29" t="s">
        <v>47</v>
      </c>
      <c r="BL355" s="41" t="s">
        <v>59</v>
      </c>
      <c r="BM355" s="29">
        <v>0</v>
      </c>
      <c r="BN355" s="41" t="s">
        <v>59</v>
      </c>
      <c r="BO355" s="29">
        <v>0.12</v>
      </c>
      <c r="BP355" s="41" t="s">
        <v>59</v>
      </c>
      <c r="BQ355" s="29">
        <v>0</v>
      </c>
      <c r="BR355" s="41" t="s">
        <v>59</v>
      </c>
      <c r="BS355" s="29">
        <v>0.11</v>
      </c>
      <c r="BT355" s="41" t="s">
        <v>59</v>
      </c>
      <c r="BU355" s="29" t="s">
        <v>47</v>
      </c>
      <c r="BV355" s="41" t="s">
        <v>59</v>
      </c>
      <c r="BW355" s="29">
        <v>0.76</v>
      </c>
      <c r="BX355" s="41" t="s">
        <v>59</v>
      </c>
      <c r="BY355" s="29">
        <v>1.9E-2</v>
      </c>
      <c r="BZ355" s="41" t="s">
        <v>59</v>
      </c>
      <c r="CA355" t="s">
        <v>47</v>
      </c>
      <c r="CB355" s="15" t="s">
        <v>59</v>
      </c>
      <c r="CI355" t="s">
        <v>47</v>
      </c>
      <c r="CJ355" s="15" t="s">
        <v>59</v>
      </c>
      <c r="CM355" t="s">
        <v>47</v>
      </c>
      <c r="CN355" s="15" t="s">
        <v>59</v>
      </c>
      <c r="CO355" t="s">
        <v>47</v>
      </c>
      <c r="CP355" s="15" t="s">
        <v>59</v>
      </c>
      <c r="CQ355" t="s">
        <v>47</v>
      </c>
      <c r="CR355" s="15" t="s">
        <v>59</v>
      </c>
      <c r="CS355" t="s">
        <v>47</v>
      </c>
      <c r="CT355" s="15" t="s">
        <v>59</v>
      </c>
      <c r="CU355" t="s">
        <v>47</v>
      </c>
      <c r="CV355" s="15" t="s">
        <v>59</v>
      </c>
      <c r="CY355" t="s">
        <v>47</v>
      </c>
      <c r="CZ355" s="15" t="s">
        <v>59</v>
      </c>
      <c r="DC355" t="s">
        <v>47</v>
      </c>
      <c r="DD355" s="15" t="s">
        <v>59</v>
      </c>
      <c r="DG355" t="s">
        <v>47</v>
      </c>
      <c r="DH355" s="15" t="s">
        <v>59</v>
      </c>
      <c r="DI355" t="s">
        <v>47</v>
      </c>
      <c r="DJ355" s="15" t="s">
        <v>59</v>
      </c>
      <c r="DK355" t="s">
        <v>47</v>
      </c>
      <c r="DL355" s="15" t="s">
        <v>59</v>
      </c>
      <c r="DM355" t="s">
        <v>47</v>
      </c>
      <c r="DN355" s="15" t="s">
        <v>59</v>
      </c>
      <c r="DO355" t="s">
        <v>47</v>
      </c>
      <c r="DP355" s="15" t="s">
        <v>59</v>
      </c>
      <c r="DQ355" t="s">
        <v>47</v>
      </c>
      <c r="DR355" s="15" t="s">
        <v>59</v>
      </c>
      <c r="DS355" t="s">
        <v>47</v>
      </c>
      <c r="DT355" s="15" t="s">
        <v>59</v>
      </c>
      <c r="DU355" t="s">
        <v>47</v>
      </c>
      <c r="DV355" s="15" t="s">
        <v>59</v>
      </c>
      <c r="DW355" t="s">
        <v>47</v>
      </c>
      <c r="DX355" s="15" t="s">
        <v>59</v>
      </c>
      <c r="EC355" t="s">
        <v>47</v>
      </c>
      <c r="ED355" s="15" t="s">
        <v>59</v>
      </c>
      <c r="EE355" t="s">
        <v>47</v>
      </c>
      <c r="EF355" s="15" t="s">
        <v>59</v>
      </c>
      <c r="EG355" t="s">
        <v>47</v>
      </c>
      <c r="EH355" s="15" t="s">
        <v>59</v>
      </c>
      <c r="EK355" t="s">
        <v>47</v>
      </c>
      <c r="EL355" s="15" t="s">
        <v>59</v>
      </c>
      <c r="EM355" t="s">
        <v>47</v>
      </c>
      <c r="EN355" s="15" t="s">
        <v>59</v>
      </c>
      <c r="EO355" t="s">
        <v>47</v>
      </c>
      <c r="EP355" s="15" t="s">
        <v>59</v>
      </c>
      <c r="EQ355" t="s">
        <v>47</v>
      </c>
      <c r="ER355" s="15" t="s">
        <v>59</v>
      </c>
      <c r="ES355" t="s">
        <v>47</v>
      </c>
      <c r="ET355" s="15" t="s">
        <v>59</v>
      </c>
      <c r="EU355" t="s">
        <v>47</v>
      </c>
      <c r="EV355" s="15" t="s">
        <v>59</v>
      </c>
      <c r="EW355" t="s">
        <v>47</v>
      </c>
      <c r="EX355" s="15" t="s">
        <v>59</v>
      </c>
      <c r="EY355" t="s">
        <v>47</v>
      </c>
      <c r="EZ355" s="15" t="s">
        <v>59</v>
      </c>
      <c r="FA355" t="s">
        <v>47</v>
      </c>
      <c r="FB355" s="15" t="s">
        <v>59</v>
      </c>
      <c r="FE355" t="s">
        <v>47</v>
      </c>
      <c r="FF355" s="15" t="s">
        <v>59</v>
      </c>
      <c r="FG355" t="s">
        <v>47</v>
      </c>
      <c r="FH355" s="15" t="s">
        <v>59</v>
      </c>
      <c r="FI355" t="s">
        <v>47</v>
      </c>
      <c r="FJ355" s="15" t="s">
        <v>59</v>
      </c>
      <c r="FK355" t="s">
        <v>47</v>
      </c>
      <c r="FL355" s="15" t="s">
        <v>59</v>
      </c>
      <c r="FM355" t="s">
        <v>47</v>
      </c>
      <c r="FN355" s="15" t="s">
        <v>59</v>
      </c>
      <c r="FO355" t="s">
        <v>47</v>
      </c>
      <c r="FP355" s="15" t="s">
        <v>59</v>
      </c>
      <c r="FQ355" t="s">
        <v>47</v>
      </c>
      <c r="FR355" s="15" t="s">
        <v>59</v>
      </c>
    </row>
    <row r="356" spans="1:174">
      <c r="A356" s="29" t="s">
        <v>875</v>
      </c>
      <c r="B356" s="50">
        <v>4</v>
      </c>
      <c r="C356" s="50"/>
      <c r="D356" s="52">
        <v>8004</v>
      </c>
      <c r="E356" s="18" t="s">
        <v>894</v>
      </c>
      <c r="I356" t="s">
        <v>47</v>
      </c>
      <c r="J356" s="15" t="s">
        <v>59</v>
      </c>
      <c r="K356" t="s">
        <v>47</v>
      </c>
      <c r="L356" s="15" t="s">
        <v>59</v>
      </c>
      <c r="BG356" t="s">
        <v>47</v>
      </c>
      <c r="BH356" s="15" t="s">
        <v>59</v>
      </c>
      <c r="BI356" s="29">
        <v>9.0999999999999998E-2</v>
      </c>
      <c r="BJ356" s="41" t="s">
        <v>59</v>
      </c>
      <c r="BK356" s="29" t="s">
        <v>47</v>
      </c>
      <c r="BL356" s="41" t="s">
        <v>59</v>
      </c>
      <c r="BM356" s="29">
        <v>0</v>
      </c>
      <c r="BN356" s="41" t="s">
        <v>59</v>
      </c>
      <c r="BO356" s="29">
        <v>0.17</v>
      </c>
      <c r="BP356" s="41" t="s">
        <v>59</v>
      </c>
      <c r="BQ356" s="29">
        <v>0</v>
      </c>
      <c r="BR356" s="41" t="s">
        <v>59</v>
      </c>
      <c r="BS356" s="29">
        <v>0.14000000000000001</v>
      </c>
      <c r="BT356" s="41" t="s">
        <v>59</v>
      </c>
      <c r="BU356" s="29" t="s">
        <v>47</v>
      </c>
      <c r="BV356" s="41" t="s">
        <v>59</v>
      </c>
      <c r="BW356" s="29">
        <v>1</v>
      </c>
      <c r="BX356" s="41" t="s">
        <v>59</v>
      </c>
      <c r="BY356" s="29">
        <v>0</v>
      </c>
      <c r="BZ356" s="41" t="s">
        <v>59</v>
      </c>
      <c r="CA356" t="s">
        <v>47</v>
      </c>
      <c r="CB356" s="15" t="s">
        <v>59</v>
      </c>
      <c r="CI356" t="s">
        <v>47</v>
      </c>
      <c r="CJ356" s="15" t="s">
        <v>59</v>
      </c>
      <c r="CM356" t="s">
        <v>47</v>
      </c>
      <c r="CN356" s="15" t="s">
        <v>59</v>
      </c>
      <c r="CO356" t="s">
        <v>47</v>
      </c>
      <c r="CP356" s="15" t="s">
        <v>59</v>
      </c>
      <c r="CQ356" t="s">
        <v>47</v>
      </c>
      <c r="CR356" s="15" t="s">
        <v>59</v>
      </c>
      <c r="CS356" t="s">
        <v>47</v>
      </c>
      <c r="CT356" s="15" t="s">
        <v>59</v>
      </c>
      <c r="CU356" t="s">
        <v>47</v>
      </c>
      <c r="CV356" s="15" t="s">
        <v>59</v>
      </c>
      <c r="CY356" t="s">
        <v>47</v>
      </c>
      <c r="CZ356" s="15" t="s">
        <v>59</v>
      </c>
      <c r="DC356" t="s">
        <v>47</v>
      </c>
      <c r="DD356" s="15" t="s">
        <v>59</v>
      </c>
      <c r="DG356" t="s">
        <v>47</v>
      </c>
      <c r="DH356" s="15" t="s">
        <v>59</v>
      </c>
      <c r="DI356" t="s">
        <v>47</v>
      </c>
      <c r="DJ356" s="15" t="s">
        <v>59</v>
      </c>
      <c r="DK356" t="s">
        <v>47</v>
      </c>
      <c r="DL356" s="15" t="s">
        <v>59</v>
      </c>
      <c r="DM356" t="s">
        <v>47</v>
      </c>
      <c r="DN356" s="15" t="s">
        <v>59</v>
      </c>
      <c r="DO356" t="s">
        <v>47</v>
      </c>
      <c r="DP356" s="15" t="s">
        <v>59</v>
      </c>
      <c r="DQ356" t="s">
        <v>47</v>
      </c>
      <c r="DR356" s="15" t="s">
        <v>59</v>
      </c>
      <c r="DS356" t="s">
        <v>47</v>
      </c>
      <c r="DT356" s="15" t="s">
        <v>59</v>
      </c>
      <c r="DU356" t="s">
        <v>47</v>
      </c>
      <c r="DV356" s="15" t="s">
        <v>59</v>
      </c>
      <c r="DW356" t="s">
        <v>47</v>
      </c>
      <c r="DX356" s="15" t="s">
        <v>59</v>
      </c>
      <c r="EC356" t="s">
        <v>47</v>
      </c>
      <c r="ED356" s="15" t="s">
        <v>59</v>
      </c>
      <c r="EE356" t="s">
        <v>47</v>
      </c>
      <c r="EF356" s="15" t="s">
        <v>59</v>
      </c>
      <c r="EG356" t="s">
        <v>47</v>
      </c>
      <c r="EH356" s="15" t="s">
        <v>59</v>
      </c>
      <c r="EK356" t="s">
        <v>47</v>
      </c>
      <c r="EL356" s="15" t="s">
        <v>59</v>
      </c>
      <c r="EM356" t="s">
        <v>47</v>
      </c>
      <c r="EN356" s="15" t="s">
        <v>59</v>
      </c>
      <c r="EO356" t="s">
        <v>47</v>
      </c>
      <c r="EP356" s="15" t="s">
        <v>59</v>
      </c>
      <c r="EQ356" t="s">
        <v>47</v>
      </c>
      <c r="ER356" s="15" t="s">
        <v>59</v>
      </c>
      <c r="ES356" t="s">
        <v>47</v>
      </c>
      <c r="ET356" s="15" t="s">
        <v>59</v>
      </c>
      <c r="EU356" t="s">
        <v>47</v>
      </c>
      <c r="EV356" s="15" t="s">
        <v>59</v>
      </c>
      <c r="EW356" t="s">
        <v>47</v>
      </c>
      <c r="EX356" s="15" t="s">
        <v>59</v>
      </c>
      <c r="EY356" t="s">
        <v>47</v>
      </c>
      <c r="EZ356" s="15" t="s">
        <v>59</v>
      </c>
      <c r="FA356" t="s">
        <v>47</v>
      </c>
      <c r="FB356" s="15" t="s">
        <v>59</v>
      </c>
      <c r="FE356" t="s">
        <v>47</v>
      </c>
      <c r="FF356" s="15" t="s">
        <v>59</v>
      </c>
      <c r="FG356" t="s">
        <v>47</v>
      </c>
      <c r="FH356" s="15" t="s">
        <v>59</v>
      </c>
      <c r="FI356" t="s">
        <v>47</v>
      </c>
      <c r="FJ356" s="15" t="s">
        <v>59</v>
      </c>
      <c r="FK356" t="s">
        <v>47</v>
      </c>
      <c r="FL356" s="15" t="s">
        <v>59</v>
      </c>
      <c r="FM356" t="s">
        <v>47</v>
      </c>
      <c r="FN356" s="15" t="s">
        <v>59</v>
      </c>
      <c r="FO356" t="s">
        <v>47</v>
      </c>
      <c r="FP356" s="15" t="s">
        <v>59</v>
      </c>
      <c r="FQ356" t="s">
        <v>47</v>
      </c>
      <c r="FR356" s="15" t="s">
        <v>59</v>
      </c>
    </row>
    <row r="357" spans="1:174">
      <c r="A357" s="29" t="s">
        <v>876</v>
      </c>
      <c r="B357" s="50">
        <v>4</v>
      </c>
      <c r="C357" s="50"/>
      <c r="D357" s="52">
        <v>8004</v>
      </c>
      <c r="E357" s="18" t="s">
        <v>894</v>
      </c>
      <c r="I357" t="s">
        <v>47</v>
      </c>
      <c r="J357" s="15" t="s">
        <v>59</v>
      </c>
      <c r="K357" t="s">
        <v>47</v>
      </c>
      <c r="L357" s="15" t="s">
        <v>59</v>
      </c>
      <c r="BG357" t="s">
        <v>47</v>
      </c>
      <c r="BH357" s="15" t="s">
        <v>59</v>
      </c>
      <c r="BI357" s="29">
        <v>2.3E-2</v>
      </c>
      <c r="BJ357" s="41" t="s">
        <v>59</v>
      </c>
      <c r="BK357" s="29" t="s">
        <v>47</v>
      </c>
      <c r="BL357" s="41" t="s">
        <v>59</v>
      </c>
      <c r="BM357" s="29">
        <v>5.4000000000000006E-2</v>
      </c>
      <c r="BN357" s="41" t="s">
        <v>59</v>
      </c>
      <c r="BO357" s="29">
        <v>0.24</v>
      </c>
      <c r="BP357" s="41" t="s">
        <v>59</v>
      </c>
      <c r="BQ357" s="29">
        <v>0</v>
      </c>
      <c r="BR357" s="41" t="s">
        <v>59</v>
      </c>
      <c r="BS357" s="29">
        <v>0.18</v>
      </c>
      <c r="BT357" s="41" t="s">
        <v>59</v>
      </c>
      <c r="BU357" s="29" t="s">
        <v>47</v>
      </c>
      <c r="BV357" s="41" t="s">
        <v>59</v>
      </c>
      <c r="BW357" s="29">
        <v>0.63</v>
      </c>
      <c r="BX357" s="41" t="s">
        <v>59</v>
      </c>
      <c r="BY357" s="29">
        <v>2.2000000000000002E-2</v>
      </c>
      <c r="BZ357" s="41" t="s">
        <v>59</v>
      </c>
      <c r="CA357" t="s">
        <v>47</v>
      </c>
      <c r="CB357" s="15" t="s">
        <v>59</v>
      </c>
      <c r="CI357" t="s">
        <v>47</v>
      </c>
      <c r="CJ357" s="15" t="s">
        <v>59</v>
      </c>
      <c r="CM357" t="s">
        <v>47</v>
      </c>
      <c r="CN357" s="15" t="s">
        <v>59</v>
      </c>
      <c r="CO357" t="s">
        <v>47</v>
      </c>
      <c r="CP357" s="15" t="s">
        <v>59</v>
      </c>
      <c r="CQ357" t="s">
        <v>47</v>
      </c>
      <c r="CR357" s="15" t="s">
        <v>59</v>
      </c>
      <c r="CS357" t="s">
        <v>47</v>
      </c>
      <c r="CT357" s="15" t="s">
        <v>59</v>
      </c>
      <c r="CU357" t="s">
        <v>47</v>
      </c>
      <c r="CV357" s="15" t="s">
        <v>59</v>
      </c>
      <c r="CY357" t="s">
        <v>47</v>
      </c>
      <c r="CZ357" s="15" t="s">
        <v>59</v>
      </c>
      <c r="DC357" t="s">
        <v>47</v>
      </c>
      <c r="DD357" s="15" t="s">
        <v>59</v>
      </c>
      <c r="DG357" t="s">
        <v>47</v>
      </c>
      <c r="DH357" s="15" t="s">
        <v>59</v>
      </c>
      <c r="DI357" t="s">
        <v>47</v>
      </c>
      <c r="DJ357" s="15" t="s">
        <v>59</v>
      </c>
      <c r="DK357" t="s">
        <v>47</v>
      </c>
      <c r="DL357" s="15" t="s">
        <v>59</v>
      </c>
      <c r="DM357" t="s">
        <v>47</v>
      </c>
      <c r="DN357" s="15" t="s">
        <v>59</v>
      </c>
      <c r="DO357" t="s">
        <v>47</v>
      </c>
      <c r="DP357" s="15" t="s">
        <v>59</v>
      </c>
      <c r="DQ357" t="s">
        <v>47</v>
      </c>
      <c r="DR357" s="15" t="s">
        <v>59</v>
      </c>
      <c r="DS357" t="s">
        <v>47</v>
      </c>
      <c r="DT357" s="15" t="s">
        <v>59</v>
      </c>
      <c r="DU357" t="s">
        <v>47</v>
      </c>
      <c r="DV357" s="15" t="s">
        <v>59</v>
      </c>
      <c r="DW357" t="s">
        <v>47</v>
      </c>
      <c r="DX357" s="15" t="s">
        <v>59</v>
      </c>
      <c r="EC357" t="s">
        <v>47</v>
      </c>
      <c r="ED357" s="15" t="s">
        <v>59</v>
      </c>
      <c r="EE357" t="s">
        <v>47</v>
      </c>
      <c r="EF357" s="15" t="s">
        <v>59</v>
      </c>
      <c r="EG357" t="s">
        <v>47</v>
      </c>
      <c r="EH357" s="15" t="s">
        <v>59</v>
      </c>
      <c r="EK357" t="s">
        <v>47</v>
      </c>
      <c r="EL357" s="15" t="s">
        <v>59</v>
      </c>
      <c r="EM357" t="s">
        <v>47</v>
      </c>
      <c r="EN357" s="15" t="s">
        <v>59</v>
      </c>
      <c r="EO357" t="s">
        <v>47</v>
      </c>
      <c r="EP357" s="15" t="s">
        <v>59</v>
      </c>
      <c r="EQ357" t="s">
        <v>47</v>
      </c>
      <c r="ER357" s="15" t="s">
        <v>59</v>
      </c>
      <c r="ES357" t="s">
        <v>47</v>
      </c>
      <c r="ET357" s="15" t="s">
        <v>59</v>
      </c>
      <c r="EU357" t="s">
        <v>47</v>
      </c>
      <c r="EV357" s="15" t="s">
        <v>59</v>
      </c>
      <c r="EW357" t="s">
        <v>47</v>
      </c>
      <c r="EX357" s="15" t="s">
        <v>59</v>
      </c>
      <c r="EY357" t="s">
        <v>47</v>
      </c>
      <c r="EZ357" s="15" t="s">
        <v>59</v>
      </c>
      <c r="FA357" t="s">
        <v>47</v>
      </c>
      <c r="FB357" s="15" t="s">
        <v>59</v>
      </c>
      <c r="FE357" t="s">
        <v>47</v>
      </c>
      <c r="FF357" s="15" t="s">
        <v>59</v>
      </c>
      <c r="FG357" t="s">
        <v>47</v>
      </c>
      <c r="FH357" s="15" t="s">
        <v>59</v>
      </c>
      <c r="FI357" t="s">
        <v>47</v>
      </c>
      <c r="FJ357" s="15" t="s">
        <v>59</v>
      </c>
      <c r="FK357" t="s">
        <v>47</v>
      </c>
      <c r="FL357" s="15" t="s">
        <v>59</v>
      </c>
      <c r="FM357" t="s">
        <v>47</v>
      </c>
      <c r="FN357" s="15" t="s">
        <v>59</v>
      </c>
      <c r="FO357" t="s">
        <v>47</v>
      </c>
      <c r="FP357" s="15" t="s">
        <v>59</v>
      </c>
      <c r="FQ357" t="s">
        <v>47</v>
      </c>
      <c r="FR357" s="15" t="s">
        <v>59</v>
      </c>
    </row>
    <row r="358" spans="1:174">
      <c r="A358" s="29" t="s">
        <v>877</v>
      </c>
      <c r="B358" s="50">
        <v>4</v>
      </c>
      <c r="C358" s="50"/>
      <c r="D358" s="52">
        <v>8004</v>
      </c>
      <c r="E358" s="18" t="s">
        <v>894</v>
      </c>
      <c r="I358" t="s">
        <v>47</v>
      </c>
      <c r="J358" s="15" t="s">
        <v>59</v>
      </c>
      <c r="K358" t="s">
        <v>47</v>
      </c>
      <c r="L358" s="15" t="s">
        <v>59</v>
      </c>
      <c r="BG358" t="s">
        <v>47</v>
      </c>
      <c r="BH358" s="15" t="s">
        <v>59</v>
      </c>
      <c r="BI358" s="29">
        <v>0</v>
      </c>
      <c r="BJ358" s="41" t="s">
        <v>59</v>
      </c>
      <c r="BK358" s="29" t="s">
        <v>47</v>
      </c>
      <c r="BL358" s="41" t="s">
        <v>59</v>
      </c>
      <c r="BM358" s="29">
        <v>0.105</v>
      </c>
      <c r="BN358" s="41" t="s">
        <v>59</v>
      </c>
      <c r="BO358" s="29">
        <v>0.42</v>
      </c>
      <c r="BP358" s="41" t="s">
        <v>59</v>
      </c>
      <c r="BQ358" s="29">
        <v>0</v>
      </c>
      <c r="BR358" s="41" t="s">
        <v>59</v>
      </c>
      <c r="BS358" s="29">
        <v>0</v>
      </c>
      <c r="BT358" s="41" t="s">
        <v>59</v>
      </c>
      <c r="BU358" s="29" t="s">
        <v>47</v>
      </c>
      <c r="BV358" s="41" t="s">
        <v>59</v>
      </c>
      <c r="BW358" s="29">
        <v>0.63</v>
      </c>
      <c r="BX358" s="41" t="s">
        <v>59</v>
      </c>
      <c r="BY358" s="29">
        <v>0</v>
      </c>
      <c r="BZ358" s="41" t="s">
        <v>59</v>
      </c>
      <c r="CA358" t="s">
        <v>47</v>
      </c>
      <c r="CB358" s="15" t="s">
        <v>59</v>
      </c>
      <c r="CI358" t="s">
        <v>47</v>
      </c>
      <c r="CJ358" s="15" t="s">
        <v>59</v>
      </c>
      <c r="CM358" t="s">
        <v>47</v>
      </c>
      <c r="CN358" s="15" t="s">
        <v>59</v>
      </c>
      <c r="CO358" t="s">
        <v>47</v>
      </c>
      <c r="CP358" s="15" t="s">
        <v>59</v>
      </c>
      <c r="CQ358" t="s">
        <v>47</v>
      </c>
      <c r="CR358" s="15" t="s">
        <v>59</v>
      </c>
      <c r="CS358" t="s">
        <v>47</v>
      </c>
      <c r="CT358" s="15" t="s">
        <v>59</v>
      </c>
      <c r="CU358" t="s">
        <v>47</v>
      </c>
      <c r="CV358" s="15" t="s">
        <v>59</v>
      </c>
      <c r="CY358" t="s">
        <v>47</v>
      </c>
      <c r="CZ358" s="15" t="s">
        <v>59</v>
      </c>
      <c r="DC358" t="s">
        <v>47</v>
      </c>
      <c r="DD358" s="15" t="s">
        <v>59</v>
      </c>
      <c r="DG358" t="s">
        <v>47</v>
      </c>
      <c r="DH358" s="15" t="s">
        <v>59</v>
      </c>
      <c r="DI358" t="s">
        <v>47</v>
      </c>
      <c r="DJ358" s="15" t="s">
        <v>59</v>
      </c>
      <c r="DK358" t="s">
        <v>47</v>
      </c>
      <c r="DL358" s="15" t="s">
        <v>59</v>
      </c>
      <c r="DM358" t="s">
        <v>47</v>
      </c>
      <c r="DN358" s="15" t="s">
        <v>59</v>
      </c>
      <c r="DO358" t="s">
        <v>47</v>
      </c>
      <c r="DP358" s="15" t="s">
        <v>59</v>
      </c>
      <c r="DQ358" t="s">
        <v>47</v>
      </c>
      <c r="DR358" s="15" t="s">
        <v>59</v>
      </c>
      <c r="DS358" t="s">
        <v>47</v>
      </c>
      <c r="DT358" s="15" t="s">
        <v>59</v>
      </c>
      <c r="DU358" t="s">
        <v>47</v>
      </c>
      <c r="DV358" s="15" t="s">
        <v>59</v>
      </c>
      <c r="DW358" t="s">
        <v>47</v>
      </c>
      <c r="DX358" s="15" t="s">
        <v>59</v>
      </c>
      <c r="EC358" t="s">
        <v>47</v>
      </c>
      <c r="ED358" s="15" t="s">
        <v>59</v>
      </c>
      <c r="EE358" t="s">
        <v>47</v>
      </c>
      <c r="EF358" s="15" t="s">
        <v>59</v>
      </c>
      <c r="EG358" t="s">
        <v>47</v>
      </c>
      <c r="EH358" s="15" t="s">
        <v>59</v>
      </c>
      <c r="EK358" t="s">
        <v>47</v>
      </c>
      <c r="EL358" s="15" t="s">
        <v>59</v>
      </c>
      <c r="EM358" t="s">
        <v>47</v>
      </c>
      <c r="EN358" s="15" t="s">
        <v>59</v>
      </c>
      <c r="EO358" t="s">
        <v>47</v>
      </c>
      <c r="EP358" s="15" t="s">
        <v>59</v>
      </c>
      <c r="EQ358" t="s">
        <v>47</v>
      </c>
      <c r="ER358" s="15" t="s">
        <v>59</v>
      </c>
      <c r="ES358" t="s">
        <v>47</v>
      </c>
      <c r="ET358" s="15" t="s">
        <v>59</v>
      </c>
      <c r="EU358" t="s">
        <v>47</v>
      </c>
      <c r="EV358" s="15" t="s">
        <v>59</v>
      </c>
      <c r="EW358" t="s">
        <v>47</v>
      </c>
      <c r="EX358" s="15" t="s">
        <v>59</v>
      </c>
      <c r="EY358" t="s">
        <v>47</v>
      </c>
      <c r="EZ358" s="15" t="s">
        <v>59</v>
      </c>
      <c r="FA358" t="s">
        <v>47</v>
      </c>
      <c r="FB358" s="15" t="s">
        <v>59</v>
      </c>
      <c r="FE358" t="s">
        <v>47</v>
      </c>
      <c r="FF358" s="15" t="s">
        <v>59</v>
      </c>
      <c r="FG358" t="s">
        <v>47</v>
      </c>
      <c r="FH358" s="15" t="s">
        <v>59</v>
      </c>
      <c r="FI358" t="s">
        <v>47</v>
      </c>
      <c r="FJ358" s="15" t="s">
        <v>59</v>
      </c>
      <c r="FK358" t="s">
        <v>47</v>
      </c>
      <c r="FL358" s="15" t="s">
        <v>59</v>
      </c>
      <c r="FM358" t="s">
        <v>47</v>
      </c>
      <c r="FN358" s="15" t="s">
        <v>59</v>
      </c>
      <c r="FO358" t="s">
        <v>47</v>
      </c>
      <c r="FP358" s="15" t="s">
        <v>59</v>
      </c>
      <c r="FQ358" t="s">
        <v>47</v>
      </c>
      <c r="FR358" s="15" t="s">
        <v>59</v>
      </c>
    </row>
    <row r="359" spans="1:174">
      <c r="A359" s="29" t="s">
        <v>878</v>
      </c>
      <c r="B359" s="50">
        <v>4</v>
      </c>
      <c r="C359" s="50"/>
      <c r="D359" s="52">
        <v>8004</v>
      </c>
      <c r="E359" s="18" t="s">
        <v>894</v>
      </c>
      <c r="I359" t="s">
        <v>47</v>
      </c>
      <c r="J359" s="15" t="s">
        <v>59</v>
      </c>
      <c r="K359" t="s">
        <v>47</v>
      </c>
      <c r="L359" s="15" t="s">
        <v>59</v>
      </c>
      <c r="BG359" t="s">
        <v>47</v>
      </c>
      <c r="BH359" s="15" t="s">
        <v>59</v>
      </c>
      <c r="BI359" s="29">
        <v>5.0999999999999997E-2</v>
      </c>
      <c r="BJ359" s="41" t="s">
        <v>59</v>
      </c>
      <c r="BK359" s="29" t="s">
        <v>47</v>
      </c>
      <c r="BL359" s="41" t="s">
        <v>59</v>
      </c>
      <c r="BM359" s="29">
        <v>9.4E-2</v>
      </c>
      <c r="BN359" s="41" t="s">
        <v>59</v>
      </c>
      <c r="BO359" s="29">
        <v>0.38</v>
      </c>
      <c r="BP359" s="41" t="s">
        <v>59</v>
      </c>
      <c r="BQ359" s="29">
        <v>0</v>
      </c>
      <c r="BR359" s="41" t="s">
        <v>59</v>
      </c>
      <c r="BS359" s="29">
        <v>0.04</v>
      </c>
      <c r="BT359" s="41" t="s">
        <v>59</v>
      </c>
      <c r="BU359" s="29" t="s">
        <v>47</v>
      </c>
      <c r="BV359" s="41" t="s">
        <v>59</v>
      </c>
      <c r="BW359" s="29">
        <v>0.56999999999999995</v>
      </c>
      <c r="BX359" s="41" t="s">
        <v>59</v>
      </c>
      <c r="BY359" s="29">
        <v>0</v>
      </c>
      <c r="BZ359" s="41" t="s">
        <v>59</v>
      </c>
      <c r="CA359" t="s">
        <v>47</v>
      </c>
      <c r="CB359" s="15" t="s">
        <v>59</v>
      </c>
      <c r="CI359" t="s">
        <v>47</v>
      </c>
      <c r="CJ359" s="15" t="s">
        <v>59</v>
      </c>
      <c r="CM359" t="s">
        <v>47</v>
      </c>
      <c r="CN359" s="15" t="s">
        <v>59</v>
      </c>
      <c r="CO359" t="s">
        <v>47</v>
      </c>
      <c r="CP359" s="15" t="s">
        <v>59</v>
      </c>
      <c r="CQ359" t="s">
        <v>47</v>
      </c>
      <c r="CR359" s="15" t="s">
        <v>59</v>
      </c>
      <c r="CS359" t="s">
        <v>47</v>
      </c>
      <c r="CT359" s="15" t="s">
        <v>59</v>
      </c>
      <c r="CU359" t="s">
        <v>47</v>
      </c>
      <c r="CV359" s="15" t="s">
        <v>59</v>
      </c>
      <c r="CY359" t="s">
        <v>47</v>
      </c>
      <c r="CZ359" s="15" t="s">
        <v>59</v>
      </c>
      <c r="DC359" t="s">
        <v>47</v>
      </c>
      <c r="DD359" s="15" t="s">
        <v>59</v>
      </c>
      <c r="DG359" t="s">
        <v>47</v>
      </c>
      <c r="DH359" s="15" t="s">
        <v>59</v>
      </c>
      <c r="DI359" t="s">
        <v>47</v>
      </c>
      <c r="DJ359" s="15" t="s">
        <v>59</v>
      </c>
      <c r="DK359" t="s">
        <v>47</v>
      </c>
      <c r="DL359" s="15" t="s">
        <v>59</v>
      </c>
      <c r="DM359" t="s">
        <v>47</v>
      </c>
      <c r="DN359" s="15" t="s">
        <v>59</v>
      </c>
      <c r="DO359" t="s">
        <v>47</v>
      </c>
      <c r="DP359" s="15" t="s">
        <v>59</v>
      </c>
      <c r="DQ359" t="s">
        <v>47</v>
      </c>
      <c r="DR359" s="15" t="s">
        <v>59</v>
      </c>
      <c r="DS359" t="s">
        <v>47</v>
      </c>
      <c r="DT359" s="15" t="s">
        <v>59</v>
      </c>
      <c r="DU359" t="s">
        <v>47</v>
      </c>
      <c r="DV359" s="15" t="s">
        <v>59</v>
      </c>
      <c r="DW359" t="s">
        <v>47</v>
      </c>
      <c r="DX359" s="15" t="s">
        <v>59</v>
      </c>
      <c r="EC359" t="s">
        <v>47</v>
      </c>
      <c r="ED359" s="15" t="s">
        <v>59</v>
      </c>
      <c r="EE359" t="s">
        <v>47</v>
      </c>
      <c r="EF359" s="15" t="s">
        <v>59</v>
      </c>
      <c r="EG359" t="s">
        <v>47</v>
      </c>
      <c r="EH359" s="15" t="s">
        <v>59</v>
      </c>
      <c r="EK359" t="s">
        <v>47</v>
      </c>
      <c r="EL359" s="15" t="s">
        <v>59</v>
      </c>
      <c r="EM359" t="s">
        <v>47</v>
      </c>
      <c r="EN359" s="15" t="s">
        <v>59</v>
      </c>
      <c r="EO359" t="s">
        <v>47</v>
      </c>
      <c r="EP359" s="15" t="s">
        <v>59</v>
      </c>
      <c r="EQ359" t="s">
        <v>47</v>
      </c>
      <c r="ER359" s="15" t="s">
        <v>59</v>
      </c>
      <c r="ES359" t="s">
        <v>47</v>
      </c>
      <c r="ET359" s="15" t="s">
        <v>59</v>
      </c>
      <c r="EU359" t="s">
        <v>47</v>
      </c>
      <c r="EV359" s="15" t="s">
        <v>59</v>
      </c>
      <c r="EW359" t="s">
        <v>47</v>
      </c>
      <c r="EX359" s="15" t="s">
        <v>59</v>
      </c>
      <c r="EY359" t="s">
        <v>47</v>
      </c>
      <c r="EZ359" s="15" t="s">
        <v>59</v>
      </c>
      <c r="FA359" t="s">
        <v>47</v>
      </c>
      <c r="FB359" s="15" t="s">
        <v>59</v>
      </c>
      <c r="FE359" t="s">
        <v>47</v>
      </c>
      <c r="FF359" s="15" t="s">
        <v>59</v>
      </c>
      <c r="FG359" t="s">
        <v>47</v>
      </c>
      <c r="FH359" s="15" t="s">
        <v>59</v>
      </c>
      <c r="FI359" t="s">
        <v>47</v>
      </c>
      <c r="FJ359" s="15" t="s">
        <v>59</v>
      </c>
      <c r="FK359" t="s">
        <v>47</v>
      </c>
      <c r="FL359" s="15" t="s">
        <v>59</v>
      </c>
      <c r="FM359" t="s">
        <v>47</v>
      </c>
      <c r="FN359" s="15" t="s">
        <v>59</v>
      </c>
      <c r="FO359" t="s">
        <v>47</v>
      </c>
      <c r="FP359" s="15" t="s">
        <v>59</v>
      </c>
      <c r="FQ359" t="s">
        <v>47</v>
      </c>
      <c r="FR359" s="15" t="s">
        <v>59</v>
      </c>
    </row>
    <row r="360" spans="1:174">
      <c r="A360" s="29" t="s">
        <v>879</v>
      </c>
      <c r="B360" s="50">
        <v>4</v>
      </c>
      <c r="C360" s="50"/>
      <c r="D360" s="52">
        <v>8004</v>
      </c>
      <c r="E360" s="18" t="s">
        <v>894</v>
      </c>
      <c r="I360" t="s">
        <v>47</v>
      </c>
      <c r="J360" s="15" t="s">
        <v>59</v>
      </c>
      <c r="K360" t="s">
        <v>47</v>
      </c>
      <c r="L360" s="15" t="s">
        <v>59</v>
      </c>
      <c r="BG360" t="s">
        <v>47</v>
      </c>
      <c r="BH360" s="15" t="s">
        <v>59</v>
      </c>
      <c r="BI360" s="29" t="s">
        <v>54</v>
      </c>
      <c r="BJ360" s="41" t="s">
        <v>59</v>
      </c>
      <c r="BK360" s="29" t="s">
        <v>47</v>
      </c>
      <c r="BL360" s="41" t="s">
        <v>59</v>
      </c>
      <c r="BM360" s="29" t="s">
        <v>54</v>
      </c>
      <c r="BN360" s="41" t="s">
        <v>59</v>
      </c>
      <c r="BO360" s="29">
        <v>1.34</v>
      </c>
      <c r="BP360" s="41" t="s">
        <v>59</v>
      </c>
      <c r="BQ360" s="29">
        <v>0</v>
      </c>
      <c r="BR360" s="41" t="s">
        <v>59</v>
      </c>
      <c r="BS360" s="29">
        <v>0.05</v>
      </c>
      <c r="BT360" s="41" t="s">
        <v>59</v>
      </c>
      <c r="BU360" s="29" t="s">
        <v>47</v>
      </c>
      <c r="BV360" s="41" t="s">
        <v>59</v>
      </c>
      <c r="BW360" s="29">
        <v>1.65</v>
      </c>
      <c r="BX360" s="41" t="s">
        <v>59</v>
      </c>
      <c r="BY360" s="29">
        <v>0</v>
      </c>
      <c r="BZ360" s="41" t="s">
        <v>59</v>
      </c>
      <c r="CA360" t="s">
        <v>47</v>
      </c>
      <c r="CB360" s="15" t="s">
        <v>59</v>
      </c>
      <c r="CI360" t="s">
        <v>47</v>
      </c>
      <c r="CJ360" s="15" t="s">
        <v>59</v>
      </c>
      <c r="CM360" t="s">
        <v>47</v>
      </c>
      <c r="CN360" s="15" t="s">
        <v>59</v>
      </c>
      <c r="CO360" t="s">
        <v>47</v>
      </c>
      <c r="CP360" s="15" t="s">
        <v>59</v>
      </c>
      <c r="CQ360" t="s">
        <v>47</v>
      </c>
      <c r="CR360" s="15" t="s">
        <v>59</v>
      </c>
      <c r="CS360" t="s">
        <v>47</v>
      </c>
      <c r="CT360" s="15" t="s">
        <v>59</v>
      </c>
      <c r="CU360" t="s">
        <v>47</v>
      </c>
      <c r="CV360" s="15" t="s">
        <v>59</v>
      </c>
      <c r="CY360" t="s">
        <v>47</v>
      </c>
      <c r="CZ360" s="15" t="s">
        <v>59</v>
      </c>
      <c r="DC360" t="s">
        <v>47</v>
      </c>
      <c r="DD360" s="15" t="s">
        <v>59</v>
      </c>
      <c r="DG360" t="s">
        <v>47</v>
      </c>
      <c r="DH360" s="15" t="s">
        <v>59</v>
      </c>
      <c r="DI360" t="s">
        <v>47</v>
      </c>
      <c r="DJ360" s="15" t="s">
        <v>59</v>
      </c>
      <c r="DK360" t="s">
        <v>47</v>
      </c>
      <c r="DL360" s="15" t="s">
        <v>59</v>
      </c>
      <c r="DM360" t="s">
        <v>47</v>
      </c>
      <c r="DN360" s="15" t="s">
        <v>59</v>
      </c>
      <c r="DO360" t="s">
        <v>47</v>
      </c>
      <c r="DP360" s="15" t="s">
        <v>59</v>
      </c>
      <c r="DQ360" t="s">
        <v>47</v>
      </c>
      <c r="DR360" s="15" t="s">
        <v>59</v>
      </c>
      <c r="DS360" t="s">
        <v>47</v>
      </c>
      <c r="DT360" s="15" t="s">
        <v>59</v>
      </c>
      <c r="DU360" t="s">
        <v>47</v>
      </c>
      <c r="DV360" s="15" t="s">
        <v>59</v>
      </c>
      <c r="DW360" t="s">
        <v>47</v>
      </c>
      <c r="DX360" s="15" t="s">
        <v>59</v>
      </c>
      <c r="EC360" t="s">
        <v>47</v>
      </c>
      <c r="ED360" s="15" t="s">
        <v>59</v>
      </c>
      <c r="EE360" t="s">
        <v>47</v>
      </c>
      <c r="EF360" s="15" t="s">
        <v>59</v>
      </c>
      <c r="EG360" t="s">
        <v>47</v>
      </c>
      <c r="EH360" s="15" t="s">
        <v>59</v>
      </c>
      <c r="EK360" t="s">
        <v>47</v>
      </c>
      <c r="EL360" s="15" t="s">
        <v>59</v>
      </c>
      <c r="EM360" t="s">
        <v>47</v>
      </c>
      <c r="EN360" s="15" t="s">
        <v>59</v>
      </c>
      <c r="EO360" t="s">
        <v>47</v>
      </c>
      <c r="EP360" s="15" t="s">
        <v>59</v>
      </c>
      <c r="EQ360" t="s">
        <v>47</v>
      </c>
      <c r="ER360" s="15" t="s">
        <v>59</v>
      </c>
      <c r="ES360" t="s">
        <v>47</v>
      </c>
      <c r="ET360" s="15" t="s">
        <v>59</v>
      </c>
      <c r="EU360" t="s">
        <v>47</v>
      </c>
      <c r="EV360" s="15" t="s">
        <v>59</v>
      </c>
      <c r="EW360" t="s">
        <v>47</v>
      </c>
      <c r="EX360" s="15" t="s">
        <v>59</v>
      </c>
      <c r="EY360" t="s">
        <v>47</v>
      </c>
      <c r="EZ360" s="15" t="s">
        <v>59</v>
      </c>
      <c r="FA360" t="s">
        <v>47</v>
      </c>
      <c r="FB360" s="15" t="s">
        <v>59</v>
      </c>
      <c r="FE360" t="s">
        <v>47</v>
      </c>
      <c r="FF360" s="15" t="s">
        <v>59</v>
      </c>
      <c r="FG360" t="s">
        <v>47</v>
      </c>
      <c r="FH360" s="15" t="s">
        <v>59</v>
      </c>
      <c r="FI360" t="s">
        <v>47</v>
      </c>
      <c r="FJ360" s="15" t="s">
        <v>59</v>
      </c>
      <c r="FK360" t="s">
        <v>47</v>
      </c>
      <c r="FL360" s="15" t="s">
        <v>59</v>
      </c>
      <c r="FM360" t="s">
        <v>47</v>
      </c>
      <c r="FN360" s="15" t="s">
        <v>59</v>
      </c>
      <c r="FO360" t="s">
        <v>47</v>
      </c>
      <c r="FP360" s="15" t="s">
        <v>59</v>
      </c>
      <c r="FQ360" t="s">
        <v>47</v>
      </c>
      <c r="FR360" s="15" t="s">
        <v>59</v>
      </c>
    </row>
    <row r="361" spans="1:174">
      <c r="A361" s="29" t="s">
        <v>880</v>
      </c>
      <c r="B361" s="50">
        <v>4</v>
      </c>
      <c r="C361" s="50"/>
      <c r="D361" s="52">
        <v>8004</v>
      </c>
      <c r="E361" s="18" t="s">
        <v>894</v>
      </c>
      <c r="I361" t="s">
        <v>47</v>
      </c>
      <c r="J361" s="15" t="s">
        <v>59</v>
      </c>
      <c r="K361" t="s">
        <v>47</v>
      </c>
      <c r="L361" s="15" t="s">
        <v>59</v>
      </c>
      <c r="BG361" t="s">
        <v>47</v>
      </c>
      <c r="BH361" s="15" t="s">
        <v>59</v>
      </c>
      <c r="BI361" s="29">
        <v>0.14800000000000002</v>
      </c>
      <c r="BJ361" s="41" t="s">
        <v>59</v>
      </c>
      <c r="BK361" s="29" t="s">
        <v>47</v>
      </c>
      <c r="BL361" s="41" t="s">
        <v>59</v>
      </c>
      <c r="BM361" s="29">
        <v>3.3000000000000002E-2</v>
      </c>
      <c r="BN361" s="41" t="s">
        <v>59</v>
      </c>
      <c r="BO361" s="29">
        <v>0.28999999999999998</v>
      </c>
      <c r="BP361" s="41" t="s">
        <v>59</v>
      </c>
      <c r="BQ361" s="29">
        <v>3.5000000000000003E-2</v>
      </c>
      <c r="BR361" s="41" t="s">
        <v>59</v>
      </c>
      <c r="BS361" s="29">
        <v>0.26</v>
      </c>
      <c r="BT361" s="41" t="s">
        <v>59</v>
      </c>
      <c r="BU361" s="29" t="s">
        <v>47</v>
      </c>
      <c r="BV361" s="41" t="s">
        <v>59</v>
      </c>
      <c r="BW361" s="29">
        <v>1.76</v>
      </c>
      <c r="BX361" s="41" t="s">
        <v>59</v>
      </c>
      <c r="BY361" s="29">
        <v>1.6E-2</v>
      </c>
      <c r="BZ361" s="41" t="s">
        <v>59</v>
      </c>
      <c r="CA361" t="s">
        <v>47</v>
      </c>
      <c r="CB361" s="15" t="s">
        <v>59</v>
      </c>
      <c r="CI361" t="s">
        <v>47</v>
      </c>
      <c r="CJ361" s="15" t="s">
        <v>59</v>
      </c>
      <c r="CM361" t="s">
        <v>47</v>
      </c>
      <c r="CN361" s="15" t="s">
        <v>59</v>
      </c>
      <c r="CO361" t="s">
        <v>47</v>
      </c>
      <c r="CP361" s="15" t="s">
        <v>59</v>
      </c>
      <c r="CQ361" t="s">
        <v>47</v>
      </c>
      <c r="CR361" s="15" t="s">
        <v>59</v>
      </c>
      <c r="CS361" t="s">
        <v>47</v>
      </c>
      <c r="CT361" s="15" t="s">
        <v>59</v>
      </c>
      <c r="CU361" t="s">
        <v>47</v>
      </c>
      <c r="CV361" s="15" t="s">
        <v>59</v>
      </c>
      <c r="CY361" t="s">
        <v>47</v>
      </c>
      <c r="CZ361" s="15" t="s">
        <v>59</v>
      </c>
      <c r="DC361" t="s">
        <v>47</v>
      </c>
      <c r="DD361" s="15" t="s">
        <v>59</v>
      </c>
      <c r="DG361" t="s">
        <v>47</v>
      </c>
      <c r="DH361" s="15" t="s">
        <v>59</v>
      </c>
      <c r="DI361" t="s">
        <v>47</v>
      </c>
      <c r="DJ361" s="15" t="s">
        <v>59</v>
      </c>
      <c r="DK361" t="s">
        <v>47</v>
      </c>
      <c r="DL361" s="15" t="s">
        <v>59</v>
      </c>
      <c r="DM361" t="s">
        <v>47</v>
      </c>
      <c r="DN361" s="15" t="s">
        <v>59</v>
      </c>
      <c r="DO361" t="s">
        <v>47</v>
      </c>
      <c r="DP361" s="15" t="s">
        <v>59</v>
      </c>
      <c r="DQ361" t="s">
        <v>47</v>
      </c>
      <c r="DR361" s="15" t="s">
        <v>59</v>
      </c>
      <c r="DS361" t="s">
        <v>47</v>
      </c>
      <c r="DT361" s="15" t="s">
        <v>59</v>
      </c>
      <c r="DU361" t="s">
        <v>47</v>
      </c>
      <c r="DV361" s="15" t="s">
        <v>59</v>
      </c>
      <c r="DW361" t="s">
        <v>47</v>
      </c>
      <c r="DX361" s="15" t="s">
        <v>59</v>
      </c>
      <c r="EC361" t="s">
        <v>47</v>
      </c>
      <c r="ED361" s="15" t="s">
        <v>59</v>
      </c>
      <c r="EE361" t="s">
        <v>47</v>
      </c>
      <c r="EF361" s="15" t="s">
        <v>59</v>
      </c>
      <c r="EG361" t="s">
        <v>47</v>
      </c>
      <c r="EH361" s="15" t="s">
        <v>59</v>
      </c>
      <c r="EK361" t="s">
        <v>47</v>
      </c>
      <c r="EL361" s="15" t="s">
        <v>59</v>
      </c>
      <c r="EM361" t="s">
        <v>47</v>
      </c>
      <c r="EN361" s="15" t="s">
        <v>59</v>
      </c>
      <c r="EO361" t="s">
        <v>47</v>
      </c>
      <c r="EP361" s="15" t="s">
        <v>59</v>
      </c>
      <c r="EQ361" t="s">
        <v>47</v>
      </c>
      <c r="ER361" s="15" t="s">
        <v>59</v>
      </c>
      <c r="ES361" t="s">
        <v>47</v>
      </c>
      <c r="ET361" s="15" t="s">
        <v>59</v>
      </c>
      <c r="EU361" t="s">
        <v>47</v>
      </c>
      <c r="EV361" s="15" t="s">
        <v>59</v>
      </c>
      <c r="EW361" t="s">
        <v>47</v>
      </c>
      <c r="EX361" s="15" t="s">
        <v>59</v>
      </c>
      <c r="EY361" t="s">
        <v>47</v>
      </c>
      <c r="EZ361" s="15" t="s">
        <v>59</v>
      </c>
      <c r="FA361" t="s">
        <v>47</v>
      </c>
      <c r="FB361" s="15" t="s">
        <v>59</v>
      </c>
      <c r="FE361" t="s">
        <v>47</v>
      </c>
      <c r="FF361" s="15" t="s">
        <v>59</v>
      </c>
      <c r="FG361" t="s">
        <v>47</v>
      </c>
      <c r="FH361" s="15" t="s">
        <v>59</v>
      </c>
      <c r="FI361" t="s">
        <v>47</v>
      </c>
      <c r="FJ361" s="15" t="s">
        <v>59</v>
      </c>
      <c r="FK361" t="s">
        <v>47</v>
      </c>
      <c r="FL361" s="15" t="s">
        <v>59</v>
      </c>
      <c r="FM361" t="s">
        <v>47</v>
      </c>
      <c r="FN361" s="15" t="s">
        <v>59</v>
      </c>
      <c r="FO361" t="s">
        <v>47</v>
      </c>
      <c r="FP361" s="15" t="s">
        <v>59</v>
      </c>
      <c r="FQ361" t="s">
        <v>47</v>
      </c>
      <c r="FR361" s="15" t="s">
        <v>59</v>
      </c>
    </row>
    <row r="362" spans="1:174">
      <c r="A362" s="29" t="s">
        <v>881</v>
      </c>
      <c r="B362" s="50">
        <v>4</v>
      </c>
      <c r="C362" s="50"/>
      <c r="D362" s="52">
        <v>8004</v>
      </c>
      <c r="E362" s="18" t="s">
        <v>894</v>
      </c>
      <c r="I362" t="s">
        <v>47</v>
      </c>
      <c r="J362" s="15" t="s">
        <v>59</v>
      </c>
      <c r="K362" t="s">
        <v>47</v>
      </c>
      <c r="L362" s="15" t="s">
        <v>59</v>
      </c>
      <c r="BG362" t="s">
        <v>47</v>
      </c>
      <c r="BH362" s="15" t="s">
        <v>59</v>
      </c>
      <c r="BI362" s="29">
        <v>0.16300000000000001</v>
      </c>
      <c r="BJ362" s="41" t="s">
        <v>59</v>
      </c>
      <c r="BK362" s="29" t="s">
        <v>47</v>
      </c>
      <c r="BL362" s="41" t="s">
        <v>59</v>
      </c>
      <c r="BM362" s="29">
        <v>1.9E-2</v>
      </c>
      <c r="BN362" s="41" t="s">
        <v>59</v>
      </c>
      <c r="BO362" s="29">
        <v>0.31</v>
      </c>
      <c r="BP362" s="41" t="s">
        <v>59</v>
      </c>
      <c r="BQ362" s="29">
        <v>4.5999999999999999E-2</v>
      </c>
      <c r="BR362" s="41" t="s">
        <v>59</v>
      </c>
      <c r="BS362" s="29">
        <v>0.32</v>
      </c>
      <c r="BT362" s="41" t="s">
        <v>59</v>
      </c>
      <c r="BU362" s="29" t="s">
        <v>47</v>
      </c>
      <c r="BV362" s="41" t="s">
        <v>59</v>
      </c>
      <c r="BW362" s="29">
        <v>2.1800000000000002</v>
      </c>
      <c r="BX362" s="41" t="s">
        <v>59</v>
      </c>
      <c r="BY362" s="29">
        <v>2.1000000000000001E-2</v>
      </c>
      <c r="BZ362" s="41" t="s">
        <v>59</v>
      </c>
      <c r="CA362" t="s">
        <v>47</v>
      </c>
      <c r="CB362" s="15" t="s">
        <v>59</v>
      </c>
      <c r="CI362" t="s">
        <v>47</v>
      </c>
      <c r="CJ362" s="15" t="s">
        <v>59</v>
      </c>
      <c r="CM362" t="s">
        <v>47</v>
      </c>
      <c r="CN362" s="15" t="s">
        <v>59</v>
      </c>
      <c r="CO362" t="s">
        <v>47</v>
      </c>
      <c r="CP362" s="15" t="s">
        <v>59</v>
      </c>
      <c r="CQ362" t="s">
        <v>47</v>
      </c>
      <c r="CR362" s="15" t="s">
        <v>59</v>
      </c>
      <c r="CS362" t="s">
        <v>47</v>
      </c>
      <c r="CT362" s="15" t="s">
        <v>59</v>
      </c>
      <c r="CU362" t="s">
        <v>47</v>
      </c>
      <c r="CV362" s="15" t="s">
        <v>59</v>
      </c>
      <c r="CY362" t="s">
        <v>47</v>
      </c>
      <c r="CZ362" s="15" t="s">
        <v>59</v>
      </c>
      <c r="DC362" t="s">
        <v>47</v>
      </c>
      <c r="DD362" s="15" t="s">
        <v>59</v>
      </c>
      <c r="DG362" t="s">
        <v>47</v>
      </c>
      <c r="DH362" s="15" t="s">
        <v>59</v>
      </c>
      <c r="DI362" t="s">
        <v>47</v>
      </c>
      <c r="DJ362" s="15" t="s">
        <v>59</v>
      </c>
      <c r="DK362" t="s">
        <v>47</v>
      </c>
      <c r="DL362" s="15" t="s">
        <v>59</v>
      </c>
      <c r="DM362" t="s">
        <v>47</v>
      </c>
      <c r="DN362" s="15" t="s">
        <v>59</v>
      </c>
      <c r="DO362" t="s">
        <v>47</v>
      </c>
      <c r="DP362" s="15" t="s">
        <v>59</v>
      </c>
      <c r="DQ362" t="s">
        <v>47</v>
      </c>
      <c r="DR362" s="15" t="s">
        <v>59</v>
      </c>
      <c r="DS362" t="s">
        <v>47</v>
      </c>
      <c r="DT362" s="15" t="s">
        <v>59</v>
      </c>
      <c r="DU362" t="s">
        <v>47</v>
      </c>
      <c r="DV362" s="15" t="s">
        <v>59</v>
      </c>
      <c r="DW362" t="s">
        <v>47</v>
      </c>
      <c r="DX362" s="15" t="s">
        <v>59</v>
      </c>
      <c r="EC362" t="s">
        <v>47</v>
      </c>
      <c r="ED362" s="15" t="s">
        <v>59</v>
      </c>
      <c r="EE362" t="s">
        <v>47</v>
      </c>
      <c r="EF362" s="15" t="s">
        <v>59</v>
      </c>
      <c r="EG362" t="s">
        <v>47</v>
      </c>
      <c r="EH362" s="15" t="s">
        <v>59</v>
      </c>
      <c r="EK362" t="s">
        <v>47</v>
      </c>
      <c r="EL362" s="15" t="s">
        <v>59</v>
      </c>
      <c r="EM362" t="s">
        <v>47</v>
      </c>
      <c r="EN362" s="15" t="s">
        <v>59</v>
      </c>
      <c r="EO362" t="s">
        <v>47</v>
      </c>
      <c r="EP362" s="15" t="s">
        <v>59</v>
      </c>
      <c r="EQ362" t="s">
        <v>47</v>
      </c>
      <c r="ER362" s="15" t="s">
        <v>59</v>
      </c>
      <c r="ES362" t="s">
        <v>47</v>
      </c>
      <c r="ET362" s="15" t="s">
        <v>59</v>
      </c>
      <c r="EU362" t="s">
        <v>47</v>
      </c>
      <c r="EV362" s="15" t="s">
        <v>59</v>
      </c>
      <c r="EW362" t="s">
        <v>47</v>
      </c>
      <c r="EX362" s="15" t="s">
        <v>59</v>
      </c>
      <c r="EY362" t="s">
        <v>47</v>
      </c>
      <c r="EZ362" s="15" t="s">
        <v>59</v>
      </c>
      <c r="FA362" t="s">
        <v>47</v>
      </c>
      <c r="FB362" s="15" t="s">
        <v>59</v>
      </c>
      <c r="FE362" t="s">
        <v>47</v>
      </c>
      <c r="FF362" s="15" t="s">
        <v>59</v>
      </c>
      <c r="FG362" t="s">
        <v>47</v>
      </c>
      <c r="FH362" s="15" t="s">
        <v>59</v>
      </c>
      <c r="FI362" t="s">
        <v>47</v>
      </c>
      <c r="FJ362" s="15" t="s">
        <v>59</v>
      </c>
      <c r="FK362" t="s">
        <v>47</v>
      </c>
      <c r="FL362" s="15" t="s">
        <v>59</v>
      </c>
      <c r="FM362" t="s">
        <v>47</v>
      </c>
      <c r="FN362" s="15" t="s">
        <v>59</v>
      </c>
      <c r="FO362" t="s">
        <v>47</v>
      </c>
      <c r="FP362" s="15" t="s">
        <v>59</v>
      </c>
      <c r="FQ362" t="s">
        <v>47</v>
      </c>
      <c r="FR362" s="15" t="s">
        <v>59</v>
      </c>
    </row>
    <row r="363" spans="1:174">
      <c r="A363" s="29" t="s">
        <v>882</v>
      </c>
      <c r="B363" s="50">
        <v>4</v>
      </c>
      <c r="C363" s="50"/>
      <c r="D363" s="52">
        <v>8004</v>
      </c>
      <c r="E363" s="18" t="s">
        <v>894</v>
      </c>
      <c r="I363" t="s">
        <v>47</v>
      </c>
      <c r="J363" s="15" t="s">
        <v>59</v>
      </c>
      <c r="K363" t="s">
        <v>47</v>
      </c>
      <c r="L363" s="15" t="s">
        <v>59</v>
      </c>
      <c r="BG363" t="s">
        <v>47</v>
      </c>
      <c r="BH363" s="15" t="s">
        <v>59</v>
      </c>
      <c r="BI363" s="29" t="s">
        <v>54</v>
      </c>
      <c r="BJ363" s="41" t="s">
        <v>59</v>
      </c>
      <c r="BK363" s="29" t="s">
        <v>47</v>
      </c>
      <c r="BL363" s="41" t="s">
        <v>59</v>
      </c>
      <c r="BM363" s="29" t="s">
        <v>54</v>
      </c>
      <c r="BN363" s="41" t="s">
        <v>59</v>
      </c>
      <c r="BO363" s="29">
        <v>2.2999999999999998</v>
      </c>
      <c r="BP363" s="41" t="s">
        <v>59</v>
      </c>
      <c r="BQ363" s="29">
        <v>0</v>
      </c>
      <c r="BR363" s="41" t="s">
        <v>59</v>
      </c>
      <c r="BS363" s="29">
        <v>0.05</v>
      </c>
      <c r="BT363" s="41" t="s">
        <v>59</v>
      </c>
      <c r="BU363" s="29" t="s">
        <v>47</v>
      </c>
      <c r="BV363" s="41" t="s">
        <v>59</v>
      </c>
      <c r="BW363" s="29">
        <v>2.88</v>
      </c>
      <c r="BX363" s="41" t="s">
        <v>59</v>
      </c>
      <c r="BY363" s="29">
        <v>0</v>
      </c>
      <c r="BZ363" s="41" t="s">
        <v>59</v>
      </c>
      <c r="CA363" t="s">
        <v>47</v>
      </c>
      <c r="CB363" s="15" t="s">
        <v>59</v>
      </c>
      <c r="CI363" t="s">
        <v>47</v>
      </c>
      <c r="CJ363" s="15" t="s">
        <v>59</v>
      </c>
      <c r="CM363" t="s">
        <v>47</v>
      </c>
      <c r="CN363" s="15" t="s">
        <v>59</v>
      </c>
      <c r="CO363" t="s">
        <v>47</v>
      </c>
      <c r="CP363" s="15" t="s">
        <v>59</v>
      </c>
      <c r="CQ363" t="s">
        <v>47</v>
      </c>
      <c r="CR363" s="15" t="s">
        <v>59</v>
      </c>
      <c r="CS363" t="s">
        <v>47</v>
      </c>
      <c r="CT363" s="15" t="s">
        <v>59</v>
      </c>
      <c r="CU363" t="s">
        <v>47</v>
      </c>
      <c r="CV363" s="15" t="s">
        <v>59</v>
      </c>
      <c r="CY363" t="s">
        <v>47</v>
      </c>
      <c r="CZ363" s="15" t="s">
        <v>59</v>
      </c>
      <c r="DC363" t="s">
        <v>47</v>
      </c>
      <c r="DD363" s="15" t="s">
        <v>59</v>
      </c>
      <c r="DG363" t="s">
        <v>47</v>
      </c>
      <c r="DH363" s="15" t="s">
        <v>59</v>
      </c>
      <c r="DI363" t="s">
        <v>47</v>
      </c>
      <c r="DJ363" s="15" t="s">
        <v>59</v>
      </c>
      <c r="DK363" t="s">
        <v>47</v>
      </c>
      <c r="DL363" s="15" t="s">
        <v>59</v>
      </c>
      <c r="DM363" t="s">
        <v>47</v>
      </c>
      <c r="DN363" s="15" t="s">
        <v>59</v>
      </c>
      <c r="DO363" t="s">
        <v>47</v>
      </c>
      <c r="DP363" s="15" t="s">
        <v>59</v>
      </c>
      <c r="DQ363" t="s">
        <v>47</v>
      </c>
      <c r="DR363" s="15" t="s">
        <v>59</v>
      </c>
      <c r="DS363" t="s">
        <v>47</v>
      </c>
      <c r="DT363" s="15" t="s">
        <v>59</v>
      </c>
      <c r="DU363" t="s">
        <v>47</v>
      </c>
      <c r="DV363" s="15" t="s">
        <v>59</v>
      </c>
      <c r="DW363" t="s">
        <v>47</v>
      </c>
      <c r="DX363" s="15" t="s">
        <v>59</v>
      </c>
      <c r="EC363" t="s">
        <v>47</v>
      </c>
      <c r="ED363" s="15" t="s">
        <v>59</v>
      </c>
      <c r="EE363" t="s">
        <v>47</v>
      </c>
      <c r="EF363" s="15" t="s">
        <v>59</v>
      </c>
      <c r="EG363" t="s">
        <v>47</v>
      </c>
      <c r="EH363" s="15" t="s">
        <v>59</v>
      </c>
      <c r="EK363" t="s">
        <v>47</v>
      </c>
      <c r="EL363" s="15" t="s">
        <v>59</v>
      </c>
      <c r="EM363" t="s">
        <v>47</v>
      </c>
      <c r="EN363" s="15" t="s">
        <v>59</v>
      </c>
      <c r="EO363" t="s">
        <v>47</v>
      </c>
      <c r="EP363" s="15" t="s">
        <v>59</v>
      </c>
      <c r="EQ363" t="s">
        <v>47</v>
      </c>
      <c r="ER363" s="15" t="s">
        <v>59</v>
      </c>
      <c r="ES363" t="s">
        <v>47</v>
      </c>
      <c r="ET363" s="15" t="s">
        <v>59</v>
      </c>
      <c r="EU363" t="s">
        <v>47</v>
      </c>
      <c r="EV363" s="15" t="s">
        <v>59</v>
      </c>
      <c r="EW363" t="s">
        <v>47</v>
      </c>
      <c r="EX363" s="15" t="s">
        <v>59</v>
      </c>
      <c r="EY363" t="s">
        <v>47</v>
      </c>
      <c r="EZ363" s="15" t="s">
        <v>59</v>
      </c>
      <c r="FA363" t="s">
        <v>47</v>
      </c>
      <c r="FB363" s="15" t="s">
        <v>59</v>
      </c>
      <c r="FE363" t="s">
        <v>47</v>
      </c>
      <c r="FF363" s="15" t="s">
        <v>59</v>
      </c>
      <c r="FG363" t="s">
        <v>47</v>
      </c>
      <c r="FH363" s="15" t="s">
        <v>59</v>
      </c>
      <c r="FI363" t="s">
        <v>47</v>
      </c>
      <c r="FJ363" s="15" t="s">
        <v>59</v>
      </c>
      <c r="FK363" t="s">
        <v>47</v>
      </c>
      <c r="FL363" s="15" t="s">
        <v>59</v>
      </c>
      <c r="FM363" t="s">
        <v>47</v>
      </c>
      <c r="FN363" s="15" t="s">
        <v>59</v>
      </c>
      <c r="FO363" t="s">
        <v>47</v>
      </c>
      <c r="FP363" s="15" t="s">
        <v>59</v>
      </c>
      <c r="FQ363" t="s">
        <v>47</v>
      </c>
      <c r="FR363" s="15" t="s">
        <v>59</v>
      </c>
    </row>
    <row r="364" spans="1:174">
      <c r="A364" s="29" t="s">
        <v>883</v>
      </c>
      <c r="B364" s="50">
        <v>4</v>
      </c>
      <c r="C364" s="50"/>
      <c r="D364" s="52">
        <v>8004</v>
      </c>
      <c r="E364" s="18" t="s">
        <v>894</v>
      </c>
      <c r="I364" t="s">
        <v>47</v>
      </c>
      <c r="J364" s="15" t="s">
        <v>59</v>
      </c>
      <c r="K364" t="s">
        <v>47</v>
      </c>
      <c r="L364" s="15" t="s">
        <v>59</v>
      </c>
      <c r="BG364" t="s">
        <v>47</v>
      </c>
      <c r="BH364" s="15" t="s">
        <v>59</v>
      </c>
      <c r="BI364" s="29">
        <v>0.16600000000000001</v>
      </c>
      <c r="BJ364" s="41" t="s">
        <v>59</v>
      </c>
      <c r="BK364" s="29" t="s">
        <v>47</v>
      </c>
      <c r="BL364" s="41" t="s">
        <v>59</v>
      </c>
      <c r="BM364" s="29">
        <v>0.46</v>
      </c>
      <c r="BN364" s="41" t="s">
        <v>59</v>
      </c>
      <c r="BO364" s="29">
        <v>1.72</v>
      </c>
      <c r="BP364" s="41" t="s">
        <v>59</v>
      </c>
      <c r="BQ364" s="29">
        <v>0</v>
      </c>
      <c r="BR364" s="41" t="s">
        <v>59</v>
      </c>
      <c r="BS364" s="29">
        <v>0.03</v>
      </c>
      <c r="BT364" s="41" t="s">
        <v>59</v>
      </c>
      <c r="BU364" s="29" t="s">
        <v>47</v>
      </c>
      <c r="BV364" s="41" t="s">
        <v>59</v>
      </c>
      <c r="BW364" s="29">
        <v>2.25</v>
      </c>
      <c r="BX364" s="41" t="s">
        <v>59</v>
      </c>
      <c r="BY364" s="29">
        <v>0</v>
      </c>
      <c r="BZ364" s="41" t="s">
        <v>59</v>
      </c>
      <c r="CA364" t="s">
        <v>47</v>
      </c>
      <c r="CB364" s="15" t="s">
        <v>59</v>
      </c>
      <c r="CI364" t="s">
        <v>47</v>
      </c>
      <c r="CJ364" s="15" t="s">
        <v>59</v>
      </c>
      <c r="CM364" t="s">
        <v>47</v>
      </c>
      <c r="CN364" s="15" t="s">
        <v>59</v>
      </c>
      <c r="CO364" t="s">
        <v>47</v>
      </c>
      <c r="CP364" s="15" t="s">
        <v>59</v>
      </c>
      <c r="CQ364" t="s">
        <v>47</v>
      </c>
      <c r="CR364" s="15" t="s">
        <v>59</v>
      </c>
      <c r="CS364" t="s">
        <v>47</v>
      </c>
      <c r="CT364" s="15" t="s">
        <v>59</v>
      </c>
      <c r="CU364" t="s">
        <v>47</v>
      </c>
      <c r="CV364" s="15" t="s">
        <v>59</v>
      </c>
      <c r="CY364" t="s">
        <v>47</v>
      </c>
      <c r="CZ364" s="15" t="s">
        <v>59</v>
      </c>
      <c r="DC364" t="s">
        <v>47</v>
      </c>
      <c r="DD364" s="15" t="s">
        <v>59</v>
      </c>
      <c r="DG364" t="s">
        <v>47</v>
      </c>
      <c r="DH364" s="15" t="s">
        <v>59</v>
      </c>
      <c r="DI364" t="s">
        <v>47</v>
      </c>
      <c r="DJ364" s="15" t="s">
        <v>59</v>
      </c>
      <c r="DK364" t="s">
        <v>47</v>
      </c>
      <c r="DL364" s="15" t="s">
        <v>59</v>
      </c>
      <c r="DM364" t="s">
        <v>47</v>
      </c>
      <c r="DN364" s="15" t="s">
        <v>59</v>
      </c>
      <c r="DO364" t="s">
        <v>47</v>
      </c>
      <c r="DP364" s="15" t="s">
        <v>59</v>
      </c>
      <c r="DQ364" t="s">
        <v>47</v>
      </c>
      <c r="DR364" s="15" t="s">
        <v>59</v>
      </c>
      <c r="DS364" t="s">
        <v>47</v>
      </c>
      <c r="DT364" s="15" t="s">
        <v>59</v>
      </c>
      <c r="DU364" t="s">
        <v>47</v>
      </c>
      <c r="DV364" s="15" t="s">
        <v>59</v>
      </c>
      <c r="DW364" t="s">
        <v>47</v>
      </c>
      <c r="DX364" s="15" t="s">
        <v>59</v>
      </c>
      <c r="EC364" t="s">
        <v>47</v>
      </c>
      <c r="ED364" s="15" t="s">
        <v>59</v>
      </c>
      <c r="EE364" t="s">
        <v>47</v>
      </c>
      <c r="EF364" s="15" t="s">
        <v>59</v>
      </c>
      <c r="EG364" t="s">
        <v>47</v>
      </c>
      <c r="EH364" s="15" t="s">
        <v>59</v>
      </c>
      <c r="EK364" t="s">
        <v>47</v>
      </c>
      <c r="EL364" s="15" t="s">
        <v>59</v>
      </c>
      <c r="EM364" t="s">
        <v>47</v>
      </c>
      <c r="EN364" s="15" t="s">
        <v>59</v>
      </c>
      <c r="EO364" t="s">
        <v>47</v>
      </c>
      <c r="EP364" s="15" t="s">
        <v>59</v>
      </c>
      <c r="EQ364" t="s">
        <v>47</v>
      </c>
      <c r="ER364" s="15" t="s">
        <v>59</v>
      </c>
      <c r="ES364" t="s">
        <v>47</v>
      </c>
      <c r="ET364" s="15" t="s">
        <v>59</v>
      </c>
      <c r="EU364" t="s">
        <v>47</v>
      </c>
      <c r="EV364" s="15" t="s">
        <v>59</v>
      </c>
      <c r="EW364" t="s">
        <v>47</v>
      </c>
      <c r="EX364" s="15" t="s">
        <v>59</v>
      </c>
      <c r="EY364" t="s">
        <v>47</v>
      </c>
      <c r="EZ364" s="15" t="s">
        <v>59</v>
      </c>
      <c r="FA364" t="s">
        <v>47</v>
      </c>
      <c r="FB364" s="15" t="s">
        <v>59</v>
      </c>
      <c r="FE364" t="s">
        <v>47</v>
      </c>
      <c r="FF364" s="15" t="s">
        <v>59</v>
      </c>
      <c r="FG364" t="s">
        <v>47</v>
      </c>
      <c r="FH364" s="15" t="s">
        <v>59</v>
      </c>
      <c r="FI364" t="s">
        <v>47</v>
      </c>
      <c r="FJ364" s="15" t="s">
        <v>59</v>
      </c>
      <c r="FK364" t="s">
        <v>47</v>
      </c>
      <c r="FL364" s="15" t="s">
        <v>59</v>
      </c>
      <c r="FM364" t="s">
        <v>47</v>
      </c>
      <c r="FN364" s="15" t="s">
        <v>59</v>
      </c>
      <c r="FO364" t="s">
        <v>47</v>
      </c>
      <c r="FP364" s="15" t="s">
        <v>59</v>
      </c>
      <c r="FQ364" t="s">
        <v>47</v>
      </c>
      <c r="FR364" s="15" t="s">
        <v>59</v>
      </c>
    </row>
    <row r="365" spans="1:174">
      <c r="A365" s="29" t="s">
        <v>884</v>
      </c>
      <c r="B365" s="50">
        <v>4</v>
      </c>
      <c r="C365" s="50"/>
      <c r="D365" s="52">
        <v>8004</v>
      </c>
      <c r="E365" s="18" t="s">
        <v>894</v>
      </c>
      <c r="I365" t="s">
        <v>47</v>
      </c>
      <c r="J365" s="15" t="s">
        <v>59</v>
      </c>
      <c r="K365" t="s">
        <v>47</v>
      </c>
      <c r="L365" s="15" t="s">
        <v>59</v>
      </c>
      <c r="BG365" t="s">
        <v>47</v>
      </c>
      <c r="BH365" s="15" t="s">
        <v>59</v>
      </c>
      <c r="BI365" s="29">
        <v>0.245</v>
      </c>
      <c r="BJ365" s="41" t="s">
        <v>59</v>
      </c>
      <c r="BK365" s="29" t="s">
        <v>47</v>
      </c>
      <c r="BL365" s="41" t="s">
        <v>59</v>
      </c>
      <c r="BM365" s="29">
        <v>0.57999999999999996</v>
      </c>
      <c r="BN365" s="41" t="s">
        <v>59</v>
      </c>
      <c r="BO365" s="29">
        <v>2.38</v>
      </c>
      <c r="BP365" s="41" t="s">
        <v>59</v>
      </c>
      <c r="BQ365" s="29">
        <v>0</v>
      </c>
      <c r="BR365" s="41" t="s">
        <v>59</v>
      </c>
      <c r="BS365" s="29">
        <v>0.04</v>
      </c>
      <c r="BT365" s="41" t="s">
        <v>59</v>
      </c>
      <c r="BU365" s="29" t="s">
        <v>47</v>
      </c>
      <c r="BV365" s="41" t="s">
        <v>59</v>
      </c>
      <c r="BW365" s="29">
        <v>2.74</v>
      </c>
      <c r="BX365" s="41" t="s">
        <v>59</v>
      </c>
      <c r="BY365" s="29">
        <v>0</v>
      </c>
      <c r="BZ365" s="41" t="s">
        <v>59</v>
      </c>
      <c r="CA365" t="s">
        <v>47</v>
      </c>
      <c r="CB365" s="15" t="s">
        <v>59</v>
      </c>
      <c r="CI365" t="s">
        <v>47</v>
      </c>
      <c r="CJ365" s="15" t="s">
        <v>59</v>
      </c>
      <c r="CM365" t="s">
        <v>47</v>
      </c>
      <c r="CN365" s="15" t="s">
        <v>59</v>
      </c>
      <c r="CO365" t="s">
        <v>47</v>
      </c>
      <c r="CP365" s="15" t="s">
        <v>59</v>
      </c>
      <c r="CQ365" t="s">
        <v>47</v>
      </c>
      <c r="CR365" s="15" t="s">
        <v>59</v>
      </c>
      <c r="CS365" t="s">
        <v>47</v>
      </c>
      <c r="CT365" s="15" t="s">
        <v>59</v>
      </c>
      <c r="CU365" t="s">
        <v>47</v>
      </c>
      <c r="CV365" s="15" t="s">
        <v>59</v>
      </c>
      <c r="CY365" t="s">
        <v>47</v>
      </c>
      <c r="CZ365" s="15" t="s">
        <v>59</v>
      </c>
      <c r="DC365" t="s">
        <v>47</v>
      </c>
      <c r="DD365" s="15" t="s">
        <v>59</v>
      </c>
      <c r="DG365" t="s">
        <v>47</v>
      </c>
      <c r="DH365" s="15" t="s">
        <v>59</v>
      </c>
      <c r="DI365" t="s">
        <v>47</v>
      </c>
      <c r="DJ365" s="15" t="s">
        <v>59</v>
      </c>
      <c r="DK365" t="s">
        <v>47</v>
      </c>
      <c r="DL365" s="15" t="s">
        <v>59</v>
      </c>
      <c r="DM365" t="s">
        <v>47</v>
      </c>
      <c r="DN365" s="15" t="s">
        <v>59</v>
      </c>
      <c r="DO365" t="s">
        <v>47</v>
      </c>
      <c r="DP365" s="15" t="s">
        <v>59</v>
      </c>
      <c r="DQ365" t="s">
        <v>47</v>
      </c>
      <c r="DR365" s="15" t="s">
        <v>59</v>
      </c>
      <c r="DS365" t="s">
        <v>47</v>
      </c>
      <c r="DT365" s="15" t="s">
        <v>59</v>
      </c>
      <c r="DU365" t="s">
        <v>47</v>
      </c>
      <c r="DV365" s="15" t="s">
        <v>59</v>
      </c>
      <c r="DW365" t="s">
        <v>47</v>
      </c>
      <c r="DX365" s="15" t="s">
        <v>59</v>
      </c>
      <c r="EC365" t="s">
        <v>47</v>
      </c>
      <c r="ED365" s="15" t="s">
        <v>59</v>
      </c>
      <c r="EE365" t="s">
        <v>47</v>
      </c>
      <c r="EF365" s="15" t="s">
        <v>59</v>
      </c>
      <c r="EG365" t="s">
        <v>47</v>
      </c>
      <c r="EH365" s="15" t="s">
        <v>59</v>
      </c>
      <c r="EK365" t="s">
        <v>47</v>
      </c>
      <c r="EL365" s="15" t="s">
        <v>59</v>
      </c>
      <c r="EM365" t="s">
        <v>47</v>
      </c>
      <c r="EN365" s="15" t="s">
        <v>59</v>
      </c>
      <c r="EO365" t="s">
        <v>47</v>
      </c>
      <c r="EP365" s="15" t="s">
        <v>59</v>
      </c>
      <c r="EQ365" t="s">
        <v>47</v>
      </c>
      <c r="ER365" s="15" t="s">
        <v>59</v>
      </c>
      <c r="ES365" t="s">
        <v>47</v>
      </c>
      <c r="ET365" s="15" t="s">
        <v>59</v>
      </c>
      <c r="EU365" t="s">
        <v>47</v>
      </c>
      <c r="EV365" s="15" t="s">
        <v>59</v>
      </c>
      <c r="EW365" t="s">
        <v>47</v>
      </c>
      <c r="EX365" s="15" t="s">
        <v>59</v>
      </c>
      <c r="EY365" t="s">
        <v>47</v>
      </c>
      <c r="EZ365" s="15" t="s">
        <v>59</v>
      </c>
      <c r="FA365" t="s">
        <v>47</v>
      </c>
      <c r="FB365" s="15" t="s">
        <v>59</v>
      </c>
      <c r="FE365" t="s">
        <v>47</v>
      </c>
      <c r="FF365" s="15" t="s">
        <v>59</v>
      </c>
      <c r="FG365" t="s">
        <v>47</v>
      </c>
      <c r="FH365" s="15" t="s">
        <v>59</v>
      </c>
      <c r="FI365" t="s">
        <v>47</v>
      </c>
      <c r="FJ365" s="15" t="s">
        <v>59</v>
      </c>
      <c r="FK365" t="s">
        <v>47</v>
      </c>
      <c r="FL365" s="15" t="s">
        <v>59</v>
      </c>
      <c r="FM365" t="s">
        <v>47</v>
      </c>
      <c r="FN365" s="15" t="s">
        <v>59</v>
      </c>
      <c r="FO365" t="s">
        <v>47</v>
      </c>
      <c r="FP365" s="15" t="s">
        <v>59</v>
      </c>
      <c r="FQ365" t="s">
        <v>47</v>
      </c>
      <c r="FR365" s="15" t="s">
        <v>59</v>
      </c>
    </row>
    <row r="366" spans="1:174">
      <c r="A366" s="29" t="s">
        <v>885</v>
      </c>
      <c r="B366" s="50">
        <v>4</v>
      </c>
      <c r="C366" s="50"/>
      <c r="D366" s="52">
        <v>8004</v>
      </c>
      <c r="E366" s="18" t="s">
        <v>894</v>
      </c>
      <c r="I366" t="s">
        <v>47</v>
      </c>
      <c r="J366" s="15" t="s">
        <v>59</v>
      </c>
      <c r="K366" t="s">
        <v>47</v>
      </c>
      <c r="L366" s="15" t="s">
        <v>59</v>
      </c>
      <c r="BG366" t="s">
        <v>47</v>
      </c>
      <c r="BH366" s="15" t="s">
        <v>59</v>
      </c>
      <c r="BI366" s="29">
        <v>0.113</v>
      </c>
      <c r="BJ366" s="41" t="s">
        <v>59</v>
      </c>
      <c r="BK366" s="29" t="s">
        <v>47</v>
      </c>
      <c r="BL366" s="41" t="s">
        <v>59</v>
      </c>
      <c r="BM366" s="29">
        <v>8.900000000000001E-2</v>
      </c>
      <c r="BN366" s="41" t="s">
        <v>59</v>
      </c>
      <c r="BO366" s="29">
        <v>0.75</v>
      </c>
      <c r="BP366" s="41" t="s">
        <v>59</v>
      </c>
      <c r="BQ366" s="29">
        <v>3.1E-2</v>
      </c>
      <c r="BR366" s="41" t="s">
        <v>59</v>
      </c>
      <c r="BS366" s="29">
        <v>0.21</v>
      </c>
      <c r="BT366" s="41" t="s">
        <v>59</v>
      </c>
      <c r="BU366" s="29" t="s">
        <v>47</v>
      </c>
      <c r="BV366" s="41" t="s">
        <v>59</v>
      </c>
      <c r="BW366" s="29">
        <v>2.15</v>
      </c>
      <c r="BX366" s="41" t="s">
        <v>59</v>
      </c>
      <c r="BY366" s="29">
        <v>2.7999999999999997E-2</v>
      </c>
      <c r="BZ366" s="41" t="s">
        <v>59</v>
      </c>
      <c r="CA366" t="s">
        <v>47</v>
      </c>
      <c r="CB366" s="15" t="s">
        <v>59</v>
      </c>
      <c r="CI366" t="s">
        <v>47</v>
      </c>
      <c r="CJ366" s="15" t="s">
        <v>59</v>
      </c>
      <c r="CM366" t="s">
        <v>47</v>
      </c>
      <c r="CN366" s="15" t="s">
        <v>59</v>
      </c>
      <c r="CO366" t="s">
        <v>47</v>
      </c>
      <c r="CP366" s="15" t="s">
        <v>59</v>
      </c>
      <c r="CQ366" t="s">
        <v>47</v>
      </c>
      <c r="CR366" s="15" t="s">
        <v>59</v>
      </c>
      <c r="CS366" t="s">
        <v>47</v>
      </c>
      <c r="CT366" s="15" t="s">
        <v>59</v>
      </c>
      <c r="CU366" t="s">
        <v>47</v>
      </c>
      <c r="CV366" s="15" t="s">
        <v>59</v>
      </c>
      <c r="CY366" t="s">
        <v>47</v>
      </c>
      <c r="CZ366" s="15" t="s">
        <v>59</v>
      </c>
      <c r="DC366" t="s">
        <v>47</v>
      </c>
      <c r="DD366" s="15" t="s">
        <v>59</v>
      </c>
      <c r="DG366" t="s">
        <v>47</v>
      </c>
      <c r="DH366" s="15" t="s">
        <v>59</v>
      </c>
      <c r="DI366" t="s">
        <v>47</v>
      </c>
      <c r="DJ366" s="15" t="s">
        <v>59</v>
      </c>
      <c r="DK366" t="s">
        <v>47</v>
      </c>
      <c r="DL366" s="15" t="s">
        <v>59</v>
      </c>
      <c r="DM366" t="s">
        <v>47</v>
      </c>
      <c r="DN366" s="15" t="s">
        <v>59</v>
      </c>
      <c r="DO366" t="s">
        <v>47</v>
      </c>
      <c r="DP366" s="15" t="s">
        <v>59</v>
      </c>
      <c r="DQ366" t="s">
        <v>47</v>
      </c>
      <c r="DR366" s="15" t="s">
        <v>59</v>
      </c>
      <c r="DS366" t="s">
        <v>47</v>
      </c>
      <c r="DT366" s="15" t="s">
        <v>59</v>
      </c>
      <c r="DU366" t="s">
        <v>47</v>
      </c>
      <c r="DV366" s="15" t="s">
        <v>59</v>
      </c>
      <c r="DW366" t="s">
        <v>47</v>
      </c>
      <c r="DX366" s="15" t="s">
        <v>59</v>
      </c>
      <c r="EC366" t="s">
        <v>47</v>
      </c>
      <c r="ED366" s="15" t="s">
        <v>59</v>
      </c>
      <c r="EE366" t="s">
        <v>47</v>
      </c>
      <c r="EF366" s="15" t="s">
        <v>59</v>
      </c>
      <c r="EG366" t="s">
        <v>47</v>
      </c>
      <c r="EH366" s="15" t="s">
        <v>59</v>
      </c>
      <c r="EK366" t="s">
        <v>47</v>
      </c>
      <c r="EL366" s="15" t="s">
        <v>59</v>
      </c>
      <c r="EM366" t="s">
        <v>47</v>
      </c>
      <c r="EN366" s="15" t="s">
        <v>59</v>
      </c>
      <c r="EO366" t="s">
        <v>47</v>
      </c>
      <c r="EP366" s="15" t="s">
        <v>59</v>
      </c>
      <c r="EQ366" t="s">
        <v>47</v>
      </c>
      <c r="ER366" s="15" t="s">
        <v>59</v>
      </c>
      <c r="ES366" t="s">
        <v>47</v>
      </c>
      <c r="ET366" s="15" t="s">
        <v>59</v>
      </c>
      <c r="EU366" t="s">
        <v>47</v>
      </c>
      <c r="EV366" s="15" t="s">
        <v>59</v>
      </c>
      <c r="EW366" t="s">
        <v>47</v>
      </c>
      <c r="EX366" s="15" t="s">
        <v>59</v>
      </c>
      <c r="EY366" t="s">
        <v>47</v>
      </c>
      <c r="EZ366" s="15" t="s">
        <v>59</v>
      </c>
      <c r="FA366" t="s">
        <v>47</v>
      </c>
      <c r="FB366" s="15" t="s">
        <v>59</v>
      </c>
      <c r="FE366" t="s">
        <v>47</v>
      </c>
      <c r="FF366" s="15" t="s">
        <v>59</v>
      </c>
      <c r="FG366" t="s">
        <v>47</v>
      </c>
      <c r="FH366" s="15" t="s">
        <v>59</v>
      </c>
      <c r="FI366" t="s">
        <v>47</v>
      </c>
      <c r="FJ366" s="15" t="s">
        <v>59</v>
      </c>
      <c r="FK366" t="s">
        <v>47</v>
      </c>
      <c r="FL366" s="15" t="s">
        <v>59</v>
      </c>
      <c r="FM366" t="s">
        <v>47</v>
      </c>
      <c r="FN366" s="15" t="s">
        <v>59</v>
      </c>
      <c r="FO366" t="s">
        <v>47</v>
      </c>
      <c r="FP366" s="15" t="s">
        <v>59</v>
      </c>
      <c r="FQ366" t="s">
        <v>47</v>
      </c>
      <c r="FR366" s="15" t="s">
        <v>59</v>
      </c>
    </row>
    <row r="367" spans="1:174">
      <c r="A367" s="29" t="s">
        <v>886</v>
      </c>
      <c r="B367" s="50">
        <v>4</v>
      </c>
      <c r="C367" s="50"/>
      <c r="D367" s="52">
        <v>8004</v>
      </c>
      <c r="E367" s="18" t="s">
        <v>894</v>
      </c>
      <c r="I367" t="s">
        <v>47</v>
      </c>
      <c r="J367" s="15" t="s">
        <v>59</v>
      </c>
      <c r="K367" t="s">
        <v>47</v>
      </c>
      <c r="L367" s="15" t="s">
        <v>59</v>
      </c>
      <c r="BG367" t="s">
        <v>47</v>
      </c>
      <c r="BH367" s="15" t="s">
        <v>59</v>
      </c>
      <c r="BI367" s="29">
        <v>7.0000000000000007E-2</v>
      </c>
      <c r="BJ367" s="41" t="s">
        <v>59</v>
      </c>
      <c r="BK367" s="29" t="s">
        <v>47</v>
      </c>
      <c r="BL367" s="41" t="s">
        <v>59</v>
      </c>
      <c r="BM367" s="29">
        <v>0.19</v>
      </c>
      <c r="BN367" s="41" t="s">
        <v>59</v>
      </c>
      <c r="BO367" s="29">
        <v>0.68</v>
      </c>
      <c r="BP367" s="41" t="s">
        <v>59</v>
      </c>
      <c r="BQ367" s="29">
        <v>0</v>
      </c>
      <c r="BR367" s="41" t="s">
        <v>59</v>
      </c>
      <c r="BS367" s="29">
        <v>0</v>
      </c>
      <c r="BT367" s="41" t="s">
        <v>59</v>
      </c>
      <c r="BU367" s="29" t="s">
        <v>47</v>
      </c>
      <c r="BV367" s="41" t="s">
        <v>59</v>
      </c>
      <c r="BW367" s="29">
        <v>0.77</v>
      </c>
      <c r="BX367" s="41" t="s">
        <v>59</v>
      </c>
      <c r="BY367" s="29">
        <v>0</v>
      </c>
      <c r="BZ367" s="41" t="s">
        <v>59</v>
      </c>
      <c r="CA367" t="s">
        <v>47</v>
      </c>
      <c r="CB367" s="15" t="s">
        <v>59</v>
      </c>
      <c r="CI367" t="s">
        <v>47</v>
      </c>
      <c r="CJ367" s="15" t="s">
        <v>59</v>
      </c>
      <c r="CM367" t="s">
        <v>47</v>
      </c>
      <c r="CN367" s="15" t="s">
        <v>59</v>
      </c>
      <c r="CO367" t="s">
        <v>47</v>
      </c>
      <c r="CP367" s="15" t="s">
        <v>59</v>
      </c>
      <c r="CQ367" t="s">
        <v>47</v>
      </c>
      <c r="CR367" s="15" t="s">
        <v>59</v>
      </c>
      <c r="CS367" t="s">
        <v>47</v>
      </c>
      <c r="CT367" s="15" t="s">
        <v>59</v>
      </c>
      <c r="CU367" t="s">
        <v>47</v>
      </c>
      <c r="CV367" s="15" t="s">
        <v>59</v>
      </c>
      <c r="CY367" t="s">
        <v>47</v>
      </c>
      <c r="CZ367" s="15" t="s">
        <v>59</v>
      </c>
      <c r="DC367" t="s">
        <v>47</v>
      </c>
      <c r="DD367" s="15" t="s">
        <v>59</v>
      </c>
      <c r="DG367" t="s">
        <v>47</v>
      </c>
      <c r="DH367" s="15" t="s">
        <v>59</v>
      </c>
      <c r="DI367" t="s">
        <v>47</v>
      </c>
      <c r="DJ367" s="15" t="s">
        <v>59</v>
      </c>
      <c r="DK367" t="s">
        <v>47</v>
      </c>
      <c r="DL367" s="15" t="s">
        <v>59</v>
      </c>
      <c r="DM367" t="s">
        <v>47</v>
      </c>
      <c r="DN367" s="15" t="s">
        <v>59</v>
      </c>
      <c r="DO367" t="s">
        <v>47</v>
      </c>
      <c r="DP367" s="15" t="s">
        <v>59</v>
      </c>
      <c r="DQ367" t="s">
        <v>47</v>
      </c>
      <c r="DR367" s="15" t="s">
        <v>59</v>
      </c>
      <c r="DS367" t="s">
        <v>47</v>
      </c>
      <c r="DT367" s="15" t="s">
        <v>59</v>
      </c>
      <c r="DU367" t="s">
        <v>47</v>
      </c>
      <c r="DV367" s="15" t="s">
        <v>59</v>
      </c>
      <c r="DW367" t="s">
        <v>47</v>
      </c>
      <c r="DX367" s="15" t="s">
        <v>59</v>
      </c>
      <c r="EC367" t="s">
        <v>47</v>
      </c>
      <c r="ED367" s="15" t="s">
        <v>59</v>
      </c>
      <c r="EE367" t="s">
        <v>47</v>
      </c>
      <c r="EF367" s="15" t="s">
        <v>59</v>
      </c>
      <c r="EG367" t="s">
        <v>47</v>
      </c>
      <c r="EH367" s="15" t="s">
        <v>59</v>
      </c>
      <c r="EK367" t="s">
        <v>47</v>
      </c>
      <c r="EL367" s="15" t="s">
        <v>59</v>
      </c>
      <c r="EM367" t="s">
        <v>47</v>
      </c>
      <c r="EN367" s="15" t="s">
        <v>59</v>
      </c>
      <c r="EO367" t="s">
        <v>47</v>
      </c>
      <c r="EP367" s="15" t="s">
        <v>59</v>
      </c>
      <c r="EQ367" t="s">
        <v>47</v>
      </c>
      <c r="ER367" s="15" t="s">
        <v>59</v>
      </c>
      <c r="ES367" t="s">
        <v>47</v>
      </c>
      <c r="ET367" s="15" t="s">
        <v>59</v>
      </c>
      <c r="EU367" t="s">
        <v>47</v>
      </c>
      <c r="EV367" s="15" t="s">
        <v>59</v>
      </c>
      <c r="EW367" t="s">
        <v>47</v>
      </c>
      <c r="EX367" s="15" t="s">
        <v>59</v>
      </c>
      <c r="EY367" t="s">
        <v>47</v>
      </c>
      <c r="EZ367" s="15" t="s">
        <v>59</v>
      </c>
      <c r="FA367" t="s">
        <v>47</v>
      </c>
      <c r="FB367" s="15" t="s">
        <v>59</v>
      </c>
      <c r="FE367" t="s">
        <v>47</v>
      </c>
      <c r="FF367" s="15" t="s">
        <v>59</v>
      </c>
      <c r="FG367" t="s">
        <v>47</v>
      </c>
      <c r="FH367" s="15" t="s">
        <v>59</v>
      </c>
      <c r="FI367" t="s">
        <v>47</v>
      </c>
      <c r="FJ367" s="15" t="s">
        <v>59</v>
      </c>
      <c r="FK367" t="s">
        <v>47</v>
      </c>
      <c r="FL367" s="15" t="s">
        <v>59</v>
      </c>
      <c r="FM367" t="s">
        <v>47</v>
      </c>
      <c r="FN367" s="15" t="s">
        <v>59</v>
      </c>
      <c r="FO367" t="s">
        <v>47</v>
      </c>
      <c r="FP367" s="15" t="s">
        <v>59</v>
      </c>
      <c r="FQ367" t="s">
        <v>47</v>
      </c>
      <c r="FR367" s="15" t="s">
        <v>59</v>
      </c>
    </row>
    <row r="368" spans="1:174">
      <c r="A368" s="29" t="s">
        <v>813</v>
      </c>
      <c r="B368" s="50">
        <v>2</v>
      </c>
      <c r="C368" s="50"/>
      <c r="D368" s="52">
        <v>8012</v>
      </c>
      <c r="E368" s="18" t="s">
        <v>894</v>
      </c>
      <c r="I368" t="s">
        <v>47</v>
      </c>
      <c r="J368" s="15" t="s">
        <v>59</v>
      </c>
      <c r="K368" t="s">
        <v>47</v>
      </c>
      <c r="L368" s="15" t="s">
        <v>59</v>
      </c>
      <c r="BG368" t="s">
        <v>47</v>
      </c>
      <c r="BH368" s="15" t="s">
        <v>59</v>
      </c>
      <c r="BI368" s="29">
        <v>0.32500000000000001</v>
      </c>
      <c r="BJ368" s="41" t="s">
        <v>59</v>
      </c>
      <c r="BK368" s="29" t="s">
        <v>47</v>
      </c>
      <c r="BL368" s="41" t="s">
        <v>59</v>
      </c>
      <c r="BM368" s="29">
        <v>0.69</v>
      </c>
      <c r="BN368" s="41" t="s">
        <v>59</v>
      </c>
      <c r="BO368" s="29">
        <v>3.2</v>
      </c>
      <c r="BP368" s="41" t="s">
        <v>59</v>
      </c>
      <c r="BQ368" s="29">
        <v>0</v>
      </c>
      <c r="BR368" s="41" t="s">
        <v>59</v>
      </c>
      <c r="BS368" s="29">
        <v>0.14000000000000001</v>
      </c>
      <c r="BT368" s="41" t="s">
        <v>59</v>
      </c>
      <c r="BU368" s="29" t="s">
        <v>47</v>
      </c>
      <c r="BV368" s="41" t="s">
        <v>59</v>
      </c>
      <c r="BW368" s="29">
        <v>4.53</v>
      </c>
      <c r="BX368" s="41" t="s">
        <v>59</v>
      </c>
      <c r="BY368" s="29">
        <v>2.7999999999999997E-2</v>
      </c>
      <c r="BZ368" s="41" t="s">
        <v>59</v>
      </c>
      <c r="CA368" t="s">
        <v>47</v>
      </c>
      <c r="CB368" s="15" t="s">
        <v>59</v>
      </c>
      <c r="CI368" t="s">
        <v>47</v>
      </c>
      <c r="CJ368" s="15" t="s">
        <v>59</v>
      </c>
      <c r="CM368" t="s">
        <v>47</v>
      </c>
      <c r="CN368" s="15" t="s">
        <v>59</v>
      </c>
      <c r="CO368" t="s">
        <v>47</v>
      </c>
      <c r="CP368" s="15" t="s">
        <v>59</v>
      </c>
      <c r="CQ368" t="s">
        <v>47</v>
      </c>
      <c r="CR368" s="15" t="s">
        <v>59</v>
      </c>
      <c r="CS368" t="s">
        <v>47</v>
      </c>
      <c r="CT368" s="15" t="s">
        <v>59</v>
      </c>
      <c r="CU368" t="s">
        <v>47</v>
      </c>
      <c r="CV368" s="15" t="s">
        <v>59</v>
      </c>
      <c r="CY368" t="s">
        <v>47</v>
      </c>
      <c r="CZ368" s="15" t="s">
        <v>59</v>
      </c>
      <c r="DC368" t="s">
        <v>47</v>
      </c>
      <c r="DD368" s="15" t="s">
        <v>59</v>
      </c>
      <c r="DG368" t="s">
        <v>47</v>
      </c>
      <c r="DH368" s="15" t="s">
        <v>59</v>
      </c>
      <c r="DI368" t="s">
        <v>47</v>
      </c>
      <c r="DJ368" s="15" t="s">
        <v>59</v>
      </c>
      <c r="DK368" t="s">
        <v>47</v>
      </c>
      <c r="DL368" s="15" t="s">
        <v>59</v>
      </c>
      <c r="DM368" t="s">
        <v>47</v>
      </c>
      <c r="DN368" s="15" t="s">
        <v>59</v>
      </c>
      <c r="DO368" t="s">
        <v>47</v>
      </c>
      <c r="DP368" s="15" t="s">
        <v>59</v>
      </c>
      <c r="DQ368" t="s">
        <v>47</v>
      </c>
      <c r="DR368" s="15" t="s">
        <v>59</v>
      </c>
      <c r="DS368" t="s">
        <v>47</v>
      </c>
      <c r="DT368" s="15" t="s">
        <v>59</v>
      </c>
      <c r="DU368" t="s">
        <v>47</v>
      </c>
      <c r="DV368" s="15" t="s">
        <v>59</v>
      </c>
      <c r="DW368" t="s">
        <v>47</v>
      </c>
      <c r="DX368" s="15" t="s">
        <v>59</v>
      </c>
      <c r="EC368" t="s">
        <v>47</v>
      </c>
      <c r="ED368" s="15" t="s">
        <v>59</v>
      </c>
      <c r="EE368" t="s">
        <v>47</v>
      </c>
      <c r="EF368" s="15" t="s">
        <v>59</v>
      </c>
      <c r="EG368" t="s">
        <v>47</v>
      </c>
      <c r="EH368" s="15" t="s">
        <v>59</v>
      </c>
      <c r="EK368" t="s">
        <v>47</v>
      </c>
      <c r="EL368" s="15" t="s">
        <v>59</v>
      </c>
      <c r="EM368" t="s">
        <v>47</v>
      </c>
      <c r="EN368" s="15" t="s">
        <v>59</v>
      </c>
      <c r="EO368" t="s">
        <v>47</v>
      </c>
      <c r="EP368" s="15" t="s">
        <v>59</v>
      </c>
      <c r="EQ368" t="s">
        <v>47</v>
      </c>
      <c r="ER368" s="15" t="s">
        <v>59</v>
      </c>
      <c r="ES368" t="s">
        <v>47</v>
      </c>
      <c r="ET368" s="15" t="s">
        <v>59</v>
      </c>
      <c r="EU368" t="s">
        <v>47</v>
      </c>
      <c r="EV368" s="15" t="s">
        <v>59</v>
      </c>
      <c r="EW368" t="s">
        <v>47</v>
      </c>
      <c r="EX368" s="15" t="s">
        <v>59</v>
      </c>
      <c r="EY368" t="s">
        <v>47</v>
      </c>
      <c r="EZ368" s="15" t="s">
        <v>59</v>
      </c>
      <c r="FA368" t="s">
        <v>47</v>
      </c>
      <c r="FB368" s="15" t="s">
        <v>59</v>
      </c>
      <c r="FE368" t="s">
        <v>47</v>
      </c>
      <c r="FF368" s="15" t="s">
        <v>59</v>
      </c>
      <c r="FG368" t="s">
        <v>47</v>
      </c>
      <c r="FH368" s="15" t="s">
        <v>59</v>
      </c>
      <c r="FI368" t="s">
        <v>47</v>
      </c>
      <c r="FJ368" s="15" t="s">
        <v>59</v>
      </c>
      <c r="FK368" t="s">
        <v>47</v>
      </c>
      <c r="FL368" s="15" t="s">
        <v>59</v>
      </c>
      <c r="FM368" t="s">
        <v>47</v>
      </c>
      <c r="FN368" s="15" t="s">
        <v>59</v>
      </c>
      <c r="FO368" t="s">
        <v>47</v>
      </c>
      <c r="FP368" s="15" t="s">
        <v>59</v>
      </c>
      <c r="FQ368" t="s">
        <v>47</v>
      </c>
      <c r="FR368" s="15" t="s">
        <v>59</v>
      </c>
    </row>
    <row r="369" spans="1:174">
      <c r="A369" s="29" t="s">
        <v>814</v>
      </c>
      <c r="B369" s="50">
        <v>2</v>
      </c>
      <c r="C369" s="50"/>
      <c r="D369" s="52">
        <v>8012</v>
      </c>
      <c r="E369" s="18" t="s">
        <v>894</v>
      </c>
      <c r="I369" t="s">
        <v>47</v>
      </c>
      <c r="J369" s="15" t="s">
        <v>59</v>
      </c>
      <c r="K369" t="s">
        <v>47</v>
      </c>
      <c r="L369" s="15" t="s">
        <v>59</v>
      </c>
      <c r="BG369" t="s">
        <v>47</v>
      </c>
      <c r="BH369" s="15" t="s">
        <v>59</v>
      </c>
      <c r="BI369" s="29">
        <v>0.21600000000000003</v>
      </c>
      <c r="BJ369" s="41" t="s">
        <v>59</v>
      </c>
      <c r="BK369" s="29" t="s">
        <v>47</v>
      </c>
      <c r="BL369" s="41" t="s">
        <v>59</v>
      </c>
      <c r="BM369" s="29">
        <v>6.3E-2</v>
      </c>
      <c r="BN369" s="41" t="s">
        <v>59</v>
      </c>
      <c r="BO369" s="29">
        <v>0.17</v>
      </c>
      <c r="BP369" s="41" t="s">
        <v>59</v>
      </c>
      <c r="BQ369" s="29">
        <v>0</v>
      </c>
      <c r="BR369" s="41" t="s">
        <v>59</v>
      </c>
      <c r="BS369" s="29">
        <v>0.15</v>
      </c>
      <c r="BT369" s="41" t="s">
        <v>59</v>
      </c>
      <c r="BU369" s="29" t="s">
        <v>47</v>
      </c>
      <c r="BV369" s="41" t="s">
        <v>59</v>
      </c>
      <c r="BW369" s="29">
        <v>0.61</v>
      </c>
      <c r="BX369" s="41" t="s">
        <v>59</v>
      </c>
      <c r="BY369" s="29">
        <v>3.6000000000000004E-2</v>
      </c>
      <c r="BZ369" s="41" t="s">
        <v>59</v>
      </c>
      <c r="CA369" t="s">
        <v>47</v>
      </c>
      <c r="CB369" s="15" t="s">
        <v>59</v>
      </c>
      <c r="CI369" t="s">
        <v>47</v>
      </c>
      <c r="CJ369" s="15" t="s">
        <v>59</v>
      </c>
      <c r="CM369" t="s">
        <v>47</v>
      </c>
      <c r="CN369" s="15" t="s">
        <v>59</v>
      </c>
      <c r="CO369" t="s">
        <v>47</v>
      </c>
      <c r="CP369" s="15" t="s">
        <v>59</v>
      </c>
      <c r="CQ369" t="s">
        <v>47</v>
      </c>
      <c r="CR369" s="15" t="s">
        <v>59</v>
      </c>
      <c r="CS369" t="s">
        <v>47</v>
      </c>
      <c r="CT369" s="15" t="s">
        <v>59</v>
      </c>
      <c r="CU369" t="s">
        <v>47</v>
      </c>
      <c r="CV369" s="15" t="s">
        <v>59</v>
      </c>
      <c r="CY369" t="s">
        <v>47</v>
      </c>
      <c r="CZ369" s="15" t="s">
        <v>59</v>
      </c>
      <c r="DC369" t="s">
        <v>47</v>
      </c>
      <c r="DD369" s="15" t="s">
        <v>59</v>
      </c>
      <c r="DG369" t="s">
        <v>47</v>
      </c>
      <c r="DH369" s="15" t="s">
        <v>59</v>
      </c>
      <c r="DI369" t="s">
        <v>47</v>
      </c>
      <c r="DJ369" s="15" t="s">
        <v>59</v>
      </c>
      <c r="DK369" t="s">
        <v>47</v>
      </c>
      <c r="DL369" s="15" t="s">
        <v>59</v>
      </c>
      <c r="DM369" t="s">
        <v>47</v>
      </c>
      <c r="DN369" s="15" t="s">
        <v>59</v>
      </c>
      <c r="DO369" t="s">
        <v>47</v>
      </c>
      <c r="DP369" s="15" t="s">
        <v>59</v>
      </c>
      <c r="DQ369" t="s">
        <v>47</v>
      </c>
      <c r="DR369" s="15" t="s">
        <v>59</v>
      </c>
      <c r="DS369" t="s">
        <v>47</v>
      </c>
      <c r="DT369" s="15" t="s">
        <v>59</v>
      </c>
      <c r="DU369" t="s">
        <v>47</v>
      </c>
      <c r="DV369" s="15" t="s">
        <v>59</v>
      </c>
      <c r="DW369" t="s">
        <v>47</v>
      </c>
      <c r="DX369" s="15" t="s">
        <v>59</v>
      </c>
      <c r="EC369" t="s">
        <v>47</v>
      </c>
      <c r="ED369" s="15" t="s">
        <v>59</v>
      </c>
      <c r="EE369" t="s">
        <v>47</v>
      </c>
      <c r="EF369" s="15" t="s">
        <v>59</v>
      </c>
      <c r="EG369" t="s">
        <v>47</v>
      </c>
      <c r="EH369" s="15" t="s">
        <v>59</v>
      </c>
      <c r="EK369" t="s">
        <v>47</v>
      </c>
      <c r="EL369" s="15" t="s">
        <v>59</v>
      </c>
      <c r="EM369" t="s">
        <v>47</v>
      </c>
      <c r="EN369" s="15" t="s">
        <v>59</v>
      </c>
      <c r="EO369" t="s">
        <v>47</v>
      </c>
      <c r="EP369" s="15" t="s">
        <v>59</v>
      </c>
      <c r="EQ369" t="s">
        <v>47</v>
      </c>
      <c r="ER369" s="15" t="s">
        <v>59</v>
      </c>
      <c r="ES369" t="s">
        <v>47</v>
      </c>
      <c r="ET369" s="15" t="s">
        <v>59</v>
      </c>
      <c r="EU369" t="s">
        <v>47</v>
      </c>
      <c r="EV369" s="15" t="s">
        <v>59</v>
      </c>
      <c r="EW369" t="s">
        <v>47</v>
      </c>
      <c r="EX369" s="15" t="s">
        <v>59</v>
      </c>
      <c r="EY369" t="s">
        <v>47</v>
      </c>
      <c r="EZ369" s="15" t="s">
        <v>59</v>
      </c>
      <c r="FA369" t="s">
        <v>47</v>
      </c>
      <c r="FB369" s="15" t="s">
        <v>59</v>
      </c>
      <c r="FE369" t="s">
        <v>47</v>
      </c>
      <c r="FF369" s="15" t="s">
        <v>59</v>
      </c>
      <c r="FG369" t="s">
        <v>47</v>
      </c>
      <c r="FH369" s="15" t="s">
        <v>59</v>
      </c>
      <c r="FI369" t="s">
        <v>47</v>
      </c>
      <c r="FJ369" s="15" t="s">
        <v>59</v>
      </c>
      <c r="FK369" t="s">
        <v>47</v>
      </c>
      <c r="FL369" s="15" t="s">
        <v>59</v>
      </c>
      <c r="FM369" t="s">
        <v>47</v>
      </c>
      <c r="FN369" s="15" t="s">
        <v>59</v>
      </c>
      <c r="FO369" t="s">
        <v>47</v>
      </c>
      <c r="FP369" s="15" t="s">
        <v>59</v>
      </c>
      <c r="FQ369" t="s">
        <v>47</v>
      </c>
      <c r="FR369" s="15" t="s">
        <v>59</v>
      </c>
    </row>
    <row r="370" spans="1:174">
      <c r="A370" s="29" t="s">
        <v>815</v>
      </c>
      <c r="B370" s="50">
        <v>2</v>
      </c>
      <c r="C370" s="50"/>
      <c r="D370" s="52">
        <v>8012</v>
      </c>
      <c r="E370" s="18" t="s">
        <v>894</v>
      </c>
      <c r="I370" t="s">
        <v>47</v>
      </c>
      <c r="J370" s="15" t="s">
        <v>59</v>
      </c>
      <c r="K370" t="s">
        <v>47</v>
      </c>
      <c r="L370" s="15" t="s">
        <v>59</v>
      </c>
      <c r="BG370" t="s">
        <v>47</v>
      </c>
      <c r="BH370" s="15" t="s">
        <v>59</v>
      </c>
      <c r="BI370" s="29">
        <v>0.41399999999999998</v>
      </c>
      <c r="BJ370" s="41" t="s">
        <v>59</v>
      </c>
      <c r="BK370" s="29" t="s">
        <v>47</v>
      </c>
      <c r="BL370" s="41" t="s">
        <v>59</v>
      </c>
      <c r="BM370" s="29">
        <v>2.8999999999999998E-2</v>
      </c>
      <c r="BN370" s="41" t="s">
        <v>59</v>
      </c>
      <c r="BO370" s="29">
        <v>1.84</v>
      </c>
      <c r="BP370" s="41" t="s">
        <v>59</v>
      </c>
      <c r="BQ370" s="29">
        <v>0.13</v>
      </c>
      <c r="BR370" s="41" t="s">
        <v>59</v>
      </c>
      <c r="BS370" s="29">
        <v>0.56000000000000005</v>
      </c>
      <c r="BT370" s="41" t="s">
        <v>59</v>
      </c>
      <c r="BU370" s="29" t="s">
        <v>47</v>
      </c>
      <c r="BV370" s="41" t="s">
        <v>59</v>
      </c>
      <c r="BW370" s="29">
        <v>5.19</v>
      </c>
      <c r="BX370" s="41" t="s">
        <v>59</v>
      </c>
      <c r="BY370" s="29">
        <v>0.27</v>
      </c>
      <c r="BZ370" s="41" t="s">
        <v>59</v>
      </c>
      <c r="CA370" t="s">
        <v>47</v>
      </c>
      <c r="CB370" s="15" t="s">
        <v>59</v>
      </c>
      <c r="CI370" t="s">
        <v>47</v>
      </c>
      <c r="CJ370" s="15" t="s">
        <v>59</v>
      </c>
      <c r="CM370" t="s">
        <v>47</v>
      </c>
      <c r="CN370" s="15" t="s">
        <v>59</v>
      </c>
      <c r="CO370" t="s">
        <v>47</v>
      </c>
      <c r="CP370" s="15" t="s">
        <v>59</v>
      </c>
      <c r="CQ370" t="s">
        <v>47</v>
      </c>
      <c r="CR370" s="15" t="s">
        <v>59</v>
      </c>
      <c r="CS370" t="s">
        <v>47</v>
      </c>
      <c r="CT370" s="15" t="s">
        <v>59</v>
      </c>
      <c r="CU370" t="s">
        <v>47</v>
      </c>
      <c r="CV370" s="15" t="s">
        <v>59</v>
      </c>
      <c r="CY370" t="s">
        <v>47</v>
      </c>
      <c r="CZ370" s="15" t="s">
        <v>59</v>
      </c>
      <c r="DC370" t="s">
        <v>47</v>
      </c>
      <c r="DD370" s="15" t="s">
        <v>59</v>
      </c>
      <c r="DG370" t="s">
        <v>47</v>
      </c>
      <c r="DH370" s="15" t="s">
        <v>59</v>
      </c>
      <c r="DI370" t="s">
        <v>47</v>
      </c>
      <c r="DJ370" s="15" t="s">
        <v>59</v>
      </c>
      <c r="DK370" t="s">
        <v>47</v>
      </c>
      <c r="DL370" s="15" t="s">
        <v>59</v>
      </c>
      <c r="DM370" t="s">
        <v>47</v>
      </c>
      <c r="DN370" s="15" t="s">
        <v>59</v>
      </c>
      <c r="DO370" t="s">
        <v>47</v>
      </c>
      <c r="DP370" s="15" t="s">
        <v>59</v>
      </c>
      <c r="DQ370" t="s">
        <v>47</v>
      </c>
      <c r="DR370" s="15" t="s">
        <v>59</v>
      </c>
      <c r="DS370" t="s">
        <v>47</v>
      </c>
      <c r="DT370" s="15" t="s">
        <v>59</v>
      </c>
      <c r="DU370" t="s">
        <v>47</v>
      </c>
      <c r="DV370" s="15" t="s">
        <v>59</v>
      </c>
      <c r="DW370" t="s">
        <v>47</v>
      </c>
      <c r="DX370" s="15" t="s">
        <v>59</v>
      </c>
      <c r="EC370" t="s">
        <v>47</v>
      </c>
      <c r="ED370" s="15" t="s">
        <v>59</v>
      </c>
      <c r="EE370" t="s">
        <v>47</v>
      </c>
      <c r="EF370" s="15" t="s">
        <v>59</v>
      </c>
      <c r="EG370" t="s">
        <v>47</v>
      </c>
      <c r="EH370" s="15" t="s">
        <v>59</v>
      </c>
      <c r="EK370" t="s">
        <v>47</v>
      </c>
      <c r="EL370" s="15" t="s">
        <v>59</v>
      </c>
      <c r="EM370" t="s">
        <v>47</v>
      </c>
      <c r="EN370" s="15" t="s">
        <v>59</v>
      </c>
      <c r="EO370" t="s">
        <v>47</v>
      </c>
      <c r="EP370" s="15" t="s">
        <v>59</v>
      </c>
      <c r="EQ370" t="s">
        <v>47</v>
      </c>
      <c r="ER370" s="15" t="s">
        <v>59</v>
      </c>
      <c r="ES370" t="s">
        <v>47</v>
      </c>
      <c r="ET370" s="15" t="s">
        <v>59</v>
      </c>
      <c r="EU370" t="s">
        <v>47</v>
      </c>
      <c r="EV370" s="15" t="s">
        <v>59</v>
      </c>
      <c r="EW370" t="s">
        <v>47</v>
      </c>
      <c r="EX370" s="15" t="s">
        <v>59</v>
      </c>
      <c r="EY370" t="s">
        <v>47</v>
      </c>
      <c r="EZ370" s="15" t="s">
        <v>59</v>
      </c>
      <c r="FA370" t="s">
        <v>47</v>
      </c>
      <c r="FB370" s="15" t="s">
        <v>59</v>
      </c>
      <c r="FE370" t="s">
        <v>47</v>
      </c>
      <c r="FF370" s="15" t="s">
        <v>59</v>
      </c>
      <c r="FG370" t="s">
        <v>47</v>
      </c>
      <c r="FH370" s="15" t="s">
        <v>59</v>
      </c>
      <c r="FI370" t="s">
        <v>47</v>
      </c>
      <c r="FJ370" s="15" t="s">
        <v>59</v>
      </c>
      <c r="FK370" t="s">
        <v>47</v>
      </c>
      <c r="FL370" s="15" t="s">
        <v>59</v>
      </c>
      <c r="FM370" t="s">
        <v>47</v>
      </c>
      <c r="FN370" s="15" t="s">
        <v>59</v>
      </c>
      <c r="FO370" t="s">
        <v>47</v>
      </c>
      <c r="FP370" s="15" t="s">
        <v>59</v>
      </c>
      <c r="FQ370" t="s">
        <v>47</v>
      </c>
      <c r="FR370" s="15" t="s">
        <v>59</v>
      </c>
    </row>
    <row r="371" spans="1:174">
      <c r="A371" s="29" t="s">
        <v>816</v>
      </c>
      <c r="B371" s="50">
        <v>2</v>
      </c>
      <c r="C371" s="50"/>
      <c r="D371" s="52">
        <v>8012</v>
      </c>
      <c r="E371" s="18" t="s">
        <v>894</v>
      </c>
      <c r="I371" t="s">
        <v>47</v>
      </c>
      <c r="J371" s="15" t="s">
        <v>59</v>
      </c>
      <c r="K371" t="s">
        <v>47</v>
      </c>
      <c r="L371" s="15" t="s">
        <v>59</v>
      </c>
      <c r="BG371" t="s">
        <v>47</v>
      </c>
      <c r="BH371" s="15" t="s">
        <v>59</v>
      </c>
      <c r="BI371" s="29">
        <v>0.621</v>
      </c>
      <c r="BJ371" s="41" t="s">
        <v>59</v>
      </c>
      <c r="BK371" s="29" t="s">
        <v>47</v>
      </c>
      <c r="BL371" s="41" t="s">
        <v>59</v>
      </c>
      <c r="BM371" s="29">
        <v>6.7000000000000004E-2</v>
      </c>
      <c r="BN371" s="41" t="s">
        <v>59</v>
      </c>
      <c r="BO371" s="29">
        <v>2.15</v>
      </c>
      <c r="BP371" s="41" t="s">
        <v>59</v>
      </c>
      <c r="BQ371" s="29">
        <v>0.14000000000000001</v>
      </c>
      <c r="BR371" s="41" t="s">
        <v>59</v>
      </c>
      <c r="BS371" s="29">
        <v>0.66</v>
      </c>
      <c r="BT371" s="41" t="s">
        <v>59</v>
      </c>
      <c r="BU371" s="29" t="s">
        <v>47</v>
      </c>
      <c r="BV371" s="41" t="s">
        <v>59</v>
      </c>
      <c r="BW371" s="29">
        <v>5.86</v>
      </c>
      <c r="BX371" s="41" t="s">
        <v>59</v>
      </c>
      <c r="BY371" s="29">
        <v>0.28000000000000003</v>
      </c>
      <c r="BZ371" s="41" t="s">
        <v>59</v>
      </c>
      <c r="CA371" t="s">
        <v>47</v>
      </c>
      <c r="CB371" s="15" t="s">
        <v>59</v>
      </c>
      <c r="CI371" t="s">
        <v>47</v>
      </c>
      <c r="CJ371" s="15" t="s">
        <v>59</v>
      </c>
      <c r="CM371" t="s">
        <v>47</v>
      </c>
      <c r="CN371" s="15" t="s">
        <v>59</v>
      </c>
      <c r="CO371" t="s">
        <v>47</v>
      </c>
      <c r="CP371" s="15" t="s">
        <v>59</v>
      </c>
      <c r="CQ371" t="s">
        <v>47</v>
      </c>
      <c r="CR371" s="15" t="s">
        <v>59</v>
      </c>
      <c r="CS371" t="s">
        <v>47</v>
      </c>
      <c r="CT371" s="15" t="s">
        <v>59</v>
      </c>
      <c r="CU371" t="s">
        <v>47</v>
      </c>
      <c r="CV371" s="15" t="s">
        <v>59</v>
      </c>
      <c r="CY371" t="s">
        <v>47</v>
      </c>
      <c r="CZ371" s="15" t="s">
        <v>59</v>
      </c>
      <c r="DC371" t="s">
        <v>47</v>
      </c>
      <c r="DD371" s="15" t="s">
        <v>59</v>
      </c>
      <c r="DG371" t="s">
        <v>47</v>
      </c>
      <c r="DH371" s="15" t="s">
        <v>59</v>
      </c>
      <c r="DI371" t="s">
        <v>47</v>
      </c>
      <c r="DJ371" s="15" t="s">
        <v>59</v>
      </c>
      <c r="DK371" t="s">
        <v>47</v>
      </c>
      <c r="DL371" s="15" t="s">
        <v>59</v>
      </c>
      <c r="DM371" t="s">
        <v>47</v>
      </c>
      <c r="DN371" s="15" t="s">
        <v>59</v>
      </c>
      <c r="DO371" t="s">
        <v>47</v>
      </c>
      <c r="DP371" s="15" t="s">
        <v>59</v>
      </c>
      <c r="DQ371" t="s">
        <v>47</v>
      </c>
      <c r="DR371" s="15" t="s">
        <v>59</v>
      </c>
      <c r="DS371" t="s">
        <v>47</v>
      </c>
      <c r="DT371" s="15" t="s">
        <v>59</v>
      </c>
      <c r="DU371" t="s">
        <v>47</v>
      </c>
      <c r="DV371" s="15" t="s">
        <v>59</v>
      </c>
      <c r="DW371" t="s">
        <v>47</v>
      </c>
      <c r="DX371" s="15" t="s">
        <v>59</v>
      </c>
      <c r="EC371" t="s">
        <v>47</v>
      </c>
      <c r="ED371" s="15" t="s">
        <v>59</v>
      </c>
      <c r="EE371" t="s">
        <v>47</v>
      </c>
      <c r="EF371" s="15" t="s">
        <v>59</v>
      </c>
      <c r="EG371" t="s">
        <v>47</v>
      </c>
      <c r="EH371" s="15" t="s">
        <v>59</v>
      </c>
      <c r="EK371" t="s">
        <v>47</v>
      </c>
      <c r="EL371" s="15" t="s">
        <v>59</v>
      </c>
      <c r="EM371" t="s">
        <v>47</v>
      </c>
      <c r="EN371" s="15" t="s">
        <v>59</v>
      </c>
      <c r="EO371" t="s">
        <v>47</v>
      </c>
      <c r="EP371" s="15" t="s">
        <v>59</v>
      </c>
      <c r="EQ371" t="s">
        <v>47</v>
      </c>
      <c r="ER371" s="15" t="s">
        <v>59</v>
      </c>
      <c r="ES371" t="s">
        <v>47</v>
      </c>
      <c r="ET371" s="15" t="s">
        <v>59</v>
      </c>
      <c r="EU371" t="s">
        <v>47</v>
      </c>
      <c r="EV371" s="15" t="s">
        <v>59</v>
      </c>
      <c r="EW371" t="s">
        <v>47</v>
      </c>
      <c r="EX371" s="15" t="s">
        <v>59</v>
      </c>
      <c r="EY371" t="s">
        <v>47</v>
      </c>
      <c r="EZ371" s="15" t="s">
        <v>59</v>
      </c>
      <c r="FA371" t="s">
        <v>47</v>
      </c>
      <c r="FB371" s="15" t="s">
        <v>59</v>
      </c>
      <c r="FE371" t="s">
        <v>47</v>
      </c>
      <c r="FF371" s="15" t="s">
        <v>59</v>
      </c>
      <c r="FG371" t="s">
        <v>47</v>
      </c>
      <c r="FH371" s="15" t="s">
        <v>59</v>
      </c>
      <c r="FI371" t="s">
        <v>47</v>
      </c>
      <c r="FJ371" s="15" t="s">
        <v>59</v>
      </c>
      <c r="FK371" t="s">
        <v>47</v>
      </c>
      <c r="FL371" s="15" t="s">
        <v>59</v>
      </c>
      <c r="FM371" t="s">
        <v>47</v>
      </c>
      <c r="FN371" s="15" t="s">
        <v>59</v>
      </c>
      <c r="FO371" t="s">
        <v>47</v>
      </c>
      <c r="FP371" s="15" t="s">
        <v>59</v>
      </c>
      <c r="FQ371" t="s">
        <v>47</v>
      </c>
      <c r="FR371" s="15" t="s">
        <v>59</v>
      </c>
    </row>
    <row r="372" spans="1:174">
      <c r="A372" s="29" t="s">
        <v>817</v>
      </c>
      <c r="B372" s="50">
        <v>2</v>
      </c>
      <c r="C372" s="50"/>
      <c r="D372" s="52">
        <v>8012</v>
      </c>
      <c r="E372" s="18" t="s">
        <v>894</v>
      </c>
      <c r="I372" t="s">
        <v>47</v>
      </c>
      <c r="J372" s="15" t="s">
        <v>59</v>
      </c>
      <c r="K372" t="s">
        <v>47</v>
      </c>
      <c r="L372" s="15" t="s">
        <v>59</v>
      </c>
      <c r="BG372" t="s">
        <v>47</v>
      </c>
      <c r="BH372" s="15" t="s">
        <v>59</v>
      </c>
      <c r="BI372" s="29" t="s">
        <v>54</v>
      </c>
      <c r="BJ372" s="41" t="s">
        <v>59</v>
      </c>
      <c r="BK372" s="29" t="s">
        <v>47</v>
      </c>
      <c r="BL372" s="41" t="s">
        <v>59</v>
      </c>
      <c r="BM372" s="29" t="s">
        <v>54</v>
      </c>
      <c r="BN372" s="41" t="s">
        <v>59</v>
      </c>
      <c r="BO372" s="29">
        <v>0.24</v>
      </c>
      <c r="BP372" s="41" t="s">
        <v>59</v>
      </c>
      <c r="BQ372" s="29">
        <v>0</v>
      </c>
      <c r="BR372" s="41" t="s">
        <v>59</v>
      </c>
      <c r="BS372" s="29">
        <v>0.24</v>
      </c>
      <c r="BT372" s="41" t="s">
        <v>59</v>
      </c>
      <c r="BU372" s="29" t="s">
        <v>47</v>
      </c>
      <c r="BV372" s="41" t="s">
        <v>59</v>
      </c>
      <c r="BW372" s="29">
        <v>1.6</v>
      </c>
      <c r="BX372" s="41" t="s">
        <v>59</v>
      </c>
      <c r="BY372" s="29">
        <v>6.5000000000000002E-2</v>
      </c>
      <c r="BZ372" s="41" t="s">
        <v>59</v>
      </c>
      <c r="CA372" t="s">
        <v>47</v>
      </c>
      <c r="CB372" s="15" t="s">
        <v>59</v>
      </c>
      <c r="CI372" t="s">
        <v>47</v>
      </c>
      <c r="CJ372" s="15" t="s">
        <v>59</v>
      </c>
      <c r="CM372" t="s">
        <v>47</v>
      </c>
      <c r="CN372" s="15" t="s">
        <v>59</v>
      </c>
      <c r="CO372" t="s">
        <v>47</v>
      </c>
      <c r="CP372" s="15" t="s">
        <v>59</v>
      </c>
      <c r="CQ372" t="s">
        <v>47</v>
      </c>
      <c r="CR372" s="15" t="s">
        <v>59</v>
      </c>
      <c r="CS372" t="s">
        <v>47</v>
      </c>
      <c r="CT372" s="15" t="s">
        <v>59</v>
      </c>
      <c r="CU372" t="s">
        <v>47</v>
      </c>
      <c r="CV372" s="15" t="s">
        <v>59</v>
      </c>
      <c r="CY372" t="s">
        <v>47</v>
      </c>
      <c r="CZ372" s="15" t="s">
        <v>59</v>
      </c>
      <c r="DC372" t="s">
        <v>47</v>
      </c>
      <c r="DD372" s="15" t="s">
        <v>59</v>
      </c>
      <c r="DG372" t="s">
        <v>47</v>
      </c>
      <c r="DH372" s="15" t="s">
        <v>59</v>
      </c>
      <c r="DI372" t="s">
        <v>47</v>
      </c>
      <c r="DJ372" s="15" t="s">
        <v>59</v>
      </c>
      <c r="DK372" t="s">
        <v>47</v>
      </c>
      <c r="DL372" s="15" t="s">
        <v>59</v>
      </c>
      <c r="DM372" t="s">
        <v>47</v>
      </c>
      <c r="DN372" s="15" t="s">
        <v>59</v>
      </c>
      <c r="DO372" t="s">
        <v>47</v>
      </c>
      <c r="DP372" s="15" t="s">
        <v>59</v>
      </c>
      <c r="DQ372" t="s">
        <v>47</v>
      </c>
      <c r="DR372" s="15" t="s">
        <v>59</v>
      </c>
      <c r="DS372" t="s">
        <v>47</v>
      </c>
      <c r="DT372" s="15" t="s">
        <v>59</v>
      </c>
      <c r="DU372" t="s">
        <v>47</v>
      </c>
      <c r="DV372" s="15" t="s">
        <v>59</v>
      </c>
      <c r="DW372" t="s">
        <v>47</v>
      </c>
      <c r="DX372" s="15" t="s">
        <v>59</v>
      </c>
      <c r="EC372" t="s">
        <v>47</v>
      </c>
      <c r="ED372" s="15" t="s">
        <v>59</v>
      </c>
      <c r="EE372" t="s">
        <v>47</v>
      </c>
      <c r="EF372" s="15" t="s">
        <v>59</v>
      </c>
      <c r="EG372" t="s">
        <v>47</v>
      </c>
      <c r="EH372" s="15" t="s">
        <v>59</v>
      </c>
      <c r="EK372" t="s">
        <v>47</v>
      </c>
      <c r="EL372" s="15" t="s">
        <v>59</v>
      </c>
      <c r="EM372" t="s">
        <v>47</v>
      </c>
      <c r="EN372" s="15" t="s">
        <v>59</v>
      </c>
      <c r="EO372" t="s">
        <v>47</v>
      </c>
      <c r="EP372" s="15" t="s">
        <v>59</v>
      </c>
      <c r="EQ372" t="s">
        <v>47</v>
      </c>
      <c r="ER372" s="15" t="s">
        <v>59</v>
      </c>
      <c r="ES372" t="s">
        <v>47</v>
      </c>
      <c r="ET372" s="15" t="s">
        <v>59</v>
      </c>
      <c r="EU372" t="s">
        <v>47</v>
      </c>
      <c r="EV372" s="15" t="s">
        <v>59</v>
      </c>
      <c r="EW372" t="s">
        <v>47</v>
      </c>
      <c r="EX372" s="15" t="s">
        <v>59</v>
      </c>
      <c r="EY372" t="s">
        <v>47</v>
      </c>
      <c r="EZ372" s="15" t="s">
        <v>59</v>
      </c>
      <c r="FA372" t="s">
        <v>47</v>
      </c>
      <c r="FB372" s="15" t="s">
        <v>59</v>
      </c>
      <c r="FE372" t="s">
        <v>47</v>
      </c>
      <c r="FF372" s="15" t="s">
        <v>59</v>
      </c>
      <c r="FG372" t="s">
        <v>47</v>
      </c>
      <c r="FH372" s="15" t="s">
        <v>59</v>
      </c>
      <c r="FI372" t="s">
        <v>47</v>
      </c>
      <c r="FJ372" s="15" t="s">
        <v>59</v>
      </c>
      <c r="FK372" t="s">
        <v>47</v>
      </c>
      <c r="FL372" s="15" t="s">
        <v>59</v>
      </c>
      <c r="FM372" t="s">
        <v>47</v>
      </c>
      <c r="FN372" s="15" t="s">
        <v>59</v>
      </c>
      <c r="FO372" t="s">
        <v>47</v>
      </c>
      <c r="FP372" s="15" t="s">
        <v>59</v>
      </c>
      <c r="FQ372" t="s">
        <v>47</v>
      </c>
      <c r="FR372" s="15" t="s">
        <v>59</v>
      </c>
    </row>
    <row r="373" spans="1:174">
      <c r="A373" s="29" t="s">
        <v>818</v>
      </c>
      <c r="B373" s="50">
        <v>2</v>
      </c>
      <c r="C373" s="50"/>
      <c r="D373" s="52">
        <v>8012</v>
      </c>
      <c r="E373" s="18" t="s">
        <v>894</v>
      </c>
      <c r="I373" t="s">
        <v>47</v>
      </c>
      <c r="J373" s="15" t="s">
        <v>59</v>
      </c>
      <c r="K373" t="s">
        <v>47</v>
      </c>
      <c r="L373" s="15" t="s">
        <v>59</v>
      </c>
      <c r="BG373" t="s">
        <v>47</v>
      </c>
      <c r="BH373" s="15" t="s">
        <v>59</v>
      </c>
      <c r="BI373" s="29">
        <v>0.70700000000000007</v>
      </c>
      <c r="BJ373" s="41" t="s">
        <v>59</v>
      </c>
      <c r="BK373" s="29" t="s">
        <v>47</v>
      </c>
      <c r="BL373" s="41" t="s">
        <v>59</v>
      </c>
      <c r="BM373" s="29">
        <v>0.13</v>
      </c>
      <c r="BN373" s="41" t="s">
        <v>59</v>
      </c>
      <c r="BO373" s="29">
        <v>1.2</v>
      </c>
      <c r="BP373" s="41" t="s">
        <v>59</v>
      </c>
      <c r="BQ373" s="29">
        <v>3.1E-2</v>
      </c>
      <c r="BR373" s="41" t="s">
        <v>59</v>
      </c>
      <c r="BS373" s="29">
        <v>0.38</v>
      </c>
      <c r="BT373" s="41" t="s">
        <v>59</v>
      </c>
      <c r="BU373" s="29" t="s">
        <v>47</v>
      </c>
      <c r="BV373" s="41" t="s">
        <v>59</v>
      </c>
      <c r="BW373" s="29">
        <v>2.2599999999999998</v>
      </c>
      <c r="BX373" s="41" t="s">
        <v>59</v>
      </c>
      <c r="BY373" s="29">
        <v>0</v>
      </c>
      <c r="BZ373" s="41" t="s">
        <v>59</v>
      </c>
      <c r="CA373" t="s">
        <v>47</v>
      </c>
      <c r="CB373" s="15" t="s">
        <v>59</v>
      </c>
      <c r="CI373" t="s">
        <v>47</v>
      </c>
      <c r="CJ373" s="15" t="s">
        <v>59</v>
      </c>
      <c r="CM373" t="s">
        <v>47</v>
      </c>
      <c r="CN373" s="15" t="s">
        <v>59</v>
      </c>
      <c r="CO373" t="s">
        <v>47</v>
      </c>
      <c r="CP373" s="15" t="s">
        <v>59</v>
      </c>
      <c r="CQ373" t="s">
        <v>47</v>
      </c>
      <c r="CR373" s="15" t="s">
        <v>59</v>
      </c>
      <c r="CS373" t="s">
        <v>47</v>
      </c>
      <c r="CT373" s="15" t="s">
        <v>59</v>
      </c>
      <c r="CU373" t="s">
        <v>47</v>
      </c>
      <c r="CV373" s="15" t="s">
        <v>59</v>
      </c>
      <c r="CY373" t="s">
        <v>47</v>
      </c>
      <c r="CZ373" s="15" t="s">
        <v>59</v>
      </c>
      <c r="DC373" t="s">
        <v>47</v>
      </c>
      <c r="DD373" s="15" t="s">
        <v>59</v>
      </c>
      <c r="DG373" t="s">
        <v>47</v>
      </c>
      <c r="DH373" s="15" t="s">
        <v>59</v>
      </c>
      <c r="DI373" t="s">
        <v>47</v>
      </c>
      <c r="DJ373" s="15" t="s">
        <v>59</v>
      </c>
      <c r="DK373" t="s">
        <v>47</v>
      </c>
      <c r="DL373" s="15" t="s">
        <v>59</v>
      </c>
      <c r="DM373" t="s">
        <v>47</v>
      </c>
      <c r="DN373" s="15" t="s">
        <v>59</v>
      </c>
      <c r="DO373" t="s">
        <v>47</v>
      </c>
      <c r="DP373" s="15" t="s">
        <v>59</v>
      </c>
      <c r="DQ373" t="s">
        <v>47</v>
      </c>
      <c r="DR373" s="15" t="s">
        <v>59</v>
      </c>
      <c r="DS373" t="s">
        <v>47</v>
      </c>
      <c r="DT373" s="15" t="s">
        <v>59</v>
      </c>
      <c r="DU373" t="s">
        <v>47</v>
      </c>
      <c r="DV373" s="15" t="s">
        <v>59</v>
      </c>
      <c r="DW373" t="s">
        <v>47</v>
      </c>
      <c r="DX373" s="15" t="s">
        <v>59</v>
      </c>
      <c r="EC373" t="s">
        <v>47</v>
      </c>
      <c r="ED373" s="15" t="s">
        <v>59</v>
      </c>
      <c r="EE373" t="s">
        <v>47</v>
      </c>
      <c r="EF373" s="15" t="s">
        <v>59</v>
      </c>
      <c r="EG373" t="s">
        <v>47</v>
      </c>
      <c r="EH373" s="15" t="s">
        <v>59</v>
      </c>
      <c r="EK373" t="s">
        <v>47</v>
      </c>
      <c r="EL373" s="15" t="s">
        <v>59</v>
      </c>
      <c r="EM373" t="s">
        <v>47</v>
      </c>
      <c r="EN373" s="15" t="s">
        <v>59</v>
      </c>
      <c r="EO373" t="s">
        <v>47</v>
      </c>
      <c r="EP373" s="15" t="s">
        <v>59</v>
      </c>
      <c r="EQ373" t="s">
        <v>47</v>
      </c>
      <c r="ER373" s="15" t="s">
        <v>59</v>
      </c>
      <c r="ES373" t="s">
        <v>47</v>
      </c>
      <c r="ET373" s="15" t="s">
        <v>59</v>
      </c>
      <c r="EU373" t="s">
        <v>47</v>
      </c>
      <c r="EV373" s="15" t="s">
        <v>59</v>
      </c>
      <c r="EW373" t="s">
        <v>47</v>
      </c>
      <c r="EX373" s="15" t="s">
        <v>59</v>
      </c>
      <c r="EY373" t="s">
        <v>47</v>
      </c>
      <c r="EZ373" s="15" t="s">
        <v>59</v>
      </c>
      <c r="FA373" t="s">
        <v>47</v>
      </c>
      <c r="FB373" s="15" t="s">
        <v>59</v>
      </c>
      <c r="FE373" t="s">
        <v>47</v>
      </c>
      <c r="FF373" s="15" t="s">
        <v>59</v>
      </c>
      <c r="FG373" t="s">
        <v>47</v>
      </c>
      <c r="FH373" s="15" t="s">
        <v>59</v>
      </c>
      <c r="FI373" t="s">
        <v>47</v>
      </c>
      <c r="FJ373" s="15" t="s">
        <v>59</v>
      </c>
      <c r="FK373" t="s">
        <v>47</v>
      </c>
      <c r="FL373" s="15" t="s">
        <v>59</v>
      </c>
      <c r="FM373" t="s">
        <v>47</v>
      </c>
      <c r="FN373" s="15" t="s">
        <v>59</v>
      </c>
      <c r="FO373" t="s">
        <v>47</v>
      </c>
      <c r="FP373" s="15" t="s">
        <v>59</v>
      </c>
      <c r="FQ373" t="s">
        <v>47</v>
      </c>
      <c r="FR373" s="15" t="s">
        <v>59</v>
      </c>
    </row>
    <row r="374" spans="1:174">
      <c r="A374" s="29" t="s">
        <v>819</v>
      </c>
      <c r="B374" s="50">
        <v>2</v>
      </c>
      <c r="C374" s="50"/>
      <c r="D374" s="52">
        <v>8012</v>
      </c>
      <c r="E374" s="18" t="s">
        <v>894</v>
      </c>
      <c r="I374" t="s">
        <v>47</v>
      </c>
      <c r="J374" s="15" t="s">
        <v>59</v>
      </c>
      <c r="K374" t="s">
        <v>47</v>
      </c>
      <c r="L374" s="15" t="s">
        <v>59</v>
      </c>
      <c r="BG374" t="s">
        <v>47</v>
      </c>
      <c r="BH374" s="15" t="s">
        <v>59</v>
      </c>
      <c r="BI374" s="29">
        <v>8.900000000000001E-2</v>
      </c>
      <c r="BJ374" s="41" t="s">
        <v>59</v>
      </c>
      <c r="BK374" s="29" t="s">
        <v>47</v>
      </c>
      <c r="BL374" s="41" t="s">
        <v>59</v>
      </c>
      <c r="BM374" s="29">
        <v>0</v>
      </c>
      <c r="BN374" s="41" t="s">
        <v>59</v>
      </c>
      <c r="BO374" s="29">
        <v>0.73</v>
      </c>
      <c r="BP374" s="41" t="s">
        <v>59</v>
      </c>
      <c r="BQ374" s="29">
        <v>3.7999999999999999E-2</v>
      </c>
      <c r="BR374" s="41" t="s">
        <v>59</v>
      </c>
      <c r="BS374" s="29">
        <v>0.25</v>
      </c>
      <c r="BT374" s="41" t="s">
        <v>59</v>
      </c>
      <c r="BU374" s="29" t="s">
        <v>47</v>
      </c>
      <c r="BV374" s="41" t="s">
        <v>59</v>
      </c>
      <c r="BW374" s="29">
        <v>4.1100000000000003</v>
      </c>
      <c r="BX374" s="41" t="s">
        <v>59</v>
      </c>
      <c r="BY374" s="29">
        <v>0.12</v>
      </c>
      <c r="BZ374" s="41" t="s">
        <v>59</v>
      </c>
      <c r="CA374" t="s">
        <v>47</v>
      </c>
      <c r="CB374" s="15" t="s">
        <v>59</v>
      </c>
      <c r="CI374" t="s">
        <v>47</v>
      </c>
      <c r="CJ374" s="15" t="s">
        <v>59</v>
      </c>
      <c r="CM374" t="s">
        <v>47</v>
      </c>
      <c r="CN374" s="15" t="s">
        <v>59</v>
      </c>
      <c r="CO374" t="s">
        <v>47</v>
      </c>
      <c r="CP374" s="15" t="s">
        <v>59</v>
      </c>
      <c r="CQ374" t="s">
        <v>47</v>
      </c>
      <c r="CR374" s="15" t="s">
        <v>59</v>
      </c>
      <c r="CS374" t="s">
        <v>47</v>
      </c>
      <c r="CT374" s="15" t="s">
        <v>59</v>
      </c>
      <c r="CU374" t="s">
        <v>47</v>
      </c>
      <c r="CV374" s="15" t="s">
        <v>59</v>
      </c>
      <c r="CY374" t="s">
        <v>47</v>
      </c>
      <c r="CZ374" s="15" t="s">
        <v>59</v>
      </c>
      <c r="DC374" t="s">
        <v>47</v>
      </c>
      <c r="DD374" s="15" t="s">
        <v>59</v>
      </c>
      <c r="DG374" t="s">
        <v>47</v>
      </c>
      <c r="DH374" s="15" t="s">
        <v>59</v>
      </c>
      <c r="DI374" t="s">
        <v>47</v>
      </c>
      <c r="DJ374" s="15" t="s">
        <v>59</v>
      </c>
      <c r="DK374" t="s">
        <v>47</v>
      </c>
      <c r="DL374" s="15" t="s">
        <v>59</v>
      </c>
      <c r="DM374" t="s">
        <v>47</v>
      </c>
      <c r="DN374" s="15" t="s">
        <v>59</v>
      </c>
      <c r="DO374" t="s">
        <v>47</v>
      </c>
      <c r="DP374" s="15" t="s">
        <v>59</v>
      </c>
      <c r="DQ374" t="s">
        <v>47</v>
      </c>
      <c r="DR374" s="15" t="s">
        <v>59</v>
      </c>
      <c r="DS374" t="s">
        <v>47</v>
      </c>
      <c r="DT374" s="15" t="s">
        <v>59</v>
      </c>
      <c r="DU374" t="s">
        <v>47</v>
      </c>
      <c r="DV374" s="15" t="s">
        <v>59</v>
      </c>
      <c r="DW374" t="s">
        <v>47</v>
      </c>
      <c r="DX374" s="15" t="s">
        <v>59</v>
      </c>
      <c r="EC374" t="s">
        <v>47</v>
      </c>
      <c r="ED374" s="15" t="s">
        <v>59</v>
      </c>
      <c r="EE374" t="s">
        <v>47</v>
      </c>
      <c r="EF374" s="15" t="s">
        <v>59</v>
      </c>
      <c r="EG374" t="s">
        <v>47</v>
      </c>
      <c r="EH374" s="15" t="s">
        <v>59</v>
      </c>
      <c r="EK374" t="s">
        <v>47</v>
      </c>
      <c r="EL374" s="15" t="s">
        <v>59</v>
      </c>
      <c r="EM374" t="s">
        <v>47</v>
      </c>
      <c r="EN374" s="15" t="s">
        <v>59</v>
      </c>
      <c r="EO374" t="s">
        <v>47</v>
      </c>
      <c r="EP374" s="15" t="s">
        <v>59</v>
      </c>
      <c r="EQ374" t="s">
        <v>47</v>
      </c>
      <c r="ER374" s="15" t="s">
        <v>59</v>
      </c>
      <c r="ES374" t="s">
        <v>47</v>
      </c>
      <c r="ET374" s="15" t="s">
        <v>59</v>
      </c>
      <c r="EU374" t="s">
        <v>47</v>
      </c>
      <c r="EV374" s="15" t="s">
        <v>59</v>
      </c>
      <c r="EW374" t="s">
        <v>47</v>
      </c>
      <c r="EX374" s="15" t="s">
        <v>59</v>
      </c>
      <c r="EY374" t="s">
        <v>47</v>
      </c>
      <c r="EZ374" s="15" t="s">
        <v>59</v>
      </c>
      <c r="FA374" t="s">
        <v>47</v>
      </c>
      <c r="FB374" s="15" t="s">
        <v>59</v>
      </c>
      <c r="FE374" t="s">
        <v>47</v>
      </c>
      <c r="FF374" s="15" t="s">
        <v>59</v>
      </c>
      <c r="FG374" t="s">
        <v>47</v>
      </c>
      <c r="FH374" s="15" t="s">
        <v>59</v>
      </c>
      <c r="FI374" t="s">
        <v>47</v>
      </c>
      <c r="FJ374" s="15" t="s">
        <v>59</v>
      </c>
      <c r="FK374" t="s">
        <v>47</v>
      </c>
      <c r="FL374" s="15" t="s">
        <v>59</v>
      </c>
      <c r="FM374" t="s">
        <v>47</v>
      </c>
      <c r="FN374" s="15" t="s">
        <v>59</v>
      </c>
      <c r="FO374" t="s">
        <v>47</v>
      </c>
      <c r="FP374" s="15" t="s">
        <v>59</v>
      </c>
      <c r="FQ374" t="s">
        <v>47</v>
      </c>
      <c r="FR374" s="15" t="s">
        <v>59</v>
      </c>
    </row>
    <row r="375" spans="1:174">
      <c r="A375" s="29" t="s">
        <v>820</v>
      </c>
      <c r="B375" s="50">
        <v>2</v>
      </c>
      <c r="C375" s="50"/>
      <c r="D375" s="52">
        <v>8012</v>
      </c>
      <c r="E375" s="18" t="s">
        <v>894</v>
      </c>
      <c r="I375" t="s">
        <v>47</v>
      </c>
      <c r="J375" s="15" t="s">
        <v>59</v>
      </c>
      <c r="K375" t="s">
        <v>47</v>
      </c>
      <c r="L375" s="15" t="s">
        <v>59</v>
      </c>
      <c r="BG375" t="s">
        <v>47</v>
      </c>
      <c r="BH375" s="15" t="s">
        <v>59</v>
      </c>
      <c r="BI375" s="29">
        <v>0.22899999999999998</v>
      </c>
      <c r="BJ375" s="41" t="s">
        <v>59</v>
      </c>
      <c r="BK375" s="29" t="s">
        <v>47</v>
      </c>
      <c r="BL375" s="41" t="s">
        <v>59</v>
      </c>
      <c r="BM375" s="29">
        <v>0</v>
      </c>
      <c r="BN375" s="41" t="s">
        <v>59</v>
      </c>
      <c r="BO375" s="29">
        <v>0.09</v>
      </c>
      <c r="BP375" s="41" t="s">
        <v>59</v>
      </c>
      <c r="BQ375" s="29">
        <v>0</v>
      </c>
      <c r="BR375" s="41" t="s">
        <v>59</v>
      </c>
      <c r="BS375" s="29">
        <v>0.04</v>
      </c>
      <c r="BT375" s="41" t="s">
        <v>59</v>
      </c>
      <c r="BU375" s="29" t="s">
        <v>47</v>
      </c>
      <c r="BV375" s="41" t="s">
        <v>59</v>
      </c>
      <c r="BW375" s="29">
        <v>1.41</v>
      </c>
      <c r="BX375" s="41" t="s">
        <v>59</v>
      </c>
      <c r="BY375" s="29">
        <v>0</v>
      </c>
      <c r="BZ375" s="41" t="s">
        <v>59</v>
      </c>
      <c r="CA375" t="s">
        <v>47</v>
      </c>
      <c r="CB375" s="15" t="s">
        <v>59</v>
      </c>
      <c r="CI375" t="s">
        <v>47</v>
      </c>
      <c r="CJ375" s="15" t="s">
        <v>59</v>
      </c>
      <c r="CM375" t="s">
        <v>47</v>
      </c>
      <c r="CN375" s="15" t="s">
        <v>59</v>
      </c>
      <c r="CO375" t="s">
        <v>47</v>
      </c>
      <c r="CP375" s="15" t="s">
        <v>59</v>
      </c>
      <c r="CQ375" t="s">
        <v>47</v>
      </c>
      <c r="CR375" s="15" t="s">
        <v>59</v>
      </c>
      <c r="CS375" t="s">
        <v>47</v>
      </c>
      <c r="CT375" s="15" t="s">
        <v>59</v>
      </c>
      <c r="CU375" t="s">
        <v>47</v>
      </c>
      <c r="CV375" s="15" t="s">
        <v>59</v>
      </c>
      <c r="CY375" t="s">
        <v>47</v>
      </c>
      <c r="CZ375" s="15" t="s">
        <v>59</v>
      </c>
      <c r="DC375" t="s">
        <v>47</v>
      </c>
      <c r="DD375" s="15" t="s">
        <v>59</v>
      </c>
      <c r="DG375" t="s">
        <v>47</v>
      </c>
      <c r="DH375" s="15" t="s">
        <v>59</v>
      </c>
      <c r="DI375" t="s">
        <v>47</v>
      </c>
      <c r="DJ375" s="15" t="s">
        <v>59</v>
      </c>
      <c r="DK375" t="s">
        <v>47</v>
      </c>
      <c r="DL375" s="15" t="s">
        <v>59</v>
      </c>
      <c r="DM375" t="s">
        <v>47</v>
      </c>
      <c r="DN375" s="15" t="s">
        <v>59</v>
      </c>
      <c r="DO375" t="s">
        <v>47</v>
      </c>
      <c r="DP375" s="15" t="s">
        <v>59</v>
      </c>
      <c r="DQ375" t="s">
        <v>47</v>
      </c>
      <c r="DR375" s="15" t="s">
        <v>59</v>
      </c>
      <c r="DS375" t="s">
        <v>47</v>
      </c>
      <c r="DT375" s="15" t="s">
        <v>59</v>
      </c>
      <c r="DU375" t="s">
        <v>47</v>
      </c>
      <c r="DV375" s="15" t="s">
        <v>59</v>
      </c>
      <c r="DW375" t="s">
        <v>47</v>
      </c>
      <c r="DX375" s="15" t="s">
        <v>59</v>
      </c>
      <c r="EC375" t="s">
        <v>47</v>
      </c>
      <c r="ED375" s="15" t="s">
        <v>59</v>
      </c>
      <c r="EE375" t="s">
        <v>47</v>
      </c>
      <c r="EF375" s="15" t="s">
        <v>59</v>
      </c>
      <c r="EG375" t="s">
        <v>47</v>
      </c>
      <c r="EH375" s="15" t="s">
        <v>59</v>
      </c>
      <c r="EK375" t="s">
        <v>47</v>
      </c>
      <c r="EL375" s="15" t="s">
        <v>59</v>
      </c>
      <c r="EM375" t="s">
        <v>47</v>
      </c>
      <c r="EN375" s="15" t="s">
        <v>59</v>
      </c>
      <c r="EO375" t="s">
        <v>47</v>
      </c>
      <c r="EP375" s="15" t="s">
        <v>59</v>
      </c>
      <c r="EQ375" t="s">
        <v>47</v>
      </c>
      <c r="ER375" s="15" t="s">
        <v>59</v>
      </c>
      <c r="ES375" t="s">
        <v>47</v>
      </c>
      <c r="ET375" s="15" t="s">
        <v>59</v>
      </c>
      <c r="EU375" t="s">
        <v>47</v>
      </c>
      <c r="EV375" s="15" t="s">
        <v>59</v>
      </c>
      <c r="EW375" t="s">
        <v>47</v>
      </c>
      <c r="EX375" s="15" t="s">
        <v>59</v>
      </c>
      <c r="EY375" t="s">
        <v>47</v>
      </c>
      <c r="EZ375" s="15" t="s">
        <v>59</v>
      </c>
      <c r="FA375" t="s">
        <v>47</v>
      </c>
      <c r="FB375" s="15" t="s">
        <v>59</v>
      </c>
      <c r="FE375" t="s">
        <v>47</v>
      </c>
      <c r="FF375" s="15" t="s">
        <v>59</v>
      </c>
      <c r="FG375" t="s">
        <v>47</v>
      </c>
      <c r="FH375" s="15" t="s">
        <v>59</v>
      </c>
      <c r="FI375" t="s">
        <v>47</v>
      </c>
      <c r="FJ375" s="15" t="s">
        <v>59</v>
      </c>
      <c r="FK375" t="s">
        <v>47</v>
      </c>
      <c r="FL375" s="15" t="s">
        <v>59</v>
      </c>
      <c r="FM375" t="s">
        <v>47</v>
      </c>
      <c r="FN375" s="15" t="s">
        <v>59</v>
      </c>
      <c r="FO375" t="s">
        <v>47</v>
      </c>
      <c r="FP375" s="15" t="s">
        <v>59</v>
      </c>
      <c r="FQ375" t="s">
        <v>47</v>
      </c>
      <c r="FR375" s="15" t="s">
        <v>59</v>
      </c>
    </row>
    <row r="376" spans="1:174">
      <c r="A376" s="29" t="s">
        <v>821</v>
      </c>
      <c r="B376" s="50">
        <v>2</v>
      </c>
      <c r="C376" s="50"/>
      <c r="D376" s="52">
        <v>8012</v>
      </c>
      <c r="E376" s="18" t="s">
        <v>894</v>
      </c>
      <c r="I376" t="s">
        <v>47</v>
      </c>
      <c r="J376" s="15" t="s">
        <v>59</v>
      </c>
      <c r="K376" t="s">
        <v>47</v>
      </c>
      <c r="L376" s="15" t="s">
        <v>59</v>
      </c>
      <c r="BG376" t="s">
        <v>47</v>
      </c>
      <c r="BH376" s="15" t="s">
        <v>59</v>
      </c>
      <c r="BI376" s="29">
        <v>0</v>
      </c>
      <c r="BJ376" s="41" t="s">
        <v>59</v>
      </c>
      <c r="BK376" s="29" t="s">
        <v>47</v>
      </c>
      <c r="BL376" s="41" t="s">
        <v>59</v>
      </c>
      <c r="BM376" s="29">
        <v>0</v>
      </c>
      <c r="BN376" s="41" t="s">
        <v>59</v>
      </c>
      <c r="BO376" s="29">
        <v>0.09</v>
      </c>
      <c r="BP376" s="41" t="s">
        <v>59</v>
      </c>
      <c r="BQ376" s="29">
        <v>0</v>
      </c>
      <c r="BR376" s="41" t="s">
        <v>59</v>
      </c>
      <c r="BS376" s="29">
        <v>0.06</v>
      </c>
      <c r="BT376" s="41" t="s">
        <v>59</v>
      </c>
      <c r="BU376" s="29" t="s">
        <v>47</v>
      </c>
      <c r="BV376" s="41" t="s">
        <v>59</v>
      </c>
      <c r="BW376" s="29">
        <v>0.24</v>
      </c>
      <c r="BX376" s="41" t="s">
        <v>59</v>
      </c>
      <c r="BY376" s="29">
        <v>0</v>
      </c>
      <c r="BZ376" s="41" t="s">
        <v>59</v>
      </c>
      <c r="CA376" t="s">
        <v>47</v>
      </c>
      <c r="CB376" s="15" t="s">
        <v>59</v>
      </c>
      <c r="CI376" t="s">
        <v>47</v>
      </c>
      <c r="CJ376" s="15" t="s">
        <v>59</v>
      </c>
      <c r="CM376" t="s">
        <v>47</v>
      </c>
      <c r="CN376" s="15" t="s">
        <v>59</v>
      </c>
      <c r="CO376" t="s">
        <v>47</v>
      </c>
      <c r="CP376" s="15" t="s">
        <v>59</v>
      </c>
      <c r="CQ376" t="s">
        <v>47</v>
      </c>
      <c r="CR376" s="15" t="s">
        <v>59</v>
      </c>
      <c r="CS376" t="s">
        <v>47</v>
      </c>
      <c r="CT376" s="15" t="s">
        <v>59</v>
      </c>
      <c r="CU376" t="s">
        <v>47</v>
      </c>
      <c r="CV376" s="15" t="s">
        <v>59</v>
      </c>
      <c r="CY376" t="s">
        <v>47</v>
      </c>
      <c r="CZ376" s="15" t="s">
        <v>59</v>
      </c>
      <c r="DC376" t="s">
        <v>47</v>
      </c>
      <c r="DD376" s="15" t="s">
        <v>59</v>
      </c>
      <c r="DG376" t="s">
        <v>47</v>
      </c>
      <c r="DH376" s="15" t="s">
        <v>59</v>
      </c>
      <c r="DI376" t="s">
        <v>47</v>
      </c>
      <c r="DJ376" s="15" t="s">
        <v>59</v>
      </c>
      <c r="DK376" t="s">
        <v>47</v>
      </c>
      <c r="DL376" s="15" t="s">
        <v>59</v>
      </c>
      <c r="DM376" t="s">
        <v>47</v>
      </c>
      <c r="DN376" s="15" t="s">
        <v>59</v>
      </c>
      <c r="DO376" t="s">
        <v>47</v>
      </c>
      <c r="DP376" s="15" t="s">
        <v>59</v>
      </c>
      <c r="DQ376" t="s">
        <v>47</v>
      </c>
      <c r="DR376" s="15" t="s">
        <v>59</v>
      </c>
      <c r="DS376" t="s">
        <v>47</v>
      </c>
      <c r="DT376" s="15" t="s">
        <v>59</v>
      </c>
      <c r="DU376" t="s">
        <v>47</v>
      </c>
      <c r="DV376" s="15" t="s">
        <v>59</v>
      </c>
      <c r="DW376" t="s">
        <v>47</v>
      </c>
      <c r="DX376" s="15" t="s">
        <v>59</v>
      </c>
      <c r="EC376" t="s">
        <v>47</v>
      </c>
      <c r="ED376" s="15" t="s">
        <v>59</v>
      </c>
      <c r="EE376" t="s">
        <v>47</v>
      </c>
      <c r="EF376" s="15" t="s">
        <v>59</v>
      </c>
      <c r="EG376" t="s">
        <v>47</v>
      </c>
      <c r="EH376" s="15" t="s">
        <v>59</v>
      </c>
      <c r="EK376" t="s">
        <v>47</v>
      </c>
      <c r="EL376" s="15" t="s">
        <v>59</v>
      </c>
      <c r="EM376" t="s">
        <v>47</v>
      </c>
      <c r="EN376" s="15" t="s">
        <v>59</v>
      </c>
      <c r="EO376" t="s">
        <v>47</v>
      </c>
      <c r="EP376" s="15" t="s">
        <v>59</v>
      </c>
      <c r="EQ376" t="s">
        <v>47</v>
      </c>
      <c r="ER376" s="15" t="s">
        <v>59</v>
      </c>
      <c r="ES376" t="s">
        <v>47</v>
      </c>
      <c r="ET376" s="15" t="s">
        <v>59</v>
      </c>
      <c r="EU376" t="s">
        <v>47</v>
      </c>
      <c r="EV376" s="15" t="s">
        <v>59</v>
      </c>
      <c r="EW376" t="s">
        <v>47</v>
      </c>
      <c r="EX376" s="15" t="s">
        <v>59</v>
      </c>
      <c r="EY376" t="s">
        <v>47</v>
      </c>
      <c r="EZ376" s="15" t="s">
        <v>59</v>
      </c>
      <c r="FA376" t="s">
        <v>47</v>
      </c>
      <c r="FB376" s="15" t="s">
        <v>59</v>
      </c>
      <c r="FE376" t="s">
        <v>47</v>
      </c>
      <c r="FF376" s="15" t="s">
        <v>59</v>
      </c>
      <c r="FG376" t="s">
        <v>47</v>
      </c>
      <c r="FH376" s="15" t="s">
        <v>59</v>
      </c>
      <c r="FI376" t="s">
        <v>47</v>
      </c>
      <c r="FJ376" s="15" t="s">
        <v>59</v>
      </c>
      <c r="FK376" t="s">
        <v>47</v>
      </c>
      <c r="FL376" s="15" t="s">
        <v>59</v>
      </c>
      <c r="FM376" t="s">
        <v>47</v>
      </c>
      <c r="FN376" s="15" t="s">
        <v>59</v>
      </c>
      <c r="FO376" t="s">
        <v>47</v>
      </c>
      <c r="FP376" s="15" t="s">
        <v>59</v>
      </c>
      <c r="FQ376" t="s">
        <v>47</v>
      </c>
      <c r="FR376" s="15" t="s">
        <v>59</v>
      </c>
    </row>
    <row r="377" spans="1:174">
      <c r="A377" s="29" t="s">
        <v>822</v>
      </c>
      <c r="B377" s="50">
        <v>2</v>
      </c>
      <c r="C377" s="50"/>
      <c r="D377" s="52">
        <v>8012</v>
      </c>
      <c r="E377" s="18" t="s">
        <v>894</v>
      </c>
      <c r="I377" t="s">
        <v>47</v>
      </c>
      <c r="J377" s="15" t="s">
        <v>59</v>
      </c>
      <c r="K377" t="s">
        <v>47</v>
      </c>
      <c r="L377" s="15" t="s">
        <v>59</v>
      </c>
      <c r="BG377" t="s">
        <v>47</v>
      </c>
      <c r="BH377" s="15" t="s">
        <v>59</v>
      </c>
      <c r="BI377" s="29">
        <v>0.22800000000000001</v>
      </c>
      <c r="BJ377" s="41" t="s">
        <v>59</v>
      </c>
      <c r="BK377" s="29" t="s">
        <v>47</v>
      </c>
      <c r="BL377" s="41" t="s">
        <v>59</v>
      </c>
      <c r="BM377" s="29">
        <v>0.06</v>
      </c>
      <c r="BN377" s="41" t="s">
        <v>59</v>
      </c>
      <c r="BO377" s="29">
        <v>0.52</v>
      </c>
      <c r="BP377" s="41" t="s">
        <v>59</v>
      </c>
      <c r="BQ377" s="29">
        <v>0</v>
      </c>
      <c r="BR377" s="41" t="s">
        <v>59</v>
      </c>
      <c r="BS377" s="29">
        <v>0.28000000000000003</v>
      </c>
      <c r="BT377" s="41" t="s">
        <v>59</v>
      </c>
      <c r="BU377" s="29" t="s">
        <v>47</v>
      </c>
      <c r="BV377" s="41" t="s">
        <v>59</v>
      </c>
      <c r="BW377" s="29">
        <v>2.0299999999999998</v>
      </c>
      <c r="BX377" s="41" t="s">
        <v>59</v>
      </c>
      <c r="BY377" s="29">
        <v>3.3000000000000002E-2</v>
      </c>
      <c r="BZ377" s="41" t="s">
        <v>59</v>
      </c>
      <c r="CA377" t="s">
        <v>47</v>
      </c>
      <c r="CB377" s="15" t="s">
        <v>59</v>
      </c>
      <c r="CI377" t="s">
        <v>47</v>
      </c>
      <c r="CJ377" s="15" t="s">
        <v>59</v>
      </c>
      <c r="CM377" t="s">
        <v>47</v>
      </c>
      <c r="CN377" s="15" t="s">
        <v>59</v>
      </c>
      <c r="CO377" t="s">
        <v>47</v>
      </c>
      <c r="CP377" s="15" t="s">
        <v>59</v>
      </c>
      <c r="CQ377" t="s">
        <v>47</v>
      </c>
      <c r="CR377" s="15" t="s">
        <v>59</v>
      </c>
      <c r="CS377" t="s">
        <v>47</v>
      </c>
      <c r="CT377" s="15" t="s">
        <v>59</v>
      </c>
      <c r="CU377" t="s">
        <v>47</v>
      </c>
      <c r="CV377" s="15" t="s">
        <v>59</v>
      </c>
      <c r="CY377" t="s">
        <v>47</v>
      </c>
      <c r="CZ377" s="15" t="s">
        <v>59</v>
      </c>
      <c r="DC377" t="s">
        <v>47</v>
      </c>
      <c r="DD377" s="15" t="s">
        <v>59</v>
      </c>
      <c r="DG377" t="s">
        <v>47</v>
      </c>
      <c r="DH377" s="15" t="s">
        <v>59</v>
      </c>
      <c r="DI377" t="s">
        <v>47</v>
      </c>
      <c r="DJ377" s="15" t="s">
        <v>59</v>
      </c>
      <c r="DK377" t="s">
        <v>47</v>
      </c>
      <c r="DL377" s="15" t="s">
        <v>59</v>
      </c>
      <c r="DM377" t="s">
        <v>47</v>
      </c>
      <c r="DN377" s="15" t="s">
        <v>59</v>
      </c>
      <c r="DO377" t="s">
        <v>47</v>
      </c>
      <c r="DP377" s="15" t="s">
        <v>59</v>
      </c>
      <c r="DQ377" t="s">
        <v>47</v>
      </c>
      <c r="DR377" s="15" t="s">
        <v>59</v>
      </c>
      <c r="DS377" t="s">
        <v>47</v>
      </c>
      <c r="DT377" s="15" t="s">
        <v>59</v>
      </c>
      <c r="DU377" t="s">
        <v>47</v>
      </c>
      <c r="DV377" s="15" t="s">
        <v>59</v>
      </c>
      <c r="DW377" t="s">
        <v>47</v>
      </c>
      <c r="DX377" s="15" t="s">
        <v>59</v>
      </c>
      <c r="EC377" t="s">
        <v>47</v>
      </c>
      <c r="ED377" s="15" t="s">
        <v>59</v>
      </c>
      <c r="EE377" t="s">
        <v>47</v>
      </c>
      <c r="EF377" s="15" t="s">
        <v>59</v>
      </c>
      <c r="EG377" t="s">
        <v>47</v>
      </c>
      <c r="EH377" s="15" t="s">
        <v>59</v>
      </c>
      <c r="EK377" t="s">
        <v>47</v>
      </c>
      <c r="EL377" s="15" t="s">
        <v>59</v>
      </c>
      <c r="EM377" t="s">
        <v>47</v>
      </c>
      <c r="EN377" s="15" t="s">
        <v>59</v>
      </c>
      <c r="EO377" t="s">
        <v>47</v>
      </c>
      <c r="EP377" s="15" t="s">
        <v>59</v>
      </c>
      <c r="EQ377" t="s">
        <v>47</v>
      </c>
      <c r="ER377" s="15" t="s">
        <v>59</v>
      </c>
      <c r="ES377" t="s">
        <v>47</v>
      </c>
      <c r="ET377" s="15" t="s">
        <v>59</v>
      </c>
      <c r="EU377" t="s">
        <v>47</v>
      </c>
      <c r="EV377" s="15" t="s">
        <v>59</v>
      </c>
      <c r="EW377" t="s">
        <v>47</v>
      </c>
      <c r="EX377" s="15" t="s">
        <v>59</v>
      </c>
      <c r="EY377" t="s">
        <v>47</v>
      </c>
      <c r="EZ377" s="15" t="s">
        <v>59</v>
      </c>
      <c r="FA377" t="s">
        <v>47</v>
      </c>
      <c r="FB377" s="15" t="s">
        <v>59</v>
      </c>
      <c r="FE377" t="s">
        <v>47</v>
      </c>
      <c r="FF377" s="15" t="s">
        <v>59</v>
      </c>
      <c r="FG377" t="s">
        <v>47</v>
      </c>
      <c r="FH377" s="15" t="s">
        <v>59</v>
      </c>
      <c r="FI377" t="s">
        <v>47</v>
      </c>
      <c r="FJ377" s="15" t="s">
        <v>59</v>
      </c>
      <c r="FK377" t="s">
        <v>47</v>
      </c>
      <c r="FL377" s="15" t="s">
        <v>59</v>
      </c>
      <c r="FM377" t="s">
        <v>47</v>
      </c>
      <c r="FN377" s="15" t="s">
        <v>59</v>
      </c>
      <c r="FO377" t="s">
        <v>47</v>
      </c>
      <c r="FP377" s="15" t="s">
        <v>59</v>
      </c>
      <c r="FQ377" t="s">
        <v>47</v>
      </c>
      <c r="FR377" s="15" t="s">
        <v>59</v>
      </c>
    </row>
    <row r="378" spans="1:174">
      <c r="A378" s="29" t="s">
        <v>822</v>
      </c>
      <c r="B378" s="50">
        <v>2</v>
      </c>
      <c r="C378" s="50"/>
      <c r="D378" s="52">
        <v>8012</v>
      </c>
      <c r="E378" s="18" t="s">
        <v>894</v>
      </c>
      <c r="I378" t="s">
        <v>47</v>
      </c>
      <c r="J378" s="15" t="s">
        <v>59</v>
      </c>
      <c r="K378" t="s">
        <v>47</v>
      </c>
      <c r="L378" s="15" t="s">
        <v>59</v>
      </c>
      <c r="BG378" t="s">
        <v>47</v>
      </c>
      <c r="BH378" s="15" t="s">
        <v>59</v>
      </c>
      <c r="BI378" s="29">
        <v>0.222</v>
      </c>
      <c r="BJ378" s="41" t="s">
        <v>59</v>
      </c>
      <c r="BK378" s="29" t="s">
        <v>47</v>
      </c>
      <c r="BL378" s="41" t="s">
        <v>59</v>
      </c>
      <c r="BM378" s="29">
        <v>0</v>
      </c>
      <c r="BN378" s="41" t="s">
        <v>59</v>
      </c>
      <c r="BO378" s="29">
        <v>0.37</v>
      </c>
      <c r="BP378" s="41" t="s">
        <v>59</v>
      </c>
      <c r="BQ378" s="29">
        <v>0</v>
      </c>
      <c r="BR378" s="41" t="s">
        <v>59</v>
      </c>
      <c r="BS378" s="29">
        <v>0.21</v>
      </c>
      <c r="BT378" s="41" t="s">
        <v>59</v>
      </c>
      <c r="BU378" s="29" t="s">
        <v>47</v>
      </c>
      <c r="BV378" s="41" t="s">
        <v>59</v>
      </c>
      <c r="BW378" s="29">
        <v>1.66</v>
      </c>
      <c r="BX378" s="41" t="s">
        <v>59</v>
      </c>
      <c r="BY378" s="29">
        <v>5.7999999999999996E-2</v>
      </c>
      <c r="BZ378" s="41" t="s">
        <v>59</v>
      </c>
      <c r="CA378" t="s">
        <v>47</v>
      </c>
      <c r="CB378" s="15" t="s">
        <v>59</v>
      </c>
      <c r="CI378" t="s">
        <v>47</v>
      </c>
      <c r="CJ378" s="15" t="s">
        <v>59</v>
      </c>
      <c r="CM378" t="s">
        <v>47</v>
      </c>
      <c r="CN378" s="15" t="s">
        <v>59</v>
      </c>
      <c r="CO378" t="s">
        <v>47</v>
      </c>
      <c r="CP378" s="15" t="s">
        <v>59</v>
      </c>
      <c r="CQ378" t="s">
        <v>47</v>
      </c>
      <c r="CR378" s="15" t="s">
        <v>59</v>
      </c>
      <c r="CS378" t="s">
        <v>47</v>
      </c>
      <c r="CT378" s="15" t="s">
        <v>59</v>
      </c>
      <c r="CU378" t="s">
        <v>47</v>
      </c>
      <c r="CV378" s="15" t="s">
        <v>59</v>
      </c>
      <c r="CY378" t="s">
        <v>47</v>
      </c>
      <c r="CZ378" s="15" t="s">
        <v>59</v>
      </c>
      <c r="DC378" t="s">
        <v>47</v>
      </c>
      <c r="DD378" s="15" t="s">
        <v>59</v>
      </c>
      <c r="DG378" t="s">
        <v>47</v>
      </c>
      <c r="DH378" s="15" t="s">
        <v>59</v>
      </c>
      <c r="DI378" t="s">
        <v>47</v>
      </c>
      <c r="DJ378" s="15" t="s">
        <v>59</v>
      </c>
      <c r="DK378" t="s">
        <v>47</v>
      </c>
      <c r="DL378" s="15" t="s">
        <v>59</v>
      </c>
      <c r="DM378" t="s">
        <v>47</v>
      </c>
      <c r="DN378" s="15" t="s">
        <v>59</v>
      </c>
      <c r="DO378" t="s">
        <v>47</v>
      </c>
      <c r="DP378" s="15" t="s">
        <v>59</v>
      </c>
      <c r="DQ378" t="s">
        <v>47</v>
      </c>
      <c r="DR378" s="15" t="s">
        <v>59</v>
      </c>
      <c r="DS378" t="s">
        <v>47</v>
      </c>
      <c r="DT378" s="15" t="s">
        <v>59</v>
      </c>
      <c r="DU378" t="s">
        <v>47</v>
      </c>
      <c r="DV378" s="15" t="s">
        <v>59</v>
      </c>
      <c r="DW378" t="s">
        <v>47</v>
      </c>
      <c r="DX378" s="15" t="s">
        <v>59</v>
      </c>
      <c r="EC378" t="s">
        <v>47</v>
      </c>
      <c r="ED378" s="15" t="s">
        <v>59</v>
      </c>
      <c r="EE378" t="s">
        <v>47</v>
      </c>
      <c r="EF378" s="15" t="s">
        <v>59</v>
      </c>
      <c r="EG378" t="s">
        <v>47</v>
      </c>
      <c r="EH378" s="15" t="s">
        <v>59</v>
      </c>
      <c r="EK378" t="s">
        <v>47</v>
      </c>
      <c r="EL378" s="15" t="s">
        <v>59</v>
      </c>
      <c r="EM378" t="s">
        <v>47</v>
      </c>
      <c r="EN378" s="15" t="s">
        <v>59</v>
      </c>
      <c r="EO378" t="s">
        <v>47</v>
      </c>
      <c r="EP378" s="15" t="s">
        <v>59</v>
      </c>
      <c r="EQ378" t="s">
        <v>47</v>
      </c>
      <c r="ER378" s="15" t="s">
        <v>59</v>
      </c>
      <c r="ES378" t="s">
        <v>47</v>
      </c>
      <c r="ET378" s="15" t="s">
        <v>59</v>
      </c>
      <c r="EU378" t="s">
        <v>47</v>
      </c>
      <c r="EV378" s="15" t="s">
        <v>59</v>
      </c>
      <c r="EW378" t="s">
        <v>47</v>
      </c>
      <c r="EX378" s="15" t="s">
        <v>59</v>
      </c>
      <c r="EY378" t="s">
        <v>47</v>
      </c>
      <c r="EZ378" s="15" t="s">
        <v>59</v>
      </c>
      <c r="FA378" t="s">
        <v>47</v>
      </c>
      <c r="FB378" s="15" t="s">
        <v>59</v>
      </c>
      <c r="FE378" t="s">
        <v>47</v>
      </c>
      <c r="FF378" s="15" t="s">
        <v>59</v>
      </c>
      <c r="FG378" t="s">
        <v>47</v>
      </c>
      <c r="FH378" s="15" t="s">
        <v>59</v>
      </c>
      <c r="FI378" t="s">
        <v>47</v>
      </c>
      <c r="FJ378" s="15" t="s">
        <v>59</v>
      </c>
      <c r="FK378" t="s">
        <v>47</v>
      </c>
      <c r="FL378" s="15" t="s">
        <v>59</v>
      </c>
      <c r="FM378" t="s">
        <v>47</v>
      </c>
      <c r="FN378" s="15" t="s">
        <v>59</v>
      </c>
      <c r="FO378" t="s">
        <v>47</v>
      </c>
      <c r="FP378" s="15" t="s">
        <v>59</v>
      </c>
      <c r="FQ378" t="s">
        <v>47</v>
      </c>
      <c r="FR378" s="15" t="s">
        <v>59</v>
      </c>
    </row>
    <row r="379" spans="1:174">
      <c r="A379" s="29" t="s">
        <v>823</v>
      </c>
      <c r="B379" s="50">
        <v>2</v>
      </c>
      <c r="C379" s="50"/>
      <c r="D379" s="52">
        <v>8012</v>
      </c>
      <c r="E379" s="18" t="s">
        <v>894</v>
      </c>
      <c r="I379" t="s">
        <v>47</v>
      </c>
      <c r="J379" s="15" t="s">
        <v>59</v>
      </c>
      <c r="K379" t="s">
        <v>47</v>
      </c>
      <c r="L379" s="15" t="s">
        <v>59</v>
      </c>
      <c r="BG379" t="s">
        <v>47</v>
      </c>
      <c r="BH379" s="15" t="s">
        <v>59</v>
      </c>
      <c r="BI379" s="29">
        <v>0.247</v>
      </c>
      <c r="BJ379" s="41" t="s">
        <v>59</v>
      </c>
      <c r="BK379" s="29" t="s">
        <v>47</v>
      </c>
      <c r="BL379" s="41" t="s">
        <v>59</v>
      </c>
      <c r="BM379" s="29">
        <v>0.81</v>
      </c>
      <c r="BN379" s="41" t="s">
        <v>59</v>
      </c>
      <c r="BO379" s="29">
        <v>2.79</v>
      </c>
      <c r="BP379" s="41" t="s">
        <v>59</v>
      </c>
      <c r="BQ379" s="29">
        <v>3.1E-2</v>
      </c>
      <c r="BR379" s="41" t="s">
        <v>59</v>
      </c>
      <c r="BS379" s="29">
        <v>0.06</v>
      </c>
      <c r="BT379" s="41" t="s">
        <v>59</v>
      </c>
      <c r="BU379" s="29" t="s">
        <v>47</v>
      </c>
      <c r="BV379" s="41" t="s">
        <v>59</v>
      </c>
      <c r="BW379" s="29">
        <v>3.77</v>
      </c>
      <c r="BX379" s="41" t="s">
        <v>59</v>
      </c>
      <c r="BY379" s="29">
        <v>2.2000000000000002E-2</v>
      </c>
      <c r="BZ379" s="41" t="s">
        <v>59</v>
      </c>
      <c r="CA379" t="s">
        <v>47</v>
      </c>
      <c r="CB379" s="15" t="s">
        <v>59</v>
      </c>
      <c r="CI379" t="s">
        <v>47</v>
      </c>
      <c r="CJ379" s="15" t="s">
        <v>59</v>
      </c>
      <c r="CM379" t="s">
        <v>47</v>
      </c>
      <c r="CN379" s="15" t="s">
        <v>59</v>
      </c>
      <c r="CO379" t="s">
        <v>47</v>
      </c>
      <c r="CP379" s="15" t="s">
        <v>59</v>
      </c>
      <c r="CQ379" t="s">
        <v>47</v>
      </c>
      <c r="CR379" s="15" t="s">
        <v>59</v>
      </c>
      <c r="CS379" t="s">
        <v>47</v>
      </c>
      <c r="CT379" s="15" t="s">
        <v>59</v>
      </c>
      <c r="CU379" t="s">
        <v>47</v>
      </c>
      <c r="CV379" s="15" t="s">
        <v>59</v>
      </c>
      <c r="CY379" t="s">
        <v>47</v>
      </c>
      <c r="CZ379" s="15" t="s">
        <v>59</v>
      </c>
      <c r="DC379" t="s">
        <v>47</v>
      </c>
      <c r="DD379" s="15" t="s">
        <v>59</v>
      </c>
      <c r="DG379" t="s">
        <v>47</v>
      </c>
      <c r="DH379" s="15" t="s">
        <v>59</v>
      </c>
      <c r="DI379" t="s">
        <v>47</v>
      </c>
      <c r="DJ379" s="15" t="s">
        <v>59</v>
      </c>
      <c r="DK379" t="s">
        <v>47</v>
      </c>
      <c r="DL379" s="15" t="s">
        <v>59</v>
      </c>
      <c r="DM379" t="s">
        <v>47</v>
      </c>
      <c r="DN379" s="15" t="s">
        <v>59</v>
      </c>
      <c r="DO379" t="s">
        <v>47</v>
      </c>
      <c r="DP379" s="15" t="s">
        <v>59</v>
      </c>
      <c r="DQ379" t="s">
        <v>47</v>
      </c>
      <c r="DR379" s="15" t="s">
        <v>59</v>
      </c>
      <c r="DS379" t="s">
        <v>47</v>
      </c>
      <c r="DT379" s="15" t="s">
        <v>59</v>
      </c>
      <c r="DU379" t="s">
        <v>47</v>
      </c>
      <c r="DV379" s="15" t="s">
        <v>59</v>
      </c>
      <c r="DW379" t="s">
        <v>47</v>
      </c>
      <c r="DX379" s="15" t="s">
        <v>59</v>
      </c>
      <c r="EC379" t="s">
        <v>47</v>
      </c>
      <c r="ED379" s="15" t="s">
        <v>59</v>
      </c>
      <c r="EE379" t="s">
        <v>47</v>
      </c>
      <c r="EF379" s="15" t="s">
        <v>59</v>
      </c>
      <c r="EG379" t="s">
        <v>47</v>
      </c>
      <c r="EH379" s="15" t="s">
        <v>59</v>
      </c>
      <c r="EK379" t="s">
        <v>47</v>
      </c>
      <c r="EL379" s="15" t="s">
        <v>59</v>
      </c>
      <c r="EM379" t="s">
        <v>47</v>
      </c>
      <c r="EN379" s="15" t="s">
        <v>59</v>
      </c>
      <c r="EO379" t="s">
        <v>47</v>
      </c>
      <c r="EP379" s="15" t="s">
        <v>59</v>
      </c>
      <c r="EQ379" t="s">
        <v>47</v>
      </c>
      <c r="ER379" s="15" t="s">
        <v>59</v>
      </c>
      <c r="ES379" t="s">
        <v>47</v>
      </c>
      <c r="ET379" s="15" t="s">
        <v>59</v>
      </c>
      <c r="EU379" t="s">
        <v>47</v>
      </c>
      <c r="EV379" s="15" t="s">
        <v>59</v>
      </c>
      <c r="EW379" t="s">
        <v>47</v>
      </c>
      <c r="EX379" s="15" t="s">
        <v>59</v>
      </c>
      <c r="EY379" t="s">
        <v>47</v>
      </c>
      <c r="EZ379" s="15" t="s">
        <v>59</v>
      </c>
      <c r="FA379" t="s">
        <v>47</v>
      </c>
      <c r="FB379" s="15" t="s">
        <v>59</v>
      </c>
      <c r="FE379" t="s">
        <v>47</v>
      </c>
      <c r="FF379" s="15" t="s">
        <v>59</v>
      </c>
      <c r="FG379" t="s">
        <v>47</v>
      </c>
      <c r="FH379" s="15" t="s">
        <v>59</v>
      </c>
      <c r="FI379" t="s">
        <v>47</v>
      </c>
      <c r="FJ379" s="15" t="s">
        <v>59</v>
      </c>
      <c r="FK379" t="s">
        <v>47</v>
      </c>
      <c r="FL379" s="15" t="s">
        <v>59</v>
      </c>
      <c r="FM379" t="s">
        <v>47</v>
      </c>
      <c r="FN379" s="15" t="s">
        <v>59</v>
      </c>
      <c r="FO379" t="s">
        <v>47</v>
      </c>
      <c r="FP379" s="15" t="s">
        <v>59</v>
      </c>
      <c r="FQ379" t="s">
        <v>47</v>
      </c>
      <c r="FR379" s="15" t="s">
        <v>59</v>
      </c>
    </row>
    <row r="380" spans="1:174">
      <c r="A380" s="29" t="s">
        <v>824</v>
      </c>
      <c r="B380" s="50">
        <v>2</v>
      </c>
      <c r="C380" s="50"/>
      <c r="D380" s="52">
        <v>8012</v>
      </c>
      <c r="E380" s="18" t="s">
        <v>894</v>
      </c>
      <c r="I380" t="s">
        <v>47</v>
      </c>
      <c r="J380" s="15" t="s">
        <v>59</v>
      </c>
      <c r="K380" t="s">
        <v>47</v>
      </c>
      <c r="L380" s="15" t="s">
        <v>59</v>
      </c>
      <c r="BG380" t="s">
        <v>47</v>
      </c>
      <c r="BH380" s="15" t="s">
        <v>59</v>
      </c>
      <c r="BI380" s="29">
        <v>0.245</v>
      </c>
      <c r="BJ380" s="41" t="s">
        <v>59</v>
      </c>
      <c r="BK380" s="29" t="s">
        <v>47</v>
      </c>
      <c r="BL380" s="41" t="s">
        <v>59</v>
      </c>
      <c r="BM380" s="29">
        <v>0</v>
      </c>
      <c r="BN380" s="41" t="s">
        <v>59</v>
      </c>
      <c r="BO380" s="29">
        <v>0.36</v>
      </c>
      <c r="BP380" s="41" t="s">
        <v>59</v>
      </c>
      <c r="BQ380" s="29">
        <v>1.9E-2</v>
      </c>
      <c r="BR380" s="41" t="s">
        <v>59</v>
      </c>
      <c r="BS380" s="29">
        <v>0.23</v>
      </c>
      <c r="BT380" s="41" t="s">
        <v>59</v>
      </c>
      <c r="BU380" s="29" t="s">
        <v>47</v>
      </c>
      <c r="BV380" s="41" t="s">
        <v>59</v>
      </c>
      <c r="BW380" s="29">
        <v>1.68</v>
      </c>
      <c r="BX380" s="41" t="s">
        <v>59</v>
      </c>
      <c r="BY380" s="29">
        <v>0.21</v>
      </c>
      <c r="BZ380" s="41" t="s">
        <v>59</v>
      </c>
      <c r="CA380" t="s">
        <v>47</v>
      </c>
      <c r="CB380" s="15" t="s">
        <v>59</v>
      </c>
      <c r="CI380" t="s">
        <v>47</v>
      </c>
      <c r="CJ380" s="15" t="s">
        <v>59</v>
      </c>
      <c r="CM380" t="s">
        <v>47</v>
      </c>
      <c r="CN380" s="15" t="s">
        <v>59</v>
      </c>
      <c r="CO380" t="s">
        <v>47</v>
      </c>
      <c r="CP380" s="15" t="s">
        <v>59</v>
      </c>
      <c r="CQ380" t="s">
        <v>47</v>
      </c>
      <c r="CR380" s="15" t="s">
        <v>59</v>
      </c>
      <c r="CS380" t="s">
        <v>47</v>
      </c>
      <c r="CT380" s="15" t="s">
        <v>59</v>
      </c>
      <c r="CU380" t="s">
        <v>47</v>
      </c>
      <c r="CV380" s="15" t="s">
        <v>59</v>
      </c>
      <c r="CY380" t="s">
        <v>47</v>
      </c>
      <c r="CZ380" s="15" t="s">
        <v>59</v>
      </c>
      <c r="DC380" t="s">
        <v>47</v>
      </c>
      <c r="DD380" s="15" t="s">
        <v>59</v>
      </c>
      <c r="DG380" t="s">
        <v>47</v>
      </c>
      <c r="DH380" s="15" t="s">
        <v>59</v>
      </c>
      <c r="DI380" t="s">
        <v>47</v>
      </c>
      <c r="DJ380" s="15" t="s">
        <v>59</v>
      </c>
      <c r="DK380" t="s">
        <v>47</v>
      </c>
      <c r="DL380" s="15" t="s">
        <v>59</v>
      </c>
      <c r="DM380" t="s">
        <v>47</v>
      </c>
      <c r="DN380" s="15" t="s">
        <v>59</v>
      </c>
      <c r="DO380" t="s">
        <v>47</v>
      </c>
      <c r="DP380" s="15" t="s">
        <v>59</v>
      </c>
      <c r="DQ380" t="s">
        <v>47</v>
      </c>
      <c r="DR380" s="15" t="s">
        <v>59</v>
      </c>
      <c r="DS380" t="s">
        <v>47</v>
      </c>
      <c r="DT380" s="15" t="s">
        <v>59</v>
      </c>
      <c r="DU380" t="s">
        <v>47</v>
      </c>
      <c r="DV380" s="15" t="s">
        <v>59</v>
      </c>
      <c r="DW380" t="s">
        <v>47</v>
      </c>
      <c r="DX380" s="15" t="s">
        <v>59</v>
      </c>
      <c r="EC380" t="s">
        <v>47</v>
      </c>
      <c r="ED380" s="15" t="s">
        <v>59</v>
      </c>
      <c r="EE380" t="s">
        <v>47</v>
      </c>
      <c r="EF380" s="15" t="s">
        <v>59</v>
      </c>
      <c r="EG380" t="s">
        <v>47</v>
      </c>
      <c r="EH380" s="15" t="s">
        <v>59</v>
      </c>
      <c r="EK380" t="s">
        <v>47</v>
      </c>
      <c r="EL380" s="15" t="s">
        <v>59</v>
      </c>
      <c r="EM380" t="s">
        <v>47</v>
      </c>
      <c r="EN380" s="15" t="s">
        <v>59</v>
      </c>
      <c r="EO380" t="s">
        <v>47</v>
      </c>
      <c r="EP380" s="15" t="s">
        <v>59</v>
      </c>
      <c r="EQ380" t="s">
        <v>47</v>
      </c>
      <c r="ER380" s="15" t="s">
        <v>59</v>
      </c>
      <c r="ES380" t="s">
        <v>47</v>
      </c>
      <c r="ET380" s="15" t="s">
        <v>59</v>
      </c>
      <c r="EU380" t="s">
        <v>47</v>
      </c>
      <c r="EV380" s="15" t="s">
        <v>59</v>
      </c>
      <c r="EW380" t="s">
        <v>47</v>
      </c>
      <c r="EX380" s="15" t="s">
        <v>59</v>
      </c>
      <c r="EY380" t="s">
        <v>47</v>
      </c>
      <c r="EZ380" s="15" t="s">
        <v>59</v>
      </c>
      <c r="FA380" t="s">
        <v>47</v>
      </c>
      <c r="FB380" s="15" t="s">
        <v>59</v>
      </c>
      <c r="FE380" t="s">
        <v>47</v>
      </c>
      <c r="FF380" s="15" t="s">
        <v>59</v>
      </c>
      <c r="FG380" t="s">
        <v>47</v>
      </c>
      <c r="FH380" s="15" t="s">
        <v>59</v>
      </c>
      <c r="FI380" t="s">
        <v>47</v>
      </c>
      <c r="FJ380" s="15" t="s">
        <v>59</v>
      </c>
      <c r="FK380" t="s">
        <v>47</v>
      </c>
      <c r="FL380" s="15" t="s">
        <v>59</v>
      </c>
      <c r="FM380" t="s">
        <v>47</v>
      </c>
      <c r="FN380" s="15" t="s">
        <v>59</v>
      </c>
      <c r="FO380" t="s">
        <v>47</v>
      </c>
      <c r="FP380" s="15" t="s">
        <v>59</v>
      </c>
      <c r="FQ380" t="s">
        <v>47</v>
      </c>
      <c r="FR380" s="15" t="s">
        <v>59</v>
      </c>
    </row>
    <row r="381" spans="1:174">
      <c r="A381" s="29" t="s">
        <v>825</v>
      </c>
      <c r="B381" s="50">
        <v>2</v>
      </c>
      <c r="C381" s="50"/>
      <c r="D381" s="52">
        <v>8012</v>
      </c>
      <c r="E381" s="18" t="s">
        <v>894</v>
      </c>
      <c r="I381" t="s">
        <v>47</v>
      </c>
      <c r="J381" s="15" t="s">
        <v>59</v>
      </c>
      <c r="K381" t="s">
        <v>47</v>
      </c>
      <c r="L381" s="15" t="s">
        <v>59</v>
      </c>
      <c r="BG381" t="s">
        <v>47</v>
      </c>
      <c r="BH381" s="15" t="s">
        <v>59</v>
      </c>
      <c r="BI381" s="29" t="s">
        <v>54</v>
      </c>
      <c r="BJ381" s="41" t="s">
        <v>59</v>
      </c>
      <c r="BK381" s="29" t="s">
        <v>47</v>
      </c>
      <c r="BL381" s="41" t="s">
        <v>59</v>
      </c>
      <c r="BM381" s="29" t="s">
        <v>54</v>
      </c>
      <c r="BN381" s="41" t="s">
        <v>59</v>
      </c>
      <c r="BO381" s="29">
        <v>1</v>
      </c>
      <c r="BP381" s="41" t="s">
        <v>59</v>
      </c>
      <c r="BQ381" s="29">
        <v>0</v>
      </c>
      <c r="BR381" s="41" t="s">
        <v>59</v>
      </c>
      <c r="BS381" s="29">
        <v>0.37</v>
      </c>
      <c r="BT381" s="41" t="s">
        <v>59</v>
      </c>
      <c r="BU381" s="29" t="s">
        <v>47</v>
      </c>
      <c r="BV381" s="41" t="s">
        <v>59</v>
      </c>
      <c r="BW381" s="29">
        <v>3.35</v>
      </c>
      <c r="BX381" s="41" t="s">
        <v>59</v>
      </c>
      <c r="BY381" s="29">
        <v>0</v>
      </c>
      <c r="BZ381" s="41" t="s">
        <v>59</v>
      </c>
      <c r="CA381" t="s">
        <v>47</v>
      </c>
      <c r="CB381" s="15" t="s">
        <v>59</v>
      </c>
      <c r="CI381" t="s">
        <v>47</v>
      </c>
      <c r="CJ381" s="15" t="s">
        <v>59</v>
      </c>
      <c r="CM381" t="s">
        <v>47</v>
      </c>
      <c r="CN381" s="15" t="s">
        <v>59</v>
      </c>
      <c r="CO381" t="s">
        <v>47</v>
      </c>
      <c r="CP381" s="15" t="s">
        <v>59</v>
      </c>
      <c r="CQ381" t="s">
        <v>47</v>
      </c>
      <c r="CR381" s="15" t="s">
        <v>59</v>
      </c>
      <c r="CS381" t="s">
        <v>47</v>
      </c>
      <c r="CT381" s="15" t="s">
        <v>59</v>
      </c>
      <c r="CU381" t="s">
        <v>47</v>
      </c>
      <c r="CV381" s="15" t="s">
        <v>59</v>
      </c>
      <c r="CY381" t="s">
        <v>47</v>
      </c>
      <c r="CZ381" s="15" t="s">
        <v>59</v>
      </c>
      <c r="DC381" t="s">
        <v>47</v>
      </c>
      <c r="DD381" s="15" t="s">
        <v>59</v>
      </c>
      <c r="DG381" t="s">
        <v>47</v>
      </c>
      <c r="DH381" s="15" t="s">
        <v>59</v>
      </c>
      <c r="DI381" t="s">
        <v>47</v>
      </c>
      <c r="DJ381" s="15" t="s">
        <v>59</v>
      </c>
      <c r="DK381" t="s">
        <v>47</v>
      </c>
      <c r="DL381" s="15" t="s">
        <v>59</v>
      </c>
      <c r="DM381" t="s">
        <v>47</v>
      </c>
      <c r="DN381" s="15" t="s">
        <v>59</v>
      </c>
      <c r="DO381" t="s">
        <v>47</v>
      </c>
      <c r="DP381" s="15" t="s">
        <v>59</v>
      </c>
      <c r="DQ381" t="s">
        <v>47</v>
      </c>
      <c r="DR381" s="15" t="s">
        <v>59</v>
      </c>
      <c r="DS381" t="s">
        <v>47</v>
      </c>
      <c r="DT381" s="15" t="s">
        <v>59</v>
      </c>
      <c r="DU381" t="s">
        <v>47</v>
      </c>
      <c r="DV381" s="15" t="s">
        <v>59</v>
      </c>
      <c r="DW381" t="s">
        <v>47</v>
      </c>
      <c r="DX381" s="15" t="s">
        <v>59</v>
      </c>
      <c r="EC381" t="s">
        <v>47</v>
      </c>
      <c r="ED381" s="15" t="s">
        <v>59</v>
      </c>
      <c r="EE381" t="s">
        <v>47</v>
      </c>
      <c r="EF381" s="15" t="s">
        <v>59</v>
      </c>
      <c r="EG381" t="s">
        <v>47</v>
      </c>
      <c r="EH381" s="15" t="s">
        <v>59</v>
      </c>
      <c r="EK381" t="s">
        <v>47</v>
      </c>
      <c r="EL381" s="15" t="s">
        <v>59</v>
      </c>
      <c r="EM381" t="s">
        <v>47</v>
      </c>
      <c r="EN381" s="15" t="s">
        <v>59</v>
      </c>
      <c r="EO381" t="s">
        <v>47</v>
      </c>
      <c r="EP381" s="15" t="s">
        <v>59</v>
      </c>
      <c r="EQ381" t="s">
        <v>47</v>
      </c>
      <c r="ER381" s="15" t="s">
        <v>59</v>
      </c>
      <c r="ES381" t="s">
        <v>47</v>
      </c>
      <c r="ET381" s="15" t="s">
        <v>59</v>
      </c>
      <c r="EU381" t="s">
        <v>47</v>
      </c>
      <c r="EV381" s="15" t="s">
        <v>59</v>
      </c>
      <c r="EW381" t="s">
        <v>47</v>
      </c>
      <c r="EX381" s="15" t="s">
        <v>59</v>
      </c>
      <c r="EY381" t="s">
        <v>47</v>
      </c>
      <c r="EZ381" s="15" t="s">
        <v>59</v>
      </c>
      <c r="FA381" t="s">
        <v>47</v>
      </c>
      <c r="FB381" s="15" t="s">
        <v>59</v>
      </c>
      <c r="FE381" t="s">
        <v>47</v>
      </c>
      <c r="FF381" s="15" t="s">
        <v>59</v>
      </c>
      <c r="FG381" t="s">
        <v>47</v>
      </c>
      <c r="FH381" s="15" t="s">
        <v>59</v>
      </c>
      <c r="FI381" t="s">
        <v>47</v>
      </c>
      <c r="FJ381" s="15" t="s">
        <v>59</v>
      </c>
      <c r="FK381" t="s">
        <v>47</v>
      </c>
      <c r="FL381" s="15" t="s">
        <v>59</v>
      </c>
      <c r="FM381" t="s">
        <v>47</v>
      </c>
      <c r="FN381" s="15" t="s">
        <v>59</v>
      </c>
      <c r="FO381" t="s">
        <v>47</v>
      </c>
      <c r="FP381" s="15" t="s">
        <v>59</v>
      </c>
      <c r="FQ381" t="s">
        <v>47</v>
      </c>
      <c r="FR381" s="15" t="s">
        <v>59</v>
      </c>
    </row>
    <row r="382" spans="1:174">
      <c r="A382" s="29" t="s">
        <v>826</v>
      </c>
      <c r="B382" s="50">
        <v>2</v>
      </c>
      <c r="C382" s="50"/>
      <c r="D382" s="52">
        <v>8012</v>
      </c>
      <c r="E382" s="18" t="s">
        <v>894</v>
      </c>
      <c r="I382" t="s">
        <v>47</v>
      </c>
      <c r="J382" s="15" t="s">
        <v>59</v>
      </c>
      <c r="K382" t="s">
        <v>47</v>
      </c>
      <c r="L382" s="15" t="s">
        <v>59</v>
      </c>
      <c r="BG382" t="s">
        <v>47</v>
      </c>
      <c r="BH382" s="15" t="s">
        <v>59</v>
      </c>
      <c r="BI382" s="29">
        <v>7.6999999999999999E-2</v>
      </c>
      <c r="BJ382" s="41" t="s">
        <v>59</v>
      </c>
      <c r="BK382" s="29" t="s">
        <v>47</v>
      </c>
      <c r="BL382" s="41" t="s">
        <v>59</v>
      </c>
      <c r="BM382" s="29">
        <v>0</v>
      </c>
      <c r="BN382" s="41" t="s">
        <v>59</v>
      </c>
      <c r="BO382" s="29">
        <v>0.67</v>
      </c>
      <c r="BP382" s="41" t="s">
        <v>59</v>
      </c>
      <c r="BQ382" s="29">
        <v>2.2000000000000002E-2</v>
      </c>
      <c r="BR382" s="41" t="s">
        <v>59</v>
      </c>
      <c r="BS382" s="29">
        <v>0.59</v>
      </c>
      <c r="BT382" s="41" t="s">
        <v>59</v>
      </c>
      <c r="BU382" s="29" t="s">
        <v>47</v>
      </c>
      <c r="BV382" s="41" t="s">
        <v>59</v>
      </c>
      <c r="BW382" s="29">
        <v>1.72</v>
      </c>
      <c r="BX382" s="41" t="s">
        <v>59</v>
      </c>
      <c r="BY382" s="29">
        <v>0.05</v>
      </c>
      <c r="BZ382" s="41" t="s">
        <v>59</v>
      </c>
      <c r="CA382" t="s">
        <v>47</v>
      </c>
      <c r="CB382" s="15" t="s">
        <v>59</v>
      </c>
      <c r="CI382" t="s">
        <v>47</v>
      </c>
      <c r="CJ382" s="15" t="s">
        <v>59</v>
      </c>
      <c r="CM382" t="s">
        <v>47</v>
      </c>
      <c r="CN382" s="15" t="s">
        <v>59</v>
      </c>
      <c r="CO382" t="s">
        <v>47</v>
      </c>
      <c r="CP382" s="15" t="s">
        <v>59</v>
      </c>
      <c r="CQ382" t="s">
        <v>47</v>
      </c>
      <c r="CR382" s="15" t="s">
        <v>59</v>
      </c>
      <c r="CS382" t="s">
        <v>47</v>
      </c>
      <c r="CT382" s="15" t="s">
        <v>59</v>
      </c>
      <c r="CU382" t="s">
        <v>47</v>
      </c>
      <c r="CV382" s="15" t="s">
        <v>59</v>
      </c>
      <c r="CY382" t="s">
        <v>47</v>
      </c>
      <c r="CZ382" s="15" t="s">
        <v>59</v>
      </c>
      <c r="DC382" t="s">
        <v>47</v>
      </c>
      <c r="DD382" s="15" t="s">
        <v>59</v>
      </c>
      <c r="DG382" t="s">
        <v>47</v>
      </c>
      <c r="DH382" s="15" t="s">
        <v>59</v>
      </c>
      <c r="DI382" t="s">
        <v>47</v>
      </c>
      <c r="DJ382" s="15" t="s">
        <v>59</v>
      </c>
      <c r="DK382" t="s">
        <v>47</v>
      </c>
      <c r="DL382" s="15" t="s">
        <v>59</v>
      </c>
      <c r="DM382" t="s">
        <v>47</v>
      </c>
      <c r="DN382" s="15" t="s">
        <v>59</v>
      </c>
      <c r="DO382" t="s">
        <v>47</v>
      </c>
      <c r="DP382" s="15" t="s">
        <v>59</v>
      </c>
      <c r="DQ382" t="s">
        <v>47</v>
      </c>
      <c r="DR382" s="15" t="s">
        <v>59</v>
      </c>
      <c r="DS382" t="s">
        <v>47</v>
      </c>
      <c r="DT382" s="15" t="s">
        <v>59</v>
      </c>
      <c r="DU382" t="s">
        <v>47</v>
      </c>
      <c r="DV382" s="15" t="s">
        <v>59</v>
      </c>
      <c r="DW382" t="s">
        <v>47</v>
      </c>
      <c r="DX382" s="15" t="s">
        <v>59</v>
      </c>
      <c r="EC382" t="s">
        <v>47</v>
      </c>
      <c r="ED382" s="15" t="s">
        <v>59</v>
      </c>
      <c r="EE382" t="s">
        <v>47</v>
      </c>
      <c r="EF382" s="15" t="s">
        <v>59</v>
      </c>
      <c r="EG382" t="s">
        <v>47</v>
      </c>
      <c r="EH382" s="15" t="s">
        <v>59</v>
      </c>
      <c r="EK382" t="s">
        <v>47</v>
      </c>
      <c r="EL382" s="15" t="s">
        <v>59</v>
      </c>
      <c r="EM382" t="s">
        <v>47</v>
      </c>
      <c r="EN382" s="15" t="s">
        <v>59</v>
      </c>
      <c r="EO382" t="s">
        <v>47</v>
      </c>
      <c r="EP382" s="15" t="s">
        <v>59</v>
      </c>
      <c r="EQ382" t="s">
        <v>47</v>
      </c>
      <c r="ER382" s="15" t="s">
        <v>59</v>
      </c>
      <c r="ES382" t="s">
        <v>47</v>
      </c>
      <c r="ET382" s="15" t="s">
        <v>59</v>
      </c>
      <c r="EU382" t="s">
        <v>47</v>
      </c>
      <c r="EV382" s="15" t="s">
        <v>59</v>
      </c>
      <c r="EW382" t="s">
        <v>47</v>
      </c>
      <c r="EX382" s="15" t="s">
        <v>59</v>
      </c>
      <c r="EY382" t="s">
        <v>47</v>
      </c>
      <c r="EZ382" s="15" t="s">
        <v>59</v>
      </c>
      <c r="FA382" t="s">
        <v>47</v>
      </c>
      <c r="FB382" s="15" t="s">
        <v>59</v>
      </c>
      <c r="FE382" t="s">
        <v>47</v>
      </c>
      <c r="FF382" s="15" t="s">
        <v>59</v>
      </c>
      <c r="FG382" t="s">
        <v>47</v>
      </c>
      <c r="FH382" s="15" t="s">
        <v>59</v>
      </c>
      <c r="FI382" t="s">
        <v>47</v>
      </c>
      <c r="FJ382" s="15" t="s">
        <v>59</v>
      </c>
      <c r="FK382" t="s">
        <v>47</v>
      </c>
      <c r="FL382" s="15" t="s">
        <v>59</v>
      </c>
      <c r="FM382" t="s">
        <v>47</v>
      </c>
      <c r="FN382" s="15" t="s">
        <v>59</v>
      </c>
      <c r="FO382" t="s">
        <v>47</v>
      </c>
      <c r="FP382" s="15" t="s">
        <v>59</v>
      </c>
      <c r="FQ382" t="s">
        <v>47</v>
      </c>
      <c r="FR382" s="15" t="s">
        <v>59</v>
      </c>
    </row>
    <row r="383" spans="1:174">
      <c r="A383" s="29" t="s">
        <v>826</v>
      </c>
      <c r="B383" s="50">
        <v>2</v>
      </c>
      <c r="C383" s="50"/>
      <c r="D383" s="52">
        <v>8012</v>
      </c>
      <c r="E383" s="18" t="s">
        <v>894</v>
      </c>
      <c r="I383" t="s">
        <v>47</v>
      </c>
      <c r="J383" s="15" t="s">
        <v>59</v>
      </c>
      <c r="K383" t="s">
        <v>47</v>
      </c>
      <c r="L383" s="15" t="s">
        <v>59</v>
      </c>
      <c r="BG383" t="s">
        <v>47</v>
      </c>
      <c r="BH383" s="15" t="s">
        <v>59</v>
      </c>
      <c r="BI383" s="29">
        <v>0.111</v>
      </c>
      <c r="BJ383" s="41" t="s">
        <v>59</v>
      </c>
      <c r="BK383" s="29" t="s">
        <v>47</v>
      </c>
      <c r="BL383" s="41" t="s">
        <v>59</v>
      </c>
      <c r="BM383" s="29">
        <v>2.7999999999999997E-2</v>
      </c>
      <c r="BN383" s="41" t="s">
        <v>59</v>
      </c>
      <c r="BO383" s="29">
        <v>0.68</v>
      </c>
      <c r="BP383" s="41" t="s">
        <v>59</v>
      </c>
      <c r="BQ383" s="29">
        <v>0.05</v>
      </c>
      <c r="BR383" s="41" t="s">
        <v>59</v>
      </c>
      <c r="BS383" s="29">
        <v>0.56000000000000005</v>
      </c>
      <c r="BT383" s="41" t="s">
        <v>59</v>
      </c>
      <c r="BU383" s="29" t="s">
        <v>47</v>
      </c>
      <c r="BV383" s="41" t="s">
        <v>59</v>
      </c>
      <c r="BW383" s="29">
        <v>1.89</v>
      </c>
      <c r="BX383" s="41" t="s">
        <v>59</v>
      </c>
      <c r="BY383" s="29">
        <v>0.18</v>
      </c>
      <c r="BZ383" s="41" t="s">
        <v>59</v>
      </c>
      <c r="CA383" t="s">
        <v>47</v>
      </c>
      <c r="CB383" s="15" t="s">
        <v>59</v>
      </c>
      <c r="CI383" t="s">
        <v>47</v>
      </c>
      <c r="CJ383" s="15" t="s">
        <v>59</v>
      </c>
      <c r="CM383" t="s">
        <v>47</v>
      </c>
      <c r="CN383" s="15" t="s">
        <v>59</v>
      </c>
      <c r="CO383" t="s">
        <v>47</v>
      </c>
      <c r="CP383" s="15" t="s">
        <v>59</v>
      </c>
      <c r="CQ383" t="s">
        <v>47</v>
      </c>
      <c r="CR383" s="15" t="s">
        <v>59</v>
      </c>
      <c r="CS383" t="s">
        <v>47</v>
      </c>
      <c r="CT383" s="15" t="s">
        <v>59</v>
      </c>
      <c r="CU383" t="s">
        <v>47</v>
      </c>
      <c r="CV383" s="15" t="s">
        <v>59</v>
      </c>
      <c r="CY383" t="s">
        <v>47</v>
      </c>
      <c r="CZ383" s="15" t="s">
        <v>59</v>
      </c>
      <c r="DC383" t="s">
        <v>47</v>
      </c>
      <c r="DD383" s="15" t="s">
        <v>59</v>
      </c>
      <c r="DG383" t="s">
        <v>47</v>
      </c>
      <c r="DH383" s="15" t="s">
        <v>59</v>
      </c>
      <c r="DI383" t="s">
        <v>47</v>
      </c>
      <c r="DJ383" s="15" t="s">
        <v>59</v>
      </c>
      <c r="DK383" t="s">
        <v>47</v>
      </c>
      <c r="DL383" s="15" t="s">
        <v>59</v>
      </c>
      <c r="DM383" t="s">
        <v>47</v>
      </c>
      <c r="DN383" s="15" t="s">
        <v>59</v>
      </c>
      <c r="DO383" t="s">
        <v>47</v>
      </c>
      <c r="DP383" s="15" t="s">
        <v>59</v>
      </c>
      <c r="DQ383" t="s">
        <v>47</v>
      </c>
      <c r="DR383" s="15" t="s">
        <v>59</v>
      </c>
      <c r="DS383" t="s">
        <v>47</v>
      </c>
      <c r="DT383" s="15" t="s">
        <v>59</v>
      </c>
      <c r="DU383" t="s">
        <v>47</v>
      </c>
      <c r="DV383" s="15" t="s">
        <v>59</v>
      </c>
      <c r="DW383" t="s">
        <v>47</v>
      </c>
      <c r="DX383" s="15" t="s">
        <v>59</v>
      </c>
      <c r="EC383" t="s">
        <v>47</v>
      </c>
      <c r="ED383" s="15" t="s">
        <v>59</v>
      </c>
      <c r="EE383" t="s">
        <v>47</v>
      </c>
      <c r="EF383" s="15" t="s">
        <v>59</v>
      </c>
      <c r="EG383" t="s">
        <v>47</v>
      </c>
      <c r="EH383" s="15" t="s">
        <v>59</v>
      </c>
      <c r="EK383" t="s">
        <v>47</v>
      </c>
      <c r="EL383" s="15" t="s">
        <v>59</v>
      </c>
      <c r="EM383" t="s">
        <v>47</v>
      </c>
      <c r="EN383" s="15" t="s">
        <v>59</v>
      </c>
      <c r="EO383" t="s">
        <v>47</v>
      </c>
      <c r="EP383" s="15" t="s">
        <v>59</v>
      </c>
      <c r="EQ383" t="s">
        <v>47</v>
      </c>
      <c r="ER383" s="15" t="s">
        <v>59</v>
      </c>
      <c r="ES383" t="s">
        <v>47</v>
      </c>
      <c r="ET383" s="15" t="s">
        <v>59</v>
      </c>
      <c r="EU383" t="s">
        <v>47</v>
      </c>
      <c r="EV383" s="15" t="s">
        <v>59</v>
      </c>
      <c r="EW383" t="s">
        <v>47</v>
      </c>
      <c r="EX383" s="15" t="s">
        <v>59</v>
      </c>
      <c r="EY383" t="s">
        <v>47</v>
      </c>
      <c r="EZ383" s="15" t="s">
        <v>59</v>
      </c>
      <c r="FA383" t="s">
        <v>47</v>
      </c>
      <c r="FB383" s="15" t="s">
        <v>59</v>
      </c>
      <c r="FE383" t="s">
        <v>47</v>
      </c>
      <c r="FF383" s="15" t="s">
        <v>59</v>
      </c>
      <c r="FG383" t="s">
        <v>47</v>
      </c>
      <c r="FH383" s="15" t="s">
        <v>59</v>
      </c>
      <c r="FI383" t="s">
        <v>47</v>
      </c>
      <c r="FJ383" s="15" t="s">
        <v>59</v>
      </c>
      <c r="FK383" t="s">
        <v>47</v>
      </c>
      <c r="FL383" s="15" t="s">
        <v>59</v>
      </c>
      <c r="FM383" t="s">
        <v>47</v>
      </c>
      <c r="FN383" s="15" t="s">
        <v>59</v>
      </c>
      <c r="FO383" t="s">
        <v>47</v>
      </c>
      <c r="FP383" s="15" t="s">
        <v>59</v>
      </c>
      <c r="FQ383" t="s">
        <v>47</v>
      </c>
      <c r="FR383" s="15" t="s">
        <v>59</v>
      </c>
    </row>
    <row r="384" spans="1:174">
      <c r="A384" s="29" t="s">
        <v>354</v>
      </c>
      <c r="B384" s="50">
        <v>2</v>
      </c>
      <c r="C384" s="50"/>
      <c r="D384" s="52">
        <v>8012</v>
      </c>
      <c r="E384" s="18" t="s">
        <v>894</v>
      </c>
      <c r="I384" t="s">
        <v>47</v>
      </c>
      <c r="J384" s="15" t="s">
        <v>59</v>
      </c>
      <c r="K384" t="s">
        <v>47</v>
      </c>
      <c r="L384" s="15" t="s">
        <v>59</v>
      </c>
      <c r="BG384" t="s">
        <v>47</v>
      </c>
      <c r="BH384" s="15" t="s">
        <v>59</v>
      </c>
      <c r="BI384" s="29">
        <v>0.245</v>
      </c>
      <c r="BJ384" s="41" t="s">
        <v>59</v>
      </c>
      <c r="BK384" s="29" t="s">
        <v>47</v>
      </c>
      <c r="BL384" s="41" t="s">
        <v>59</v>
      </c>
      <c r="BM384" s="29">
        <v>0</v>
      </c>
      <c r="BN384" s="41" t="s">
        <v>59</v>
      </c>
      <c r="BO384" s="29">
        <v>0.52</v>
      </c>
      <c r="BP384" s="41" t="s">
        <v>59</v>
      </c>
      <c r="BQ384" s="29">
        <v>0</v>
      </c>
      <c r="BR384" s="41" t="s">
        <v>59</v>
      </c>
      <c r="BS384" s="29">
        <v>0.47</v>
      </c>
      <c r="BT384" s="41" t="s">
        <v>59</v>
      </c>
      <c r="BU384" s="29" t="s">
        <v>47</v>
      </c>
      <c r="BV384" s="41" t="s">
        <v>59</v>
      </c>
      <c r="BW384" s="29">
        <v>3.09</v>
      </c>
      <c r="BX384" s="41" t="s">
        <v>59</v>
      </c>
      <c r="BY384" s="29">
        <v>0.03</v>
      </c>
      <c r="BZ384" s="41" t="s">
        <v>59</v>
      </c>
      <c r="CA384" t="s">
        <v>47</v>
      </c>
      <c r="CB384" s="15" t="s">
        <v>59</v>
      </c>
      <c r="CI384" t="s">
        <v>47</v>
      </c>
      <c r="CJ384" s="15" t="s">
        <v>59</v>
      </c>
      <c r="CM384" t="s">
        <v>47</v>
      </c>
      <c r="CN384" s="15" t="s">
        <v>59</v>
      </c>
      <c r="CO384" t="s">
        <v>47</v>
      </c>
      <c r="CP384" s="15" t="s">
        <v>59</v>
      </c>
      <c r="CQ384" t="s">
        <v>47</v>
      </c>
      <c r="CR384" s="15" t="s">
        <v>59</v>
      </c>
      <c r="CS384" t="s">
        <v>47</v>
      </c>
      <c r="CT384" s="15" t="s">
        <v>59</v>
      </c>
      <c r="CU384" t="s">
        <v>47</v>
      </c>
      <c r="CV384" s="15" t="s">
        <v>59</v>
      </c>
      <c r="CY384" t="s">
        <v>47</v>
      </c>
      <c r="CZ384" s="15" t="s">
        <v>59</v>
      </c>
      <c r="DC384" t="s">
        <v>47</v>
      </c>
      <c r="DD384" s="15" t="s">
        <v>59</v>
      </c>
      <c r="DG384" t="s">
        <v>47</v>
      </c>
      <c r="DH384" s="15" t="s">
        <v>59</v>
      </c>
      <c r="DI384" t="s">
        <v>47</v>
      </c>
      <c r="DJ384" s="15" t="s">
        <v>59</v>
      </c>
      <c r="DK384" t="s">
        <v>47</v>
      </c>
      <c r="DL384" s="15" t="s">
        <v>59</v>
      </c>
      <c r="DM384" t="s">
        <v>47</v>
      </c>
      <c r="DN384" s="15" t="s">
        <v>59</v>
      </c>
      <c r="DO384" t="s">
        <v>47</v>
      </c>
      <c r="DP384" s="15" t="s">
        <v>59</v>
      </c>
      <c r="DQ384" t="s">
        <v>47</v>
      </c>
      <c r="DR384" s="15" t="s">
        <v>59</v>
      </c>
      <c r="DS384" t="s">
        <v>47</v>
      </c>
      <c r="DT384" s="15" t="s">
        <v>59</v>
      </c>
      <c r="DU384" t="s">
        <v>47</v>
      </c>
      <c r="DV384" s="15" t="s">
        <v>59</v>
      </c>
      <c r="DW384" t="s">
        <v>47</v>
      </c>
      <c r="DX384" s="15" t="s">
        <v>59</v>
      </c>
      <c r="EC384" t="s">
        <v>47</v>
      </c>
      <c r="ED384" s="15" t="s">
        <v>59</v>
      </c>
      <c r="EE384" t="s">
        <v>47</v>
      </c>
      <c r="EF384" s="15" t="s">
        <v>59</v>
      </c>
      <c r="EG384" t="s">
        <v>47</v>
      </c>
      <c r="EH384" s="15" t="s">
        <v>59</v>
      </c>
      <c r="EK384" t="s">
        <v>47</v>
      </c>
      <c r="EL384" s="15" t="s">
        <v>59</v>
      </c>
      <c r="EM384" t="s">
        <v>47</v>
      </c>
      <c r="EN384" s="15" t="s">
        <v>59</v>
      </c>
      <c r="EO384" t="s">
        <v>47</v>
      </c>
      <c r="EP384" s="15" t="s">
        <v>59</v>
      </c>
      <c r="EQ384" t="s">
        <v>47</v>
      </c>
      <c r="ER384" s="15" t="s">
        <v>59</v>
      </c>
      <c r="ES384" t="s">
        <v>47</v>
      </c>
      <c r="ET384" s="15" t="s">
        <v>59</v>
      </c>
      <c r="EU384" t="s">
        <v>47</v>
      </c>
      <c r="EV384" s="15" t="s">
        <v>59</v>
      </c>
      <c r="EW384" t="s">
        <v>47</v>
      </c>
      <c r="EX384" s="15" t="s">
        <v>59</v>
      </c>
      <c r="EY384" t="s">
        <v>47</v>
      </c>
      <c r="EZ384" s="15" t="s">
        <v>59</v>
      </c>
      <c r="FA384" t="s">
        <v>47</v>
      </c>
      <c r="FB384" s="15" t="s">
        <v>59</v>
      </c>
      <c r="FE384" t="s">
        <v>47</v>
      </c>
      <c r="FF384" s="15" t="s">
        <v>59</v>
      </c>
      <c r="FG384" t="s">
        <v>47</v>
      </c>
      <c r="FH384" s="15" t="s">
        <v>59</v>
      </c>
      <c r="FI384" t="s">
        <v>47</v>
      </c>
      <c r="FJ384" s="15" t="s">
        <v>59</v>
      </c>
      <c r="FK384" t="s">
        <v>47</v>
      </c>
      <c r="FL384" s="15" t="s">
        <v>59</v>
      </c>
      <c r="FM384" t="s">
        <v>47</v>
      </c>
      <c r="FN384" s="15" t="s">
        <v>59</v>
      </c>
      <c r="FO384" t="s">
        <v>47</v>
      </c>
      <c r="FP384" s="15" t="s">
        <v>59</v>
      </c>
      <c r="FQ384" t="s">
        <v>47</v>
      </c>
      <c r="FR384" s="15" t="s">
        <v>59</v>
      </c>
    </row>
    <row r="385" spans="1:174">
      <c r="A385" s="29" t="s">
        <v>827</v>
      </c>
      <c r="B385" s="50">
        <v>2</v>
      </c>
      <c r="C385" s="50"/>
      <c r="D385" s="52">
        <v>8012</v>
      </c>
      <c r="E385" s="18" t="s">
        <v>894</v>
      </c>
      <c r="I385" t="s">
        <v>47</v>
      </c>
      <c r="J385" s="15" t="s">
        <v>59</v>
      </c>
      <c r="K385" t="s">
        <v>47</v>
      </c>
      <c r="L385" s="15" t="s">
        <v>59</v>
      </c>
      <c r="BG385" t="s">
        <v>47</v>
      </c>
      <c r="BH385" s="15" t="s">
        <v>59</v>
      </c>
      <c r="BI385" s="29">
        <v>0.307</v>
      </c>
      <c r="BJ385" s="41" t="s">
        <v>59</v>
      </c>
      <c r="BK385" s="29" t="s">
        <v>47</v>
      </c>
      <c r="BL385" s="41" t="s">
        <v>59</v>
      </c>
      <c r="BM385" s="29">
        <v>0</v>
      </c>
      <c r="BN385" s="41" t="s">
        <v>59</v>
      </c>
      <c r="BO385" s="29">
        <v>0.12</v>
      </c>
      <c r="BP385" s="41" t="s">
        <v>59</v>
      </c>
      <c r="BQ385" s="29">
        <v>0</v>
      </c>
      <c r="BR385" s="41" t="s">
        <v>59</v>
      </c>
      <c r="BS385" s="29">
        <v>0</v>
      </c>
      <c r="BT385" s="41" t="s">
        <v>59</v>
      </c>
      <c r="BU385" s="29" t="s">
        <v>47</v>
      </c>
      <c r="BV385" s="41" t="s">
        <v>59</v>
      </c>
      <c r="BW385" s="29">
        <v>1.4</v>
      </c>
      <c r="BX385" s="41" t="s">
        <v>59</v>
      </c>
      <c r="BY385" s="29">
        <v>9.3000000000000013E-2</v>
      </c>
      <c r="BZ385" s="41" t="s">
        <v>59</v>
      </c>
      <c r="CA385" t="s">
        <v>47</v>
      </c>
      <c r="CB385" s="15" t="s">
        <v>59</v>
      </c>
      <c r="CI385" t="s">
        <v>47</v>
      </c>
      <c r="CJ385" s="15" t="s">
        <v>59</v>
      </c>
      <c r="CM385" t="s">
        <v>47</v>
      </c>
      <c r="CN385" s="15" t="s">
        <v>59</v>
      </c>
      <c r="CO385" t="s">
        <v>47</v>
      </c>
      <c r="CP385" s="15" t="s">
        <v>59</v>
      </c>
      <c r="CQ385" t="s">
        <v>47</v>
      </c>
      <c r="CR385" s="15" t="s">
        <v>59</v>
      </c>
      <c r="CS385" t="s">
        <v>47</v>
      </c>
      <c r="CT385" s="15" t="s">
        <v>59</v>
      </c>
      <c r="CU385" t="s">
        <v>47</v>
      </c>
      <c r="CV385" s="15" t="s">
        <v>59</v>
      </c>
      <c r="CY385" t="s">
        <v>47</v>
      </c>
      <c r="CZ385" s="15" t="s">
        <v>59</v>
      </c>
      <c r="DC385" t="s">
        <v>47</v>
      </c>
      <c r="DD385" s="15" t="s">
        <v>59</v>
      </c>
      <c r="DG385" t="s">
        <v>47</v>
      </c>
      <c r="DH385" s="15" t="s">
        <v>59</v>
      </c>
      <c r="DI385" t="s">
        <v>47</v>
      </c>
      <c r="DJ385" s="15" t="s">
        <v>59</v>
      </c>
      <c r="DK385" t="s">
        <v>47</v>
      </c>
      <c r="DL385" s="15" t="s">
        <v>59</v>
      </c>
      <c r="DM385" t="s">
        <v>47</v>
      </c>
      <c r="DN385" s="15" t="s">
        <v>59</v>
      </c>
      <c r="DO385" t="s">
        <v>47</v>
      </c>
      <c r="DP385" s="15" t="s">
        <v>59</v>
      </c>
      <c r="DQ385" t="s">
        <v>47</v>
      </c>
      <c r="DR385" s="15" t="s">
        <v>59</v>
      </c>
      <c r="DS385" t="s">
        <v>47</v>
      </c>
      <c r="DT385" s="15" t="s">
        <v>59</v>
      </c>
      <c r="DU385" t="s">
        <v>47</v>
      </c>
      <c r="DV385" s="15" t="s">
        <v>59</v>
      </c>
      <c r="DW385" t="s">
        <v>47</v>
      </c>
      <c r="DX385" s="15" t="s">
        <v>59</v>
      </c>
      <c r="EC385" t="s">
        <v>47</v>
      </c>
      <c r="ED385" s="15" t="s">
        <v>59</v>
      </c>
      <c r="EE385" t="s">
        <v>47</v>
      </c>
      <c r="EF385" s="15" t="s">
        <v>59</v>
      </c>
      <c r="EG385" t="s">
        <v>47</v>
      </c>
      <c r="EH385" s="15" t="s">
        <v>59</v>
      </c>
      <c r="EK385" t="s">
        <v>47</v>
      </c>
      <c r="EL385" s="15" t="s">
        <v>59</v>
      </c>
      <c r="EM385" t="s">
        <v>47</v>
      </c>
      <c r="EN385" s="15" t="s">
        <v>59</v>
      </c>
      <c r="EO385" t="s">
        <v>47</v>
      </c>
      <c r="EP385" s="15" t="s">
        <v>59</v>
      </c>
      <c r="EQ385" t="s">
        <v>47</v>
      </c>
      <c r="ER385" s="15" t="s">
        <v>59</v>
      </c>
      <c r="ES385" t="s">
        <v>47</v>
      </c>
      <c r="ET385" s="15" t="s">
        <v>59</v>
      </c>
      <c r="EU385" t="s">
        <v>47</v>
      </c>
      <c r="EV385" s="15" t="s">
        <v>59</v>
      </c>
      <c r="EW385" t="s">
        <v>47</v>
      </c>
      <c r="EX385" s="15" t="s">
        <v>59</v>
      </c>
      <c r="EY385" t="s">
        <v>47</v>
      </c>
      <c r="EZ385" s="15" t="s">
        <v>59</v>
      </c>
      <c r="FA385" t="s">
        <v>47</v>
      </c>
      <c r="FB385" s="15" t="s">
        <v>59</v>
      </c>
      <c r="FE385" t="s">
        <v>47</v>
      </c>
      <c r="FF385" s="15" t="s">
        <v>59</v>
      </c>
      <c r="FG385" t="s">
        <v>47</v>
      </c>
      <c r="FH385" s="15" t="s">
        <v>59</v>
      </c>
      <c r="FI385" t="s">
        <v>47</v>
      </c>
      <c r="FJ385" s="15" t="s">
        <v>59</v>
      </c>
      <c r="FK385" t="s">
        <v>47</v>
      </c>
      <c r="FL385" s="15" t="s">
        <v>59</v>
      </c>
      <c r="FM385" t="s">
        <v>47</v>
      </c>
      <c r="FN385" s="15" t="s">
        <v>59</v>
      </c>
      <c r="FO385" t="s">
        <v>47</v>
      </c>
      <c r="FP385" s="15" t="s">
        <v>59</v>
      </c>
      <c r="FQ385" t="s">
        <v>47</v>
      </c>
      <c r="FR385" s="15" t="s">
        <v>59</v>
      </c>
    </row>
    <row r="386" spans="1:174">
      <c r="A386" s="29" t="s">
        <v>828</v>
      </c>
      <c r="B386" s="50">
        <v>2</v>
      </c>
      <c r="C386" s="50"/>
      <c r="D386" s="50">
        <v>8012</v>
      </c>
      <c r="E386" s="18" t="s">
        <v>894</v>
      </c>
      <c r="I386" t="s">
        <v>47</v>
      </c>
      <c r="J386" s="15" t="s">
        <v>59</v>
      </c>
      <c r="K386" t="s">
        <v>47</v>
      </c>
      <c r="L386" s="15" t="s">
        <v>59</v>
      </c>
      <c r="BG386" t="s">
        <v>47</v>
      </c>
      <c r="BH386" s="15" t="s">
        <v>59</v>
      </c>
      <c r="BI386" s="29">
        <v>0.46899999999999997</v>
      </c>
      <c r="BJ386" s="41" t="s">
        <v>59</v>
      </c>
      <c r="BK386" s="29" t="s">
        <v>47</v>
      </c>
      <c r="BL386" s="41" t="s">
        <v>59</v>
      </c>
      <c r="BM386" s="29">
        <v>0.01</v>
      </c>
      <c r="BN386" s="41" t="s">
        <v>59</v>
      </c>
      <c r="BO386" s="29">
        <v>2.39</v>
      </c>
      <c r="BP386" s="41" t="s">
        <v>59</v>
      </c>
      <c r="BQ386" s="29">
        <v>0.11</v>
      </c>
      <c r="BR386" s="41" t="s">
        <v>59</v>
      </c>
      <c r="BS386" s="29">
        <v>0.37</v>
      </c>
      <c r="BT386" s="41" t="s">
        <v>59</v>
      </c>
      <c r="BU386" s="29" t="s">
        <v>47</v>
      </c>
      <c r="BV386" s="41" t="s">
        <v>59</v>
      </c>
      <c r="BW386" s="29">
        <v>6.13</v>
      </c>
      <c r="BX386" s="41" t="s">
        <v>59</v>
      </c>
      <c r="BY386" s="29">
        <v>0.2</v>
      </c>
      <c r="BZ386" s="41" t="s">
        <v>59</v>
      </c>
      <c r="CA386" t="s">
        <v>47</v>
      </c>
      <c r="CB386" s="15" t="s">
        <v>59</v>
      </c>
      <c r="CI386" t="s">
        <v>47</v>
      </c>
      <c r="CJ386" s="15" t="s">
        <v>59</v>
      </c>
      <c r="CM386" t="s">
        <v>47</v>
      </c>
      <c r="CN386" s="15" t="s">
        <v>59</v>
      </c>
      <c r="CO386" t="s">
        <v>47</v>
      </c>
      <c r="CP386" s="15" t="s">
        <v>59</v>
      </c>
      <c r="CQ386" t="s">
        <v>47</v>
      </c>
      <c r="CR386" s="15" t="s">
        <v>59</v>
      </c>
      <c r="CS386" t="s">
        <v>47</v>
      </c>
      <c r="CT386" s="15" t="s">
        <v>59</v>
      </c>
      <c r="CU386" t="s">
        <v>47</v>
      </c>
      <c r="CV386" s="15" t="s">
        <v>59</v>
      </c>
      <c r="CY386" t="s">
        <v>47</v>
      </c>
      <c r="CZ386" s="15" t="s">
        <v>59</v>
      </c>
      <c r="DC386" t="s">
        <v>47</v>
      </c>
      <c r="DD386" s="15" t="s">
        <v>59</v>
      </c>
      <c r="DG386" t="s">
        <v>47</v>
      </c>
      <c r="DH386" s="15" t="s">
        <v>59</v>
      </c>
      <c r="DI386" t="s">
        <v>47</v>
      </c>
      <c r="DJ386" s="15" t="s">
        <v>59</v>
      </c>
      <c r="DK386" t="s">
        <v>47</v>
      </c>
      <c r="DL386" s="15" t="s">
        <v>59</v>
      </c>
      <c r="DM386" t="s">
        <v>47</v>
      </c>
      <c r="DN386" s="15" t="s">
        <v>59</v>
      </c>
      <c r="DO386" t="s">
        <v>47</v>
      </c>
      <c r="DP386" s="15" t="s">
        <v>59</v>
      </c>
      <c r="DQ386" t="s">
        <v>47</v>
      </c>
      <c r="DR386" s="15" t="s">
        <v>59</v>
      </c>
      <c r="DS386" t="s">
        <v>47</v>
      </c>
      <c r="DT386" s="15" t="s">
        <v>59</v>
      </c>
      <c r="DU386" t="s">
        <v>47</v>
      </c>
      <c r="DV386" s="15" t="s">
        <v>59</v>
      </c>
      <c r="DW386" t="s">
        <v>47</v>
      </c>
      <c r="DX386" s="15" t="s">
        <v>59</v>
      </c>
      <c r="EC386" t="s">
        <v>47</v>
      </c>
      <c r="ED386" s="15" t="s">
        <v>59</v>
      </c>
      <c r="EE386" t="s">
        <v>47</v>
      </c>
      <c r="EF386" s="15" t="s">
        <v>59</v>
      </c>
      <c r="EG386" t="s">
        <v>47</v>
      </c>
      <c r="EH386" s="15" t="s">
        <v>59</v>
      </c>
      <c r="EK386" t="s">
        <v>47</v>
      </c>
      <c r="EL386" s="15" t="s">
        <v>59</v>
      </c>
      <c r="EM386" t="s">
        <v>47</v>
      </c>
      <c r="EN386" s="15" t="s">
        <v>59</v>
      </c>
      <c r="EO386" t="s">
        <v>47</v>
      </c>
      <c r="EP386" s="15" t="s">
        <v>59</v>
      </c>
      <c r="EQ386" t="s">
        <v>47</v>
      </c>
      <c r="ER386" s="15" t="s">
        <v>59</v>
      </c>
      <c r="ES386" t="s">
        <v>47</v>
      </c>
      <c r="ET386" s="15" t="s">
        <v>59</v>
      </c>
      <c r="EU386" t="s">
        <v>47</v>
      </c>
      <c r="EV386" s="15" t="s">
        <v>59</v>
      </c>
      <c r="EW386" t="s">
        <v>47</v>
      </c>
      <c r="EX386" s="15" t="s">
        <v>59</v>
      </c>
      <c r="EY386" t="s">
        <v>47</v>
      </c>
      <c r="EZ386" s="15" t="s">
        <v>59</v>
      </c>
      <c r="FA386" t="s">
        <v>47</v>
      </c>
      <c r="FB386" s="15" t="s">
        <v>59</v>
      </c>
      <c r="FE386" t="s">
        <v>47</v>
      </c>
      <c r="FF386" s="15" t="s">
        <v>59</v>
      </c>
      <c r="FG386" t="s">
        <v>47</v>
      </c>
      <c r="FH386" s="15" t="s">
        <v>59</v>
      </c>
      <c r="FI386" t="s">
        <v>47</v>
      </c>
      <c r="FJ386" s="15" t="s">
        <v>59</v>
      </c>
      <c r="FK386" t="s">
        <v>47</v>
      </c>
      <c r="FL386" s="15" t="s">
        <v>59</v>
      </c>
      <c r="FM386" t="s">
        <v>47</v>
      </c>
      <c r="FN386" s="15" t="s">
        <v>59</v>
      </c>
      <c r="FO386" t="s">
        <v>47</v>
      </c>
      <c r="FP386" s="15" t="s">
        <v>59</v>
      </c>
      <c r="FQ386" t="s">
        <v>47</v>
      </c>
      <c r="FR386" s="15" t="s">
        <v>59</v>
      </c>
    </row>
    <row r="387" spans="1:174">
      <c r="A387" s="29" t="s">
        <v>829</v>
      </c>
      <c r="B387" s="50">
        <v>1</v>
      </c>
      <c r="C387" s="50"/>
      <c r="D387" s="50">
        <v>2804</v>
      </c>
      <c r="E387" s="18" t="s">
        <v>894</v>
      </c>
      <c r="I387" t="s">
        <v>47</v>
      </c>
      <c r="J387" s="15" t="s">
        <v>59</v>
      </c>
      <c r="K387" t="s">
        <v>47</v>
      </c>
      <c r="L387" s="15" t="s">
        <v>59</v>
      </c>
      <c r="BG387" t="s">
        <v>47</v>
      </c>
      <c r="BH387" s="15" t="s">
        <v>59</v>
      </c>
      <c r="BI387" s="29">
        <v>0.21299999999999999</v>
      </c>
      <c r="BJ387" s="41" t="s">
        <v>59</v>
      </c>
      <c r="BK387" s="29" t="s">
        <v>47</v>
      </c>
      <c r="BL387" s="41" t="s">
        <v>59</v>
      </c>
      <c r="BM387" s="29">
        <v>3.7000000000000005E-2</v>
      </c>
      <c r="BN387" s="41" t="s">
        <v>59</v>
      </c>
      <c r="BO387" s="29">
        <v>7.0000000000000007E-2</v>
      </c>
      <c r="BP387" s="41" t="s">
        <v>59</v>
      </c>
      <c r="BQ387" s="29">
        <v>0</v>
      </c>
      <c r="BR387" s="41" t="s">
        <v>59</v>
      </c>
      <c r="BS387" s="29">
        <v>7.0000000000000007E-2</v>
      </c>
      <c r="BT387" s="41" t="s">
        <v>59</v>
      </c>
      <c r="BU387" s="29" t="s">
        <v>47</v>
      </c>
      <c r="BV387" s="41" t="s">
        <v>59</v>
      </c>
      <c r="BW387" s="29">
        <v>1.65</v>
      </c>
      <c r="BX387" s="41" t="s">
        <v>59</v>
      </c>
      <c r="BY387" s="29">
        <v>3.9E-2</v>
      </c>
      <c r="BZ387" s="41" t="s">
        <v>59</v>
      </c>
      <c r="CA387" t="s">
        <v>47</v>
      </c>
      <c r="CB387" s="15" t="s">
        <v>59</v>
      </c>
      <c r="CI387" t="s">
        <v>47</v>
      </c>
      <c r="CJ387" s="15" t="s">
        <v>59</v>
      </c>
      <c r="CM387" t="s">
        <v>47</v>
      </c>
      <c r="CN387" s="15" t="s">
        <v>59</v>
      </c>
      <c r="CO387" t="s">
        <v>47</v>
      </c>
      <c r="CP387" s="15" t="s">
        <v>59</v>
      </c>
      <c r="CQ387" t="s">
        <v>47</v>
      </c>
      <c r="CR387" s="15" t="s">
        <v>59</v>
      </c>
      <c r="CS387" t="s">
        <v>47</v>
      </c>
      <c r="CT387" s="15" t="s">
        <v>59</v>
      </c>
      <c r="CU387" t="s">
        <v>47</v>
      </c>
      <c r="CV387" s="15" t="s">
        <v>59</v>
      </c>
      <c r="CY387" t="s">
        <v>47</v>
      </c>
      <c r="CZ387" s="15" t="s">
        <v>59</v>
      </c>
      <c r="DC387" t="s">
        <v>47</v>
      </c>
      <c r="DD387" s="15" t="s">
        <v>59</v>
      </c>
      <c r="DG387" t="s">
        <v>47</v>
      </c>
      <c r="DH387" s="15" t="s">
        <v>59</v>
      </c>
      <c r="DI387" t="s">
        <v>47</v>
      </c>
      <c r="DJ387" s="15" t="s">
        <v>59</v>
      </c>
      <c r="DK387" t="s">
        <v>47</v>
      </c>
      <c r="DL387" s="15" t="s">
        <v>59</v>
      </c>
      <c r="DM387" t="s">
        <v>47</v>
      </c>
      <c r="DN387" s="15" t="s">
        <v>59</v>
      </c>
      <c r="DO387" t="s">
        <v>47</v>
      </c>
      <c r="DP387" s="15" t="s">
        <v>59</v>
      </c>
      <c r="DQ387" t="s">
        <v>47</v>
      </c>
      <c r="DR387" s="15" t="s">
        <v>59</v>
      </c>
      <c r="DS387" t="s">
        <v>47</v>
      </c>
      <c r="DT387" s="15" t="s">
        <v>59</v>
      </c>
      <c r="DU387" t="s">
        <v>47</v>
      </c>
      <c r="DV387" s="15" t="s">
        <v>59</v>
      </c>
      <c r="DW387" t="s">
        <v>47</v>
      </c>
      <c r="DX387" s="15" t="s">
        <v>59</v>
      </c>
      <c r="EC387" t="s">
        <v>47</v>
      </c>
      <c r="ED387" s="15" t="s">
        <v>59</v>
      </c>
      <c r="EE387" t="s">
        <v>47</v>
      </c>
      <c r="EF387" s="15" t="s">
        <v>59</v>
      </c>
      <c r="EG387" t="s">
        <v>47</v>
      </c>
      <c r="EH387" s="15" t="s">
        <v>59</v>
      </c>
      <c r="EK387" t="s">
        <v>47</v>
      </c>
      <c r="EL387" s="15" t="s">
        <v>59</v>
      </c>
      <c r="EM387" t="s">
        <v>47</v>
      </c>
      <c r="EN387" s="15" t="s">
        <v>59</v>
      </c>
      <c r="EO387" t="s">
        <v>47</v>
      </c>
      <c r="EP387" s="15" t="s">
        <v>59</v>
      </c>
      <c r="EQ387" t="s">
        <v>47</v>
      </c>
      <c r="ER387" s="15" t="s">
        <v>59</v>
      </c>
      <c r="ES387" t="s">
        <v>47</v>
      </c>
      <c r="ET387" s="15" t="s">
        <v>59</v>
      </c>
      <c r="EU387" t="s">
        <v>47</v>
      </c>
      <c r="EV387" s="15" t="s">
        <v>59</v>
      </c>
      <c r="EW387" t="s">
        <v>47</v>
      </c>
      <c r="EX387" s="15" t="s">
        <v>59</v>
      </c>
      <c r="EY387" t="s">
        <v>47</v>
      </c>
      <c r="EZ387" s="15" t="s">
        <v>59</v>
      </c>
      <c r="FA387" t="s">
        <v>47</v>
      </c>
      <c r="FB387" s="15" t="s">
        <v>59</v>
      </c>
      <c r="FE387" t="s">
        <v>47</v>
      </c>
      <c r="FF387" s="15" t="s">
        <v>59</v>
      </c>
      <c r="FG387" t="s">
        <v>47</v>
      </c>
      <c r="FH387" s="15" t="s">
        <v>59</v>
      </c>
      <c r="FI387" t="s">
        <v>47</v>
      </c>
      <c r="FJ387" s="15" t="s">
        <v>59</v>
      </c>
      <c r="FK387" t="s">
        <v>47</v>
      </c>
      <c r="FL387" s="15" t="s">
        <v>59</v>
      </c>
      <c r="FM387" t="s">
        <v>47</v>
      </c>
      <c r="FN387" s="15" t="s">
        <v>59</v>
      </c>
      <c r="FO387" t="s">
        <v>47</v>
      </c>
      <c r="FP387" s="15" t="s">
        <v>59</v>
      </c>
      <c r="FQ387" t="s">
        <v>47</v>
      </c>
      <c r="FR387" s="15" t="s">
        <v>59</v>
      </c>
    </row>
    <row r="388" spans="1:174">
      <c r="A388" s="29" t="s">
        <v>830</v>
      </c>
      <c r="B388" s="50">
        <v>1</v>
      </c>
      <c r="C388" s="50"/>
      <c r="D388" s="50">
        <v>2804</v>
      </c>
      <c r="E388" s="18" t="s">
        <v>894</v>
      </c>
      <c r="I388" t="s">
        <v>47</v>
      </c>
      <c r="J388" s="15" t="s">
        <v>59</v>
      </c>
      <c r="K388" t="s">
        <v>47</v>
      </c>
      <c r="L388" s="15" t="s">
        <v>59</v>
      </c>
      <c r="BG388" t="s">
        <v>47</v>
      </c>
      <c r="BH388" s="15" t="s">
        <v>59</v>
      </c>
      <c r="BI388" s="29">
        <v>0.20499999999999999</v>
      </c>
      <c r="BJ388" s="41" t="s">
        <v>59</v>
      </c>
      <c r="BK388" s="29" t="s">
        <v>47</v>
      </c>
      <c r="BL388" s="41" t="s">
        <v>59</v>
      </c>
      <c r="BM388" s="29">
        <v>0</v>
      </c>
      <c r="BN388" s="41" t="s">
        <v>59</v>
      </c>
      <c r="BO388" s="29">
        <v>0.03</v>
      </c>
      <c r="BP388" s="41" t="s">
        <v>59</v>
      </c>
      <c r="BQ388" s="29">
        <v>0</v>
      </c>
      <c r="BR388" s="41" t="s">
        <v>59</v>
      </c>
      <c r="BS388" s="29">
        <v>0.08</v>
      </c>
      <c r="BT388" s="41" t="s">
        <v>59</v>
      </c>
      <c r="BU388" s="29" t="s">
        <v>47</v>
      </c>
      <c r="BV388" s="41" t="s">
        <v>59</v>
      </c>
      <c r="BW388" s="29">
        <v>0.94</v>
      </c>
      <c r="BX388" s="41" t="s">
        <v>59</v>
      </c>
      <c r="BY388" s="29">
        <v>5.4000000000000006E-2</v>
      </c>
      <c r="BZ388" s="41" t="s">
        <v>59</v>
      </c>
      <c r="CA388" t="s">
        <v>47</v>
      </c>
      <c r="CB388" s="15" t="s">
        <v>59</v>
      </c>
      <c r="CI388" t="s">
        <v>47</v>
      </c>
      <c r="CJ388" s="15" t="s">
        <v>59</v>
      </c>
      <c r="CM388" t="s">
        <v>47</v>
      </c>
      <c r="CN388" s="15" t="s">
        <v>59</v>
      </c>
      <c r="CO388" t="s">
        <v>47</v>
      </c>
      <c r="CP388" s="15" t="s">
        <v>59</v>
      </c>
      <c r="CQ388" t="s">
        <v>47</v>
      </c>
      <c r="CR388" s="15" t="s">
        <v>59</v>
      </c>
      <c r="CS388" t="s">
        <v>47</v>
      </c>
      <c r="CT388" s="15" t="s">
        <v>59</v>
      </c>
      <c r="CU388" t="s">
        <v>47</v>
      </c>
      <c r="CV388" s="15" t="s">
        <v>59</v>
      </c>
      <c r="CY388" t="s">
        <v>47</v>
      </c>
      <c r="CZ388" s="15" t="s">
        <v>59</v>
      </c>
      <c r="DC388" t="s">
        <v>47</v>
      </c>
      <c r="DD388" s="15" t="s">
        <v>59</v>
      </c>
      <c r="DG388" t="s">
        <v>47</v>
      </c>
      <c r="DH388" s="15" t="s">
        <v>59</v>
      </c>
      <c r="DI388" t="s">
        <v>47</v>
      </c>
      <c r="DJ388" s="15" t="s">
        <v>59</v>
      </c>
      <c r="DK388" t="s">
        <v>47</v>
      </c>
      <c r="DL388" s="15" t="s">
        <v>59</v>
      </c>
      <c r="DM388" t="s">
        <v>47</v>
      </c>
      <c r="DN388" s="15" t="s">
        <v>59</v>
      </c>
      <c r="DO388" t="s">
        <v>47</v>
      </c>
      <c r="DP388" s="15" t="s">
        <v>59</v>
      </c>
      <c r="DQ388" t="s">
        <v>47</v>
      </c>
      <c r="DR388" s="15" t="s">
        <v>59</v>
      </c>
      <c r="DS388" t="s">
        <v>47</v>
      </c>
      <c r="DT388" s="15" t="s">
        <v>59</v>
      </c>
      <c r="DU388" t="s">
        <v>47</v>
      </c>
      <c r="DV388" s="15" t="s">
        <v>59</v>
      </c>
      <c r="DW388" t="s">
        <v>47</v>
      </c>
      <c r="DX388" s="15" t="s">
        <v>59</v>
      </c>
      <c r="EC388" t="s">
        <v>47</v>
      </c>
      <c r="ED388" s="15" t="s">
        <v>59</v>
      </c>
      <c r="EE388" t="s">
        <v>47</v>
      </c>
      <c r="EF388" s="15" t="s">
        <v>59</v>
      </c>
      <c r="EG388" t="s">
        <v>47</v>
      </c>
      <c r="EH388" s="15" t="s">
        <v>59</v>
      </c>
      <c r="EK388" t="s">
        <v>47</v>
      </c>
      <c r="EL388" s="15" t="s">
        <v>59</v>
      </c>
      <c r="EM388" t="s">
        <v>47</v>
      </c>
      <c r="EN388" s="15" t="s">
        <v>59</v>
      </c>
      <c r="EO388" t="s">
        <v>47</v>
      </c>
      <c r="EP388" s="15" t="s">
        <v>59</v>
      </c>
      <c r="EQ388" t="s">
        <v>47</v>
      </c>
      <c r="ER388" s="15" t="s">
        <v>59</v>
      </c>
      <c r="ES388" t="s">
        <v>47</v>
      </c>
      <c r="ET388" s="15" t="s">
        <v>59</v>
      </c>
      <c r="EU388" t="s">
        <v>47</v>
      </c>
      <c r="EV388" s="15" t="s">
        <v>59</v>
      </c>
      <c r="EW388" t="s">
        <v>47</v>
      </c>
      <c r="EX388" s="15" t="s">
        <v>59</v>
      </c>
      <c r="EY388" t="s">
        <v>47</v>
      </c>
      <c r="EZ388" s="15" t="s">
        <v>59</v>
      </c>
      <c r="FA388" t="s">
        <v>47</v>
      </c>
      <c r="FB388" s="15" t="s">
        <v>59</v>
      </c>
      <c r="FE388" t="s">
        <v>47</v>
      </c>
      <c r="FF388" s="15" t="s">
        <v>59</v>
      </c>
      <c r="FG388" t="s">
        <v>47</v>
      </c>
      <c r="FH388" s="15" t="s">
        <v>59</v>
      </c>
      <c r="FI388" t="s">
        <v>47</v>
      </c>
      <c r="FJ388" s="15" t="s">
        <v>59</v>
      </c>
      <c r="FK388" t="s">
        <v>47</v>
      </c>
      <c r="FL388" s="15" t="s">
        <v>59</v>
      </c>
      <c r="FM388" t="s">
        <v>47</v>
      </c>
      <c r="FN388" s="15" t="s">
        <v>59</v>
      </c>
      <c r="FO388" t="s">
        <v>47</v>
      </c>
      <c r="FP388" s="15" t="s">
        <v>59</v>
      </c>
      <c r="FQ388" t="s">
        <v>47</v>
      </c>
      <c r="FR388" s="15" t="s">
        <v>59</v>
      </c>
    </row>
    <row r="389" spans="1:174">
      <c r="A389" s="29" t="s">
        <v>831</v>
      </c>
      <c r="B389" s="50">
        <v>1</v>
      </c>
      <c r="C389" s="50"/>
      <c r="D389" s="50">
        <v>2804</v>
      </c>
      <c r="E389" s="18" t="s">
        <v>894</v>
      </c>
      <c r="I389" t="s">
        <v>47</v>
      </c>
      <c r="J389" s="15" t="s">
        <v>59</v>
      </c>
      <c r="K389" t="s">
        <v>47</v>
      </c>
      <c r="L389" s="15" t="s">
        <v>59</v>
      </c>
      <c r="BG389" t="s">
        <v>47</v>
      </c>
      <c r="BH389" s="15" t="s">
        <v>59</v>
      </c>
      <c r="BI389" s="29">
        <v>0.11699999999999999</v>
      </c>
      <c r="BJ389" s="41" t="s">
        <v>59</v>
      </c>
      <c r="BK389" s="29" t="s">
        <v>47</v>
      </c>
      <c r="BL389" s="41" t="s">
        <v>59</v>
      </c>
      <c r="BM389" s="29">
        <v>4.8000000000000001E-2</v>
      </c>
      <c r="BN389" s="41" t="s">
        <v>59</v>
      </c>
      <c r="BO389" s="29">
        <v>0.08</v>
      </c>
      <c r="BP389" s="41" t="s">
        <v>59</v>
      </c>
      <c r="BQ389" s="29">
        <v>0</v>
      </c>
      <c r="BR389" s="41" t="s">
        <v>59</v>
      </c>
      <c r="BS389" s="29">
        <v>0</v>
      </c>
      <c r="BT389" s="41" t="s">
        <v>59</v>
      </c>
      <c r="BU389" s="29" t="s">
        <v>47</v>
      </c>
      <c r="BV389" s="41" t="s">
        <v>59</v>
      </c>
      <c r="BW389" s="29">
        <v>1.25</v>
      </c>
      <c r="BX389" s="41" t="s">
        <v>59</v>
      </c>
      <c r="BY389" s="29">
        <v>1.4999999999999999E-2</v>
      </c>
      <c r="BZ389" s="41" t="s">
        <v>59</v>
      </c>
      <c r="CA389" t="s">
        <v>47</v>
      </c>
      <c r="CB389" s="15" t="s">
        <v>59</v>
      </c>
      <c r="CI389" t="s">
        <v>47</v>
      </c>
      <c r="CJ389" s="15" t="s">
        <v>59</v>
      </c>
      <c r="CM389" t="s">
        <v>47</v>
      </c>
      <c r="CN389" s="15" t="s">
        <v>59</v>
      </c>
      <c r="CO389" t="s">
        <v>47</v>
      </c>
      <c r="CP389" s="15" t="s">
        <v>59</v>
      </c>
      <c r="CQ389" t="s">
        <v>47</v>
      </c>
      <c r="CR389" s="15" t="s">
        <v>59</v>
      </c>
      <c r="CS389" t="s">
        <v>47</v>
      </c>
      <c r="CT389" s="15" t="s">
        <v>59</v>
      </c>
      <c r="CU389" t="s">
        <v>47</v>
      </c>
      <c r="CV389" s="15" t="s">
        <v>59</v>
      </c>
      <c r="CY389" t="s">
        <v>47</v>
      </c>
      <c r="CZ389" s="15" t="s">
        <v>59</v>
      </c>
      <c r="DC389" t="s">
        <v>47</v>
      </c>
      <c r="DD389" s="15" t="s">
        <v>59</v>
      </c>
      <c r="DG389" t="s">
        <v>47</v>
      </c>
      <c r="DH389" s="15" t="s">
        <v>59</v>
      </c>
      <c r="DI389" t="s">
        <v>47</v>
      </c>
      <c r="DJ389" s="15" t="s">
        <v>59</v>
      </c>
      <c r="DK389" t="s">
        <v>47</v>
      </c>
      <c r="DL389" s="15" t="s">
        <v>59</v>
      </c>
      <c r="DM389" t="s">
        <v>47</v>
      </c>
      <c r="DN389" s="15" t="s">
        <v>59</v>
      </c>
      <c r="DO389" t="s">
        <v>47</v>
      </c>
      <c r="DP389" s="15" t="s">
        <v>59</v>
      </c>
      <c r="DQ389" t="s">
        <v>47</v>
      </c>
      <c r="DR389" s="15" t="s">
        <v>59</v>
      </c>
      <c r="DS389" t="s">
        <v>47</v>
      </c>
      <c r="DT389" s="15" t="s">
        <v>59</v>
      </c>
      <c r="DU389" t="s">
        <v>47</v>
      </c>
      <c r="DV389" s="15" t="s">
        <v>59</v>
      </c>
      <c r="DW389" t="s">
        <v>47</v>
      </c>
      <c r="DX389" s="15" t="s">
        <v>59</v>
      </c>
      <c r="EC389" t="s">
        <v>47</v>
      </c>
      <c r="ED389" s="15" t="s">
        <v>59</v>
      </c>
      <c r="EE389" t="s">
        <v>47</v>
      </c>
      <c r="EF389" s="15" t="s">
        <v>59</v>
      </c>
      <c r="EG389" t="s">
        <v>47</v>
      </c>
      <c r="EH389" s="15" t="s">
        <v>59</v>
      </c>
      <c r="EK389" t="s">
        <v>47</v>
      </c>
      <c r="EL389" s="15" t="s">
        <v>59</v>
      </c>
      <c r="EM389" t="s">
        <v>47</v>
      </c>
      <c r="EN389" s="15" t="s">
        <v>59</v>
      </c>
      <c r="EO389" t="s">
        <v>47</v>
      </c>
      <c r="EP389" s="15" t="s">
        <v>59</v>
      </c>
      <c r="EQ389" t="s">
        <v>47</v>
      </c>
      <c r="ER389" s="15" t="s">
        <v>59</v>
      </c>
      <c r="ES389" t="s">
        <v>47</v>
      </c>
      <c r="ET389" s="15" t="s">
        <v>59</v>
      </c>
      <c r="EU389" t="s">
        <v>47</v>
      </c>
      <c r="EV389" s="15" t="s">
        <v>59</v>
      </c>
      <c r="EW389" t="s">
        <v>47</v>
      </c>
      <c r="EX389" s="15" t="s">
        <v>59</v>
      </c>
      <c r="EY389" t="s">
        <v>47</v>
      </c>
      <c r="EZ389" s="15" t="s">
        <v>59</v>
      </c>
      <c r="FA389" t="s">
        <v>47</v>
      </c>
      <c r="FB389" s="15" t="s">
        <v>59</v>
      </c>
      <c r="FE389" t="s">
        <v>47</v>
      </c>
      <c r="FF389" s="15" t="s">
        <v>59</v>
      </c>
      <c r="FG389" t="s">
        <v>47</v>
      </c>
      <c r="FH389" s="15" t="s">
        <v>59</v>
      </c>
      <c r="FI389" t="s">
        <v>47</v>
      </c>
      <c r="FJ389" s="15" t="s">
        <v>59</v>
      </c>
      <c r="FK389" t="s">
        <v>47</v>
      </c>
      <c r="FL389" s="15" t="s">
        <v>59</v>
      </c>
      <c r="FM389" t="s">
        <v>47</v>
      </c>
      <c r="FN389" s="15" t="s">
        <v>59</v>
      </c>
      <c r="FO389" t="s">
        <v>47</v>
      </c>
      <c r="FP389" s="15" t="s">
        <v>59</v>
      </c>
      <c r="FQ389" t="s">
        <v>47</v>
      </c>
      <c r="FR389" s="15" t="s">
        <v>59</v>
      </c>
    </row>
    <row r="390" spans="1:174">
      <c r="A390" s="29" t="s">
        <v>832</v>
      </c>
      <c r="B390" s="50">
        <v>1</v>
      </c>
      <c r="C390" s="50"/>
      <c r="D390" s="50">
        <v>2804</v>
      </c>
      <c r="E390" s="18" t="s">
        <v>894</v>
      </c>
      <c r="I390" t="s">
        <v>47</v>
      </c>
      <c r="J390" s="15" t="s">
        <v>59</v>
      </c>
      <c r="K390" t="s">
        <v>47</v>
      </c>
      <c r="L390" s="15" t="s">
        <v>59</v>
      </c>
      <c r="BG390" t="s">
        <v>47</v>
      </c>
      <c r="BH390" s="15" t="s">
        <v>59</v>
      </c>
      <c r="BI390" s="29">
        <v>0.151</v>
      </c>
      <c r="BJ390" s="41" t="s">
        <v>59</v>
      </c>
      <c r="BK390" s="29" t="s">
        <v>47</v>
      </c>
      <c r="BL390" s="41" t="s">
        <v>59</v>
      </c>
      <c r="BM390" s="29">
        <v>0</v>
      </c>
      <c r="BN390" s="41" t="s">
        <v>59</v>
      </c>
      <c r="BO390" s="29">
        <v>0.05</v>
      </c>
      <c r="BP390" s="41" t="s">
        <v>59</v>
      </c>
      <c r="BQ390" s="29">
        <v>0</v>
      </c>
      <c r="BR390" s="41" t="s">
        <v>59</v>
      </c>
      <c r="BS390" s="29">
        <v>0.15</v>
      </c>
      <c r="BT390" s="41" t="s">
        <v>59</v>
      </c>
      <c r="BU390" s="29" t="s">
        <v>47</v>
      </c>
      <c r="BV390" s="41" t="s">
        <v>59</v>
      </c>
      <c r="BW390" s="29">
        <v>0.33</v>
      </c>
      <c r="BX390" s="41" t="s">
        <v>59</v>
      </c>
      <c r="BY390" s="29">
        <v>0</v>
      </c>
      <c r="BZ390" s="41" t="s">
        <v>59</v>
      </c>
      <c r="CA390" t="s">
        <v>47</v>
      </c>
      <c r="CB390" s="15" t="s">
        <v>59</v>
      </c>
      <c r="CI390" t="s">
        <v>47</v>
      </c>
      <c r="CJ390" s="15" t="s">
        <v>59</v>
      </c>
      <c r="CM390" t="s">
        <v>47</v>
      </c>
      <c r="CN390" s="15" t="s">
        <v>59</v>
      </c>
      <c r="CO390" t="s">
        <v>47</v>
      </c>
      <c r="CP390" s="15" t="s">
        <v>59</v>
      </c>
      <c r="CQ390" t="s">
        <v>47</v>
      </c>
      <c r="CR390" s="15" t="s">
        <v>59</v>
      </c>
      <c r="CS390" t="s">
        <v>47</v>
      </c>
      <c r="CT390" s="15" t="s">
        <v>59</v>
      </c>
      <c r="CU390" t="s">
        <v>47</v>
      </c>
      <c r="CV390" s="15" t="s">
        <v>59</v>
      </c>
      <c r="CY390" t="s">
        <v>47</v>
      </c>
      <c r="CZ390" s="15" t="s">
        <v>59</v>
      </c>
      <c r="DC390" t="s">
        <v>47</v>
      </c>
      <c r="DD390" s="15" t="s">
        <v>59</v>
      </c>
      <c r="DG390" t="s">
        <v>47</v>
      </c>
      <c r="DH390" s="15" t="s">
        <v>59</v>
      </c>
      <c r="DI390" t="s">
        <v>47</v>
      </c>
      <c r="DJ390" s="15" t="s">
        <v>59</v>
      </c>
      <c r="DK390" t="s">
        <v>47</v>
      </c>
      <c r="DL390" s="15" t="s">
        <v>59</v>
      </c>
      <c r="DM390" t="s">
        <v>47</v>
      </c>
      <c r="DN390" s="15" t="s">
        <v>59</v>
      </c>
      <c r="DO390" t="s">
        <v>47</v>
      </c>
      <c r="DP390" s="15" t="s">
        <v>59</v>
      </c>
      <c r="DQ390" t="s">
        <v>47</v>
      </c>
      <c r="DR390" s="15" t="s">
        <v>59</v>
      </c>
      <c r="DS390" t="s">
        <v>47</v>
      </c>
      <c r="DT390" s="15" t="s">
        <v>59</v>
      </c>
      <c r="DU390" t="s">
        <v>47</v>
      </c>
      <c r="DV390" s="15" t="s">
        <v>59</v>
      </c>
      <c r="DW390" t="s">
        <v>47</v>
      </c>
      <c r="DX390" s="15" t="s">
        <v>59</v>
      </c>
      <c r="EC390" t="s">
        <v>47</v>
      </c>
      <c r="ED390" s="15" t="s">
        <v>59</v>
      </c>
      <c r="EE390" t="s">
        <v>47</v>
      </c>
      <c r="EF390" s="15" t="s">
        <v>59</v>
      </c>
      <c r="EG390" t="s">
        <v>47</v>
      </c>
      <c r="EH390" s="15" t="s">
        <v>59</v>
      </c>
      <c r="EK390" t="s">
        <v>47</v>
      </c>
      <c r="EL390" s="15" t="s">
        <v>59</v>
      </c>
      <c r="EM390" t="s">
        <v>47</v>
      </c>
      <c r="EN390" s="15" t="s">
        <v>59</v>
      </c>
      <c r="EO390" t="s">
        <v>47</v>
      </c>
      <c r="EP390" s="15" t="s">
        <v>59</v>
      </c>
      <c r="EQ390" t="s">
        <v>47</v>
      </c>
      <c r="ER390" s="15" t="s">
        <v>59</v>
      </c>
      <c r="ES390" t="s">
        <v>47</v>
      </c>
      <c r="ET390" s="15" t="s">
        <v>59</v>
      </c>
      <c r="EU390" t="s">
        <v>47</v>
      </c>
      <c r="EV390" s="15" t="s">
        <v>59</v>
      </c>
      <c r="EW390" t="s">
        <v>47</v>
      </c>
      <c r="EX390" s="15" t="s">
        <v>59</v>
      </c>
      <c r="EY390" t="s">
        <v>47</v>
      </c>
      <c r="EZ390" s="15" t="s">
        <v>59</v>
      </c>
      <c r="FA390" t="s">
        <v>47</v>
      </c>
      <c r="FB390" s="15" t="s">
        <v>59</v>
      </c>
      <c r="FE390" t="s">
        <v>47</v>
      </c>
      <c r="FF390" s="15" t="s">
        <v>59</v>
      </c>
      <c r="FG390" t="s">
        <v>47</v>
      </c>
      <c r="FH390" s="15" t="s">
        <v>59</v>
      </c>
      <c r="FI390" t="s">
        <v>47</v>
      </c>
      <c r="FJ390" s="15" t="s">
        <v>59</v>
      </c>
      <c r="FK390" t="s">
        <v>47</v>
      </c>
      <c r="FL390" s="15" t="s">
        <v>59</v>
      </c>
      <c r="FM390" t="s">
        <v>47</v>
      </c>
      <c r="FN390" s="15" t="s">
        <v>59</v>
      </c>
      <c r="FO390" t="s">
        <v>47</v>
      </c>
      <c r="FP390" s="15" t="s">
        <v>59</v>
      </c>
      <c r="FQ390" t="s">
        <v>47</v>
      </c>
      <c r="FR390" s="15" t="s">
        <v>59</v>
      </c>
    </row>
    <row r="391" spans="1:174">
      <c r="A391" s="29" t="s">
        <v>833</v>
      </c>
      <c r="B391" s="50">
        <v>1</v>
      </c>
      <c r="C391" s="50"/>
      <c r="D391" s="50">
        <v>2804</v>
      </c>
      <c r="E391" s="18" t="s">
        <v>894</v>
      </c>
      <c r="I391" t="s">
        <v>47</v>
      </c>
      <c r="J391" s="15" t="s">
        <v>59</v>
      </c>
      <c r="K391" t="s">
        <v>47</v>
      </c>
      <c r="L391" s="15" t="s">
        <v>59</v>
      </c>
      <c r="BG391" t="s">
        <v>47</v>
      </c>
      <c r="BH391" s="15" t="s">
        <v>59</v>
      </c>
      <c r="BI391" s="29" t="s">
        <v>54</v>
      </c>
      <c r="BJ391" s="41" t="s">
        <v>59</v>
      </c>
      <c r="BK391" s="29" t="s">
        <v>47</v>
      </c>
      <c r="BL391" s="41" t="s">
        <v>59</v>
      </c>
      <c r="BM391" s="29" t="s">
        <v>54</v>
      </c>
      <c r="BN391" s="41" t="s">
        <v>59</v>
      </c>
      <c r="BO391" s="29">
        <v>0.08</v>
      </c>
      <c r="BP391" s="41" t="s">
        <v>59</v>
      </c>
      <c r="BQ391" s="29">
        <v>0</v>
      </c>
      <c r="BR391" s="41" t="s">
        <v>59</v>
      </c>
      <c r="BS391" s="29">
        <v>0.02</v>
      </c>
      <c r="BT391" s="41" t="s">
        <v>59</v>
      </c>
      <c r="BU391" s="29" t="s">
        <v>47</v>
      </c>
      <c r="BV391" s="41" t="s">
        <v>59</v>
      </c>
      <c r="BW391" s="29">
        <v>1.22</v>
      </c>
      <c r="BX391" s="41" t="s">
        <v>59</v>
      </c>
      <c r="BY391" s="29">
        <v>6.5000000000000002E-2</v>
      </c>
      <c r="BZ391" s="41" t="s">
        <v>59</v>
      </c>
      <c r="CA391" t="s">
        <v>47</v>
      </c>
      <c r="CB391" s="15" t="s">
        <v>59</v>
      </c>
      <c r="CI391" t="s">
        <v>47</v>
      </c>
      <c r="CJ391" s="15" t="s">
        <v>59</v>
      </c>
      <c r="CM391" t="s">
        <v>47</v>
      </c>
      <c r="CN391" s="15" t="s">
        <v>59</v>
      </c>
      <c r="CO391" t="s">
        <v>47</v>
      </c>
      <c r="CP391" s="15" t="s">
        <v>59</v>
      </c>
      <c r="CQ391" t="s">
        <v>47</v>
      </c>
      <c r="CR391" s="15" t="s">
        <v>59</v>
      </c>
      <c r="CS391" t="s">
        <v>47</v>
      </c>
      <c r="CT391" s="15" t="s">
        <v>59</v>
      </c>
      <c r="CU391" t="s">
        <v>47</v>
      </c>
      <c r="CV391" s="15" t="s">
        <v>59</v>
      </c>
      <c r="CY391" t="s">
        <v>47</v>
      </c>
      <c r="CZ391" s="15" t="s">
        <v>59</v>
      </c>
      <c r="DC391" t="s">
        <v>47</v>
      </c>
      <c r="DD391" s="15" t="s">
        <v>59</v>
      </c>
      <c r="DG391" t="s">
        <v>47</v>
      </c>
      <c r="DH391" s="15" t="s">
        <v>59</v>
      </c>
      <c r="DI391" t="s">
        <v>47</v>
      </c>
      <c r="DJ391" s="15" t="s">
        <v>59</v>
      </c>
      <c r="DK391" t="s">
        <v>47</v>
      </c>
      <c r="DL391" s="15" t="s">
        <v>59</v>
      </c>
      <c r="DM391" t="s">
        <v>47</v>
      </c>
      <c r="DN391" s="15" t="s">
        <v>59</v>
      </c>
      <c r="DO391" t="s">
        <v>47</v>
      </c>
      <c r="DP391" s="15" t="s">
        <v>59</v>
      </c>
      <c r="DQ391" t="s">
        <v>47</v>
      </c>
      <c r="DR391" s="15" t="s">
        <v>59</v>
      </c>
      <c r="DS391" t="s">
        <v>47</v>
      </c>
      <c r="DT391" s="15" t="s">
        <v>59</v>
      </c>
      <c r="DU391" t="s">
        <v>47</v>
      </c>
      <c r="DV391" s="15" t="s">
        <v>59</v>
      </c>
      <c r="DW391" t="s">
        <v>47</v>
      </c>
      <c r="DX391" s="15" t="s">
        <v>59</v>
      </c>
      <c r="EC391" t="s">
        <v>47</v>
      </c>
      <c r="ED391" s="15" t="s">
        <v>59</v>
      </c>
      <c r="EE391" t="s">
        <v>47</v>
      </c>
      <c r="EF391" s="15" t="s">
        <v>59</v>
      </c>
      <c r="EG391" t="s">
        <v>47</v>
      </c>
      <c r="EH391" s="15" t="s">
        <v>59</v>
      </c>
      <c r="EK391" t="s">
        <v>47</v>
      </c>
      <c r="EL391" s="15" t="s">
        <v>59</v>
      </c>
      <c r="EM391" t="s">
        <v>47</v>
      </c>
      <c r="EN391" s="15" t="s">
        <v>59</v>
      </c>
      <c r="EO391" t="s">
        <v>47</v>
      </c>
      <c r="EP391" s="15" t="s">
        <v>59</v>
      </c>
      <c r="EQ391" t="s">
        <v>47</v>
      </c>
      <c r="ER391" s="15" t="s">
        <v>59</v>
      </c>
      <c r="ES391" t="s">
        <v>47</v>
      </c>
      <c r="ET391" s="15" t="s">
        <v>59</v>
      </c>
      <c r="EU391" t="s">
        <v>47</v>
      </c>
      <c r="EV391" s="15" t="s">
        <v>59</v>
      </c>
      <c r="EW391" t="s">
        <v>47</v>
      </c>
      <c r="EX391" s="15" t="s">
        <v>59</v>
      </c>
      <c r="EY391" t="s">
        <v>47</v>
      </c>
      <c r="EZ391" s="15" t="s">
        <v>59</v>
      </c>
      <c r="FA391" t="s">
        <v>47</v>
      </c>
      <c r="FB391" s="15" t="s">
        <v>59</v>
      </c>
      <c r="FE391" t="s">
        <v>47</v>
      </c>
      <c r="FF391" s="15" t="s">
        <v>59</v>
      </c>
      <c r="FG391" t="s">
        <v>47</v>
      </c>
      <c r="FH391" s="15" t="s">
        <v>59</v>
      </c>
      <c r="FI391" t="s">
        <v>47</v>
      </c>
      <c r="FJ391" s="15" t="s">
        <v>59</v>
      </c>
      <c r="FK391" t="s">
        <v>47</v>
      </c>
      <c r="FL391" s="15" t="s">
        <v>59</v>
      </c>
      <c r="FM391" t="s">
        <v>47</v>
      </c>
      <c r="FN391" s="15" t="s">
        <v>59</v>
      </c>
      <c r="FO391" t="s">
        <v>47</v>
      </c>
      <c r="FP391" s="15" t="s">
        <v>59</v>
      </c>
      <c r="FQ391" t="s">
        <v>47</v>
      </c>
      <c r="FR391" s="15" t="s">
        <v>59</v>
      </c>
    </row>
    <row r="392" spans="1:174">
      <c r="A392" s="29" t="s">
        <v>834</v>
      </c>
      <c r="B392" s="50">
        <v>1</v>
      </c>
      <c r="C392" s="50"/>
      <c r="D392" s="50">
        <v>2804</v>
      </c>
      <c r="E392" s="18" t="s">
        <v>894</v>
      </c>
      <c r="I392" t="s">
        <v>47</v>
      </c>
      <c r="J392" s="15" t="s">
        <v>59</v>
      </c>
      <c r="K392" t="s">
        <v>47</v>
      </c>
      <c r="L392" s="15" t="s">
        <v>59</v>
      </c>
      <c r="BG392" t="s">
        <v>47</v>
      </c>
      <c r="BH392" s="15" t="s">
        <v>59</v>
      </c>
      <c r="BI392" s="29">
        <v>0.21299999999999999</v>
      </c>
      <c r="BJ392" s="41" t="s">
        <v>59</v>
      </c>
      <c r="BK392" s="29" t="s">
        <v>47</v>
      </c>
      <c r="BL392" s="41" t="s">
        <v>59</v>
      </c>
      <c r="BM392" s="29">
        <v>4.9000000000000002E-2</v>
      </c>
      <c r="BN392" s="41" t="s">
        <v>59</v>
      </c>
      <c r="BO392" s="29">
        <v>0.55000000000000004</v>
      </c>
      <c r="BP392" s="41" t="s">
        <v>59</v>
      </c>
      <c r="BQ392" s="29">
        <v>0</v>
      </c>
      <c r="BR392" s="41" t="s">
        <v>59</v>
      </c>
      <c r="BS392" s="29">
        <v>0.22</v>
      </c>
      <c r="BT392" s="41" t="s">
        <v>59</v>
      </c>
      <c r="BU392" s="29" t="s">
        <v>47</v>
      </c>
      <c r="BV392" s="41" t="s">
        <v>59</v>
      </c>
      <c r="BW392" s="29">
        <v>1.08</v>
      </c>
      <c r="BX392" s="41" t="s">
        <v>59</v>
      </c>
      <c r="BY392" s="29">
        <v>2.4E-2</v>
      </c>
      <c r="BZ392" s="41" t="s">
        <v>59</v>
      </c>
      <c r="CA392" t="s">
        <v>47</v>
      </c>
      <c r="CB392" s="15" t="s">
        <v>59</v>
      </c>
      <c r="CI392" t="s">
        <v>47</v>
      </c>
      <c r="CJ392" s="15" t="s">
        <v>59</v>
      </c>
      <c r="CM392" t="s">
        <v>47</v>
      </c>
      <c r="CN392" s="15" t="s">
        <v>59</v>
      </c>
      <c r="CO392" t="s">
        <v>47</v>
      </c>
      <c r="CP392" s="15" t="s">
        <v>59</v>
      </c>
      <c r="CQ392" t="s">
        <v>47</v>
      </c>
      <c r="CR392" s="15" t="s">
        <v>59</v>
      </c>
      <c r="CS392" t="s">
        <v>47</v>
      </c>
      <c r="CT392" s="15" t="s">
        <v>59</v>
      </c>
      <c r="CU392" t="s">
        <v>47</v>
      </c>
      <c r="CV392" s="15" t="s">
        <v>59</v>
      </c>
      <c r="CY392" t="s">
        <v>47</v>
      </c>
      <c r="CZ392" s="15" t="s">
        <v>59</v>
      </c>
      <c r="DC392" t="s">
        <v>47</v>
      </c>
      <c r="DD392" s="15" t="s">
        <v>59</v>
      </c>
      <c r="DG392" t="s">
        <v>47</v>
      </c>
      <c r="DH392" s="15" t="s">
        <v>59</v>
      </c>
      <c r="DI392" t="s">
        <v>47</v>
      </c>
      <c r="DJ392" s="15" t="s">
        <v>59</v>
      </c>
      <c r="DK392" t="s">
        <v>47</v>
      </c>
      <c r="DL392" s="15" t="s">
        <v>59</v>
      </c>
      <c r="DM392" t="s">
        <v>47</v>
      </c>
      <c r="DN392" s="15" t="s">
        <v>59</v>
      </c>
      <c r="DO392" t="s">
        <v>47</v>
      </c>
      <c r="DP392" s="15" t="s">
        <v>59</v>
      </c>
      <c r="DQ392" t="s">
        <v>47</v>
      </c>
      <c r="DR392" s="15" t="s">
        <v>59</v>
      </c>
      <c r="DS392" t="s">
        <v>47</v>
      </c>
      <c r="DT392" s="15" t="s">
        <v>59</v>
      </c>
      <c r="DU392" t="s">
        <v>47</v>
      </c>
      <c r="DV392" s="15" t="s">
        <v>59</v>
      </c>
      <c r="DW392" t="s">
        <v>47</v>
      </c>
      <c r="DX392" s="15" t="s">
        <v>59</v>
      </c>
      <c r="EC392" t="s">
        <v>47</v>
      </c>
      <c r="ED392" s="15" t="s">
        <v>59</v>
      </c>
      <c r="EE392" t="s">
        <v>47</v>
      </c>
      <c r="EF392" s="15" t="s">
        <v>59</v>
      </c>
      <c r="EG392" t="s">
        <v>47</v>
      </c>
      <c r="EH392" s="15" t="s">
        <v>59</v>
      </c>
      <c r="EK392" t="s">
        <v>47</v>
      </c>
      <c r="EL392" s="15" t="s">
        <v>59</v>
      </c>
      <c r="EM392" t="s">
        <v>47</v>
      </c>
      <c r="EN392" s="15" t="s">
        <v>59</v>
      </c>
      <c r="EO392" t="s">
        <v>47</v>
      </c>
      <c r="EP392" s="15" t="s">
        <v>59</v>
      </c>
      <c r="EQ392" t="s">
        <v>47</v>
      </c>
      <c r="ER392" s="15" t="s">
        <v>59</v>
      </c>
      <c r="ES392" t="s">
        <v>47</v>
      </c>
      <c r="ET392" s="15" t="s">
        <v>59</v>
      </c>
      <c r="EU392" t="s">
        <v>47</v>
      </c>
      <c r="EV392" s="15" t="s">
        <v>59</v>
      </c>
      <c r="EW392" t="s">
        <v>47</v>
      </c>
      <c r="EX392" s="15" t="s">
        <v>59</v>
      </c>
      <c r="EY392" t="s">
        <v>47</v>
      </c>
      <c r="EZ392" s="15" t="s">
        <v>59</v>
      </c>
      <c r="FA392" t="s">
        <v>47</v>
      </c>
      <c r="FB392" s="15" t="s">
        <v>59</v>
      </c>
      <c r="FE392" t="s">
        <v>47</v>
      </c>
      <c r="FF392" s="15" t="s">
        <v>59</v>
      </c>
      <c r="FG392" t="s">
        <v>47</v>
      </c>
      <c r="FH392" s="15" t="s">
        <v>59</v>
      </c>
      <c r="FI392" t="s">
        <v>47</v>
      </c>
      <c r="FJ392" s="15" t="s">
        <v>59</v>
      </c>
      <c r="FK392" t="s">
        <v>47</v>
      </c>
      <c r="FL392" s="15" t="s">
        <v>59</v>
      </c>
      <c r="FM392" t="s">
        <v>47</v>
      </c>
      <c r="FN392" s="15" t="s">
        <v>59</v>
      </c>
      <c r="FO392" t="s">
        <v>47</v>
      </c>
      <c r="FP392" s="15" t="s">
        <v>59</v>
      </c>
      <c r="FQ392" t="s">
        <v>47</v>
      </c>
      <c r="FR392" s="15" t="s">
        <v>59</v>
      </c>
    </row>
    <row r="393" spans="1:174">
      <c r="A393" s="29" t="s">
        <v>835</v>
      </c>
      <c r="B393" s="50">
        <v>1</v>
      </c>
      <c r="C393" s="50"/>
      <c r="D393" s="50">
        <v>2804</v>
      </c>
      <c r="E393" s="18" t="s">
        <v>894</v>
      </c>
      <c r="I393" t="s">
        <v>47</v>
      </c>
      <c r="J393" s="15" t="s">
        <v>59</v>
      </c>
      <c r="K393" t="s">
        <v>47</v>
      </c>
      <c r="L393" s="15" t="s">
        <v>59</v>
      </c>
      <c r="BG393" t="s">
        <v>47</v>
      </c>
      <c r="BH393" s="15" t="s">
        <v>59</v>
      </c>
      <c r="BI393" s="29">
        <v>0.12</v>
      </c>
      <c r="BJ393" s="41" t="s">
        <v>59</v>
      </c>
      <c r="BK393" s="29" t="s">
        <v>47</v>
      </c>
      <c r="BL393" s="41" t="s">
        <v>59</v>
      </c>
      <c r="BM393" s="29">
        <v>0</v>
      </c>
      <c r="BN393" s="41" t="s">
        <v>59</v>
      </c>
      <c r="BO393" s="29">
        <v>0.15</v>
      </c>
      <c r="BP393" s="41" t="s">
        <v>59</v>
      </c>
      <c r="BQ393" s="29">
        <v>0</v>
      </c>
      <c r="BR393" s="41" t="s">
        <v>59</v>
      </c>
      <c r="BS393" s="29">
        <v>0.13</v>
      </c>
      <c r="BT393" s="41" t="s">
        <v>59</v>
      </c>
      <c r="BU393" s="29" t="s">
        <v>47</v>
      </c>
      <c r="BV393" s="41" t="s">
        <v>59</v>
      </c>
      <c r="BW393" s="29">
        <v>0.76</v>
      </c>
      <c r="BX393" s="41" t="s">
        <v>59</v>
      </c>
      <c r="BY393" s="29">
        <v>6.9999999999999993E-3</v>
      </c>
      <c r="BZ393" s="41" t="s">
        <v>59</v>
      </c>
      <c r="CA393" t="s">
        <v>47</v>
      </c>
      <c r="CB393" s="15" t="s">
        <v>59</v>
      </c>
      <c r="CI393" t="s">
        <v>47</v>
      </c>
      <c r="CJ393" s="15" t="s">
        <v>59</v>
      </c>
      <c r="CM393" t="s">
        <v>47</v>
      </c>
      <c r="CN393" s="15" t="s">
        <v>59</v>
      </c>
      <c r="CO393" t="s">
        <v>47</v>
      </c>
      <c r="CP393" s="15" t="s">
        <v>59</v>
      </c>
      <c r="CQ393" t="s">
        <v>47</v>
      </c>
      <c r="CR393" s="15" t="s">
        <v>59</v>
      </c>
      <c r="CS393" t="s">
        <v>47</v>
      </c>
      <c r="CT393" s="15" t="s">
        <v>59</v>
      </c>
      <c r="CU393" t="s">
        <v>47</v>
      </c>
      <c r="CV393" s="15" t="s">
        <v>59</v>
      </c>
      <c r="CY393" t="s">
        <v>47</v>
      </c>
      <c r="CZ393" s="15" t="s">
        <v>59</v>
      </c>
      <c r="DC393" t="s">
        <v>47</v>
      </c>
      <c r="DD393" s="15" t="s">
        <v>59</v>
      </c>
      <c r="DG393" t="s">
        <v>47</v>
      </c>
      <c r="DH393" s="15" t="s">
        <v>59</v>
      </c>
      <c r="DI393" t="s">
        <v>47</v>
      </c>
      <c r="DJ393" s="15" t="s">
        <v>59</v>
      </c>
      <c r="DK393" t="s">
        <v>47</v>
      </c>
      <c r="DL393" s="15" t="s">
        <v>59</v>
      </c>
      <c r="DM393" t="s">
        <v>47</v>
      </c>
      <c r="DN393" s="15" t="s">
        <v>59</v>
      </c>
      <c r="DO393" t="s">
        <v>47</v>
      </c>
      <c r="DP393" s="15" t="s">
        <v>59</v>
      </c>
      <c r="DQ393" t="s">
        <v>47</v>
      </c>
      <c r="DR393" s="15" t="s">
        <v>59</v>
      </c>
      <c r="DS393" t="s">
        <v>47</v>
      </c>
      <c r="DT393" s="15" t="s">
        <v>59</v>
      </c>
      <c r="DU393" t="s">
        <v>47</v>
      </c>
      <c r="DV393" s="15" t="s">
        <v>59</v>
      </c>
      <c r="DW393" t="s">
        <v>47</v>
      </c>
      <c r="DX393" s="15" t="s">
        <v>59</v>
      </c>
      <c r="EC393" t="s">
        <v>47</v>
      </c>
      <c r="ED393" s="15" t="s">
        <v>59</v>
      </c>
      <c r="EE393" t="s">
        <v>47</v>
      </c>
      <c r="EF393" s="15" t="s">
        <v>59</v>
      </c>
      <c r="EG393" t="s">
        <v>47</v>
      </c>
      <c r="EH393" s="15" t="s">
        <v>59</v>
      </c>
      <c r="EK393" t="s">
        <v>47</v>
      </c>
      <c r="EL393" s="15" t="s">
        <v>59</v>
      </c>
      <c r="EM393" t="s">
        <v>47</v>
      </c>
      <c r="EN393" s="15" t="s">
        <v>59</v>
      </c>
      <c r="EO393" t="s">
        <v>47</v>
      </c>
      <c r="EP393" s="15" t="s">
        <v>59</v>
      </c>
      <c r="EQ393" t="s">
        <v>47</v>
      </c>
      <c r="ER393" s="15" t="s">
        <v>59</v>
      </c>
      <c r="ES393" t="s">
        <v>47</v>
      </c>
      <c r="ET393" s="15" t="s">
        <v>59</v>
      </c>
      <c r="EU393" t="s">
        <v>47</v>
      </c>
      <c r="EV393" s="15" t="s">
        <v>59</v>
      </c>
      <c r="EW393" t="s">
        <v>47</v>
      </c>
      <c r="EX393" s="15" t="s">
        <v>59</v>
      </c>
      <c r="EY393" t="s">
        <v>47</v>
      </c>
      <c r="EZ393" s="15" t="s">
        <v>59</v>
      </c>
      <c r="FA393" t="s">
        <v>47</v>
      </c>
      <c r="FB393" s="15" t="s">
        <v>59</v>
      </c>
      <c r="FE393" t="s">
        <v>47</v>
      </c>
      <c r="FF393" s="15" t="s">
        <v>59</v>
      </c>
      <c r="FG393" t="s">
        <v>47</v>
      </c>
      <c r="FH393" s="15" t="s">
        <v>59</v>
      </c>
      <c r="FI393" t="s">
        <v>47</v>
      </c>
      <c r="FJ393" s="15" t="s">
        <v>59</v>
      </c>
      <c r="FK393" t="s">
        <v>47</v>
      </c>
      <c r="FL393" s="15" t="s">
        <v>59</v>
      </c>
      <c r="FM393" t="s">
        <v>47</v>
      </c>
      <c r="FN393" s="15" t="s">
        <v>59</v>
      </c>
      <c r="FO393" t="s">
        <v>47</v>
      </c>
      <c r="FP393" s="15" t="s">
        <v>59</v>
      </c>
      <c r="FQ393" t="s">
        <v>47</v>
      </c>
      <c r="FR393" s="15" t="s">
        <v>59</v>
      </c>
    </row>
    <row r="394" spans="1:174">
      <c r="A394" s="29" t="s">
        <v>836</v>
      </c>
      <c r="B394" s="50">
        <v>1</v>
      </c>
      <c r="C394" s="50"/>
      <c r="D394" s="50">
        <v>2804</v>
      </c>
      <c r="E394" s="18" t="s">
        <v>894</v>
      </c>
      <c r="I394" t="s">
        <v>47</v>
      </c>
      <c r="J394" s="15" t="s">
        <v>59</v>
      </c>
      <c r="K394" t="s">
        <v>47</v>
      </c>
      <c r="L394" s="15" t="s">
        <v>59</v>
      </c>
      <c r="BG394" t="s">
        <v>47</v>
      </c>
      <c r="BH394" s="15" t="s">
        <v>59</v>
      </c>
      <c r="BI394" s="29">
        <v>0.21</v>
      </c>
      <c r="BJ394" s="41" t="s">
        <v>59</v>
      </c>
      <c r="BK394" s="29" t="s">
        <v>47</v>
      </c>
      <c r="BL394" s="41" t="s">
        <v>59</v>
      </c>
      <c r="BM394" s="29">
        <v>0</v>
      </c>
      <c r="BN394" s="41" t="s">
        <v>59</v>
      </c>
      <c r="BO394" s="29">
        <v>0.15</v>
      </c>
      <c r="BP394" s="41" t="s">
        <v>59</v>
      </c>
      <c r="BQ394" s="29">
        <v>0</v>
      </c>
      <c r="BR394" s="41" t="s">
        <v>59</v>
      </c>
      <c r="BS394" s="29">
        <v>7.0000000000000007E-2</v>
      </c>
      <c r="BT394" s="41" t="s">
        <v>59</v>
      </c>
      <c r="BU394" s="29" t="s">
        <v>47</v>
      </c>
      <c r="BV394" s="41" t="s">
        <v>59</v>
      </c>
      <c r="BW394" s="29">
        <v>2.54</v>
      </c>
      <c r="BX394" s="41" t="s">
        <v>59</v>
      </c>
      <c r="BY394" s="29">
        <v>0</v>
      </c>
      <c r="BZ394" s="41" t="s">
        <v>59</v>
      </c>
      <c r="CA394" t="s">
        <v>47</v>
      </c>
      <c r="CB394" s="15" t="s">
        <v>59</v>
      </c>
      <c r="CI394" t="s">
        <v>47</v>
      </c>
      <c r="CJ394" s="15" t="s">
        <v>59</v>
      </c>
      <c r="CM394" t="s">
        <v>47</v>
      </c>
      <c r="CN394" s="15" t="s">
        <v>59</v>
      </c>
      <c r="CO394" t="s">
        <v>47</v>
      </c>
      <c r="CP394" s="15" t="s">
        <v>59</v>
      </c>
      <c r="CQ394" t="s">
        <v>47</v>
      </c>
      <c r="CR394" s="15" t="s">
        <v>59</v>
      </c>
      <c r="CS394" t="s">
        <v>47</v>
      </c>
      <c r="CT394" s="15" t="s">
        <v>59</v>
      </c>
      <c r="CU394" t="s">
        <v>47</v>
      </c>
      <c r="CV394" s="15" t="s">
        <v>59</v>
      </c>
      <c r="CY394" t="s">
        <v>47</v>
      </c>
      <c r="CZ394" s="15" t="s">
        <v>59</v>
      </c>
      <c r="DC394" t="s">
        <v>47</v>
      </c>
      <c r="DD394" s="15" t="s">
        <v>59</v>
      </c>
      <c r="DG394" t="s">
        <v>47</v>
      </c>
      <c r="DH394" s="15" t="s">
        <v>59</v>
      </c>
      <c r="DI394" t="s">
        <v>47</v>
      </c>
      <c r="DJ394" s="15" t="s">
        <v>59</v>
      </c>
      <c r="DK394" t="s">
        <v>47</v>
      </c>
      <c r="DL394" s="15" t="s">
        <v>59</v>
      </c>
      <c r="DM394" t="s">
        <v>47</v>
      </c>
      <c r="DN394" s="15" t="s">
        <v>59</v>
      </c>
      <c r="DO394" t="s">
        <v>47</v>
      </c>
      <c r="DP394" s="15" t="s">
        <v>59</v>
      </c>
      <c r="DQ394" t="s">
        <v>47</v>
      </c>
      <c r="DR394" s="15" t="s">
        <v>59</v>
      </c>
      <c r="DS394" t="s">
        <v>47</v>
      </c>
      <c r="DT394" s="15" t="s">
        <v>59</v>
      </c>
      <c r="DU394" t="s">
        <v>47</v>
      </c>
      <c r="DV394" s="15" t="s">
        <v>59</v>
      </c>
      <c r="DW394" t="s">
        <v>47</v>
      </c>
      <c r="DX394" s="15" t="s">
        <v>59</v>
      </c>
      <c r="EC394" t="s">
        <v>47</v>
      </c>
      <c r="ED394" s="15" t="s">
        <v>59</v>
      </c>
      <c r="EE394" t="s">
        <v>47</v>
      </c>
      <c r="EF394" s="15" t="s">
        <v>59</v>
      </c>
      <c r="EG394" t="s">
        <v>47</v>
      </c>
      <c r="EH394" s="15" t="s">
        <v>59</v>
      </c>
      <c r="EK394" t="s">
        <v>47</v>
      </c>
      <c r="EL394" s="15" t="s">
        <v>59</v>
      </c>
      <c r="EM394" t="s">
        <v>47</v>
      </c>
      <c r="EN394" s="15" t="s">
        <v>59</v>
      </c>
      <c r="EO394" t="s">
        <v>47</v>
      </c>
      <c r="EP394" s="15" t="s">
        <v>59</v>
      </c>
      <c r="EQ394" t="s">
        <v>47</v>
      </c>
      <c r="ER394" s="15" t="s">
        <v>59</v>
      </c>
      <c r="ES394" t="s">
        <v>47</v>
      </c>
      <c r="ET394" s="15" t="s">
        <v>59</v>
      </c>
      <c r="EU394" t="s">
        <v>47</v>
      </c>
      <c r="EV394" s="15" t="s">
        <v>59</v>
      </c>
      <c r="EW394" t="s">
        <v>47</v>
      </c>
      <c r="EX394" s="15" t="s">
        <v>59</v>
      </c>
      <c r="EY394" t="s">
        <v>47</v>
      </c>
      <c r="EZ394" s="15" t="s">
        <v>59</v>
      </c>
      <c r="FA394" t="s">
        <v>47</v>
      </c>
      <c r="FB394" s="15" t="s">
        <v>59</v>
      </c>
      <c r="FE394" t="s">
        <v>47</v>
      </c>
      <c r="FF394" s="15" t="s">
        <v>59</v>
      </c>
      <c r="FG394" t="s">
        <v>47</v>
      </c>
      <c r="FH394" s="15" t="s">
        <v>59</v>
      </c>
      <c r="FI394" t="s">
        <v>47</v>
      </c>
      <c r="FJ394" s="15" t="s">
        <v>59</v>
      </c>
      <c r="FK394" t="s">
        <v>47</v>
      </c>
      <c r="FL394" s="15" t="s">
        <v>59</v>
      </c>
      <c r="FM394" t="s">
        <v>47</v>
      </c>
      <c r="FN394" s="15" t="s">
        <v>59</v>
      </c>
      <c r="FO394" t="s">
        <v>47</v>
      </c>
      <c r="FP394" s="15" t="s">
        <v>59</v>
      </c>
      <c r="FQ394" t="s">
        <v>47</v>
      </c>
      <c r="FR394" s="15" t="s">
        <v>59</v>
      </c>
    </row>
    <row r="395" spans="1:174">
      <c r="A395" s="29" t="s">
        <v>837</v>
      </c>
      <c r="B395" s="50">
        <v>1</v>
      </c>
      <c r="C395" s="50"/>
      <c r="D395" s="50">
        <v>2804</v>
      </c>
      <c r="E395" s="18" t="s">
        <v>894</v>
      </c>
      <c r="I395" t="s">
        <v>47</v>
      </c>
      <c r="J395" s="15" t="s">
        <v>59</v>
      </c>
      <c r="K395" t="s">
        <v>47</v>
      </c>
      <c r="L395" s="15" t="s">
        <v>59</v>
      </c>
      <c r="BG395" t="s">
        <v>47</v>
      </c>
      <c r="BH395" s="15" t="s">
        <v>59</v>
      </c>
      <c r="BI395" s="29">
        <v>2.6000000000000002E-2</v>
      </c>
      <c r="BJ395" s="41" t="s">
        <v>59</v>
      </c>
      <c r="BK395" s="29" t="s">
        <v>47</v>
      </c>
      <c r="BL395" s="41" t="s">
        <v>59</v>
      </c>
      <c r="BM395" s="29">
        <v>0</v>
      </c>
      <c r="BN395" s="41" t="s">
        <v>59</v>
      </c>
      <c r="BO395" s="29">
        <v>0</v>
      </c>
      <c r="BP395" s="41" t="s">
        <v>59</v>
      </c>
      <c r="BQ395" s="29">
        <v>0</v>
      </c>
      <c r="BR395" s="41" t="s">
        <v>59</v>
      </c>
      <c r="BS395" s="29">
        <v>0.04</v>
      </c>
      <c r="BT395" s="41" t="s">
        <v>59</v>
      </c>
      <c r="BU395" s="29" t="s">
        <v>47</v>
      </c>
      <c r="BV395" s="41" t="s">
        <v>59</v>
      </c>
      <c r="BW395" s="29">
        <v>0.48</v>
      </c>
      <c r="BX395" s="41" t="s">
        <v>59</v>
      </c>
      <c r="BY395" s="29">
        <v>0.39399999999999996</v>
      </c>
      <c r="BZ395" s="41" t="s">
        <v>59</v>
      </c>
      <c r="CA395" t="s">
        <v>47</v>
      </c>
      <c r="CB395" s="15" t="s">
        <v>59</v>
      </c>
      <c r="CI395" t="s">
        <v>47</v>
      </c>
      <c r="CJ395" s="15" t="s">
        <v>59</v>
      </c>
      <c r="CM395" t="s">
        <v>47</v>
      </c>
      <c r="CN395" s="15" t="s">
        <v>59</v>
      </c>
      <c r="CO395" t="s">
        <v>47</v>
      </c>
      <c r="CP395" s="15" t="s">
        <v>59</v>
      </c>
      <c r="CQ395" t="s">
        <v>47</v>
      </c>
      <c r="CR395" s="15" t="s">
        <v>59</v>
      </c>
      <c r="CS395" t="s">
        <v>47</v>
      </c>
      <c r="CT395" s="15" t="s">
        <v>59</v>
      </c>
      <c r="CU395" t="s">
        <v>47</v>
      </c>
      <c r="CV395" s="15" t="s">
        <v>59</v>
      </c>
      <c r="CY395" t="s">
        <v>47</v>
      </c>
      <c r="CZ395" s="15" t="s">
        <v>59</v>
      </c>
      <c r="DC395" t="s">
        <v>47</v>
      </c>
      <c r="DD395" s="15" t="s">
        <v>59</v>
      </c>
      <c r="DG395" t="s">
        <v>47</v>
      </c>
      <c r="DH395" s="15" t="s">
        <v>59</v>
      </c>
      <c r="DI395" t="s">
        <v>47</v>
      </c>
      <c r="DJ395" s="15" t="s">
        <v>59</v>
      </c>
      <c r="DK395" t="s">
        <v>47</v>
      </c>
      <c r="DL395" s="15" t="s">
        <v>59</v>
      </c>
      <c r="DM395" t="s">
        <v>47</v>
      </c>
      <c r="DN395" s="15" t="s">
        <v>59</v>
      </c>
      <c r="DO395" t="s">
        <v>47</v>
      </c>
      <c r="DP395" s="15" t="s">
        <v>59</v>
      </c>
      <c r="DQ395" t="s">
        <v>47</v>
      </c>
      <c r="DR395" s="15" t="s">
        <v>59</v>
      </c>
      <c r="DS395" t="s">
        <v>47</v>
      </c>
      <c r="DT395" s="15" t="s">
        <v>59</v>
      </c>
      <c r="DU395" t="s">
        <v>47</v>
      </c>
      <c r="DV395" s="15" t="s">
        <v>59</v>
      </c>
      <c r="DW395" t="s">
        <v>47</v>
      </c>
      <c r="DX395" s="15" t="s">
        <v>59</v>
      </c>
      <c r="EC395" t="s">
        <v>47</v>
      </c>
      <c r="ED395" s="15" t="s">
        <v>59</v>
      </c>
      <c r="EE395" t="s">
        <v>47</v>
      </c>
      <c r="EF395" s="15" t="s">
        <v>59</v>
      </c>
      <c r="EG395" t="s">
        <v>47</v>
      </c>
      <c r="EH395" s="15" t="s">
        <v>59</v>
      </c>
      <c r="EK395" t="s">
        <v>47</v>
      </c>
      <c r="EL395" s="15" t="s">
        <v>59</v>
      </c>
      <c r="EM395" t="s">
        <v>47</v>
      </c>
      <c r="EN395" s="15" t="s">
        <v>59</v>
      </c>
      <c r="EO395" t="s">
        <v>47</v>
      </c>
      <c r="EP395" s="15" t="s">
        <v>59</v>
      </c>
      <c r="EQ395" t="s">
        <v>47</v>
      </c>
      <c r="ER395" s="15" t="s">
        <v>59</v>
      </c>
      <c r="ES395" t="s">
        <v>47</v>
      </c>
      <c r="ET395" s="15" t="s">
        <v>59</v>
      </c>
      <c r="EU395" t="s">
        <v>47</v>
      </c>
      <c r="EV395" s="15" t="s">
        <v>59</v>
      </c>
      <c r="EW395" t="s">
        <v>47</v>
      </c>
      <c r="EX395" s="15" t="s">
        <v>59</v>
      </c>
      <c r="EY395" t="s">
        <v>47</v>
      </c>
      <c r="EZ395" s="15" t="s">
        <v>59</v>
      </c>
      <c r="FA395" t="s">
        <v>47</v>
      </c>
      <c r="FB395" s="15" t="s">
        <v>59</v>
      </c>
      <c r="FE395" t="s">
        <v>47</v>
      </c>
      <c r="FF395" s="15" t="s">
        <v>59</v>
      </c>
      <c r="FG395" t="s">
        <v>47</v>
      </c>
      <c r="FH395" s="15" t="s">
        <v>59</v>
      </c>
      <c r="FI395" t="s">
        <v>47</v>
      </c>
      <c r="FJ395" s="15" t="s">
        <v>59</v>
      </c>
      <c r="FK395" t="s">
        <v>47</v>
      </c>
      <c r="FL395" s="15" t="s">
        <v>59</v>
      </c>
      <c r="FM395" t="s">
        <v>47</v>
      </c>
      <c r="FN395" s="15" t="s">
        <v>59</v>
      </c>
      <c r="FO395" t="s">
        <v>47</v>
      </c>
      <c r="FP395" s="15" t="s">
        <v>59</v>
      </c>
      <c r="FQ395" t="s">
        <v>47</v>
      </c>
      <c r="FR395" s="15" t="s">
        <v>59</v>
      </c>
    </row>
    <row r="396" spans="1:174">
      <c r="A396" s="29" t="s">
        <v>838</v>
      </c>
      <c r="B396" s="50">
        <v>1</v>
      </c>
      <c r="C396" s="50"/>
      <c r="D396" s="50">
        <v>2804</v>
      </c>
      <c r="E396" s="18" t="s">
        <v>894</v>
      </c>
      <c r="I396" t="s">
        <v>47</v>
      </c>
      <c r="J396" s="15" t="s">
        <v>59</v>
      </c>
      <c r="K396" t="s">
        <v>47</v>
      </c>
      <c r="L396" s="15" t="s">
        <v>59</v>
      </c>
      <c r="BG396" t="s">
        <v>47</v>
      </c>
      <c r="BH396" s="15" t="s">
        <v>59</v>
      </c>
      <c r="BI396" s="29">
        <v>0.434</v>
      </c>
      <c r="BJ396" s="41" t="s">
        <v>59</v>
      </c>
      <c r="BK396" s="29" t="s">
        <v>47</v>
      </c>
      <c r="BL396" s="41" t="s">
        <v>59</v>
      </c>
      <c r="BM396" s="29">
        <v>0</v>
      </c>
      <c r="BN396" s="41" t="s">
        <v>59</v>
      </c>
      <c r="BO396" s="29">
        <v>0.7</v>
      </c>
      <c r="BP396" s="41" t="s">
        <v>59</v>
      </c>
      <c r="BQ396" s="29">
        <v>0</v>
      </c>
      <c r="BR396" s="41" t="s">
        <v>59</v>
      </c>
      <c r="BS396" s="29">
        <v>0.28000000000000003</v>
      </c>
      <c r="BT396" s="41" t="s">
        <v>59</v>
      </c>
      <c r="BU396" s="29" t="s">
        <v>47</v>
      </c>
      <c r="BV396" s="41" t="s">
        <v>59</v>
      </c>
      <c r="BW396" s="29">
        <v>2.63</v>
      </c>
      <c r="BX396" s="41" t="s">
        <v>59</v>
      </c>
      <c r="BY396" s="29">
        <v>0</v>
      </c>
      <c r="BZ396" s="41" t="s">
        <v>59</v>
      </c>
      <c r="CA396" t="s">
        <v>47</v>
      </c>
      <c r="CB396" s="15" t="s">
        <v>59</v>
      </c>
      <c r="CI396" t="s">
        <v>47</v>
      </c>
      <c r="CJ396" s="15" t="s">
        <v>59</v>
      </c>
      <c r="CM396" t="s">
        <v>47</v>
      </c>
      <c r="CN396" s="15" t="s">
        <v>59</v>
      </c>
      <c r="CO396" t="s">
        <v>47</v>
      </c>
      <c r="CP396" s="15" t="s">
        <v>59</v>
      </c>
      <c r="CQ396" t="s">
        <v>47</v>
      </c>
      <c r="CR396" s="15" t="s">
        <v>59</v>
      </c>
      <c r="CS396" t="s">
        <v>47</v>
      </c>
      <c r="CT396" s="15" t="s">
        <v>59</v>
      </c>
      <c r="CU396" t="s">
        <v>47</v>
      </c>
      <c r="CV396" s="15" t="s">
        <v>59</v>
      </c>
      <c r="CY396" t="s">
        <v>47</v>
      </c>
      <c r="CZ396" s="15" t="s">
        <v>59</v>
      </c>
      <c r="DC396" t="s">
        <v>47</v>
      </c>
      <c r="DD396" s="15" t="s">
        <v>59</v>
      </c>
      <c r="DG396" t="s">
        <v>47</v>
      </c>
      <c r="DH396" s="15" t="s">
        <v>59</v>
      </c>
      <c r="DI396" t="s">
        <v>47</v>
      </c>
      <c r="DJ396" s="15" t="s">
        <v>59</v>
      </c>
      <c r="DK396" t="s">
        <v>47</v>
      </c>
      <c r="DL396" s="15" t="s">
        <v>59</v>
      </c>
      <c r="DM396" t="s">
        <v>47</v>
      </c>
      <c r="DN396" s="15" t="s">
        <v>59</v>
      </c>
      <c r="DO396" t="s">
        <v>47</v>
      </c>
      <c r="DP396" s="15" t="s">
        <v>59</v>
      </c>
      <c r="DQ396" t="s">
        <v>47</v>
      </c>
      <c r="DR396" s="15" t="s">
        <v>59</v>
      </c>
      <c r="DS396" t="s">
        <v>47</v>
      </c>
      <c r="DT396" s="15" t="s">
        <v>59</v>
      </c>
      <c r="DU396" t="s">
        <v>47</v>
      </c>
      <c r="DV396" s="15" t="s">
        <v>59</v>
      </c>
      <c r="DW396" t="s">
        <v>47</v>
      </c>
      <c r="DX396" s="15" t="s">
        <v>59</v>
      </c>
      <c r="EC396" t="s">
        <v>47</v>
      </c>
      <c r="ED396" s="15" t="s">
        <v>59</v>
      </c>
      <c r="EE396" t="s">
        <v>47</v>
      </c>
      <c r="EF396" s="15" t="s">
        <v>59</v>
      </c>
      <c r="EG396" t="s">
        <v>47</v>
      </c>
      <c r="EH396" s="15" t="s">
        <v>59</v>
      </c>
      <c r="EK396" t="s">
        <v>47</v>
      </c>
      <c r="EL396" s="15" t="s">
        <v>59</v>
      </c>
      <c r="EM396" t="s">
        <v>47</v>
      </c>
      <c r="EN396" s="15" t="s">
        <v>59</v>
      </c>
      <c r="EO396" t="s">
        <v>47</v>
      </c>
      <c r="EP396" s="15" t="s">
        <v>59</v>
      </c>
      <c r="EQ396" t="s">
        <v>47</v>
      </c>
      <c r="ER396" s="15" t="s">
        <v>59</v>
      </c>
      <c r="ES396" t="s">
        <v>47</v>
      </c>
      <c r="ET396" s="15" t="s">
        <v>59</v>
      </c>
      <c r="EU396" t="s">
        <v>47</v>
      </c>
      <c r="EV396" s="15" t="s">
        <v>59</v>
      </c>
      <c r="EW396" t="s">
        <v>47</v>
      </c>
      <c r="EX396" s="15" t="s">
        <v>59</v>
      </c>
      <c r="EY396" t="s">
        <v>47</v>
      </c>
      <c r="EZ396" s="15" t="s">
        <v>59</v>
      </c>
      <c r="FA396" t="s">
        <v>47</v>
      </c>
      <c r="FB396" s="15" t="s">
        <v>59</v>
      </c>
      <c r="FE396" t="s">
        <v>47</v>
      </c>
      <c r="FF396" s="15" t="s">
        <v>59</v>
      </c>
      <c r="FG396" t="s">
        <v>47</v>
      </c>
      <c r="FH396" s="15" t="s">
        <v>59</v>
      </c>
      <c r="FI396" t="s">
        <v>47</v>
      </c>
      <c r="FJ396" s="15" t="s">
        <v>59</v>
      </c>
      <c r="FK396" t="s">
        <v>47</v>
      </c>
      <c r="FL396" s="15" t="s">
        <v>59</v>
      </c>
      <c r="FM396" t="s">
        <v>47</v>
      </c>
      <c r="FN396" s="15" t="s">
        <v>59</v>
      </c>
      <c r="FO396" t="s">
        <v>47</v>
      </c>
      <c r="FP396" s="15" t="s">
        <v>59</v>
      </c>
      <c r="FQ396" t="s">
        <v>47</v>
      </c>
      <c r="FR396" s="15" t="s">
        <v>59</v>
      </c>
    </row>
    <row r="397" spans="1:174">
      <c r="A397" s="29" t="s">
        <v>839</v>
      </c>
      <c r="B397" s="50">
        <v>1</v>
      </c>
      <c r="C397" s="50"/>
      <c r="D397" s="50">
        <v>2804</v>
      </c>
      <c r="E397" s="18" t="s">
        <v>894</v>
      </c>
      <c r="I397" t="s">
        <v>47</v>
      </c>
      <c r="J397" s="15" t="s">
        <v>59</v>
      </c>
      <c r="K397" t="s">
        <v>47</v>
      </c>
      <c r="L397" s="15" t="s">
        <v>59</v>
      </c>
      <c r="BG397" t="s">
        <v>47</v>
      </c>
      <c r="BH397" s="15" t="s">
        <v>59</v>
      </c>
      <c r="BI397" s="29">
        <v>0.217</v>
      </c>
      <c r="BJ397" s="41" t="s">
        <v>59</v>
      </c>
      <c r="BK397" s="29" t="s">
        <v>47</v>
      </c>
      <c r="BL397" s="41" t="s">
        <v>59</v>
      </c>
      <c r="BM397" s="29">
        <v>0</v>
      </c>
      <c r="BN397" s="41" t="s">
        <v>59</v>
      </c>
      <c r="BO397" s="29">
        <v>0.37</v>
      </c>
      <c r="BP397" s="41" t="s">
        <v>59</v>
      </c>
      <c r="BQ397" s="29">
        <v>4.4000000000000004E-2</v>
      </c>
      <c r="BR397" s="41" t="s">
        <v>59</v>
      </c>
      <c r="BS397" s="29">
        <v>0.28999999999999998</v>
      </c>
      <c r="BT397" s="41" t="s">
        <v>59</v>
      </c>
      <c r="BU397" s="29" t="s">
        <v>47</v>
      </c>
      <c r="BV397" s="41" t="s">
        <v>59</v>
      </c>
      <c r="BW397" s="29">
        <v>2.2799999999999998</v>
      </c>
      <c r="BX397" s="41" t="s">
        <v>59</v>
      </c>
      <c r="BY397" s="29">
        <v>2.1000000000000001E-2</v>
      </c>
      <c r="BZ397" s="41" t="s">
        <v>59</v>
      </c>
      <c r="CA397" t="s">
        <v>47</v>
      </c>
      <c r="CB397" s="15" t="s">
        <v>59</v>
      </c>
      <c r="CI397" t="s">
        <v>47</v>
      </c>
      <c r="CJ397" s="15" t="s">
        <v>59</v>
      </c>
      <c r="CM397" t="s">
        <v>47</v>
      </c>
      <c r="CN397" s="15" t="s">
        <v>59</v>
      </c>
      <c r="CO397" t="s">
        <v>47</v>
      </c>
      <c r="CP397" s="15" t="s">
        <v>59</v>
      </c>
      <c r="CQ397" t="s">
        <v>47</v>
      </c>
      <c r="CR397" s="15" t="s">
        <v>59</v>
      </c>
      <c r="CS397" t="s">
        <v>47</v>
      </c>
      <c r="CT397" s="15" t="s">
        <v>59</v>
      </c>
      <c r="CU397" t="s">
        <v>47</v>
      </c>
      <c r="CV397" s="15" t="s">
        <v>59</v>
      </c>
      <c r="CY397" t="s">
        <v>47</v>
      </c>
      <c r="CZ397" s="15" t="s">
        <v>59</v>
      </c>
      <c r="DC397" t="s">
        <v>47</v>
      </c>
      <c r="DD397" s="15" t="s">
        <v>59</v>
      </c>
      <c r="DG397" t="s">
        <v>47</v>
      </c>
      <c r="DH397" s="15" t="s">
        <v>59</v>
      </c>
      <c r="DI397" t="s">
        <v>47</v>
      </c>
      <c r="DJ397" s="15" t="s">
        <v>59</v>
      </c>
      <c r="DK397" t="s">
        <v>47</v>
      </c>
      <c r="DL397" s="15" t="s">
        <v>59</v>
      </c>
      <c r="DM397" t="s">
        <v>47</v>
      </c>
      <c r="DN397" s="15" t="s">
        <v>59</v>
      </c>
      <c r="DO397" t="s">
        <v>47</v>
      </c>
      <c r="DP397" s="15" t="s">
        <v>59</v>
      </c>
      <c r="DQ397" t="s">
        <v>47</v>
      </c>
      <c r="DR397" s="15" t="s">
        <v>59</v>
      </c>
      <c r="DS397" t="s">
        <v>47</v>
      </c>
      <c r="DT397" s="15" t="s">
        <v>59</v>
      </c>
      <c r="DU397" t="s">
        <v>47</v>
      </c>
      <c r="DV397" s="15" t="s">
        <v>59</v>
      </c>
      <c r="DW397" t="s">
        <v>47</v>
      </c>
      <c r="DX397" s="15" t="s">
        <v>59</v>
      </c>
      <c r="EC397" t="s">
        <v>47</v>
      </c>
      <c r="ED397" s="15" t="s">
        <v>59</v>
      </c>
      <c r="EE397" t="s">
        <v>47</v>
      </c>
      <c r="EF397" s="15" t="s">
        <v>59</v>
      </c>
      <c r="EG397" t="s">
        <v>47</v>
      </c>
      <c r="EH397" s="15" t="s">
        <v>59</v>
      </c>
      <c r="EK397" t="s">
        <v>47</v>
      </c>
      <c r="EL397" s="15" t="s">
        <v>59</v>
      </c>
      <c r="EM397" t="s">
        <v>47</v>
      </c>
      <c r="EN397" s="15" t="s">
        <v>59</v>
      </c>
      <c r="EO397" t="s">
        <v>47</v>
      </c>
      <c r="EP397" s="15" t="s">
        <v>59</v>
      </c>
      <c r="EQ397" t="s">
        <v>47</v>
      </c>
      <c r="ER397" s="15" t="s">
        <v>59</v>
      </c>
      <c r="ES397" t="s">
        <v>47</v>
      </c>
      <c r="ET397" s="15" t="s">
        <v>59</v>
      </c>
      <c r="EU397" t="s">
        <v>47</v>
      </c>
      <c r="EV397" s="15" t="s">
        <v>59</v>
      </c>
      <c r="EW397" t="s">
        <v>47</v>
      </c>
      <c r="EX397" s="15" t="s">
        <v>59</v>
      </c>
      <c r="EY397" t="s">
        <v>47</v>
      </c>
      <c r="EZ397" s="15" t="s">
        <v>59</v>
      </c>
      <c r="FA397" t="s">
        <v>47</v>
      </c>
      <c r="FB397" s="15" t="s">
        <v>59</v>
      </c>
      <c r="FE397" t="s">
        <v>47</v>
      </c>
      <c r="FF397" s="15" t="s">
        <v>59</v>
      </c>
      <c r="FG397" t="s">
        <v>47</v>
      </c>
      <c r="FH397" s="15" t="s">
        <v>59</v>
      </c>
      <c r="FI397" t="s">
        <v>47</v>
      </c>
      <c r="FJ397" s="15" t="s">
        <v>59</v>
      </c>
      <c r="FK397" t="s">
        <v>47</v>
      </c>
      <c r="FL397" s="15" t="s">
        <v>59</v>
      </c>
      <c r="FM397" t="s">
        <v>47</v>
      </c>
      <c r="FN397" s="15" t="s">
        <v>59</v>
      </c>
      <c r="FO397" t="s">
        <v>47</v>
      </c>
      <c r="FP397" s="15" t="s">
        <v>59</v>
      </c>
      <c r="FQ397" t="s">
        <v>47</v>
      </c>
      <c r="FR397" s="15" t="s">
        <v>59</v>
      </c>
    </row>
    <row r="398" spans="1:174">
      <c r="A398" s="29" t="s">
        <v>840</v>
      </c>
      <c r="B398" s="50">
        <v>1</v>
      </c>
      <c r="C398" s="50"/>
      <c r="D398" s="50">
        <v>2804</v>
      </c>
      <c r="E398" s="18" t="s">
        <v>894</v>
      </c>
      <c r="I398" t="s">
        <v>47</v>
      </c>
      <c r="J398" s="15" t="s">
        <v>59</v>
      </c>
      <c r="K398" t="s">
        <v>47</v>
      </c>
      <c r="L398" s="15" t="s">
        <v>59</v>
      </c>
      <c r="BG398" t="s">
        <v>47</v>
      </c>
      <c r="BH398" s="15" t="s">
        <v>59</v>
      </c>
      <c r="BI398" s="29">
        <v>6.9999999999999993E-3</v>
      </c>
      <c r="BJ398" s="41" t="s">
        <v>59</v>
      </c>
      <c r="BK398" s="29" t="s">
        <v>47</v>
      </c>
      <c r="BL398" s="41" t="s">
        <v>59</v>
      </c>
      <c r="BM398" s="29">
        <v>0</v>
      </c>
      <c r="BN398" s="41" t="s">
        <v>59</v>
      </c>
      <c r="BO398" s="29">
        <v>0.06</v>
      </c>
      <c r="BP398" s="41" t="s">
        <v>59</v>
      </c>
      <c r="BQ398" s="29">
        <v>0</v>
      </c>
      <c r="BR398" s="41" t="s">
        <v>59</v>
      </c>
      <c r="BS398" s="29">
        <v>0</v>
      </c>
      <c r="BT398" s="41" t="s">
        <v>59</v>
      </c>
      <c r="BU398" s="29" t="s">
        <v>47</v>
      </c>
      <c r="BV398" s="41" t="s">
        <v>59</v>
      </c>
      <c r="BW398" s="29">
        <v>1.21</v>
      </c>
      <c r="BX398" s="41" t="s">
        <v>59</v>
      </c>
      <c r="BY398" s="29">
        <v>0</v>
      </c>
      <c r="BZ398" s="41" t="s">
        <v>59</v>
      </c>
      <c r="CA398" t="s">
        <v>47</v>
      </c>
      <c r="CB398" s="15" t="s">
        <v>59</v>
      </c>
      <c r="CI398" t="s">
        <v>47</v>
      </c>
      <c r="CJ398" s="15" t="s">
        <v>59</v>
      </c>
      <c r="CM398" t="s">
        <v>47</v>
      </c>
      <c r="CN398" s="15" t="s">
        <v>59</v>
      </c>
      <c r="CO398" t="s">
        <v>47</v>
      </c>
      <c r="CP398" s="15" t="s">
        <v>59</v>
      </c>
      <c r="CQ398" t="s">
        <v>47</v>
      </c>
      <c r="CR398" s="15" t="s">
        <v>59</v>
      </c>
      <c r="CS398" t="s">
        <v>47</v>
      </c>
      <c r="CT398" s="15" t="s">
        <v>59</v>
      </c>
      <c r="CU398" t="s">
        <v>47</v>
      </c>
      <c r="CV398" s="15" t="s">
        <v>59</v>
      </c>
      <c r="CY398" t="s">
        <v>47</v>
      </c>
      <c r="CZ398" s="15" t="s">
        <v>59</v>
      </c>
      <c r="DC398" t="s">
        <v>47</v>
      </c>
      <c r="DD398" s="15" t="s">
        <v>59</v>
      </c>
      <c r="DG398" t="s">
        <v>47</v>
      </c>
      <c r="DH398" s="15" t="s">
        <v>59</v>
      </c>
      <c r="DI398" t="s">
        <v>47</v>
      </c>
      <c r="DJ398" s="15" t="s">
        <v>59</v>
      </c>
      <c r="DK398" t="s">
        <v>47</v>
      </c>
      <c r="DL398" s="15" t="s">
        <v>59</v>
      </c>
      <c r="DM398" t="s">
        <v>47</v>
      </c>
      <c r="DN398" s="15" t="s">
        <v>59</v>
      </c>
      <c r="DO398" t="s">
        <v>47</v>
      </c>
      <c r="DP398" s="15" t="s">
        <v>59</v>
      </c>
      <c r="DQ398" t="s">
        <v>47</v>
      </c>
      <c r="DR398" s="15" t="s">
        <v>59</v>
      </c>
      <c r="DS398" t="s">
        <v>47</v>
      </c>
      <c r="DT398" s="15" t="s">
        <v>59</v>
      </c>
      <c r="DU398" t="s">
        <v>47</v>
      </c>
      <c r="DV398" s="15" t="s">
        <v>59</v>
      </c>
      <c r="DW398" t="s">
        <v>47</v>
      </c>
      <c r="DX398" s="15" t="s">
        <v>59</v>
      </c>
      <c r="EC398" t="s">
        <v>47</v>
      </c>
      <c r="ED398" s="15" t="s">
        <v>59</v>
      </c>
      <c r="EE398" t="s">
        <v>47</v>
      </c>
      <c r="EF398" s="15" t="s">
        <v>59</v>
      </c>
      <c r="EG398" t="s">
        <v>47</v>
      </c>
      <c r="EH398" s="15" t="s">
        <v>59</v>
      </c>
      <c r="EK398" t="s">
        <v>47</v>
      </c>
      <c r="EL398" s="15" t="s">
        <v>59</v>
      </c>
      <c r="EM398" t="s">
        <v>47</v>
      </c>
      <c r="EN398" s="15" t="s">
        <v>59</v>
      </c>
      <c r="EO398" t="s">
        <v>47</v>
      </c>
      <c r="EP398" s="15" t="s">
        <v>59</v>
      </c>
      <c r="EQ398" t="s">
        <v>47</v>
      </c>
      <c r="ER398" s="15" t="s">
        <v>59</v>
      </c>
      <c r="ES398" t="s">
        <v>47</v>
      </c>
      <c r="ET398" s="15" t="s">
        <v>59</v>
      </c>
      <c r="EU398" t="s">
        <v>47</v>
      </c>
      <c r="EV398" s="15" t="s">
        <v>59</v>
      </c>
      <c r="EW398" t="s">
        <v>47</v>
      </c>
      <c r="EX398" s="15" t="s">
        <v>59</v>
      </c>
      <c r="EY398" t="s">
        <v>47</v>
      </c>
      <c r="EZ398" s="15" t="s">
        <v>59</v>
      </c>
      <c r="FA398" t="s">
        <v>47</v>
      </c>
      <c r="FB398" s="15" t="s">
        <v>59</v>
      </c>
      <c r="FE398" t="s">
        <v>47</v>
      </c>
      <c r="FF398" s="15" t="s">
        <v>59</v>
      </c>
      <c r="FG398" t="s">
        <v>47</v>
      </c>
      <c r="FH398" s="15" t="s">
        <v>59</v>
      </c>
      <c r="FI398" t="s">
        <v>47</v>
      </c>
      <c r="FJ398" s="15" t="s">
        <v>59</v>
      </c>
      <c r="FK398" t="s">
        <v>47</v>
      </c>
      <c r="FL398" s="15" t="s">
        <v>59</v>
      </c>
      <c r="FM398" t="s">
        <v>47</v>
      </c>
      <c r="FN398" s="15" t="s">
        <v>59</v>
      </c>
      <c r="FO398" t="s">
        <v>47</v>
      </c>
      <c r="FP398" s="15" t="s">
        <v>59</v>
      </c>
      <c r="FQ398" t="s">
        <v>47</v>
      </c>
      <c r="FR398" s="15" t="s">
        <v>59</v>
      </c>
    </row>
    <row r="399" spans="1:174">
      <c r="A399" s="29" t="s">
        <v>843</v>
      </c>
      <c r="B399" s="50">
        <v>4</v>
      </c>
      <c r="C399" s="50"/>
      <c r="D399" s="50">
        <v>2804</v>
      </c>
      <c r="E399" s="18" t="s">
        <v>894</v>
      </c>
      <c r="I399" t="s">
        <v>47</v>
      </c>
      <c r="J399" s="15" t="s">
        <v>59</v>
      </c>
      <c r="K399" t="s">
        <v>47</v>
      </c>
      <c r="L399" s="15" t="s">
        <v>59</v>
      </c>
      <c r="BG399" t="s">
        <v>47</v>
      </c>
      <c r="BH399" s="15" t="s">
        <v>59</v>
      </c>
      <c r="BI399" s="29">
        <v>8.900000000000001E-2</v>
      </c>
      <c r="BJ399" s="41" t="s">
        <v>59</v>
      </c>
      <c r="BK399" s="29" t="s">
        <v>47</v>
      </c>
      <c r="BL399" s="41" t="s">
        <v>59</v>
      </c>
      <c r="BM399" s="29">
        <v>2.4E-2</v>
      </c>
      <c r="BN399" s="41" t="s">
        <v>59</v>
      </c>
      <c r="BO399" s="29">
        <v>0.15</v>
      </c>
      <c r="BP399" s="41" t="s">
        <v>59</v>
      </c>
      <c r="BQ399" s="29">
        <v>6.9999999999999993E-3</v>
      </c>
      <c r="BR399" s="41" t="s">
        <v>59</v>
      </c>
      <c r="BS399" s="29">
        <v>0.14000000000000001</v>
      </c>
      <c r="BT399" s="41" t="s">
        <v>59</v>
      </c>
      <c r="BU399" s="29" t="s">
        <v>47</v>
      </c>
      <c r="BV399" s="41" t="s">
        <v>59</v>
      </c>
      <c r="BW399" s="29">
        <v>0.45</v>
      </c>
      <c r="BX399" s="41" t="s">
        <v>59</v>
      </c>
      <c r="BY399" s="29">
        <v>1.1000000000000001E-2</v>
      </c>
      <c r="BZ399" s="41" t="s">
        <v>59</v>
      </c>
      <c r="CA399" t="s">
        <v>47</v>
      </c>
      <c r="CB399" s="15" t="s">
        <v>59</v>
      </c>
      <c r="CI399" t="s">
        <v>47</v>
      </c>
      <c r="CJ399" s="15" t="s">
        <v>59</v>
      </c>
      <c r="CM399" t="s">
        <v>47</v>
      </c>
      <c r="CN399" s="15" t="s">
        <v>59</v>
      </c>
      <c r="CO399" t="s">
        <v>47</v>
      </c>
      <c r="CP399" s="15" t="s">
        <v>59</v>
      </c>
      <c r="CQ399" t="s">
        <v>47</v>
      </c>
      <c r="CR399" s="15" t="s">
        <v>59</v>
      </c>
      <c r="CS399" t="s">
        <v>47</v>
      </c>
      <c r="CT399" s="15" t="s">
        <v>59</v>
      </c>
      <c r="CU399" t="s">
        <v>47</v>
      </c>
      <c r="CV399" s="15" t="s">
        <v>59</v>
      </c>
      <c r="CY399" t="s">
        <v>47</v>
      </c>
      <c r="CZ399" s="15" t="s">
        <v>59</v>
      </c>
      <c r="DC399" t="s">
        <v>47</v>
      </c>
      <c r="DD399" s="15" t="s">
        <v>59</v>
      </c>
      <c r="DG399" t="s">
        <v>47</v>
      </c>
      <c r="DH399" s="15" t="s">
        <v>59</v>
      </c>
      <c r="DI399" t="s">
        <v>47</v>
      </c>
      <c r="DJ399" s="15" t="s">
        <v>59</v>
      </c>
      <c r="DK399" t="s">
        <v>47</v>
      </c>
      <c r="DL399" s="15" t="s">
        <v>59</v>
      </c>
      <c r="DM399" t="s">
        <v>47</v>
      </c>
      <c r="DN399" s="15" t="s">
        <v>59</v>
      </c>
      <c r="DO399" t="s">
        <v>47</v>
      </c>
      <c r="DP399" s="15" t="s">
        <v>59</v>
      </c>
      <c r="DQ399" t="s">
        <v>47</v>
      </c>
      <c r="DR399" s="15" t="s">
        <v>59</v>
      </c>
      <c r="DS399" t="s">
        <v>47</v>
      </c>
      <c r="DT399" s="15" t="s">
        <v>59</v>
      </c>
      <c r="DU399" t="s">
        <v>47</v>
      </c>
      <c r="DV399" s="15" t="s">
        <v>59</v>
      </c>
      <c r="DW399" t="s">
        <v>47</v>
      </c>
      <c r="DX399" s="15" t="s">
        <v>59</v>
      </c>
      <c r="EC399" t="s">
        <v>47</v>
      </c>
      <c r="ED399" s="15" t="s">
        <v>59</v>
      </c>
      <c r="EE399" t="s">
        <v>47</v>
      </c>
      <c r="EF399" s="15" t="s">
        <v>59</v>
      </c>
      <c r="EG399" t="s">
        <v>47</v>
      </c>
      <c r="EH399" s="15" t="s">
        <v>59</v>
      </c>
      <c r="EK399" t="s">
        <v>47</v>
      </c>
      <c r="EL399" s="15" t="s">
        <v>59</v>
      </c>
      <c r="EM399" t="s">
        <v>47</v>
      </c>
      <c r="EN399" s="15" t="s">
        <v>59</v>
      </c>
      <c r="EO399" t="s">
        <v>47</v>
      </c>
      <c r="EP399" s="15" t="s">
        <v>59</v>
      </c>
      <c r="EQ399" t="s">
        <v>47</v>
      </c>
      <c r="ER399" s="15" t="s">
        <v>59</v>
      </c>
      <c r="ES399" t="s">
        <v>47</v>
      </c>
      <c r="ET399" s="15" t="s">
        <v>59</v>
      </c>
      <c r="EU399" t="s">
        <v>47</v>
      </c>
      <c r="EV399" s="15" t="s">
        <v>59</v>
      </c>
      <c r="EW399" t="s">
        <v>47</v>
      </c>
      <c r="EX399" s="15" t="s">
        <v>59</v>
      </c>
      <c r="EY399" t="s">
        <v>47</v>
      </c>
      <c r="EZ399" s="15" t="s">
        <v>59</v>
      </c>
      <c r="FA399" t="s">
        <v>47</v>
      </c>
      <c r="FB399" s="15" t="s">
        <v>59</v>
      </c>
      <c r="FE399" t="s">
        <v>47</v>
      </c>
      <c r="FF399" s="15" t="s">
        <v>59</v>
      </c>
      <c r="FG399" t="s">
        <v>47</v>
      </c>
      <c r="FH399" s="15" t="s">
        <v>59</v>
      </c>
      <c r="FI399" t="s">
        <v>47</v>
      </c>
      <c r="FJ399" s="15" t="s">
        <v>59</v>
      </c>
      <c r="FK399" t="s">
        <v>47</v>
      </c>
      <c r="FL399" s="15" t="s">
        <v>59</v>
      </c>
      <c r="FM399" t="s">
        <v>47</v>
      </c>
      <c r="FN399" s="15" t="s">
        <v>59</v>
      </c>
      <c r="FO399" t="s">
        <v>47</v>
      </c>
      <c r="FP399" s="15" t="s">
        <v>59</v>
      </c>
      <c r="FQ399" t="s">
        <v>47</v>
      </c>
      <c r="FR399" s="15" t="s">
        <v>59</v>
      </c>
    </row>
    <row r="400" spans="1:174">
      <c r="A400" s="29" t="s">
        <v>844</v>
      </c>
      <c r="B400" s="50">
        <v>4</v>
      </c>
      <c r="C400" s="50"/>
      <c r="D400" s="50">
        <v>4404</v>
      </c>
      <c r="E400" s="18" t="s">
        <v>894</v>
      </c>
      <c r="I400" t="s">
        <v>47</v>
      </c>
      <c r="J400" s="15" t="s">
        <v>59</v>
      </c>
      <c r="K400" t="s">
        <v>47</v>
      </c>
      <c r="L400" s="15" t="s">
        <v>59</v>
      </c>
      <c r="BG400" t="s">
        <v>47</v>
      </c>
      <c r="BH400" s="15" t="s">
        <v>59</v>
      </c>
      <c r="BI400" s="29">
        <v>5.5999999999999994E-2</v>
      </c>
      <c r="BJ400" s="41" t="s">
        <v>59</v>
      </c>
      <c r="BK400" s="29" t="s">
        <v>47</v>
      </c>
      <c r="BL400" s="41" t="s">
        <v>59</v>
      </c>
      <c r="BM400" s="29">
        <v>0</v>
      </c>
      <c r="BN400" s="41" t="s">
        <v>59</v>
      </c>
      <c r="BO400" s="29">
        <v>5.2000000000000005E-2</v>
      </c>
      <c r="BP400" s="41" t="s">
        <v>59</v>
      </c>
      <c r="BQ400" s="29">
        <v>0</v>
      </c>
      <c r="BR400" s="41" t="s">
        <v>59</v>
      </c>
      <c r="BS400" s="29">
        <v>3.2000000000000001E-2</v>
      </c>
      <c r="BT400" s="41" t="s">
        <v>59</v>
      </c>
      <c r="BU400" s="29" t="s">
        <v>47</v>
      </c>
      <c r="BV400" s="41" t="s">
        <v>59</v>
      </c>
      <c r="BW400" s="29">
        <v>0.32799999999999996</v>
      </c>
      <c r="BX400" s="41" t="s">
        <v>59</v>
      </c>
      <c r="BY400" s="29">
        <v>6.0000000000000001E-3</v>
      </c>
      <c r="BZ400" s="41" t="s">
        <v>59</v>
      </c>
      <c r="CA400" t="s">
        <v>47</v>
      </c>
      <c r="CB400" s="15" t="s">
        <v>59</v>
      </c>
      <c r="CI400" t="s">
        <v>47</v>
      </c>
      <c r="CJ400" s="15" t="s">
        <v>59</v>
      </c>
      <c r="CM400" t="s">
        <v>47</v>
      </c>
      <c r="CN400" s="15" t="s">
        <v>59</v>
      </c>
      <c r="CO400" t="s">
        <v>47</v>
      </c>
      <c r="CP400" s="15" t="s">
        <v>59</v>
      </c>
      <c r="CQ400" t="s">
        <v>47</v>
      </c>
      <c r="CR400" s="15" t="s">
        <v>59</v>
      </c>
      <c r="CS400" t="s">
        <v>47</v>
      </c>
      <c r="CT400" s="15" t="s">
        <v>59</v>
      </c>
      <c r="CU400" t="s">
        <v>47</v>
      </c>
      <c r="CV400" s="15" t="s">
        <v>59</v>
      </c>
      <c r="CY400" t="s">
        <v>47</v>
      </c>
      <c r="CZ400" s="15" t="s">
        <v>59</v>
      </c>
      <c r="DC400" t="s">
        <v>47</v>
      </c>
      <c r="DD400" s="15" t="s">
        <v>59</v>
      </c>
      <c r="DG400" t="s">
        <v>47</v>
      </c>
      <c r="DH400" s="15" t="s">
        <v>59</v>
      </c>
      <c r="DI400" t="s">
        <v>47</v>
      </c>
      <c r="DJ400" s="15" t="s">
        <v>59</v>
      </c>
      <c r="DK400" t="s">
        <v>47</v>
      </c>
      <c r="DL400" s="15" t="s">
        <v>59</v>
      </c>
      <c r="DM400" t="s">
        <v>47</v>
      </c>
      <c r="DN400" s="15" t="s">
        <v>59</v>
      </c>
      <c r="DO400" t="s">
        <v>47</v>
      </c>
      <c r="DP400" s="15" t="s">
        <v>59</v>
      </c>
      <c r="DQ400" t="s">
        <v>47</v>
      </c>
      <c r="DR400" s="15" t="s">
        <v>59</v>
      </c>
      <c r="DS400" t="s">
        <v>47</v>
      </c>
      <c r="DT400" s="15" t="s">
        <v>59</v>
      </c>
      <c r="DU400" t="s">
        <v>47</v>
      </c>
      <c r="DV400" s="15" t="s">
        <v>59</v>
      </c>
      <c r="DW400" t="s">
        <v>47</v>
      </c>
      <c r="DX400" s="15" t="s">
        <v>59</v>
      </c>
      <c r="EC400" t="s">
        <v>47</v>
      </c>
      <c r="ED400" s="15" t="s">
        <v>59</v>
      </c>
      <c r="EE400" t="s">
        <v>47</v>
      </c>
      <c r="EF400" s="15" t="s">
        <v>59</v>
      </c>
      <c r="EG400" t="s">
        <v>47</v>
      </c>
      <c r="EH400" s="15" t="s">
        <v>59</v>
      </c>
      <c r="EK400" t="s">
        <v>47</v>
      </c>
      <c r="EL400" s="15" t="s">
        <v>59</v>
      </c>
      <c r="EM400" t="s">
        <v>47</v>
      </c>
      <c r="EN400" s="15" t="s">
        <v>59</v>
      </c>
      <c r="EO400" t="s">
        <v>47</v>
      </c>
      <c r="EP400" s="15" t="s">
        <v>59</v>
      </c>
      <c r="EQ400" t="s">
        <v>47</v>
      </c>
      <c r="ER400" s="15" t="s">
        <v>59</v>
      </c>
      <c r="ES400" t="s">
        <v>47</v>
      </c>
      <c r="ET400" s="15" t="s">
        <v>59</v>
      </c>
      <c r="EU400" t="s">
        <v>47</v>
      </c>
      <c r="EV400" s="15" t="s">
        <v>59</v>
      </c>
      <c r="EW400" t="s">
        <v>47</v>
      </c>
      <c r="EX400" s="15" t="s">
        <v>59</v>
      </c>
      <c r="EY400" t="s">
        <v>47</v>
      </c>
      <c r="EZ400" s="15" t="s">
        <v>59</v>
      </c>
      <c r="FA400" t="s">
        <v>47</v>
      </c>
      <c r="FB400" s="15" t="s">
        <v>59</v>
      </c>
      <c r="FE400" t="s">
        <v>47</v>
      </c>
      <c r="FF400" s="15" t="s">
        <v>59</v>
      </c>
      <c r="FG400" t="s">
        <v>47</v>
      </c>
      <c r="FH400" s="15" t="s">
        <v>59</v>
      </c>
      <c r="FI400" t="s">
        <v>47</v>
      </c>
      <c r="FJ400" s="15" t="s">
        <v>59</v>
      </c>
      <c r="FK400" t="s">
        <v>47</v>
      </c>
      <c r="FL400" s="15" t="s">
        <v>59</v>
      </c>
      <c r="FM400" t="s">
        <v>47</v>
      </c>
      <c r="FN400" s="15" t="s">
        <v>59</v>
      </c>
      <c r="FO400" t="s">
        <v>47</v>
      </c>
      <c r="FP400" s="15" t="s">
        <v>59</v>
      </c>
      <c r="FQ400" t="s">
        <v>47</v>
      </c>
      <c r="FR400" s="15" t="s">
        <v>59</v>
      </c>
    </row>
    <row r="401" spans="1:174">
      <c r="A401" s="29" t="s">
        <v>327</v>
      </c>
      <c r="B401" s="50">
        <v>4</v>
      </c>
      <c r="C401" s="50"/>
      <c r="D401" s="50">
        <v>6804</v>
      </c>
      <c r="E401" s="18" t="s">
        <v>894</v>
      </c>
      <c r="I401" t="s">
        <v>47</v>
      </c>
      <c r="J401" s="15" t="s">
        <v>59</v>
      </c>
      <c r="K401" t="s">
        <v>47</v>
      </c>
      <c r="L401" s="15" t="s">
        <v>59</v>
      </c>
      <c r="BG401" t="s">
        <v>47</v>
      </c>
      <c r="BH401" s="15" t="s">
        <v>59</v>
      </c>
      <c r="BI401" s="29">
        <v>5.5E-2</v>
      </c>
      <c r="BJ401" s="41" t="s">
        <v>59</v>
      </c>
      <c r="BK401" s="29" t="s">
        <v>47</v>
      </c>
      <c r="BL401" s="41" t="s">
        <v>59</v>
      </c>
      <c r="BM401" s="29">
        <v>0</v>
      </c>
      <c r="BN401" s="41" t="s">
        <v>59</v>
      </c>
      <c r="BO401" s="29">
        <v>0.04</v>
      </c>
      <c r="BP401" s="41" t="s">
        <v>59</v>
      </c>
      <c r="BQ401" s="29">
        <v>0</v>
      </c>
      <c r="BR401" s="41" t="s">
        <v>59</v>
      </c>
      <c r="BS401" s="29">
        <v>0.04</v>
      </c>
      <c r="BT401" s="41" t="s">
        <v>59</v>
      </c>
      <c r="BU401" s="29" t="s">
        <v>47</v>
      </c>
      <c r="BV401" s="41" t="s">
        <v>59</v>
      </c>
      <c r="BW401" s="29">
        <v>0.19</v>
      </c>
      <c r="BX401" s="41" t="s">
        <v>59</v>
      </c>
      <c r="BY401" s="29">
        <v>6.0000000000000001E-3</v>
      </c>
      <c r="BZ401" s="41" t="s">
        <v>59</v>
      </c>
      <c r="CA401" t="s">
        <v>47</v>
      </c>
      <c r="CB401" s="15" t="s">
        <v>59</v>
      </c>
      <c r="CI401" t="s">
        <v>47</v>
      </c>
      <c r="CJ401" s="15" t="s">
        <v>59</v>
      </c>
      <c r="CM401" t="s">
        <v>47</v>
      </c>
      <c r="CN401" s="15" t="s">
        <v>59</v>
      </c>
      <c r="CO401" t="s">
        <v>47</v>
      </c>
      <c r="CP401" s="15" t="s">
        <v>59</v>
      </c>
      <c r="CQ401" t="s">
        <v>47</v>
      </c>
      <c r="CR401" s="15" t="s">
        <v>59</v>
      </c>
      <c r="CS401" t="s">
        <v>47</v>
      </c>
      <c r="CT401" s="15" t="s">
        <v>59</v>
      </c>
      <c r="CU401" t="s">
        <v>47</v>
      </c>
      <c r="CV401" s="15" t="s">
        <v>59</v>
      </c>
      <c r="CY401" t="s">
        <v>47</v>
      </c>
      <c r="CZ401" s="15" t="s">
        <v>59</v>
      </c>
      <c r="DC401" t="s">
        <v>47</v>
      </c>
      <c r="DD401" s="15" t="s">
        <v>59</v>
      </c>
      <c r="DG401" t="s">
        <v>47</v>
      </c>
      <c r="DH401" s="15" t="s">
        <v>59</v>
      </c>
      <c r="DI401" t="s">
        <v>47</v>
      </c>
      <c r="DJ401" s="15" t="s">
        <v>59</v>
      </c>
      <c r="DK401" t="s">
        <v>47</v>
      </c>
      <c r="DL401" s="15" t="s">
        <v>59</v>
      </c>
      <c r="DM401" t="s">
        <v>47</v>
      </c>
      <c r="DN401" s="15" t="s">
        <v>59</v>
      </c>
      <c r="DO401" t="s">
        <v>47</v>
      </c>
      <c r="DP401" s="15" t="s">
        <v>59</v>
      </c>
      <c r="DQ401" t="s">
        <v>47</v>
      </c>
      <c r="DR401" s="15" t="s">
        <v>59</v>
      </c>
      <c r="DS401" t="s">
        <v>47</v>
      </c>
      <c r="DT401" s="15" t="s">
        <v>59</v>
      </c>
      <c r="DU401" t="s">
        <v>47</v>
      </c>
      <c r="DV401" s="15" t="s">
        <v>59</v>
      </c>
      <c r="DW401" t="s">
        <v>47</v>
      </c>
      <c r="DX401" s="15" t="s">
        <v>59</v>
      </c>
      <c r="EC401" t="s">
        <v>47</v>
      </c>
      <c r="ED401" s="15" t="s">
        <v>59</v>
      </c>
      <c r="EE401" t="s">
        <v>47</v>
      </c>
      <c r="EF401" s="15" t="s">
        <v>59</v>
      </c>
      <c r="EG401" t="s">
        <v>47</v>
      </c>
      <c r="EH401" s="15" t="s">
        <v>59</v>
      </c>
      <c r="EK401" t="s">
        <v>47</v>
      </c>
      <c r="EL401" s="15" t="s">
        <v>59</v>
      </c>
      <c r="EM401" t="s">
        <v>47</v>
      </c>
      <c r="EN401" s="15" t="s">
        <v>59</v>
      </c>
      <c r="EO401" t="s">
        <v>47</v>
      </c>
      <c r="EP401" s="15" t="s">
        <v>59</v>
      </c>
      <c r="EQ401" t="s">
        <v>47</v>
      </c>
      <c r="ER401" s="15" t="s">
        <v>59</v>
      </c>
      <c r="ES401" t="s">
        <v>47</v>
      </c>
      <c r="ET401" s="15" t="s">
        <v>59</v>
      </c>
      <c r="EU401" t="s">
        <v>47</v>
      </c>
      <c r="EV401" s="15" t="s">
        <v>59</v>
      </c>
      <c r="EW401" t="s">
        <v>47</v>
      </c>
      <c r="EX401" s="15" t="s">
        <v>59</v>
      </c>
      <c r="EY401" t="s">
        <v>47</v>
      </c>
      <c r="EZ401" s="15" t="s">
        <v>59</v>
      </c>
      <c r="FA401" t="s">
        <v>47</v>
      </c>
      <c r="FB401" s="15" t="s">
        <v>59</v>
      </c>
      <c r="FE401" t="s">
        <v>47</v>
      </c>
      <c r="FF401" s="15" t="s">
        <v>59</v>
      </c>
      <c r="FG401" t="s">
        <v>47</v>
      </c>
      <c r="FH401" s="15" t="s">
        <v>59</v>
      </c>
      <c r="FI401" t="s">
        <v>47</v>
      </c>
      <c r="FJ401" s="15" t="s">
        <v>59</v>
      </c>
      <c r="FK401" t="s">
        <v>47</v>
      </c>
      <c r="FL401" s="15" t="s">
        <v>59</v>
      </c>
      <c r="FM401" t="s">
        <v>47</v>
      </c>
      <c r="FN401" s="15" t="s">
        <v>59</v>
      </c>
      <c r="FO401" t="s">
        <v>47</v>
      </c>
      <c r="FP401" s="15" t="s">
        <v>59</v>
      </c>
      <c r="FQ401" t="s">
        <v>47</v>
      </c>
      <c r="FR401" s="15" t="s">
        <v>59</v>
      </c>
    </row>
    <row r="402" spans="1:174">
      <c r="A402" s="29" t="s">
        <v>888</v>
      </c>
      <c r="B402" s="50">
        <v>4</v>
      </c>
      <c r="C402" s="50"/>
      <c r="D402" s="50">
        <v>5806</v>
      </c>
      <c r="E402" s="18" t="s">
        <v>894</v>
      </c>
      <c r="I402" t="s">
        <v>47</v>
      </c>
      <c r="J402" s="15" t="s">
        <v>59</v>
      </c>
      <c r="K402" t="s">
        <v>47</v>
      </c>
      <c r="L402" s="15" t="s">
        <v>59</v>
      </c>
      <c r="BG402" t="s">
        <v>47</v>
      </c>
      <c r="BH402" s="15" t="s">
        <v>59</v>
      </c>
      <c r="BI402" s="29">
        <v>0</v>
      </c>
      <c r="BJ402" s="41" t="s">
        <v>59</v>
      </c>
      <c r="BK402" s="29" t="s">
        <v>47</v>
      </c>
      <c r="BL402" s="41" t="s">
        <v>59</v>
      </c>
      <c r="BM402" s="29">
        <v>0</v>
      </c>
      <c r="BN402" s="41" t="s">
        <v>59</v>
      </c>
      <c r="BO402" s="29">
        <v>0.01</v>
      </c>
      <c r="BP402" s="41" t="s">
        <v>59</v>
      </c>
      <c r="BQ402" s="29">
        <v>0</v>
      </c>
      <c r="BR402" s="41" t="s">
        <v>59</v>
      </c>
      <c r="BS402" s="29">
        <v>0.02</v>
      </c>
      <c r="BT402" s="41" t="s">
        <v>59</v>
      </c>
      <c r="BU402" s="29" t="s">
        <v>47</v>
      </c>
      <c r="BV402" s="41" t="s">
        <v>59</v>
      </c>
      <c r="BW402" s="29">
        <v>7.0000000000000007E-2</v>
      </c>
      <c r="BX402" s="41" t="s">
        <v>59</v>
      </c>
      <c r="BY402" s="29">
        <v>0</v>
      </c>
      <c r="BZ402" s="41" t="s">
        <v>59</v>
      </c>
      <c r="CA402" t="s">
        <v>47</v>
      </c>
      <c r="CB402" s="15" t="s">
        <v>59</v>
      </c>
      <c r="CI402" t="s">
        <v>47</v>
      </c>
      <c r="CJ402" s="15" t="s">
        <v>59</v>
      </c>
      <c r="CM402" t="s">
        <v>47</v>
      </c>
      <c r="CN402" s="15" t="s">
        <v>59</v>
      </c>
      <c r="CO402" t="s">
        <v>47</v>
      </c>
      <c r="CP402" s="15" t="s">
        <v>59</v>
      </c>
      <c r="CQ402" t="s">
        <v>47</v>
      </c>
      <c r="CR402" s="15" t="s">
        <v>59</v>
      </c>
      <c r="CS402" t="s">
        <v>47</v>
      </c>
      <c r="CT402" s="15" t="s">
        <v>59</v>
      </c>
      <c r="CU402" t="s">
        <v>47</v>
      </c>
      <c r="CV402" s="15" t="s">
        <v>59</v>
      </c>
      <c r="CY402" t="s">
        <v>47</v>
      </c>
      <c r="CZ402" s="15" t="s">
        <v>59</v>
      </c>
      <c r="DC402" t="s">
        <v>47</v>
      </c>
      <c r="DD402" s="15" t="s">
        <v>59</v>
      </c>
      <c r="DG402" t="s">
        <v>47</v>
      </c>
      <c r="DH402" s="15" t="s">
        <v>59</v>
      </c>
      <c r="DI402" t="s">
        <v>47</v>
      </c>
      <c r="DJ402" s="15" t="s">
        <v>59</v>
      </c>
      <c r="DK402" t="s">
        <v>47</v>
      </c>
      <c r="DL402" s="15" t="s">
        <v>59</v>
      </c>
      <c r="DM402" t="s">
        <v>47</v>
      </c>
      <c r="DN402" s="15" t="s">
        <v>59</v>
      </c>
      <c r="DO402" t="s">
        <v>47</v>
      </c>
      <c r="DP402" s="15" t="s">
        <v>59</v>
      </c>
      <c r="DQ402" t="s">
        <v>47</v>
      </c>
      <c r="DR402" s="15" t="s">
        <v>59</v>
      </c>
      <c r="DS402" t="s">
        <v>47</v>
      </c>
      <c r="DT402" s="15" t="s">
        <v>59</v>
      </c>
      <c r="DU402" t="s">
        <v>47</v>
      </c>
      <c r="DV402" s="15" t="s">
        <v>59</v>
      </c>
      <c r="DW402" t="s">
        <v>47</v>
      </c>
      <c r="DX402" s="15" t="s">
        <v>59</v>
      </c>
      <c r="EC402" t="s">
        <v>47</v>
      </c>
      <c r="ED402" s="15" t="s">
        <v>59</v>
      </c>
      <c r="EE402" t="s">
        <v>47</v>
      </c>
      <c r="EF402" s="15" t="s">
        <v>59</v>
      </c>
      <c r="EG402" t="s">
        <v>47</v>
      </c>
      <c r="EH402" s="15" t="s">
        <v>59</v>
      </c>
      <c r="EK402" t="s">
        <v>47</v>
      </c>
      <c r="EL402" s="15" t="s">
        <v>59</v>
      </c>
      <c r="EM402" t="s">
        <v>47</v>
      </c>
      <c r="EN402" s="15" t="s">
        <v>59</v>
      </c>
      <c r="EO402" t="s">
        <v>47</v>
      </c>
      <c r="EP402" s="15" t="s">
        <v>59</v>
      </c>
      <c r="EQ402" t="s">
        <v>47</v>
      </c>
      <c r="ER402" s="15" t="s">
        <v>59</v>
      </c>
      <c r="ES402" t="s">
        <v>47</v>
      </c>
      <c r="ET402" s="15" t="s">
        <v>59</v>
      </c>
      <c r="EU402" t="s">
        <v>47</v>
      </c>
      <c r="EV402" s="15" t="s">
        <v>59</v>
      </c>
      <c r="EW402" t="s">
        <v>47</v>
      </c>
      <c r="EX402" s="15" t="s">
        <v>59</v>
      </c>
      <c r="EY402" t="s">
        <v>47</v>
      </c>
      <c r="EZ402" s="15" t="s">
        <v>59</v>
      </c>
      <c r="FA402" t="s">
        <v>47</v>
      </c>
      <c r="FB402" s="15" t="s">
        <v>59</v>
      </c>
      <c r="FE402" t="s">
        <v>47</v>
      </c>
      <c r="FF402" s="15" t="s">
        <v>59</v>
      </c>
      <c r="FG402" t="s">
        <v>47</v>
      </c>
      <c r="FH402" s="15" t="s">
        <v>59</v>
      </c>
      <c r="FI402" t="s">
        <v>47</v>
      </c>
      <c r="FJ402" s="15" t="s">
        <v>59</v>
      </c>
      <c r="FK402" t="s">
        <v>47</v>
      </c>
      <c r="FL402" s="15" t="s">
        <v>59</v>
      </c>
      <c r="FM402" t="s">
        <v>47</v>
      </c>
      <c r="FN402" s="15" t="s">
        <v>59</v>
      </c>
      <c r="FO402" t="s">
        <v>47</v>
      </c>
      <c r="FP402" s="15" t="s">
        <v>59</v>
      </c>
      <c r="FQ402" t="s">
        <v>47</v>
      </c>
      <c r="FR402" s="15" t="s">
        <v>59</v>
      </c>
    </row>
    <row r="403" spans="1:174">
      <c r="A403" s="29" t="s">
        <v>889</v>
      </c>
      <c r="B403" s="50">
        <v>4</v>
      </c>
      <c r="C403" s="50"/>
      <c r="D403" s="50">
        <v>5806</v>
      </c>
      <c r="E403" s="18" t="s">
        <v>894</v>
      </c>
      <c r="I403" t="s">
        <v>47</v>
      </c>
      <c r="J403" s="15" t="s">
        <v>59</v>
      </c>
      <c r="K403" t="s">
        <v>47</v>
      </c>
      <c r="L403" s="15" t="s">
        <v>59</v>
      </c>
      <c r="BG403" t="s">
        <v>47</v>
      </c>
      <c r="BH403" s="15" t="s">
        <v>59</v>
      </c>
      <c r="BI403" s="29">
        <v>9.0000000000000011E-3</v>
      </c>
      <c r="BJ403" s="41" t="s">
        <v>59</v>
      </c>
      <c r="BK403" s="29" t="s">
        <v>47</v>
      </c>
      <c r="BL403" s="41" t="s">
        <v>59</v>
      </c>
      <c r="BM403" s="29">
        <v>2E-3</v>
      </c>
      <c r="BN403" s="41" t="s">
        <v>59</v>
      </c>
      <c r="BO403" s="29">
        <v>0.03</v>
      </c>
      <c r="BP403" s="41" t="s">
        <v>59</v>
      </c>
      <c r="BQ403" s="29">
        <v>0</v>
      </c>
      <c r="BR403" s="41" t="s">
        <v>59</v>
      </c>
      <c r="BS403" s="29">
        <v>0.02</v>
      </c>
      <c r="BT403" s="41" t="s">
        <v>59</v>
      </c>
      <c r="BU403" s="29" t="s">
        <v>47</v>
      </c>
      <c r="BV403" s="41" t="s">
        <v>59</v>
      </c>
      <c r="BW403" s="29">
        <v>0.09</v>
      </c>
      <c r="BX403" s="41" t="s">
        <v>59</v>
      </c>
      <c r="BY403" s="29">
        <v>0</v>
      </c>
      <c r="BZ403" s="41" t="s">
        <v>59</v>
      </c>
      <c r="CA403" t="s">
        <v>47</v>
      </c>
      <c r="CB403" s="15" t="s">
        <v>59</v>
      </c>
      <c r="CI403" t="s">
        <v>47</v>
      </c>
      <c r="CJ403" s="15" t="s">
        <v>59</v>
      </c>
      <c r="CM403" t="s">
        <v>47</v>
      </c>
      <c r="CN403" s="15" t="s">
        <v>59</v>
      </c>
      <c r="CO403" t="s">
        <v>47</v>
      </c>
      <c r="CP403" s="15" t="s">
        <v>59</v>
      </c>
      <c r="CQ403" t="s">
        <v>47</v>
      </c>
      <c r="CR403" s="15" t="s">
        <v>59</v>
      </c>
      <c r="CS403" t="s">
        <v>47</v>
      </c>
      <c r="CT403" s="15" t="s">
        <v>59</v>
      </c>
      <c r="CU403" t="s">
        <v>47</v>
      </c>
      <c r="CV403" s="15" t="s">
        <v>59</v>
      </c>
      <c r="CY403" t="s">
        <v>47</v>
      </c>
      <c r="CZ403" s="15" t="s">
        <v>59</v>
      </c>
      <c r="DC403" t="s">
        <v>47</v>
      </c>
      <c r="DD403" s="15" t="s">
        <v>59</v>
      </c>
      <c r="DG403" t="s">
        <v>47</v>
      </c>
      <c r="DH403" s="15" t="s">
        <v>59</v>
      </c>
      <c r="DI403" t="s">
        <v>47</v>
      </c>
      <c r="DJ403" s="15" t="s">
        <v>59</v>
      </c>
      <c r="DK403" t="s">
        <v>47</v>
      </c>
      <c r="DL403" s="15" t="s">
        <v>59</v>
      </c>
      <c r="DM403" t="s">
        <v>47</v>
      </c>
      <c r="DN403" s="15" t="s">
        <v>59</v>
      </c>
      <c r="DO403" t="s">
        <v>47</v>
      </c>
      <c r="DP403" s="15" t="s">
        <v>59</v>
      </c>
      <c r="DQ403" t="s">
        <v>47</v>
      </c>
      <c r="DR403" s="15" t="s">
        <v>59</v>
      </c>
      <c r="DS403" t="s">
        <v>47</v>
      </c>
      <c r="DT403" s="15" t="s">
        <v>59</v>
      </c>
      <c r="DU403" t="s">
        <v>47</v>
      </c>
      <c r="DV403" s="15" t="s">
        <v>59</v>
      </c>
      <c r="DW403" t="s">
        <v>47</v>
      </c>
      <c r="DX403" s="15" t="s">
        <v>59</v>
      </c>
      <c r="EC403" t="s">
        <v>47</v>
      </c>
      <c r="ED403" s="15" t="s">
        <v>59</v>
      </c>
      <c r="EE403" t="s">
        <v>47</v>
      </c>
      <c r="EF403" s="15" t="s">
        <v>59</v>
      </c>
      <c r="EG403" t="s">
        <v>47</v>
      </c>
      <c r="EH403" s="15" t="s">
        <v>59</v>
      </c>
      <c r="EK403" t="s">
        <v>47</v>
      </c>
      <c r="EL403" s="15" t="s">
        <v>59</v>
      </c>
      <c r="EM403" t="s">
        <v>47</v>
      </c>
      <c r="EN403" s="15" t="s">
        <v>59</v>
      </c>
      <c r="EO403" t="s">
        <v>47</v>
      </c>
      <c r="EP403" s="15" t="s">
        <v>59</v>
      </c>
      <c r="EQ403" t="s">
        <v>47</v>
      </c>
      <c r="ER403" s="15" t="s">
        <v>59</v>
      </c>
      <c r="ES403" t="s">
        <v>47</v>
      </c>
      <c r="ET403" s="15" t="s">
        <v>59</v>
      </c>
      <c r="EU403" t="s">
        <v>47</v>
      </c>
      <c r="EV403" s="15" t="s">
        <v>59</v>
      </c>
      <c r="EW403" t="s">
        <v>47</v>
      </c>
      <c r="EX403" s="15" t="s">
        <v>59</v>
      </c>
      <c r="EY403" t="s">
        <v>47</v>
      </c>
      <c r="EZ403" s="15" t="s">
        <v>59</v>
      </c>
      <c r="FA403" t="s">
        <v>47</v>
      </c>
      <c r="FB403" s="15" t="s">
        <v>59</v>
      </c>
      <c r="FE403" t="s">
        <v>47</v>
      </c>
      <c r="FF403" s="15" t="s">
        <v>59</v>
      </c>
      <c r="FG403" t="s">
        <v>47</v>
      </c>
      <c r="FH403" s="15" t="s">
        <v>59</v>
      </c>
      <c r="FI403" t="s">
        <v>47</v>
      </c>
      <c r="FJ403" s="15" t="s">
        <v>59</v>
      </c>
      <c r="FK403" t="s">
        <v>47</v>
      </c>
      <c r="FL403" s="15" t="s">
        <v>59</v>
      </c>
      <c r="FM403" t="s">
        <v>47</v>
      </c>
      <c r="FN403" s="15" t="s">
        <v>59</v>
      </c>
      <c r="FO403" t="s">
        <v>47</v>
      </c>
      <c r="FP403" s="15" t="s">
        <v>59</v>
      </c>
      <c r="FQ403" t="s">
        <v>47</v>
      </c>
      <c r="FR403" s="15" t="s">
        <v>59</v>
      </c>
    </row>
    <row r="404" spans="1:174">
      <c r="A404" s="29" t="s">
        <v>890</v>
      </c>
      <c r="B404" s="50">
        <v>4</v>
      </c>
      <c r="C404" s="50"/>
      <c r="D404" s="50">
        <v>8010</v>
      </c>
      <c r="E404" s="18" t="s">
        <v>894</v>
      </c>
      <c r="I404" t="s">
        <v>47</v>
      </c>
      <c r="J404" s="15" t="s">
        <v>59</v>
      </c>
      <c r="K404" t="s">
        <v>47</v>
      </c>
      <c r="L404" s="15" t="s">
        <v>59</v>
      </c>
      <c r="BG404" t="s">
        <v>47</v>
      </c>
      <c r="BH404" s="15" t="s">
        <v>59</v>
      </c>
      <c r="BI404" s="29">
        <v>0.20899999999999999</v>
      </c>
      <c r="BJ404" s="41" t="s">
        <v>59</v>
      </c>
      <c r="BK404" s="29" t="s">
        <v>47</v>
      </c>
      <c r="BL404" s="41" t="s">
        <v>59</v>
      </c>
      <c r="BM404" s="29">
        <v>5.0999999999999997E-2</v>
      </c>
      <c r="BN404" s="41" t="s">
        <v>59</v>
      </c>
      <c r="BO404" s="29">
        <v>1.81</v>
      </c>
      <c r="BP404" s="41" t="s">
        <v>59</v>
      </c>
      <c r="BQ404" s="29">
        <v>0</v>
      </c>
      <c r="BR404" s="41" t="s">
        <v>59</v>
      </c>
      <c r="BS404" s="29">
        <v>0.24</v>
      </c>
      <c r="BT404" s="41" t="s">
        <v>59</v>
      </c>
      <c r="BU404" s="29" t="s">
        <v>47</v>
      </c>
      <c r="BV404" s="41" t="s">
        <v>59</v>
      </c>
      <c r="BW404" s="29">
        <v>2.5099999999999998</v>
      </c>
      <c r="BX404" s="41" t="s">
        <v>59</v>
      </c>
      <c r="BY404" s="29">
        <v>2.1000000000000001E-2</v>
      </c>
      <c r="BZ404" s="41" t="s">
        <v>59</v>
      </c>
      <c r="CA404" t="s">
        <v>47</v>
      </c>
      <c r="CB404" s="15" t="s">
        <v>59</v>
      </c>
      <c r="CI404" t="s">
        <v>47</v>
      </c>
      <c r="CJ404" s="15" t="s">
        <v>59</v>
      </c>
      <c r="CM404" t="s">
        <v>47</v>
      </c>
      <c r="CN404" s="15" t="s">
        <v>59</v>
      </c>
      <c r="CO404" t="s">
        <v>47</v>
      </c>
      <c r="CP404" s="15" t="s">
        <v>59</v>
      </c>
      <c r="CQ404" t="s">
        <v>47</v>
      </c>
      <c r="CR404" s="15" t="s">
        <v>59</v>
      </c>
      <c r="CS404" t="s">
        <v>47</v>
      </c>
      <c r="CT404" s="15" t="s">
        <v>59</v>
      </c>
      <c r="CU404" t="s">
        <v>47</v>
      </c>
      <c r="CV404" s="15" t="s">
        <v>59</v>
      </c>
      <c r="CY404" t="s">
        <v>47</v>
      </c>
      <c r="CZ404" s="15" t="s">
        <v>59</v>
      </c>
      <c r="DC404" t="s">
        <v>47</v>
      </c>
      <c r="DD404" s="15" t="s">
        <v>59</v>
      </c>
      <c r="DG404" t="s">
        <v>47</v>
      </c>
      <c r="DH404" s="15" t="s">
        <v>59</v>
      </c>
      <c r="DI404" t="s">
        <v>47</v>
      </c>
      <c r="DJ404" s="15" t="s">
        <v>59</v>
      </c>
      <c r="DK404" t="s">
        <v>47</v>
      </c>
      <c r="DL404" s="15" t="s">
        <v>59</v>
      </c>
      <c r="DM404" t="s">
        <v>47</v>
      </c>
      <c r="DN404" s="15" t="s">
        <v>59</v>
      </c>
      <c r="DO404" t="s">
        <v>47</v>
      </c>
      <c r="DP404" s="15" t="s">
        <v>59</v>
      </c>
      <c r="DQ404" t="s">
        <v>47</v>
      </c>
      <c r="DR404" s="15" t="s">
        <v>59</v>
      </c>
      <c r="DS404" t="s">
        <v>47</v>
      </c>
      <c r="DT404" s="15" t="s">
        <v>59</v>
      </c>
      <c r="DU404" t="s">
        <v>47</v>
      </c>
      <c r="DV404" s="15" t="s">
        <v>59</v>
      </c>
      <c r="DW404" t="s">
        <v>47</v>
      </c>
      <c r="DX404" s="15" t="s">
        <v>59</v>
      </c>
      <c r="EC404" t="s">
        <v>47</v>
      </c>
      <c r="ED404" s="15" t="s">
        <v>59</v>
      </c>
      <c r="EE404" t="s">
        <v>47</v>
      </c>
      <c r="EF404" s="15" t="s">
        <v>59</v>
      </c>
      <c r="EG404" t="s">
        <v>47</v>
      </c>
      <c r="EH404" s="15" t="s">
        <v>59</v>
      </c>
      <c r="EK404" t="s">
        <v>47</v>
      </c>
      <c r="EL404" s="15" t="s">
        <v>59</v>
      </c>
      <c r="EM404" t="s">
        <v>47</v>
      </c>
      <c r="EN404" s="15" t="s">
        <v>59</v>
      </c>
      <c r="EO404" t="s">
        <v>47</v>
      </c>
      <c r="EP404" s="15" t="s">
        <v>59</v>
      </c>
      <c r="EQ404" t="s">
        <v>47</v>
      </c>
      <c r="ER404" s="15" t="s">
        <v>59</v>
      </c>
      <c r="ES404" t="s">
        <v>47</v>
      </c>
      <c r="ET404" s="15" t="s">
        <v>59</v>
      </c>
      <c r="EU404" t="s">
        <v>47</v>
      </c>
      <c r="EV404" s="15" t="s">
        <v>59</v>
      </c>
      <c r="EW404" t="s">
        <v>47</v>
      </c>
      <c r="EX404" s="15" t="s">
        <v>59</v>
      </c>
      <c r="EY404" t="s">
        <v>47</v>
      </c>
      <c r="EZ404" s="15" t="s">
        <v>59</v>
      </c>
      <c r="FA404" t="s">
        <v>47</v>
      </c>
      <c r="FB404" s="15" t="s">
        <v>59</v>
      </c>
      <c r="FE404" t="s">
        <v>47</v>
      </c>
      <c r="FF404" s="15" t="s">
        <v>59</v>
      </c>
      <c r="FG404" t="s">
        <v>47</v>
      </c>
      <c r="FH404" s="15" t="s">
        <v>59</v>
      </c>
      <c r="FI404" t="s">
        <v>47</v>
      </c>
      <c r="FJ404" s="15" t="s">
        <v>59</v>
      </c>
      <c r="FK404" t="s">
        <v>47</v>
      </c>
      <c r="FL404" s="15" t="s">
        <v>59</v>
      </c>
      <c r="FM404" t="s">
        <v>47</v>
      </c>
      <c r="FN404" s="15" t="s">
        <v>59</v>
      </c>
      <c r="FO404" t="s">
        <v>47</v>
      </c>
      <c r="FP404" s="15" t="s">
        <v>59</v>
      </c>
      <c r="FQ404" t="s">
        <v>47</v>
      </c>
      <c r="FR404" s="15" t="s">
        <v>59</v>
      </c>
    </row>
    <row r="405" spans="1:174">
      <c r="A405" s="29" t="s">
        <v>845</v>
      </c>
      <c r="B405" s="50">
        <v>4</v>
      </c>
      <c r="C405" s="50"/>
      <c r="D405" s="50">
        <v>8406</v>
      </c>
      <c r="E405" s="18" t="s">
        <v>894</v>
      </c>
      <c r="I405" t="s">
        <v>47</v>
      </c>
      <c r="J405" s="15" t="s">
        <v>59</v>
      </c>
      <c r="K405" t="s">
        <v>47</v>
      </c>
      <c r="L405" s="15" t="s">
        <v>59</v>
      </c>
      <c r="BG405" t="s">
        <v>47</v>
      </c>
      <c r="BH405" s="15" t="s">
        <v>59</v>
      </c>
      <c r="BI405" s="29">
        <v>0.11699999999999999</v>
      </c>
      <c r="BJ405" s="41" t="s">
        <v>59</v>
      </c>
      <c r="BK405" s="29" t="s">
        <v>47</v>
      </c>
      <c r="BL405" s="41" t="s">
        <v>59</v>
      </c>
      <c r="BM405" s="29">
        <v>3.6000000000000004E-2</v>
      </c>
      <c r="BN405" s="41" t="s">
        <v>59</v>
      </c>
      <c r="BO405" s="29">
        <v>0.33</v>
      </c>
      <c r="BP405" s="41" t="s">
        <v>59</v>
      </c>
      <c r="BQ405" s="29">
        <v>0</v>
      </c>
      <c r="BR405" s="41" t="s">
        <v>59</v>
      </c>
      <c r="BS405" s="29">
        <v>0.26</v>
      </c>
      <c r="BT405" s="41" t="s">
        <v>59</v>
      </c>
      <c r="BU405" s="29" t="s">
        <v>47</v>
      </c>
      <c r="BV405" s="41" t="s">
        <v>59</v>
      </c>
      <c r="BW405" s="29">
        <v>1.21</v>
      </c>
      <c r="BX405" s="41" t="s">
        <v>59</v>
      </c>
      <c r="BY405" s="29">
        <v>2.2000000000000002E-2</v>
      </c>
      <c r="BZ405" s="41" t="s">
        <v>59</v>
      </c>
      <c r="CA405" t="s">
        <v>47</v>
      </c>
      <c r="CB405" s="15" t="s">
        <v>59</v>
      </c>
      <c r="CI405" t="s">
        <v>47</v>
      </c>
      <c r="CJ405" s="15" t="s">
        <v>59</v>
      </c>
      <c r="CM405" t="s">
        <v>47</v>
      </c>
      <c r="CN405" s="15" t="s">
        <v>59</v>
      </c>
      <c r="CO405" t="s">
        <v>47</v>
      </c>
      <c r="CP405" s="15" t="s">
        <v>59</v>
      </c>
      <c r="CQ405" t="s">
        <v>47</v>
      </c>
      <c r="CR405" s="15" t="s">
        <v>59</v>
      </c>
      <c r="CS405" t="s">
        <v>47</v>
      </c>
      <c r="CT405" s="15" t="s">
        <v>59</v>
      </c>
      <c r="CU405" t="s">
        <v>47</v>
      </c>
      <c r="CV405" s="15" t="s">
        <v>59</v>
      </c>
      <c r="CY405" t="s">
        <v>47</v>
      </c>
      <c r="CZ405" s="15" t="s">
        <v>59</v>
      </c>
      <c r="DC405" t="s">
        <v>47</v>
      </c>
      <c r="DD405" s="15" t="s">
        <v>59</v>
      </c>
      <c r="DG405" t="s">
        <v>47</v>
      </c>
      <c r="DH405" s="15" t="s">
        <v>59</v>
      </c>
      <c r="DI405" t="s">
        <v>47</v>
      </c>
      <c r="DJ405" s="15" t="s">
        <v>59</v>
      </c>
      <c r="DK405" t="s">
        <v>47</v>
      </c>
      <c r="DL405" s="15" t="s">
        <v>59</v>
      </c>
      <c r="DM405" t="s">
        <v>47</v>
      </c>
      <c r="DN405" s="15" t="s">
        <v>59</v>
      </c>
      <c r="DO405" t="s">
        <v>47</v>
      </c>
      <c r="DP405" s="15" t="s">
        <v>59</v>
      </c>
      <c r="DQ405" t="s">
        <v>47</v>
      </c>
      <c r="DR405" s="15" t="s">
        <v>59</v>
      </c>
      <c r="DS405" t="s">
        <v>47</v>
      </c>
      <c r="DT405" s="15" t="s">
        <v>59</v>
      </c>
      <c r="DU405" t="s">
        <v>47</v>
      </c>
      <c r="DV405" s="15" t="s">
        <v>59</v>
      </c>
      <c r="DW405" t="s">
        <v>47</v>
      </c>
      <c r="DX405" s="15" t="s">
        <v>59</v>
      </c>
      <c r="EC405" t="s">
        <v>47</v>
      </c>
      <c r="ED405" s="15" t="s">
        <v>59</v>
      </c>
      <c r="EE405" t="s">
        <v>47</v>
      </c>
      <c r="EF405" s="15" t="s">
        <v>59</v>
      </c>
      <c r="EG405" t="s">
        <v>47</v>
      </c>
      <c r="EH405" s="15" t="s">
        <v>59</v>
      </c>
      <c r="EK405" t="s">
        <v>47</v>
      </c>
      <c r="EL405" s="15" t="s">
        <v>59</v>
      </c>
      <c r="EM405" t="s">
        <v>47</v>
      </c>
      <c r="EN405" s="15" t="s">
        <v>59</v>
      </c>
      <c r="EO405" t="s">
        <v>47</v>
      </c>
      <c r="EP405" s="15" t="s">
        <v>59</v>
      </c>
      <c r="EQ405" t="s">
        <v>47</v>
      </c>
      <c r="ER405" s="15" t="s">
        <v>59</v>
      </c>
      <c r="ES405" t="s">
        <v>47</v>
      </c>
      <c r="ET405" s="15" t="s">
        <v>59</v>
      </c>
      <c r="EU405" t="s">
        <v>47</v>
      </c>
      <c r="EV405" s="15" t="s">
        <v>59</v>
      </c>
      <c r="EW405" t="s">
        <v>47</v>
      </c>
      <c r="EX405" s="15" t="s">
        <v>59</v>
      </c>
      <c r="EY405" t="s">
        <v>47</v>
      </c>
      <c r="EZ405" s="15" t="s">
        <v>59</v>
      </c>
      <c r="FA405" t="s">
        <v>47</v>
      </c>
      <c r="FB405" s="15" t="s">
        <v>59</v>
      </c>
      <c r="FE405" t="s">
        <v>47</v>
      </c>
      <c r="FF405" s="15" t="s">
        <v>59</v>
      </c>
      <c r="FG405" t="s">
        <v>47</v>
      </c>
      <c r="FH405" s="15" t="s">
        <v>59</v>
      </c>
      <c r="FI405" t="s">
        <v>47</v>
      </c>
      <c r="FJ405" s="15" t="s">
        <v>59</v>
      </c>
      <c r="FK405" t="s">
        <v>47</v>
      </c>
      <c r="FL405" s="15" t="s">
        <v>59</v>
      </c>
      <c r="FM405" t="s">
        <v>47</v>
      </c>
      <c r="FN405" s="15" t="s">
        <v>59</v>
      </c>
      <c r="FO405" t="s">
        <v>47</v>
      </c>
      <c r="FP405" s="15" t="s">
        <v>59</v>
      </c>
      <c r="FQ405" t="s">
        <v>47</v>
      </c>
      <c r="FR405" s="15" t="s">
        <v>59</v>
      </c>
    </row>
    <row r="406" spans="1:174">
      <c r="A406" s="29" t="s">
        <v>845</v>
      </c>
      <c r="B406" s="50">
        <v>4</v>
      </c>
      <c r="C406" s="50"/>
      <c r="D406" s="50">
        <v>8406</v>
      </c>
      <c r="E406" s="18" t="s">
        <v>894</v>
      </c>
      <c r="I406" t="s">
        <v>47</v>
      </c>
      <c r="J406" s="15" t="s">
        <v>59</v>
      </c>
      <c r="K406" t="s">
        <v>47</v>
      </c>
      <c r="L406" s="15" t="s">
        <v>59</v>
      </c>
      <c r="BG406" t="s">
        <v>47</v>
      </c>
      <c r="BH406" s="15" t="s">
        <v>59</v>
      </c>
      <c r="BI406" s="29">
        <v>0.20199999999999999</v>
      </c>
      <c r="BJ406" s="41" t="s">
        <v>59</v>
      </c>
      <c r="BK406" s="29" t="s">
        <v>47</v>
      </c>
      <c r="BL406" s="41" t="s">
        <v>59</v>
      </c>
      <c r="BM406" s="29">
        <v>0</v>
      </c>
      <c r="BN406" s="41" t="s">
        <v>59</v>
      </c>
      <c r="BO406" s="29">
        <v>0.2</v>
      </c>
      <c r="BP406" s="41" t="s">
        <v>59</v>
      </c>
      <c r="BQ406" s="29">
        <v>0</v>
      </c>
      <c r="BR406" s="41" t="s">
        <v>59</v>
      </c>
      <c r="BS406" s="29">
        <v>0.2</v>
      </c>
      <c r="BT406" s="41" t="s">
        <v>59</v>
      </c>
      <c r="BU406" s="29" t="s">
        <v>47</v>
      </c>
      <c r="BV406" s="41" t="s">
        <v>59</v>
      </c>
      <c r="BW406" s="29">
        <v>1</v>
      </c>
      <c r="BX406" s="41" t="s">
        <v>59</v>
      </c>
      <c r="BY406" s="29">
        <v>0</v>
      </c>
      <c r="BZ406" s="41" t="s">
        <v>59</v>
      </c>
      <c r="CA406" t="s">
        <v>47</v>
      </c>
      <c r="CB406" s="15" t="s">
        <v>59</v>
      </c>
      <c r="CI406" t="s">
        <v>47</v>
      </c>
      <c r="CJ406" s="15" t="s">
        <v>59</v>
      </c>
      <c r="CM406" t="s">
        <v>47</v>
      </c>
      <c r="CN406" s="15" t="s">
        <v>59</v>
      </c>
      <c r="CO406" t="s">
        <v>47</v>
      </c>
      <c r="CP406" s="15" t="s">
        <v>59</v>
      </c>
      <c r="CQ406" t="s">
        <v>47</v>
      </c>
      <c r="CR406" s="15" t="s">
        <v>59</v>
      </c>
      <c r="CS406" t="s">
        <v>47</v>
      </c>
      <c r="CT406" s="15" t="s">
        <v>59</v>
      </c>
      <c r="CU406" t="s">
        <v>47</v>
      </c>
      <c r="CV406" s="15" t="s">
        <v>59</v>
      </c>
      <c r="CY406" t="s">
        <v>47</v>
      </c>
      <c r="CZ406" s="15" t="s">
        <v>59</v>
      </c>
      <c r="DC406" t="s">
        <v>47</v>
      </c>
      <c r="DD406" s="15" t="s">
        <v>59</v>
      </c>
      <c r="DG406" t="s">
        <v>47</v>
      </c>
      <c r="DH406" s="15" t="s">
        <v>59</v>
      </c>
      <c r="DI406" t="s">
        <v>47</v>
      </c>
      <c r="DJ406" s="15" t="s">
        <v>59</v>
      </c>
      <c r="DK406" t="s">
        <v>47</v>
      </c>
      <c r="DL406" s="15" t="s">
        <v>59</v>
      </c>
      <c r="DM406" t="s">
        <v>47</v>
      </c>
      <c r="DN406" s="15" t="s">
        <v>59</v>
      </c>
      <c r="DO406" t="s">
        <v>47</v>
      </c>
      <c r="DP406" s="15" t="s">
        <v>59</v>
      </c>
      <c r="DQ406" t="s">
        <v>47</v>
      </c>
      <c r="DR406" s="15" t="s">
        <v>59</v>
      </c>
      <c r="DS406" t="s">
        <v>47</v>
      </c>
      <c r="DT406" s="15" t="s">
        <v>59</v>
      </c>
      <c r="DU406" t="s">
        <v>47</v>
      </c>
      <c r="DV406" s="15" t="s">
        <v>59</v>
      </c>
      <c r="DW406" t="s">
        <v>47</v>
      </c>
      <c r="DX406" s="15" t="s">
        <v>59</v>
      </c>
      <c r="EC406" t="s">
        <v>47</v>
      </c>
      <c r="ED406" s="15" t="s">
        <v>59</v>
      </c>
      <c r="EE406" t="s">
        <v>47</v>
      </c>
      <c r="EF406" s="15" t="s">
        <v>59</v>
      </c>
      <c r="EG406" t="s">
        <v>47</v>
      </c>
      <c r="EH406" s="15" t="s">
        <v>59</v>
      </c>
      <c r="EK406" t="s">
        <v>47</v>
      </c>
      <c r="EL406" s="15" t="s">
        <v>59</v>
      </c>
      <c r="EM406" t="s">
        <v>47</v>
      </c>
      <c r="EN406" s="15" t="s">
        <v>59</v>
      </c>
      <c r="EO406" t="s">
        <v>47</v>
      </c>
      <c r="EP406" s="15" t="s">
        <v>59</v>
      </c>
      <c r="EQ406" t="s">
        <v>47</v>
      </c>
      <c r="ER406" s="15" t="s">
        <v>59</v>
      </c>
      <c r="ES406" t="s">
        <v>47</v>
      </c>
      <c r="ET406" s="15" t="s">
        <v>59</v>
      </c>
      <c r="EU406" t="s">
        <v>47</v>
      </c>
      <c r="EV406" s="15" t="s">
        <v>59</v>
      </c>
      <c r="EW406" t="s">
        <v>47</v>
      </c>
      <c r="EX406" s="15" t="s">
        <v>59</v>
      </c>
      <c r="EY406" t="s">
        <v>47</v>
      </c>
      <c r="EZ406" s="15" t="s">
        <v>59</v>
      </c>
      <c r="FA406" t="s">
        <v>47</v>
      </c>
      <c r="FB406" s="15" t="s">
        <v>59</v>
      </c>
      <c r="FE406" t="s">
        <v>47</v>
      </c>
      <c r="FF406" s="15" t="s">
        <v>59</v>
      </c>
      <c r="FG406" t="s">
        <v>47</v>
      </c>
      <c r="FH406" s="15" t="s">
        <v>59</v>
      </c>
      <c r="FI406" t="s">
        <v>47</v>
      </c>
      <c r="FJ406" s="15" t="s">
        <v>59</v>
      </c>
      <c r="FK406" t="s">
        <v>47</v>
      </c>
      <c r="FL406" s="15" t="s">
        <v>59</v>
      </c>
      <c r="FM406" t="s">
        <v>47</v>
      </c>
      <c r="FN406" s="15" t="s">
        <v>59</v>
      </c>
      <c r="FO406" t="s">
        <v>47</v>
      </c>
      <c r="FP406" s="15" t="s">
        <v>59</v>
      </c>
      <c r="FQ406" t="s">
        <v>47</v>
      </c>
      <c r="FR406" s="15" t="s">
        <v>59</v>
      </c>
    </row>
    <row r="407" spans="1:174">
      <c r="A407" s="29" t="s">
        <v>891</v>
      </c>
      <c r="B407" s="50">
        <v>4</v>
      </c>
      <c r="C407" s="50"/>
      <c r="D407" s="50">
        <v>8012</v>
      </c>
      <c r="E407" s="18" t="s">
        <v>894</v>
      </c>
      <c r="I407" t="s">
        <v>47</v>
      </c>
      <c r="J407" s="15" t="s">
        <v>59</v>
      </c>
      <c r="K407" t="s">
        <v>47</v>
      </c>
      <c r="L407" s="15" t="s">
        <v>59</v>
      </c>
      <c r="BG407" t="s">
        <v>47</v>
      </c>
      <c r="BH407" s="15" t="s">
        <v>59</v>
      </c>
      <c r="BI407" s="29">
        <v>8.8000000000000009E-2</v>
      </c>
      <c r="BJ407" s="41" t="s">
        <v>59</v>
      </c>
      <c r="BK407" s="29" t="s">
        <v>47</v>
      </c>
      <c r="BL407" s="41" t="s">
        <v>59</v>
      </c>
      <c r="BM407" s="29">
        <v>2.3E-2</v>
      </c>
      <c r="BN407" s="41" t="s">
        <v>59</v>
      </c>
      <c r="BO407" s="29">
        <v>0.16</v>
      </c>
      <c r="BP407" s="41" t="s">
        <v>59</v>
      </c>
      <c r="BQ407" s="29">
        <v>2.7000000000000003E-2</v>
      </c>
      <c r="BR407" s="41" t="s">
        <v>59</v>
      </c>
      <c r="BS407" s="29">
        <v>0.15</v>
      </c>
      <c r="BT407" s="41" t="s">
        <v>59</v>
      </c>
      <c r="BU407" s="29" t="s">
        <v>47</v>
      </c>
      <c r="BV407" s="41" t="s">
        <v>59</v>
      </c>
      <c r="BW407" s="29">
        <v>1.08</v>
      </c>
      <c r="BX407" s="41" t="s">
        <v>59</v>
      </c>
      <c r="BY407" s="29">
        <v>0</v>
      </c>
      <c r="BZ407" s="41" t="s">
        <v>59</v>
      </c>
      <c r="CA407" t="s">
        <v>47</v>
      </c>
      <c r="CB407" s="15" t="s">
        <v>59</v>
      </c>
      <c r="CI407" t="s">
        <v>47</v>
      </c>
      <c r="CJ407" s="15" t="s">
        <v>59</v>
      </c>
      <c r="CM407" t="s">
        <v>47</v>
      </c>
      <c r="CN407" s="15" t="s">
        <v>59</v>
      </c>
      <c r="CO407" t="s">
        <v>47</v>
      </c>
      <c r="CP407" s="15" t="s">
        <v>59</v>
      </c>
      <c r="CQ407" t="s">
        <v>47</v>
      </c>
      <c r="CR407" s="15" t="s">
        <v>59</v>
      </c>
      <c r="CS407" t="s">
        <v>47</v>
      </c>
      <c r="CT407" s="15" t="s">
        <v>59</v>
      </c>
      <c r="CU407" t="s">
        <v>47</v>
      </c>
      <c r="CV407" s="15" t="s">
        <v>59</v>
      </c>
      <c r="CY407" t="s">
        <v>47</v>
      </c>
      <c r="CZ407" s="15" t="s">
        <v>59</v>
      </c>
      <c r="DC407" t="s">
        <v>47</v>
      </c>
      <c r="DD407" s="15" t="s">
        <v>59</v>
      </c>
      <c r="DG407" t="s">
        <v>47</v>
      </c>
      <c r="DH407" s="15" t="s">
        <v>59</v>
      </c>
      <c r="DI407" t="s">
        <v>47</v>
      </c>
      <c r="DJ407" s="15" t="s">
        <v>59</v>
      </c>
      <c r="DK407" t="s">
        <v>47</v>
      </c>
      <c r="DL407" s="15" t="s">
        <v>59</v>
      </c>
      <c r="DM407" t="s">
        <v>47</v>
      </c>
      <c r="DN407" s="15" t="s">
        <v>59</v>
      </c>
      <c r="DO407" t="s">
        <v>47</v>
      </c>
      <c r="DP407" s="15" t="s">
        <v>59</v>
      </c>
      <c r="DQ407" t="s">
        <v>47</v>
      </c>
      <c r="DR407" s="15" t="s">
        <v>59</v>
      </c>
      <c r="DS407" t="s">
        <v>47</v>
      </c>
      <c r="DT407" s="15" t="s">
        <v>59</v>
      </c>
      <c r="DU407" t="s">
        <v>47</v>
      </c>
      <c r="DV407" s="15" t="s">
        <v>59</v>
      </c>
      <c r="DW407" t="s">
        <v>47</v>
      </c>
      <c r="DX407" s="15" t="s">
        <v>59</v>
      </c>
      <c r="EC407" t="s">
        <v>47</v>
      </c>
      <c r="ED407" s="15" t="s">
        <v>59</v>
      </c>
      <c r="EE407" t="s">
        <v>47</v>
      </c>
      <c r="EF407" s="15" t="s">
        <v>59</v>
      </c>
      <c r="EG407" t="s">
        <v>47</v>
      </c>
      <c r="EH407" s="15" t="s">
        <v>59</v>
      </c>
      <c r="EK407" t="s">
        <v>47</v>
      </c>
      <c r="EL407" s="15" t="s">
        <v>59</v>
      </c>
      <c r="EM407" t="s">
        <v>47</v>
      </c>
      <c r="EN407" s="15" t="s">
        <v>59</v>
      </c>
      <c r="EO407" t="s">
        <v>47</v>
      </c>
      <c r="EP407" s="15" t="s">
        <v>59</v>
      </c>
      <c r="EQ407" t="s">
        <v>47</v>
      </c>
      <c r="ER407" s="15" t="s">
        <v>59</v>
      </c>
      <c r="ES407" t="s">
        <v>47</v>
      </c>
      <c r="ET407" s="15" t="s">
        <v>59</v>
      </c>
      <c r="EU407" t="s">
        <v>47</v>
      </c>
      <c r="EV407" s="15" t="s">
        <v>59</v>
      </c>
      <c r="EW407" t="s">
        <v>47</v>
      </c>
      <c r="EX407" s="15" t="s">
        <v>59</v>
      </c>
      <c r="EY407" t="s">
        <v>47</v>
      </c>
      <c r="EZ407" s="15" t="s">
        <v>59</v>
      </c>
      <c r="FA407" t="s">
        <v>47</v>
      </c>
      <c r="FB407" s="15" t="s">
        <v>59</v>
      </c>
      <c r="FE407" t="s">
        <v>47</v>
      </c>
      <c r="FF407" s="15" t="s">
        <v>59</v>
      </c>
      <c r="FG407" t="s">
        <v>47</v>
      </c>
      <c r="FH407" s="15" t="s">
        <v>59</v>
      </c>
      <c r="FI407" t="s">
        <v>47</v>
      </c>
      <c r="FJ407" s="15" t="s">
        <v>59</v>
      </c>
      <c r="FK407" t="s">
        <v>47</v>
      </c>
      <c r="FL407" s="15" t="s">
        <v>59</v>
      </c>
      <c r="FM407" t="s">
        <v>47</v>
      </c>
      <c r="FN407" s="15" t="s">
        <v>59</v>
      </c>
      <c r="FO407" t="s">
        <v>47</v>
      </c>
      <c r="FP407" s="15" t="s">
        <v>59</v>
      </c>
      <c r="FQ407" t="s">
        <v>47</v>
      </c>
      <c r="FR407" s="15" t="s">
        <v>59</v>
      </c>
    </row>
    <row r="408" spans="1:174">
      <c r="A408" s="29" t="s">
        <v>892</v>
      </c>
      <c r="B408" s="50">
        <v>4</v>
      </c>
      <c r="C408" s="50"/>
      <c r="D408" s="50">
        <v>8012</v>
      </c>
      <c r="E408" s="18" t="s">
        <v>894</v>
      </c>
      <c r="I408" t="s">
        <v>47</v>
      </c>
      <c r="J408" s="15" t="s">
        <v>59</v>
      </c>
      <c r="K408" t="s">
        <v>47</v>
      </c>
      <c r="L408" s="15" t="s">
        <v>59</v>
      </c>
      <c r="BG408" t="s">
        <v>47</v>
      </c>
      <c r="BH408" s="15" t="s">
        <v>59</v>
      </c>
      <c r="BI408" s="29">
        <v>0.13900000000000001</v>
      </c>
      <c r="BJ408" s="41" t="s">
        <v>59</v>
      </c>
      <c r="BK408" s="29" t="s">
        <v>47</v>
      </c>
      <c r="BL408" s="41" t="s">
        <v>59</v>
      </c>
      <c r="BM408" s="29">
        <v>0.31</v>
      </c>
      <c r="BN408" s="41" t="s">
        <v>59</v>
      </c>
      <c r="BO408" s="29">
        <v>1.39</v>
      </c>
      <c r="BP408" s="41" t="s">
        <v>59</v>
      </c>
      <c r="BQ408" s="29">
        <v>0</v>
      </c>
      <c r="BR408" s="41" t="s">
        <v>59</v>
      </c>
      <c r="BS408" s="29">
        <v>0.02</v>
      </c>
      <c r="BT408" s="41" t="s">
        <v>59</v>
      </c>
      <c r="BU408" s="29" t="s">
        <v>47</v>
      </c>
      <c r="BV408" s="41" t="s">
        <v>59</v>
      </c>
      <c r="BW408" s="29">
        <v>1.76</v>
      </c>
      <c r="BX408" s="41" t="s">
        <v>59</v>
      </c>
      <c r="BY408" s="29">
        <v>0</v>
      </c>
      <c r="BZ408" s="41" t="s">
        <v>59</v>
      </c>
      <c r="CA408" t="s">
        <v>47</v>
      </c>
      <c r="CB408" s="15" t="s">
        <v>59</v>
      </c>
      <c r="CI408" t="s">
        <v>47</v>
      </c>
      <c r="CJ408" s="15" t="s">
        <v>59</v>
      </c>
      <c r="CM408" t="s">
        <v>47</v>
      </c>
      <c r="CN408" s="15" t="s">
        <v>59</v>
      </c>
      <c r="CO408" t="s">
        <v>47</v>
      </c>
      <c r="CP408" s="15" t="s">
        <v>59</v>
      </c>
      <c r="CQ408" t="s">
        <v>47</v>
      </c>
      <c r="CR408" s="15" t="s">
        <v>59</v>
      </c>
      <c r="CS408" t="s">
        <v>47</v>
      </c>
      <c r="CT408" s="15" t="s">
        <v>59</v>
      </c>
      <c r="CU408" t="s">
        <v>47</v>
      </c>
      <c r="CV408" s="15" t="s">
        <v>59</v>
      </c>
      <c r="CY408" t="s">
        <v>47</v>
      </c>
      <c r="CZ408" s="15" t="s">
        <v>59</v>
      </c>
      <c r="DC408" t="s">
        <v>47</v>
      </c>
      <c r="DD408" s="15" t="s">
        <v>59</v>
      </c>
      <c r="DG408" t="s">
        <v>47</v>
      </c>
      <c r="DH408" s="15" t="s">
        <v>59</v>
      </c>
      <c r="DI408" t="s">
        <v>47</v>
      </c>
      <c r="DJ408" s="15" t="s">
        <v>59</v>
      </c>
      <c r="DK408" t="s">
        <v>47</v>
      </c>
      <c r="DL408" s="15" t="s">
        <v>59</v>
      </c>
      <c r="DM408" t="s">
        <v>47</v>
      </c>
      <c r="DN408" s="15" t="s">
        <v>59</v>
      </c>
      <c r="DO408" t="s">
        <v>47</v>
      </c>
      <c r="DP408" s="15" t="s">
        <v>59</v>
      </c>
      <c r="DQ408" t="s">
        <v>47</v>
      </c>
      <c r="DR408" s="15" t="s">
        <v>59</v>
      </c>
      <c r="DS408" t="s">
        <v>47</v>
      </c>
      <c r="DT408" s="15" t="s">
        <v>59</v>
      </c>
      <c r="DU408" t="s">
        <v>47</v>
      </c>
      <c r="DV408" s="15" t="s">
        <v>59</v>
      </c>
      <c r="DW408" t="s">
        <v>47</v>
      </c>
      <c r="DX408" s="15" t="s">
        <v>59</v>
      </c>
      <c r="EC408" t="s">
        <v>47</v>
      </c>
      <c r="ED408" s="15" t="s">
        <v>59</v>
      </c>
      <c r="EE408" t="s">
        <v>47</v>
      </c>
      <c r="EF408" s="15" t="s">
        <v>59</v>
      </c>
      <c r="EG408" t="s">
        <v>47</v>
      </c>
      <c r="EH408" s="15" t="s">
        <v>59</v>
      </c>
      <c r="EK408" t="s">
        <v>47</v>
      </c>
      <c r="EL408" s="15" t="s">
        <v>59</v>
      </c>
      <c r="EM408" t="s">
        <v>47</v>
      </c>
      <c r="EN408" s="15" t="s">
        <v>59</v>
      </c>
      <c r="EO408" t="s">
        <v>47</v>
      </c>
      <c r="EP408" s="15" t="s">
        <v>59</v>
      </c>
      <c r="EQ408" t="s">
        <v>47</v>
      </c>
      <c r="ER408" s="15" t="s">
        <v>59</v>
      </c>
      <c r="ES408" t="s">
        <v>47</v>
      </c>
      <c r="ET408" s="15" t="s">
        <v>59</v>
      </c>
      <c r="EU408" t="s">
        <v>47</v>
      </c>
      <c r="EV408" s="15" t="s">
        <v>59</v>
      </c>
      <c r="EW408" t="s">
        <v>47</v>
      </c>
      <c r="EX408" s="15" t="s">
        <v>59</v>
      </c>
      <c r="EY408" t="s">
        <v>47</v>
      </c>
      <c r="EZ408" s="15" t="s">
        <v>59</v>
      </c>
      <c r="FA408" t="s">
        <v>47</v>
      </c>
      <c r="FB408" s="15" t="s">
        <v>59</v>
      </c>
      <c r="FE408" t="s">
        <v>47</v>
      </c>
      <c r="FF408" s="15" t="s">
        <v>59</v>
      </c>
      <c r="FG408" t="s">
        <v>47</v>
      </c>
      <c r="FH408" s="15" t="s">
        <v>59</v>
      </c>
      <c r="FI408" t="s">
        <v>47</v>
      </c>
      <c r="FJ408" s="15" t="s">
        <v>59</v>
      </c>
      <c r="FK408" t="s">
        <v>47</v>
      </c>
      <c r="FL408" s="15" t="s">
        <v>59</v>
      </c>
      <c r="FM408" t="s">
        <v>47</v>
      </c>
      <c r="FN408" s="15" t="s">
        <v>59</v>
      </c>
      <c r="FO408" t="s">
        <v>47</v>
      </c>
      <c r="FP408" s="15" t="s">
        <v>59</v>
      </c>
      <c r="FQ408" t="s">
        <v>47</v>
      </c>
      <c r="FR408" s="15" t="s">
        <v>59</v>
      </c>
    </row>
    <row r="409" spans="1:174">
      <c r="A409" s="29" t="s">
        <v>893</v>
      </c>
      <c r="B409" s="50">
        <v>4</v>
      </c>
      <c r="C409" s="50"/>
      <c r="D409" s="50">
        <v>8012</v>
      </c>
      <c r="E409" s="18" t="s">
        <v>894</v>
      </c>
      <c r="I409" t="s">
        <v>47</v>
      </c>
      <c r="J409" s="15" t="s">
        <v>59</v>
      </c>
      <c r="K409" t="s">
        <v>47</v>
      </c>
      <c r="L409" s="15" t="s">
        <v>59</v>
      </c>
      <c r="BG409" t="s">
        <v>47</v>
      </c>
      <c r="BH409" s="15" t="s">
        <v>59</v>
      </c>
      <c r="BI409" s="29">
        <v>3.2000000000000001E-2</v>
      </c>
      <c r="BJ409" s="41" t="s">
        <v>59</v>
      </c>
      <c r="BK409" s="29" t="s">
        <v>47</v>
      </c>
      <c r="BL409" s="41" t="s">
        <v>59</v>
      </c>
      <c r="BM409" s="29">
        <v>7.2999999999999995E-2</v>
      </c>
      <c r="BN409" s="41" t="s">
        <v>59</v>
      </c>
      <c r="BO409" s="29">
        <v>0.28999999999999998</v>
      </c>
      <c r="BP409" s="41" t="s">
        <v>59</v>
      </c>
      <c r="BQ409" s="29">
        <v>0</v>
      </c>
      <c r="BR409" s="41" t="s">
        <v>59</v>
      </c>
      <c r="BS409" s="29">
        <v>0.13</v>
      </c>
      <c r="BT409" s="41" t="s">
        <v>59</v>
      </c>
      <c r="BU409" s="29" t="s">
        <v>47</v>
      </c>
      <c r="BV409" s="41" t="s">
        <v>59</v>
      </c>
      <c r="BW409" s="29">
        <v>0.53</v>
      </c>
      <c r="BX409" s="41" t="s">
        <v>59</v>
      </c>
      <c r="BY409" s="29">
        <v>0</v>
      </c>
      <c r="BZ409" s="41" t="s">
        <v>59</v>
      </c>
      <c r="CA409" t="s">
        <v>47</v>
      </c>
      <c r="CB409" s="15" t="s">
        <v>59</v>
      </c>
      <c r="CI409" t="s">
        <v>47</v>
      </c>
      <c r="CJ409" s="15" t="s">
        <v>59</v>
      </c>
      <c r="CM409" t="s">
        <v>47</v>
      </c>
      <c r="CN409" s="15" t="s">
        <v>59</v>
      </c>
      <c r="CO409" t="s">
        <v>47</v>
      </c>
      <c r="CP409" s="15" t="s">
        <v>59</v>
      </c>
      <c r="CQ409" t="s">
        <v>47</v>
      </c>
      <c r="CR409" s="15" t="s">
        <v>59</v>
      </c>
      <c r="CS409" t="s">
        <v>47</v>
      </c>
      <c r="CT409" s="15" t="s">
        <v>59</v>
      </c>
      <c r="CU409" t="s">
        <v>47</v>
      </c>
      <c r="CV409" s="15" t="s">
        <v>59</v>
      </c>
      <c r="CY409" t="s">
        <v>47</v>
      </c>
      <c r="CZ409" s="15" t="s">
        <v>59</v>
      </c>
      <c r="DC409" t="s">
        <v>47</v>
      </c>
      <c r="DD409" s="15" t="s">
        <v>59</v>
      </c>
      <c r="DG409" t="s">
        <v>47</v>
      </c>
      <c r="DH409" s="15" t="s">
        <v>59</v>
      </c>
      <c r="DI409" t="s">
        <v>47</v>
      </c>
      <c r="DJ409" s="15" t="s">
        <v>59</v>
      </c>
      <c r="DK409" t="s">
        <v>47</v>
      </c>
      <c r="DL409" s="15" t="s">
        <v>59</v>
      </c>
      <c r="DM409" t="s">
        <v>47</v>
      </c>
      <c r="DN409" s="15" t="s">
        <v>59</v>
      </c>
      <c r="DO409" t="s">
        <v>47</v>
      </c>
      <c r="DP409" s="15" t="s">
        <v>59</v>
      </c>
      <c r="DQ409" t="s">
        <v>47</v>
      </c>
      <c r="DR409" s="15" t="s">
        <v>59</v>
      </c>
      <c r="DS409" t="s">
        <v>47</v>
      </c>
      <c r="DT409" s="15" t="s">
        <v>59</v>
      </c>
      <c r="DU409" t="s">
        <v>47</v>
      </c>
      <c r="DV409" s="15" t="s">
        <v>59</v>
      </c>
      <c r="DW409" t="s">
        <v>47</v>
      </c>
      <c r="DX409" s="15" t="s">
        <v>59</v>
      </c>
      <c r="EC409" t="s">
        <v>47</v>
      </c>
      <c r="ED409" s="15" t="s">
        <v>59</v>
      </c>
      <c r="EE409" t="s">
        <v>47</v>
      </c>
      <c r="EF409" s="15" t="s">
        <v>59</v>
      </c>
      <c r="EG409" t="s">
        <v>47</v>
      </c>
      <c r="EH409" s="15" t="s">
        <v>59</v>
      </c>
      <c r="EK409" t="s">
        <v>47</v>
      </c>
      <c r="EL409" s="15" t="s">
        <v>59</v>
      </c>
      <c r="EM409" t="s">
        <v>47</v>
      </c>
      <c r="EN409" s="15" t="s">
        <v>59</v>
      </c>
      <c r="EO409" t="s">
        <v>47</v>
      </c>
      <c r="EP409" s="15" t="s">
        <v>59</v>
      </c>
      <c r="EQ409" t="s">
        <v>47</v>
      </c>
      <c r="ER409" s="15" t="s">
        <v>59</v>
      </c>
      <c r="ES409" t="s">
        <v>47</v>
      </c>
      <c r="ET409" s="15" t="s">
        <v>59</v>
      </c>
      <c r="EU409" t="s">
        <v>47</v>
      </c>
      <c r="EV409" s="15" t="s">
        <v>59</v>
      </c>
      <c r="EW409" t="s">
        <v>47</v>
      </c>
      <c r="EX409" s="15" t="s">
        <v>59</v>
      </c>
      <c r="EY409" t="s">
        <v>47</v>
      </c>
      <c r="EZ409" s="15" t="s">
        <v>59</v>
      </c>
      <c r="FA409" t="s">
        <v>47</v>
      </c>
      <c r="FB409" s="15" t="s">
        <v>59</v>
      </c>
      <c r="FE409" t="s">
        <v>47</v>
      </c>
      <c r="FF409" s="15" t="s">
        <v>59</v>
      </c>
      <c r="FG409" t="s">
        <v>47</v>
      </c>
      <c r="FH409" s="15" t="s">
        <v>59</v>
      </c>
      <c r="FI409" t="s">
        <v>47</v>
      </c>
      <c r="FJ409" s="15" t="s">
        <v>59</v>
      </c>
      <c r="FK409" t="s">
        <v>47</v>
      </c>
      <c r="FL409" s="15" t="s">
        <v>59</v>
      </c>
      <c r="FM409" t="s">
        <v>47</v>
      </c>
      <c r="FN409" s="15" t="s">
        <v>59</v>
      </c>
      <c r="FO409" t="s">
        <v>47</v>
      </c>
      <c r="FP409" s="15" t="s">
        <v>59</v>
      </c>
      <c r="FQ409" t="s">
        <v>47</v>
      </c>
      <c r="FR409" s="15" t="s">
        <v>59</v>
      </c>
    </row>
    <row r="410" spans="1:174">
      <c r="A410" s="39" t="s">
        <v>908</v>
      </c>
      <c r="B410" s="54">
        <v>2</v>
      </c>
      <c r="C410" s="54"/>
      <c r="D410" s="54">
        <v>8012</v>
      </c>
      <c r="E410" s="18" t="s">
        <v>913</v>
      </c>
      <c r="K410">
        <v>10.57</v>
      </c>
      <c r="L410" s="15" t="s">
        <v>59</v>
      </c>
      <c r="CI410" t="s">
        <v>47</v>
      </c>
      <c r="CJ410" s="15" t="s">
        <v>59</v>
      </c>
      <c r="CM410" t="s">
        <v>47</v>
      </c>
      <c r="CN410" s="15" t="s">
        <v>59</v>
      </c>
      <c r="CO410" t="s">
        <v>47</v>
      </c>
      <c r="CP410" s="15" t="s">
        <v>59</v>
      </c>
      <c r="CQ410" t="s">
        <v>47</v>
      </c>
      <c r="CR410" s="15" t="s">
        <v>59</v>
      </c>
      <c r="CS410" t="s">
        <v>47</v>
      </c>
      <c r="CT410" s="15" t="s">
        <v>59</v>
      </c>
      <c r="CU410" t="s">
        <v>47</v>
      </c>
      <c r="CV410" s="15" t="s">
        <v>59</v>
      </c>
      <c r="CW410" t="s">
        <v>47</v>
      </c>
      <c r="CX410" s="15" t="s">
        <v>59</v>
      </c>
      <c r="CY410" t="s">
        <v>47</v>
      </c>
      <c r="CZ410" s="15" t="s">
        <v>59</v>
      </c>
      <c r="DA410" t="s">
        <v>47</v>
      </c>
      <c r="DB410" s="15" t="s">
        <v>59</v>
      </c>
      <c r="DC410" t="s">
        <v>47</v>
      </c>
      <c r="DD410" s="15" t="s">
        <v>59</v>
      </c>
      <c r="DE410">
        <v>1.72</v>
      </c>
      <c r="DF410" s="15" t="s">
        <v>59</v>
      </c>
      <c r="DG410">
        <v>0.3</v>
      </c>
      <c r="DH410" s="15" t="s">
        <v>59</v>
      </c>
      <c r="DI410" t="s">
        <v>47</v>
      </c>
      <c r="DJ410" s="15" t="s">
        <v>59</v>
      </c>
      <c r="DK410">
        <v>0.56000000000000005</v>
      </c>
      <c r="DL410" s="15" t="s">
        <v>59</v>
      </c>
      <c r="DM410" t="s">
        <v>47</v>
      </c>
      <c r="DN410" s="15" t="s">
        <v>59</v>
      </c>
      <c r="DO410" t="s">
        <v>47</v>
      </c>
      <c r="DP410" s="15" t="s">
        <v>59</v>
      </c>
      <c r="DQ410">
        <v>0.47</v>
      </c>
      <c r="DR410" s="15" t="s">
        <v>59</v>
      </c>
      <c r="DS410" t="s">
        <v>47</v>
      </c>
      <c r="DT410" s="15" t="s">
        <v>59</v>
      </c>
      <c r="DU410" t="s">
        <v>47</v>
      </c>
      <c r="DV410" s="15" t="s">
        <v>59</v>
      </c>
      <c r="DW410" t="s">
        <v>47</v>
      </c>
      <c r="DX410" s="15" t="s">
        <v>59</v>
      </c>
      <c r="DY410">
        <v>0.4</v>
      </c>
      <c r="DZ410" s="15" t="s">
        <v>59</v>
      </c>
      <c r="EA410">
        <v>0.14000000000000001</v>
      </c>
      <c r="EB410" s="15" t="s">
        <v>59</v>
      </c>
      <c r="EC410" t="s">
        <v>47</v>
      </c>
      <c r="ED410" s="15" t="s">
        <v>59</v>
      </c>
      <c r="EE410">
        <v>0.26</v>
      </c>
      <c r="EF410" s="15" t="s">
        <v>59</v>
      </c>
      <c r="EG410" t="s">
        <v>47</v>
      </c>
      <c r="EH410" s="15" t="s">
        <v>59</v>
      </c>
      <c r="EI410">
        <v>0.32</v>
      </c>
      <c r="EJ410" s="15" t="s">
        <v>59</v>
      </c>
      <c r="EK410" t="s">
        <v>47</v>
      </c>
      <c r="EL410" s="15" t="s">
        <v>59</v>
      </c>
      <c r="EM410" t="s">
        <v>47</v>
      </c>
      <c r="EN410" s="15" t="s">
        <v>59</v>
      </c>
      <c r="EO410" t="s">
        <v>47</v>
      </c>
      <c r="EP410" s="15" t="s">
        <v>59</v>
      </c>
      <c r="EQ410" t="s">
        <v>47</v>
      </c>
      <c r="ER410" s="15" t="s">
        <v>59</v>
      </c>
      <c r="ES410" t="s">
        <v>47</v>
      </c>
      <c r="ET410" s="15" t="s">
        <v>59</v>
      </c>
      <c r="EU410">
        <v>0.85</v>
      </c>
      <c r="EV410" s="15" t="s">
        <v>59</v>
      </c>
      <c r="EW410">
        <v>0.98</v>
      </c>
      <c r="EX410" s="15" t="s">
        <v>59</v>
      </c>
      <c r="EY410" t="s">
        <v>47</v>
      </c>
      <c r="EZ410" s="15" t="s">
        <v>59</v>
      </c>
      <c r="FA410">
        <v>1.92</v>
      </c>
      <c r="FB410" s="15" t="s">
        <v>59</v>
      </c>
      <c r="FE410">
        <v>0.66</v>
      </c>
      <c r="FF410" s="15" t="s">
        <v>59</v>
      </c>
      <c r="FG410">
        <v>0.15</v>
      </c>
      <c r="FH410" s="15" t="s">
        <v>59</v>
      </c>
      <c r="FI410" t="s">
        <v>47</v>
      </c>
      <c r="FJ410" s="15" t="s">
        <v>59</v>
      </c>
      <c r="FK410">
        <v>1.84</v>
      </c>
      <c r="FL410" s="15" t="s">
        <v>59</v>
      </c>
      <c r="FM410" t="s">
        <v>47</v>
      </c>
      <c r="FN410" s="15" t="s">
        <v>59</v>
      </c>
      <c r="FO410" t="s">
        <v>47</v>
      </c>
      <c r="FP410" s="15" t="s">
        <v>59</v>
      </c>
      <c r="FQ410" t="s">
        <v>47</v>
      </c>
      <c r="FR410" s="15" t="s">
        <v>59</v>
      </c>
    </row>
    <row r="411" spans="1:174">
      <c r="A411" s="39" t="s">
        <v>909</v>
      </c>
      <c r="B411" s="54">
        <v>2</v>
      </c>
      <c r="C411" s="54"/>
      <c r="D411" s="54">
        <v>8012</v>
      </c>
      <c r="E411" s="18" t="s">
        <v>913</v>
      </c>
      <c r="K411">
        <v>9.69</v>
      </c>
      <c r="L411" s="15" t="s">
        <v>59</v>
      </c>
      <c r="CI411" t="s">
        <v>47</v>
      </c>
      <c r="CJ411" s="15" t="s">
        <v>59</v>
      </c>
      <c r="CM411" t="s">
        <v>47</v>
      </c>
      <c r="CN411" s="15" t="s">
        <v>59</v>
      </c>
      <c r="CO411" t="s">
        <v>47</v>
      </c>
      <c r="CP411" s="15" t="s">
        <v>59</v>
      </c>
      <c r="CQ411" t="s">
        <v>47</v>
      </c>
      <c r="CR411" s="15" t="s">
        <v>59</v>
      </c>
      <c r="CS411" t="s">
        <v>47</v>
      </c>
      <c r="CT411" s="15" t="s">
        <v>59</v>
      </c>
      <c r="CU411" t="s">
        <v>47</v>
      </c>
      <c r="CV411" s="15" t="s">
        <v>59</v>
      </c>
      <c r="CW411" t="s">
        <v>47</v>
      </c>
      <c r="CX411" s="15" t="s">
        <v>59</v>
      </c>
      <c r="CY411" t="s">
        <v>47</v>
      </c>
      <c r="CZ411" s="15" t="s">
        <v>59</v>
      </c>
      <c r="DA411" t="s">
        <v>47</v>
      </c>
      <c r="DB411" s="15" t="s">
        <v>59</v>
      </c>
      <c r="DC411" t="s">
        <v>47</v>
      </c>
      <c r="DD411" s="15" t="s">
        <v>59</v>
      </c>
      <c r="DE411">
        <v>1.42</v>
      </c>
      <c r="DF411" s="15" t="s">
        <v>59</v>
      </c>
      <c r="DG411">
        <v>0.21</v>
      </c>
      <c r="DH411" s="15" t="s">
        <v>59</v>
      </c>
      <c r="DI411" t="s">
        <v>47</v>
      </c>
      <c r="DJ411" s="15" t="s">
        <v>59</v>
      </c>
      <c r="DK411">
        <v>0.45</v>
      </c>
      <c r="DL411" s="15" t="s">
        <v>59</v>
      </c>
      <c r="DM411" t="s">
        <v>47</v>
      </c>
      <c r="DN411" s="15" t="s">
        <v>59</v>
      </c>
      <c r="DO411" t="s">
        <v>47</v>
      </c>
      <c r="DP411" s="15" t="s">
        <v>59</v>
      </c>
      <c r="DQ411">
        <v>0.41</v>
      </c>
      <c r="DR411" s="15" t="s">
        <v>59</v>
      </c>
      <c r="DS411" t="s">
        <v>47</v>
      </c>
      <c r="DT411" s="15" t="s">
        <v>59</v>
      </c>
      <c r="DU411" t="s">
        <v>47</v>
      </c>
      <c r="DV411" s="15" t="s">
        <v>59</v>
      </c>
      <c r="DW411" t="s">
        <v>47</v>
      </c>
      <c r="DX411" s="15" t="s">
        <v>59</v>
      </c>
      <c r="DY411">
        <v>0.36</v>
      </c>
      <c r="DZ411" s="15" t="s">
        <v>59</v>
      </c>
      <c r="EA411">
        <v>0.12</v>
      </c>
      <c r="EB411" s="15" t="s">
        <v>59</v>
      </c>
      <c r="EC411" t="s">
        <v>47</v>
      </c>
      <c r="ED411" s="15" t="s">
        <v>59</v>
      </c>
      <c r="EE411">
        <v>0.25</v>
      </c>
      <c r="EF411" s="15" t="s">
        <v>59</v>
      </c>
      <c r="EG411" t="s">
        <v>47</v>
      </c>
      <c r="EH411" s="15" t="s">
        <v>59</v>
      </c>
      <c r="EI411">
        <v>0.33</v>
      </c>
      <c r="EJ411" s="15" t="s">
        <v>59</v>
      </c>
      <c r="EK411" t="s">
        <v>47</v>
      </c>
      <c r="EL411" s="15" t="s">
        <v>59</v>
      </c>
      <c r="EM411" t="s">
        <v>47</v>
      </c>
      <c r="EN411" s="15" t="s">
        <v>59</v>
      </c>
      <c r="EO411" t="s">
        <v>47</v>
      </c>
      <c r="EP411" s="15" t="s">
        <v>59</v>
      </c>
      <c r="EQ411" t="s">
        <v>47</v>
      </c>
      <c r="ER411" s="15" t="s">
        <v>59</v>
      </c>
      <c r="ES411" t="s">
        <v>47</v>
      </c>
      <c r="ET411" s="15" t="s">
        <v>59</v>
      </c>
      <c r="EU411">
        <v>0.8</v>
      </c>
      <c r="EV411" s="15" t="s">
        <v>59</v>
      </c>
      <c r="EW411">
        <v>0.95</v>
      </c>
      <c r="EX411" s="15" t="s">
        <v>59</v>
      </c>
      <c r="EY411" t="s">
        <v>47</v>
      </c>
      <c r="EZ411" s="15" t="s">
        <v>59</v>
      </c>
      <c r="FA411">
        <v>1.92</v>
      </c>
      <c r="FB411" s="15" t="s">
        <v>59</v>
      </c>
      <c r="FE411">
        <v>0.57999999999999996</v>
      </c>
      <c r="FF411" s="15" t="s">
        <v>59</v>
      </c>
      <c r="FG411">
        <v>0.13</v>
      </c>
      <c r="FH411" s="15" t="s">
        <v>59</v>
      </c>
      <c r="FI411" t="s">
        <v>47</v>
      </c>
      <c r="FJ411" s="15" t="s">
        <v>59</v>
      </c>
      <c r="FK411">
        <v>1.76</v>
      </c>
      <c r="FL411" s="15" t="s">
        <v>59</v>
      </c>
      <c r="FM411" t="s">
        <v>47</v>
      </c>
      <c r="FN411" s="15" t="s">
        <v>59</v>
      </c>
      <c r="FO411" t="s">
        <v>47</v>
      </c>
      <c r="FP411" s="15" t="s">
        <v>59</v>
      </c>
      <c r="FQ411" t="s">
        <v>47</v>
      </c>
      <c r="FR411" s="15" t="s">
        <v>59</v>
      </c>
    </row>
    <row r="412" spans="1:174">
      <c r="A412" s="39" t="s">
        <v>910</v>
      </c>
      <c r="B412" s="54">
        <v>2</v>
      </c>
      <c r="C412" s="54"/>
      <c r="D412" s="54">
        <v>8012</v>
      </c>
      <c r="E412" s="18" t="s">
        <v>913</v>
      </c>
      <c r="K412">
        <v>6.43</v>
      </c>
      <c r="L412" s="15" t="s">
        <v>59</v>
      </c>
      <c r="CI412" t="s">
        <v>47</v>
      </c>
      <c r="CJ412" s="15" t="s">
        <v>59</v>
      </c>
      <c r="CM412" t="s">
        <v>47</v>
      </c>
      <c r="CN412" s="15" t="s">
        <v>59</v>
      </c>
      <c r="CO412" t="s">
        <v>47</v>
      </c>
      <c r="CP412" s="15" t="s">
        <v>59</v>
      </c>
      <c r="CQ412" t="s">
        <v>47</v>
      </c>
      <c r="CR412" s="15" t="s">
        <v>59</v>
      </c>
      <c r="CS412" t="s">
        <v>47</v>
      </c>
      <c r="CT412" s="15" t="s">
        <v>59</v>
      </c>
      <c r="CU412" t="s">
        <v>47</v>
      </c>
      <c r="CV412" s="15" t="s">
        <v>59</v>
      </c>
      <c r="CW412" t="s">
        <v>47</v>
      </c>
      <c r="CX412" s="15" t="s">
        <v>59</v>
      </c>
      <c r="CY412" t="s">
        <v>47</v>
      </c>
      <c r="CZ412" s="15" t="s">
        <v>59</v>
      </c>
      <c r="DA412" t="s">
        <v>47</v>
      </c>
      <c r="DB412" s="15" t="s">
        <v>59</v>
      </c>
      <c r="DC412" t="s">
        <v>47</v>
      </c>
      <c r="DD412" s="15" t="s">
        <v>59</v>
      </c>
      <c r="DE412">
        <v>0.69</v>
      </c>
      <c r="DF412" s="15" t="s">
        <v>59</v>
      </c>
      <c r="DG412">
        <v>0.15</v>
      </c>
      <c r="DH412" s="15" t="s">
        <v>59</v>
      </c>
      <c r="DI412" t="s">
        <v>47</v>
      </c>
      <c r="DJ412" s="15" t="s">
        <v>59</v>
      </c>
      <c r="DK412">
        <v>0.24</v>
      </c>
      <c r="DL412" s="15" t="s">
        <v>59</v>
      </c>
      <c r="DM412" t="s">
        <v>47</v>
      </c>
      <c r="DN412" s="15" t="s">
        <v>59</v>
      </c>
      <c r="DO412" t="s">
        <v>47</v>
      </c>
      <c r="DP412" s="15" t="s">
        <v>59</v>
      </c>
      <c r="DQ412">
        <v>0.28000000000000003</v>
      </c>
      <c r="DR412" s="15" t="s">
        <v>59</v>
      </c>
      <c r="DS412" t="s">
        <v>47</v>
      </c>
      <c r="DT412" s="15" t="s">
        <v>59</v>
      </c>
      <c r="DU412" t="s">
        <v>47</v>
      </c>
      <c r="DV412" s="15" t="s">
        <v>59</v>
      </c>
      <c r="DW412" t="s">
        <v>47</v>
      </c>
      <c r="DX412" s="15" t="s">
        <v>59</v>
      </c>
      <c r="DY412">
        <v>0.16</v>
      </c>
      <c r="DZ412" s="15" t="s">
        <v>59</v>
      </c>
      <c r="EA412">
        <v>0.1</v>
      </c>
      <c r="EB412" s="15" t="s">
        <v>59</v>
      </c>
      <c r="EC412" t="s">
        <v>47</v>
      </c>
      <c r="ED412" s="15" t="s">
        <v>59</v>
      </c>
      <c r="EE412">
        <v>0.17</v>
      </c>
      <c r="EF412" s="15" t="s">
        <v>59</v>
      </c>
      <c r="EG412" t="s">
        <v>47</v>
      </c>
      <c r="EH412" s="15" t="s">
        <v>59</v>
      </c>
      <c r="EI412">
        <v>0.2</v>
      </c>
      <c r="EJ412" s="15" t="s">
        <v>59</v>
      </c>
      <c r="EK412" t="s">
        <v>47</v>
      </c>
      <c r="EL412" s="15" t="s">
        <v>59</v>
      </c>
      <c r="EM412" t="s">
        <v>47</v>
      </c>
      <c r="EN412" s="15" t="s">
        <v>59</v>
      </c>
      <c r="EO412" t="s">
        <v>47</v>
      </c>
      <c r="EP412" s="15" t="s">
        <v>59</v>
      </c>
      <c r="EQ412" t="s">
        <v>47</v>
      </c>
      <c r="ER412" s="15" t="s">
        <v>59</v>
      </c>
      <c r="ES412" t="s">
        <v>47</v>
      </c>
      <c r="ET412" s="15" t="s">
        <v>59</v>
      </c>
      <c r="EU412">
        <v>0.53</v>
      </c>
      <c r="EV412" s="15" t="s">
        <v>59</v>
      </c>
      <c r="EW412">
        <v>0.64</v>
      </c>
      <c r="EX412" s="15" t="s">
        <v>59</v>
      </c>
      <c r="EY412" t="s">
        <v>47</v>
      </c>
      <c r="EZ412" s="15" t="s">
        <v>59</v>
      </c>
      <c r="FA412">
        <v>1.8</v>
      </c>
      <c r="FB412" s="15" t="s">
        <v>59</v>
      </c>
      <c r="FE412">
        <v>0.21</v>
      </c>
      <c r="FF412" s="15" t="s">
        <v>59</v>
      </c>
      <c r="FG412">
        <v>0.1</v>
      </c>
      <c r="FH412" s="15" t="s">
        <v>59</v>
      </c>
      <c r="FI412" t="s">
        <v>47</v>
      </c>
      <c r="FJ412" s="15" t="s">
        <v>59</v>
      </c>
      <c r="FK412">
        <v>1.1599999999999999</v>
      </c>
      <c r="FL412" s="15" t="s">
        <v>59</v>
      </c>
      <c r="FM412" t="s">
        <v>47</v>
      </c>
      <c r="FN412" s="15" t="s">
        <v>59</v>
      </c>
      <c r="FO412" t="s">
        <v>47</v>
      </c>
      <c r="FP412" s="15" t="s">
        <v>59</v>
      </c>
      <c r="FQ412" t="s">
        <v>47</v>
      </c>
      <c r="FR412" s="15" t="s">
        <v>59</v>
      </c>
    </row>
    <row r="413" spans="1:174">
      <c r="A413" s="39" t="s">
        <v>911</v>
      </c>
      <c r="B413" s="54">
        <v>2</v>
      </c>
      <c r="C413" s="54"/>
      <c r="D413" s="54">
        <v>8012</v>
      </c>
      <c r="E413" s="18" t="s">
        <v>913</v>
      </c>
      <c r="K413">
        <v>3.86</v>
      </c>
      <c r="L413" s="15" t="s">
        <v>59</v>
      </c>
      <c r="CI413" t="s">
        <v>47</v>
      </c>
      <c r="CJ413" s="15" t="s">
        <v>59</v>
      </c>
      <c r="CM413" t="s">
        <v>47</v>
      </c>
      <c r="CN413" s="15" t="s">
        <v>59</v>
      </c>
      <c r="CO413" t="s">
        <v>47</v>
      </c>
      <c r="CP413" s="15" t="s">
        <v>59</v>
      </c>
      <c r="CQ413" t="s">
        <v>47</v>
      </c>
      <c r="CR413" s="15" t="s">
        <v>59</v>
      </c>
      <c r="CS413" t="s">
        <v>47</v>
      </c>
      <c r="CT413" s="15" t="s">
        <v>59</v>
      </c>
      <c r="CU413" t="s">
        <v>47</v>
      </c>
      <c r="CV413" s="15" t="s">
        <v>59</v>
      </c>
      <c r="CW413" t="s">
        <v>47</v>
      </c>
      <c r="CX413" s="15" t="s">
        <v>59</v>
      </c>
      <c r="CY413" t="s">
        <v>47</v>
      </c>
      <c r="CZ413" s="15" t="s">
        <v>59</v>
      </c>
      <c r="DA413" t="s">
        <v>47</v>
      </c>
      <c r="DB413" s="15" t="s">
        <v>59</v>
      </c>
      <c r="DC413" t="s">
        <v>47</v>
      </c>
      <c r="DD413" s="15" t="s">
        <v>59</v>
      </c>
      <c r="DE413">
        <v>0.68</v>
      </c>
      <c r="DF413" s="15" t="s">
        <v>59</v>
      </c>
      <c r="DG413">
        <v>0.11</v>
      </c>
      <c r="DH413" s="15" t="s">
        <v>59</v>
      </c>
      <c r="DI413" t="s">
        <v>47</v>
      </c>
      <c r="DJ413" s="15" t="s">
        <v>59</v>
      </c>
      <c r="DK413">
        <v>0.15</v>
      </c>
      <c r="DL413" s="15" t="s">
        <v>59</v>
      </c>
      <c r="DM413" t="s">
        <v>47</v>
      </c>
      <c r="DN413" s="15" t="s">
        <v>59</v>
      </c>
      <c r="DO413" t="s">
        <v>47</v>
      </c>
      <c r="DP413" s="15" t="s">
        <v>59</v>
      </c>
      <c r="DQ413">
        <v>0.15</v>
      </c>
      <c r="DR413" s="15" t="s">
        <v>59</v>
      </c>
      <c r="DS413" t="s">
        <v>47</v>
      </c>
      <c r="DT413" s="15" t="s">
        <v>59</v>
      </c>
      <c r="DU413" t="s">
        <v>47</v>
      </c>
      <c r="DV413" s="15" t="s">
        <v>59</v>
      </c>
      <c r="DW413" t="s">
        <v>47</v>
      </c>
      <c r="DX413" s="15" t="s">
        <v>59</v>
      </c>
      <c r="DY413">
        <v>0.12</v>
      </c>
      <c r="DZ413" s="15" t="s">
        <v>59</v>
      </c>
      <c r="EA413" t="s">
        <v>53</v>
      </c>
      <c r="EB413" s="15" t="s">
        <v>59</v>
      </c>
      <c r="EC413" t="s">
        <v>47</v>
      </c>
      <c r="ED413" s="15" t="s">
        <v>59</v>
      </c>
      <c r="EE413">
        <v>0.1</v>
      </c>
      <c r="EF413" s="15" t="s">
        <v>59</v>
      </c>
      <c r="EG413" t="s">
        <v>47</v>
      </c>
      <c r="EH413" s="15" t="s">
        <v>59</v>
      </c>
      <c r="EI413">
        <v>0.13</v>
      </c>
      <c r="EJ413" s="15" t="s">
        <v>59</v>
      </c>
      <c r="EK413" t="s">
        <v>47</v>
      </c>
      <c r="EL413" s="15" t="s">
        <v>59</v>
      </c>
      <c r="EM413" t="s">
        <v>47</v>
      </c>
      <c r="EN413" s="15" t="s">
        <v>59</v>
      </c>
      <c r="EO413" t="s">
        <v>47</v>
      </c>
      <c r="EP413" s="15" t="s">
        <v>59</v>
      </c>
      <c r="EQ413" t="s">
        <v>47</v>
      </c>
      <c r="ER413" s="15" t="s">
        <v>59</v>
      </c>
      <c r="ES413" t="s">
        <v>47</v>
      </c>
      <c r="ET413" s="15" t="s">
        <v>59</v>
      </c>
      <c r="EU413">
        <v>0.21</v>
      </c>
      <c r="EV413" s="15" t="s">
        <v>59</v>
      </c>
      <c r="EW413">
        <v>0.43</v>
      </c>
      <c r="EX413" s="15" t="s">
        <v>59</v>
      </c>
      <c r="EY413" t="s">
        <v>47</v>
      </c>
      <c r="EZ413" s="15" t="s">
        <v>59</v>
      </c>
      <c r="FA413">
        <v>0.8</v>
      </c>
      <c r="FB413" s="15" t="s">
        <v>59</v>
      </c>
      <c r="FE413">
        <v>0.13</v>
      </c>
      <c r="FF413" s="15" t="s">
        <v>59</v>
      </c>
      <c r="FG413" t="s">
        <v>53</v>
      </c>
      <c r="FH413" s="15" t="s">
        <v>59</v>
      </c>
      <c r="FI413" t="s">
        <v>47</v>
      </c>
      <c r="FJ413" s="15" t="s">
        <v>59</v>
      </c>
      <c r="FK413">
        <v>0.85</v>
      </c>
      <c r="FL413" s="15" t="s">
        <v>59</v>
      </c>
      <c r="FM413" t="s">
        <v>47</v>
      </c>
      <c r="FN413" s="15" t="s">
        <v>59</v>
      </c>
      <c r="FO413" t="s">
        <v>47</v>
      </c>
      <c r="FP413" s="15" t="s">
        <v>59</v>
      </c>
      <c r="FQ413" t="s">
        <v>47</v>
      </c>
      <c r="FR413" s="15" t="s">
        <v>59</v>
      </c>
    </row>
    <row r="414" spans="1:174">
      <c r="A414" s="39" t="s">
        <v>912</v>
      </c>
      <c r="B414" s="54">
        <v>2</v>
      </c>
      <c r="C414" s="54"/>
      <c r="D414" s="54">
        <v>8012</v>
      </c>
      <c r="E414" s="18" t="s">
        <v>913</v>
      </c>
      <c r="K414">
        <v>3.19</v>
      </c>
      <c r="L414" s="15" t="s">
        <v>59</v>
      </c>
      <c r="CI414" t="s">
        <v>47</v>
      </c>
      <c r="CJ414" s="15" t="s">
        <v>59</v>
      </c>
      <c r="CM414" t="s">
        <v>47</v>
      </c>
      <c r="CN414" s="15" t="s">
        <v>59</v>
      </c>
      <c r="CO414" t="s">
        <v>47</v>
      </c>
      <c r="CP414" s="15" t="s">
        <v>59</v>
      </c>
      <c r="CQ414" t="s">
        <v>47</v>
      </c>
      <c r="CR414" s="15" t="s">
        <v>59</v>
      </c>
      <c r="CS414" t="s">
        <v>47</v>
      </c>
      <c r="CT414" s="15" t="s">
        <v>59</v>
      </c>
      <c r="CU414" t="s">
        <v>47</v>
      </c>
      <c r="CV414" s="15" t="s">
        <v>59</v>
      </c>
      <c r="CW414" t="s">
        <v>47</v>
      </c>
      <c r="CX414" s="15" t="s">
        <v>59</v>
      </c>
      <c r="CY414" t="s">
        <v>47</v>
      </c>
      <c r="CZ414" s="15" t="s">
        <v>59</v>
      </c>
      <c r="DA414" t="s">
        <v>47</v>
      </c>
      <c r="DB414" s="15" t="s">
        <v>59</v>
      </c>
      <c r="DC414" t="s">
        <v>47</v>
      </c>
      <c r="DD414" s="15" t="s">
        <v>59</v>
      </c>
      <c r="DE414">
        <v>0.63</v>
      </c>
      <c r="DF414" s="15" t="s">
        <v>59</v>
      </c>
      <c r="DG414">
        <v>0.1</v>
      </c>
      <c r="DH414" s="15" t="s">
        <v>59</v>
      </c>
      <c r="DI414" t="s">
        <v>47</v>
      </c>
      <c r="DJ414" s="15" t="s">
        <v>59</v>
      </c>
      <c r="DK414">
        <v>0.12</v>
      </c>
      <c r="DL414" s="15" t="s">
        <v>59</v>
      </c>
      <c r="DM414" t="s">
        <v>47</v>
      </c>
      <c r="DN414" s="15" t="s">
        <v>59</v>
      </c>
      <c r="DO414" t="s">
        <v>47</v>
      </c>
      <c r="DP414" s="15" t="s">
        <v>59</v>
      </c>
      <c r="DQ414">
        <v>0.1</v>
      </c>
      <c r="DR414" s="15" t="s">
        <v>59</v>
      </c>
      <c r="DS414" t="s">
        <v>47</v>
      </c>
      <c r="DT414" s="15" t="s">
        <v>59</v>
      </c>
      <c r="DU414" t="s">
        <v>47</v>
      </c>
      <c r="DV414" s="15" t="s">
        <v>59</v>
      </c>
      <c r="DW414" t="s">
        <v>47</v>
      </c>
      <c r="DX414" s="15" t="s">
        <v>59</v>
      </c>
      <c r="DY414">
        <v>0.1</v>
      </c>
      <c r="DZ414" s="15" t="s">
        <v>59</v>
      </c>
      <c r="EA414" t="s">
        <v>53</v>
      </c>
      <c r="EB414" s="15" t="s">
        <v>59</v>
      </c>
      <c r="EC414" t="s">
        <v>47</v>
      </c>
      <c r="ED414" s="15" t="s">
        <v>59</v>
      </c>
      <c r="EE414">
        <v>0.1</v>
      </c>
      <c r="EF414" s="15" t="s">
        <v>59</v>
      </c>
      <c r="EG414" t="s">
        <v>47</v>
      </c>
      <c r="EH414" s="15" t="s">
        <v>59</v>
      </c>
      <c r="EI414">
        <v>0.1</v>
      </c>
      <c r="EJ414" s="15" t="s">
        <v>59</v>
      </c>
      <c r="EK414" t="s">
        <v>47</v>
      </c>
      <c r="EL414" s="15" t="s">
        <v>59</v>
      </c>
      <c r="EM414" t="s">
        <v>47</v>
      </c>
      <c r="EN414" s="15" t="s">
        <v>59</v>
      </c>
      <c r="EO414" t="s">
        <v>47</v>
      </c>
      <c r="EP414" s="15" t="s">
        <v>59</v>
      </c>
      <c r="EQ414" t="s">
        <v>47</v>
      </c>
      <c r="ER414" s="15" t="s">
        <v>59</v>
      </c>
      <c r="ES414" t="s">
        <v>47</v>
      </c>
      <c r="ET414" s="15" t="s">
        <v>59</v>
      </c>
      <c r="EU414">
        <v>0.13</v>
      </c>
      <c r="EV414" s="15" t="s">
        <v>59</v>
      </c>
      <c r="EW414">
        <v>0.4</v>
      </c>
      <c r="EX414" s="15" t="s">
        <v>59</v>
      </c>
      <c r="EY414" t="s">
        <v>47</v>
      </c>
      <c r="EZ414" s="15" t="s">
        <v>59</v>
      </c>
      <c r="FA414">
        <v>0.5</v>
      </c>
      <c r="FB414" s="15" t="s">
        <v>59</v>
      </c>
      <c r="FE414">
        <v>0.1</v>
      </c>
      <c r="FF414" s="15" t="s">
        <v>59</v>
      </c>
      <c r="FG414" t="s">
        <v>53</v>
      </c>
      <c r="FH414" s="15" t="s">
        <v>59</v>
      </c>
      <c r="FI414" t="s">
        <v>47</v>
      </c>
      <c r="FJ414" s="15" t="s">
        <v>59</v>
      </c>
      <c r="FK414">
        <v>0.81</v>
      </c>
      <c r="FL414" s="15" t="s">
        <v>59</v>
      </c>
      <c r="FM414" t="s">
        <v>47</v>
      </c>
      <c r="FN414" s="15" t="s">
        <v>59</v>
      </c>
      <c r="FO414" t="s">
        <v>47</v>
      </c>
      <c r="FP414" s="15" t="s">
        <v>59</v>
      </c>
      <c r="FQ414" t="s">
        <v>47</v>
      </c>
      <c r="FR414" s="15" t="s">
        <v>59</v>
      </c>
    </row>
    <row r="415" spans="1:174">
      <c r="A415" s="39" t="s">
        <v>918</v>
      </c>
      <c r="B415" s="54">
        <v>2</v>
      </c>
      <c r="C415" s="54"/>
      <c r="D415" s="54">
        <v>8012</v>
      </c>
      <c r="E415" s="18" t="s">
        <v>913</v>
      </c>
      <c r="K415">
        <v>98.9</v>
      </c>
      <c r="L415" s="15" t="s">
        <v>59</v>
      </c>
      <c r="CI415" t="s">
        <v>47</v>
      </c>
      <c r="CJ415" s="15" t="s">
        <v>59</v>
      </c>
      <c r="CM415" t="s">
        <v>47</v>
      </c>
      <c r="CN415" s="15" t="s">
        <v>59</v>
      </c>
      <c r="CO415" t="s">
        <v>47</v>
      </c>
      <c r="CP415" s="15" t="s">
        <v>59</v>
      </c>
      <c r="CQ415" t="s">
        <v>47</v>
      </c>
      <c r="CR415" s="15" t="s">
        <v>59</v>
      </c>
      <c r="CS415" t="s">
        <v>47</v>
      </c>
      <c r="CT415" s="15" t="s">
        <v>59</v>
      </c>
      <c r="CU415" t="s">
        <v>47</v>
      </c>
      <c r="CV415" s="15" t="s">
        <v>59</v>
      </c>
      <c r="CW415">
        <v>13.6</v>
      </c>
      <c r="CX415" s="15">
        <v>1.3</v>
      </c>
      <c r="CY415" t="s">
        <v>47</v>
      </c>
      <c r="CZ415" s="15" t="s">
        <v>59</v>
      </c>
      <c r="DA415">
        <v>27.3</v>
      </c>
      <c r="DB415" s="15">
        <v>1.4</v>
      </c>
      <c r="DC415" t="s">
        <v>47</v>
      </c>
      <c r="DD415" s="15" t="s">
        <v>59</v>
      </c>
      <c r="DE415">
        <v>27.9</v>
      </c>
      <c r="DF415" s="15">
        <v>1.9</v>
      </c>
      <c r="DG415" t="s">
        <v>47</v>
      </c>
      <c r="DH415" s="15" t="s">
        <v>59</v>
      </c>
      <c r="DI415" t="s">
        <v>47</v>
      </c>
      <c r="DJ415" s="15" t="s">
        <v>59</v>
      </c>
      <c r="DK415" t="s">
        <v>47</v>
      </c>
      <c r="DL415" s="15" t="s">
        <v>59</v>
      </c>
      <c r="DM415" t="s">
        <v>47</v>
      </c>
      <c r="DN415" s="15" t="s">
        <v>59</v>
      </c>
      <c r="DO415" t="s">
        <v>47</v>
      </c>
      <c r="DP415" s="15" t="s">
        <v>59</v>
      </c>
      <c r="DQ415" t="s">
        <v>47</v>
      </c>
      <c r="DR415" s="15" t="s">
        <v>59</v>
      </c>
      <c r="DS415" t="s">
        <v>47</v>
      </c>
      <c r="DT415" s="15" t="s">
        <v>59</v>
      </c>
      <c r="DU415" t="s">
        <v>47</v>
      </c>
      <c r="DV415" s="15" t="s">
        <v>59</v>
      </c>
      <c r="DW415" t="s">
        <v>47</v>
      </c>
      <c r="DX415" s="15" t="s">
        <v>59</v>
      </c>
      <c r="DY415" t="s">
        <v>47</v>
      </c>
      <c r="DZ415" s="15" t="s">
        <v>59</v>
      </c>
      <c r="EA415" t="s">
        <v>47</v>
      </c>
      <c r="EB415" s="15" t="s">
        <v>59</v>
      </c>
      <c r="EC415" t="s">
        <v>47</v>
      </c>
      <c r="ED415" s="15" t="s">
        <v>59</v>
      </c>
      <c r="EE415" t="s">
        <v>47</v>
      </c>
      <c r="EF415" s="15" t="s">
        <v>59</v>
      </c>
      <c r="EG415" t="s">
        <v>47</v>
      </c>
      <c r="EH415" s="15" t="s">
        <v>59</v>
      </c>
      <c r="EI415" t="s">
        <v>47</v>
      </c>
      <c r="EJ415" s="15" t="s">
        <v>59</v>
      </c>
      <c r="EK415" t="s">
        <v>47</v>
      </c>
      <c r="EL415" s="15" t="s">
        <v>59</v>
      </c>
      <c r="EM415" t="s">
        <v>47</v>
      </c>
      <c r="EN415" s="15" t="s">
        <v>59</v>
      </c>
      <c r="EO415" t="s">
        <v>47</v>
      </c>
      <c r="EP415" s="15" t="s">
        <v>59</v>
      </c>
      <c r="EQ415" t="s">
        <v>47</v>
      </c>
      <c r="ER415" s="15" t="s">
        <v>59</v>
      </c>
      <c r="ES415" t="s">
        <v>47</v>
      </c>
      <c r="ET415" s="15" t="s">
        <v>59</v>
      </c>
      <c r="EU415" t="s">
        <v>47</v>
      </c>
      <c r="EV415" s="15" t="s">
        <v>59</v>
      </c>
      <c r="EW415" t="s">
        <v>47</v>
      </c>
      <c r="EX415" s="15" t="s">
        <v>59</v>
      </c>
      <c r="EY415" t="s">
        <v>47</v>
      </c>
      <c r="EZ415" s="15" t="s">
        <v>59</v>
      </c>
      <c r="FA415" t="s">
        <v>47</v>
      </c>
      <c r="FB415" s="15" t="s">
        <v>59</v>
      </c>
      <c r="FC415">
        <v>23.2</v>
      </c>
      <c r="FD415" s="15">
        <v>1.5</v>
      </c>
      <c r="FE415">
        <v>2.7</v>
      </c>
      <c r="FF415" s="15">
        <v>0.2</v>
      </c>
      <c r="FG415" t="s">
        <v>47</v>
      </c>
      <c r="FH415" s="15" t="s">
        <v>59</v>
      </c>
      <c r="FI415" t="s">
        <v>47</v>
      </c>
      <c r="FJ415" s="15" t="s">
        <v>59</v>
      </c>
      <c r="FK415">
        <v>4.2</v>
      </c>
      <c r="FL415" s="15">
        <v>0.4</v>
      </c>
      <c r="FM415" t="s">
        <v>47</v>
      </c>
      <c r="FN415" s="15" t="s">
        <v>59</v>
      </c>
      <c r="FO415" t="s">
        <v>47</v>
      </c>
      <c r="FP415" s="15" t="s">
        <v>59</v>
      </c>
      <c r="FQ415" t="s">
        <v>47</v>
      </c>
      <c r="FR415" s="15" t="s">
        <v>59</v>
      </c>
    </row>
    <row r="416" spans="1:174">
      <c r="A416" s="39" t="s">
        <v>919</v>
      </c>
      <c r="B416" s="54">
        <v>2</v>
      </c>
      <c r="C416" s="54"/>
      <c r="D416" s="54">
        <v>8012</v>
      </c>
      <c r="E416" s="18" t="s">
        <v>913</v>
      </c>
      <c r="K416">
        <v>66.3</v>
      </c>
      <c r="L416" s="15" t="s">
        <v>59</v>
      </c>
      <c r="CI416" t="s">
        <v>47</v>
      </c>
      <c r="CJ416" s="15" t="s">
        <v>59</v>
      </c>
      <c r="CM416" t="s">
        <v>47</v>
      </c>
      <c r="CN416" s="15" t="s">
        <v>59</v>
      </c>
      <c r="CO416" t="s">
        <v>47</v>
      </c>
      <c r="CP416" s="15" t="s">
        <v>59</v>
      </c>
      <c r="CQ416" t="s">
        <v>47</v>
      </c>
      <c r="CR416" s="15" t="s">
        <v>59</v>
      </c>
      <c r="CS416" t="s">
        <v>47</v>
      </c>
      <c r="CT416" s="15" t="s">
        <v>59</v>
      </c>
      <c r="CU416" t="s">
        <v>47</v>
      </c>
      <c r="CV416" s="15" t="s">
        <v>59</v>
      </c>
      <c r="CW416">
        <v>8.6</v>
      </c>
      <c r="CX416" s="15">
        <v>1</v>
      </c>
      <c r="CY416" t="s">
        <v>47</v>
      </c>
      <c r="CZ416" s="15" t="s">
        <v>59</v>
      </c>
      <c r="DA416">
        <v>17.399999999999999</v>
      </c>
      <c r="DB416" s="15">
        <v>0.6</v>
      </c>
      <c r="DC416" t="s">
        <v>47</v>
      </c>
      <c r="DD416" s="15" t="s">
        <v>59</v>
      </c>
      <c r="DE416">
        <v>18.100000000000001</v>
      </c>
      <c r="DF416" s="15">
        <v>0.7</v>
      </c>
      <c r="DG416" t="s">
        <v>47</v>
      </c>
      <c r="DH416" s="15" t="s">
        <v>59</v>
      </c>
      <c r="DI416" t="s">
        <v>47</v>
      </c>
      <c r="DJ416" s="15" t="s">
        <v>59</v>
      </c>
      <c r="DK416" t="s">
        <v>47</v>
      </c>
      <c r="DL416" s="15" t="s">
        <v>59</v>
      </c>
      <c r="DM416" t="s">
        <v>47</v>
      </c>
      <c r="DN416" s="15" t="s">
        <v>59</v>
      </c>
      <c r="DO416" t="s">
        <v>47</v>
      </c>
      <c r="DP416" s="15" t="s">
        <v>59</v>
      </c>
      <c r="DQ416" t="s">
        <v>47</v>
      </c>
      <c r="DR416" s="15" t="s">
        <v>59</v>
      </c>
      <c r="DS416" t="s">
        <v>47</v>
      </c>
      <c r="DT416" s="15" t="s">
        <v>59</v>
      </c>
      <c r="DU416" t="s">
        <v>47</v>
      </c>
      <c r="DV416" s="15" t="s">
        <v>59</v>
      </c>
      <c r="DW416" t="s">
        <v>47</v>
      </c>
      <c r="DX416" s="15" t="s">
        <v>59</v>
      </c>
      <c r="DY416" t="s">
        <v>47</v>
      </c>
      <c r="DZ416" s="15" t="s">
        <v>59</v>
      </c>
      <c r="EA416" t="s">
        <v>47</v>
      </c>
      <c r="EB416" s="15" t="s">
        <v>59</v>
      </c>
      <c r="EC416" t="s">
        <v>47</v>
      </c>
      <c r="ED416" s="15" t="s">
        <v>59</v>
      </c>
      <c r="EE416" t="s">
        <v>47</v>
      </c>
      <c r="EF416" s="15" t="s">
        <v>59</v>
      </c>
      <c r="EG416" t="s">
        <v>47</v>
      </c>
      <c r="EH416" s="15" t="s">
        <v>59</v>
      </c>
      <c r="EI416" t="s">
        <v>47</v>
      </c>
      <c r="EJ416" s="15" t="s">
        <v>59</v>
      </c>
      <c r="EK416" t="s">
        <v>47</v>
      </c>
      <c r="EL416" s="15" t="s">
        <v>59</v>
      </c>
      <c r="EM416" t="s">
        <v>47</v>
      </c>
      <c r="EN416" s="15" t="s">
        <v>59</v>
      </c>
      <c r="EO416" t="s">
        <v>47</v>
      </c>
      <c r="EP416" s="15" t="s">
        <v>59</v>
      </c>
      <c r="EQ416" t="s">
        <v>47</v>
      </c>
      <c r="ER416" s="15" t="s">
        <v>59</v>
      </c>
      <c r="ES416" t="s">
        <v>47</v>
      </c>
      <c r="ET416" s="15" t="s">
        <v>59</v>
      </c>
      <c r="EU416" t="s">
        <v>47</v>
      </c>
      <c r="EV416" s="15" t="s">
        <v>59</v>
      </c>
      <c r="EW416" t="s">
        <v>47</v>
      </c>
      <c r="EX416" s="15" t="s">
        <v>59</v>
      </c>
      <c r="EY416" t="s">
        <v>47</v>
      </c>
      <c r="EZ416" s="15" t="s">
        <v>59</v>
      </c>
      <c r="FA416" t="s">
        <v>47</v>
      </c>
      <c r="FB416" s="15" t="s">
        <v>59</v>
      </c>
      <c r="FC416">
        <v>17.899999999999999</v>
      </c>
      <c r="FD416" s="15">
        <v>2</v>
      </c>
      <c r="FE416">
        <v>1.6</v>
      </c>
      <c r="FF416" s="15">
        <v>0.1</v>
      </c>
      <c r="FG416" t="s">
        <v>47</v>
      </c>
      <c r="FH416" s="15" t="s">
        <v>59</v>
      </c>
      <c r="FI416" t="s">
        <v>47</v>
      </c>
      <c r="FJ416" s="15" t="s">
        <v>59</v>
      </c>
      <c r="FK416">
        <v>2.7</v>
      </c>
      <c r="FL416" s="15">
        <v>0.1</v>
      </c>
      <c r="FM416" t="s">
        <v>47</v>
      </c>
      <c r="FN416" s="15" t="s">
        <v>59</v>
      </c>
      <c r="FO416" t="s">
        <v>47</v>
      </c>
      <c r="FP416" s="15" t="s">
        <v>59</v>
      </c>
      <c r="FQ416" t="s">
        <v>47</v>
      </c>
      <c r="FR416" s="15" t="s">
        <v>59</v>
      </c>
    </row>
    <row r="417" spans="1:75">
      <c r="A417" s="39" t="s">
        <v>939</v>
      </c>
      <c r="B417" s="54">
        <v>2</v>
      </c>
      <c r="C417" s="54"/>
      <c r="D417" s="54">
        <v>8012</v>
      </c>
      <c r="E417" t="s">
        <v>923</v>
      </c>
      <c r="I417">
        <v>4.74</v>
      </c>
      <c r="J417" s="15" t="s">
        <v>59</v>
      </c>
      <c r="BG417">
        <v>0.16</v>
      </c>
      <c r="BM417">
        <v>0.56000000000000005</v>
      </c>
      <c r="BO417">
        <v>1.64</v>
      </c>
      <c r="BS417">
        <v>0.04</v>
      </c>
      <c r="BW417">
        <v>2.29</v>
      </c>
    </row>
    <row r="418" spans="1:75">
      <c r="A418" s="39" t="s">
        <v>940</v>
      </c>
      <c r="B418" s="54">
        <v>2</v>
      </c>
      <c r="C418" s="54"/>
      <c r="D418" s="54">
        <v>8012</v>
      </c>
      <c r="E418" t="s">
        <v>923</v>
      </c>
      <c r="I418">
        <v>6.29</v>
      </c>
      <c r="J418" s="15" t="s">
        <v>59</v>
      </c>
      <c r="BG418">
        <v>0.36</v>
      </c>
      <c r="BM418">
        <v>0.67</v>
      </c>
      <c r="BO418">
        <v>2.21</v>
      </c>
      <c r="BS418">
        <v>0.06</v>
      </c>
      <c r="BW418">
        <v>2.88</v>
      </c>
    </row>
    <row r="419" spans="1:75">
      <c r="A419" s="39" t="s">
        <v>924</v>
      </c>
      <c r="B419" s="54">
        <v>2</v>
      </c>
      <c r="C419" s="54"/>
      <c r="D419" s="54">
        <v>8012</v>
      </c>
      <c r="E419" t="s">
        <v>923</v>
      </c>
      <c r="I419">
        <v>8.7200000000000006</v>
      </c>
      <c r="J419" s="15" t="s">
        <v>59</v>
      </c>
      <c r="BG419">
        <v>0.32</v>
      </c>
      <c r="BM419">
        <v>1.1299999999999999</v>
      </c>
      <c r="BO419">
        <v>2.92</v>
      </c>
      <c r="BS419">
        <v>0.04</v>
      </c>
      <c r="BW419">
        <v>4.2699999999999996</v>
      </c>
    </row>
    <row r="420" spans="1:75">
      <c r="A420" t="s">
        <v>925</v>
      </c>
      <c r="B420" s="43">
        <v>2</v>
      </c>
      <c r="D420" s="54">
        <v>8012</v>
      </c>
      <c r="E420" t="s">
        <v>923</v>
      </c>
      <c r="I420">
        <v>10.78</v>
      </c>
      <c r="J420" s="15" t="s">
        <v>59</v>
      </c>
      <c r="BG420">
        <v>0.49</v>
      </c>
      <c r="BM420">
        <v>1.36</v>
      </c>
      <c r="BO420">
        <v>3.57</v>
      </c>
      <c r="BS420">
        <v>0.03</v>
      </c>
      <c r="BW420">
        <v>5.27</v>
      </c>
    </row>
    <row r="421" spans="1:75">
      <c r="A421" s="39" t="s">
        <v>926</v>
      </c>
      <c r="B421" s="54">
        <v>2</v>
      </c>
      <c r="C421" s="54"/>
      <c r="D421" s="54">
        <v>8012</v>
      </c>
      <c r="E421" t="s">
        <v>923</v>
      </c>
      <c r="I421">
        <v>11.18</v>
      </c>
      <c r="J421" s="15" t="s">
        <v>59</v>
      </c>
      <c r="BG421">
        <v>0.44</v>
      </c>
      <c r="BM421">
        <v>1.4</v>
      </c>
      <c r="BO421">
        <v>3.66</v>
      </c>
      <c r="BS421">
        <v>0.04</v>
      </c>
      <c r="BW421">
        <v>5.6</v>
      </c>
    </row>
    <row r="422" spans="1:75">
      <c r="A422" s="39" t="s">
        <v>927</v>
      </c>
      <c r="B422" s="54">
        <v>2</v>
      </c>
      <c r="C422" s="54"/>
      <c r="D422" s="54">
        <v>8012</v>
      </c>
      <c r="E422" t="s">
        <v>923</v>
      </c>
      <c r="I422">
        <v>8.85</v>
      </c>
      <c r="J422" s="15" t="s">
        <v>59</v>
      </c>
      <c r="BG422">
        <v>0.54</v>
      </c>
      <c r="BM422">
        <v>1.07</v>
      </c>
      <c r="BO422">
        <v>2.95</v>
      </c>
      <c r="BS422">
        <v>0.03</v>
      </c>
      <c r="BW422">
        <v>4.2</v>
      </c>
    </row>
    <row r="423" spans="1:75">
      <c r="A423" s="39" t="s">
        <v>928</v>
      </c>
      <c r="B423" s="54">
        <v>4</v>
      </c>
      <c r="C423" s="54"/>
      <c r="D423" s="54">
        <v>8012</v>
      </c>
      <c r="E423" t="s">
        <v>923</v>
      </c>
      <c r="I423">
        <v>9.25</v>
      </c>
      <c r="J423" s="15" t="s">
        <v>59</v>
      </c>
      <c r="BG423">
        <v>0.41</v>
      </c>
      <c r="BM423">
        <v>1.24</v>
      </c>
      <c r="BO423">
        <v>3.04</v>
      </c>
      <c r="BS423">
        <v>0.04</v>
      </c>
      <c r="BW423">
        <v>4.46</v>
      </c>
    </row>
    <row r="424" spans="1:75">
      <c r="A424" s="39" t="s">
        <v>929</v>
      </c>
      <c r="B424" s="54">
        <v>2</v>
      </c>
      <c r="C424" s="54"/>
      <c r="D424" s="54">
        <v>8012</v>
      </c>
      <c r="E424" t="s">
        <v>923</v>
      </c>
      <c r="I424">
        <v>9.23</v>
      </c>
      <c r="J424" s="15" t="s">
        <v>59</v>
      </c>
      <c r="BG424">
        <v>0.44</v>
      </c>
      <c r="BM424">
        <v>1.24</v>
      </c>
      <c r="BO424">
        <v>3.06</v>
      </c>
      <c r="BS424">
        <v>0.02</v>
      </c>
      <c r="BW424">
        <v>4.43</v>
      </c>
    </row>
    <row r="425" spans="1:75">
      <c r="A425" s="39" t="s">
        <v>930</v>
      </c>
      <c r="B425" s="54">
        <v>2</v>
      </c>
      <c r="C425" s="54"/>
      <c r="D425" s="54">
        <v>8012</v>
      </c>
      <c r="E425" t="s">
        <v>923</v>
      </c>
      <c r="I425">
        <v>7.9</v>
      </c>
      <c r="J425" s="15" t="s">
        <v>59</v>
      </c>
      <c r="BG425">
        <v>0.24</v>
      </c>
      <c r="BM425">
        <v>1.08</v>
      </c>
      <c r="BO425">
        <v>2.58</v>
      </c>
      <c r="BS425">
        <v>0.06</v>
      </c>
      <c r="BW425">
        <v>3.94</v>
      </c>
    </row>
    <row r="426" spans="1:75">
      <c r="A426" s="39" t="s">
        <v>931</v>
      </c>
      <c r="B426" s="54">
        <v>2</v>
      </c>
      <c r="C426" s="54"/>
      <c r="D426" s="54">
        <v>8012</v>
      </c>
      <c r="E426" t="s">
        <v>923</v>
      </c>
      <c r="I426">
        <v>6.48</v>
      </c>
      <c r="J426" s="15" t="s">
        <v>59</v>
      </c>
      <c r="BG426">
        <v>0.36</v>
      </c>
      <c r="BM426">
        <v>0.86</v>
      </c>
      <c r="BO426">
        <v>2.25</v>
      </c>
      <c r="BS426" t="s">
        <v>54</v>
      </c>
      <c r="BW426">
        <v>3.01</v>
      </c>
    </row>
    <row r="427" spans="1:75">
      <c r="A427" s="39" t="s">
        <v>932</v>
      </c>
      <c r="B427" s="54">
        <v>2</v>
      </c>
      <c r="C427" s="54"/>
      <c r="D427" s="54">
        <v>8012</v>
      </c>
      <c r="E427" t="s">
        <v>923</v>
      </c>
      <c r="I427">
        <v>2.0099999999999998</v>
      </c>
      <c r="J427" s="15" t="s">
        <v>59</v>
      </c>
      <c r="BG427">
        <v>0.08</v>
      </c>
      <c r="BM427">
        <v>0.27</v>
      </c>
      <c r="BO427">
        <v>0.65</v>
      </c>
      <c r="BS427">
        <v>0.02</v>
      </c>
      <c r="BW427">
        <v>0.99</v>
      </c>
    </row>
    <row r="428" spans="1:75">
      <c r="A428" s="39" t="s">
        <v>933</v>
      </c>
      <c r="B428" s="54">
        <v>4</v>
      </c>
      <c r="C428" s="54"/>
      <c r="D428" s="54">
        <v>8004</v>
      </c>
      <c r="E428" t="s">
        <v>923</v>
      </c>
      <c r="I428">
        <v>6.76</v>
      </c>
      <c r="J428" s="15" t="s">
        <v>59</v>
      </c>
      <c r="BG428">
        <v>0.14000000000000001</v>
      </c>
      <c r="BM428">
        <v>0.66</v>
      </c>
      <c r="BO428">
        <v>2.1800000000000002</v>
      </c>
      <c r="BS428">
        <v>0.19</v>
      </c>
      <c r="BW428">
        <v>3.51</v>
      </c>
    </row>
    <row r="429" spans="1:75">
      <c r="A429" s="39" t="s">
        <v>934</v>
      </c>
      <c r="B429" s="54">
        <v>2</v>
      </c>
      <c r="C429" s="54"/>
      <c r="D429" s="54">
        <v>8012</v>
      </c>
      <c r="E429" t="s">
        <v>923</v>
      </c>
      <c r="I429">
        <v>9.8800000000000008</v>
      </c>
      <c r="J429" s="15" t="s">
        <v>59</v>
      </c>
      <c r="BG429">
        <v>0.86</v>
      </c>
      <c r="BM429" t="s">
        <v>54</v>
      </c>
      <c r="BO429">
        <v>2.0299999999999998</v>
      </c>
      <c r="BS429">
        <v>0.66</v>
      </c>
      <c r="BW429">
        <v>6.33</v>
      </c>
    </row>
    <row r="430" spans="1:75">
      <c r="A430" s="39" t="s">
        <v>935</v>
      </c>
      <c r="B430" s="54">
        <v>2</v>
      </c>
      <c r="C430" s="54"/>
      <c r="D430" s="54">
        <v>8012</v>
      </c>
      <c r="E430" t="s">
        <v>923</v>
      </c>
      <c r="I430">
        <v>7.65</v>
      </c>
      <c r="J430" s="15" t="s">
        <v>59</v>
      </c>
      <c r="BG430">
        <v>0.75</v>
      </c>
      <c r="BM430" t="s">
        <v>54</v>
      </c>
      <c r="BO430">
        <v>1.64</v>
      </c>
      <c r="BS430">
        <v>0.56999999999999995</v>
      </c>
      <c r="BW430">
        <v>4.7</v>
      </c>
    </row>
    <row r="431" spans="1:75">
      <c r="A431" s="39" t="s">
        <v>936</v>
      </c>
      <c r="B431" s="54">
        <v>2</v>
      </c>
      <c r="C431" s="54"/>
      <c r="D431" s="54">
        <v>8012</v>
      </c>
      <c r="E431" t="s">
        <v>923</v>
      </c>
      <c r="I431">
        <v>7.14</v>
      </c>
      <c r="J431" s="15" t="s">
        <v>59</v>
      </c>
      <c r="BG431">
        <v>0.75</v>
      </c>
      <c r="BM431" t="s">
        <v>54</v>
      </c>
      <c r="BO431">
        <v>1.33</v>
      </c>
      <c r="BS431">
        <v>0.56000000000000005</v>
      </c>
      <c r="BW431">
        <v>4.5</v>
      </c>
    </row>
    <row r="432" spans="1:75">
      <c r="A432" s="39" t="s">
        <v>937</v>
      </c>
      <c r="B432" s="54">
        <v>1</v>
      </c>
      <c r="C432" s="54"/>
      <c r="D432" s="54">
        <v>2804</v>
      </c>
      <c r="E432" t="s">
        <v>923</v>
      </c>
      <c r="I432">
        <v>4.67</v>
      </c>
      <c r="J432" s="15" t="s">
        <v>59</v>
      </c>
      <c r="BG432">
        <v>0.63</v>
      </c>
      <c r="BM432" t="s">
        <v>54</v>
      </c>
      <c r="BO432">
        <v>0.84</v>
      </c>
      <c r="BS432">
        <v>0.39</v>
      </c>
      <c r="BW432">
        <v>2.81</v>
      </c>
    </row>
    <row r="433" spans="1:75">
      <c r="A433" s="39" t="s">
        <v>938</v>
      </c>
      <c r="B433" s="54">
        <v>1</v>
      </c>
      <c r="C433" s="54"/>
      <c r="D433" s="54">
        <v>2803</v>
      </c>
      <c r="E433" t="s">
        <v>923</v>
      </c>
      <c r="I433">
        <v>3.69</v>
      </c>
      <c r="J433" s="15" t="s">
        <v>59</v>
      </c>
      <c r="BG433">
        <v>0.67</v>
      </c>
      <c r="BM433" t="s">
        <v>54</v>
      </c>
      <c r="BO433">
        <v>0.53</v>
      </c>
      <c r="BS433">
        <v>0.37</v>
      </c>
      <c r="BW433">
        <v>2.1</v>
      </c>
    </row>
    <row r="434" spans="1:75">
      <c r="A434" s="39" t="s">
        <v>941</v>
      </c>
      <c r="B434" s="54">
        <v>2</v>
      </c>
      <c r="C434" s="54"/>
      <c r="D434" s="54">
        <v>8012</v>
      </c>
      <c r="E434" t="s">
        <v>944</v>
      </c>
      <c r="K434">
        <v>81.099999999999994</v>
      </c>
      <c r="L434" s="15" t="s">
        <v>59</v>
      </c>
    </row>
    <row r="435" spans="1:75">
      <c r="A435" s="39" t="s">
        <v>942</v>
      </c>
      <c r="B435" s="54">
        <v>2</v>
      </c>
      <c r="C435" s="54"/>
      <c r="D435" s="54">
        <v>8012</v>
      </c>
      <c r="E435" t="s">
        <v>944</v>
      </c>
      <c r="K435">
        <v>4.7</v>
      </c>
      <c r="L435" s="15" t="s">
        <v>59</v>
      </c>
    </row>
    <row r="436" spans="1:75">
      <c r="A436" s="39" t="s">
        <v>945</v>
      </c>
      <c r="B436" s="54">
        <v>2</v>
      </c>
      <c r="C436" s="54"/>
      <c r="D436" s="54">
        <v>8012</v>
      </c>
      <c r="E436" t="s">
        <v>944</v>
      </c>
      <c r="K436">
        <v>8.6999999999999993</v>
      </c>
      <c r="L436" s="15" t="s">
        <v>59</v>
      </c>
    </row>
    <row r="437" spans="1:75">
      <c r="A437" s="39" t="s">
        <v>943</v>
      </c>
      <c r="B437" s="54">
        <v>2</v>
      </c>
      <c r="C437" s="54"/>
      <c r="D437" s="54">
        <v>8012</v>
      </c>
      <c r="E437" t="s">
        <v>944</v>
      </c>
      <c r="K437">
        <v>8.1999999999999993</v>
      </c>
      <c r="L437" s="15" t="s">
        <v>59</v>
      </c>
    </row>
    <row r="438" spans="1:75">
      <c r="A438" s="39" t="str">
        <f>SUBSTITUTE(A434,"unheated","heating at 180°C for 3 hours")</f>
        <v>Rapeseed oil, high oleic, heating at 180°C for 3 hours</v>
      </c>
      <c r="B438" s="54">
        <v>2</v>
      </c>
      <c r="C438" s="54"/>
      <c r="D438" s="54">
        <v>8012</v>
      </c>
      <c r="E438" t="s">
        <v>944</v>
      </c>
      <c r="K438">
        <v>66.3</v>
      </c>
      <c r="L438" s="15" t="s">
        <v>59</v>
      </c>
    </row>
    <row r="439" spans="1:75">
      <c r="A439" s="39" t="str">
        <f>SUBSTITUTE(A435,"unheated","heating at 180°C for 3 hours")</f>
        <v>Palm olein, heating at 180°C for 3 hours</v>
      </c>
      <c r="B439" s="54">
        <v>2</v>
      </c>
      <c r="C439" s="54"/>
      <c r="D439" s="54">
        <v>8012</v>
      </c>
      <c r="E439" t="s">
        <v>944</v>
      </c>
      <c r="K439">
        <v>6.8</v>
      </c>
      <c r="L439" s="15" t="s">
        <v>59</v>
      </c>
    </row>
    <row r="440" spans="1:75">
      <c r="A440" s="39" t="str">
        <f>SUBSTITUTE(A436,"unheated","heating at 180°C for 3 hours")</f>
        <v>Olive oil, refined, heating at 180°C for 3 hours</v>
      </c>
      <c r="B440" s="54">
        <v>2</v>
      </c>
      <c r="C440" s="54"/>
      <c r="D440" s="54">
        <v>8012</v>
      </c>
      <c r="E440" t="s">
        <v>944</v>
      </c>
      <c r="K440">
        <v>14.9</v>
      </c>
      <c r="L440" s="15" t="s">
        <v>59</v>
      </c>
    </row>
    <row r="441" spans="1:75">
      <c r="A441" s="39" t="str">
        <f>SUBSTITUTE(A437,"unheated","heating at 180°C for 3 hours")</f>
        <v>Olive oil, refined, added 0.2% ⍺-tocopherol, heating at 180°C for 3 hours</v>
      </c>
      <c r="B441" s="54">
        <v>2</v>
      </c>
      <c r="C441" s="54"/>
      <c r="D441" s="54">
        <v>8012</v>
      </c>
      <c r="E441" t="s">
        <v>944</v>
      </c>
      <c r="K441">
        <v>11.6</v>
      </c>
      <c r="L441" s="15" t="s">
        <v>59</v>
      </c>
    </row>
    <row r="442" spans="1:75">
      <c r="A442" s="39" t="str">
        <f>SUBSTITUTE(A438,"3","6")</f>
        <v>Rapeseed oil, high oleic, heating at 180°C for 6 hours</v>
      </c>
      <c r="B442" s="54">
        <v>2</v>
      </c>
      <c r="C442" s="54"/>
      <c r="D442" s="54">
        <v>8012</v>
      </c>
      <c r="E442" t="s">
        <v>944</v>
      </c>
      <c r="K442">
        <v>87.9</v>
      </c>
      <c r="L442" s="15" t="s">
        <v>59</v>
      </c>
    </row>
    <row r="443" spans="1:75">
      <c r="A443" s="39" t="str">
        <f>SUBSTITUTE(A439,"3","6")</f>
        <v>Palm olein, heating at 180°C for 6 hours</v>
      </c>
      <c r="B443" s="54">
        <v>2</v>
      </c>
      <c r="C443" s="54"/>
      <c r="D443" s="54">
        <v>8012</v>
      </c>
      <c r="E443" t="s">
        <v>944</v>
      </c>
      <c r="K443">
        <v>8.1</v>
      </c>
      <c r="L443" s="15" t="s">
        <v>59</v>
      </c>
    </row>
    <row r="444" spans="1:75">
      <c r="A444" s="39" t="str">
        <f>SUBSTITUTE(A440,"3","6")</f>
        <v>Olive oil, refined, heating at 180°C for 6 hours</v>
      </c>
      <c r="B444" s="54">
        <v>2</v>
      </c>
      <c r="C444" s="54"/>
      <c r="D444" s="54">
        <v>8012</v>
      </c>
      <c r="E444" t="s">
        <v>944</v>
      </c>
      <c r="K444">
        <v>21.3</v>
      </c>
      <c r="L444" s="15" t="s">
        <v>59</v>
      </c>
    </row>
    <row r="445" spans="1:75">
      <c r="A445" s="39" t="str">
        <f>SUBSTITUTE(A441,"3","6")</f>
        <v>Olive oil, refined, added 0.2% ⍺-tocopherol, heating at 180°C for 6 hours</v>
      </c>
      <c r="B445" s="54">
        <v>2</v>
      </c>
      <c r="C445" s="54"/>
      <c r="D445" s="54">
        <v>8012</v>
      </c>
      <c r="E445" t="s">
        <v>944</v>
      </c>
      <c r="K445">
        <v>13.2</v>
      </c>
      <c r="L445" s="15" t="s">
        <v>59</v>
      </c>
    </row>
    <row r="446" spans="1:75">
      <c r="A446" s="39" t="str">
        <f>SUBSTITUTE(A442,"6","9")</f>
        <v>Rapeseed oil, high oleic, heating at 180°C for 9 hours</v>
      </c>
      <c r="B446" s="54">
        <v>2</v>
      </c>
      <c r="C446" s="54"/>
      <c r="D446" s="54">
        <v>8012</v>
      </c>
      <c r="E446" t="s">
        <v>944</v>
      </c>
      <c r="K446">
        <v>91.7</v>
      </c>
      <c r="L446" s="15" t="s">
        <v>59</v>
      </c>
    </row>
    <row r="447" spans="1:75">
      <c r="A447" s="39" t="str">
        <f>SUBSTITUTE(A443,"6","9")</f>
        <v>Palm olein, heating at 180°C for 9 hours</v>
      </c>
      <c r="B447" s="54">
        <v>2</v>
      </c>
      <c r="C447" s="54"/>
      <c r="D447" s="54">
        <v>8012</v>
      </c>
      <c r="E447" t="s">
        <v>944</v>
      </c>
      <c r="K447">
        <v>9.6999999999999993</v>
      </c>
      <c r="L447" s="15" t="s">
        <v>59</v>
      </c>
    </row>
    <row r="448" spans="1:75">
      <c r="A448" s="39" t="str">
        <f>SUBSTITUTE(A444,"6","9")</f>
        <v>Olive oil, refined, heating at 180°C for 9 hours</v>
      </c>
      <c r="B448" s="54">
        <v>2</v>
      </c>
      <c r="C448" s="54"/>
      <c r="D448" s="54">
        <v>8012</v>
      </c>
      <c r="E448" t="s">
        <v>944</v>
      </c>
      <c r="K448">
        <v>22</v>
      </c>
      <c r="L448" s="15" t="s">
        <v>59</v>
      </c>
    </row>
    <row r="449" spans="1:12">
      <c r="A449" s="39" t="str">
        <f>SUBSTITUTE(A445,"6","9")</f>
        <v>Olive oil, refined, added 0.2% ⍺-tocopherol, heating at 180°C for 9 hours</v>
      </c>
      <c r="B449" s="54">
        <v>2</v>
      </c>
      <c r="C449" s="54"/>
      <c r="D449" s="54">
        <v>8012</v>
      </c>
      <c r="E449" t="s">
        <v>944</v>
      </c>
      <c r="K449">
        <v>13.8</v>
      </c>
      <c r="L449" s="15" t="s">
        <v>59</v>
      </c>
    </row>
    <row r="450" spans="1:12">
      <c r="A450" s="39" t="str">
        <f>SUBSTITUTE(A446,"9","12")</f>
        <v>Rapeseed oil, high oleic, heating at 180°C for 12 hours</v>
      </c>
      <c r="B450" s="54">
        <v>2</v>
      </c>
      <c r="C450" s="54"/>
      <c r="D450" s="54">
        <v>8012</v>
      </c>
      <c r="E450" t="s">
        <v>944</v>
      </c>
      <c r="K450">
        <v>92.3</v>
      </c>
      <c r="L450" s="15" t="s">
        <v>59</v>
      </c>
    </row>
    <row r="451" spans="1:12">
      <c r="A451" s="39" t="str">
        <f>SUBSTITUTE(A447,"9","12")</f>
        <v>Palm olein, heating at 180°C for 12 hours</v>
      </c>
      <c r="B451" s="54">
        <v>2</v>
      </c>
      <c r="C451" s="54"/>
      <c r="D451" s="54">
        <v>8012</v>
      </c>
      <c r="E451" t="s">
        <v>944</v>
      </c>
      <c r="K451">
        <v>15.9</v>
      </c>
      <c r="L451" s="15" t="s">
        <v>59</v>
      </c>
    </row>
    <row r="452" spans="1:12">
      <c r="A452" s="39" t="str">
        <f>SUBSTITUTE(A448,"9","12")</f>
        <v>Olive oil, refined, heating at 180°C for 12 hours</v>
      </c>
      <c r="B452" s="54">
        <v>2</v>
      </c>
      <c r="C452" s="54"/>
      <c r="D452" s="54">
        <v>8012</v>
      </c>
      <c r="E452" t="s">
        <v>944</v>
      </c>
      <c r="K452">
        <v>24.9</v>
      </c>
      <c r="L452" s="15" t="s">
        <v>59</v>
      </c>
    </row>
    <row r="453" spans="1:12">
      <c r="A453" s="39" t="str">
        <f>SUBSTITUTE(A449,"9","12")</f>
        <v>Olive oil, refined, added 0.2% ⍺-tocopherol, heating at 180°C for 12 hours</v>
      </c>
      <c r="B453" s="54">
        <v>2</v>
      </c>
      <c r="C453" s="54"/>
      <c r="D453" s="54">
        <v>8012</v>
      </c>
      <c r="E453" t="s">
        <v>944</v>
      </c>
      <c r="K453">
        <v>17.7</v>
      </c>
      <c r="L453" s="15" t="s">
        <v>59</v>
      </c>
    </row>
    <row r="454" spans="1:12">
      <c r="A454" t="s">
        <v>946</v>
      </c>
      <c r="B454" s="43">
        <v>2</v>
      </c>
      <c r="D454" s="54">
        <v>8012</v>
      </c>
      <c r="E454" t="s">
        <v>944</v>
      </c>
      <c r="K454">
        <v>5.0999999999999996</v>
      </c>
      <c r="L454" s="15" t="s">
        <v>59</v>
      </c>
    </row>
    <row r="455" spans="1:12">
      <c r="A455" t="s">
        <v>947</v>
      </c>
      <c r="B455" s="43">
        <v>2</v>
      </c>
      <c r="D455" s="54">
        <v>8012</v>
      </c>
      <c r="E455" t="s">
        <v>944</v>
      </c>
      <c r="K455">
        <v>6.6</v>
      </c>
      <c r="L455" s="15" t="s">
        <v>59</v>
      </c>
    </row>
    <row r="456" spans="1:12">
      <c r="A456" t="s">
        <v>948</v>
      </c>
      <c r="B456" s="43">
        <v>2</v>
      </c>
      <c r="D456" s="54">
        <v>8012</v>
      </c>
      <c r="E456" t="s">
        <v>944</v>
      </c>
      <c r="K456">
        <v>6.9</v>
      </c>
      <c r="L456" s="15" t="s">
        <v>59</v>
      </c>
    </row>
    <row r="457" spans="1:12">
      <c r="A457" t="s">
        <v>949</v>
      </c>
      <c r="B457" s="43">
        <v>2</v>
      </c>
      <c r="D457" s="54">
        <v>8012</v>
      </c>
      <c r="E457" t="s">
        <v>944</v>
      </c>
      <c r="K457">
        <v>7.3</v>
      </c>
      <c r="L457" s="15" t="s">
        <v>59</v>
      </c>
    </row>
    <row r="458" spans="1:12">
      <c r="A458" t="s">
        <v>950</v>
      </c>
      <c r="B458" s="43">
        <v>2</v>
      </c>
      <c r="D458" s="54">
        <v>8012</v>
      </c>
      <c r="E458" t="s">
        <v>944</v>
      </c>
      <c r="K458">
        <v>8.4</v>
      </c>
      <c r="L458" s="15" t="s">
        <v>59</v>
      </c>
    </row>
    <row r="459" spans="1:12">
      <c r="A459" t="s">
        <v>951</v>
      </c>
      <c r="B459" s="43">
        <v>2</v>
      </c>
      <c r="D459" s="54">
        <v>8012</v>
      </c>
      <c r="E459" t="s">
        <v>944</v>
      </c>
      <c r="K459">
        <v>9.6</v>
      </c>
      <c r="L459" s="15" t="s">
        <v>59</v>
      </c>
    </row>
    <row r="460" spans="1:12">
      <c r="A460" t="str">
        <f t="shared" ref="A460:A465" si="4">SUBSTITUTE(A454,"Olive oil, refined","Palm olein")</f>
        <v>Palm olein, fresh</v>
      </c>
      <c r="B460" s="43">
        <v>2</v>
      </c>
      <c r="D460" s="54">
        <v>8012</v>
      </c>
      <c r="E460" t="s">
        <v>944</v>
      </c>
      <c r="K460">
        <v>1.9</v>
      </c>
      <c r="L460" s="15" t="s">
        <v>59</v>
      </c>
    </row>
    <row r="461" spans="1:12">
      <c r="A461" t="str">
        <f t="shared" si="4"/>
        <v>Palm olein, used to fry 1 batch of french fries at 180°C for up to 5 h</v>
      </c>
      <c r="B461" s="43">
        <v>2</v>
      </c>
      <c r="D461" s="54">
        <v>8012</v>
      </c>
      <c r="E461" t="s">
        <v>944</v>
      </c>
      <c r="K461">
        <v>3</v>
      </c>
      <c r="L461" s="15" t="s">
        <v>59</v>
      </c>
    </row>
    <row r="462" spans="1:12">
      <c r="A462" t="str">
        <f t="shared" si="4"/>
        <v>Palm olein, used to fry 2 batches of french fries at 180°C for up to 5 h</v>
      </c>
      <c r="B462" s="43">
        <v>2</v>
      </c>
      <c r="D462" s="54">
        <v>8012</v>
      </c>
      <c r="E462" t="s">
        <v>944</v>
      </c>
      <c r="K462">
        <v>3.6</v>
      </c>
      <c r="L462" s="15" t="s">
        <v>59</v>
      </c>
    </row>
    <row r="463" spans="1:12">
      <c r="A463" t="str">
        <f t="shared" si="4"/>
        <v>Palm olein, used to fry 3 batches of french fries at 180°C for up to 5 h</v>
      </c>
      <c r="B463" s="43">
        <v>2</v>
      </c>
      <c r="D463" s="54">
        <v>8012</v>
      </c>
      <c r="E463" t="s">
        <v>944</v>
      </c>
      <c r="K463">
        <v>3.8</v>
      </c>
      <c r="L463" s="15" t="s">
        <v>59</v>
      </c>
    </row>
    <row r="464" spans="1:12">
      <c r="A464" t="str">
        <f t="shared" si="4"/>
        <v>Palm olein, used to fry 4 batches of french fries at 180°C for up to 5 h</v>
      </c>
      <c r="B464" s="43">
        <v>2</v>
      </c>
      <c r="D464" s="54">
        <v>8012</v>
      </c>
      <c r="E464" t="s">
        <v>944</v>
      </c>
      <c r="K464">
        <v>4.3</v>
      </c>
      <c r="L464" s="15" t="s">
        <v>59</v>
      </c>
    </row>
    <row r="465" spans="1:12">
      <c r="A465" t="str">
        <f t="shared" si="4"/>
        <v>Palm olein, used to fry 5 batches of french fries at 180°C for up to 5 h</v>
      </c>
      <c r="B465" s="43">
        <v>2</v>
      </c>
      <c r="D465" s="43">
        <v>8012</v>
      </c>
      <c r="E465" t="s">
        <v>944</v>
      </c>
      <c r="K465">
        <v>5.3</v>
      </c>
      <c r="L465" s="15" t="s">
        <v>59</v>
      </c>
    </row>
  </sheetData>
  <mergeCells count="94">
    <mergeCell ref="CE1:CF1"/>
    <mergeCell ref="CG1:CH1"/>
    <mergeCell ref="CI1:CJ1"/>
    <mergeCell ref="EI1:EJ1"/>
    <mergeCell ref="DY1:DZ1"/>
    <mergeCell ref="EA1:EB1"/>
    <mergeCell ref="CW1:CX1"/>
    <mergeCell ref="DA1:DB1"/>
    <mergeCell ref="CM1:CN1"/>
    <mergeCell ref="CO1:CP1"/>
    <mergeCell ref="CK1:CL1"/>
    <mergeCell ref="DG1:DH1"/>
    <mergeCell ref="DI1:DJ1"/>
    <mergeCell ref="DK1:DL1"/>
    <mergeCell ref="DM1:DN1"/>
    <mergeCell ref="DC1:DD1"/>
    <mergeCell ref="CC1:CD1"/>
    <mergeCell ref="AI1:AJ1"/>
    <mergeCell ref="G1:H1"/>
    <mergeCell ref="O1:P1"/>
    <mergeCell ref="S1:T1"/>
    <mergeCell ref="U1:V1"/>
    <mergeCell ref="W1:X1"/>
    <mergeCell ref="Y1:Z1"/>
    <mergeCell ref="K1:L1"/>
    <mergeCell ref="M1:N1"/>
    <mergeCell ref="Q1:R1"/>
    <mergeCell ref="AC1:AD1"/>
    <mergeCell ref="AE1:AF1"/>
    <mergeCell ref="I1:J1"/>
    <mergeCell ref="BU1:BV1"/>
    <mergeCell ref="CA1:CB1"/>
    <mergeCell ref="BG1:BH1"/>
    <mergeCell ref="BI1:BJ1"/>
    <mergeCell ref="BK1:BL1"/>
    <mergeCell ref="BY1:BZ1"/>
    <mergeCell ref="BM1:BN1"/>
    <mergeCell ref="BO1:BP1"/>
    <mergeCell ref="BQ1:BR1"/>
    <mergeCell ref="BS1:BT1"/>
    <mergeCell ref="BW1:BX1"/>
    <mergeCell ref="AA1:AB1"/>
    <mergeCell ref="FQ1:FR1"/>
    <mergeCell ref="FS1:FT1"/>
    <mergeCell ref="FU1:FV1"/>
    <mergeCell ref="EM1:EN1"/>
    <mergeCell ref="EO1:EP1"/>
    <mergeCell ref="EQ1:ER1"/>
    <mergeCell ref="FO1:FP1"/>
    <mergeCell ref="FC1:FD1"/>
    <mergeCell ref="CQ1:CR1"/>
    <mergeCell ref="CS1:CT1"/>
    <mergeCell ref="CU1:CV1"/>
    <mergeCell ref="FM1:FN1"/>
    <mergeCell ref="CY1:CZ1"/>
    <mergeCell ref="FI1:FJ1"/>
    <mergeCell ref="DQ1:DR1"/>
    <mergeCell ref="FW1:FX1"/>
    <mergeCell ref="FY1:FZ1"/>
    <mergeCell ref="GA1:GB1"/>
    <mergeCell ref="GC1:GD1"/>
    <mergeCell ref="GE1:GF1"/>
    <mergeCell ref="GG1:GH1"/>
    <mergeCell ref="GI1:GJ1"/>
    <mergeCell ref="GK1:GL1"/>
    <mergeCell ref="DO1:DP1"/>
    <mergeCell ref="EC1:ED1"/>
    <mergeCell ref="EE1:EF1"/>
    <mergeCell ref="EG1:EH1"/>
    <mergeCell ref="EK1:EL1"/>
    <mergeCell ref="ES1:ET1"/>
    <mergeCell ref="EU1:EV1"/>
    <mergeCell ref="EW1:EX1"/>
    <mergeCell ref="EY1:EZ1"/>
    <mergeCell ref="FA1:FB1"/>
    <mergeCell ref="FE1:FF1"/>
    <mergeCell ref="FG1:FH1"/>
    <mergeCell ref="FK1:FL1"/>
    <mergeCell ref="DS1:DT1"/>
    <mergeCell ref="DU1:DV1"/>
    <mergeCell ref="DW1:DX1"/>
    <mergeCell ref="DE1:DF1"/>
    <mergeCell ref="AG1:AH1"/>
    <mergeCell ref="AK1:AL1"/>
    <mergeCell ref="AM1:AN1"/>
    <mergeCell ref="AO1:AP1"/>
    <mergeCell ref="AS1:AT1"/>
    <mergeCell ref="BC1:BD1"/>
    <mergeCell ref="BE1:BF1"/>
    <mergeCell ref="AU1:AV1"/>
    <mergeCell ref="AQ1:AR1"/>
    <mergeCell ref="AW1:AX1"/>
    <mergeCell ref="AY1:AZ1"/>
    <mergeCell ref="BA1:B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Compound_ID</vt:lpstr>
      <vt:lpstr>NOVA classification </vt:lpstr>
      <vt:lpstr>Animal-based</vt:lpstr>
      <vt:lpstr>Plant-based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Barnaba, Carlo</cp:lastModifiedBy>
  <dcterms:created xsi:type="dcterms:W3CDTF">2022-05-24T14:32:11Z</dcterms:created>
  <dcterms:modified xsi:type="dcterms:W3CDTF">2024-04-03T15:45:09Z</dcterms:modified>
</cp:coreProperties>
</file>